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3D213B6F-ADC9-4DF9-A409-A6C51CBC5293}" xr6:coauthVersionLast="47" xr6:coauthVersionMax="47" xr10:uidLastSave="{00000000-0000-0000-0000-000000000000}"/>
  <bookViews>
    <workbookView xWindow="-120" yWindow="-120" windowWidth="20730" windowHeight="11040" xr2:uid="{63A6B7C2-212F-4B65-B1FE-C9C0E6141DAF}"/>
  </bookViews>
  <sheets>
    <sheet name="ExtraçãoDados" sheetId="1" r:id="rId1"/>
    <sheet name="Planilha1" sheetId="28" r:id="rId2"/>
    <sheet name="Planilha2" sheetId="29" r:id="rId3"/>
    <sheet name="Planilha3" sheetId="30" r:id="rId4"/>
    <sheet name="Planilha4" sheetId="31" r:id="rId5"/>
    <sheet name="Dashboard" sheetId="19" r:id="rId6"/>
  </sheets>
  <definedNames>
    <definedName name="_xlnm._FilterDatabase" localSheetId="0" hidden="1">ExtraçãoDados!$B$6:$M$2111</definedName>
    <definedName name="_xlchart.v5.0" hidden="1">Planilha4!$D$3</definedName>
    <definedName name="_xlchart.v5.1" hidden="1">Planilha4!$D$4:$D$30</definedName>
    <definedName name="_xlchart.v5.2" hidden="1">Planilha4!$E$3</definedName>
    <definedName name="_xlchart.v5.3" hidden="1">Planilha4!$E$4:$E$30</definedName>
    <definedName name="_xlchart.v5.4" hidden="1">Planilha4!$D$3</definedName>
    <definedName name="_xlchart.v5.5" hidden="1">Planilha4!$D$4:$D$30</definedName>
    <definedName name="_xlchart.v5.6" hidden="1">Planilha4!$E$3</definedName>
    <definedName name="_xlchart.v5.7" hidden="1">Planilha4!$E$4:$E$30</definedName>
    <definedName name="_xlcn.WorksheetConnection_Planilha2E3F131" hidden="1">Planilha2!$E$3:$F$13</definedName>
    <definedName name="SegmentaçãodeDados_Anos">#N/A</definedName>
    <definedName name="SegmentaçãodeDados_Produto">#N/A</definedName>
  </definedNames>
  <calcPr calcId="191028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Planilha2!$E$3:$F$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69" i="1" l="1"/>
  <c r="L1769" i="1" s="1"/>
  <c r="K1861" i="1"/>
  <c r="L1861" i="1" s="1"/>
  <c r="K1352" i="1"/>
  <c r="L1352" i="1" s="1"/>
  <c r="K1259" i="1"/>
  <c r="L1259" i="1" s="1"/>
  <c r="K1743" i="1"/>
  <c r="L1743" i="1" s="1"/>
  <c r="K1581" i="1"/>
  <c r="L1581" i="1" s="1"/>
  <c r="K1499" i="1"/>
  <c r="L1499" i="1" s="1"/>
  <c r="K1675" i="1"/>
  <c r="L1675" i="1" s="1"/>
  <c r="K1590" i="1"/>
  <c r="L1590" i="1" s="1"/>
  <c r="K1421" i="1"/>
  <c r="L1421" i="1" s="1"/>
  <c r="K547" i="1"/>
  <c r="L547" i="1" s="1"/>
  <c r="K546" i="1"/>
  <c r="L546" i="1" s="1"/>
  <c r="K545" i="1"/>
  <c r="L545" i="1" s="1"/>
  <c r="K544" i="1"/>
  <c r="L544" i="1" s="1"/>
  <c r="K543" i="1"/>
  <c r="L543" i="1" s="1"/>
  <c r="K542" i="1"/>
  <c r="L542" i="1" s="1"/>
  <c r="K541" i="1"/>
  <c r="L541" i="1" s="1"/>
  <c r="K540" i="1"/>
  <c r="L540" i="1" s="1"/>
  <c r="K539" i="1"/>
  <c r="L539" i="1" s="1"/>
  <c r="K538" i="1"/>
  <c r="L538" i="1" s="1"/>
  <c r="K537" i="1"/>
  <c r="L537" i="1" s="1"/>
  <c r="K536" i="1"/>
  <c r="L536" i="1" s="1"/>
  <c r="K535" i="1"/>
  <c r="L535" i="1" s="1"/>
  <c r="K534" i="1"/>
  <c r="L534" i="1" s="1"/>
  <c r="K533" i="1"/>
  <c r="L533" i="1" s="1"/>
  <c r="K532" i="1"/>
  <c r="L532" i="1" s="1"/>
  <c r="K531" i="1"/>
  <c r="L531" i="1" s="1"/>
  <c r="K530" i="1"/>
  <c r="L530" i="1" s="1"/>
  <c r="K529" i="1"/>
  <c r="L529" i="1" s="1"/>
  <c r="K528" i="1"/>
  <c r="L528" i="1" s="1"/>
  <c r="K527" i="1"/>
  <c r="L527" i="1" s="1"/>
  <c r="K526" i="1"/>
  <c r="L526" i="1" s="1"/>
  <c r="K525" i="1"/>
  <c r="L525" i="1" s="1"/>
  <c r="K524" i="1"/>
  <c r="L524" i="1" s="1"/>
  <c r="K523" i="1"/>
  <c r="L523" i="1" s="1"/>
  <c r="K522" i="1"/>
  <c r="L522" i="1" s="1"/>
  <c r="K521" i="1"/>
  <c r="L521" i="1" s="1"/>
  <c r="K520" i="1"/>
  <c r="L520" i="1" s="1"/>
  <c r="K519" i="1"/>
  <c r="L519" i="1" s="1"/>
  <c r="K518" i="1"/>
  <c r="L518" i="1" s="1"/>
  <c r="K517" i="1"/>
  <c r="L517" i="1" s="1"/>
  <c r="K516" i="1"/>
  <c r="L516" i="1" s="1"/>
  <c r="K515" i="1"/>
  <c r="L515" i="1" s="1"/>
  <c r="K514" i="1"/>
  <c r="L514" i="1" s="1"/>
  <c r="K513" i="1"/>
  <c r="L513" i="1" s="1"/>
  <c r="K512" i="1"/>
  <c r="L512" i="1" s="1"/>
  <c r="K511" i="1"/>
  <c r="L511" i="1" s="1"/>
  <c r="K510" i="1"/>
  <c r="L510" i="1" s="1"/>
  <c r="K509" i="1"/>
  <c r="L509" i="1" s="1"/>
  <c r="K508" i="1"/>
  <c r="L508" i="1" s="1"/>
  <c r="K507" i="1"/>
  <c r="L507" i="1" s="1"/>
  <c r="K506" i="1"/>
  <c r="L506" i="1" s="1"/>
  <c r="K505" i="1"/>
  <c r="L505" i="1" s="1"/>
  <c r="K504" i="1"/>
  <c r="L504" i="1" s="1"/>
  <c r="K503" i="1"/>
  <c r="L503" i="1" s="1"/>
  <c r="K502" i="1"/>
  <c r="L502" i="1" s="1"/>
  <c r="K501" i="1"/>
  <c r="L501" i="1" s="1"/>
  <c r="K500" i="1"/>
  <c r="L500" i="1" s="1"/>
  <c r="K499" i="1"/>
  <c r="L499" i="1" s="1"/>
  <c r="K498" i="1"/>
  <c r="L498" i="1" s="1"/>
  <c r="K497" i="1"/>
  <c r="L497" i="1" s="1"/>
  <c r="K496" i="1"/>
  <c r="L496" i="1" s="1"/>
  <c r="K495" i="1"/>
  <c r="L495" i="1" s="1"/>
  <c r="K494" i="1"/>
  <c r="L494" i="1" s="1"/>
  <c r="K493" i="1"/>
  <c r="L493" i="1" s="1"/>
  <c r="K492" i="1"/>
  <c r="L492" i="1" s="1"/>
  <c r="K491" i="1"/>
  <c r="L491" i="1" s="1"/>
  <c r="K489" i="1"/>
  <c r="L489" i="1" s="1"/>
  <c r="K490" i="1"/>
  <c r="L490" i="1" s="1"/>
  <c r="K488" i="1"/>
  <c r="L488" i="1" s="1"/>
  <c r="K487" i="1"/>
  <c r="L487" i="1" s="1"/>
  <c r="K486" i="1"/>
  <c r="L486" i="1" s="1"/>
  <c r="K485" i="1"/>
  <c r="L485" i="1" s="1"/>
  <c r="K484" i="1"/>
  <c r="L484" i="1" s="1"/>
  <c r="K483" i="1"/>
  <c r="L483" i="1" s="1"/>
  <c r="K482" i="1"/>
  <c r="L482" i="1" s="1"/>
  <c r="K481" i="1"/>
  <c r="L481" i="1" s="1"/>
  <c r="K480" i="1"/>
  <c r="L480" i="1" s="1"/>
  <c r="K479" i="1"/>
  <c r="L479" i="1" s="1"/>
  <c r="K478" i="1"/>
  <c r="L478" i="1" s="1"/>
  <c r="K477" i="1"/>
  <c r="L477" i="1" s="1"/>
  <c r="K476" i="1"/>
  <c r="L476" i="1" s="1"/>
  <c r="K475" i="1"/>
  <c r="L475" i="1" s="1"/>
  <c r="K474" i="1"/>
  <c r="L474" i="1" s="1"/>
  <c r="K473" i="1"/>
  <c r="L473" i="1" s="1"/>
  <c r="K472" i="1"/>
  <c r="L472" i="1" s="1"/>
  <c r="K471" i="1"/>
  <c r="L471" i="1" s="1"/>
  <c r="K470" i="1"/>
  <c r="L470" i="1" s="1"/>
  <c r="K469" i="1"/>
  <c r="L469" i="1" s="1"/>
  <c r="K468" i="1"/>
  <c r="L468" i="1" s="1"/>
  <c r="K467" i="1"/>
  <c r="L467" i="1" s="1"/>
  <c r="K466" i="1"/>
  <c r="L466" i="1" s="1"/>
  <c r="K465" i="1"/>
  <c r="L465" i="1" s="1"/>
  <c r="K464" i="1"/>
  <c r="L464" i="1" s="1"/>
  <c r="K463" i="1"/>
  <c r="L463" i="1" s="1"/>
  <c r="K462" i="1"/>
  <c r="L462" i="1" s="1"/>
  <c r="K461" i="1"/>
  <c r="L461" i="1" s="1"/>
  <c r="K1136" i="1"/>
  <c r="L1136" i="1" s="1"/>
  <c r="K1135" i="1"/>
  <c r="L1135" i="1" s="1"/>
  <c r="K1134" i="1"/>
  <c r="L1134" i="1" s="1"/>
  <c r="K1133" i="1"/>
  <c r="L1133" i="1" s="1"/>
  <c r="K1132" i="1"/>
  <c r="L1132" i="1" s="1"/>
  <c r="K1131" i="1"/>
  <c r="L1131" i="1" s="1"/>
  <c r="K1130" i="1"/>
  <c r="L1130" i="1" s="1"/>
  <c r="K1129" i="1"/>
  <c r="L1129" i="1" s="1"/>
  <c r="K1128" i="1"/>
  <c r="L1128" i="1" s="1"/>
  <c r="K1127" i="1"/>
  <c r="L1127" i="1" s="1"/>
  <c r="K1126" i="1"/>
  <c r="L1126" i="1" s="1"/>
  <c r="K1125" i="1"/>
  <c r="L1125" i="1" s="1"/>
  <c r="K1124" i="1"/>
  <c r="L1124" i="1" s="1"/>
  <c r="K1123" i="1"/>
  <c r="L1123" i="1" s="1"/>
  <c r="K1122" i="1"/>
  <c r="L1122" i="1" s="1"/>
  <c r="K1121" i="1"/>
  <c r="L1121" i="1" s="1"/>
  <c r="K1120" i="1"/>
  <c r="L1120" i="1" s="1"/>
  <c r="K1119" i="1"/>
  <c r="L1119" i="1" s="1"/>
  <c r="K1118" i="1"/>
  <c r="L1118" i="1" s="1"/>
  <c r="K1117" i="1"/>
  <c r="L1117" i="1" s="1"/>
  <c r="K1116" i="1"/>
  <c r="L1116" i="1" s="1"/>
  <c r="K1115" i="1"/>
  <c r="L1115" i="1" s="1"/>
  <c r="K1114" i="1"/>
  <c r="L1114" i="1" s="1"/>
  <c r="K1113" i="1"/>
  <c r="L1113" i="1" s="1"/>
  <c r="K1112" i="1"/>
  <c r="L1112" i="1" s="1"/>
  <c r="K1111" i="1"/>
  <c r="L1111" i="1" s="1"/>
  <c r="K1110" i="1"/>
  <c r="L1110" i="1" s="1"/>
  <c r="K1109" i="1"/>
  <c r="L1109" i="1" s="1"/>
  <c r="K1108" i="1"/>
  <c r="L1108" i="1" s="1"/>
  <c r="K1107" i="1"/>
  <c r="L1107" i="1" s="1"/>
  <c r="K1106" i="1"/>
  <c r="L1106" i="1" s="1"/>
  <c r="K1105" i="1"/>
  <c r="L1105" i="1" s="1"/>
  <c r="K1104" i="1"/>
  <c r="L1104" i="1" s="1"/>
  <c r="K1103" i="1"/>
  <c r="L1103" i="1" s="1"/>
  <c r="K1102" i="1"/>
  <c r="L1102" i="1" s="1"/>
  <c r="K1101" i="1"/>
  <c r="L1101" i="1" s="1"/>
  <c r="K1100" i="1"/>
  <c r="L1100" i="1" s="1"/>
  <c r="K1099" i="1"/>
  <c r="L1099" i="1" s="1"/>
  <c r="K1098" i="1"/>
  <c r="L1098" i="1" s="1"/>
  <c r="K1097" i="1"/>
  <c r="L1097" i="1" s="1"/>
  <c r="K1096" i="1"/>
  <c r="L1096" i="1" s="1"/>
  <c r="K1095" i="1"/>
  <c r="L1095" i="1" s="1"/>
  <c r="K1094" i="1"/>
  <c r="L1094" i="1" s="1"/>
  <c r="K1093" i="1"/>
  <c r="L1093" i="1" s="1"/>
  <c r="K1092" i="1"/>
  <c r="L1092" i="1" s="1"/>
  <c r="K1091" i="1"/>
  <c r="L1091" i="1" s="1"/>
  <c r="K1090" i="1"/>
  <c r="L1090" i="1" s="1"/>
  <c r="K1089" i="1"/>
  <c r="L1089" i="1" s="1"/>
  <c r="K1088" i="1"/>
  <c r="L1088" i="1" s="1"/>
  <c r="K1087" i="1"/>
  <c r="L1087" i="1" s="1"/>
  <c r="K1086" i="1"/>
  <c r="L1086" i="1" s="1"/>
  <c r="K1085" i="1"/>
  <c r="L1085" i="1" s="1"/>
  <c r="K1084" i="1"/>
  <c r="L1084" i="1" s="1"/>
  <c r="K1083" i="1"/>
  <c r="L1083" i="1" s="1"/>
  <c r="K1082" i="1"/>
  <c r="L1082" i="1" s="1"/>
  <c r="K1081" i="1"/>
  <c r="L1081" i="1" s="1"/>
  <c r="K1080" i="1"/>
  <c r="L1080" i="1" s="1"/>
  <c r="K1078" i="1"/>
  <c r="L1078" i="1" s="1"/>
  <c r="K1079" i="1"/>
  <c r="L1079" i="1" s="1"/>
  <c r="K1077" i="1"/>
  <c r="L1077" i="1" s="1"/>
  <c r="K1076" i="1"/>
  <c r="L1076" i="1" s="1"/>
  <c r="K1075" i="1"/>
  <c r="L1075" i="1" s="1"/>
  <c r="K1074" i="1"/>
  <c r="L1074" i="1" s="1"/>
  <c r="K1073" i="1"/>
  <c r="L1073" i="1" s="1"/>
  <c r="K1072" i="1"/>
  <c r="L1072" i="1" s="1"/>
  <c r="K1071" i="1"/>
  <c r="L1071" i="1" s="1"/>
  <c r="K1070" i="1"/>
  <c r="L1070" i="1" s="1"/>
  <c r="K1069" i="1"/>
  <c r="L1069" i="1" s="1"/>
  <c r="K1068" i="1"/>
  <c r="L1068" i="1" s="1"/>
  <c r="K1067" i="1"/>
  <c r="L1067" i="1" s="1"/>
  <c r="K1066" i="1"/>
  <c r="L1066" i="1" s="1"/>
  <c r="K1065" i="1"/>
  <c r="L1065" i="1" s="1"/>
  <c r="K1064" i="1"/>
  <c r="L1064" i="1" s="1"/>
  <c r="K1063" i="1"/>
  <c r="L1063" i="1" s="1"/>
  <c r="K1062" i="1"/>
  <c r="L1062" i="1" s="1"/>
  <c r="K1061" i="1"/>
  <c r="L1061" i="1" s="1"/>
  <c r="K1060" i="1"/>
  <c r="L1060" i="1" s="1"/>
  <c r="K1059" i="1"/>
  <c r="L1059" i="1" s="1"/>
  <c r="K1058" i="1"/>
  <c r="L1058" i="1" s="1"/>
  <c r="K1057" i="1"/>
  <c r="L1057" i="1" s="1"/>
  <c r="K1056" i="1"/>
  <c r="L1056" i="1" s="1"/>
  <c r="K1055" i="1"/>
  <c r="L1055" i="1" s="1"/>
  <c r="K1054" i="1"/>
  <c r="L1054" i="1" s="1"/>
  <c r="K1053" i="1"/>
  <c r="L1053" i="1" s="1"/>
  <c r="K1052" i="1"/>
  <c r="L1052" i="1" s="1"/>
  <c r="K1051" i="1"/>
  <c r="L1051" i="1" s="1"/>
  <c r="K1050" i="1"/>
  <c r="L1050" i="1" s="1"/>
  <c r="K1850" i="1"/>
  <c r="L1850" i="1" s="1"/>
  <c r="K1849" i="1"/>
  <c r="L1849" i="1" s="1"/>
  <c r="K1848" i="1"/>
  <c r="L1848" i="1" s="1"/>
  <c r="K1847" i="1"/>
  <c r="L1847" i="1" s="1"/>
  <c r="K1846" i="1"/>
  <c r="L1846" i="1" s="1"/>
  <c r="K1845" i="1"/>
  <c r="L1845" i="1" s="1"/>
  <c r="K1844" i="1"/>
  <c r="L1844" i="1" s="1"/>
  <c r="K1843" i="1"/>
  <c r="L1843" i="1" s="1"/>
  <c r="K1842" i="1"/>
  <c r="L1842" i="1" s="1"/>
  <c r="K1841" i="1"/>
  <c r="L1841" i="1" s="1"/>
  <c r="K1840" i="1"/>
  <c r="L1840" i="1" s="1"/>
  <c r="K1839" i="1"/>
  <c r="L1839" i="1" s="1"/>
  <c r="K1838" i="1"/>
  <c r="L1838" i="1" s="1"/>
  <c r="K1837" i="1"/>
  <c r="L1837" i="1" s="1"/>
  <c r="K1836" i="1"/>
  <c r="L1836" i="1" s="1"/>
  <c r="K1835" i="1"/>
  <c r="L1835" i="1" s="1"/>
  <c r="K1834" i="1"/>
  <c r="L1834" i="1" s="1"/>
  <c r="K1833" i="1"/>
  <c r="L1833" i="1" s="1"/>
  <c r="K1832" i="1"/>
  <c r="L1832" i="1" s="1"/>
  <c r="K1831" i="1"/>
  <c r="L1831" i="1" s="1"/>
  <c r="K1830" i="1"/>
  <c r="L1830" i="1" s="1"/>
  <c r="K1829" i="1"/>
  <c r="L1829" i="1" s="1"/>
  <c r="K1828" i="1"/>
  <c r="L1828" i="1" s="1"/>
  <c r="K1827" i="1"/>
  <c r="L1827" i="1" s="1"/>
  <c r="K1826" i="1"/>
  <c r="L1826" i="1" s="1"/>
  <c r="K1825" i="1"/>
  <c r="L1825" i="1" s="1"/>
  <c r="K1824" i="1"/>
  <c r="L1824" i="1" s="1"/>
  <c r="K1823" i="1"/>
  <c r="L1823" i="1" s="1"/>
  <c r="K1822" i="1"/>
  <c r="L1822" i="1" s="1"/>
  <c r="K1821" i="1"/>
  <c r="L1821" i="1" s="1"/>
  <c r="K1820" i="1"/>
  <c r="L1820" i="1" s="1"/>
  <c r="K1819" i="1"/>
  <c r="L1819" i="1" s="1"/>
  <c r="K1818" i="1"/>
  <c r="L1818" i="1" s="1"/>
  <c r="K1817" i="1"/>
  <c r="L1817" i="1" s="1"/>
  <c r="K1816" i="1"/>
  <c r="L1816" i="1" s="1"/>
  <c r="K1815" i="1"/>
  <c r="L1815" i="1" s="1"/>
  <c r="K1814" i="1"/>
  <c r="L1814" i="1" s="1"/>
  <c r="K1813" i="1"/>
  <c r="L1813" i="1" s="1"/>
  <c r="K1812" i="1"/>
  <c r="L1812" i="1" s="1"/>
  <c r="K1811" i="1"/>
  <c r="L1811" i="1" s="1"/>
  <c r="K1810" i="1"/>
  <c r="L1810" i="1" s="1"/>
  <c r="K1809" i="1"/>
  <c r="L1809" i="1" s="1"/>
  <c r="K1808" i="1"/>
  <c r="L1808" i="1" s="1"/>
  <c r="K1807" i="1"/>
  <c r="L1807" i="1" s="1"/>
  <c r="K1806" i="1"/>
  <c r="L1806" i="1" s="1"/>
  <c r="K1805" i="1"/>
  <c r="L1805" i="1" s="1"/>
  <c r="K1804" i="1"/>
  <c r="L1804" i="1" s="1"/>
  <c r="K1803" i="1"/>
  <c r="L1803" i="1" s="1"/>
  <c r="K1802" i="1"/>
  <c r="L1802" i="1" s="1"/>
  <c r="K1801" i="1"/>
  <c r="L1801" i="1" s="1"/>
  <c r="K1800" i="1"/>
  <c r="L1800" i="1" s="1"/>
  <c r="K1799" i="1"/>
  <c r="L1799" i="1" s="1"/>
  <c r="K1798" i="1"/>
  <c r="L1798" i="1" s="1"/>
  <c r="K1797" i="1"/>
  <c r="L1797" i="1" s="1"/>
  <c r="K1796" i="1"/>
  <c r="L1796" i="1" s="1"/>
  <c r="K1795" i="1"/>
  <c r="L1795" i="1" s="1"/>
  <c r="K1794" i="1"/>
  <c r="L1794" i="1" s="1"/>
  <c r="K1792" i="1"/>
  <c r="L1792" i="1" s="1"/>
  <c r="K1793" i="1"/>
  <c r="L1793" i="1" s="1"/>
  <c r="K1791" i="1"/>
  <c r="L1791" i="1" s="1"/>
  <c r="K1790" i="1"/>
  <c r="L1790" i="1" s="1"/>
  <c r="K1789" i="1"/>
  <c r="L1789" i="1" s="1"/>
  <c r="K1788" i="1"/>
  <c r="L1788" i="1" s="1"/>
  <c r="K1787" i="1"/>
  <c r="L1787" i="1" s="1"/>
  <c r="K1786" i="1"/>
  <c r="L1786" i="1" s="1"/>
  <c r="K1785" i="1"/>
  <c r="L1785" i="1" s="1"/>
  <c r="K1784" i="1"/>
  <c r="L1784" i="1" s="1"/>
  <c r="K1783" i="1"/>
  <c r="L1783" i="1" s="1"/>
  <c r="K1782" i="1"/>
  <c r="L1782" i="1" s="1"/>
  <c r="K1781" i="1"/>
  <c r="L1781" i="1" s="1"/>
  <c r="K1780" i="1"/>
  <c r="L1780" i="1" s="1"/>
  <c r="K1779" i="1"/>
  <c r="L1779" i="1" s="1"/>
  <c r="K1778" i="1"/>
  <c r="L1778" i="1" s="1"/>
  <c r="K1777" i="1"/>
  <c r="L1777" i="1" s="1"/>
  <c r="K1776" i="1"/>
  <c r="L1776" i="1" s="1"/>
  <c r="K1775" i="1"/>
  <c r="L1775" i="1" s="1"/>
  <c r="K1774" i="1"/>
  <c r="L1774" i="1" s="1"/>
  <c r="K1773" i="1"/>
  <c r="L1773" i="1" s="1"/>
  <c r="K1772" i="1"/>
  <c r="L1772" i="1" s="1"/>
  <c r="K1771" i="1"/>
  <c r="L1771" i="1" s="1"/>
  <c r="K1770" i="1"/>
  <c r="L1770" i="1" s="1"/>
  <c r="K1768" i="1"/>
  <c r="L1768" i="1" s="1"/>
  <c r="K1767" i="1"/>
  <c r="L1767" i="1" s="1"/>
  <c r="K1766" i="1"/>
  <c r="L1766" i="1" s="1"/>
  <c r="K1765" i="1"/>
  <c r="L1765" i="1" s="1"/>
  <c r="K1764" i="1"/>
  <c r="L1764" i="1" s="1"/>
  <c r="K416" i="1"/>
  <c r="L416" i="1" s="1"/>
  <c r="K414" i="1"/>
  <c r="L414" i="1" s="1"/>
  <c r="K412" i="1"/>
  <c r="L412" i="1" s="1"/>
  <c r="K410" i="1"/>
  <c r="L410" i="1" s="1"/>
  <c r="K408" i="1"/>
  <c r="L408" i="1" s="1"/>
  <c r="K407" i="1"/>
  <c r="L407" i="1" s="1"/>
  <c r="K406" i="1"/>
  <c r="L406" i="1" s="1"/>
  <c r="K405" i="1"/>
  <c r="L405" i="1" s="1"/>
  <c r="K404" i="1"/>
  <c r="L404" i="1" s="1"/>
  <c r="K403" i="1"/>
  <c r="L403" i="1" s="1"/>
  <c r="K402" i="1"/>
  <c r="L402" i="1" s="1"/>
  <c r="K401" i="1"/>
  <c r="L401" i="1" s="1"/>
  <c r="K400" i="1"/>
  <c r="L400" i="1" s="1"/>
  <c r="K399" i="1"/>
  <c r="L399" i="1" s="1"/>
  <c r="K398" i="1"/>
  <c r="L398" i="1" s="1"/>
  <c r="K397" i="1"/>
  <c r="L397" i="1" s="1"/>
  <c r="K396" i="1"/>
  <c r="L396" i="1" s="1"/>
  <c r="K395" i="1"/>
  <c r="L395" i="1" s="1"/>
  <c r="K394" i="1"/>
  <c r="L394" i="1" s="1"/>
  <c r="K393" i="1"/>
  <c r="L393" i="1" s="1"/>
  <c r="K392" i="1"/>
  <c r="L392" i="1" s="1"/>
  <c r="K391" i="1"/>
  <c r="L391" i="1" s="1"/>
  <c r="K390" i="1"/>
  <c r="L390" i="1" s="1"/>
  <c r="K389" i="1"/>
  <c r="L389" i="1" s="1"/>
  <c r="K388" i="1"/>
  <c r="L388" i="1" s="1"/>
  <c r="K387" i="1"/>
  <c r="L387" i="1" s="1"/>
  <c r="K386" i="1"/>
  <c r="L386" i="1" s="1"/>
  <c r="K385" i="1"/>
  <c r="L385" i="1" s="1"/>
  <c r="K384" i="1"/>
  <c r="L384" i="1" s="1"/>
  <c r="K383" i="1"/>
  <c r="L383" i="1" s="1"/>
  <c r="K382" i="1"/>
  <c r="L382" i="1" s="1"/>
  <c r="K381" i="1"/>
  <c r="L381" i="1" s="1"/>
  <c r="K380" i="1"/>
  <c r="L380" i="1" s="1"/>
  <c r="K379" i="1"/>
  <c r="L379" i="1" s="1"/>
  <c r="K378" i="1"/>
  <c r="L378" i="1" s="1"/>
  <c r="K377" i="1"/>
  <c r="L377" i="1" s="1"/>
  <c r="K376" i="1"/>
  <c r="L376" i="1" s="1"/>
  <c r="K375" i="1"/>
  <c r="L375" i="1" s="1"/>
  <c r="K374" i="1"/>
  <c r="L374" i="1" s="1"/>
  <c r="K373" i="1"/>
  <c r="L373" i="1" s="1"/>
  <c r="K372" i="1"/>
  <c r="L372" i="1" s="1"/>
  <c r="K371" i="1"/>
  <c r="L371" i="1" s="1"/>
  <c r="K370" i="1"/>
  <c r="L370" i="1" s="1"/>
  <c r="K369" i="1"/>
  <c r="L369" i="1" s="1"/>
  <c r="K368" i="1"/>
  <c r="L368" i="1" s="1"/>
  <c r="K367" i="1"/>
  <c r="L367" i="1" s="1"/>
  <c r="K366" i="1"/>
  <c r="L366" i="1" s="1"/>
  <c r="K365" i="1"/>
  <c r="L365" i="1" s="1"/>
  <c r="K364" i="1"/>
  <c r="L364" i="1" s="1"/>
  <c r="K363" i="1"/>
  <c r="L363" i="1" s="1"/>
  <c r="K362" i="1"/>
  <c r="L362" i="1" s="1"/>
  <c r="K361" i="1"/>
  <c r="L361" i="1" s="1"/>
  <c r="K360" i="1"/>
  <c r="L360" i="1" s="1"/>
  <c r="K359" i="1"/>
  <c r="L359" i="1" s="1"/>
  <c r="K358" i="1"/>
  <c r="L358" i="1" s="1"/>
  <c r="K357" i="1"/>
  <c r="L357" i="1" s="1"/>
  <c r="K356" i="1"/>
  <c r="L356" i="1" s="1"/>
  <c r="K355" i="1"/>
  <c r="L355" i="1" s="1"/>
  <c r="K418" i="1"/>
  <c r="L418" i="1" s="1"/>
  <c r="K421" i="1"/>
  <c r="L421" i="1" s="1"/>
  <c r="K417" i="1"/>
  <c r="L417" i="1" s="1"/>
  <c r="K420" i="1"/>
  <c r="L420" i="1" s="1"/>
  <c r="K419" i="1"/>
  <c r="L419" i="1" s="1"/>
  <c r="K415" i="1"/>
  <c r="L415" i="1" s="1"/>
  <c r="K413" i="1"/>
  <c r="L413" i="1" s="1"/>
  <c r="K411" i="1"/>
  <c r="L411" i="1" s="1"/>
  <c r="K409" i="1"/>
  <c r="L409" i="1" s="1"/>
  <c r="K989" i="1"/>
  <c r="L989" i="1" s="1"/>
  <c r="K988" i="1"/>
  <c r="L988" i="1" s="1"/>
  <c r="K987" i="1"/>
  <c r="L987" i="1" s="1"/>
  <c r="K986" i="1"/>
  <c r="L986" i="1" s="1"/>
  <c r="K985" i="1"/>
  <c r="L985" i="1" s="1"/>
  <c r="K984" i="1"/>
  <c r="L984" i="1" s="1"/>
  <c r="K983" i="1"/>
  <c r="L983" i="1" s="1"/>
  <c r="K982" i="1"/>
  <c r="L982" i="1" s="1"/>
  <c r="K980" i="1"/>
  <c r="L980" i="1" s="1"/>
  <c r="K965" i="1"/>
  <c r="L965" i="1" s="1"/>
  <c r="K952" i="1"/>
  <c r="L952" i="1" s="1"/>
  <c r="K939" i="1"/>
  <c r="L939" i="1" s="1"/>
  <c r="K929" i="1"/>
  <c r="L929" i="1" s="1"/>
  <c r="K928" i="1"/>
  <c r="L928" i="1" s="1"/>
  <c r="K927" i="1"/>
  <c r="L927" i="1" s="1"/>
  <c r="K926" i="1"/>
  <c r="L926" i="1" s="1"/>
  <c r="K925" i="1"/>
  <c r="L925" i="1" s="1"/>
  <c r="K924" i="1"/>
  <c r="L924" i="1" s="1"/>
  <c r="K923" i="1"/>
  <c r="L923" i="1" s="1"/>
  <c r="K922" i="1"/>
  <c r="L922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K80" i="1"/>
  <c r="L80" i="1" s="1"/>
  <c r="K79" i="1"/>
  <c r="L79" i="1" s="1"/>
  <c r="K78" i="1"/>
  <c r="L78" i="1" s="1"/>
  <c r="K77" i="1"/>
  <c r="L77" i="1" s="1"/>
  <c r="K76" i="1"/>
  <c r="L76" i="1" s="1"/>
  <c r="K75" i="1"/>
  <c r="L75" i="1" s="1"/>
  <c r="K74" i="1"/>
  <c r="L74" i="1" s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K64" i="1"/>
  <c r="L64" i="1" s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1937" i="1"/>
  <c r="L1937" i="1" s="1"/>
  <c r="K1936" i="1"/>
  <c r="L1936" i="1" s="1"/>
  <c r="K1935" i="1"/>
  <c r="L1935" i="1" s="1"/>
  <c r="K1934" i="1"/>
  <c r="L1934" i="1" s="1"/>
  <c r="K1933" i="1"/>
  <c r="L1933" i="1" s="1"/>
  <c r="K1932" i="1"/>
  <c r="L1932" i="1" s="1"/>
  <c r="K1931" i="1"/>
  <c r="L1931" i="1" s="1"/>
  <c r="K1930" i="1"/>
  <c r="L1930" i="1" s="1"/>
  <c r="K1929" i="1"/>
  <c r="L1929" i="1" s="1"/>
  <c r="K1928" i="1"/>
  <c r="L1928" i="1" s="1"/>
  <c r="K1927" i="1"/>
  <c r="L1927" i="1" s="1"/>
  <c r="K1926" i="1"/>
  <c r="L1926" i="1" s="1"/>
  <c r="K1925" i="1"/>
  <c r="L1925" i="1" s="1"/>
  <c r="K1924" i="1"/>
  <c r="L1924" i="1" s="1"/>
  <c r="K1923" i="1"/>
  <c r="L1923" i="1" s="1"/>
  <c r="K1922" i="1"/>
  <c r="L1922" i="1" s="1"/>
  <c r="K1921" i="1"/>
  <c r="L1921" i="1" s="1"/>
  <c r="K1920" i="1"/>
  <c r="L1920" i="1" s="1"/>
  <c r="K1919" i="1"/>
  <c r="L1919" i="1" s="1"/>
  <c r="K1918" i="1"/>
  <c r="L1918" i="1" s="1"/>
  <c r="K1917" i="1"/>
  <c r="L1917" i="1" s="1"/>
  <c r="K1916" i="1"/>
  <c r="L1916" i="1" s="1"/>
  <c r="K1915" i="1"/>
  <c r="L1915" i="1" s="1"/>
  <c r="K1914" i="1"/>
  <c r="L1914" i="1" s="1"/>
  <c r="K1913" i="1"/>
  <c r="L1913" i="1" s="1"/>
  <c r="K1912" i="1"/>
  <c r="L1912" i="1" s="1"/>
  <c r="K1911" i="1"/>
  <c r="L1911" i="1" s="1"/>
  <c r="K1910" i="1"/>
  <c r="L1910" i="1" s="1"/>
  <c r="K1909" i="1"/>
  <c r="L1909" i="1" s="1"/>
  <c r="K1908" i="1"/>
  <c r="L1908" i="1" s="1"/>
  <c r="K1907" i="1"/>
  <c r="L1907" i="1" s="1"/>
  <c r="K1906" i="1"/>
  <c r="L1906" i="1" s="1"/>
  <c r="K1905" i="1"/>
  <c r="L1905" i="1" s="1"/>
  <c r="K1904" i="1"/>
  <c r="L1904" i="1" s="1"/>
  <c r="K1903" i="1"/>
  <c r="L1903" i="1" s="1"/>
  <c r="K1902" i="1"/>
  <c r="L1902" i="1" s="1"/>
  <c r="K1901" i="1"/>
  <c r="L1901" i="1" s="1"/>
  <c r="K1900" i="1"/>
  <c r="L1900" i="1" s="1"/>
  <c r="K1899" i="1"/>
  <c r="L1899" i="1" s="1"/>
  <c r="K1898" i="1"/>
  <c r="L1898" i="1" s="1"/>
  <c r="K1897" i="1"/>
  <c r="L1897" i="1" s="1"/>
  <c r="K1896" i="1"/>
  <c r="L1896" i="1" s="1"/>
  <c r="K1895" i="1"/>
  <c r="L1895" i="1" s="1"/>
  <c r="K1894" i="1"/>
  <c r="L1894" i="1" s="1"/>
  <c r="K1893" i="1"/>
  <c r="L1893" i="1" s="1"/>
  <c r="K1892" i="1"/>
  <c r="L1892" i="1" s="1"/>
  <c r="K1891" i="1"/>
  <c r="L1891" i="1" s="1"/>
  <c r="K1890" i="1"/>
  <c r="L1890" i="1" s="1"/>
  <c r="K1889" i="1"/>
  <c r="L1889" i="1" s="1"/>
  <c r="K1888" i="1"/>
  <c r="L1888" i="1" s="1"/>
  <c r="K1887" i="1"/>
  <c r="L1887" i="1" s="1"/>
  <c r="K1886" i="1"/>
  <c r="L1886" i="1" s="1"/>
  <c r="K1885" i="1"/>
  <c r="L1885" i="1" s="1"/>
  <c r="K1884" i="1"/>
  <c r="L1884" i="1" s="1"/>
  <c r="K1883" i="1"/>
  <c r="L1883" i="1" s="1"/>
  <c r="K1882" i="1"/>
  <c r="L1882" i="1" s="1"/>
  <c r="K1881" i="1"/>
  <c r="L1881" i="1" s="1"/>
  <c r="K1880" i="1"/>
  <c r="L1880" i="1" s="1"/>
  <c r="K1879" i="1"/>
  <c r="L1879" i="1" s="1"/>
  <c r="K1878" i="1"/>
  <c r="L1878" i="1" s="1"/>
  <c r="K1877" i="1"/>
  <c r="L1877" i="1" s="1"/>
  <c r="K1876" i="1"/>
  <c r="L1876" i="1" s="1"/>
  <c r="K1875" i="1"/>
  <c r="L1875" i="1" s="1"/>
  <c r="K1874" i="1"/>
  <c r="L1874" i="1" s="1"/>
  <c r="K1873" i="1"/>
  <c r="L1873" i="1" s="1"/>
  <c r="K1872" i="1"/>
  <c r="L1872" i="1" s="1"/>
  <c r="K1871" i="1"/>
  <c r="L1871" i="1" s="1"/>
  <c r="K1870" i="1"/>
  <c r="L1870" i="1" s="1"/>
  <c r="K1869" i="1"/>
  <c r="L1869" i="1" s="1"/>
  <c r="K1868" i="1"/>
  <c r="L1868" i="1" s="1"/>
  <c r="K1867" i="1"/>
  <c r="L1867" i="1" s="1"/>
  <c r="K1866" i="1"/>
  <c r="L1866" i="1" s="1"/>
  <c r="K1865" i="1"/>
  <c r="L1865" i="1" s="1"/>
  <c r="K1864" i="1"/>
  <c r="L1864" i="1" s="1"/>
  <c r="K1863" i="1"/>
  <c r="L1863" i="1" s="1"/>
  <c r="K1862" i="1"/>
  <c r="L1862" i="1" s="1"/>
  <c r="K1860" i="1"/>
  <c r="L1860" i="1" s="1"/>
  <c r="K1859" i="1"/>
  <c r="L1859" i="1" s="1"/>
  <c r="K1858" i="1"/>
  <c r="L1858" i="1" s="1"/>
  <c r="K1857" i="1"/>
  <c r="L1857" i="1" s="1"/>
  <c r="K1856" i="1"/>
  <c r="L1856" i="1" s="1"/>
  <c r="K1855" i="1"/>
  <c r="L1855" i="1" s="1"/>
  <c r="K1854" i="1"/>
  <c r="L1854" i="1" s="1"/>
  <c r="K1853" i="1"/>
  <c r="L1853" i="1" s="1"/>
  <c r="K1852" i="1"/>
  <c r="L1852" i="1" s="1"/>
  <c r="K1851" i="1"/>
  <c r="L1851" i="1" s="1"/>
  <c r="K460" i="1"/>
  <c r="L460" i="1" s="1"/>
  <c r="K459" i="1"/>
  <c r="L459" i="1" s="1"/>
  <c r="K458" i="1"/>
  <c r="L458" i="1" s="1"/>
  <c r="K457" i="1"/>
  <c r="L457" i="1" s="1"/>
  <c r="K456" i="1"/>
  <c r="L456" i="1" s="1"/>
  <c r="K455" i="1"/>
  <c r="L455" i="1" s="1"/>
  <c r="K454" i="1"/>
  <c r="L454" i="1" s="1"/>
  <c r="K453" i="1"/>
  <c r="L453" i="1" s="1"/>
  <c r="K452" i="1"/>
  <c r="L452" i="1" s="1"/>
  <c r="K451" i="1"/>
  <c r="L451" i="1" s="1"/>
  <c r="K450" i="1"/>
  <c r="L450" i="1" s="1"/>
  <c r="K449" i="1"/>
  <c r="L449" i="1" s="1"/>
  <c r="K448" i="1"/>
  <c r="L448" i="1" s="1"/>
  <c r="K447" i="1"/>
  <c r="L447" i="1" s="1"/>
  <c r="K446" i="1"/>
  <c r="L446" i="1" s="1"/>
  <c r="K445" i="1"/>
  <c r="L445" i="1" s="1"/>
  <c r="K444" i="1"/>
  <c r="L444" i="1" s="1"/>
  <c r="K443" i="1"/>
  <c r="L443" i="1" s="1"/>
  <c r="K442" i="1"/>
  <c r="L442" i="1" s="1"/>
  <c r="K441" i="1"/>
  <c r="L441" i="1" s="1"/>
  <c r="K440" i="1"/>
  <c r="L440" i="1" s="1"/>
  <c r="K439" i="1"/>
  <c r="L439" i="1" s="1"/>
  <c r="K438" i="1"/>
  <c r="L438" i="1" s="1"/>
  <c r="K437" i="1"/>
  <c r="L437" i="1" s="1"/>
  <c r="K436" i="1"/>
  <c r="L436" i="1" s="1"/>
  <c r="K435" i="1"/>
  <c r="L435" i="1" s="1"/>
  <c r="K434" i="1"/>
  <c r="L434" i="1" s="1"/>
  <c r="K433" i="1"/>
  <c r="L433" i="1" s="1"/>
  <c r="K432" i="1"/>
  <c r="L432" i="1" s="1"/>
  <c r="K431" i="1"/>
  <c r="L431" i="1" s="1"/>
  <c r="K430" i="1"/>
  <c r="L430" i="1" s="1"/>
  <c r="K429" i="1"/>
  <c r="L429" i="1" s="1"/>
  <c r="K428" i="1"/>
  <c r="L428" i="1" s="1"/>
  <c r="K427" i="1"/>
  <c r="L427" i="1" s="1"/>
  <c r="K426" i="1"/>
  <c r="L426" i="1" s="1"/>
  <c r="K425" i="1"/>
  <c r="L425" i="1" s="1"/>
  <c r="K424" i="1"/>
  <c r="L424" i="1" s="1"/>
  <c r="K423" i="1"/>
  <c r="L423" i="1" s="1"/>
  <c r="K422" i="1"/>
  <c r="L422" i="1" s="1"/>
  <c r="K981" i="1"/>
  <c r="L981" i="1" s="1"/>
  <c r="K979" i="1"/>
  <c r="L979" i="1" s="1"/>
  <c r="K978" i="1"/>
  <c r="L978" i="1" s="1"/>
  <c r="K977" i="1"/>
  <c r="L977" i="1" s="1"/>
  <c r="K976" i="1"/>
  <c r="L976" i="1" s="1"/>
  <c r="K975" i="1"/>
  <c r="L975" i="1" s="1"/>
  <c r="K974" i="1"/>
  <c r="L974" i="1" s="1"/>
  <c r="K973" i="1"/>
  <c r="L973" i="1" s="1"/>
  <c r="K972" i="1"/>
  <c r="L972" i="1" s="1"/>
  <c r="K971" i="1"/>
  <c r="L971" i="1" s="1"/>
  <c r="K970" i="1"/>
  <c r="L970" i="1" s="1"/>
  <c r="K969" i="1"/>
  <c r="L969" i="1" s="1"/>
  <c r="K968" i="1"/>
  <c r="L968" i="1" s="1"/>
  <c r="K967" i="1"/>
  <c r="L967" i="1" s="1"/>
  <c r="K966" i="1"/>
  <c r="L966" i="1" s="1"/>
  <c r="K964" i="1"/>
  <c r="L964" i="1" s="1"/>
  <c r="K963" i="1"/>
  <c r="L963" i="1" s="1"/>
  <c r="K962" i="1"/>
  <c r="L962" i="1" s="1"/>
  <c r="K960" i="1"/>
  <c r="L960" i="1" s="1"/>
  <c r="K961" i="1"/>
  <c r="L961" i="1" s="1"/>
  <c r="K959" i="1"/>
  <c r="L959" i="1" s="1"/>
  <c r="K958" i="1"/>
  <c r="L958" i="1" s="1"/>
  <c r="K957" i="1"/>
  <c r="L957" i="1" s="1"/>
  <c r="K956" i="1"/>
  <c r="L956" i="1" s="1"/>
  <c r="K955" i="1"/>
  <c r="L955" i="1" s="1"/>
  <c r="K954" i="1"/>
  <c r="L954" i="1" s="1"/>
  <c r="K953" i="1"/>
  <c r="L953" i="1" s="1"/>
  <c r="K951" i="1"/>
  <c r="L951" i="1" s="1"/>
  <c r="K950" i="1"/>
  <c r="L950" i="1" s="1"/>
  <c r="K949" i="1"/>
  <c r="L949" i="1" s="1"/>
  <c r="K948" i="1"/>
  <c r="L948" i="1" s="1"/>
  <c r="K947" i="1"/>
  <c r="L947" i="1" s="1"/>
  <c r="K946" i="1"/>
  <c r="L946" i="1" s="1"/>
  <c r="K945" i="1"/>
  <c r="L945" i="1" s="1"/>
  <c r="K944" i="1"/>
  <c r="L944" i="1" s="1"/>
  <c r="K943" i="1"/>
  <c r="L943" i="1" s="1"/>
  <c r="K942" i="1"/>
  <c r="L942" i="1" s="1"/>
  <c r="K941" i="1"/>
  <c r="L941" i="1" s="1"/>
  <c r="K940" i="1"/>
  <c r="L940" i="1" s="1"/>
  <c r="K938" i="1"/>
  <c r="L938" i="1" s="1"/>
  <c r="K937" i="1"/>
  <c r="L937" i="1" s="1"/>
  <c r="K936" i="1"/>
  <c r="L936" i="1" s="1"/>
  <c r="K935" i="1"/>
  <c r="L935" i="1" s="1"/>
  <c r="K934" i="1"/>
  <c r="L934" i="1" s="1"/>
  <c r="K933" i="1"/>
  <c r="L933" i="1" s="1"/>
  <c r="K932" i="1"/>
  <c r="L932" i="1" s="1"/>
  <c r="K931" i="1"/>
  <c r="L931" i="1" s="1"/>
  <c r="K930" i="1"/>
  <c r="L930" i="1" s="1"/>
  <c r="K1397" i="1"/>
  <c r="L1397" i="1" s="1"/>
  <c r="K1394" i="1"/>
  <c r="L1394" i="1" s="1"/>
  <c r="K1390" i="1"/>
  <c r="L1390" i="1" s="1"/>
  <c r="K1388" i="1"/>
  <c r="L1388" i="1" s="1"/>
  <c r="K1385" i="1"/>
  <c r="L1385" i="1" s="1"/>
  <c r="K1381" i="1"/>
  <c r="L1381" i="1" s="1"/>
  <c r="K1377" i="1"/>
  <c r="L1377" i="1" s="1"/>
  <c r="K1376" i="1"/>
  <c r="L1376" i="1" s="1"/>
  <c r="K1373" i="1"/>
  <c r="L1373" i="1" s="1"/>
  <c r="K1370" i="1"/>
  <c r="L1370" i="1" s="1"/>
  <c r="K1366" i="1"/>
  <c r="L1366" i="1" s="1"/>
  <c r="K1364" i="1"/>
  <c r="L1364" i="1" s="1"/>
  <c r="K1359" i="1"/>
  <c r="L1359" i="1" s="1"/>
  <c r="K1356" i="1"/>
  <c r="L1356" i="1" s="1"/>
  <c r="K1354" i="1"/>
  <c r="L1354" i="1" s="1"/>
  <c r="K1351" i="1"/>
  <c r="L1351" i="1" s="1"/>
  <c r="K1349" i="1"/>
  <c r="L1349" i="1" s="1"/>
  <c r="K1346" i="1"/>
  <c r="L1346" i="1" s="1"/>
  <c r="K1342" i="1"/>
  <c r="L1342" i="1" s="1"/>
  <c r="K1340" i="1"/>
  <c r="L1340" i="1" s="1"/>
  <c r="K1337" i="1"/>
  <c r="L1337" i="1" s="1"/>
  <c r="K1332" i="1"/>
  <c r="L1332" i="1" s="1"/>
  <c r="K1330" i="1"/>
  <c r="L1330" i="1" s="1"/>
  <c r="K1328" i="1"/>
  <c r="L1328" i="1" s="1"/>
  <c r="K1323" i="1"/>
  <c r="L1323" i="1" s="1"/>
  <c r="K1321" i="1"/>
  <c r="L1321" i="1" s="1"/>
  <c r="K1319" i="1"/>
  <c r="L1319" i="1" s="1"/>
  <c r="K1314" i="1"/>
  <c r="L1314" i="1" s="1"/>
  <c r="K1311" i="1"/>
  <c r="L1311" i="1" s="1"/>
  <c r="K1308" i="1"/>
  <c r="L1308" i="1" s="1"/>
  <c r="K1306" i="1"/>
  <c r="L1306" i="1" s="1"/>
  <c r="K1302" i="1"/>
  <c r="L1302" i="1" s="1"/>
  <c r="K1299" i="1"/>
  <c r="L1299" i="1" s="1"/>
  <c r="K1296" i="1"/>
  <c r="L1296" i="1" s="1"/>
  <c r="K1295" i="1"/>
  <c r="L1295" i="1" s="1"/>
  <c r="K1292" i="1"/>
  <c r="L1292" i="1" s="1"/>
  <c r="K1287" i="1"/>
  <c r="L1287" i="1" s="1"/>
  <c r="K1286" i="1"/>
  <c r="L1286" i="1" s="1"/>
  <c r="K1283" i="1"/>
  <c r="L1283" i="1" s="1"/>
  <c r="K1280" i="1"/>
  <c r="L1280" i="1" s="1"/>
  <c r="K1276" i="1"/>
  <c r="L1276" i="1" s="1"/>
  <c r="K1273" i="1"/>
  <c r="L1273" i="1" s="1"/>
  <c r="K1269" i="1"/>
  <c r="L1269" i="1" s="1"/>
  <c r="K1266" i="1"/>
  <c r="L1266" i="1" s="1"/>
  <c r="K1264" i="1"/>
  <c r="L1264" i="1" s="1"/>
  <c r="K1262" i="1"/>
  <c r="L1262" i="1" s="1"/>
  <c r="K1258" i="1"/>
  <c r="L1258" i="1" s="1"/>
  <c r="K1254" i="1"/>
  <c r="L1254" i="1" s="1"/>
  <c r="K1252" i="1"/>
  <c r="L1252" i="1" s="1"/>
  <c r="K1249" i="1"/>
  <c r="L1249" i="1" s="1"/>
  <c r="K1245" i="1"/>
  <c r="L1245" i="1" s="1"/>
  <c r="K1243" i="1"/>
  <c r="L1243" i="1" s="1"/>
  <c r="K1239" i="1"/>
  <c r="L1239" i="1" s="1"/>
  <c r="K1237" i="1"/>
  <c r="L1237" i="1" s="1"/>
  <c r="K1233" i="1"/>
  <c r="L1233" i="1" s="1"/>
  <c r="K1232" i="1"/>
  <c r="L1232" i="1" s="1"/>
  <c r="K1227" i="1"/>
  <c r="L1227" i="1" s="1"/>
  <c r="K1224" i="1"/>
  <c r="L1224" i="1" s="1"/>
  <c r="K1225" i="1"/>
  <c r="L1225" i="1" s="1"/>
  <c r="K1219" i="1"/>
  <c r="L1219" i="1" s="1"/>
  <c r="K1216" i="1"/>
  <c r="L1216" i="1" s="1"/>
  <c r="K1214" i="1"/>
  <c r="L1214" i="1" s="1"/>
  <c r="K1211" i="1"/>
  <c r="L1211" i="1" s="1"/>
  <c r="K1208" i="1"/>
  <c r="L1208" i="1" s="1"/>
  <c r="K1205" i="1"/>
  <c r="L1205" i="1" s="1"/>
  <c r="K1200" i="1"/>
  <c r="L1200" i="1" s="1"/>
  <c r="K1197" i="1"/>
  <c r="L1197" i="1" s="1"/>
  <c r="K1194" i="1"/>
  <c r="L1194" i="1" s="1"/>
  <c r="K1192" i="1"/>
  <c r="L1192" i="1" s="1"/>
  <c r="K1189" i="1"/>
  <c r="L1189" i="1" s="1"/>
  <c r="K1185" i="1"/>
  <c r="L1185" i="1" s="1"/>
  <c r="K1182" i="1"/>
  <c r="L1182" i="1" s="1"/>
  <c r="K1180" i="1"/>
  <c r="L1180" i="1" s="1"/>
  <c r="K1178" i="1"/>
  <c r="L1178" i="1" s="1"/>
  <c r="K1173" i="1"/>
  <c r="L1173" i="1" s="1"/>
  <c r="K1172" i="1"/>
  <c r="L1172" i="1" s="1"/>
  <c r="K1167" i="1"/>
  <c r="L1167" i="1" s="1"/>
  <c r="K1166" i="1"/>
  <c r="L1166" i="1" s="1"/>
  <c r="K1161" i="1"/>
  <c r="L1161" i="1" s="1"/>
  <c r="K1158" i="1"/>
  <c r="L1158" i="1" s="1"/>
  <c r="K1156" i="1"/>
  <c r="L1156" i="1" s="1"/>
  <c r="K1154" i="1"/>
  <c r="L1154" i="1" s="1"/>
  <c r="K1150" i="1"/>
  <c r="L1150" i="1" s="1"/>
  <c r="K1148" i="1"/>
  <c r="L1148" i="1" s="1"/>
  <c r="K1145" i="1"/>
  <c r="L1145" i="1" s="1"/>
  <c r="K1140" i="1"/>
  <c r="L1140" i="1" s="1"/>
  <c r="K1137" i="1"/>
  <c r="L1137" i="1" s="1"/>
  <c r="K1396" i="1"/>
  <c r="L1396" i="1" s="1"/>
  <c r="K1392" i="1"/>
  <c r="L1392" i="1" s="1"/>
  <c r="K1391" i="1"/>
  <c r="L1391" i="1" s="1"/>
  <c r="K1386" i="1"/>
  <c r="L1386" i="1" s="1"/>
  <c r="K1383" i="1"/>
  <c r="L1383" i="1" s="1"/>
  <c r="K1382" i="1"/>
  <c r="L1382" i="1" s="1"/>
  <c r="K1378" i="1"/>
  <c r="L1378" i="1" s="1"/>
  <c r="K1375" i="1"/>
  <c r="L1375" i="1" s="1"/>
  <c r="K1372" i="1"/>
  <c r="L1372" i="1" s="1"/>
  <c r="K1368" i="1"/>
  <c r="L1368" i="1" s="1"/>
  <c r="K1367" i="1"/>
  <c r="L1367" i="1" s="1"/>
  <c r="K1363" i="1"/>
  <c r="L1363" i="1" s="1"/>
  <c r="K1361" i="1"/>
  <c r="L1361" i="1" s="1"/>
  <c r="K1357" i="1"/>
  <c r="L1357" i="1" s="1"/>
  <c r="K1353" i="1"/>
  <c r="L1353" i="1" s="1"/>
  <c r="K1347" i="1"/>
  <c r="L1347" i="1" s="1"/>
  <c r="K1344" i="1"/>
  <c r="L1344" i="1" s="1"/>
  <c r="K1343" i="1"/>
  <c r="L1343" i="1" s="1"/>
  <c r="K1338" i="1"/>
  <c r="L1338" i="1" s="1"/>
  <c r="K1335" i="1"/>
  <c r="L1335" i="1" s="1"/>
  <c r="K1333" i="1"/>
  <c r="L1333" i="1" s="1"/>
  <c r="K1331" i="1"/>
  <c r="L1331" i="1" s="1"/>
  <c r="K1327" i="1"/>
  <c r="L1327" i="1" s="1"/>
  <c r="K1324" i="1"/>
  <c r="L1324" i="1" s="1"/>
  <c r="K1320" i="1"/>
  <c r="L1320" i="1" s="1"/>
  <c r="K1318" i="1"/>
  <c r="L1318" i="1" s="1"/>
  <c r="K1315" i="1"/>
  <c r="L1315" i="1" s="1"/>
  <c r="K1313" i="1"/>
  <c r="L1313" i="1" s="1"/>
  <c r="K1310" i="1"/>
  <c r="L1310" i="1" s="1"/>
  <c r="K1307" i="1"/>
  <c r="L1307" i="1" s="1"/>
  <c r="K1304" i="1"/>
  <c r="L1304" i="1" s="1"/>
  <c r="K1300" i="1"/>
  <c r="L1300" i="1" s="1"/>
  <c r="K1297" i="1"/>
  <c r="L1297" i="1" s="1"/>
  <c r="K1294" i="1"/>
  <c r="L1294" i="1" s="1"/>
  <c r="K1291" i="1"/>
  <c r="L1291" i="1" s="1"/>
  <c r="K1289" i="1"/>
  <c r="L1289" i="1" s="1"/>
  <c r="K1285" i="1"/>
  <c r="L1285" i="1" s="1"/>
  <c r="K1281" i="1"/>
  <c r="L1281" i="1" s="1"/>
  <c r="K1279" i="1"/>
  <c r="L1279" i="1" s="1"/>
  <c r="K1275" i="1"/>
  <c r="L1275" i="1" s="1"/>
  <c r="K1274" i="1"/>
  <c r="L1274" i="1" s="1"/>
  <c r="K1271" i="1"/>
  <c r="L1271" i="1" s="1"/>
  <c r="K1268" i="1"/>
  <c r="L1268" i="1" s="1"/>
  <c r="K1263" i="1"/>
  <c r="L1263" i="1" s="1"/>
  <c r="K1260" i="1"/>
  <c r="L1260" i="1" s="1"/>
  <c r="K1256" i="1"/>
  <c r="L1256" i="1" s="1"/>
  <c r="K1251" i="1"/>
  <c r="L1251" i="1" s="1"/>
  <c r="K1248" i="1"/>
  <c r="L1248" i="1" s="1"/>
  <c r="K1247" i="1"/>
  <c r="L1247" i="1" s="1"/>
  <c r="K1244" i="1"/>
  <c r="L1244" i="1" s="1"/>
  <c r="K1240" i="1"/>
  <c r="L1240" i="1" s="1"/>
  <c r="K1238" i="1"/>
  <c r="L1238" i="1" s="1"/>
  <c r="K1234" i="1"/>
  <c r="L1234" i="1" s="1"/>
  <c r="K1231" i="1"/>
  <c r="L1231" i="1" s="1"/>
  <c r="K1228" i="1"/>
  <c r="L1228" i="1" s="1"/>
  <c r="K1221" i="1"/>
  <c r="L1221" i="1" s="1"/>
  <c r="K1226" i="1"/>
  <c r="L1226" i="1" s="1"/>
  <c r="K1220" i="1"/>
  <c r="L1220" i="1" s="1"/>
  <c r="K1217" i="1"/>
  <c r="L1217" i="1" s="1"/>
  <c r="K1212" i="1"/>
  <c r="L1212" i="1" s="1"/>
  <c r="K1209" i="1"/>
  <c r="L1209" i="1" s="1"/>
  <c r="K1206" i="1"/>
  <c r="L1206" i="1" s="1"/>
  <c r="K1204" i="1"/>
  <c r="L1204" i="1" s="1"/>
  <c r="K1201" i="1"/>
  <c r="L1201" i="1" s="1"/>
  <c r="K1199" i="1"/>
  <c r="L1199" i="1" s="1"/>
  <c r="K1196" i="1"/>
  <c r="L1196" i="1" s="1"/>
  <c r="K1193" i="1"/>
  <c r="L1193" i="1" s="1"/>
  <c r="K1188" i="1"/>
  <c r="L1188" i="1" s="1"/>
  <c r="K1187" i="1"/>
  <c r="L1187" i="1" s="1"/>
  <c r="K1183" i="1"/>
  <c r="L1183" i="1" s="1"/>
  <c r="K1179" i="1"/>
  <c r="L1179" i="1" s="1"/>
  <c r="K1176" i="1"/>
  <c r="L1176" i="1" s="1"/>
  <c r="K1174" i="1"/>
  <c r="L1174" i="1" s="1"/>
  <c r="K1171" i="1"/>
  <c r="L1171" i="1" s="1"/>
  <c r="K1169" i="1"/>
  <c r="L1169" i="1" s="1"/>
  <c r="K1164" i="1"/>
  <c r="L1164" i="1" s="1"/>
  <c r="K1163" i="1"/>
  <c r="L1163" i="1" s="1"/>
  <c r="K1160" i="1"/>
  <c r="L1160" i="1" s="1"/>
  <c r="K1155" i="1"/>
  <c r="L1155" i="1" s="1"/>
  <c r="K1153" i="1"/>
  <c r="L1153" i="1" s="1"/>
  <c r="K1149" i="1"/>
  <c r="L1149" i="1" s="1"/>
  <c r="K1146" i="1"/>
  <c r="L1146" i="1" s="1"/>
  <c r="K1144" i="1"/>
  <c r="L1144" i="1" s="1"/>
  <c r="K1142" i="1"/>
  <c r="L1142" i="1" s="1"/>
  <c r="K1139" i="1"/>
  <c r="L1139" i="1" s="1"/>
  <c r="K1395" i="1"/>
  <c r="L1395" i="1" s="1"/>
  <c r="K1393" i="1"/>
  <c r="L1393" i="1" s="1"/>
  <c r="K1389" i="1"/>
  <c r="L1389" i="1" s="1"/>
  <c r="K1387" i="1"/>
  <c r="L1387" i="1" s="1"/>
  <c r="K1384" i="1"/>
  <c r="L1384" i="1" s="1"/>
  <c r="K1380" i="1"/>
  <c r="L1380" i="1" s="1"/>
  <c r="K1379" i="1"/>
  <c r="L1379" i="1" s="1"/>
  <c r="K1374" i="1"/>
  <c r="L1374" i="1" s="1"/>
  <c r="K1371" i="1"/>
  <c r="L1371" i="1" s="1"/>
  <c r="K1369" i="1"/>
  <c r="L1369" i="1" s="1"/>
  <c r="K1365" i="1"/>
  <c r="L1365" i="1" s="1"/>
  <c r="K1362" i="1"/>
  <c r="L1362" i="1" s="1"/>
  <c r="K1360" i="1"/>
  <c r="L1360" i="1" s="1"/>
  <c r="K1358" i="1"/>
  <c r="L1358" i="1" s="1"/>
  <c r="K1355" i="1"/>
  <c r="L1355" i="1" s="1"/>
  <c r="K1350" i="1"/>
  <c r="L1350" i="1" s="1"/>
  <c r="K1348" i="1"/>
  <c r="L1348" i="1" s="1"/>
  <c r="K1345" i="1"/>
  <c r="L1345" i="1" s="1"/>
  <c r="K1341" i="1"/>
  <c r="L1341" i="1" s="1"/>
  <c r="K1339" i="1"/>
  <c r="L1339" i="1" s="1"/>
  <c r="K1336" i="1"/>
  <c r="L1336" i="1" s="1"/>
  <c r="K1334" i="1"/>
  <c r="L1334" i="1" s="1"/>
  <c r="K1329" i="1"/>
  <c r="L1329" i="1" s="1"/>
  <c r="K1326" i="1"/>
  <c r="L1326" i="1" s="1"/>
  <c r="K1325" i="1"/>
  <c r="L1325" i="1" s="1"/>
  <c r="K1322" i="1"/>
  <c r="L1322" i="1" s="1"/>
  <c r="K1317" i="1"/>
  <c r="L1317" i="1" s="1"/>
  <c r="K1316" i="1"/>
  <c r="L1316" i="1" s="1"/>
  <c r="K1312" i="1"/>
  <c r="L1312" i="1" s="1"/>
  <c r="K1309" i="1"/>
  <c r="L1309" i="1" s="1"/>
  <c r="K1305" i="1"/>
  <c r="L1305" i="1" s="1"/>
  <c r="K1303" i="1"/>
  <c r="L1303" i="1" s="1"/>
  <c r="K1301" i="1"/>
  <c r="L1301" i="1" s="1"/>
  <c r="K1298" i="1"/>
  <c r="L1298" i="1" s="1"/>
  <c r="K1293" i="1"/>
  <c r="L1293" i="1" s="1"/>
  <c r="K1290" i="1"/>
  <c r="L1290" i="1" s="1"/>
  <c r="K1288" i="1"/>
  <c r="L1288" i="1" s="1"/>
  <c r="K1284" i="1"/>
  <c r="L1284" i="1" s="1"/>
  <c r="K1282" i="1"/>
  <c r="L1282" i="1" s="1"/>
  <c r="K1278" i="1"/>
  <c r="L1278" i="1" s="1"/>
  <c r="K1277" i="1"/>
  <c r="L1277" i="1" s="1"/>
  <c r="K1272" i="1"/>
  <c r="L1272" i="1" s="1"/>
  <c r="K1270" i="1"/>
  <c r="L1270" i="1" s="1"/>
  <c r="K1267" i="1"/>
  <c r="L1267" i="1" s="1"/>
  <c r="K1265" i="1"/>
  <c r="L1265" i="1" s="1"/>
  <c r="K1261" i="1"/>
  <c r="L1261" i="1" s="1"/>
  <c r="K1257" i="1"/>
  <c r="L1257" i="1" s="1"/>
  <c r="K1255" i="1"/>
  <c r="L1255" i="1" s="1"/>
  <c r="K1253" i="1"/>
  <c r="L1253" i="1" s="1"/>
  <c r="K1250" i="1"/>
  <c r="L1250" i="1" s="1"/>
  <c r="K1246" i="1"/>
  <c r="L1246" i="1" s="1"/>
  <c r="K1242" i="1"/>
  <c r="L1242" i="1" s="1"/>
  <c r="K1241" i="1"/>
  <c r="L1241" i="1" s="1"/>
  <c r="K1236" i="1"/>
  <c r="L1236" i="1" s="1"/>
  <c r="K1235" i="1"/>
  <c r="L1235" i="1" s="1"/>
  <c r="K1230" i="1"/>
  <c r="L1230" i="1" s="1"/>
  <c r="K1229" i="1"/>
  <c r="L1229" i="1" s="1"/>
  <c r="K1222" i="1"/>
  <c r="L1222" i="1" s="1"/>
  <c r="K1223" i="1"/>
  <c r="L1223" i="1" s="1"/>
  <c r="K1218" i="1"/>
  <c r="L1218" i="1" s="1"/>
  <c r="K1215" i="1"/>
  <c r="L1215" i="1" s="1"/>
  <c r="K1213" i="1"/>
  <c r="L1213" i="1" s="1"/>
  <c r="K1210" i="1"/>
  <c r="L1210" i="1" s="1"/>
  <c r="K1207" i="1"/>
  <c r="L1207" i="1" s="1"/>
  <c r="K1203" i="1"/>
  <c r="L1203" i="1" s="1"/>
  <c r="K1202" i="1"/>
  <c r="L1202" i="1" s="1"/>
  <c r="K1198" i="1"/>
  <c r="L1198" i="1" s="1"/>
  <c r="K1195" i="1"/>
  <c r="L1195" i="1" s="1"/>
  <c r="K1191" i="1"/>
  <c r="L1191" i="1" s="1"/>
  <c r="K1190" i="1"/>
  <c r="L1190" i="1" s="1"/>
  <c r="K1186" i="1"/>
  <c r="L1186" i="1" s="1"/>
  <c r="K1184" i="1"/>
  <c r="L1184" i="1" s="1"/>
  <c r="K1181" i="1"/>
  <c r="L1181" i="1" s="1"/>
  <c r="K1177" i="1"/>
  <c r="L1177" i="1" s="1"/>
  <c r="K1175" i="1"/>
  <c r="L1175" i="1" s="1"/>
  <c r="K1170" i="1"/>
  <c r="L1170" i="1" s="1"/>
  <c r="K1168" i="1"/>
  <c r="L1168" i="1" s="1"/>
  <c r="K1165" i="1"/>
  <c r="L1165" i="1" s="1"/>
  <c r="K1162" i="1"/>
  <c r="L1162" i="1" s="1"/>
  <c r="K1159" i="1"/>
  <c r="L1159" i="1" s="1"/>
  <c r="K1157" i="1"/>
  <c r="L1157" i="1" s="1"/>
  <c r="K1152" i="1"/>
  <c r="L1152" i="1" s="1"/>
  <c r="K1151" i="1"/>
  <c r="L1151" i="1" s="1"/>
  <c r="K1147" i="1"/>
  <c r="L1147" i="1" s="1"/>
  <c r="K1143" i="1"/>
  <c r="L1143" i="1" s="1"/>
  <c r="K1141" i="1"/>
  <c r="L1141" i="1" s="1"/>
  <c r="K1138" i="1"/>
  <c r="L1138" i="1" s="1"/>
  <c r="K1740" i="1"/>
  <c r="L1740" i="1" s="1"/>
  <c r="K1734" i="1"/>
  <c r="L1734" i="1" s="1"/>
  <c r="K1731" i="1"/>
  <c r="L1731" i="1" s="1"/>
  <c r="K1727" i="1"/>
  <c r="L1727" i="1" s="1"/>
  <c r="K1724" i="1"/>
  <c r="L1724" i="1" s="1"/>
  <c r="K1720" i="1"/>
  <c r="L1720" i="1" s="1"/>
  <c r="K1714" i="1"/>
  <c r="L1714" i="1" s="1"/>
  <c r="K1710" i="1"/>
  <c r="L1710" i="1" s="1"/>
  <c r="K1709" i="1"/>
  <c r="L1709" i="1" s="1"/>
  <c r="K1704" i="1"/>
  <c r="L1704" i="1" s="1"/>
  <c r="K1698" i="1"/>
  <c r="L1698" i="1" s="1"/>
  <c r="K1694" i="1"/>
  <c r="L1694" i="1" s="1"/>
  <c r="K1692" i="1"/>
  <c r="L1692" i="1" s="1"/>
  <c r="K1688" i="1"/>
  <c r="L1688" i="1" s="1"/>
  <c r="K1684" i="1"/>
  <c r="L1684" i="1" s="1"/>
  <c r="K1678" i="1"/>
  <c r="L1678" i="1" s="1"/>
  <c r="K1676" i="1"/>
  <c r="L1676" i="1" s="1"/>
  <c r="K1671" i="1"/>
  <c r="L1671" i="1" s="1"/>
  <c r="K1667" i="1"/>
  <c r="L1667" i="1" s="1"/>
  <c r="K1665" i="1"/>
  <c r="L1665" i="1" s="1"/>
  <c r="K1658" i="1"/>
  <c r="L1658" i="1" s="1"/>
  <c r="K1657" i="1"/>
  <c r="L1657" i="1" s="1"/>
  <c r="K1651" i="1"/>
  <c r="L1651" i="1" s="1"/>
  <c r="K1647" i="1"/>
  <c r="L1647" i="1" s="1"/>
  <c r="K1644" i="1"/>
  <c r="L1644" i="1" s="1"/>
  <c r="K1639" i="1"/>
  <c r="L1639" i="1" s="1"/>
  <c r="K1637" i="1"/>
  <c r="L1637" i="1" s="1"/>
  <c r="K1633" i="1"/>
  <c r="L1633" i="1" s="1"/>
  <c r="K1627" i="1"/>
  <c r="L1627" i="1" s="1"/>
  <c r="K1623" i="1"/>
  <c r="L1623" i="1" s="1"/>
  <c r="K1618" i="1"/>
  <c r="L1618" i="1" s="1"/>
  <c r="K1615" i="1"/>
  <c r="L1615" i="1" s="1"/>
  <c r="K1612" i="1"/>
  <c r="L1612" i="1" s="1"/>
  <c r="K1609" i="1"/>
  <c r="L1609" i="1" s="1"/>
  <c r="K1604" i="1"/>
  <c r="L1604" i="1" s="1"/>
  <c r="K1601" i="1"/>
  <c r="L1601" i="1" s="1"/>
  <c r="K1596" i="1"/>
  <c r="L1596" i="1" s="1"/>
  <c r="K1593" i="1"/>
  <c r="L1593" i="1" s="1"/>
  <c r="K1589" i="1"/>
  <c r="L1589" i="1" s="1"/>
  <c r="K1583" i="1"/>
  <c r="L1583" i="1" s="1"/>
  <c r="K1578" i="1"/>
  <c r="L1578" i="1" s="1"/>
  <c r="K1576" i="1"/>
  <c r="L1576" i="1" s="1"/>
  <c r="K1573" i="1"/>
  <c r="L1573" i="1" s="1"/>
  <c r="K1566" i="1"/>
  <c r="L1566" i="1" s="1"/>
  <c r="K1564" i="1"/>
  <c r="L1564" i="1" s="1"/>
  <c r="K1558" i="1"/>
  <c r="L1558" i="1" s="1"/>
  <c r="K1556" i="1"/>
  <c r="L1556" i="1" s="1"/>
  <c r="K1550" i="1"/>
  <c r="L1550" i="1" s="1"/>
  <c r="K1547" i="1"/>
  <c r="L1547" i="1" s="1"/>
  <c r="K1545" i="1"/>
  <c r="L1545" i="1" s="1"/>
  <c r="K1538" i="1"/>
  <c r="L1538" i="1" s="1"/>
  <c r="K1536" i="1"/>
  <c r="L1536" i="1" s="1"/>
  <c r="K1530" i="1"/>
  <c r="L1530" i="1" s="1"/>
  <c r="K1528" i="1"/>
  <c r="L1528" i="1" s="1"/>
  <c r="K1524" i="1"/>
  <c r="L1524" i="1" s="1"/>
  <c r="K1518" i="1"/>
  <c r="L1518" i="1" s="1"/>
  <c r="K1514" i="1"/>
  <c r="L1514" i="1" s="1"/>
  <c r="K1512" i="1"/>
  <c r="L1512" i="1" s="1"/>
  <c r="K1509" i="1"/>
  <c r="L1509" i="1" s="1"/>
  <c r="K1504" i="1"/>
  <c r="L1504" i="1" s="1"/>
  <c r="K1501" i="1"/>
  <c r="L1501" i="1" s="1"/>
  <c r="K1494" i="1"/>
  <c r="L1494" i="1" s="1"/>
  <c r="K1493" i="1"/>
  <c r="L1493" i="1" s="1"/>
  <c r="K1487" i="1"/>
  <c r="L1487" i="1" s="1"/>
  <c r="K1485" i="1"/>
  <c r="L1485" i="1" s="1"/>
  <c r="K1478" i="1"/>
  <c r="L1478" i="1" s="1"/>
  <c r="K1476" i="1"/>
  <c r="L1476" i="1" s="1"/>
  <c r="K1473" i="1"/>
  <c r="L1473" i="1" s="1"/>
  <c r="K1466" i="1"/>
  <c r="L1466" i="1" s="1"/>
  <c r="K1463" i="1"/>
  <c r="L1463" i="1" s="1"/>
  <c r="K1459" i="1"/>
  <c r="L1459" i="1" s="1"/>
  <c r="K1456" i="1"/>
  <c r="L1456" i="1" s="1"/>
  <c r="K1453" i="1"/>
  <c r="L1453" i="1" s="1"/>
  <c r="K1448" i="1"/>
  <c r="L1448" i="1" s="1"/>
  <c r="K1444" i="1"/>
  <c r="L1444" i="1" s="1"/>
  <c r="K1438" i="1"/>
  <c r="L1438" i="1" s="1"/>
  <c r="K1437" i="1"/>
  <c r="L1437" i="1" s="1"/>
  <c r="K1431" i="1"/>
  <c r="L1431" i="1" s="1"/>
  <c r="K1426" i="1"/>
  <c r="L1426" i="1" s="1"/>
  <c r="K1423" i="1"/>
  <c r="L1423" i="1" s="1"/>
  <c r="K1419" i="1"/>
  <c r="L1419" i="1" s="1"/>
  <c r="K1414" i="1"/>
  <c r="L1414" i="1" s="1"/>
  <c r="K1411" i="1"/>
  <c r="L1411" i="1" s="1"/>
  <c r="K1406" i="1"/>
  <c r="L1406" i="1" s="1"/>
  <c r="K1402" i="1"/>
  <c r="L1402" i="1" s="1"/>
  <c r="K1401" i="1"/>
  <c r="L1401" i="1" s="1"/>
  <c r="K1742" i="1"/>
  <c r="L1742" i="1" s="1"/>
  <c r="K1741" i="1"/>
  <c r="L1741" i="1" s="1"/>
  <c r="K1736" i="1"/>
  <c r="L1736" i="1" s="1"/>
  <c r="K1733" i="1"/>
  <c r="L1733" i="1" s="1"/>
  <c r="K1729" i="1"/>
  <c r="L1729" i="1" s="1"/>
  <c r="K1722" i="1"/>
  <c r="L1722" i="1" s="1"/>
  <c r="K1721" i="1"/>
  <c r="L1721" i="1" s="1"/>
  <c r="K1717" i="1"/>
  <c r="L1717" i="1" s="1"/>
  <c r="K1711" i="1"/>
  <c r="L1711" i="1" s="1"/>
  <c r="K1707" i="1"/>
  <c r="L1707" i="1" s="1"/>
  <c r="K1705" i="1"/>
  <c r="L1705" i="1" s="1"/>
  <c r="K1701" i="1"/>
  <c r="L1701" i="1" s="1"/>
  <c r="K1697" i="1"/>
  <c r="L1697" i="1" s="1"/>
  <c r="K1690" i="1"/>
  <c r="L1690" i="1" s="1"/>
  <c r="K1687" i="1"/>
  <c r="L1687" i="1" s="1"/>
  <c r="K1685" i="1"/>
  <c r="L1685" i="1" s="1"/>
  <c r="K1680" i="1"/>
  <c r="L1680" i="1" s="1"/>
  <c r="K1677" i="1"/>
  <c r="L1677" i="1" s="1"/>
  <c r="K1672" i="1"/>
  <c r="L1672" i="1" s="1"/>
  <c r="K1668" i="1"/>
  <c r="L1668" i="1" s="1"/>
  <c r="K1663" i="1"/>
  <c r="L1663" i="1" s="1"/>
  <c r="K1661" i="1"/>
  <c r="L1661" i="1" s="1"/>
  <c r="K1656" i="1"/>
  <c r="L1656" i="1" s="1"/>
  <c r="K1653" i="1"/>
  <c r="L1653" i="1" s="1"/>
  <c r="K1648" i="1"/>
  <c r="L1648" i="1" s="1"/>
  <c r="K1643" i="1"/>
  <c r="L1643" i="1" s="1"/>
  <c r="K1638" i="1"/>
  <c r="L1638" i="1" s="1"/>
  <c r="K1635" i="1"/>
  <c r="L1635" i="1" s="1"/>
  <c r="K1631" i="1"/>
  <c r="L1631" i="1" s="1"/>
  <c r="K1626" i="1"/>
  <c r="L1626" i="1" s="1"/>
  <c r="K1625" i="1"/>
  <c r="L1625" i="1" s="1"/>
  <c r="K1620" i="1"/>
  <c r="L1620" i="1" s="1"/>
  <c r="K1616" i="1"/>
  <c r="L1616" i="1" s="1"/>
  <c r="K1611" i="1"/>
  <c r="L1611" i="1" s="1"/>
  <c r="K1606" i="1"/>
  <c r="L1606" i="1" s="1"/>
  <c r="K1605" i="1"/>
  <c r="L1605" i="1" s="1"/>
  <c r="K1598" i="1"/>
  <c r="L1598" i="1" s="1"/>
  <c r="K1597" i="1"/>
  <c r="L1597" i="1" s="1"/>
  <c r="K1592" i="1"/>
  <c r="L1592" i="1" s="1"/>
  <c r="K1587" i="1"/>
  <c r="L1587" i="1" s="1"/>
  <c r="K1585" i="1"/>
  <c r="L1585" i="1" s="1"/>
  <c r="K1577" i="1"/>
  <c r="L1577" i="1" s="1"/>
  <c r="K1572" i="1"/>
  <c r="L1572" i="1" s="1"/>
  <c r="K1569" i="1"/>
  <c r="L1569" i="1" s="1"/>
  <c r="K1562" i="1"/>
  <c r="L1562" i="1" s="1"/>
  <c r="K1561" i="1"/>
  <c r="L1561" i="1" s="1"/>
  <c r="K1554" i="1"/>
  <c r="L1554" i="1" s="1"/>
  <c r="K1551" i="1"/>
  <c r="L1551" i="1" s="1"/>
  <c r="K1546" i="1"/>
  <c r="L1546" i="1" s="1"/>
  <c r="K1544" i="1"/>
  <c r="L1544" i="1" s="1"/>
  <c r="K1541" i="1"/>
  <c r="L1541" i="1" s="1"/>
  <c r="K1537" i="1"/>
  <c r="L1537" i="1" s="1"/>
  <c r="K1533" i="1"/>
  <c r="L1533" i="1" s="1"/>
  <c r="K1529" i="1"/>
  <c r="L1529" i="1" s="1"/>
  <c r="K1523" i="1"/>
  <c r="L1523" i="1" s="1"/>
  <c r="K1519" i="1"/>
  <c r="L1519" i="1" s="1"/>
  <c r="K1515" i="1"/>
  <c r="L1515" i="1" s="1"/>
  <c r="K1511" i="1"/>
  <c r="L1511" i="1" s="1"/>
  <c r="K1507" i="1"/>
  <c r="L1507" i="1" s="1"/>
  <c r="K1503" i="1"/>
  <c r="L1503" i="1" s="1"/>
  <c r="K1500" i="1"/>
  <c r="L1500" i="1" s="1"/>
  <c r="K1495" i="1"/>
  <c r="L1495" i="1" s="1"/>
  <c r="K1490" i="1"/>
  <c r="L1490" i="1" s="1"/>
  <c r="K1489" i="1"/>
  <c r="L1489" i="1" s="1"/>
  <c r="K1482" i="1"/>
  <c r="L1482" i="1" s="1"/>
  <c r="K1479" i="1"/>
  <c r="L1479" i="1" s="1"/>
  <c r="K1477" i="1"/>
  <c r="L1477" i="1" s="1"/>
  <c r="K1470" i="1"/>
  <c r="L1470" i="1" s="1"/>
  <c r="K1467" i="1"/>
  <c r="L1467" i="1" s="1"/>
  <c r="K1464" i="1"/>
  <c r="L1464" i="1" s="1"/>
  <c r="K1458" i="1"/>
  <c r="L1458" i="1" s="1"/>
  <c r="K1455" i="1"/>
  <c r="L1455" i="1" s="1"/>
  <c r="K1450" i="1"/>
  <c r="L1450" i="1" s="1"/>
  <c r="K1449" i="1"/>
  <c r="L1449" i="1" s="1"/>
  <c r="K1442" i="1"/>
  <c r="L1442" i="1" s="1"/>
  <c r="K1439" i="1"/>
  <c r="L1439" i="1" s="1"/>
  <c r="K1435" i="1"/>
  <c r="L1435" i="1" s="1"/>
  <c r="K1433" i="1"/>
  <c r="L1433" i="1" s="1"/>
  <c r="K1428" i="1"/>
  <c r="L1428" i="1" s="1"/>
  <c r="K1422" i="1"/>
  <c r="L1422" i="1" s="1"/>
  <c r="K1418" i="1"/>
  <c r="L1418" i="1" s="1"/>
  <c r="K1415" i="1"/>
  <c r="L1415" i="1" s="1"/>
  <c r="K1413" i="1"/>
  <c r="L1413" i="1" s="1"/>
  <c r="K1408" i="1"/>
  <c r="L1408" i="1" s="1"/>
  <c r="K1403" i="1"/>
  <c r="L1403" i="1" s="1"/>
  <c r="K1398" i="1"/>
  <c r="L1398" i="1" s="1"/>
  <c r="K1745" i="1"/>
  <c r="L1745" i="1" s="1"/>
  <c r="K1738" i="1"/>
  <c r="L1738" i="1" s="1"/>
  <c r="K1735" i="1"/>
  <c r="L1735" i="1" s="1"/>
  <c r="K1730" i="1"/>
  <c r="L1730" i="1" s="1"/>
  <c r="K1728" i="1"/>
  <c r="L1728" i="1" s="1"/>
  <c r="K1725" i="1"/>
  <c r="L1725" i="1" s="1"/>
  <c r="K1718" i="1"/>
  <c r="L1718" i="1" s="1"/>
  <c r="K1716" i="1"/>
  <c r="L1716" i="1" s="1"/>
  <c r="K1712" i="1"/>
  <c r="L1712" i="1" s="1"/>
  <c r="K1708" i="1"/>
  <c r="L1708" i="1" s="1"/>
  <c r="K1702" i="1"/>
  <c r="L1702" i="1" s="1"/>
  <c r="K1699" i="1"/>
  <c r="L1699" i="1" s="1"/>
  <c r="K1696" i="1"/>
  <c r="L1696" i="1" s="1"/>
  <c r="K1693" i="1"/>
  <c r="L1693" i="1" s="1"/>
  <c r="K1689" i="1"/>
  <c r="L1689" i="1" s="1"/>
  <c r="K1682" i="1"/>
  <c r="L1682" i="1" s="1"/>
  <c r="K1679" i="1"/>
  <c r="L1679" i="1" s="1"/>
  <c r="K1674" i="1"/>
  <c r="L1674" i="1" s="1"/>
  <c r="K1673" i="1"/>
  <c r="L1673" i="1" s="1"/>
  <c r="K1669" i="1"/>
  <c r="L1669" i="1" s="1"/>
  <c r="K1664" i="1"/>
  <c r="L1664" i="1" s="1"/>
  <c r="K1659" i="1"/>
  <c r="L1659" i="1" s="1"/>
  <c r="K1654" i="1"/>
  <c r="L1654" i="1" s="1"/>
  <c r="K1650" i="1"/>
  <c r="L1650" i="1" s="1"/>
  <c r="K1646" i="1"/>
  <c r="L1646" i="1" s="1"/>
  <c r="K1645" i="1"/>
  <c r="L1645" i="1" s="1"/>
  <c r="K1641" i="1"/>
  <c r="L1641" i="1" s="1"/>
  <c r="K1636" i="1"/>
  <c r="L1636" i="1" s="1"/>
  <c r="K1630" i="1"/>
  <c r="L1630" i="1" s="1"/>
  <c r="K1628" i="1"/>
  <c r="L1628" i="1" s="1"/>
  <c r="K1622" i="1"/>
  <c r="L1622" i="1" s="1"/>
  <c r="K1621" i="1"/>
  <c r="L1621" i="1" s="1"/>
  <c r="K1617" i="1"/>
  <c r="L1617" i="1" s="1"/>
  <c r="K1613" i="1"/>
  <c r="L1613" i="1" s="1"/>
  <c r="K1608" i="1"/>
  <c r="L1608" i="1" s="1"/>
  <c r="K1603" i="1"/>
  <c r="L1603" i="1" s="1"/>
  <c r="K1600" i="1"/>
  <c r="L1600" i="1" s="1"/>
  <c r="K1595" i="1"/>
  <c r="L1595" i="1" s="1"/>
  <c r="K1591" i="1"/>
  <c r="L1591" i="1" s="1"/>
  <c r="K1586" i="1"/>
  <c r="L1586" i="1" s="1"/>
  <c r="K1582" i="1"/>
  <c r="L1582" i="1" s="1"/>
  <c r="K1580" i="1"/>
  <c r="L1580" i="1" s="1"/>
  <c r="K1574" i="1"/>
  <c r="L1574" i="1" s="1"/>
  <c r="K1570" i="1"/>
  <c r="L1570" i="1" s="1"/>
  <c r="K1568" i="1"/>
  <c r="L1568" i="1" s="1"/>
  <c r="K1563" i="1"/>
  <c r="L1563" i="1" s="1"/>
  <c r="K1559" i="1"/>
  <c r="L1559" i="1" s="1"/>
  <c r="K1557" i="1"/>
  <c r="L1557" i="1" s="1"/>
  <c r="K1553" i="1"/>
  <c r="L1553" i="1" s="1"/>
  <c r="K1549" i="1"/>
  <c r="L1549" i="1" s="1"/>
  <c r="K1543" i="1"/>
  <c r="L1543" i="1" s="1"/>
  <c r="K1540" i="1"/>
  <c r="L1540" i="1" s="1"/>
  <c r="K1535" i="1"/>
  <c r="L1535" i="1" s="1"/>
  <c r="K1532" i="1"/>
  <c r="L1532" i="1" s="1"/>
  <c r="K1527" i="1"/>
  <c r="L1527" i="1" s="1"/>
  <c r="K1525" i="1"/>
  <c r="L1525" i="1" s="1"/>
  <c r="K1520" i="1"/>
  <c r="L1520" i="1" s="1"/>
  <c r="K1510" i="1"/>
  <c r="L1510" i="1" s="1"/>
  <c r="K1513" i="1"/>
  <c r="L1513" i="1" s="1"/>
  <c r="K1508" i="1"/>
  <c r="L1508" i="1" s="1"/>
  <c r="K1502" i="1"/>
  <c r="L1502" i="1" s="1"/>
  <c r="K1496" i="1"/>
  <c r="L1496" i="1" s="1"/>
  <c r="K1492" i="1"/>
  <c r="L1492" i="1" s="1"/>
  <c r="K1486" i="1"/>
  <c r="L1486" i="1" s="1"/>
  <c r="K1484" i="1"/>
  <c r="L1484" i="1" s="1"/>
  <c r="K1481" i="1"/>
  <c r="L1481" i="1" s="1"/>
  <c r="K1475" i="1"/>
  <c r="L1475" i="1" s="1"/>
  <c r="K1472" i="1"/>
  <c r="L1472" i="1" s="1"/>
  <c r="K1469" i="1"/>
  <c r="L1469" i="1" s="1"/>
  <c r="K1465" i="1"/>
  <c r="L1465" i="1" s="1"/>
  <c r="K1460" i="1"/>
  <c r="L1460" i="1" s="1"/>
  <c r="K1454" i="1"/>
  <c r="L1454" i="1" s="1"/>
  <c r="K1452" i="1"/>
  <c r="L1452" i="1" s="1"/>
  <c r="K1447" i="1"/>
  <c r="L1447" i="1" s="1"/>
  <c r="K1445" i="1"/>
  <c r="L1445" i="1" s="1"/>
  <c r="K1441" i="1"/>
  <c r="L1441" i="1" s="1"/>
  <c r="K1434" i="1"/>
  <c r="L1434" i="1" s="1"/>
  <c r="K1430" i="1"/>
  <c r="L1430" i="1" s="1"/>
  <c r="K1429" i="1"/>
  <c r="L1429" i="1" s="1"/>
  <c r="K1424" i="1"/>
  <c r="L1424" i="1" s="1"/>
  <c r="K1420" i="1"/>
  <c r="L1420" i="1" s="1"/>
  <c r="K1417" i="1"/>
  <c r="L1417" i="1" s="1"/>
  <c r="K1412" i="1"/>
  <c r="L1412" i="1" s="1"/>
  <c r="K1407" i="1"/>
  <c r="L1407" i="1" s="1"/>
  <c r="K1405" i="1"/>
  <c r="L1405" i="1" s="1"/>
  <c r="K1399" i="1"/>
  <c r="L1399" i="1" s="1"/>
  <c r="K1744" i="1"/>
  <c r="L1744" i="1" s="1"/>
  <c r="K1739" i="1"/>
  <c r="L1739" i="1" s="1"/>
  <c r="K1737" i="1"/>
  <c r="L1737" i="1" s="1"/>
  <c r="K1732" i="1"/>
  <c r="L1732" i="1" s="1"/>
  <c r="K1726" i="1"/>
  <c r="L1726" i="1" s="1"/>
  <c r="K1723" i="1"/>
  <c r="L1723" i="1" s="1"/>
  <c r="K1719" i="1"/>
  <c r="L1719" i="1" s="1"/>
  <c r="K1715" i="1"/>
  <c r="L1715" i="1" s="1"/>
  <c r="K1713" i="1"/>
  <c r="L1713" i="1" s="1"/>
  <c r="K1706" i="1"/>
  <c r="L1706" i="1" s="1"/>
  <c r="K1703" i="1"/>
  <c r="L1703" i="1" s="1"/>
  <c r="K1700" i="1"/>
  <c r="L1700" i="1" s="1"/>
  <c r="K1695" i="1"/>
  <c r="L1695" i="1" s="1"/>
  <c r="K1691" i="1"/>
  <c r="L1691" i="1" s="1"/>
  <c r="K1686" i="1"/>
  <c r="L1686" i="1" s="1"/>
  <c r="K1683" i="1"/>
  <c r="L1683" i="1" s="1"/>
  <c r="K1681" i="1"/>
  <c r="L1681" i="1" s="1"/>
  <c r="K1670" i="1"/>
  <c r="L1670" i="1" s="1"/>
  <c r="K1666" i="1"/>
  <c r="L1666" i="1" s="1"/>
  <c r="K1662" i="1"/>
  <c r="L1662" i="1" s="1"/>
  <c r="K1660" i="1"/>
  <c r="L1660" i="1" s="1"/>
  <c r="K1655" i="1"/>
  <c r="L1655" i="1" s="1"/>
  <c r="K1652" i="1"/>
  <c r="L1652" i="1" s="1"/>
  <c r="K1649" i="1"/>
  <c r="L1649" i="1" s="1"/>
  <c r="K1642" i="1"/>
  <c r="L1642" i="1" s="1"/>
  <c r="K1640" i="1"/>
  <c r="L1640" i="1" s="1"/>
  <c r="K1634" i="1"/>
  <c r="L1634" i="1" s="1"/>
  <c r="K1632" i="1"/>
  <c r="L1632" i="1" s="1"/>
  <c r="K1629" i="1"/>
  <c r="L1629" i="1" s="1"/>
  <c r="K1624" i="1"/>
  <c r="L1624" i="1" s="1"/>
  <c r="K1619" i="1"/>
  <c r="L1619" i="1" s="1"/>
  <c r="K1614" i="1"/>
  <c r="L1614" i="1" s="1"/>
  <c r="K1610" i="1"/>
  <c r="L1610" i="1" s="1"/>
  <c r="K1607" i="1"/>
  <c r="L1607" i="1" s="1"/>
  <c r="K1602" i="1"/>
  <c r="L1602" i="1" s="1"/>
  <c r="K1599" i="1"/>
  <c r="L1599" i="1" s="1"/>
  <c r="K1594" i="1"/>
  <c r="L1594" i="1" s="1"/>
  <c r="K1588" i="1"/>
  <c r="L1588" i="1" s="1"/>
  <c r="K1584" i="1"/>
  <c r="L1584" i="1" s="1"/>
  <c r="K1579" i="1"/>
  <c r="L1579" i="1" s="1"/>
  <c r="K1575" i="1"/>
  <c r="L1575" i="1" s="1"/>
  <c r="K1571" i="1"/>
  <c r="L1571" i="1" s="1"/>
  <c r="K1567" i="1"/>
  <c r="L1567" i="1" s="1"/>
  <c r="K1565" i="1"/>
  <c r="L1565" i="1" s="1"/>
  <c r="K1560" i="1"/>
  <c r="L1560" i="1" s="1"/>
  <c r="K1555" i="1"/>
  <c r="L1555" i="1" s="1"/>
  <c r="K1552" i="1"/>
  <c r="L1552" i="1" s="1"/>
  <c r="K1548" i="1"/>
  <c r="L1548" i="1" s="1"/>
  <c r="K1542" i="1"/>
  <c r="L1542" i="1" s="1"/>
  <c r="K1539" i="1"/>
  <c r="L1539" i="1" s="1"/>
  <c r="K1534" i="1"/>
  <c r="L1534" i="1" s="1"/>
  <c r="K1531" i="1"/>
  <c r="L1531" i="1" s="1"/>
  <c r="K1526" i="1"/>
  <c r="L1526" i="1" s="1"/>
  <c r="K1522" i="1"/>
  <c r="L1522" i="1" s="1"/>
  <c r="K1521" i="1"/>
  <c r="L1521" i="1" s="1"/>
  <c r="K1516" i="1"/>
  <c r="L1516" i="1" s="1"/>
  <c r="K1517" i="1"/>
  <c r="L1517" i="1" s="1"/>
  <c r="K1506" i="1"/>
  <c r="L1506" i="1" s="1"/>
  <c r="K1505" i="1"/>
  <c r="L1505" i="1" s="1"/>
  <c r="K1498" i="1"/>
  <c r="L1498" i="1" s="1"/>
  <c r="K1497" i="1"/>
  <c r="L1497" i="1" s="1"/>
  <c r="K1491" i="1"/>
  <c r="L1491" i="1" s="1"/>
  <c r="K1488" i="1"/>
  <c r="L1488" i="1" s="1"/>
  <c r="K1483" i="1"/>
  <c r="L1483" i="1" s="1"/>
  <c r="K1480" i="1"/>
  <c r="L1480" i="1" s="1"/>
  <c r="K1474" i="1"/>
  <c r="L1474" i="1" s="1"/>
  <c r="K1471" i="1"/>
  <c r="L1471" i="1" s="1"/>
  <c r="K1468" i="1"/>
  <c r="L1468" i="1" s="1"/>
  <c r="K1462" i="1"/>
  <c r="L1462" i="1" s="1"/>
  <c r="K1461" i="1"/>
  <c r="L1461" i="1" s="1"/>
  <c r="K1457" i="1"/>
  <c r="L1457" i="1" s="1"/>
  <c r="K1451" i="1"/>
  <c r="L1451" i="1" s="1"/>
  <c r="K1446" i="1"/>
  <c r="L1446" i="1" s="1"/>
  <c r="K1443" i="1"/>
  <c r="L1443" i="1" s="1"/>
  <c r="K1440" i="1"/>
  <c r="L1440" i="1" s="1"/>
  <c r="K1436" i="1"/>
  <c r="L1436" i="1" s="1"/>
  <c r="K1432" i="1"/>
  <c r="L1432" i="1" s="1"/>
  <c r="K1427" i="1"/>
  <c r="L1427" i="1" s="1"/>
  <c r="K1425" i="1"/>
  <c r="L1425" i="1" s="1"/>
  <c r="K1416" i="1"/>
  <c r="L1416" i="1" s="1"/>
  <c r="K1410" i="1"/>
  <c r="L1410" i="1" s="1"/>
  <c r="K1409" i="1"/>
  <c r="L1409" i="1" s="1"/>
  <c r="K1404" i="1"/>
  <c r="L1404" i="1" s="1"/>
  <c r="K1400" i="1"/>
  <c r="L1400" i="1" s="1"/>
  <c r="E11" i="31"/>
  <c r="E27" i="31"/>
  <c r="E4" i="31"/>
  <c r="E12" i="31"/>
  <c r="E20" i="31"/>
  <c r="E28" i="31"/>
  <c r="E5" i="31"/>
  <c r="E13" i="31"/>
  <c r="E21" i="31"/>
  <c r="E29" i="31"/>
  <c r="E6" i="31"/>
  <c r="E14" i="31"/>
  <c r="E22" i="31"/>
  <c r="E30" i="31"/>
  <c r="E7" i="31"/>
  <c r="E15" i="31"/>
  <c r="E23" i="31"/>
  <c r="E16" i="31"/>
  <c r="E8" i="31"/>
  <c r="E17" i="31"/>
  <c r="E24" i="31"/>
  <c r="E18" i="31"/>
  <c r="E9" i="31"/>
  <c r="E19" i="31"/>
  <c r="E25" i="31"/>
  <c r="E10" i="31"/>
  <c r="E26" i="3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2CB76-FBD7-47F1-B3B4-3F9C99CBDF2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4ED37F-4395-424E-AFAB-B5F902CAA45C}" name="WorksheetConnection_Planilha2!$E$3:$F$13" type="102" refreshedVersion="8" minRefreshableVersion="5">
    <extLst>
      <ext xmlns:x15="http://schemas.microsoft.com/office/spreadsheetml/2010/11/main" uri="{DE250136-89BD-433C-8126-D09CA5730AF9}">
        <x15:connection id="Intervalo">
          <x15:rangePr sourceName="_xlcn.WorksheetConnection_Planilha2E3F131"/>
        </x15:connection>
      </ext>
    </extLst>
  </connection>
</connections>
</file>

<file path=xl/sharedStrings.xml><?xml version="1.0" encoding="utf-8"?>
<sst xmlns="http://schemas.openxmlformats.org/spreadsheetml/2006/main" count="12718" uniqueCount="105">
  <si>
    <t xml:space="preserve">Departamento de Vendas </t>
  </si>
  <si>
    <t>Lojista</t>
  </si>
  <si>
    <t>Categoria</t>
  </si>
  <si>
    <t>Data</t>
  </si>
  <si>
    <t>Região</t>
  </si>
  <si>
    <t>Estado</t>
  </si>
  <si>
    <t>Cidade</t>
  </si>
  <si>
    <t>Produto</t>
  </si>
  <si>
    <t>Preço Unitário</t>
  </si>
  <si>
    <t>Quantidade</t>
  </si>
  <si>
    <t>Receita Bruta</t>
  </si>
  <si>
    <t>Margem Bruta</t>
  </si>
  <si>
    <t>%Margem</t>
  </si>
  <si>
    <t>Americanas</t>
  </si>
  <si>
    <t>Loja Fisica</t>
  </si>
  <si>
    <t>Centro-oeste</t>
  </si>
  <si>
    <t>Distrito Federal</t>
  </si>
  <si>
    <t>Brasilia</t>
  </si>
  <si>
    <t>Desktop Ultra</t>
  </si>
  <si>
    <t>Teclado Gamer</t>
  </si>
  <si>
    <t>E-Commerce</t>
  </si>
  <si>
    <t>Monitor 20 pol</t>
  </si>
  <si>
    <t>Kalunga</t>
  </si>
  <si>
    <t>TV Ultra</t>
  </si>
  <si>
    <t>Fast Shop</t>
  </si>
  <si>
    <t>Teclado</t>
  </si>
  <si>
    <t>Monitor 27 pol</t>
  </si>
  <si>
    <t>Carrefour</t>
  </si>
  <si>
    <t>Monitor 24 pol</t>
  </si>
  <si>
    <t>Desktop Pro</t>
  </si>
  <si>
    <t>TV LED HD</t>
  </si>
  <si>
    <t>Notebook 20</t>
  </si>
  <si>
    <t>Notebook 15</t>
  </si>
  <si>
    <t>Desktop Basic</t>
  </si>
  <si>
    <t>Magazine Luiza</t>
  </si>
  <si>
    <t>Notebook 17</t>
  </si>
  <si>
    <t>Goias</t>
  </si>
  <si>
    <t>Goiania</t>
  </si>
  <si>
    <t>Mato Grosso</t>
  </si>
  <si>
    <t>Cuiabá</t>
  </si>
  <si>
    <t>Mato Grosso do Sul</t>
  </si>
  <si>
    <t>Campo Grande</t>
  </si>
  <si>
    <t>Nordeste</t>
  </si>
  <si>
    <t>Bahia</t>
  </si>
  <si>
    <t>Salvador</t>
  </si>
  <si>
    <t>Ceará</t>
  </si>
  <si>
    <t>Fortaleza</t>
  </si>
  <si>
    <t>Pernambuco</t>
  </si>
  <si>
    <t>Recife</t>
  </si>
  <si>
    <t>Sergipe</t>
  </si>
  <si>
    <t>Aracajú</t>
  </si>
  <si>
    <t>Piaui</t>
  </si>
  <si>
    <t>Teresina</t>
  </si>
  <si>
    <t>Maranhão</t>
  </si>
  <si>
    <t>São Luis</t>
  </si>
  <si>
    <t>Paraiba</t>
  </si>
  <si>
    <t>João Pessoa</t>
  </si>
  <si>
    <t>Alagoas</t>
  </si>
  <si>
    <t>Maceio</t>
  </si>
  <si>
    <t>Rio Grande Do Norte</t>
  </si>
  <si>
    <t>Natal</t>
  </si>
  <si>
    <t>Norte</t>
  </si>
  <si>
    <t>Amazonas</t>
  </si>
  <si>
    <t>Manaus</t>
  </si>
  <si>
    <t>Pará</t>
  </si>
  <si>
    <t>Belém</t>
  </si>
  <si>
    <t>Tocantins</t>
  </si>
  <si>
    <t>Palmas</t>
  </si>
  <si>
    <t>Acre</t>
  </si>
  <si>
    <t>Rio Branco</t>
  </si>
  <si>
    <t>Roraima</t>
  </si>
  <si>
    <t>Boa Vista</t>
  </si>
  <si>
    <t>Amapá</t>
  </si>
  <si>
    <t>Macapá</t>
  </si>
  <si>
    <t>Rondonia</t>
  </si>
  <si>
    <t>Porto Velho</t>
  </si>
  <si>
    <t>Sudeste</t>
  </si>
  <si>
    <t>Minas Gerais</t>
  </si>
  <si>
    <t>Belo Horizonte</t>
  </si>
  <si>
    <t>Espirito Santo</t>
  </si>
  <si>
    <t>Vitória</t>
  </si>
  <si>
    <t>Rio de Janeiro</t>
  </si>
  <si>
    <t>São Paulo</t>
  </si>
  <si>
    <t>Sul</t>
  </si>
  <si>
    <t>Paraná</t>
  </si>
  <si>
    <t>Curitiba</t>
  </si>
  <si>
    <t>Rio Grande do Sul</t>
  </si>
  <si>
    <t>Porto Alegre</t>
  </si>
  <si>
    <t>Santa Catarina</t>
  </si>
  <si>
    <t>Florianopolis</t>
  </si>
  <si>
    <t>Rótulos de Linha</t>
  </si>
  <si>
    <t>Soma de Receita Bruta</t>
  </si>
  <si>
    <t>Total Geral</t>
  </si>
  <si>
    <t>2022</t>
  </si>
  <si>
    <t>jan</t>
  </si>
  <si>
    <t>fev</t>
  </si>
  <si>
    <t>mar</t>
  </si>
  <si>
    <t>abr</t>
  </si>
  <si>
    <t>mai</t>
  </si>
  <si>
    <t>jun</t>
  </si>
  <si>
    <t>jul</t>
  </si>
  <si>
    <t>ago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</si>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</sst>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28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>
          <bgColor theme="3"/>
        </patternFill>
      </fill>
    </dxf>
    <dxf>
      <font>
        <color theme="5"/>
        <name val="Inter Tight"/>
        <scheme val="none"/>
      </font>
      <fill>
        <patternFill>
          <bgColor theme="4"/>
        </patternFill>
      </fill>
      <border diagonalUp="1">
        <left/>
        <right/>
        <top/>
        <bottom style="thin">
          <color theme="5"/>
        </bottom>
        <diagonal style="thin">
          <color theme="5"/>
        </diagonal>
      </border>
    </dxf>
    <dxf>
      <font>
        <color theme="9"/>
        <name val="Inter Tight"/>
        <scheme val="none"/>
      </font>
      <fill>
        <patternFill>
          <bgColor theme="4"/>
        </patternFill>
      </fill>
      <border>
        <left/>
        <right/>
        <top/>
        <bottom/>
      </border>
    </dxf>
  </dxfs>
  <tableStyles count="3" defaultTableStyle="TableStyleMedium2" defaultPivotStyle="PivotStyleLight16">
    <tableStyle name="estilo" pivot="0" table="0" count="4" xr9:uid="{59FA7D94-9B7D-4C67-87D9-28B732F80136}">
      <tableStyleElement type="wholeTable" dxfId="2"/>
      <tableStyleElement type="headerRow" dxfId="1"/>
    </tableStyle>
    <tableStyle name="Estilo de Segmentação de Dados 1" pivot="0" table="0" count="0" xr9:uid="{2A8038A9-BAA2-4F80-8C7A-3DDB14C6FD8E}"/>
    <tableStyle name="Estilo de Segmentação de Dados 2" pivot="0" table="0" count="1" xr9:uid="{92BCAD54-FA15-4DF2-BFDE-80FD5CF50A45}">
      <tableStyleElement type="headerRow" dxfId="0"/>
    </tableStyle>
  </tableStyles>
  <colors>
    <mruColors>
      <color rgb="FF222222"/>
      <color rgb="FFFFFFFF"/>
    </mruColors>
  </colors>
  <extLst>
    <ext xmlns:x14="http://schemas.microsoft.com/office/spreadsheetml/2009/9/main" uri="{46F421CA-312F-682f-3DD2-61675219B42D}">
      <x14:dxfs count="2">
        <dxf>
          <font>
            <color theme="5"/>
          </font>
          <fill>
            <patternFill>
              <bgColor theme="4"/>
            </patternFill>
          </fill>
        </dxf>
        <dxf>
          <font>
            <color theme="4"/>
          </font>
          <fill>
            <patternFill>
              <bgColor theme="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">
          <x14:slicerStyleElements>
            <x14:slicerStyleElement type="selectedItemWithData" dxfId="1"/>
            <x14:slicerStyleElement type="selectedItemWithNoData" dxfId="0"/>
          </x14:slicerStyleElements>
        </x14:slicerStyle>
        <x14:slicerStyle name="Estilo de Segmentação de Dados 1"/>
        <x14:slicerStyle name="Estilo de Segmentação de Dad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[Analises de Videos.xlsx]Planilha1!Tabela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Planilha1!$A$4:$A$8</c:f>
              <c:strCache>
                <c:ptCount val="4"/>
                <c:pt idx="0">
                  <c:v>Americanas</c:v>
                </c:pt>
                <c:pt idx="1">
                  <c:v>Carrefour</c:v>
                </c:pt>
                <c:pt idx="2">
                  <c:v>Fast Shop</c:v>
                </c:pt>
                <c:pt idx="3">
                  <c:v>Kalunga</c:v>
                </c:pt>
              </c:strCache>
            </c:strRef>
          </c:cat>
          <c:val>
            <c:numRef>
              <c:f>Planilha1!$B$4:$B$8</c:f>
              <c:numCache>
                <c:formatCode>General</c:formatCode>
                <c:ptCount val="4"/>
                <c:pt idx="0">
                  <c:v>615400</c:v>
                </c:pt>
                <c:pt idx="1">
                  <c:v>374000</c:v>
                </c:pt>
                <c:pt idx="2">
                  <c:v>54400</c:v>
                </c:pt>
                <c:pt idx="3">
                  <c:v>476000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0-4D62-B74A-3D5789A75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6875616"/>
        <c:axId val="946873952"/>
      </c:barChart>
      <c:catAx>
        <c:axId val="94687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873952"/>
        <c:crosses val="autoZero"/>
        <c:auto val="1"/>
        <c:lblAlgn val="ctr"/>
        <c:lblOffset val="100"/>
        <c:noMultiLvlLbl val="0"/>
      </c:catAx>
      <c:valAx>
        <c:axId val="94687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87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[Analises de Videos.xlsx]Planilha2!Tabela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80-44D4-8479-2D04B3786E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80-44D4-8479-2D04B3786E90}"/>
              </c:ext>
            </c:extLst>
          </c:dPt>
          <c:cat>
            <c:strRef>
              <c:f>Planilha2!$A$4:$A$6</c:f>
              <c:strCache>
                <c:ptCount val="2"/>
                <c:pt idx="0">
                  <c:v>E-Commerce</c:v>
                </c:pt>
                <c:pt idx="1">
                  <c:v>Loja Fisica</c:v>
                </c:pt>
              </c:strCache>
            </c:strRef>
          </c:cat>
          <c:val>
            <c:numRef>
              <c:f>Planilha2!$B$4:$B$6</c:f>
              <c:numCache>
                <c:formatCode>General</c:formatCode>
                <c:ptCount val="2"/>
                <c:pt idx="0">
                  <c:v>1013200</c:v>
                </c:pt>
                <c:pt idx="1">
                  <c:v>506600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6-48CC-BA9D-7A2D17E44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[Analises de Videos.xlsx]Planilha3!Tabela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Planilha3!$A$4:$A$16</c:f>
              <c:multiLvlStrCache>
                <c:ptCount val="11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out</c:v>
                  </c:pt>
                  <c:pt idx="9">
                    <c:v>nov</c:v>
                  </c:pt>
                  <c:pt idx="10">
                    <c:v>dez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Planilha3!$B$4:$B$16</c:f>
              <c:numCache>
                <c:formatCode>General</c:formatCode>
                <c:ptCount val="11"/>
                <c:pt idx="0">
                  <c:v>125800</c:v>
                </c:pt>
                <c:pt idx="1">
                  <c:v>78200</c:v>
                </c:pt>
                <c:pt idx="2">
                  <c:v>241400</c:v>
                </c:pt>
                <c:pt idx="3">
                  <c:v>139400</c:v>
                </c:pt>
                <c:pt idx="4">
                  <c:v>51000</c:v>
                </c:pt>
                <c:pt idx="5">
                  <c:v>187000</c:v>
                </c:pt>
                <c:pt idx="6">
                  <c:v>190400</c:v>
                </c:pt>
                <c:pt idx="7">
                  <c:v>153000</c:v>
                </c:pt>
                <c:pt idx="8">
                  <c:v>176800</c:v>
                </c:pt>
                <c:pt idx="9">
                  <c:v>98600</c:v>
                </c:pt>
                <c:pt idx="10">
                  <c:v>78200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1-4A25-A639-626F4EF58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204208"/>
        <c:axId val="763986864"/>
      </c:lineChart>
      <c:catAx>
        <c:axId val="9452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986864"/>
        <c:crosses val="autoZero"/>
        <c:auto val="1"/>
        <c:lblAlgn val="ctr"/>
        <c:lblOffset val="100"/>
        <c:noMultiLvlLbl val="0"/>
      </c:catAx>
      <c:valAx>
        <c:axId val="7639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520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5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[Analises de Videos.xlsx]Planilha1!Tabela dinâmica1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742590769903762"/>
          <c:y val="8.4876543209876545E-2"/>
          <c:w val="0.73243520341207347"/>
          <c:h val="0.7720742170074590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Planilha1!$A$4:$A$8</c:f>
              <c:strCache>
                <c:ptCount val="4"/>
                <c:pt idx="0">
                  <c:v>Americanas</c:v>
                </c:pt>
                <c:pt idx="1">
                  <c:v>Carrefour</c:v>
                </c:pt>
                <c:pt idx="2">
                  <c:v>Fast Shop</c:v>
                </c:pt>
                <c:pt idx="3">
                  <c:v>Kalunga</c:v>
                </c:pt>
              </c:strCache>
            </c:strRef>
          </c:cat>
          <c:val>
            <c:numRef>
              <c:f>Planilha1!$B$4:$B$8</c:f>
              <c:numCache>
                <c:formatCode>General</c:formatCode>
                <c:ptCount val="4"/>
                <c:pt idx="0">
                  <c:v>615400</c:v>
                </c:pt>
                <c:pt idx="1">
                  <c:v>374000</c:v>
                </c:pt>
                <c:pt idx="2">
                  <c:v>54400</c:v>
                </c:pt>
                <c:pt idx="3">
                  <c:v>476000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3-4490-B124-3F97D9AB1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6875616"/>
        <c:axId val="946873952"/>
      </c:barChart>
      <c:catAx>
        <c:axId val="94687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873952"/>
        <c:crosses val="autoZero"/>
        <c:auto val="1"/>
        <c:lblAlgn val="ctr"/>
        <c:lblOffset val="100"/>
        <c:noMultiLvlLbl val="0"/>
      </c:catAx>
      <c:valAx>
        <c:axId val="9468739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\ &quot;mi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87561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solidFill>
          <a:schemeClr val="accent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[Analises de Videos.xlsx]Planilha3!Tabela dinâmica3</c:name>
    <c:fmtId val="5"/>
  </c:pivotSource>
  <c:chart>
    <c:autoTitleDeleted val="1"/>
    <c:pivotFmts>
      <c:pivotFmt>
        <c:idx val="0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41275" cap="sq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454623593473116"/>
          <c:y val="4.331612236994966E-2"/>
          <c:w val="0.79019190706542852"/>
          <c:h val="0.5862070289994239"/>
        </c:manualLayout>
      </c:layout>
      <c:lineChart>
        <c:grouping val="standar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ln w="41275" cap="sq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multiLvlStrRef>
              <c:f>Planilha3!$A$4:$A$16</c:f>
              <c:multiLvlStrCache>
                <c:ptCount val="11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out</c:v>
                  </c:pt>
                  <c:pt idx="9">
                    <c:v>nov</c:v>
                  </c:pt>
                  <c:pt idx="10">
                    <c:v>dez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Planilha3!$B$4:$B$16</c:f>
              <c:numCache>
                <c:formatCode>General</c:formatCode>
                <c:ptCount val="11"/>
                <c:pt idx="0">
                  <c:v>125800</c:v>
                </c:pt>
                <c:pt idx="1">
                  <c:v>78200</c:v>
                </c:pt>
                <c:pt idx="2">
                  <c:v>241400</c:v>
                </c:pt>
                <c:pt idx="3">
                  <c:v>139400</c:v>
                </c:pt>
                <c:pt idx="4">
                  <c:v>51000</c:v>
                </c:pt>
                <c:pt idx="5">
                  <c:v>187000</c:v>
                </c:pt>
                <c:pt idx="6">
                  <c:v>190400</c:v>
                </c:pt>
                <c:pt idx="7">
                  <c:v>153000</c:v>
                </c:pt>
                <c:pt idx="8">
                  <c:v>176800</c:v>
                </c:pt>
                <c:pt idx="9">
                  <c:v>98600</c:v>
                </c:pt>
                <c:pt idx="10">
                  <c:v>78200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F-4ECC-9114-913698F4A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945204208"/>
        <c:axId val="763986864"/>
      </c:lineChart>
      <c:catAx>
        <c:axId val="9452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3986864"/>
        <c:crosses val="autoZero"/>
        <c:auto val="1"/>
        <c:lblAlgn val="ctr"/>
        <c:lblOffset val="100"/>
        <c:noMultiLvlLbl val="0"/>
      </c:catAx>
      <c:valAx>
        <c:axId val="763986864"/>
        <c:scaling>
          <c:orientation val="minMax"/>
        </c:scaling>
        <c:delete val="0"/>
        <c:axPos val="l"/>
        <c:numFmt formatCode="&quot;R$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520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[Analises de Videos.xlsx]Planilha2!Tabela dinâmica2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7A-4F8F-BE64-7448C9F2E0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7A-4F8F-BE64-7448C9F2E06F}"/>
              </c:ext>
            </c:extLst>
          </c:dPt>
          <c:cat>
            <c:strRef>
              <c:f>Planilha2!$A$4:$A$6</c:f>
              <c:strCache>
                <c:ptCount val="2"/>
                <c:pt idx="0">
                  <c:v>E-Commerce</c:v>
                </c:pt>
                <c:pt idx="1">
                  <c:v>Loja Fisica</c:v>
                </c:pt>
              </c:strCache>
            </c:strRef>
          </c:cat>
          <c:val>
            <c:numRef>
              <c:f>Planilha2!$B$4:$B$6</c:f>
              <c:numCache>
                <c:formatCode>General</c:formatCode>
                <c:ptCount val="2"/>
                <c:pt idx="0">
                  <c:v>1013200</c:v>
                </c:pt>
                <c:pt idx="1">
                  <c:v>506600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7A-4F8F-BE64-7448C9F2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989639452965"/>
          <c:y val="0.29250573501146998"/>
          <c:w val="0.34979037465449564"/>
          <c:h val="0.340366730733461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accent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E5E3AC12-8FD0-4421-9568-67DDF7E5256C}">
          <cx:dataId val="0"/>
          <cx:layoutPr>
            <cx:geography cultureLanguage="pt-BR" cultureRegion="BR" attribution="Da plataforma Bing">
              <cx:geoCache provider="{E9337A44-BEBE-4D9F-B70C-5C5E7DAFC167}">
                <cx:binary>1H3ZctxIsuWvyPQ8YCEiEFtbV5s1kAtXiSK1v8BYFAv7vuNvrs1zv80f1I/NARdVJphiivdqzIZZ
JaOJSMAjwsPdjx/3gP553f/jOr65Kl/1SZxW/7juf3/t13X+j99+q679m+SqOkiC6zKrsj/rg+ss
+S3788/g+ua3b+VVF6Teb9Qk1m/X/lVZ3/Sv//VPPM27yU6z66s6yNJ3zU05XNxUTVxXT1zbeenV
1bckSBdBVZfBdU1+f/3v6/Lm9aubtA7q4f2Q3/z+eusbr1/9Nn/OI5mvYgyrbr7hXkMfaKm4Mi1p
3n3k61dxlnoP14U8UIQoJqh1d50/CH9zleAB+4ZzO5irb9/Km6rCXG5/Pty1NXD80nn96jpr0npa
LA/r9vtru7yqgvj1q6DKnLsrTjYN2764nedv2+v8r3/OfoGZz36zoYr5Mu279FgTyVX+1389LMf/
XBfmgcmEZeqNj9pWBicHpqWoNim/UwZ5kH6vjL0j+oE67u+bK+T8ZSnk/Kq8Sn+lRgzKDywG29Cm
da+VbYVY+oAqixPCxffrd6Z5p5CfGNFujXy/caaSc2z8l2QjZ1d19moNv1llr75lry4bGPMv813U
PMDaW1DOve+COWz6Lm4dCCII0UztNJfnDW63onY9Y6azs8uXpbN/J1djll5Vv1BT7IBQSmEi5F5T
dFtTAr6PWIISye6+gOubdvQzQ9qtn7/vnGnl32cvTCvxlZf9UqXoAyGoybQU90qZRRvGDyTjRJiI
OLcfXN9Syv4R/UAnDzfOVXL6slRyEcCp3bw6vkpvgjJ7WJz/ORAwKD3QpoLTIvcrr7fNxYI9aSGZ
pveaYw/C78LOzw9st4Lm98/0dHH8svRkX/nB1cMK/QL1EKhHAoXBdrb1wtQBh85gUnInHNg7kN3q
uL9tpgX73y9LC5d//e/s1flVE/9SS2EHnDEt9GQt02cGASxxIKhSQj3A6pkP+7lB7VbL5r0z3Vy+
MOTsIPP9pcCZHUjFGNH6PlGZ62WyFKW0Sfgs0u8fyW5lPNw3U4SzfFlGcpfoAzOvbr7dlFe/Ei0T
hHNNCTEta9trWUjx4bG4qXZnlc8Z027lPH7CTE2L1ctS07LKgzKAmi6v0vqX+jPzgJlCSnOynekz
w2TW7XVKlYASN8EYRvTXf35uSLt19OgBMxUtX1gWM2GYNfgAALRF9upNBmbuYcV+AQTgB8rkgF9I
Lu8+M9oM2JkSk1smVPkQlzbVtTE6pMV7R7dbZTsfMlPbxZuXZVkgPn5pICIgcDRDhvMAlecAQR1Y
yICUoupekw+75DuD8/R4dqvmfhozZZy/MMi2zoJfmnESoDFtMmny+5RzRgNMdBpXYGsADW4/M7SG
8fz1X0/yEru18XDfTB3rty/LNs4mftMHjH7Yor/AkdEDMGgTuXnnph4DaAsBCRFJ0XsGFI5u05H9
1Jh2a2Xj1plizl6YnWyQgA+r8wtUA8AmwG4i0xfbgI2LA1Mzyr4Hn5mZ/ORwfqQVwJo7xvb1dsnj
99dn71+YwQSgMV+tAaSDJ73GM2tmBEUzAgQGyvJ7cN/knUHPaIaKAMpmd9dn9MzZTw7rBwrauntu
OeuXpaGpzhH8cfULrUYeEFRslH5Y+0eZp3WgQJ2Zmt8js5lyphH99Z+nh7RbMX/fOVPKuf3ClHJT
plfJH831rww06gD5JREatbSdRsMsGJUlGL50F/tngeb8pwb1A81s3DvXzQsjCM6Dqyb4hebCD5Cm
EPm3WuaQjCLTIdpS/O8K6Gb8n8bz13+eGtAPVHJ/31wdRy/LVLZTsF9b3mRTQ4DmdM4BoAuAwpAY
Lt5Z0oxCe9aYdmtnxyNmirq4fGGKyhBokl8YaGAX1JpA8QPVP2NqUNIUXFog3O5rnuTBSO5rNPsH
9APdPNw418jFS9NI+i1Lf2lhRh1IQabU8QesswAwM/ENpe/zz0c6Sb/99X/2jOlHWvl+61wvLyzL
nCjNq1fOVX1VAmk+bNpfkM9QecBBaAI248ftZzutsVATsIiiJt8Nm39+YLtVNL9/pqdL52XZz+VN
6QX5ryQ1iQkIBlpTS9jFZkLD5AF+PWHqWab5E2P4gS4eBj9XwguDY++za5hLkFa/0E6gBqpMVPc3
qsib2oCdMNjIbf3sFgDMvNhPjWm3WjZunSnm/f/nXuwHTXF3UPXOeW195bl9slAKu/2YM4DM2cEd
tfzQRjNDYw8trD8eyW5VPNy3Ner/1x2xP+6W/d5EvEBgWN52H280zD599XaC6Iee3XrPI+6MLHer
dfTt99eaMKzo96bm6RlbBOTj2uL83purqkanM8qczIQHQ6VTMEsKDlatu7m7pGBxXCqkOVpawtQo
rqWoGPm4DSwc0ARFE6HFTU2lBF9QZc3dNRBx3ORTOJOcK477HuZ6nsWDl6XfF+b+76/SJjnPgrSu
fn/Npkfld9+bZgpCSWolwesJbllomNMmrl9fXaDBHF8n/8saylFVCS+cviSlZ0dEdPS6b2non3Rt
2xXf8jTR8g1J5LoIi9Oi1cuRFyc1ISdFGFd2wdOzrE5Smyf6uE3i4yAQ67SLDyul3lkdO0HvyrKR
6QfdtNclayJbRe1y9MJvITePRzoutTLOep4KO+qy1Hb9uF6MprtOZfeGsPEjTcoPXTycGJV3qf1x
RUsROozHi4LG533QnneVv5Sev6qyeN1245F2u1USknO/Ee9C110PuV6nNftTesGfukvOY1McD1U+
2jop1lYfApOYh1kpjw1tfqFZ9Za6g0PTRNiJF62jZMDF/jRj5mHk63VTh5euTjM7TsVFmIQL3Vin
jWv6thW2Z6avF3E9HqlGaIdU8WgXRnPIa+OwHsp1UtTv3KpY87o568t2aUn5PhmzCzcKT9K6FQ7X
7oIq/2wwgnUU8W+hmZ8Mfu7bVWf4tulmb0SQvB1Hfz0ocRh17ZrS+oNI2LrU8ZcsFkdmVB6WQfmm
ZkNij8z95MXBqmfiOCmsRcLUR26QZRfQQynCw1qoFaanxPvoKguLQyry1Ujbo940FiyqllUvTRsb
y3GL7B3K0ysSdR9JSg/HzLDbfjzK8+HYy4bDNitWhc7fmhVLbDftF4UczkRk3NQ+/yK8bNF42Toa
05XXkqWk2SVJgnUXF5+8kC0MXZzVoj5pSXHci+Qwbb3IqT3zyAjTC7Np3o9UXigzWWRWuy5aY5GS
dD2aYmlUhmcHUbOKRfyhroc3KuhWhTSlrcd6YRTsXWGZa4/KwBlL0tm50Xzxq3aR+8JpWNPajI4L
T5UnXsqg23zV1fJj6JJV79KlTIY/LZetI16+ydxuWRj+SRDREy6aj61nOmUzrok7HlZpv2RRdCST
8l2fRGuzHK+qMDcWscvwFC0+SdF+qWgqHSPUS44tY1cjLK3UbmJ7uV5akXvM6nodVfX7Pmw+MS8m
R7xWvWPK5rigycosRGDXxVjZoWapLVsrhd3l1OaStYsqqD4Mffe5NPgJK8JVEvnSMY3u45gUcW5b
Mswiu2qMguROxyOFH6qg9VcjsFS7jjQ9UbqM1pUurnVbV0u3MMTSN1nhVAX1HVaP2mbSL2xShq49
qq5807A2sEWbXfajMOxIRX9UXe3ZYS0uq0pLOynjeBX2IXMKP4cdjTy1y7TXdpowdmiycGVZ1tfY
aC6jWvR2YJhnRVFRp+LeTR91p0EeXCmrWAg/+9yb+beK0GVRfq5GZee1u8g7tjZluCg8w3KsTJtO
IuVJaJDQ7km3CnPSLARhvu1aqrJ9+C0bzVx/lJF5moyJcqq2cEg4rKOSOWUWnNY6OCmyaN3HroMB
OSHpW9sa9WXcstOesks/kctqyE556a+IUf3BU47nxsMF8asvLVcLYWULMfSnQc0Pw8pYV1ItpC9u
6moU9ijNNRUytstCLBiXq9jN1qQLjyqSOWVUHemsPGra9DytfGVXRfG2bYLjrhNHlh//oXm4FKn7
KfTaldfVhR2aysmC8CwY49MgbHMnT+LzQFtnmYph0mQtOH4afWzzmGDdx+5N1kd2W9KLnqo/ukR8
En1zqor0PGn8o5Dlhc17aS11zMQys8gpa8dT5UL3vYhrJ8plZfO29MlSR6Y+S0s+skUZG5dSJmd8
zK3F5smZrSh1neVDGXj+/SGl73/919nDyafb0zR//3465vT3397mN+llXd7c1GdX+fybE7D4/tW/
j+VM0fz7GZ0ZPLg7MPUQT59zcQtYbOGnB5Q+hdunYcUD/PobTEzfv4cSFHXqqeNQgzrlhAmJS/dQ
QoJiQOmBWhxZlIBLQYvoPZRASwjaegDrFdEguU1rA0kwNMzhGAmepCUTjCryHCQBJLOBI7ggUzsX
RZIAqGNNmds2jihrVQeyGH27UX7xSfWkXIxFz48bXVhLNVYhsrDviGsHcuFb8sDZ40SSxH9UElOg
KwbLsYlbGkqzNEwH3+760Ke2ppXI7EFy7XhtFN3tyLujXDuETYPfBEmAZwIFHExQWUribMe2sNRg
KekS3dpjngZnjevJj7qvfYS4ejgvLSNcx1FlnSur1M6zpjkBQyHR32uZggEqqtk0YWU19cYxtoOq
Fd+6xvOONImDCNhEN3tkESRx82nKqcY77ZRJGvbR5prm5VCq0vN7eyh0itk2XUDYIohbX53lWe8H
b0Q7fvB0DLAjqo86qsPYlm7bWYsoNlIFov0pFQMBbw+HTBAYzI3AxiKEoTqzPRwRSd0YrU0MQY7C
plenOsjk+2dLYaBVFVHElJj4tNE2ADCPGiPyMr+zLSN3F0Mtq7MW6PjiaSlkUtTWFpoKt7AyFAqB
3dGjtS2mGlhFmiTu7GLo4HyFJ2tbZW61KEbBL6gL6FvEql2yyixWqs+Ak1STvgnSXDmjCrI9azsz
H0sQ2A2H9ShLY2BsWvuNWXud2/Vj4LZ26yWFHTdJ67StJZaF6rs9lrrtGcStKJTYODwT3IRkUway
ISoSieKFAEAOpOEuqjIDnCBFfljjs06bMD95eql3TG3ixxWBsaNbTk+7fEOexyseJZHX2bQdxq/a
deVRqI1qYbrtvlUk09i3tMrp1FmkBUM7+NTRtS1LGU1dpjW2aDfyakV1OSy70Rdr3zK9VaL9ZCla
zz0vsh7YDUnBwmhwCtZOu8Y9bLIydbSo0tXT8ydTyrY5KKw1OgWUwLkALik8yPagAtWYoy6w4Aaj
77J++FJmNVnk0j/NjHEZVjUA2uguWxIc1j7FmaWnjHbuKiEciamyUHU1kVPe5psbqx8BWfoJfIU9
CkZWrhu97/3k2kj8o8pNy0UdwUWOsUIz+1NSH7muW7FKo+/OwsbG8eLtORelzuKytWKb6FAf+U1t
5k5fq3jJ85zbZCzysy6lYpkL0zuyqGk4NTWDI2X27eHTQ5l5Ley5qRkAmbvFmMJpp9nqF6PRRT3V
AFxpkr8tTNa9a6JBM/tpMXMt38rROGqIP2jMIXMtj14UxsOgKscc2nxRA8sfl9yM1yq3mlWTdf7V
0FYcuUZbw1tjIfrRfPf0GKapbGw0DEHzqe6BCGUJuM8Zd5BrM2vCuGmdVHDltFlnLJLI8JdDTeOT
gZTlwk8S853hseqiqQJjj/jJZT4lfmZ8kUf0kBc1xBehUdttCCLGbkVWfqlw2PAbF3UqjjpDJ8Oe
tZ95mGnewrQoiB1m4SDoHA7kYan0ELuNY9VB4ISMloeJbOUbIazy+aIkUUAAEmdKAK5myKPozQok
YJvYdRaWx2YuksTmaZmNdme5+R4AMPPU07wk/BiQ3IQJYQXbRlQPRRgE7a0wDzkjK9Hkatc5NfNF
mIjkIhEW8/fI3KFESAN61dwSgI0zwzVjK+OZSxLQQpU+K8vgOAy79DpoZXRWJIP1NdIc2fLTG3fu
Lm5nCtcIiZzCWPks/BWBBdtVeWJ3JXiesiliG4DIO66Zt6hS5NCGEdiZdNw87VfK6odDYnpij6fY
tdybg5hNPfTIGCFcdg7vdPs2MEm8TBqvcAJk245pldXzYj4HlkJMAJKkHPHYkrNJe1GfjDG4OjvI
i/6wy8i4aMRYIn8XwZ4oQB7NDbLEVPPkhIKFsGZzI3GnomwwE1vr0sht4prlEkyW9oEtke17fJSI
RJqf+73ZcVsUQR0uIw3ixTeG8Nt0iNQ4lrK2PuJlDcVJOVD2FglGsA/zPjLl2TineWyEK5chzWaG
ldhxHlCnwS6/CS2iD/3cLXF09KkYtWNJJLqNOFYFsJ7qmbuqAzMoCh6mNny68SmJ8vh9oLmq1nVY
1l+tFrnd6mmJj0IRA8pDymghY0FL+pQXbk6uoQwMhwlkCa37b5FdWhdlWNIPT0vZsYSSwkdNXLXA
xGbbqkgqH8es89T2MuqtWNDly6K2/IWI43DPhB45C0xoU9RMW3VHwpIYaWpHY3lZ94aw/chMnKJM
3WXRlde8aNzLp2c3wzOT0WyJnOH23EqgsqjoHVX24mbM4mhRj5KdWkkWMLsLx+HI6E3itG4R73GN
j8LrJPr2JAFwjQBW31af73IV94bsnSDmygiWhPaG6wie6uxbLHIGM8oNN10MPGv7w2HoDX+R+HlW
7PGWu7YRhQpBEaBUoMUsBkUpXtTiBX3vFLVnRHYQdPSSWEa5fvZKK4rWI6SglFiPIFysa1G4tEpt
QNrG9rvWmyj1YybdU1+adJFlyac6QqR4vlh0NaH4QaQFNDPbU9gAWZPIKLNrUUpHFjRdwWaMJVPx
TaxM98LLCmOZ+XCUzxdsoVMHcX1qhqOzPKVQQWzEHeymcYlubM17ESwKq25RWyiq/mvvN1zYnXLz
T51kYPKeFr/DlpSFPnzwCugaRqPk9u4qsiEhmbB6pyyzeOXXxlk2vgkymFNXdhacUjzsiXc79rMC
aqKA50oSJCnbEsOIRzqKitQGuVMveRBbTiXccs2apHPSqjFRcEjCQ7MUyom5EV88PeHHlowzbADm
zALZagGdb4tvc1G5gR+gxFS7A6pNZmwejkMXr4KekrUZmNQmNY0WhuQhKtNPuX7y2EdCNmDVlGtz
vNxoZsqiDDL4ez+1w2akBcohAqyp3zZDtwhjPiJh6atj1Dyqwelyz/3U5/F41vpNNi6iVDcXwJh9
aBfWMBw3TZK8c10A3z3uZtcY8QoASTBOEAJzd1O2kSBhBeeaar85isquWbq6c98lTeLtgQePPQoQ
n4YeTNDdMPlZYAKtT0jADcAv2YgTirhxkdetsWe/Pd7hoI0mq1YEbzBC59y2witNeJaPk0ORiXSU
31urMHVBatmsSVX2oW68PneAcTO5Z347thpSMvAdaC7iyIJn80vpaKUNw/yieKCWTTjz3riFH1wy
NfZLVQsUBYidud6wx4feKmkrJwLDtCGZzyB8qnOUBlJIpm1wOIrCckQbnkaMvveZ39oybkOn1aFp
+6Z/WLXZN1c1n2mSn6GcCb+jyB95VeJlZPRjrscUWzQ04PCH2tGNyZcsc6VNEz044B8qux0JWQyG
oM4wtG8T39iDmOakGXzv9mxmLjLsk7pq8gbx3mhR5KGsPOOW35zHYTEuqsT4DC7aW+pqIHY6omjZ
kEosBhXSVVqo7svTRrxrO+EQLHyH0gjL5syGlRmmqs1hwz1r+nIZxz5o2MbLB5RkLFyzicgSbbfV
kO8LjTtMk3HQz6apQVXKqVdqE8hpGRcwkjKzvS4fieF0rI7az6mPeEYXjTLLZM9cd648F3DXSBNw
aEHNnCXxuz4aFR2cfiRqzX0/dDq/D47SIiFOVjZkrQ3hn3i1YSzMMTLfhuD03retsM7akIvl00u/
y18IjIQDGHCKRHF7/oWPsaB+mNlcxzxd5r7Z9EeuVXViz7x3CsJrBEAdmtNL6mY6jsdcmmmVZXYZ
NGZ9noUsrpyWDKa5x1BvPf7cUEE3CxOiuKJyNiVpmchm/GB0fCkrZstBBK4tPCOkNrOQqjkkIWXl
gC9EJtr5pYidLoyG0PFpNIw2d+kQIElMWHQSZ1R5a99oos+m3+TDqSELI0TRXuxjsXf4NbRSKmxF
nBUHtTXbh97I6pbLNEc5FafFFkMe98naS9zaelvUgcqXiP5jds5lMWjPZq7H+R7UssMSgJnAsCkU
cPF+p+n6Rr4Wh13ft2aRg9cyQ5tWTfqp0pE69bXVPI9HnpwPCPLpHR8AaegRnYlqXRbXQTxNtszV
Ncn7xhZWnX3I62FfMWuKB1ubARDQQk0P8GAX9M0saaSomde2G7JoMaRJcxSg/hzavFPCSS06Hnbm
UL112eie5anRrp62r9mqCpQCwNhKigIFwj8Ow26vakLSsexM74tfpGG7AhxSFzglyJPjKhftHqc+
beyNuQoAP1CWaLoFDsLBnDlBPCLF7iX2MNoxRFKcF5oPZN1hZ1loe/FC75oESSD2YJuZ774TqlA2
hU+TJg79bE8Q5BqXnhsPtgr8eDkdcvicjX6zVtxHaY271WFPW7HPxieAMZ8qWostVCKmetq8t4qX
lq91lA62NKJFSv0b3kTHblV+KAJyHITNWVCEn1qQMbYp22VE/BSMYlnsGcYj5WLBET2w5gztZqgG
b8/djUaXZm6BUTSDcgxa8KU15AZ6U+i4Zx/N3CeWGYSPnDaRCQAAILItKg/MSDRjONg9WOe3Oq+T
k7FvumdPSMBf4t0hSF2QSczrgiASwZhYfWcjGFm2lfXl+zyQyk4V658XD6YJQZSCH2AoNqNYvj2h
cAzGHn5tsFOZoAfF0vmYLy3PG/QexPhISQLFGuwSxB2Bs4LzlcP7Auq+527g0NyzqqUUXeo6MizQ
Z+OmQ9AePW3w8/iOdxROxLUFc8DrcHDUejaxMU7jPGs42GvACTQeIFoUrp3W3YesADhNx4txCH1b
hsM7X/BV5JuFLUT/59PDmKRsGggIhanFkQHYWOAV9GS2G95c5llKg75CHqAq8sULY3KI1VGXNGv9
P1yzjfdEj/n+RHsjTvqhn1JMWSjefLotr8miusUowKZ3A1+lpeui98ZtPz89q7kup5el4pU3iB7A
awKM+rYUGbRF6wmO/rusAVhq+mjVFH3kuH0TPy/FQQieRGGHoosT782zZo6b08CIykZjAa2RBI5l
uMEXPxkigv6ANle2rjLhOyP8XbVnKef1p1vRFswC1T4pcCZp5laInyX50KDxs0H72JfWbK0FNVqy
aE2AY7dMid2npDoyXNDocug/hFHQ4SVvz0mr78YAsAYeA0QnalDbK00HgDXioY+uM4z2g2nG+aEA
NF5Lkqj1yMvO0TT0FrTs66OUd1Zk92LwUC+KheN2lkDNqnVRaEexlnW1Xj49vB27DT05BG2+CO04
zzhTTg7ra5skSm1ATbywuQ3Fm1wzuSe07dptlsQbyaYVAN0+s+Sg0IUgrQdWRbfM6RLCjtBZSZdl
3bqrpyf0yGtM2w3OAu096PGxKJ3Jol7VR4mPHk80DRBuW5WVrbDy8MSkorZVyHFZydKwk8So0sPB
GM30cx+CkORWVq/atkr2kRY7hwQ+ySSmMhkMbhZy6pHJyBsEEl4djm+b0io+DnEqV22SskWdtOZJ
YPnDyix5+GmUQ3Y2mmc9RbkHFYlnxqVpdbA26CGBAwfjPhuKLLHPwGuktmGaEV8g0Fqj7Q5BWS/U
UGXjf0Pxm+Im9LHhPBulIuYOUHwXMw99upnnH8V1rzs0I7B48bTqJ0+85anREYR+Eby1G4uNXvbZ
Xk5zcNXKgLVTEFkfA9m7C1RXS5skTfieBaJJ7GQo1Ienpe5yMkg47kic6UWuc1daUN0QrJ3t8TaO
lrKNzcDOQclf5b5Ez06XhGbs8BS8na0sGV+hwOW/r+JK7NtoOxbAwivL0Y1vobQPxnZ7tZMi14Y1
9X1z1aFXPamb/o9RVyR0wszI/0jc3L+suwhB9OkleGzehKG4jzBCTRwWmBftai9FcT1Hwy8LO7bI
U+IveebnaLGn6R5QMC3mto4hioL5gzFZVM9rdlFu6CapoOO8rVN0SaNuNwE6tB4HY/mmRCX9GFsf
vcGjxdZBYj6zrD7lk0CnU2VsMiIx5xxE7o4gq9jodGihWhvoHfgSpAaoYbSY53uWdZbJTrKAODjY
d/gNNEfOolc0dnXZ5fDNcpDpn7S2cifVkf8xzLLUiQlPnYCY5SFPQ77Hkh5HBYLGHLgqjmogZ3Mu
I2LcF62ClwjD3OeruHRDb0UYWhaeP0VUe9GOycGZwDXNdmyDN7d1vQn/YEgX6FiH6EpxkpHSr8Qd
+q/U1+mfgSLFu4JymNLT2/axuWCWGrAZjXtoMpsbrqvCocepkNS2zIJ8rv1cfuxIktdLnIOQud3H
yiidMnFR+31a8I5NDMHTmUITEBdT37bTum1l6UOJNvoJ2TIJo2gVAY8dRkOE+kLRJWvD8HO7ZSJd
mkkz4l1mT0GSHftq2lRAJBOFjg29Lb71QhpUA4q8gbL8j3Hu9YdjKOPD1qhHpzK68H0u+vAo6Ybs
4vmS8Y5+lBlAXVEk8duSE8EijwrQk6zgYjVmYVLbmeIx2tDqPHYy0wuXXhMkq8os3j8tepeyUVoB
Q3f7P5mJzro0JsUA0XUe9ae0zoZlj1Ltu4hlg8NwrMbBaQZz+bTQXSvNYUZMIuFUj1a6y4syEDnK
Z6FbNcu2VDhR0koNyqSKTtLC46vCDPhFz9t8X1SaAvnMUXIkhhrpIab9iITCCaWaRfg3PexuMJkT
ZbX7NW19/yLs7FDgdFPlhu6nKoxxyCPRmtq5iWoP6b09AOCWtZiPAx0sKJiivGGiF2xb5V0WhkVA
VWIbflfjtI9BDqlb/6F4gDZsl6glifuvZUBPXKtb55WFNp4oLA9j1geOzzUiqaH/G95t6ignFO8i
egzHSpV2IuTIsICBWt9BB5HgSxmiZXhPsHrsRun0Hn5MHdAXtaQZFE0ZziApBkNjuZtc+Wg9FQse
R2G1Z0KPtxnkoCsYjQ1otWPzNS6DFldvDXrM6GmZReeeS91z7IrOTvLQ/arjnL9VeZEdPr2/pwls
K/eWfmQTe0MY/Mm2citjzEiX+9Qhbtiv8iELFhWvE0f1Ub9oZRPv4eVmQAMnBNCCNZ3xhePEusqZ
4xzG0Oc+G0pbBJK9aQzDWliDaS1Dr6/35BEzfzEXNefFchp2KB0lFSomSXPKuSu+4kiM5RhuRdaJ
wnGTKAjrPYpEP/dt7+XGms4EA8Vtr6kuyzr3AdKWeS3fBpWkRQOSJbRQvMn6Bl1TK/SitYCbqvek
2TlGlbVIrsvGGJDktKWHbnGni2mm1rIJWWtHpStRUE5lkbW2jjqVfB4ar4qQ7IP5tyS4oswPkkU7
Iv7UgG+VUdZOl5Vmf07RbMY/mDEnceSkQ98KBOk6R2uUo1yvyvQCLQjQitOMLMt9h1cNagIOXGGW
M6ct07SYqm9Wyvx105UuPU+FVbU22jK7bJWLrnILexhx3NK2vM7sV77l9UsjyMOjEK0OJ0NOfRQ6
hBEep8XIjgtei9PU9LRj0ZjbHG0RFzymTYP+E4tUTtSM5rJP9HhB0zxw3LIITsHwp4u46/SbstTF
akyp6eQENCNOF4F3QAH2uIwLdqE6szqNg6ZZUgTeNV4yANycZ+5R0ZrJyhd967ijmzgipuWxldPh
sE+kcYSzZHIZgEw4NWqvX9WElTYNNT/hSKxx3MPoxA3+QZVolYHlfIvqUXLsNQyn+8YqW5LeJ18q
ZoZnYIXUl77vorNR9v0KPLzxYQSh1zkZ+s+7BXos8wujNYL3ffF/Obqu7bhZNfpErKUucasyfcbj
Xm5YcX4HFRACCRWe/myfuySeeGwJwf52m9T/avtJlB54zIog8wCCcbQ8F8Z6pcu85Sph3a+yMZbP
y5w030QosA5rs77U0Al2jaPQ59JFFG0s2ryZJ++1Yc4gkEaEK2bX9nBYSKX+pKHmp40vRTOef728
aT4s8zTl29bNf8JFTHVOkTDcU4RXc4DVupj1yWw275TNvsLNwkifepqXAoNbaQxRexdm5spH6h1n
P+oepBz0W7xma84G01xgH/DzoZmmm4XX0OT15Mt/ZPDat6TmvMN7jNO5FWTYyoTAh5iQbC09kky5
AO+Zh52QFyFSVcQtOOTYX4MvpBWGa8Ks2dGOpc+bgIVmqH1/z9foXa6syQHU6hPtTD8jUlljVlMk
PtTORZ/O57bK0j7IM0YNxuW0Lu26yisxzi/gjMQiC81c70jMsypYsmkrWnCvezXFj9PU08prp6RU
fT0dFvB5J0rb3VLHlRtGPuZj5hZerWm/xoXt/PW976fkr1xbCGnIF1dNn6Ul0/4CC2LQ+KDgtd7J
NZgAY/x6HvYw4fhPbJsRh1m7ux+1EFztP+l3rxANqtk1f52gB63GQ2vFuW+H10FofCoX+Q+oNC4I
6IADdRLSQt2DmttWma+B/nXl6xcST68qhYO4Wd1SjclmTokOg2s0DTkZbZMbX3A88fSN1IjTell3
VNFybUn47NXDUoVDqquV+muxaS+6t0w+CNGsxTDKCmahXxpoBP+Gd/NcXJLIfCjbvCZN8DFDYc41
3OMFmQioMTYeOzFfYDI3uercF/a618jKOuc+3xCoSqA11l141MBzk4dQQRD0jzRpf5zsH5qs4btG
MQWUJ5H/VFAZolrWB0UdLxbtYUnCQdXH/T4gSbgDBzgWW998w1I7FDUcMTmHtFxC8ELaSNOy3SS8
VoxE78yPSkh93cm5dso7Gy+XYZ7vWNHXMQzwhibgBYMcWYbr5PC4+qfJBeBcsWuFsXyaan+f4Xrn
GkQwNg145Eksox1bEl7NiQvyZmlBJsjNjMhwJ5gwQxHgN6Y1yXXmr7DF9l0uPOJBG/L/6+ruN5uZ
9fnm9zvLu3rHh6i5sySryzYbYZPoWQxIJdphj884wZAjQ2ZKP+zNzd/C9S5bDXgKqsTd15nTB026
uc3B4rRlmv1syBdTSR9Wnz0grfeBbQRrG9Jxjg8aeFp4dshSWNCEXq5Qg+8j5MRCI0yzn9YhKYBU
98gB5LaNDhuLqsDrHjgNT0PMSsbGitoxtzXUEr4kGI2AR3HMKzgL++VvrZ0t3NjtYbx9aXn7aZP1
5KIarty4u6Rbtm/hzcPs4C7Gra+hGa9DMDwifKDKxsO3Exjl9EqyIpHiLLbwrEdRzvCuNcgCVivh
D3OLPDtnP6tmNeTtrIV5Q/Ec6kRF5+0uzZSW0AqaQpFut0jA1zmQppgTz+X1HFS9Ilft4g+5yC/h
8DCNCNMq/agGVUxDbwvSIe3LMfGIafugRh36NsqF8Eo/BQof6vUVkRTcTa7bXCbuhw+JKiPksefB
+5k9VszZpAqYsgqGDAG32yWeZXDVdfLsN+JDJW4pVYK41Eqbp1F2Jl90s6NhcxCmO2C3z5lfH+Jh
PJEtRDiPYi1nHpYjiOs/ad9cNhJiCgIwyJ1X//VqVwXpjF8XJJLzwr1aia06293oEF2tHVubx9vo
b3svblpaJpawNk+m8DdiT9VfYRv+H0+oPAeI9ZakDt6NcRCMnDF5j1cUWHuXacyqeSYnN3SYPZt1
/hKoe6i6pR6hg267JsbTheS3wQJpefY0wa91sG4wJSfLuDM2QbsBMRZj5CgL6vOzxn6Gv/Gbjxd1
vtqHE3uQXShPwC9Foup9S7tqaAMsY4UlFsDcF6E/oUPoPYa9DKePuC1TsKPDfDVLU6S9edqiGY4O
/yY8eU/7RAOKcVHG3mgKOjFe2DEc8QIk3a0/69Jr6z1BOgDaBi3pGNx9BdO4aNpbzWmLVzenEVOv
1Wef6sOomhPrVTXEGb4xAleQlsainds53xpxcpRfoi6L8i5NmzwQzbsnYbrQM6gvEu1qhxiPQPDc
JrslpTuaCOAbEf/l/Vg0OCdTF773zYh93mHleJ++t+3EUr+GZBzBuLRVGxuwlm5nWV9ky/Y1tZ3O
uSaPW5Ls5Ji8UBXgJOAqT1HKwAO+HxWrtqgrI7vsIhLd+o5hKTP9n8/qbx4Hb7G3pjgfTFPWg5+D
jYRMt2Z3ZtN39GXcpjae87iJduE0PneL/wR/NjgPrNSQv6Zq+5QBYpxRkZLxngl6cZhwi9gfjm02
XHTSdvkW06+xmx+XqK7sFJV8zcrOhfnaBocsmCoxtGdAry03G6I1jcefV098wpFk8tX7USx4nzeo
QUqwT771d+e7I+FxwYLlUdLwXvM1zsNlLeol+Grb7BYL9UXHTGCC7eec9809NuwHiUhgry34yvwW
1mMUazSG3PvM5KFnfpNbyIVq/w++uO9hwerXz5gvpWZRVGaxvMShe3W1OZLfzMGk1pviK0wV3QOx
//Flxgr2r0MKnAfTdBvgUm/YKCwjVdfiLRDvGQB4/dNcm4oHoLFUdO+12lEZH2jE/kGe3tcwTZTw
SGnM0d2P9JpvjYIS6Or2VXj9O2fblicyeIBp/CcORle00hw6lZVU2TIzuKKx1KhPGFvceD8pjIMu
0ROf5MJv9utiRa6XuhwJIFYUodsgjk5BG7S7LvKupt3OQRtlB0Pobesk/D/9uZX29zI/Ezfvwzk+
rcFYQpmp4sTtF51RjAPzGVaqH2+MGXbWehc16jlW3l1wIw9UNP8NBMBd80hVRNLnJdUnFbZPcdj+
C93y2LmoEEO902Q4M4AE6IIItH4jaQeklTyrhXxxf0CNR79n/XDAs3M0dVNuY3OwnIB+sGXX9pU/
jm1uVfokPV6GOL/Etu4RgGB5JBMoSvFxWpIq1LaKUv0lWdLladI9bXFYrcI/13NUxYzeFmEOARI7
AzzbcKhD14m6InLYxft2MjnCHTs0KZSKbO/Z9vtOiMbkXo/FwpJCKlNptxxj2+bdmvw3aVb5ME1O
g0Xw+ZXi6JqE9+i58GldaVAGfZfuNzW8U6TMcV6Y9ynB8zC6k2ylwM1RBYxZz2EYd3BQT4/Qtq8W
EdscUbw1j+cEdvZwKVM/xM6BS4DkmFAv9Rg96TBFt0ufj9x8dGEG67so642C1eEAS2aPtomXPlRl
iNfgvB5sVtqOl5yimaQJj1HfVDwbb+GaltvWlCuzkEh+8ABUcxgih7nmdaAvLclwt8Pca9p91gw7
uIsf1dzdicLXazTwuFMtu+dYikr1LicEHlE6XFVq8sG8oMSlmEL3skYfZPmj/OdBLHsIH2/TlO0U
AJhtMEPTt3j48sbvse1w8eICWRCsx+i1sUeJX1IkNm/WT9ZdmlW8hS47Tc1QpjrLN4F6EXVTy42o
F1pnWDFbuUxLzue+7Ie/2O72YeiO3uLhYHwlMz8w0j1gwhe5JP4FWCd3Cytn45Xz+BO1XpF2Td6r
oQzDO+kBFzxxixS6PZJL7f2xEEgBGQsY557tst5Gn1WdtqUZYaqDllTPc57pDyFYFfLgpCWcnvSH
Ixq3JGPFh6fGpJclGB7I9MbYXTidy5HdGjFWWf+majhg5IRWIlgpIvTvxFspIlMKEmAsaBGUEYjk
fIZjdwUdnmd2goD6GOFY7jzgSCmPIz9ukwU+IGfUDuy4/etwhKJBJ59+O4W2+ex5OOsoQ1dNt9/w
b1mfFSvluxrSdobhre36CjTDqQ0fo2lHoNmGfC5D/0mRo9++2uZTIFmeUVW1ut5tGHA0dv5k5wNR
E/6f3IYydvOOREc13HxxjboTzDhIwUSlCHvkurQqaUiKNfuaIxQUeSzfuhFapL8b+CuPHkiQPfXT
+yT3LArKzuy24dNgjETHCViHKDtuHs4BG606r8e/SfIoMdqOMdnbNQTQVjcjvF3M6ypp9Kmdbx7s
AzrE6CPTs4nSC+lbnq/rWlo1vaQbLbbknfE2NyMM/Z+znW5MjG9j9h2GC1iOpmpaFuZbbU89tn3U
I1WdfKV6O7KkeYz76Hnj3o61/bsfAPFQXcGcWS3c5IR1wOC2sBM5Rb8lE5vK+9gWdY9TQ3SH36xv
l10XfXRkqpTcdm7ZjjH8XvkWzNUavMwj0vz8JVt+trCvZPQ8xB/Oi9CxdFfJnduTy1xJOwLiOLmi
+imJmvOIIIYZsIWqBfej/+0KQNUC2Ke43oXZcFJ62cOcigElO6WxOQe4CayWvGyi5zibX+2Mn1ou
SBbwiovvXj6kdgOx1FxCLOYO5UhkOdQw+Od6+EkC0DFo5YkBwRthSmpcg1HhnNT+yzjY06LlTs/j
RYm0kPDPxygyirL/APp9eCLXO8TRP3MStwU4jXvjD3+Ep56MXjHjgwMehiEPCBEF3dqnJov/YC84
LIJIUJvTYwR53Gwh0H7DMWEpYNKu+VdvCht4ANID9RMvyseLPabncguTa8CSQ5aJC/4M2CTIte5J
0XlXcE4H9BABAOPglOpu4AiPMOjZBI1QzU2v1eKnVbfCbouzrDBxfPDteoOGvlOx/9qaBidMuo8a
D6fNXE19WyjRotBsuBhMzCBR5rJP5jIePrv+znjzYvv5e2VLMWb1gXprngxjheMVE/O/cHXYcz5m
tgG8tdWgk6BESu5sGUAuFuQSATObYzTIq6DBZdripy5bdr3gmFcSmnt6tYUUEF+Tz9FPzrVrAKxh
pRHoEGL2X4AWtJr8kMQ9ESoqgRPe39aKLZgslrDic7jHhJaLqL0MCmcp+sPAO/jdfy02CzPRnY//
sSFC3Nv4aTLriZAgr7O/OvBxdZorXe7JnOaY5Aa5gpny0cLxmErg3sjirgeZLVk7VEbVOwt1se1x
TkDt3K/T+jzz9NQH2cuamhMA+HMcvnW+V+iOn9KZlqtXVxF9dhicg95HudEhxB11AxgibGpELVc1
6zcQTTvRhzBovTYxXupP+h6F9mxlALaUlpJFf3gSvCQaBJIPHIrmM9JCeQh5d04begW2OITB8BF7
wKVhXSLy+xDwF7RAFZTWRzmHcPbSPIorEIX5QpdiSBn2UMReUo4Bqa+STu+Qwcn7/m8wxHuS4ZI3
EHWSppjSZ+OpavQhdwXHXqn//L4K2aHzUHbGvttGpLiM04Eu/hGf2VAJF5QY5fKRmAOqN/IerRtT
wsqU2FLGF6juArmMBVixPygs/aR9j6zF0plyi/0mcl+EhSVb5KUfpkuX1BVqJ3LA9TyLjwb3TDcK
p8cEdumNNvum5QXnhxr/iGBr7nicOww/Y/AfrIu5h70qxNCPsfvEgv4DnQlgCbYPZPP2PHuFPxem
WO8vqSfUj9W71OKBYW+exh7q3BmNdkDb69H23YfC8w0iDTnI0B78NcOGHmDqbfrkA86FW6vJpdNg
0FY6/cfG+rjC/VoZuvnlaIMnvY3/0M6F1hWvu0HIFui2qv9CZ/yv9aK3MBqe4IN85gy/6ZYuDwPU
UxSMPIWhvGUD/SaD/9SNM06N9dXWOzlPOzQVcs8+2+QpSqaS9w9B+iFwhpjxM/Zhr/ZlyXxx5BzH
Wkgxi3cljc7U3UZYIKeaXL11K+Mx2s813XEpDpv5ZxktNWrOFHrkYtRmgJZM7IKN56+aXSUXVaX4
axTDjYLDICN5HX3XLNjx+NPOCwyN6AVoS4fTrMHWSdJ/E65lh8kBvqgEh25S6zLrdOH1bC95eOoM
tix9gB6wT3x7ognZK22eePsQz/UfFuE+kxaWYqyaAR1+Ys0DY+UhSbbtBocWWCOQUdij6HrHIj4O
zpUxJbtuOSwTKVf32XS/F9ruZvdOW5XXsdxjwD8mmh4S/pFSdtqEPbd1i7SazpEfLrYs3bfdN6pM
IJcERVunB4nJm6wDZMd4fZa1e3F+d5rhwwrbUx309wgVBXH9Qph/TpJ7g84RM/849kBXnGOAS8h8
FXzbcT0d2habiifKxIjSLfaQtWBjw8cA2LkLYCvrr+P6nHICoP2HmSRPUU0k57da88LMzw1mdYUL
2zSnsAVN0T1iOecNquLE5qHoBHuVfpfBVJjsEk9haS3GlbSM6oMgh1/rZK8w+W8/InyJwPKwZj2D
t8inAN/A/PTekCfuX6/WPQjdS+/knylGYl+mZRshcDTxSsiwGLoQajs1qE6MD3N478Vdpi+LUPt+
BpVpcg0JYaS3Pn6NFSgNBTKf7VNCv5Z0KK3w0Yhpq8HEeasxxIJfkvE5m1F+qW/bDGorE6WUDJQv
nBqpOnjBsifjVo1AzA3E3aaZTmSGiNK2Fgztspt09sSWERUKOEZUpvZM1Ls+6Y5weD0LtNQFbX/o
EvLEErWXAbTgelyuRvZPi0TFRLvUHtIV9d54I/Y6P4JeDLbQ+RXxoEH1Q3SGCe7QDn2Hw9smBUyB
zbU2S1fOPf/baY0SEP7eTvoJlttzsiVVQGg1BPywrfy0ev6feUjvDmzMQdbZSywwTFJPNOCpapzg
3dbkIo7/idmAsVPZ9Hf2lvk4ZMDI7VyjlK7lJ+i2+1ViOKfEDjBZGrPPyPjg/4qYAYjppRn4rjPg
pI3RTyjnmHI0/bmDZ1AAKW0kAMriQ7TWB4diipwhSg4XITsgNf8yT0OQzwt9HaIF/ErvdEG12K2o
DB2N+ZB+8hBNgBtj8qAY5jRX446oEA8kSbrvPmsgGPR4Ax96kxINKlj46IHGTvwdFDmcew123+WS
hWIfuCAuQBZgkmdH9rsiO0hjgJf9LUCvYyFbqF5m2f6ILvgcKNTRjI7Ng985Xc5+cEHX5k7b8OgU
n3a/xXHl3Ep4MKdgOPq0bnZoa/waEgTFFxVP58Wo/zC0oQVxwL1VUJwKykbYFfSNpeuTZ9L4sfb6
Ezxfz+geBO6NF7SNxATzIZKFQBEGkfNGtAj4Z0vu2ERBjoUxBJNQJgiM9axWY64Q1n9Ova1/NXTo
0PxIF/sWMdCJrx2uNBZ5EJgjFkMHk84w0V+1oj0DSiz0xaCOEAWedvKg9RiQ1jHaQBfKh28aM4Q4
ZFYPB1K38ZtMZUQuztpB3kH1uua7WUOT/VVEGZRMTkkHSgHPxGWNx/CqMyyrzSh69ZIFNlAP+kQ9
Td7HiJR1GUwZBlOMFRUklvoEkVN9BjZih2ZGVytHSuQpsQ1T+cjEisCRkteuCXWJGcHlQi7jI6n9
5MiJQw8na5dDKNtxB3ZDXTwH92fQyqbSrY1Ae/72dCJsJstssU8WU+2x4RgWaS/Cu2+UanMPjFtF
/EAXLhnSYhMzwRDQLT8L1W0xLAZQOaVFi+qDcwKO5+IM9gHBoEtYsTWVMCJGD26QTUfQSj3swHI+
Q2uG419m4iVdIWfimdpy9L2ALt5s/YjaSy+tCErAXZmla31Z6pBiw0f0DtAO321TbTLkaKrsjiFd
oZWgCPUxGuYRHaaBfiZs6R+wfoPSm0MLyBBD7qt9Dl4kgr6jfLnslxXOzLTvZwzi6XjoWGIq5Si7
UJakRZTUmOMyJttiYzx4336X6CIwSkddworeb9s7Fb/73IpETRcgv9CHZD4NOtVI9YoWgz73t+08
+GN9k52zXm5qOiaAc9huIu3LowdCsJJDXe9Z4LFvBsM4VDITj6+836YTbWq//A11VhuKZwCpVhAQ
mxdAOPKyg6sneTG29/fRPMd5tlHkxWM6QcZK6KknIHVR74YDJRtTlhNoFGdFovDKA9SDbZz6kCVR
GGvbJq02buV56X5HEvDNu8H1XRXOQMA97F1vcSy/4m5J88maeS/igPxSh/5LjCbOImAGZGY3d2/B
ZCfULPVoYoKgBRHHGSUr0s/iKYJP9F+Tzn3hi5EXIwIfO29YZBFoUJZTO82XTVkc9BP3n4Xs4ZEL
ZzmYPdoIFxyzNtDCf9966ICwMWew27660X+Yuj4+4XJ39ZUS3iXDr12y66CX1UNY92VQrzO9DMbr
EFwMQc4PHJShqMU5FKE3/aEe+q/91xq+Aw6VA0EUA5BB5CzedS+96A8M5m4d0RDrpkkfebw5AeEo
7fW7I46p+9ASk744ahL8R7ieJwG4gxsxv6OPNIz/RcEUrxBbOuJDxcvclG0nxC+y7rGbSEBPLV0i
CjTC4n63pTgfL9YQ8asONSgn8PPJ0YZk5dDBuABFDf4r8ekPSRz+8Ai2wW9FeLr+55DUxJgQKrpB
dkrgtAQMZuE8Nrwahi7CR10MzprrjLJfpks/XoHW8i2biLs3KkJZtp/oRaHNiap1ePe6IeEsh+Us
QFfuFFF8EEOemaVVQ677iILbAwXH5GeH1CuID2w8tf0haB2eMKnX3uj9h8WWgiWGtQQ/Uj6kzaQ/
rdC9fUyieaVHErWReWfMH+lRpDxg/1Is/e1hU2zdPtCRNIanNlFsKsYp5ajvjGwfH3g/mwRP49A0
aAvqeu9NUWh25yTCcFGhLjOb8nEbI7OD1IGnJvSWVH3Gow7GJ5HO6wAgsCKkLS2yGshOJyk/wK7t
R7dRaxOWi4Ztu2pGy0LYUDKe7gO+kc8tUNnnGGUpppfY06yp2sCNNaTwOkLOrZDcp9I7ZihtBH04
RahFX/ZsIBkghC+8zv7Dr6yTChGxFMIc8kv/LLqk5x+zUtKiEHrms/mUcBoATEZr6klwD8xNzSvx
7IwWP7AWuB3eMCQfGcWGD5quaZw+TtPqAYK3SezCFxWq+r8xC1Z9XvtofULBiA1ROJ5M7QNNTCAr
qcCDg/ULQ2K2YshgUUnzvtl8SM3ByGdIumCMh7HkijP1Gc0O26oGBY2lCmoGw3CuhsETOQpgFS9X
hIZ9TOA83c5Modr6mWMXlGhVnL0fVIRt0xOqkoJmP2ka6tPSQZv7t6GJCaV7rdCq0AlqF1g+pvO4
It3FRIMhLZhJMXDrh7soHQG+zRxs7TnbBl/j4lhF9Pcgs77ZKQ/9oGeiYxOXZnUm+Kdnla5laJgX
v1HuOfY3NN18TQ20kfm3KiZMoeJw/G77zTUNOC/k9VDrbaJO1aVuxEB+EMLMsrfEW1cOpEvA7H+r
aXDeM3Qax261N9v6IvBQ1QeftxbVLK4JttI6MU9/HL5KPtK+xfaZCzczg8y0J+MCH9qz6X9sjGn3
DE+Xa9BzjsIHdBWgMbEx8BuJoQddtgjPPowiBvirVdo273aAFvzB13SN94xNYYou5DSbX2K1JUNV
d5ONkrw1rR6+/GZJi6VHZWrR2EmPxYpb8p9AKzTf49vGUb4tXduWEQNj45i3/o06Wv9Wb/kf/Wjo
shuDOjisol6iIzVZdnYtH09BKJjJG67hiGpHty532OOQfmesz2411NEbNkpYW5UOPmgDfRrtk4YV
0Ozqt3k10z7hwKois7GqlnFD1tYf0V+ei5ogF55ZFKnn3dxkN/jVAGco885ooIOpLdo69Mu3nRy+
2zELP2B3hB5BxjT9GfzM7no8io9xG3VPIeq9vuoOgStDDAjbLps74JUZszKarEaoKF7EbujR3sYj
gimg5jebrc+DR1HZrbKMjXBaQAUoLPwtcAnVHTjrvuHj3wApiiUPM7VSGApYuEPZQlA0bBtvWtsG
wYBOZI/JNMzuZRJGwXVb9z/wUzdTOc1RG8N6rdxYLpsfnuQ61g/oUdUPtU9MRRj7iLj9BPx6G9IR
DedjCO+dHnjeRzDg+8ty4W7c+yh5j6WD5Q+JXaASOlZyCrNCxuTdWyGyJTx5b2hqL6bf5I4H8Nip
Ob0LWOExT679iSfTHzmafucpl76yeDJ/QTlz3EixVE2i/kBOfiA9pkJCF3dPU1Wfke53e5yD/SVm
ofnCWFED6usTg/2u+H+nfIzPMyjWWbvctSrac+b7b3oy48EMC7m3OAe8wmu9RdzSjvlXmJdw+QRy
bu1WNwDyBBrZPB/TyBePMVi6743I5U3rTeqn0OuiaonZ7B+zCU9VEa5aXuEjgLFHYj3CXrtq+rSR
IDxNCfrzCz9BQUcOf8tY1qh4fIeZZMoHNf3gU+yT0o0DZJzZ2T1+/H9zP5BdS6kDla7Aq8Ko/quo
jbt+6NH7jgt7XJMxKnVmLjUorUQahPU0xiPig5TaEJxGNBq6QzjqEIUqjBRqyGQxbfhACp9F77Ex
UNr7ML6isBX2Zxyj96EGd7GE+i3QIDe9VLmzCRh/QpV+84sD57wPwuskgrNHBUYUGK1Rph7KYq2T
KB80fXS+vgDUwB/AUuxgdHVv1mbwgrSbLmp8VICyhpfpmi5oZ0BtBIswvvkrrrgN6rtzTYwHLY4K
Ks1DZLo4V8lv3+CvTWMVsJvCUpfA6pZqNOJlcTnYNDjPNr4DiPwhAviIQ23EspSugK8UpUndAPSX
AsrPcA3nceww8nk+rmoL4BYuCeo/2wzRrJ6f9Bye8LkLMBCNXV8YjxZsFhL8NFwaeLBzP+vSkvae
d1qVS3bxYOBhmO2KUwecARqge4z2nSoWPKY3tHalkHO7+n8cnddypMoWRL+ICCj8awPtW2p580JI
Gglvq7Bff1aft+vi3BkJitqZK3MHFR8gqMqH2aeVuu14ebXidrrjFh10lRVbZyZsSlfLCXMyDcRq
xHz+qjWiWsMPSb68+0qhV3JxjTyvboIy7X4mPIO2duezVljPlnQlNrF8HZzVDKSe2gEtOnNE6KM4
zISiQ740KiySVu2yYrFPlKBpO4CA6cW1boEATVkRkMSpHSduHDUl1V3BGZrKNuj5HAdtN4lNY4oD
xeLNbujtfZdieswN7GBeQXinGc6kGsIsYTZQY87vWRvNaHWMz17SRgmVjmtV8wOm3WgNCqssD+jq
BphAgauRcCWpinIHxoFrkI1nz7cxvlCucWL7sxVLHMbCNg88VVpQVlyPijR/EyNMg3X7VCfrczoX
bWiV6tRUFO0LPPTWfc9NxG+s8T21WfbGd9MrgNfLYKFOrFP7CEP9nnJ3v1EKIkisbnxImg7wzazG
a+7n07YchBnqvRHGczUHk1+/cdiaUZNxQGcF1So+HGOw2BgqeqKSQ7IIrGr+M3KMSRtkWWGhnDAX
VTdfuFyK38HQnbAwdTegGcQMU+X+xGK4N7LlA+z2vW27j37o70Xv3WXpcI9+sa25DG8UTZ9OrWmv
WWLcV26NdejVC/XXHurQ8Gr08WPa6+bWXY17Y1zQyzI5/zVT5e1MO0N3nCs95x/DLYV+lKLUmZ1k
frB6geAhnDXAcKoOc4U+u2nsPLm4VqFAcHQeC48a5EGZ9nZRuR4pYo3oDDJ7RB+T+ApmecqJ+F+R
GsZHHUr5tfbl+tJb1vhI04+5Hf2xvrSer3YNYZ4z23JSF9O8gYHC1bK9qJ7ybnnQW8lL6UxGNoe+
U3fwYe6LAZpD8/dCXJX50FFNGK+1gTTUVhzRnS4v0jZ3ianrm3UsQBIMS90Vc6e9Kt1Ztl6my5Af
5E+is4KidHvmSBqnDyNDF4TftB6V3i1BkTF+Nog7UcMgEDr2QLnlDYFylixl90WPWai8dsPkLfa+
n5zmuHmnsrMIMqDSt6rHBWHpTndgHG6jQXf6U1Ex2BdFGmbwLNuMnUOW2d8V9myFtlr7m0uwXKnw
saJY+38Jh9ona4vCa6hDFifwHygGuVfDHTNL7Jba1Te1Wak9EDebTPzqC0dqvRuGhHOtlcAR6xjo
q+cfFnTSo06l90UW/Fj4qRqUSacFRpK0X5KehE2dY5cKkd6nxXCHOgnTreW8d2MP8JCkD9Y61zs/
scpbzwH/QOcM9MekraODzd0ETk/RDkT6bLJdJpt/y0Eiiq/z0+qbA7qe28OuWP3BKFNwE6VH7k30
bAwk6r5pc75zxR1XcBSnidHL9pdNPLV7eyYEH6tDoY9sGyq8T6nGn1YuOLtcmHcQGXBAafKrsvRW
BXJoy/bQl/3W1OriTMnF/VrhxNgdRXnsglqR4kF4UL8ZePQ5idR0Oz1hmex1oq3X94PeLB6Fnxw5
o8MhFT+5bN/KEVG7lOt1oBohaO2BIaBrPtyqtbZFY/8ac1ZEi2v91CmP0Dp0epDOHND20B1EaZKe
w2QabwBJPD0ncepHjDsk6e3emABH0jdbiThIwDcB2OvytbWNJ8OroMcKH1pxWc7uWLwVk9xXgnl8
GfSfSS8irylHeLoueXViDmggjjy0Ex9hQrG9ZC5PZPi1oz5yMKQ3RGWyyv7s5fgmdOM98Ik9qWRa
grpQZ7KEx9rkllsvLWBCj/UmZHwsM2Qsz/vkiQ5Gt7yIZQmW2bvX8/jVWKbrUM57YWF0L6nxZZYL
Av5UYCbR67WlqyAN3ZZ27TxnkYqV5lSNTj1/zqb24WKHPGArAk9+DdWUGaxuYtJBtHNSl843yA3b
Ve7L7CZGh/0cW0fu1RTS+6ACQ99dusKTGzcl0lPUIKGpcM+Va+zmVMvCvjU1hnj+JEVRvKJMQqN5
Ep+lWi24lBYalIq3YOW7beQVY9N6QlxqwZKX+zkd/zJxYxEbYEtCBWPgTAxPcbvcx9xZAzEZD7Sv
mxGrYcIOURgSY/7qk3II6YWnLM4YfmO/de+p7qWSMh6/llp9FhVmjYDcDxLFKNp34oHNOA9J2e/S
mNifPvlPmZ6jZdjeLyE8yBRXlUEGfxAMw5TzO1VcWzL5PjNKZpJ+39QywwSf6ND18cynUXRbbGxt
M0gBell20ei29nbyqyONMuroafDUZmyskU5m56RaAxu2tP5IQgOheeKlbSyTvx0uWlr/1SLfGbl9
aXHUSVcgZ8ZJuh+W9Mgcet/Oyb1MuAhJdPXcnT69NH7sGRejtcv+1VzTETbrQ7+OH2It2XjU+RVH
nDFsWJD2oIGKeVp9J0f3bAnjb6Z8gP0J2hd83YFzEFzAtrZljrycFn5Ep4sbDAtZVzLbSdd/Jx48
/EgnfbOa/aO7WrvF83/MNPMDXHhS7I31Rkvw1SyLy+yPyUlm6iPL5oQmZeM9RyjDImGQd5r1gygF
S6xibx/DzT+MyzRvB9oaA92jTLLKzhOzxANZH/PiMf6i9tqBcOaTauqF2AQWeoL65yflhrj7lqKb
XT9QHMDRxM+lNv/pooloydR2KfKlEWAwWqdy1v/lrvxI1hpUsq2e1yS9NubyrtfELHS9x1jT1IPG
/y7Qh2yXi/LgzvlJrfWJ9hUZkAPQr0nlH2pNCfy9DEpr5M7RTj5q8WgnaLFTHo0dsE7R5sd8Uger
MURYVqRYKUN/TOOGr7/wfuNiemJk33E03seGNpNzmP+o8r713QtzT1ruq+fv40wADHyrWNM1/vIZ
vqtxgVh2xN1wSvw70/CAs7RHJ2FrFDsxH1zFxrOyA6CVtAqP8ad76z0YeCC5WTacoNPBGCFAtS7f
szTGwftp9mvS65vYZrlUp8UirFb1m3ZZEhpz96m0KaKJ8ZUgGNyYuNfi4ZV7zsXtnG/WXzAPT0UT
9RqYCiKZdq4nGk2sLt2pmK17eUuyFZ+IrApW9+ildZR1Sl4mufpct/JLoZtHOxEARNOPMZvvSc3Q
HMsYX4A/C+RNHiSIrTe4VQQ9UzkHJwLW2KjQRQYCmwdVKRZ0xFYUz3lqPYyx8SDiVm5aKxbAqDy+
7mLDeuTmJuVidqOgq9rODmnuKbxjTh+rYuxL1GtquXvcOBi3pDzQwvLia81J6629q0ABenGw4zgs
Ko+rb2rv+raAaqs8Pg1NKEpFyGF1PrAV3v1FslMn55VMD0uGwE4abYSeWLcIIU4IwPLkOXka4jYl
Yd+z9Euf9lkjMKd97ZRwFQgaE1BhAIZQvX2eHfsWJ1nQD/OfpjGcDVt7DnVf9RtWQOgHUgS7Ypim
gE9MfvFK7ddyBrI6g3xG0uk2M/0mseacJCjq2JkkBOHoTAnYMZ15BSL2C0e98x2n7YNQbeir+ac0
u5PmKV45cSdF9Tgi7Ppq3LVifc/8JEIai+Z6xSaXy1M9sHKv5FTLxfBpizgN3IkdYNYQ+hVL7Bio
H6jXIFbFGsYmB6GIA8zUSCvEZgX0nPDCM/p+Osela4Sj1cyO5fLrs5YIfo3EGZ/e58ab3414UsE4
20/KHnaSTWJl1t1AgEEurHHs7lhf4WJk89h1FRGF+Y9kCclGPOggydeXOl/eFk882S3ggC3tk0WX
+Y69jY8LT1FAWeG+YX+NQvEjvWHfkyXFFasuMoGa8FKCQcr69Gr321b2+yIcVh5aPCxEDyMivnvK
KdJNgzCMaKxXe5VVh75CCFd9vxWt87cYFa+0PFbYX7ml7+vV3XT9+OKV9T6frBOC+gXTl4e0usv8
OqyUs2PvBOvvEufYpZRzGIYG9ZZ4ga3VV2Ow6ihOoDf8bLr3l/ikjPqQx/bZvOU5QWLAipz+0wbx
AsM81gkSfznfIc9J6B65zXliNQUeU6fNY133r605XmODVXhTdUsuxVShT2SUBzPfVcMM6tdwbfFe
bLCBVty567gvPfijpgQ7hz/PtO7gmNm518dDnBHR7DxMdffBVHmY+Vo0zMmVizMh4NR7SNthp4k2
SDyoRxbilBuGgGaj1fYry99Ij2WkCmzufE01383+vF3meIuAW3KWwSCsNCWHHPz3RULQUvcrpI/8
x5U8VDekBCLQl6D13PRiWbI8xTglxfivLfRPKpTOplW9avr4aK/zEo2eq4VG0hxWd3oy7WErb22t
VvWuFV2Imh8Rf+KOrlJMQYOJ2mAJYMXejr69RbHGaHEssBxiDroXX82ODOTaZvuicu7GePpa/ekZ
LZeJuDq1ojpi7hx7Rchy8f50priNWC1rI/sYUmq8U47rBnXl3umuHjmmw7GZfGrC+ptH9eQQGNqY
o/OGWmkHpp79rRlHZO8Z+N1iKcMErpBauTFqpHnqJVx3b7tHU9ldVJnWoZvFtnWL7bLaeJNFQFJt
n+pkC6zxI7HjQ6ayY8ohU3UIhraLdI1q4S3wUf38pbfmUcxxwPOxzbT1jwB0yKR/NrhR9IUIp8y8
TwTzw+SM2zEbj7m+/OEo2hvXY9ufZ2D6wAYm39ONI6saOFelDnE1PS7iibL9N0vXuVazjJBA5A03
F3D9tlztQE7xZ9vpmFXTKcmyraCZk3NUPtNU/YBOh3WYD0drLaO0Qs+ZZkSpOAEPxgVxAwAK0LgY
iiueBhmOcXVA/vrO4yLqe9rF/CZ/skRMCEJOWzder/5ovE4pq67qtd0ns/bPyGsqDpP60dfjs6eX
IlRd8mIXTIDVUm5V2obO6nCRG52Lt6xfi2Nf/QKRBIECrIu3r4VA2szTCt9mGIgRtXV0jfEAVcic
Uu9ErTYmYNEoygqdD2midlqU8porfRdyNXykzS5kYeNmzCYOc/uSruKrTYzvpIEp9dWWkPvtCd5l
Dkyt6leEad3aFZhS0jMib/axYHnfq+a+dKg94uU8u27pRWUiQ5WPP2lbPZJLvcuJxhEf6A6ziMO8
cUM5y9dGVAfaJnte0FQHHusooFPzfh66776xbnkgc0/aSofKIrEq5J0+1OxnBNVVj6NkX1SyikPq
LCc/tx+0Kvuc4Gk6H4809+7t5H2uWKwUt6eKGIZ5+4s6Fqsi25OsrH3TeYTgtCfq1o9aO++pCrsQ
hU43DgngdrQehauHqdVz6fW0A9fhLiDOrYjYQeQYlV5sJWCwWl8VZqhRxScvac1oqsq/rPCeHXpN
w5rQRuiO+bIVHlFQxoI6aBoUMbv9peK22MDS4PXU3N8cTBfU2z6Yc9RDFu0+EXYm9U1eIKsLck4W
XkIXF79e692tPn7J6sKvc8aUhfEwxf7JXdvfwc0/zLo46kbNO4jvanokBrs3faCTthuv3UAJMX8h
QHRW3X7kg8S6GKkzLMcqcj0Sx4TjcQtvuTHQYMYBSLFcW580Q15ZyhnCwgISDPGfPoGJzR2LdyBB
SUOzv+aFFz+q0rc20Xel8PaZxdPkMU1l0w5FMiDkCe1ZGnS5KgQzBtkq/xYmrFkrQml6hOucCWMi
tgkr6nWYTJYKzXpK7+TqUloyo88CGDiYlgxshjXy0BrxfD+mhHl8R3EPq93m0iWZQtsXy6lblLnz
HCm3HSsRH2RLspIA88+YOC2YZZ0ERodAWOp6/eWSraSwl3VgZS/yUIfvueiiL8G6UJ/iBssnTQAG
qiSiW/iv1JojF709h3PkTt9zO1En4uzGev3tcyNwUTOSaodbfOjxfajFGghMQEwQVeT8NtyWqwY1
Gbk4Lg0NqB2mN0oemvklVdSnNMkQyFnsQcEOLdmKouACVJeAUnEvd3bZbn1D3dF+uSEIvEnJG9pj
E9nuwgOrX2sKyWPe97hqL7csPLWk4cBV2/SGq/7/+DleVIruatFjXtRhQWapLubANSYZanl5gAna
5CbcUqK+WjZOT2P7W9okNMnZVMLZaGX2XE+MgyrNz3Yu3/3aufByEOYzNzG16W5DNIbkh5kcE5Wd
Emhqj4FL+xknnUOXQovEuPDDOmeV2LcWAVlGAzj7vcdizMwz36rE+vGN7lLnXYT2wTXfafIQFaf4
qadmCLCd820/y6gQ/jYfBbBaz+/LCKkL2zLYBmVfgehm5xkPhvDTQ51c+VNt6xn/YpmsPy03DiBS
gVLDxQJljNlcLLX4tUuw1JB7XFmEE1lee94VJfoR4o/vxK+55oAwvjTTczP9+DkgvItOKMtrgTCE
LUTj2/xeOGMw1L8yc5+TzmGdnXtvzOrFydU2XqffRI1bE4LcHrNoHAgc45V/0giAGUusBJlhvEUR
skenqXeDUe1NVVIaA5laGwWXOh7idvjIkkutZ7uBL4uchx+nUReCoWGZcFfAyIbhb+xgrfWdC891
20u5egwUvnvEJzkMxbAbvRf+3mFTLI8jwdxbn8MyfA3uEike5G7ITl7f3rlNdWoSJrQqe6rX5OIP
81Gxu5x1CedmXS4EZX0z5aqI1I2KqYrlZLksE2azdW5O5pEb372eZNHseaHeYnWk8xN5V2Jt+bH1
+V5q431qLdQ82Bd4HQOy1L3MFlK3tp7i1fsuE2eT0O/uk9PUSLHKWX+WqXGKjT99LQ9idU4D9+oW
EbBY6Pjo6LHYyJYj0B0/eQl+fVvjEppvuSDdl8thcK54mU+pqC5xJy85fWZtvVyJWeAwH32EE49V
rcvNYIzFLsMjWHxUuKk1cWu1Xe/Kq9mbL8JlTroJpd7kftcq+2nLmOyb7dSoAfWhso1zMVTfpdc+
czCFczlsG4q/l/93IRos8fAimelfN6N0iMuTkadPS7YQfkKydaby3WnKN8FG6gAg6lLGEKRKe/Iz
qlMzfjHLum0HvmCUkW9vvgqwktxwIwFtTE4UJxBQcu7wUpk92KeMVVIUzamh09Vui9CTA2IdPhLN
9ZIANr+eK4/PuZyXP/aFW7hcJBI6/bWmuMk1+r8ECmKjrZJuhfRTcNHJyuFpQp8XrrtXCRTp5K7P
sc13KxU0AjvxW3eT82z5TAUpNh8B7k7uM9gsAA2xa20K8ioCdxl6PJzM4yC1B7Obr3SmR7llPLj+
52itZNubQFf2q5N5t3g5LEzB1GDanK5EAVmCw38Z+kz9alKhzAkDsPD+lWHmUJEXqfrHeCi+KCIK
3PZh0k3ejfJooKBIFmjp/RJqcR+1APcVcf0K19WJp63TpicTUHvwjkNuML508d3cQWiNcu+a9UuR
m8eFMMSS8VHxh60GjxqvpN1ogzDxg3v7pYun+97VWgAF5W3GWN9ikHaG9o+ETIAsQlIs+50t6zrn
01nv3kbKfJMi4ZeYXXVZHolI7pko7zR93a9jdTcSD/MXkxQyi1ABLBg6wGUweBgaWEwdFAmX3xwh
eJTIzkX5M7LcA1m8Owx4CIMpf7jmHSuL+0XX3gIg1ptpjLteKIB67UEX66FL61dHzRSZEKGD39Xq
aIZtEp374PbznjwXCNiBgI7NSZlwntA80K9/a1lR27JuezVHbc1uz5XLbHlq5lc+FEc+En8xRSOi
1Tae/pJ5PrwojODCDEEUze/8F48PF4NzmPuLipxcvBbzuEtrY5+b6uAMxVaTRWCwPLzCz/a4fRgk
nmiYTjM7LEbvwUL+mC1c+P4rb9cwi32eaO/C/eVgy3iTxGNkVdkXd7GNJbXAhLa1AGpbRLOOm2BR
a2E9F5HdGtsUZFoH3TUWxrx2ZsGd7r8oTf+FDNmVFRdkhwUTG/aJnUTpb9ME6bybrlBtZ2Uj6thA
NpJGjNq0Ig6+sM9cwucEv5tVOzeW/6aAa4e0IRji/JsbwvXDGiJPH3KN6kxioejIbFNa7WNR4DP2
epT6V22y3s0M+NcbCHkSPXG1rSv6YKECokn8LV5HSAIMlfiXqYDvd70zpPk3DvGpR/LUtBePhpFQ
tNPVqpajBR7RILXV4KEbiNG7yR3Pymkf+tyKUlWc8wbsojH/3ayQbBbXyTLeZqPe0625E425W+WA
Wc+eFIqinFkeysknK1hHOWj1aidHCuqPMv6K5+KODxw2H4UUbc2l0X7wDQMEu474a7+ZVvaIaPlB
6V+/SVyENNIvCP5WVDL+d3O1dRNJDfHLQiBvtuk3sFcIjCknn2BFVF6eREfnF6axjEeLC0efQNfR
vgNeWoDSJauFKTywHuDTwwmtsGOy3HydWcewwQTGPOaxiz/amsj2cH/jm3oCPYvgFXaeqX6CtdJF
AFwc+QgFotrVdr/zuZEOaG1h7F0EroBUF3O5FMVXJ//0rg5M78+k/sjiXDLj5kvMzECTNMLVyI+E
6j7TyT/QvIv/lU/3lTTfG83hSgfRwOIOQkXLucm9wHVOlSa2trwOBDMs/R/tR3eytKJxcf8aMg9s
fqZXBiuN5oq6V+fJ+rZycvbFHOV0MixxvDHTv6FdQKQVXugfMxyB3f4nywmzxu7ZoW9bkyqsZIcA
ll5KLuMe3Ddjf1qb3HxpuCKfdaZbcI/GS68tR54q5DFmvPLcflfkh1hPQ4AGDnBeLFucFvmu+irU
elJ59GI9Y+ux+Dqb78bS/HZ6Psvr0NxxDf5IAK4XjgJOBBKvnsUN1umGr9Lur5Z2S1x2ge25NGjE
304Nq2anHdcipwmGcQh8G9qv5Eetp1WQDDmpxeFhVsVLRRfp0N/U6oJmCHAXI6NASqZvHf/XLLq8
X6r2nPADnQQINrF2gBYkDQ6z3vWINj8m8XebffBhCqybgWd7eP4WjBNny7Dy51qHZWdX6e2HurzN
mfGZorzf1hX+2p0OMuveajEIvacJtynVftU6wXohrp3dfWSG92kPr8jWeiSWeBfn+ray0zdEt8/U
u5/r4k8ty0td7STfdRIWlKd8UEi2FQxCbfZEN9iHPtVn35Bh3BhfKvP/ybjlFDuxGiPoy/hX0819
TeOWTdPyTlfUEznU8AQ+C8lDkux82SpaI4pzEnMbq7XljsRZ9ujNS/zZ3x7JolIvWWZ6UIT4hBBj
C/KwyCKv9JoH1WpViKuxhOyjSEF0hE7eUnonu/Wsg2gVjRy0T0WqME9QTbHgVUh5fek73NcECMPO
UnRouMz20OL0SpgUfRSuIklfdslp0e0OvF91wWyYZEk0awHb9b7g4b/WpcDC8dtPV/DLq4yboi2a
x6prim3sLl+TbRDz8zECtZkscz271iZbkpehc/h32sASb9Fd1tkZdp2FAipzagIncz6lgzYcbA36
B4WBpu5bmZPqKGVFtbtOBrY3NYJlkNT4Ew4XytHOtoAD/GMqjCz4x/tx8R69MXNRUSuTm1gXxYKw
YToY2SZfarHz0vXsIBxy0JLOHZpxN0rnC/BecuFkgY6bsFrTAp2TboI0WH+zEJX2AoO/gUU1KQHn
Cr9pIxLjKgr/YbTRrm1nX9CnGFBYmxKSxFX3hievHvatzv8FmiqrOreO14ezqg/UOX156CQuckgu
46um4Zwut7zPYJ79frj5VtpzyX1y7dwQ+1siEKlvGEY8pDFIS4GqQ6bKqu/4RwOx8zNNYjPbDK1N
PkWt38XMC9Ov6RytFaPtZFCeknoVZt/cEwjUr5bwDvx6/lFL5ZC81A61Uz5M1ECN7vKATFZHvUvJ
lWkT+wfyQFwt2q0tyrPboIvhaj5PwI12Mb9lEr0hhzwMZquEkvOGQ5WtPkZsy33Qd777cXWuVdUg
e8V9Q6O6mwRUyoQrx1FGSRjLDE+ezqVVpvIfxcKk+xihg9Uqnw1V/LLN4pKXkmiiehyE/qR7zT9r
XW5fIWQxKpMJj43tj2NqgPN1eiBWELa99Rl7pC8sm/y7n2NSZZ0FI1z9GpljgAkSUpANF4OmRlG2
QAnr3iGnSIjD8deDSBf4AYrJD3PW3bdOeoFp/7dahjgylX7zc/2hGFhnKTjRa0NcweQ+b9pWc7uV
sIoX+akP0o5iBparZsHiGuwiw+qYei/eUCw6BlM6pUGaT5+GWt8kObR5Xb+KW/K7i4dtJyx6guL4
rmmKi8g45hhiss1YZZQEDWsRAgdtqUpUMAhUGLbGnG9FTv2EwakcWLxam1w1XyoWTysvd82LzW+R
EioleBlTCpAPg4kWPEHsYwXCvtUWDRyzo/9WAOvRIgm78K189VvpbsDIoARzimSYdyMlUK4LyrWN
hQAaXP1vVkPZdJPbUc9GxsvtaNKq4CvYEriX1fyLADDteynIYeXjA5t79xjdTEfFQQNOpFJtCuVN
4rRKDW0eLISGmSO+11dpeVHLvyDaB7kyzdw+LQ2folwuqVuReDcoJ4lHnZv3zdKfhHG2KV0K13qc
OBQE8V4GZzfnwDULbYu5s01Hna9zaZ9yO1G7eGmfm7n88nxyrVVr7Epqhzf5zP1yTO7MjgGOZuLN
RCdKkBgVI18xbp04flkX517Vzk89+HykmrAs6+vYt5+dAn1sNFxIeqTDLGfEEeKphSijQKe2wkna
tAunsQa/35y6Kr6Dvj/3szjlvbE3rcFFWf5gQYO+LRfnicq5l9GDu4D8eayX4acY0vtlYDFE7l7y
HIWngna/5bas1Lj2GVKIEOUua4d7ZVifskre1ml8NTrxhqzPNVQ3TxilW11pSMz+PwFse0gnOYeL
QOXNcmPYrx4ofLnuzFT/xdHa5PatzpHANlFnopv2ZmmSjjg/nYOzTCgGyLnXcFjG1nCQLZsqwAU/
GMJMQkbk/hyz+2oLvCc955zEFLubp+oxz2+3wxX6VBf08+U9D0du9/d14VVbHwMyE7UeFi5fHA3A
QPfyu4JJbONWbEUUKoPEti3/9hV4p1gn3xCf/BAJifuVBg9byWrjuor8kDu626TvqmBpzC7q0+nA
c2oFGPRPnfDgHtBSbeJCUTHyADbxwiutiPaQvU6W5MpBdJS5+PZkcZ4LkgBUEFF+VPpjFHd1vE1b
uGddwO6I+ZQJ897w2r9VR5tfXO6ptHMCrdPXcmBr4kXy348S20Oah7h1lr02stfaten2MjtaT29m
2prTZdXlyOparU4LHZZhZsv7yVFHky6olTceFmdHBUaGATmeKtOpInrLCOvkPXX3uOK25j3mjfhH
PTv7jAefr3eucQ2Nb9ITVsFeOXyjm5FzdikUh1NN+Q+6axYNtvuYppwzFEfsc59nUuL4xAA/IFPc
DecxSqX/ITX7zaXDJs7iC+GlvZvpD36VHW0Nk6HRStxc9sdsGO0eWV56migq3YwLg2rrlGGpGhoZ
BIpOhxhEvghIKvvswC9WBm4tSb71kZahWXBioW7DYYoDt3CM2HnInpRHq0jp1u91hShKNi0a+KtX
N0Z3GUa0mhIZlukwdxYi7cuYb2lhNoM0kWovfZo8iej050QfmcBbwJzRhROzp9i9woa7+z5uz+yY
fxDCMrZG7bz4uacTj6Y0bVUObYSCOEuTUVM51p0eqsrKgb+Z7V19bWk2if/8gY4e7uYBtG2xzQ0k
YAKeYI3drRABEbS1OWmmXuMkU499OzE8J685Kk6bO5/tjN5v0fnO/tStBawQmGV1qcviFY6KX82t
2z+l8EI7DgbTkQkmkHLmg4Gvi9orV3tePXEdXeuV5TkbG9vfW/X3hd6qoskoEBbuRV/oOVf1duqL
aB2HcKlY0+DkN3r9tk/YpNixa9oXST1e2xODtFP9U7XTgYU5B7Nz37tp+WAJl06FyoApr1kvVUER
qZULY5+xmwAaJbl1xS5YIoY5Rt4kaC3x2/PIOk8ncbtN3zcfeA13I9rwJsHmo+9PfypSLoitY7+s
jXyS3AqsWh40l04Pue5vs2feZM9aqt0R1X5JU+cS+xrjvTpZqXkW/b27IEAx5dx6BQKjbU6GRgHE
aO/IlK6bFtE2kLQaUdC3tfr54tT/cXQey40jWxD9ooqAN1sSoKdoZCj1BiEL700B+Po5mP3Ee2qJ
rLqVN/Mkobk4Hz/D8tlNmld43DsWuYc+m+9F2fLSga6RUgxkCQRf1Li8Q7ZkzOoj+5XPVLOWOFE1
kmfIXcF1Nqd3py0koUHzz6zB0Ia8wRQ0V9YSIJQTixe+seajHR7xONaLSft1yMLLlAbHiDVhD4iF
PtIVl5Jn99orDPyfdIo2gZI/dcgIXf+ZdtPZgBGVpM4DRejSZS6uVVYuXbvr+08WwKu4UpjjeC0a
8ynIymEhRH6VCLme0MQFnQ67bPLA9rHOin+TDe9qUl9N1u6xIk9l3R0am2AP7K9V0WPmwFpNOOxU
tspXoGCTcbiEDb176UsLiDKcRpAEoWQgdds/ROhmMPcYLFeBa240u/XKGfvZmNlHwWFakWLGw/UU
DtlxkvEpd4ttBIi+KQm6Ko0BwCXI34Kqf+jCOmTYa6JBPEDpwdg0L5KBBTnX4bvqMB7kPZalooX0
2DSRFxgKd38/mdvO5DlbdNtIRxBokkeAy4Fy4EPkdh6CCTpstRZBtZ2lA4PwH3VAd/JlO7Kl/4LF
coRNfp+gAdjgfl0xvhg4/IziU0FMUytMxBh0WnWGn2HphBxwMefhLhv4pEwh/730DMzkYg7RRIp3
u7y63LhhGHqGASKh+y6JpjICVxjZ5/gxdMYnAg3C8Nh9MTU8EyP1oCBvSendW9vxS9u+1pn9Q/gC
osd0qAbxy9jq9wGqmurcJRDBoe82ueXyBy88MxjXOccwId7Zt2ZjbyEf8rRkbsLqFKZ/WkpEe4rx
liJjzKk82FbN/qyQrzXvKO7yjWoNW9VJDoFBZMsWVwPjcCbYCacDnk3leSj0RRHmhAA0odIasUnQ
I+CdmaD6A3nqDIbNcnLOHRv9oVRukDoJtRopa+P5ZHPSsztPvTrhE88PsR0yUCKlDjNwZhCbW/mv
q62tIWYmRTG/kwhBqdV2ohEnAtA3iREiJEDGMnaKPJCeO4zEx8nu1lPSPMIR85iS8/gY/nTmgbU1
Yh+o63wXVcFZxUxGROxYuuWxcUG0BnnHW1w1bfYWfeJ1KQDjlFLJla3ZOzNQd45O4th1wdPUSrdW
m2wtRjJorEKAcTV8mgvCpZUmwBYVxxEypadN3XtYNo8o6zlyRiYceke3IuNaXJjxkZbsayZzOuzQ
OCHqOVzLto7TXUVnhNOc+mjrbzn9NSvLNtfShfKQp5PmZ5GmHXm1vpiqQSYf/xk3D4GmdB2R7l+7
M+b5cvhnFOVV2hNe7mbVO9oTNtV2pRWg9qK6uVWx+2/K3XE9JMFLbEHRqXgKuNG5WrDkhN13HN+v
iNJeYJsr1Z4O7WDcGRt4vAuOVbFyc/lUggIkRWerEGcxX0ohjwaeMd7qXsm+TNLRWFpfJmSRKocB
gv9lZrorsfWlIDKcZyV/hQHBt8whtN8ci4bHPutLBYdXlD4I3wBGQtAGxAbKqOS1lCvlbpjbo2N1
zy5uOGBBGlr21FyRdhIoQREvNjBdI/MUWqzlctu6eXlH8CxXHRbQKUqORTThw+RPhGJANrAyH4GA
f1uCB+tUG1JW9MqwulY73ac490Nl1sV5ycmmuyR3hlpMe6yH2xij+yq3IpIyJgidqHNvIQkTKxWP
KsnvEJMlg6Z2o4YH1IP1PanxfmjYt9kgYVl0S0Yx3B+RtLKt4zR+X/ULo5G9y0idaCridW7/wjXn
9OKUMbhNqzQ99AXTgvaP3aTfNgnq4A9IfY8LZh1kymmsYeZREkibyMLTts+BmSBfN+IygypaufhT
vCAaS0/R+odp65e5x50T2MbVrVwe4pZgOkuCg8mCuceu63Wqs3Flzfk78yq0nhUtes6prGZt3EIV
sQAXTkrFhDYaX9bIzYwn2QMFwgd7VpiEjSZmVizv9DPjyFa/G1R63ZE+oVS2o8SWRqLnTU0+OzWe
KjqotyJw7tlUhD6j6DXKnK3SY71ibfAT1sTPYOm/NCJ1oC80Kf07EVQaypvlEN8C03zChL9Nopjp
AR8Y6lq7NVJmmr7j3RZXcF86+ij7fHotNfeXSgreAohOLV6jMmKDG5r8ZCVsL4zqZkiYGCxdad4s
ZNt1maKd2EaP7SJ6ISf2HWXZpoEg1lXGs5bbrzRgYlnSI7hPzQ5A7cVeFrY8MTmdsw9XqC+TrX/1
ivM0iZHRMjjOpMpQRUi5S0IaVkWlQoCq3ZmQgxOtRgcd5DXuzRfWfCwPItICufVrjU8EL8AHN+Q2
KjtCZA6Sd2s0b3Wpn4M42ZO79AoLlyF7ImOQ2Pb5GRT1McTqLuOgDrtlqdE2PNz45WgMy0HLgWcK
P3OMjSItsAYwgaZp5lzCiVJ4c66+VDNxAztot2Tyme8DLzJ5TgAWVmTzgRNk5KP1oRrB2mmdHXtP
Y6tpCEZDGJ6iWeVCDJG0WcY8Cq7CWI2A8k2HLMhR77W7bZR8gBQePQ2zy+jM56hcMKzWpTW6U1/j
tHKpEijZiGf9+NvwXS7mBF+VqnB7Ko9W5ypAe3g3ZxoutE488Zb0AkVgnc+69Uj0elLuudTWCBzl
4mNaCzl4kkstwSccRMPZifWTId0dTghPNSAeafY1MATfbIujOWV7juw+DGg22Atj1O8YXYCHhboL
8JxFZb9x9HuE4T8cIIRoGrNsYOtvxHEvyGTJiTRZeXRb98cc9R1p+gMZQLKHQUpkAgee9a3X03YM
4JHTIbaXdcJIkF7hofxi/OCaF8H7YOCUJJIyr7u4efRBe5+D9zpmv5GMjzCTd7VJio2tAcqg6+6a
tKOvhfjsUp25mS24VJSj1Yw5eloKQqZ01gYcUS3HqU6WwAumYvammeSU4t6aufAJyvijYfO3k7Gf
T8OzbhHkq4qGfZIRYd1v8z/d6u9tqAbbOhiZJDDDEsXKsUxjy0fmqnEdzxYzq3UPp/pbibkN0Ol4
pbuRtcJ5vTH14hQ67Veo4ShznXLdhnbOM4R/P6tvd+g+6l7N4EVqPg/3naKqlPPgcKzy/B8RMIbF
mnmST+gN9fvOb2INK+XQL9OHzt7M6Xa26h4XF64stI1h4VZxTV9zi38Ce6zS9XvZ1ie3iz9RzfZx
2aCIsOyiISvydCG3U1s9wbXeU/iGaGDesV+qa4UAMBt4oWzQHn5rrBiU+ZRMsNW219WdgX+yYNUp
Gpa+pTuq8ETaz37cFxq5FXXmSxvSZRJKuD7D3jLLRzZFCx4EL/1EOUrKwh/RGH8KSOHEbjZ17eyU
amOExGu1bzXAL8i/yNwhClGJ3JjQrKC+TlLgX4BY2RvPo8Qr3uVPYQA3LWle2PThrQPUS7JWDbLb
ME63WTefcdpuhZ3u7RClHy91z2fFzabTJBnMzFj/Jc6LYVhe+oAHKSf9JuGjqjQ4A5cJLzF7d61N
3Lr8xUlQmKJkWo18pZi5DOhncZpBwDxP+IHoQUASt0g2OqTM5/qTBqZ8TUHEwgNuueCqgt8cS2qN
6RaUy8plccpWAPRaznEeF+2vybnMGkL70NT+r5bAb/PghffbrpvNyxzpZ0FaCXC+4IZn1BJkddZq
Mbw3y8MUx83DKnAAEbP6iAdkFjV7rlz+klbJDsceVpjImFV+dV4tbRKa2zgk+TSKdZATR9KF/Sgn
OlGA3X21ZefLWHpZEHD3DjG1FaIk9459B4ygL0dgYQNp36jGnhV95Ro2w0RA3WcL2HEXq7ayDm2V
ma/ybT3xzZg1yDR3rKdx/ZmdCyC4YQuWctkqVXKSIUGhKplO2ZT5s0HVcc8N3KT8kaV2BumwNwDE
aBFVPHEK8jGo02MncApOBqOhTnUKupjzWZMS6o3hiMWowj3Sg6OPFqd3UfSrCKiyI83nfHDvasUx
HEZYgikjEFeaSVzmhOYEfOpkkv8rZXPodSIFSo3z5gctey0UFO5U/cdDHV+WIMYDfvk+at130ZQN
oWJQE2Yo3p3Res4ryejTmv40ZBsSv1jnCgzsibV1GTpX5M55SA32Dwng13IO3nK1/Z4CNDEUloPW
fzc6QrCRRtuZDX1ARlIbsFnEsUWlhib/iuJDzAQTHOe54AVCMeI2n82jLp9zm3tKxT0+xDyJbVc9
8R/cg44ZHtvK1VLkvz5z3sh94igCPrI145HPYay8J6l6GUb77LTDX0T/Dae0Ux7MwHypnOp7VAik
V8v6S+e3GwagFqLomEuClpa7c3hs9Am5xYbdTNnpm6jQ3jKl+iVle0j1J5OYf+EeAQa9F+gKWmf/
BLF4KvglN+N4sBLjMVac2k26pwr9ZNpIRCBO21C52iE6hMjPsWThyhg7O60HKJkPIAJX3HjK/Gqx
WKfQcWt0yPfiOEWXmn+diuMxYYZyJUmMYAf6aDnyyEHaax0rZlLW/OhPGQjKidVjiSk1xxU7Zzvi
OkTKxk1L3F5Gw57qYi9seaXhax5Ujqy59jUle3EXkwyHnMrLbSYZlyEqFy07S1bBa73p1n1o3BQk
/CJLfPxaMvwcluBW+aoxnjRY11Ga7zUNKh0QRT4wb8qYHObFSCjybWrhw9fH8NTHn2bCZpivVU1N
AdprX4mdPebceM62NIuzMRtnx/ghjMFfPlllhFsnnReMXawa+y1hd2CZ2ObCH2d21yCrXqbM+mQV
74TZ4qUHI0nnym5o7U3XkDJ3OiQ57YsttJeM3TZF5VDCr2KBmrvSi3LW3N3LgPo0cQOWwt6lsYlQ
k/I0Cbapzue9YK5StE+LW4biHX60iMQhiwxUpTf4FeeiqDZT9Elt7Ma07c0IlXaxeWN0hzqQ+y26
X26wybTdhUe6GtHCnUFbaz3R3jo/CBYUWdPsa9b85ULxDU30JbEfqNtqkNh655TgWlfx93UuagnE
LsmynR0ejhXeBsxGVfFV6PgbQtKYCEZhsMGNRxg13DaiP2jKh1lgEJj1VQk3KdbxRrYfQj8BN+XP
DwNgeJkIwgwchgTIGT/35QQmloQofDxQ2pzOXPGt2m5rgJvgVJ/68o3K5XXmBJUXRae2MXDW6j/1
xLXHtVLlCPKCBzeL3OlZ60+ZfC7kTiHX5srd3O+TsfZMqlZpnUfN4dqxs20ypH4ZfjvoEynYEXO+
U2qxUQTvhoWWbh1gkDw5RrGxMCu4UfjPUcLTVOh/BgjyyQXdLNRi3Wu9F/YhnFL1xcxLVOTGpXHB
xvHUDz8G52aIH0kZMp8SPM71btrkNcL9qJHMbahG4BEakg6sDvBKTrrjXM184gGVEigtf5pmurTj
WUDaMYfgqFnCH2MK7WGOxexwx6nZtty9hnzmvZDoX84YsdrajWhzlTSYwlRfgrTjjQ1rhnlW1sQx
Eblzvtgsc+dFB2qprqj6PXIk6w86FfFJanN1AmHZGXKVhsAZheo5xI3KmRbk0N7N3WfnInya7l7K
W9wBc8PVlBJOZ2BCX5/rjcq3yGnzU0tE1HgKI3B+NW98tbNvBK7pRLh09WFQXjS+i2rsGWLDgYNK
/5mEYI7VR1PuRUT/jrxJxovwOravRfrUGRqNCcve4hsD06piHeSofrgsDRzDVzsMbuZbwnaGRKQ5
ZjtNsqbPAQInihf3xmq0l0cnXRJlt2lDw58hxWq4yHP88QqYs5AFBnAivi7fxgBFLCWpvOCko2mr
98rdKOg4sE+KveGVtMDq1ehrbh4VD6JwRqpjhhwjfrsJJCyCawKrVb13uCB0PPxS3yz6p5r/w1yX
1adq+iywUVdEvObwz/kXVCQ946eC1ylSsINrUeUShBgAO2htwqawfHv8FysQti9sV6xxw3Ya5Ywg
3VY2WziOYX22F2I4PLAEXBlUQ4tHolltcofK6Ber8Qb8x1YLKzfmyG9PZvhrkPvTqSNrZ28QWGDc
J0eb/S4cD7TQroRBRj4tDiU3RZe7tBY0aI6j39DM0+gu5wQpHjKJoU7Eh2UsgqZfR9z1zJ/U9DHE
7SmvcYMfy6QtL33SXH07OmKdo2E47K8nc3H5Uuk35yfD3fOdQ3gm/F8jBJIN0KyHG0Fi1dIdLt9D
G4N7ttLfMhHrrmx+e2ECHlTwAIx1h4eP/Hieq/dFs6bTI+IxFkUbpAH5ZYRw7EvApNSFkSFeiPRZ
8upqGJBMO7myzwcpAMUGjEZMDKQc7R2Ncl6OXMDY5+kxbzdnQxtaNN26QMJWfjEqXHkEEYZiNWvP
GZTKRkl8gNWE/oFM9tYhavW10nRXm0mSLcSjNBkK2IkWUbzPlYujgHJ86cxrOJxRpVYaz2IxU1Uz
/xvZSPWGOKflx6CShMAaSCgrN+NHO3G2V7DarOpoDs8iEb6DDRLgoNfF9sHC0giujGeTJ813hSAB
RhQwRqucRxpai1HucusdErgdEEZuvAKlsyg/OvFo8YuocevbYsZMQ3wQbG9IAZWyfMu4L8LnKnoz
lXfFOjbB0yBD9MqnCXxzR2qvYgvmJVD71OnAvGrZ7O9Qh43vFKv2suIAjckC7yWvJpYC6b4d3I2W
8t2lAScn9mpSwpMZL/28Ndx7Se0ReFGckeVeI8A9GN9qPZJ9fTIS0EBbemzO7vwhCbRiQfIBh3kx
9OqeBziCZ2E+TTgd41fb2Wfqs1O+QzA1KfWWQB4tZ5cEzxYfQDPZz+oGuw4yBKYOR32nDRPtAn8J
e9XDYj9cPL4y3A0jIFwasF5j98lioU6Yxe0zb+w3yG5mstHx8+qsPGOyvN09oHfJxEjqZqeoplPC
b2mK4RMqic8G0t4QPzpVXKggI5a7epVBW6BVD83O3KjJdHfLXoB4hjJm6VxeTui8IyNImhT4/iBH
BjHJZWy5BGvd11kfbgo0THVApBPdoW/SQy3Jq1SXMi95tz+zqT9Azr/mMGyiUlmP8byG5YOgUK0i
9p9q6v7LMWTaTMBQHxHwbc+YziwC4e2q9CPwd2hBZcbNxqS5D6lAb95qeFXtvqUyaxZXaZzC+kW2
l5E0ZLYtsmLjaNl3HPFBFV15HAWRLEh/bHbXOt7LINO34HH/TfTfUJ9mbVIl3Rb4621s8+6AWTFR
T12e/jmkJFpT3hjsDoJum4b0Otc82yh1V7Ank6jjYXZqKnkYWkpUBMLcUhVsTB0Y4pq41Ljmf2ff
KT+Go3hKbEHEYgiqpp9ZV+5DMbzNTnxW23lrCQS1oebULfWv0CYJDOdrzs2VISBbs2YnogImOOB8
sanDkcGMPS3RiNH9hqK69pOvIlN0HyO7XstdxRoYACoWWaRM+6wmS/IaVMxLk9dN9UUfRzhwt+Wx
DL9mF0yJT38PxZC7OZefFCBiO8Hz3Ba+sIdDSh9B2OUPR5nWUqWEcpe0A8erXDVFf20TWNV8W88A
/1DScgXlT/Fa3J4sTN9zgd9fN7e9AkDV+B2q48yUbefneda2FqKOM52EWvlDfQlhxkhBCRbZBnbX
Q6JgZW2fMsJNtBYEGtTYgwg2JY/CdNJPOFl3sroQk+dEoWaqwxw1Yw+ITfmMk9wbaImqO6S4VLmq
ltwOXf0K5uxk4gJTW4z+9iv5yGxpquSJq+HAMHVxq1zxZvQstRjIAi3apeDACnklmPJjCPdaViMj
Yg6XhBo9uqZ1G4jXxIcVdAsTE3ARTGyBx3B8Z48KFmAhAkVbPQYz1Rh7NHyfAiI6IP96RMmofVeY
IEYiTnjF3OhgiPeC3U0jvuVY7DXlx4INnEn6GlAkmuo8VG8A8vlyM+YbwUHG1kljUUy0djtJuOgo
7oPDmYl+Gcu1a2ubYkG+w8gu+M+iOYGQMW1qA7Nb3+3ykcR1E+2ppXpJjOAed+e+mjda+MMJhAOc
yIXEBjjzqrKYvDPuGXEyDWOfg8/ph1vHJaE8F42957uvON8Kw2DevbfNW2nyt8v2afMakY2PmT+T
gCRPHb4EuH8zPLhYJPzUlHjH+79iQSPIiBEKkC/TLYanDLp4kxnAUH2Xd7lV0WZPciOrLK/WSVrJ
DwKckXZoQpWrSOyJLI0VMileb6N6TNHbHNIKFPIWiXgX5le6w/i/0P2aPzO8zUvf4UaYcdU7h5YX
TEyqLdbJNaZ3cnP8eTI/ID85DPym5EhXJIVJqnsfTW9KXjttPxQTD/WbKHmeqmIL5dTHS2WL7pxH
eHlznu6m/gj4VeMDLYovx745sPxqPAxFeRlZC7rZW1t/tNrstRaf7PFdJocWR1VFDRzLBn6a6RcX
ObkCkxPE3i13rpM0O5qTlzcXU4vK3d2OjTdJrM1SrkyQaaxk14oLcYo0Vjy1mwrecDex7SNASnkj
Cb2Zih9tt1SeBKLcJLjMeerzlIJD4JTH1Km2VWNtA9L6iq6cMUK+cEtAjxPsiSd8X/Fe9rqfpsG6
r1FbomZdEMdaVldkSjzeofh5z3Zv3mK42yruH8ccdzlf8JITaAZ0NwuNdhjjQFptB3nlhMFwrwSM
XVX6Rv7oOaYaEEDvepwHr55ccDAIv4CyIiqzoqZbUa3qxxlhDL5tlYaCaZFq5WtfDj8K4y6XC/6i
NtjDpvc6zD/JTLYgVXegi/dD7t4U95+ZxJeIloRQil1lAhNvGHF1sAXc8JOR8/ZUQMoqXk64UE9i
yFIBacTJq0PnObE5G2OoLEGyJTF+Ipy6twhbr23sV5c5YBusFrhaGLusOHkfLBuJw+a1UE9UYbCu
Cledk0EnzNLfGu5s0cM5HOJzqo2vM8aq1C7o2awvGlnLvM+2Rq9/ioS8T/HWmPNLlv02RYhZSz5G
SR+xqj+FpMNrPTkqUXiRst13pvsXju4jYkfbVAp/k+X6uIJT88P03uYcl6byw/7kt1MHz7FUv58k
7X7VAZg+uKIa62GNDeCtKLEXuos66jC0tTOUb3veNmnv48DwHCM/DkP/VHb1WzM1yE6n1IBqjGXA
hZhlWhtI80IMQFuKg4OuFJXTc4SSRgv71raVW08x6Mzg2ioDuq9+J1WzBcGGhP1e5dfBYu3vHjiw
8TtNqg+pfGNJ6RvjcOA8+UpjfkYOXshxv7AMLmlEFpNsvaHzSUd7SPg5HEaUbCh2vWOcU3VJFZ5V
6Q6knDRmZDh34isiFcX3yv6YsbR32icTUEblgp3/TBhus0R40Zi9dhwmkZp8AOjkECRTooT2KoYt
Z/E/mWgP7EIIHL+dycrYznhIxrzFTOvQz2/w9P5/8Ewj2UM1fYoCH7/vb8ivXvbK2uQSI90OP4TZ
2jaTbUPOqgSjUhYqDPnvIXsZ6TQbrHqjkWiTgYVlkcYBg42WY53Hqbw0ZeYltUWUkMBt2RzmtoWV
acCppDVj7N4G4mOFEjzJufJVtFTupBPMYc9u0Neq6KohaTi5+EXKfDPT18T9ievXREA3DUyKzQBf
q5JZt/WM+TJVJjm2DmIRQDpD+ax07rMUr7qpkh7g2z6D+TSRDwrMGfbUeKVdbGqbAhU32XGDeHKm
LTAdTnGsHdKOZJ28YWbYG9Hr0thBxSS/2pj5LPUxJF3iDEN5T79M8x4rEAX6kda3DmzDIv6EJxH3
fp26+Hi0W5jWOw1pfsEQBQMvowlaBRlhTRykw/TQ6wczZhGbRXCuXF7UTGhG3N51ak87Hv2QfU2V
salwNhY3naAqkea4P6j4fMkqP8ss+kvmmOT4Ie2xuNMqVJehb4aEZOCknfvMJCmf+m6lg98MNxhm
2t4EeoFmS0/1mN9Qvu5p0JEXsF+sbDmE2Hny/1hjYGvNg4mup7nWVp2VDyVYIDMmG0AYLaLjlZ/g
5Uv5ETqBlznv1ZtiZgel73/TuQVvNHylxPqYpkEZRSO2hjEHKZzqqbUa+ukbmODNHfsnyU+5zucM
8wa5z8Uhz0Av5gUbAQsnz81NYzcTv4Q0e8ER116KaQouUV2+Oga13arh0/TNVZ/XzxkgLJqOun+9
Dn+BUjqOiCLAqpfqL1MU/pB7exNR+gsM5A0Z4necI2ZvldOzlhBiYvrmfLtmfk0q9Uv2I88CneVQ
Ocne12tJeFnOLQzz1NzCVjtOsLAD/tRV02OJNpuKl3uZbV2T+EE8XqwoacmGiB9dT6803MTbOR5Z
bgX3nNeL1/KLXUujrAh4hOBWUuNVkxy+kyS7CtdT3boTNQ/m4prWi4CCHP7N1EFT7Ki6PQEjDoi6
1f6qlExbmOm4Vwb5ZJOqR7e0iXQollgPperiT6+eFRTrRRW6agDa1oAm+aiY5kcYT1snDa59kW3C
uTx0jbKLNE7fQntxGCnVQt9qo/1Eqt/2VBWOjZXiFTfujY58TxnXypD1X6lAIw+1txDEK3H6CLA0
sVFTEYeoKV5aht5VroONIK+nS/lQkhR4Tzq96kr8mjeG5RW9xVUOmjAG3pCq/ZGsKHDTDh+jvS2W
gvHUDi+mg7vItWHbsjAtFXaCZi4QxW0SH+lpoNU2nuTJaoYDC5sdLOtym+TzIy5Jh8O7J/lme0PI
K3IQG4xpd5khPQYV/mPz05H1lUCZryfuVRkRjUYMIXDUg3T8wJFyqsoWBQYzL5KkHtm0tzVvFCOc
s665mSoPUjKXZNAV+6SNM0tHbTPSnN0sWCmOOPSQV4nkTvLlXhodtARF3dWNtZMG2wY0Cu6zuuI3
3OfPThjehhirSaM5x7LNvqIY4biliqlHAojmP3Yh/4yabmXZe51ePQaTvqtIR0tLzedSn5+nkVUZ
vA1qKKz0JAJOHCpxXUtXmb+CB8VkN12dEKXTi5Xnb0MWnWUXfi5oJV2Opwb5k5aNfVjO1Ubv+02g
IQXUbHsLxW8pD9Nj9anSwj90V3Bc495UjH2LdZQoaO7JUa9WbcdIkTPoRL1AClSeUtXhFNJ2sGWI
LuA9q7hfqbptGmefsKnNxXiAaLVrotaDn4IxsGNGZYuAhekkBDiAzHqtHZYPWkqoaXnGVDzi8sm+
TFrK0yvetsAF6A6kdcNiTVvsg0k9UM2xcaoMzDrgJBecI8sftj5Kep+1YFNUEDGG7zqmpE7u8CT4
Y0Xmj9uP9sFV5mRrqA9Dw+yLGxH94ozVfEtH0r50tItldi+wn/bjkN9odvZMpsywzze9Kq5Z/Rtj
LxtMXOBkc7YLXjgKipszZRdOpp0W98dRgbjBOkaU9lufil1TPtvzu0lYROlfFEVsaCH454iloNC+
S+0KsPgp1AESDMlRsumTCelKngSY8NfzZN9qPfUjKweuR0Okhe1hxiGUONXBniasv+XadU8LxYqi
aI/cj9fZhA2YAws33mrCZjCkA6Luud8NbHzWKYy/tEWmE/VBJzyGCad1v4qJ0qIO3BrLhyjSfXti
wOLLWIA6TFx2Zi4/D2KJcZ9D3kls9kr3obAebtAMEKH5PFM+rhiHLgjOhaPT8AUZhVu0t6qtohFv
CH7z3t2MmbGpdbGlqmlHj4Vf2IS1DQ3RiJi6iw6eotwtb6OSW5J5nz/an16Vn5nAh9VPDhbcs2LT
J0JGEF5UMKe7MECbTie+2NUfs+O+UV+1vNhRVrFqLcwPkV9n6amB8K6kn2nxVrXqWkzGhz6eJpKY
IcEnkz72FNc/ZUjrQjJC1wiReIu4WjaQ60jUvMQAwwv8srFCrT2rl64llpDADCl13oHIxtAYKw1W
V9b0dw1zlaKCP8/GgztFpCfGtSpyXm0NRgIMzwCcHP3k5B8OijqlPyighQ95Icxu6pxtFZ51+kIr
WxpDMolOUjKjAUEsQWOMTLlFq20Wq00jOcDJUEyAV7pva3hVF63Xel6kpt6hvZFKuNB0T/Rq7HRF
rGc3OjbM/SUxkpCer6D/rtVjKk2vxbpnzt9UUa5DRf3R6KtfJTOSIdu1OmCz3EEZsXJvUsMvNY3u
qin9Ik5O8Vyf8xlY3shd3wT7ws19JyToHf9huUpkdbOG5luEtEdJl2kgYZVLTgVpipqIo+PQa0xe
i5zg3qn07YBzb7SfDWhD8Auo57CxpI+bAMeWS88PNvqNzbfYTsEOVZ999MgdSnPQV1RMvRqIiGiZ
WqaFKIAMPjCiGuTzoOLgAjgJQzmEEXnvgWN1mv5xhHnc4Ke6DU8KK+p+voT6u6v4Qj4AnrLqA1+r
hJuxtd/qZPwsLJvKyoq8tf6mTtYfp+MBijIAB+Usc4BKbKy0/KbKPwu/SshTBkgm+erF2+C2Z5fg
gj09K0xa5fJnLctdMQU+FlA/M1/oWVrLey1CyrbOOWK4xZerq+DbApDDRKepr6Mo3oJG+VK7miA1
GRi8lPxL+xpUzgxzg/xr78L34JcFM2c3as2fFNo3EI0pGVlNRYiptDZwWKCqJSmVTfOhJTONHpOJ
i730xGJSlnjDasTHVpBG4bzOFSxVbbab52XjMx4LaPWTDgiEzXhHQjvR87OC7czBJDXUDRGkxqPL
Et+wSmMtmBlA+n+J4eIKrw8OuxA+6R0fwZxm6Z6AE402fNTf0plcMH/amCW3rOMlBfRGhw1fS9Rt
Unv0e9NjWUNzyLYDcALXeG2zOzl4Kc/Mhg6OZXGswl3cnRL8vvArZneX8srBA0vvez2dK0x3YeJ3
yg7psu32XNQSTMfFAr3ivmv1qzW/5wOmOry7s/Ge678mqxHnYJlXu1R91BLOrzhbd2ih5L6kfgUI
OQugXf9xdB7LjVtREP0iVCGHLUmAOQeR3KCkoYScM77eB9657BmPhgTeu6H7NHyvbwnPne5gI2VJ
CIkEbrbEzW6AAYh5/ZAAoKihnKumdK7eKTkVFTyE2k8yPGOmJ9UvWJoxXDIHkE5Rs1Nackps3qWJ
Ql/9U0G0w8NkdTfQE+rDHYwAuQPXUYNvBcQ23roqdjZqzWXCti7Q/WXnPfqWEsTfG/C7NIDfV1P5
6UMUDgvJOiD1W1XGG6UDBlwZQFpiNWtPHjXbiJ9meq+5MImcsgNoZGzQNGwA/dLztkqybIQNw3OS
v+0szGkGlypowNYciJG6UXnNVR/JnIA2hhX3WyjPevCX9edCg3IJiw1G3KFoZmoyK2IQpLO8+ghY
2qsvPVka4p6yMBn/mfGkowS9BCyEpCxl16UMLvMbCfdhckYhEArYWLpHlyNKtlPtEwT0RDsNogtp
b0j3omXwBQDFNME5TXKhYgtUv9TWJM3E5kJtHbl40b2KgBzdAsAiVA+iocvsAWDByC6GEMLPpm9Z
AzEFhYA4K0GlBkMMwLudYnDs/wzJ7k85PZVRHGJAOdI1Nb8nMbth7IeS/e8zRg0qdracOY15jOVH
PQVO3kG7jJh5EOGM3R4EY558i1NKxmAHbPhl4NtYJjyaBDDZIpb9ZRyY+6T11rpwahMnkzCyeOqJ
MSp3zdyF3z0rQcRYp6YH0kzUIQZPUroCKqtlqr97lRBDD2BbtvGZUsT8oprZkMBCJ6y1uaV45E+z
nzhL/RNxUF2tG/9KpgevFqa88iftFi1GynbZFHjaQGHAW2+PenbHsM91maFcxkThseInfxclNm9P
zcj+mX+lhPRonKz/aHKwTx0G1CUu6juFnHfcrExdblV04kkxcNRYypGhc5jDP8O96zoxjY5G3daB
8cMqmxE/xADdt+VyKyZfMj9d5J+j7LcBekC1IZy0HEg8MhY/cXx5HXbrujp3/Ql/3gZPV6EuWaS0
XOJ+i4D/A+gzMFYKpGKg/cygdzjAbsDp5cnw2HdbhS/doviPqsldi58zIJIAKVUCcwWInshnFeKh
Wij/oAoJ3gbAjjQeevMutIQ/LFAY+UcBBVgM3JwXB9dsQRJcA5xm1Qkm4ZP7ajgrTL8keoYyGh+9
YLvTsYbtOU/2+CCRYS41PCNWs2i/vfFDTkrg/7E6MYXWFvFWEK+I79wjKOg0VKuEKS8A9enJQi2w
6KZzL39YaNtKibpQ/qtkb+EPiNvQjHjU+mLP1uGGx6Ad3orw1aGkydRfZVwj5SgDJzXslGTywVyY
VGGVt5eaNYCYCDUg2bYKD0hkniRvK2XXBDNUDbVp+Bemu1LewcGjWdjDWsyNfwPTdoMX2r/GnYOL
lT/d14+m9fBiR8CAyZi0+4t4/4kKa64W+FNxpbPQbnYJcigKLUs5IKKujG5CeQDlh/lAqYRidtgP
xiMg8FziJHTSFtwETJFNqn3H1cvIndY7RuFLU5zApeEGMXfFQIb/sEy+B55Mdcl/ysYFcZJnF5e9
ufZTFi3JIlI3ob9rcd8J6qpHrjBKTwgMtcUiFyITATjmGsq70WCwZqYmyoMjTMpXIhNlDEToo8ZH
CrywFv+JmAGr7aDtCVcnVXQYPp3/UxNrwN0JuSCzloM8R3jmd1Tn+DRJMJjc6G/m4Xo8xzSc0StR
SnL+aUcTqwVxKTT91zbYFs2KeEA1pCtijMG0ighBg+NvjE+MtNpx16gLf1op/wvrmlHqfHz1Bfqy
FS+n184TxWZkBU4VkbXusShHGtgIx8R7JPkz95krs61pk/GArb2ocNUyM+SAtry3L/+I1i2NgRtM
t9E2Yk9q3S3lNgKoNOyJ9ST4oDEDJ04u5fj0WEoZQruTA3/hhecpeijIuG7an4rWzFtE8XoI97q3
MuMlJH6nbZ5YaVFMv2LA8+InUL6TAj0HnVrlfdX5C38yxhLg6XHKZBfdj917a7la9t5TrL4EOdiY
sjjH+cdjZ7Hw75V7hIyzVPlbtHwg2c3/sCCvLmHfbcwWr+cwq9pdkv1QAi007XuMniqLVcRFyb/Q
dxeMSmB7HkvIhjJU8II6C9C6qx17XXbYJOrAw5GK1jcfwo3UT363l9e+tLa1+7Ff1DEOMZ/RCTJv
DfsBVKV6vKUcXHgyYStyKpOiVKC+YjfYkbhmUEDItgfRP0PLadBElSn6RA02+wHI14huJc5W3SXW
5SNri0w4ppojSKivlLseDDND3bOxUJ6G+C/kOYxx46UKPCHUtzCY775pY4udmcKPgQQI/Isc3vRk
VUXrJj5Z4V11j3iJUGbE4H+ku14tzHqL0txiJdRyXHIost8XES7ZHidvAHyp1JzUujQNoBvlT+Kr
YaADM3QrV1cRqWOqXWE3orddjr01K7pendXaHx+eHx5VIo9U3SZNgIrqxZ8b7BpCJhH/WO7BTc6u
dReVc62tJenQ6acy/0o6kL6OlzzVcV8CxpdJMCc2xOM4hLuAloEGPc92AuiGkvwA4oJFLueVPCxy
457mL4mi07PEhQnbUmDeyPZYJq8ZGUrNHQxFa+Ybm7Ymjrxch/Wf0H733hmYBeKqBTRvUP0NrB27
1WzUPhFWSfxZpPvO+WOG+KwGtmjtAu1LbQhEIsI8oFQiYxNd2l/FMhj2F48T+quCb7FcC1TSWWUc
ooFhLgC9bC5MqVXtXRTO7H+s9DiJXF3G2tPC4ZyCOgtEba+YKrRljEDLUKIE+xUR78XvxoD/xF5u
/JG6b4vNt68pS73emvmXzghFtMnGKzCW0YBREOLPYwSjQtsMe4iRwjLFjpPhysGKUiK8Do9uSLQ2
K2joNXCl1KXPrTEya77W/lP+gjmi6mwqCLvQZECb2CBvecVOvv4dkyt4ijrelEjjmPf4hLSEYPlz
nMCfIVx29d7UfzQuperUDT8s1Of+8FSHtenasUUZyj3BClUYHoHPKoeGc94JgDsYK5nAxggUXBny
uum3Igr9UNmiQrD6vxSiAcL6iqQJ1miuIO4DQjWYVCMiW9DrQKUdLIgjq4K5f8BWXUJ3jx7TKw8C
guZBxBY2zBvlgZos8FdTPEXPfDojuTubdjxlTm+AxbVbDZLj6ndPeiX0r2goGvQ3XfSXlD8j9k/J
AEUDSoQlL3PkRoBj3DJp2qv5SYKg7OtUCzwWI3OTRS1/ehiRWgKyJnx3zFUKeVlwOoFR1mDyhquw
uJkNlrB8K+Xcmh0VjLo2OJ+6LxwEA6lY4xdjAdCqG549Vp6pcvaZ1hUrvXjrwPgs5rwghV6ShHll
+ifgJ9GqDjeByIuRMizKl2XxHYUEPB0G1Rk77OztC3/CJC3Dx2qDDvYIg6rqHYkXTLb7eQH4y6WK
r1PQpZ8MnX4T7hqmn6WDSGM28BhUMAOj6JC5fyF1nxTFjqE6Rn5S0EVBzubY0PnNmt15nO1AtLEB
skP/qkOoo3cCV4cGOa3yMNOXTFOLXM8vbob0J+enygIEn8+mjOqswNkyr5CRy18u8w5sCGz4CHdJ
zjpxLhb/xEI35X+THzoIxBOgC33yiE+TM/RFzrQaZAtWl4EIWhJDQ85hGQfDPIY4ThhCaaxS80F0
PPNCnY8+KO9K/y+BLmn8oCfAgHU2X/DMdM8p4kM5/noFlQBJ8+Y8SN8xgta8fng+1zc/BU2/NXbU
j95C4ApfSP61aplvYHhx2kvOE1AuCgQgjYYZcuNpyBgC4HQLvfpTK2K+1pL8rPATaxYKwuqQGov+
gC1xPqk3JTD8wDM9rnrAYY227TkaXVoERhZesg3AK4zdRxoJjl4Iwy4k2ogOB+wl2Pwu+A19Htm/
LP2XI2Ehnmsdqb/m+Pb/aagjZGEdK29sXI6WhGQYLTu+tnJ6rL+Qe5rCRcjx9hrcKCyR62vYvlvE
RKqFugu79H4YjoRlkaKs4UkyXOLdHBGpM2hljhVJ/GN1Egt7V9gUAjmIV9qQli11OR6aEMdZTBY6
SF/NXzVFvrRCQmOhkOj4OugOJOlXJwWMX4NBjd01qt2jjjUNU7M5LHUPP9hDYQidGqqtc9zzR3GO
glqzxneMLavMP6q/baVd17gLkaokiBcBvuTEb/fEkYv8haJoG0HTG/cA9ppua+Un0du6LDPch3ZB
OVd3T11g3naPodJpg5P6NF1sab9VFFEm0jid/Kk6uhYfsudgWPjtJ8NHyLwHBODeQ+AKKVV+0I80
QBP0lekyF52DO0zaiY0y68W3pP+GOY0wK5q51j6M/FNqNyVcAw+c680m57WUoQJetfEAJd4KmfDu
JVYCrkoZMn3FCnfv1Wi/w+CbnA0fW7DSOlrmIDkDQ8QrzxLZ6B9dDJ9gLfoc67ZkznPD6ZK91s/Z
JVcM+rQ1l/io4zeBNoIQMOIw5ekYsjX9Kv6/wVo01UUzh1nRv0fuJz49kYM62sOJrlDHRixj9Sst
HkkrEYN1uWWstiGO1QHxiHJuZvlOlJ8RpjLR1ZPtGBxc4cvPXkLrMElTo6ufYJJK323M+uEqiugc
lyQTwIs0UK6WquOqJ1M9tJINlSmIz9VwYSXWBvjJ698IcV2L+XKYfE0ckGEbkKiyohLX5ENU7Yb6
V8qjVcntDtprMZIomn1PB2CUYKYPGOgVj2yypjPCVIpp6Eljm7wN/yeXoo2e/5iMWLG2mS0riHlm
nFKaF0xg5CmyUeeCQopROoK5Kxrmfauk24cNAeEkORDbRiojKuPmG/oCqrJ1mPz+X7TdJfPm4xlU
GV8vEkyZFWeuxdGko54GwdVwcbcZvXr4UBWMTIcJON/x9fg+jtqZP2Vj/CMGHFXRnqhfJVlZ2akS
ji3HNIkqLQfNsJNJDSZAwNQ47jeyTmzcJtA2BGJ2H8g9Tf47ykBlYOUB3UDTCCIcJQIK4OgxsJXw
P+PwMRAFNBSTSbGTFQSpPcFM7DsbFqm8sjyVyyo7GXSYofbxmFWLIXbBxxCdourapatKQg65cpVz
aqGCwDSeKTMhhKTELRihcwXjgP4nW7Q9SlPyFGuEDVjNSoyWv42Hv/WqeS0/PSiCqcVjqiFAuRIr
kVwGbw9vJWD8jgvMGtu99GC7FPHyNZuJPouChc4Hd6qOYpelQpo46u+0r1DMwJl4mu2IFggUyi3S
MUjO1WjLIqGDUs7p3Dy1ag/M3h/XBNnl5iNuNjCuUS8BqSrolJMeiLoyE084v3guzBN7yqbegaAa
SMhSmkMr/BnKIXgILo4abE4lshhWoSEghZiVeV5x1xzgc5GTYOM+o7EyK6672YRPNBWgh7PsRiIt
vLhgHknscqYOj4hTFAY1G54ZJZhZrlik4s5EoDL9gkp+5Mk1EydXH+4GuxZeek900NI36TPgxQ88
NOOCPLAUcQH3JHQ3wUO4/VtottdvvcpHidtzz9iSTswH5u+rG5k4kEBqf6vKNe+XA3sCTIEqg2vs
SiinUAmK5FRkvBeokmbDPjRvJJZQQywIXVWLO+odcj2q+J1hiYInVMHpj5wxpgOBUb5ULFTdCh3C
oaFlPXiRU7dnECFUM3tiZHNeoPTCnk7oNVjbtCHspCUn8Nc5r48/7HzjHSrfvvpVjf964WJ1P3K+
Yo7boMZmq2k1sMdVgz0rZ0T5luSrX7sMmOasARj4Ibx1qmKraxouDEh1R5UtmRZsUpy8GH00koJN
fMuGfLXYfwf5mgEGoasQYvgX/yivxCkXAM0yVv5lFGzEUbk2qCMlaaK4lzMMNjNZ2ibwbOJPhiFX
dCi1JbTjG+NqIPzp1GHl/xPbfVEfMjaAbvGrYP1tGZDShItsjxVEwktPfXTujLI1UT98XMuG10k3
/8GcCEcswF2OcvzMJYJ1f5S2XXMPG1zxfAHo+iCN1K/qOypPQXLoo2M6/qiIGxQ2XTl2lY3PcMXY
asV5sDCLchuH7IRQurTbCo0Kow8Fi+EpVy+mSWlWrmRtk1e2C0OkZpvbrrz81Po/LbDgYgRu2bQ2
9KylCX097T5atMK10Zqkcou7ED0WPDCCvJhggMNOg1tNfm+c/Kn9thB3fsynZb2KYV0HJnp6PP1H
MX9WWW4D4EBBL5rcGOuAdy7rViS5Q1Y5ReGyRzQSS+AtyP7kR7DigwBWkM5HXZvkJ9OOxZdBwjyj
HdVPKGWoN89iu2lHwhOTbUKSl5vzxu0iNhTiOhmJweE66uVzJ53o5/LoFODiYow+1+mg5IPiOmZk
G5FCclQ3F6wbZm5sWlDxMqpw7uTRFjgSc4wdJBRSMflAQpL6kXHKIMtMij+5sxGmyXTgA4d8U1U2
ydOzGvdPSLKP6s9RUNckbiX83egQCD7P0QRHXxRNIntb9/9b3ub9axQ2fRLXBbdYNU3/c9ZklXZO
tEUtmlu//07gPbSAhzNqyQaVX4Wy+972N5AdjkW4iyrOI80Glgr28CO2P5p2S4yzjmoV2Rv1ErOx
8gtwpVKcWJG0Exttzj66IZSUqI1RDxaEvS+TiEEFWovKhUHp7/EzrSKSgvUg+XbLnRZfY9BTjJlL
zj+qxRfaFazkASQaLGQmSXXUQ9WKaXcLZJrrwvvTcV5aPm5oj/HZnqAaUlWM8adiWBG7W6n9Uz/G
cJR0R5ftKsG/wKfyC/t2AGQZR8sQxfFwpvhTGLaoN73cVRFP+1JvWeMf9XIlKR2OabtO5TUgElpO
xwsx9CHhzspoZcGIrMbyhiYJZMEQKAtuxJ4gwLDi+isD3LSc5cM8TL/rcDsVIn5Cvd5Js1TedOE7
TJchbSCnD+E3g/ogS1OblG4bfryKsk1T1yIquDURnBUUAMXc9U/ygTRlbmk79kNu+2PGJwA2mgH2
KbxG5lHKHyzvEMqq+rETgXehF6PH4CvYWsmpbC9yRtSdw/oojxXbbE8MuBVzy0fsBhdTu5SIXn2M
r2O9McSTIB5abn2EP+xuTKZ1cvSvkzBToBRDOe7l+84DqB0CXW2OenWIGLJL1TFo9gOAr5ZBA/lT
4nQmkdvKEG26Y2d1sGbMrJtUMwg+YNdJhJBpL1nLGboB8WDvUUZfEgjUSP/HohK9GNmEa/IOHewU
LA5JrSISd5uZcDYedbPHbw/HiiXMM4ejDXlqpmp8tWdBOVkGvjRGUJl60tuzFp89qgRZvqrPQruP
3TcZRzLBlPQw2cWPb9Ni1sWWqX5Ub+nWtp/9BJK7SjUAyPlX0T/89NIRlkfKoU4Dua6L6+DyhNu5
RS5dhx15NvoYG8j5pRlmSS2gHkYB1Z1cBtqpPTYsMtEWxGuX6at5jqStMOw7iwPtXqmqM4EpS6CQ
MUX/JzQZu0hOnP7GorKvNeZejP9Rw+9CZYqt6WxphNWPw9JVaZ3NDA1k5lSUh4UKBfJvGqvIw4pw
AyxPMZ8DZ0d8MrpLKC0G8RSox1zagQqjmAuJ8GW5kijIGUmGqOeh8kIV7SqLogXw85uYTsLQl5Km
QRmuMtLJefSl/It4Tois68rfpdTWPtiCsgpmqnvTNdsc5xUayCp4Wpw6w3DW0g/+dK1zRqRubEdR
1Mv5kbV/kfkIyx9JRtrQ0qVG4nyuuDYm584hlX7gM+C79BpIRPv2M0rDzNLHjZoTTD75fh/8m1UF
BaGC/KCjm0hRS+D3xv9uMskOXuhTeP4BdZru3be2Il8Qt4UPgyP8y6cjire8DH+T7M2Hyl449d41
YzjIKuakJcgBFCY7+XfI2MhyE6EdVdB1iiyb7zrdqCuz7WLFgGuJycPG4A1TmaadIYgaA8cVXijh
mycz6peElBj4jIuVpV8EBpalvC2KpchLV+FZzeQVHr4I82NIXkY0jUJ3o/tLIQJKmiHRXMlWRYSm
cYESexC4/Rg8ewASmrZYKR3t093I/ymVTqDAR2S+0TOK6L552yBaKOofO4ci2ZopUgdEGrypWwZX
VgjW9YVuhH4NTm7K3C8jKWJjsQ7BlxbJKLUZrhIdowDbuFa4mAEGS9axaRhOt0RwcRO2NrsH+eFX
9day3lJ8n8hmsQTq1wznw8H3jzn9tpBYzMoKUMuNXYrHoGwWff7bIBiQFoqxDmEgj9JXiqqQhOO5
MD5C/RH2J4guVumkYGSqRx1SPmZnv2YIG20CFQBr/hZZT6REcuh1vauxG4barjQ2eR6wVrqWEUG6
Cg2LeDXYHYcPxb/hozZFluyHSogWhnjMR/RTF6QBVonj9eRqTjP1GfIJqigV704Mbj1Hk6nTf/S2
mg9LdoImfLGMrgjZLS3vV2A8ZKZxA+BEggaGzjbCL9E7WFhuiuK3JBSGT4A5gbuFLcDv0k0OHhiW
DfUnQ7hsDgF/FYQXH49c0j4N9jMuchf9YaJTREKMlZILNqLYid6Cd5aLg1o8zP4cDU5urrtDmOxp
YMCDdIEzcj9lfylaqixa42VkytklC3k8JzVleWOLuHdAKUcb1ltxtZLv6M4UfTXqyzq7qL2dSDT7
dq+wKqgYPCOzzNrvBEWKl17JSMXRfk71I2sqRpUtK45N2gPDXXj9GZqC3K/V5tY1bxlIuf8tRwc3
XilMrr3i3mkW0+JxzkVha2q11tVTr99EIBCi9Z1FmBIuUUIx0dvawPgav8tcJTiUcq38Gyhuc/Me
54eI0Id+rfSfxF1NxhRt0BdSsBr6XwvfXYIYlD8Br412SHtwZ5zNxOrI+KQj7wflBfELvY7AaEn5
K1iIvruLEiN3J3AS549SrVP/BxVsYFyiqb1ZAitw1UNPYc0HHIZ/ZfuDvipK19Oc00v2PXARpka+
4eQ9/Tf+UryibXxMzZvYnV0+2wQRv4oU30bHynaHDU+79joH/4tLbK22r1nNhcyUS8j3mODfNa2p
j+2hJbZWAAXix6cAlT9kVTV7mlCMExvEn9ktUds34cXwttj+gvxHMP5pLLERDLLqVzmuq2DpE0Ef
zNVwJavXYaRwrNEP3NQAu6/TvHKiG+RTj4a4RlkiTjdbQyiS03nnAoY2Jjnlo0T4q1CyMgBHP0KD
2MTXyt+3DUeItRDdKzMM1SjIT70kqHNyrF9OEqxwOvbVqa3dhZUeBl3Btv+HFmpZdTkqrmreqNYK
BvuiZdQ/RhdzkqhXb3XySr2VYhrbEh4XMb52Ve7wT9k8chMwtMnPTyvLsmY2UIArFDARVVTCT1OL
4pXM2n6XlmQMMix7edGro+QogpNgsEUl6zEDGMjg0ad3zqVXeZE9lsKP6hqH6JHJjuAlpefk8lMb
RxB3Tf8WhGzFFUAxL3Ko1EuaZggjpfsrM0Uy5rVy0Eee71Wpw6Nwhp9gXMk+Jf74hqcisLfv+h9V
v/uglYgtIL5rZhpHQdiZ/WMKSxmWQWsLmjPA5MYpol7HbMuMdFBXFX8R5V/Q/WvBlUwR4HG37dRX
Eq6l4enCHqnUvSeR8n2iERLwSHVYglCOmY8MIWVxnEzYyV/1KtJ+XqIAY4ElN1cFdUjOI0jTFQf2
qO9V/TAom8h4JuQ6Zyv03MgVlDszWjeF4r3AuUERC7hpZqApH3kvzSlr9ZGyJTW47UfTHnle9RT6
FTsr+CeCgbGAqcBXVN5UgyHc9xiDf3D/lGQnalsVYQJ26BYVoX/HE6b0D1nZpjG1KI8A4Q0002UJ
s3uv8WJEumNOX+dHyXbVNI+rtrgoY/+iYAOTKVx6KpyIxeLgXfrimkcaBey3mRyljBTbacy6jJoN
EhPMvwl85Mbb9Mpb6uAZJgv9R0TUDGOlHo4h5sUsfvrpT2idtWyjPr16bsGrZIIMn03FScs4QEqQ
kiMylPk8KSzL3p+BTPD0i1hP1Cx0WjEXNJ2xK2+71t+0oORCzlqCaSQEiZOyfvIr1l6zaMTVoDgC
RLPskaG3HNSzhicgRPEvp3aSbgXcWVAb1Ln8I8sriTYudo8R8t9UONI3Jqi0hQlU9q9oFuy8h5S6
ABEfq4ajBYKsI+6U8FTywJ/wl4x37Z/jUSQJDOAmOi4QS8RPNV3imEM798btKO6k9lMIF9KIA3nH
x4oCuxmWOD5m5bcw7T9atLMM/hhtNjwIJpY1LViYxb/EtfWOCsf7FXq7Uz8Mj2PX0QA4KBI9Fx2O
L/3LC2umI7lpGECoz0ieFz5zhXvMFYH03MFAIO3VFCDYfVDQ0OQPQ/hqQSzE3sWsTtjEGERq7Q0+
ceU9IsNgwEkD0ax6lA1SB6UBF5xnLTz+z8gEpzPQFnByt8q3UV3Thh893rfRHjRYh3M8djdK8Yej
Uxd/zGGhkqSLw0tuHEkghHt0+SY/fXME1di2jxYsbW/desoyQX4Hcr7U4/OA0a5GlevzoxAUMY8Y
bUkTgW+SK7LHtELcPAvRW2ZhaovyvXZXExvKsNXxOTDLrNAtNlSv2S7tHUvD3pEcZZgyxkotN4Se
cYJvjWjrqwf2Rnj4fgpixEaFNTExL6N0ogPU1X3W7DtCs5NNlC8E3fbw/opbvIZq9q4YZEbm3deu
ZvMH1CE3Tn12RZ7IYVAkO67kMuQ1toeS8vnUFPweNq3Qfci7hf26qIpV6u8K3vMqSRa+fFHRlsMY
nC6i3F8N9TWtr+jVgXTuimJdf3Otcg7lpBfFd8+nq5nFEgTmBdqQxLi0/ZkhvjkCrr8k8p4rqnvp
Mqq9LxBU8+LKipmVBivMgDssIy+D04bQBOzm9QrRk0ogi3xps6v0TqJL3bTz+itl0ynyqZIE8pJM
7taG1EMxsiUiuziOUdkHwRUFUcbfl1EO+3H0veZVozeb8h4qhNoRblYZdXkM9Si1lC3WOx7sl74T
rWVaHBtk84F3dZu1Ky1SYxvX9Qlk2SJgYhR48BBhCpMB1qDjllkML7FqFyoDqdGZdPnDozQ8pNYX
vMxiTNnjRKXNhZQ3dnBvzfYKN3XBaCYd2a6FBxC4cOfc9hfuQ1WSjBKgGyRfS9kL41lrgIslF7E5
93A33a0W/0QAT+L+N9NOUc4dzSipdEwENAB5CTQtWYi2p8h/ucOzRsLOgfQM/N9SRWRqbgHb5aQV
W/2iyK2lQOknvCgRzOmqxOILMTWhcBFZ7FAK4qfPkNhghmXjnbQ3r1vHDz9AE6uqAMrOqI9ojgUk
s+jDepivqG1K7WuA29Gi7LWs3z7djGwxTPfTiU9ZHmwPOrzevGiUhxzEpom8BDqUjxZDZQgVB5yr
4UbQ7PauwyTFx+1vcAgxtM3jBZd7DsEOxa/ENN8kctfuxh/G9Vr7kVBU9GRvM2ndRdIm1XcF5WGv
3btoOwirni9IHiCDSWxAMm3NMTNq0TlKGYNLc949UPEKfzu//upI+6trCloDCtRVVfY566ryLIx7
cEZzmmqMJZyCqe/ooFvgKRH17Yp2y2cwiaVVOwRVXOV7HrmUvSFjn8z4TSizmCJANqp0rpDupzKO
fXxQCepqwpyjm/QcAMfy92DAQGH8XqOYS/ZyPjOovAbUsEgTiiUPuBoeNHHt0fuTS0lTDj2hmDHz
qfS3dA/Cf+i6BdEOtbnoPZXyVYS/KjBkkUzacVoAyvUjLzYWPNf8JnMjY+6vt2p/4kuGqKBah4l0
0rGvJ22chr9gBJcwHS4/uQKrcysjGAFkbq30Cj0nYsFVCwoL5qG4dTVy9lCjVYsaNRSnPfOFSXKB
7p/zJec9iHukB+0Di8qijK6RPjp6S1JIX99l/QcjmzNquJHAwnpzQb2o6KDVrJ4NAkD+HikbvzaV
Vbb//HHMy4PERVSdPQ3EDGQnnQozn2cwrFuy0Um9aTRxqcrXpHyGQrnW6gfe7DJ4uanGnYXa1Di3
xqsJcHAyk1La68A8NqaMblxpOSIXkMJDU/0RbGhXiOpkCgNUgr03rJRQRYvtnwrCy0s+fovBIWhS
v5oLQCpyhIkq5VmkvaNk3WSnstx7WA8CyMRKmN5jrP8W5rtCcgT3FKN/VBI7oAC3YOwMJHXHss5c
aZI3M2pRHz14dVIu5x1AOeLuF34tz1S4Kk1LCqJTsHcTCYtFR9pCQsIS5ozu30C2mv9tQYNjVcjG
ttrVhGrF1TUhXsLjVDQ1p/eckJktMOBZx7oRxwO8JCJ00K+Y7KHHUGePxWII419HGi5QT/qHFZFS
63Ykocq1TYIUCiYYYc0ZRo+Dt2mudugoGLMoZGFZRbQc1E+g65QdMvoXdIuDUw6sSvQR5wsTlwXO
ypQtnzoEqBZx+GOdYoTaw1DQ8cBaVD8yJFLA6zxCe2xkdoi8K+2/CI1ZjeGlD9ircnFE6H8wGCCu
xjoma3NZwpZPHppqNDfYoEdkZhtVsRBgxuhbqx/JhXdQVtGMdUUYrhMCUAbLqSZT/t0bfhvzjMEK
d+XZLTkH2dzCJlPTsyW8BPc7MXdwFuf9cG/dcyy91OJVAs2jOxgPaXrww7csn3PCKz1euJJbb+hZ
QbJcoRyBUDDAx/I5f5gZFnLClfuFZ3oeSjcxvqr1ewyfkrWvWKMN5kNErcPKM2TVrRXu3LOYrMrM
qWXOR597i7xI9oeMXMbRPCR9sfSZegXVfvLf5yIqrvI3Cs3rMKlkfVIZk+CflVMzwidM6aqhJcxK
6SgSPmOeu7iZdd10g4H1AM8Z1UffzLdEjlr+M0QsLyvoDgXimXz+D9QGbRKuYmaGLT4x8uDmCYNG
GXWfjv0i1xTAItMX2j1EPP1Wyz0jZ3YvCDZ7BRDdrKL1mgkmfUuhrgh04MKQkIv/a0tWZFXtcWIr
u6wrWNwWfzWQOYOnAkwZFzVAdSUAX1XYRVOuIHjbAULFvqWoCVykmSut3HehSmhbdJXKfyGpjjFp
RGX5VdQeMUAXokK0etX1GzfNj4Ea4dUxZyLLqUKheW0HmyBqxjnvbPrRpw+jauzB0rkLUnbhuoVi
dWqrgLYEDDDkTS5rfBE1QNi6/UuU8FBp0q+Amsnv/heozBtml4J5U/Qj2QWgaLhg4IVoSo3wtMdH
3Sxi1AhMTXULG53DtefXuO9YfIRAo+TggzMCqCY1k48+fa1qW5nNAZJUVz27xtNsd2rIcdst1Sre
Fk+Z2mZkkZxheq0Nbe5Fb6P936xFlPd/HJ3HbuNIFEW/iEAxFrm1AhUsyZbkuCEc2sWc89fP4QCz
aGC6226ZrHrh3nM1sD0nIrsrJIR9YwIxJqklibcRldughQ8BTc8MGMBrMCUOtyzhgthlTNMcl33h
TASSRfHHWvOx0Zfe8NlynqLBY2cMGA+K3uB7aGj6bJVZP0XxO4sE5/8Mf3Bbs1luym/UjGctfg9R
n2sfLiUd9Vntbjs0vug/I4WwiKXoXq95zI5lCw7IPIiW3CTjJNSXYF9dolIRK4Z0T6VpXyY7e81Z
1dGIWPmhA32fIsebdXJEk0c7tJZMhJVAE+hi25HFjyynbTf+gZhJMEfUCNQYx7DXXyDz5lmz/F4c
XMc8JrnEcDVQuZv8sBcyGNAAajK3hlY5XnXnh4i2GXkPPHv8L037baK7IdiWVf0BaIvJ6HAcbrGx
IFgfWpPhm02m706xuAvx/qx5CQj4CX/k9ESBbGhvsYuRiBGIiyom7V/KCtKDeCmSGNAYtRac3CXd
iQlAkD1mw90zEox5lOYIUYx1wdPU8EPQo/fK5Toh7XzIEcq6kEK3cfqN+Fl11758tirAffyb05WL
HACL3EMrscKj1bbYmDOPXJs6mP314L0jJ4hzc22yEfVV8OJqAAONteD81tx+C2f7IWa4BUMlZFnB
kZW46xwKVbhP9H1oOyCPX8cA8RmETrZWrGN+LZ71Cj9CIZutjUWShE6+0gTAn8nfmNw8h+5z4NO6
oX6t+VUV7CzxJKZjVh/Gvwxcnztpqwq5yNLLsmXTmyfyK1F/EH31WORo0J/mGUkHe7UASc2Zpinu
dzqGoZ7B3xgxNWjPyfBr2RUgYowDR2mQIa3z3f4UJXvphVmWUrEO25qhlpWNIOLW4CMxQ0lbPijM
U6mYN9Lt/USnniJGOIMxiJqy2Uyg9QPsAQtFpLd3yN8ypIFKFHtpvERI98e0WC9/S8YwpWjxMcW3
FkKg8qv2NHUHzWWetM9ecu2tU9+Lx4D/KgRd5qYODhm8rAYszHzXoi1STsXux+QReMan45ZXGaGd
hGleE+moLytAkFomkCsDK8eEHIkcvmfMnacAtUrB/mNiHJ3Q8eaqOs/JstCFZdpMYosaahtiuU/x
HhBn9zXRBLR9t2+9FJc6syadYWyY7nmnyOa0mVRWT6rofESXKY+GIl7vyBR3svwlnwB4HKlUAwCd
C6al0NzmZHeILeFeXrJPx42TPqUkKKpHGghCHhYhMkZxRbhnz7wddyMhrC6aTGaY49pmcN8C1bx3
pQ/vxU58aE3YRiYWMOVuMraGiW7jVcPlfjOqS2GsSrw9OYkyQZzA7LlxhXYzqohvvk7fxB+C7asS
25FFCztgfC8oMzwSoBvzu8BFWrYXp9vX+a1FEzD+a6i164rLqHkjzO2BbpHogdRe0jN+eibsYz1z
W5Da0RanlEV+w4Et5P9o0cn8mMWladhTGL6hvEe6aSZ0FmfFHPqWFa2revbRq+NuMEcNhcyrQQuU
xG9T3G+L+lmlbJHUviRjK2E7C6k3E4E/2lQOF2Vg2R+4SkamOnhd26tg7WwRWcwHaPCBWeR2shnP
GBe/lP3fDN62gQ+O452InHM/blr7ViHyb91XV9SU30+Jemyjk6QONDSPAvsxNC9e+2RL1ivi6OWv
o0zXE520U36YOoRVQeA25lackFUBWjFV2wW6MqanzHyuzb+QtYSmv5YLyn44eFge7ezL6jJmcDkC
7hORzcRfxyadGL+jIQWr/MpKQttgMlAunV3xnJLQhn07eiuSHUlGTGEQ8u6muDwwpdODpwI9RIqd
SpO/HofERDNZN7e625pghXGAADJHcQNVDHzjPZbbrlHrPExuBTlu+tMYncL5A9FA5C0T9dauySaz
1kqSWuq9d9Ozss8VVTgM+e2c72CxYGYybRx6SFUXhV6Abz0jV/5tZsbR8eIxU8dLrchWTTaa025R
b/aQCCKm4EFOcYx3C5WZbiD5gGNt/OmgaeLBxb3p6+U+CtnOK3UQ0VM4/CSo/o3SoKSIfddmg6C9
tRzkOpZWRy1eTqQAC3+azUcXX0RK4bvFabbvo/McXN36JomDcHJUP+NWLy4MzKAmo/CknW1ZcX8r
a5kjwUxH4vEvMtYpMUnBmzOc+hzpEIIg2wMohlI9tq7au+c5a099xMR4VrwrlrZCp0U8m2Nh21xV
LPxythThLpMHCXW30I2j0lhg2zQWvNvxs6vfE5ANUHS2rTYT9Nxu0wZoV60zQwYwiQBPMpjVzdqv
4poV269LI4RL/0EiWuBnnbR4UPnAa1wlmBm4k9DcbgDtOGhUnQ8LfE807gPnUAVv43i0Ku0f+/Nb
3uSsoh189lwixD4IclEVRwHhajvHDThfoH8VyOA1/tEGfm2xD5NfPfroWKGNctp3wyGvB5rQfkvY
pt8b7CWo5SN8FwODwZLEiSKDyN1lzWesRZifvHUaPZWeC23QlkjTmVDpTr9zDW+/PL3lZ8NsgNRy
tMol07H5Rbg03qInsjp7m9kNG8lXh7CmxMKToYKxcuoNpBhpgOKt9P65/SkeO7aEmNj0kBWOt0Hc
+RUxhgv08LE10ZUpBnwB5N+6P83thLIEID8T8Q5jhbLJLwNME3jcVObYHAfn/26VLEB6MRU4a0k/
2JGppeU14np8NM3Y+BX6E8fAp87N27PnpexKrOY9h5mEP2Dcu8SiGboFlgBHx8i3MTsPqVX75fzq
MOelXFb3GVmMRzqQbsC5pkRE3hgzxzcNXHA8aanZHBDArGXj7KIZHhJku6qV6KWX2chLNIPpDuVG
2cSJ4v82+nUtbvYYbggopJV/HXn8DaaDPTFxhKG1zj8IDMA6olOekIces63J8uEPExzjtCZguUVu
tCW3U5FiP5HTVjnmp42jNWUT5d60gpls6g9YTTMOjwTFfaBgY+L0aUfmj+CNTQT/kcurLfe0Y1Tn
rF0xrgR8zJjhVrLlKGrqdw1NWo01vAsOsvvm3lKIXwoMDGlOepsUrxH7L6BouCrkZiYEHq15QI6t
ZpXP+WwSLF294azNpvanciD7jwU0gwJ7EhmDiCKTKFhr7dckAG1Y5qPi7czdRT2s9ikHTWFndIaY
Hnhkq2rYhi3zeXYVMdd5z0NT1HjE1b5lhj60X1n3RHDQhVTxFZHYDxLTt4fMyq6nc+68LpAF4T2m
6AiGOcC0263cFKFbm8B68giXsJB6KC88O2w3ZPXDb3zuCnMv5s++wNDJfKrOti3JdF4xvWA0YK2T
LyTjTYTQKNAZWeJETmrv6GZHAb7MqTy/S6NL1TNry7RPt56Mhx5grfwKWY8qvJgZA6zYXJkga7UY
UX1ebBNM6V6/c/LHHkXFmO3NuFu7vMpi3il021Nx0pCOeAzvDDDO+fBT0rlPaGz0Hqc3cHAuc/7t
1qYzLrD3tnONwZcUBgntuU5BXxe3FoVEsHy8I18iQZluTwg4pg75+LlEkE6M+UPsiUMsMlJk4lVu
ZId0ZrqCVhT9VNG98DHsybqDccVlgrrA1JWvZY+E3jBeg2NeVjOWmIXI2a2jVH+s6vBST7h/sMl0
UDodp93pA9NfO6fkrZ8IiNwZi53XSK+ZHHclBhELUWPB4tZorw7Xo6fT7PZ091VYEjemkVL/l03p
9FB3/SUKScOEIecJjxbOh1m09ppsTWfhayZVEp1owL6I2qrvWI+FVJL2S4C1MGg4RSO3X+uV+Uj/
f09CpvUuZIdTB5maImrtIX7Iu3Jl0qZqWAoysm+mDnItTDfHBAnbumvNhNmO4QroUgff2jS1vUbn
23GAvJqD3xne90CTGvAsx5b+N7Mb4+5g22qtXMNeszPHfLMSWLgLk/bATN5ju3wNaTJ1FrttZjCz
6LctVhyUlw99/0/C75srCuewghbBXF85F32I1yOy7xShDgTn7eLMZo63NdXA7pP6Qffb7NAVzsaO
75KxvkYCYzr92hFkXvNnqtB9fNkuOJoO4rUZnzxUzZpMX0Zn/Ji0E8K+0UD76KYku0GQ7P1clK8k
iiBrHwacjJb6Kabk2Ctv0ceu87K8O/LeFjZknAYwdqEgYcD4aZ+9+kW6J2kWyLc+vZo4rBHPoYLT
3brPZTs824i9A67shnvYRGvXvTZorAhDSWBdZy+DlMdIebvMbJAFcKpl0yXUvN+piiDnIU0ekcTU
Ic7FW+dh1iyoe4E7EQxs2MgljcVKdSt6jdm2fYhauRvigE06yoYKdBwpD5h3Uea3OPUi2h7rF1br
qohpXRdRA9cjHGrLjulw3w3zPWE6ZSTfnWTUHtv/yJale9IB27DsVJj6omaXTGTptSFxrDH9w0Xn
ue864Au4Owr1NSPmDVQ3saGp8ZeDRgrLq5FjudHsNYoR/Px5/sOsfKzIisx+a8/98aJFwkVgiz6s
LZaJrArY13qbguHahIVtaFBU40BzOo2QkUsna37WOw21r8nLYzKmKIb8mi5ZnwHlGjl7/fBaclRW
PWfwhTWmYP0WmjeQ8pX3WNpULvWLhzsopnsJj2aHMIYwgMJi/vwRYw83VUD8CH0w2++oU6zDTp5c
ttqLvmhA9fxvqr5rC6SqesoSxMADVmDO6yUWo5jAVHfgQQgC0pnUjXIL5552P6bzBaJRRe5mMMyb
Bh9jRkAFo3vds63N8Ks53MtBBtIziHYz2+xwWf7yYDT8zGqQfiISLwGmgM4QUNUHhL3WLiZ2TKvk
4xzFB3iFhIotLzfZ3mBfL1lD8EfAURmjqbdw7CkPxBlXiaf6rb5IbBHlsGc3/zVm94BjtPLqzVy4
H30yZoyzpE/lRxBcwpIVcicRaA6caTSqnv08hgwLGPzOElUQD6OBUXYMrw3bdf4gz+U3yVP7qIUD
znPNRBbD/MGFQFS3AM7Fu0Vf2BjrAbW3XZGdncPOudXkkDRYDUuMSFXbw72UD2X+Pdu4WhnvNqaH
241UtLLZOngXZAZd3z3EOBB11kNjVm1rPNEiq/eTHdOyRhuNxXZpHNPpOVDtsSFOOavFycSeYRXp
KrNPQZrtIiLSIfN9mn17yFwTCEZHNOohWXLo7GspDFaB6FIZ0Bh99qexVUyExs0DDT1bkoWPDe9Z
ZSPyQo5k4IgZGDtGibUbVL6ve/Tz5uRnSCbJjNkk1HsOkkbDjfyygaxVV59TL99SZ0Kk9VMwgdQB
18rAWMXtR1aYp9hm/cxhlXrtlbjytcnWu6sN1p7zGaDbQ8SAohKwEIbivKjiEwB7BQMHcHVXiB+E
4Nxdmya5ZZvY6msuU0KDzaPhdluwAnXxNBrdkjnyu2Qnj9SztbiOcfekU/Pks6Soa/3ac/akcT9Y
afXShgN9xRvePdCr6UZStRRVtdGtfj9RnHhtADntdZGaaVSFLnGLBtVdj20tKdV+cKajJVy/7HO/
WroemHWU8yTEkB/g8nawIyedOAaxnifinW4LVYrYxggLxRDdI/WqMv1ie8iAmem1EwlLzylagIr6
MJuugSAmBw8VPte9p4E74+yaONBiXH95YLwa2GzZT0Qd2Z/sywyiYAn32+ZJsQ3+54XaG4peXvTe
t0oUFgHxuXNxiRlsWfXG5RUrta8ue7KcGGg0WyryTYcIMAjOwEmcq4ZxYJ39jcm8LWmWWj04emHk
u2l+Ger8UAFncPm4FQdECeYor99RnNINtFc+/BiNlIVoru/mq1U89hYliBuxu6ao0qCQuQ21Yu6d
WxWcAplcZOeu05G+jUTECrMr2544qf2xMrcxiYWpEW8tRKteIraGLg8qAqNGGywYCOjcJJjgpTBO
wGaL5m5RSHgvcYR9NHCQEJHjUNL01HybvyxzXCNaDfjwG2RbrBBXY1VcBpyaCiBPHpDWwNYwsFgN
UBRLtht7h+VBWY5oBfHv064LKYgrKfy8ObjoWVNMViXMLBu3O5APKMd+AJfGkfBY8reQBjWqE656
RkXcT3mZHF1SqWStThSSKOqCc4TZxerzTRixr9LUTp/krmnLTUldDmgfuW5zbQPtpcZ927IVGDFA
z4xKpoyzOOg2LPqHnlmICOHM6ZsAforIB95htrIbk/9DJNhKmukutJirDMGhJOvIcSA18U05Flay
V6clvwHpJ59BovOO4Lsr0ZG7mFGtn6D6JD8wiN90Jg65EmsPFEMOXMordlRGfhTMb55DtlU4cHfS
B2H1ts3vGlBYyDZ/EPcsXycCnR98wt6qVsNMcRg4T7OtMSIglsYG/oOCY9GKyIkhVw6OywRE7A3b
jsFr0KuPlqTNJEPXmNW8CkidYUMEwD9qhBXIDXbWjJA9pRTDr2PF6dF2vF/T+k4Kqmql3TzTOQ36
6A/miDld30yU/mOo3TWPUIq2PbXBXzf9ZtG65XKM1VIf6UfpaTDQPhv7JZ69jRL/BuefZgdXQX+x
zOub6s90hpVCJjGmgnmseahc+py03oDgW5s4TQRzgox/qmE+G3DJx4zNMe1kwhGBjVdjhwvVDche
hy6ugT7Mvg/rj1UB1USaVM87mqG7E3oYwrDuMiVuvJROPlgnDdAKd5jfJXKnHtNop0enCSdMGY5+
qDHYrKyDbrb7Mg2PNnvVsX6xmnM3svkRjAGDwMKRzRoVu4MDaQiP1RkH3k4XGtIN7xlWIIxtzJWU
4igadpnVPyp2x26CZyHCOGu4mIly8lGCvUTroQsko13OH0qbTZ3WX/M07iWTFbevfGdGkyY7rgs+
7YlcBUAIwNAfp756lW56iN35WRnM0GS0t7CBFxCYe8G8co6OPbppMRG16oBkcBIfDrM/jm/Kne4U
fUxIxSbxoNWaSCGsAg5EZOfoF1Ic6O7BgzUjML8rLJhdQHZGUYNZHBkEKVSpLGcRJBuJDvS+uU7O
uaNnTknpFUH+10BNfyhi81mx5OsILmmYdKZz5eeleEqQOHSeQSTqT6Re2JL7UsMuAdmxqWrUv8vu
AdZM70CTM481v1trsI6CE2PNeWxZuVicEQMi32GEshLqSMqTc1NGd1768zSHb66dcE8YTr4a9Ved
qbxRvTJs2skC8CqCqJIdVYZYS6t+CwJ/CHPeAe79N5U+/O1tiMgvbD/oBKle1QOFPsYiZKaXIaTU
Nh0UMTkoIzy1uIxSaPexPBb6T6X2NXcjz9zRnty7Thp7DRw6G/kElihDuoRgno+9N/62CQN77G0J
2SwhmZS64pQE3ztRt7j2Z1tGfsFmeCpwto4slvSHJQ6nkdxG6PnCuPrNR7I7HZqutEm3E74DwZC6
D6lHOH5cYHK68zcwPtImdQrgItSQDspIvwl9oXjSUgONs60bslw8pcnKADPfdnSnaAls9MGx+LUR
fCkhsFpWWDvgr1rm0yhqf5nC5obT+eTdLm4ssHUK9sV9bN8E3toIHlAwHfSKeldw2ZewW9hsPoa8
qVVlv5IM8oKI8zlo8eY42XJoR9D0okcanScZw8Jj8deaa0mhqhHaw4rsQRfMrQxGBjnDzSA0faHp
p5HzOJrARA7yL8qXFS5/mY0FwmLtDCzjQzETGBH21Tb6dsg7k7Yds+JaecyXwmkfs371MPFmcX5Q
Fpu5tmbXnK1aosEaHAeaU+0znWQ+PKbTQG8dyh8jH15rjptMMyi4LPRvpnxNKwSO1NdFohbWCwuw
6miqaw7nJFf9UzpbG7cJ3xVQR7dIj2PWXHs2BmJK91rN07bkP1ToZczkhb/m1sivah5PYS0ZCJUr
APubYuBVbYmcgsdnjNNmYPtvLAYh6b5ZIY3rWB5yQBFVijzF9P61qR2hWe2A7cgrEYQRnjY9yF5r
jhuiCBCUR/OjlYD14zMslCD4K9+Ug3fq8IqJub+HFN7zhG8qAf9TAskrtrwyezkqfAvt7BNdT8HO
9Ft3xFaYr61FBacr/AcpD4TToJczavEW188YzbzE2ZdDgV6dkjDV0wspDk/W8F2mr0M/HyuL87Gy
Hz1TcPd8L2EuNlC+0lrrI5Y/sM6i9Y7zOO1lWQGT8/TN0DJWCrHsq94jKwCdomihEmXnFsqCl3rY
Hiibq+pm5Aha8sgXROw1CdIIl/lp2x1N6XCFKJJMOgo1mgYbxWrQ5/dycnaOQPDrACCq7EOYvYoA
KcqSIkIUQie9WwEuqRomPATLoq/GgshECgWXMu1tYpyG2XlVdbtrTPPcR65vsnO083Cli/JQyXFr
1e0xawtkQEjMGFn+VUF2HCqew+USHBq8w+nWItTKnFiISGc7lPXrkHyp7HtugZtUxRbAN8cQW6a8
35qzOmRi2EfJ/BSU5cZD98wWiMl3srJmbF84m8350WQGFnRyw8WMvimDbUTMpf7ZemSre2sXOmkl
5Nlo2JMkYtchV8nSUxRwmaie/N5fHgoMPaTnQTEeZ1oo6Iyku3MH22cVg6mE5N4rez94sBRZwhQQ
Qypdos1hbDglBmfscHXZ+Q9ks4RR5BtkLWGWsOTSNSwuV+dA+hUAcFYiLABD0mxFMeAu804gadq+
eA4QD3LX3qamWw85dgJbsRuh9K0BBs3ad0ZXaiDDtFT1mIauH8fOjxrQbIhmp1szB+LGjW9LDxKL
5p1+izVCyrKtQ0nyWaKMGxF7z2I4lFGNxPifalHkS7yaixShRfuil/0lE9hTdHExpevbdYmTazyM
Nsj9JCQJgu23JvVT7QX7wJQbu2+umu5gnIPcwURVTgpD2tkhGXx2/U4Ha/eR6/0mLTlMUSqmTAx7
HUttsVMNSlhKbruqv7Phs0YinXtfNqNt2LN3b2a9LQuf8DhSnNP0M+FGDqMJU84YHsOBAW3cfjtO
eCtZv69Tp8PiE7CAt/RhsSElGKCF/Sr7i1vmJ+UlqzG7ycVSjynRjR5FlR4yHMI9GyAgCEzYeNeG
gfPRuS2kkxzOXxLviuo9neOjbJ8tCDJRMp0we/gVngbPGS9pPGPpxAmAaNy0BkzfzSoeKf8WsMDg
fpRIBsxuuE9TdpSDcTOI2RKqfLVCZmSjs2nRAz1MAp4gUFdnQA1JYRnY2eL4n69hOAPTyK66rNAy
lv+0KmDZNzAnin/0pqD8G3jous4GmxOP76jsSENSzIWayGXYYdUBMVSBH0cEKZFmKYFXFGXiC7Qo
c3WupvzZ1Mm4Qn2Sx9mTZ8AhkKdEReCrmoz4u0SjGLEey+hX5ZJuFlFfyJamstMtE7zDiEOyLwC5
VPpbmDHFnJpFbQwEA+KtlWSEYCDlH387i2k6tLqNCLqDmBymP6WfTApDPCDw1jhVDX4hr1gHgzLQ
0VClzd4pzPurhQQ45mjTRHtWrvNcJtFZimlrJPZuyDvuzw6HhSS+5mIXL3PwpE2UM6O8tK6O9R8X
QVY+x4V5nMJm7+LemtEYN4b2pLkSqySDYaIuzb67JBCn6xAmvzd7+0khazQBWy8zZ7IXEg0LJt2U
VncnBVk5WmiBQPIgRnNRZ8dkFKu6f/fS1lc2VyT0uEHWq5ZUxIhjiK/HkgkRd5geFyN6VQrIvoZP
fb4gvnWOLuUnXba3NfuscVkPSvHUE3UORirKAEqSEWSPdIaLXp1LPjbR8woGk2glxpkCL7RXTbZo
ydHOmTHjxRYzOwe4rvaV+J0IjTDYq6Wx2HtQUBKAxfBnSO82950x7SqNvzIzMFmgP7PhXwQSYO8U
gv4ankPpquei6f4Q4e2ayH4Jq6hhukAvhikXfeqAwhFqb2cUr+4S6x0j1uyQUcVLH4x7qfWGC5Uf
WgvMZbbH2cXH+pXSpzWL20Vjr5Hq1qehtY99ENy1ovnHUXKZavs8xcWfJVEF5WgzBb2iM0OQStib
FmTE965nMOgxGFZ29I0ZNwQoVdC2cubediOTF7r7LhYBdpNhfzQC59glJYBdF+diWIUvDJLXqlB4
s4AFP3CnPXQlxqHos9ff6+lWlbPfBwl7OoJSh2K/RDfRUz6YZriVcvrXqppTj1K1qisiPaGi6znV
MfdJDwkdEjkamIYecI4Im4mzvV6m91q+GSZPTE3xYFoSoDJ8pAAqk0QiMjYk1A50rprLNjyq3Wui
Acoz4kPPWTXBdpCDOlqpec4I3AHTZKFm5zuPAPH1qvqYSuPV8ojDpt3XMrlPWwsECezKQLf9zNV2
DDBX1Ng7GypV7ApfoxBmvLcdjOEe58ay3sPBgKGLE1dLm0MUTywwHIZN+bpV7DPT9taw4NuGvPn5
MGwnjlKF9GBqrHMDEL+VxVfXDgfdodXO7PWclqcMbp7J8jfX/oLinhCFx3gWnzYmHSMn5ndG4EPs
Ec0XA0Pc/BZqT60F24ibM49xdJbxvSPHxy4KwlrzQxIOO7f6Hqjzu2Ze9f3NobahW8FZjvCtTa4l
/i08qYBoXt1ifC9mtEADkef2ja73o8DTF+mGb2JN1tKSaU8D9xh3j4IryX2tLUAFOqw+elQtUrJ4
EX6sB0CdgUUemNM+Nqq8JvFwc3L9quVQh2cTKAm4R+Hcx3T4slW3K6ediz2yqrV12VED2qRvaMFH
2Tirmd2sy8BBDJg9GVPFk44sYeIn3epMG9LfSHOJRVp8AiL6JYj82k/4zzvdfRnK/rOBW/YQNgsg
XT/C4qRVUnCN5ty8Ipy9yhhJvDbi6LMpUXT0aqXpgK9ycW+JzwqHdMoHmOGHLfQR5tuMB6cqnxon
OeikGxky+IEA/8giHu6vunqYQzqLn2Y+PFemfKpM4lbINDIQVaMQeeZiGJlkMdHSUL5G2SWzi6vO
XC+eGo1JeeBbdXG0c9I+S9rDAmk0MhNb8z5rE221EHet1U+uiYNtUC0BR5FvoomZTets5a6vwthv
PKREyHXsgUorNu5A/CEZwSZjYnMeBZPN3OFw6EJ2HyKihoB5YzT1La6srS7cl6KisWmTcVt3ihrR
QlVG1kpmf3ooAvB2/YsoT4gfeXa60MFEO+F+hrmexbpNrYCERWmEvQcAqtWSO9RFYknehjZixWwt
alW/6I16srz+NtCEMtAEvWgAhhsLZOyQ0/js/QZIU8vgjl74kiEEEUnIFLN59PhRl1o2P4wegXiu
KugOU19v241DTdvE2jNTCyICe9jCWAGn4a1o6Jkxhvc0+JHRA1mi7EtsDsU2DulZhjd6zX90qPiE
UJhVJcOxCmI+Cnkmj8zopfVasa5I8V2mY/Nr9Ow+DXJUqnk1pijJ1fhosOvU4Bfz4dAsZ/spHLdO
7m2EZeMxlJvQcwmmBlYBZVanXUEkvZ4hAGidsXbw/kgorxZSFYdxVxfJ29Cn/Tpzl1gwtCql916Y
4AIpO5ymYf9Uf3HDOqssdPedXtFf4BSPRi/Gv74gqWmLF5B2o8StT9Hsls4ZJx7htwF+sgIwxl/T
wcjK3/O2pGQzH2trOjalcyyb+Vxm6XPWJ36QwR0zamsfmfcQFpDZIoR1GFwgQbfYxq6m2kCgIA1n
x2TkqQnNVbHMGb3yxML7X1qCwZVgt4qIZLhs7k4oOdHYZ/G5CkGo5wQApJrLngrha8HZuZkb6yY5
Z8OgQFZZ4hnFkozhLoshVBWooWNZH7W6fe6L5kzQ3baklAAaZb6XKXKJMu7Y0GvJqqhd/LgOfA1j
U/QVfaqZ35yBaetQXpiKnfG7YBTQX2ujE2iyONZlR+9UxA69ZPbVmk5JxoXLvlZUB1vr34op//bi
YT3nzrE1oysjbmZK4FlImATuq7a43396j7V9WxHG2PAaYtbmFxIigi2Ld6OcD6pL/uUqI8xMOyZo
0+3S4VGInq0e6T//k+UFE6m2Cba6ZFSUqaNNSRS7yBIrjQVEyPC9wZfIAUnMiAHVbSYruElYOAks
aSqkpHUpxQpc2XoVfHdZ/oi+f1eTY6BM5LBG+E8kw1NpAP4ttNnXExTM3mTdQ9f46m3wmTFyroky
LewlKkUqaVDjU808hhwpOTvew9gx6cxhxeR2F69dMe8HcyCCGlOZ3bBo8OAT4+cJsKpVbX42gvLk
jNlfInuyvsHHFqrcJEZLsJ9dbfOBeDEtPmTEEnPdFAfqVFwNSD90d5/T0zj1R4o2sJnVpRbwrSUk
LOZbekpqfeqtLBnfq0T4BP1S4EN7tkjrrpr6zupwY8DwJlwJV1IonjJ2ibPVrTUdeZDunA1BfVlM
WEqMas+Hh4hM2wyLMyrpmi3jpeMwG+cgQi5DwVrn/ckQ5q2IOPCz/BQm3jbLxV+ioeupUAO5DiHr
RqNwhZdbD5ohkhu8ojq7NWqUwUVHJNGoMs0yELGlzzbCsoeJfWgmWbQxzUOAiPd+nu+jhBzYKA0j
vnC3M9X1iFBKj6OjlKyjEjZ/Qq8QFI+3qG7PsXfTjXSvRH+MIuuHvLBN4cTHUnAhV+JktKy+TYKs
JPo44JSqDFajW36EXniv1IQqzX5MPPb0Ewt1Ym/RnAAoQBxu5e+ZnO/LR1UMwN9EseU1wB6LtYe1
VcLoUqkRo636qwNAC6VWXDqtv4SYLDWPKyI2TzYU57if/Tj06GAMTC/hX1+A2zYs08TgN1KzocUJ
i/Oo2feGPZbWsSwxcBaOLuQRNBQPRZoy63bpk3oDPQKFFug14zjpwjc7FEMTAXAWN0nY2s/dlHBN
AUsZxZWQ3oe8t9fszXdOSkobdfJDTlRnrncA06liUJD3nf4WeAj02ScTUe3htcOtBGk4c+qzsBls
FJjdApv+dqROx3RNlGJrr8MSM8oUZY+NwAjd2qjz2h4jZL4IYJvwMLvyJYsJtMOiuXicEKnsGxw+
tdDfK328d86iXCkCX3jzph/6T+lofO3QlzI8p/B20S3q6xpXF7yeq9axfG8c65YH1a6d4W/9R9h5
LFmOa1n2V8reuGhNggAJlnX1wK++rq/L8AnNRQS1BPXX92L15GXXs6xJmqWKq0AA55y913ais9eb
x4XvvVKoUgpg0LGMkWh8awX6KpmflKu5d4mSwV7+0te0XL2AK9t4nweGHbB87KnVPMBwblg+9VH6
bHvxee6Xl2KxGEThv6mzpwJsQiWBXzC6ZgpDSxlsnQ3wnrg57JwAGLCOjNGJYEIKXFgy6LOGi8Lu
T9W119FKda+OOlU7d8xvFaHRIgCaZ/fBh6YGsdjk414FEOBQaU7jt9Fv7BnvTtg/OZoGMQEhynmS
i7dJKqrw0br0QJFmrqbKax81DiavFO/eHDzEtNwKQsEbqhQUACfRPoKZxT7R7lz5koFP4eiBU8W4
CG2gmK27ZUJMMbBi6sJ/SRgeeVhTPNn8RqL1Fvspvs0XNYpHXDq/XXbiKnliWn3XpOqkJrj+yS+V
83wiB6kUJ28DOViON06B/iUpzbXjTreEGOIufZFOzoQzQV+Wef1N6q8xL6jEo4Q8AdLLAptmu0QE
Ws1fTcgECG+rC63FwhTIBPhhmllUvreZqldLGVx3ObU0uLhGnAYRniLrp4IP2HXVcfaAoovecFmF
ArEYft0OVtugX5rqfcr4iqL5NRlQR9MldQCxVDkJyphLJ0ljq4rJGSG4aeYU7xccdUEBnQheSFYC
wgAVvc4all9Jitwj9H4rh72yBGCVgQokUBAwupa4wezPlmp4xOOejTOx0/1NlYEa74JbDI934eh9
uBwL9SjedVNetXAcRp2+zI4krf17bKsXPwJwPXawMpEDMytyyuFg4XPykxtnGXAgYSVzAxQQWV7R
M83PlWPRogpWutiuJhhL5wSCeITDTOltaoOMsFr7aHk9qEVGGQlBoVMICWrhpgqX+j5tUaMpnTyO
kblTERJSp1ekI/dEczKDZwaDquUgEnOd4K715feyDls87x7fBvezr2byfjLd3S/V2qZGYZDHKqAi
wuvU0E8Zx+8ZcfPiE3GeWPKx1i3T9HkbQoZwGZPAmDbMXl28QV2T/Ji6RCrJTx708x2pG/sJuRrd
/tOM9LpLSE5gididfgMV/2615GLhC6uQdxYqWFMXravScF4Us3ezDGhtu5I5fVceUE/Z23ZmdJIy
iS4RcV+1blXi3wAznRUJ+2EJ8gZ2u2V95dGM9DAIj/7cH+2kuw5sNmZhkR5dLNO9NeXgjgw3teLb
0p59U9ZMzLwRM3BVohfNIvIDh8CQOVhj3bDN8t7Z7qXNzanucdAKLrit+YNp4xLXjFnpuRP0FKDl
yduBGIYqQM4yHLCE4pnKxW85Y1ibfeujRRHPFdArrtbFoalzUDwgW5iAiZQDzU3HpX/ANnlZSkNs
oH+DqAT/QZzctytSzGmYgNnjnRzqi9vTaqctANqhux4nyCFjIc6cNtQpMyLq0WPOMIrsDuiYD0AC
dPtSLF9WVd+LUl/qlMZ80/CeUf89pkV9I6LyKGvCrX3zKFV8tshSV132akAyjFiJCqLWkAYEvxTd
sJYruxktgF8JdbKWkIFzz8NqhvOebL81qsGB+eZ2fO9pAx1gtuvTkiNCt/wKWb57m9jFUxA1nwEq
+dG3MUW4eOrAcHkAvIjT8lyyg/OEIsPJf8AQb5fsjzb8pJY+Ayi7TGP5SffggSCIY5pzOA/pN0wk
d9/7ErkZYD9mSLS2OU8CBhVJrk4ph/fVGHxKIM0KUkGLSctX9Y8nnfc+W850Ih/VVB+iLn6u9bIP
xESiqkW/Kxo09rTonOU2NyILpzqIKsJENmHaPavGPLmquG8qIJTcVlGlEFqMcixdiGLHFDCh9wg4
PjMhP9Ih2ja5ekpblM8zN4UZLFSajSjrUKZODtl5muxDB4uoFs2zSIKXXECn1nXwLG33hYiH3yOt
jsloyKnQIvz4BMTjxpsHOGa6P7fKPk08/FFe3ER1e8toaqdtfK6+dTeGeqMd3Od2dwwTuHcp+zcX
ayyplNGefM8lsJNuxuY6j9swoZgbFEZuNHeOl0DES7FNuxAQw5o8dis8ZlV8LezsfhbOW1YSD2ec
PfEHEKlWHCIYV9enC+whM6iH9i7oMaqCD0ycdDv69w48xIn+jxJrEIPdPvZBdeDI38eTd2rd86iU
A2gkl7eeA7GtjB+Ijp43A1lVXdnvxZSTqUVXE2WqM6NBUyhwx6klU2JO97OrCKAxuylvbtyMsTcf
k4TW+KHPYVmGrr3D/JkR4QXjUkxUDtEIQnvpV2wXIWgFPeZlBAPT2DQ+ua/MCM7nynp2UfjMTnrT
GrDFZYTYwuIuWJONrKgAt2KG3pdZy3lonYtKl1PpkLwzO6htTNYSk6m+h17fdW3/PDkgWE1p/xLG
fdcFdWCzQsJHlKVehecrMBlbao3ie0qqoymXfVsxsBVJcQwxE05FJPdj6y3bIo5fOi1wvLHNCzgN
4fSSzvmLa8gTYVbPJqStlTbDLmWq/qRi92NMqclA/t4n3Mr3zhjsFzYiz5LcAiA60ZeodhX+givj
ZF9V5H3/V5dfLO+JS2ZstFh/osB7ru3A7CoLaykxmCedT9fE9N1myfKp7RCRy6JfdIFXvWvjM/mq
hwkyKScfJqgJylkV+2+9nj/qJXqkx3fISY1sxv4YU6shrOyfIB2FYEzDbV+WEyx6mEc2puXKrS/S
K16sYnBQIw4fdHOL45o0P7SjjepqPEUtm+mo19o6RdrRTfS0IBczeaGVW2QFJkW7RjO30uvKZVOL
cNfJ8bkqUszjKayIoWPuJEsMhXHhXrgTrzlz9VPhKea2yJmMe52M+m2YsTiGWTau0WrsbZ3z1JqO
HzCGJVZH5a2X6TuZj2rDhYKojmlkWDHjkwGtadtMaP2BKiJdTbCN61zioGxvRg1knFf+Hl1mu432
Xr2B+aQzcn/tqPSvrKB6LWBQBCNEATPxJdiW1e4d0lmDLCcMeex+rAI79ogDBkAPIBvdN1+oRJ4T
e5Zbq5mgOIqLNYwfZVqjAXOot2UUH6Mxo5lUXrcxsosElftCRmFx34fNt5RcYTKB8zuoxlvjqF8s
1C9uuYbBTwMaibdGScHPOukZB4ICMlgndP8gITwnsvfvFFJ4/FO5xfGfg0Pz0xBVWQLUSeQ+BOfe
HuzxvnBi7u5TGDM7pI2eFOBSyvJQ0u1NkuzPAGrOIs+r6HuyGMgNApRp1wyYfIjPmizu26h6Jflx
p3RwNsNXS/cipHGLnTYJuf+lH0DsmTalDCk/QMw8RuRyByX168LWa1G9971hiFOyTKJoX9ZYmPPq
1u7nT58EtMyvAcz3zOnuA8e+m8y4t/vq3kpxr6A/ivjB+HOeAtM92I26gpRfm3ljBudxnodrzx+h
TH9Cztraq3SDIfYi/E8ZFTfEBx9qTPED2QIjwtutIm3ibGKnODRo6Ugd7b5a0/zmUozDzyWTZcBP
tusTWJUmNuV5ajzGowCZdNA31xNuzofBQWAiDXgyekoIIICLt7U3n/0uTy+N19QYiCs0WTn5pdFD
toDHBeff1XRrCSXwCI/tV3jHxAbT4VrxKDhjO7jYZYgHuBJ/ioWZVwbbo4WMAuQKz9F8cZGcodRi
tMpXejNRzei7epXcf7D72MWhADjTvnvjtm/uuuXO6Vb5CUWEOqYEn2eolDZg9Yb04OfWDpLpJh2e
QPrHTNIF05TmZfFPyry7+tRUxC4U1U635TasPqsI/qi1FwC0J5Kg/OgIbHLrZMUuNPABgi3C4REr
MAk/vf+gx8celYL5wJXJrISpz1U9vmJKpQGZdHv4aHV/C9LKrUC8HxfGcWt0xsr+Zw0heD0KPAKM
TuPyyZ0ZoKJSXVMS7orhQNGO5zdDFVJGbxE07NBDj32ZzE73cNBg9yyAFuD5VDmeWWScyR0Xxpx6
31W3c/2Z4K2Kw4By848FfJJAAdpBvyO8RMNQbFL0dZ6b3NPa5JGl6mc39ZnzBSxfN0o3acuY3OKY
6Hh2re4uR/bn4ThMeM0EmwBIFNRsNH3Bbn4OzLZIJ+xu3BZacXVqAr4P6NMfsXvurDcm9USCWeG1
+4hxdMv0mv472auM7jfCPxQQT2UMFRhTYHSqQJrDwEneZs87Ti1CtCvxwc/jNAQg612F4JISDi38
9URnXHKIMuKj0qqS+3X43zSvNckBMZNppowVkb0V90PCMgC9M2s75eUukaiTuK9QeONu4dAZ1sbz
pkTlaxevMJ0dngUiy3T7K47PLOO+O9A5IflMDedp2KP5uWqZoMVXFnelsv69frfmui5vlLPCtKr6
V5me3O7BQAnpsW8kdLg2zcR4pN745e2QP8TOtEGD5fxuaeiCPhDuPSEXdv81LWg+7sz4mIG2FQcV
2SSUHSgyrpwfnyLeoyns+Meq3Q/oeNJ1yoNEObvzyws+twCgICVtDPe1JPDC8Ee/ZegZuuS8zukx
ryKfLdVr013m5nedYSaZftekHmgKi4B+D9FiLT9hVp+69I7KrMWWEAYID0Dpg74syytJ/4V6B9lJ
cZ3O48WBw1gl1tmjKMAhwzGIOeFa846Wpya/LgOkpJQMwIMaPgd8Ah+/sPeGmX6Rl1bDOHg12CCt
XR2crP7Udt99fr+Yy+JeY/9AHspTEXF7uwB7Ik6hoOdmNVtnZg8OYY8uMBPzZ0EABagPBoh0jzD+
+MAtPjE3mPiVG/HaB1+Oo9wl0XaqEHwfl+4wRdxkBtTZV2NtX2FSoUpF735YhVlMPXKPs4HVVyb0
lZEviq0w9PIvMCBc6OXDZ5g+ef514Qj8ivJYrsgMWeKC6XeayaW5G9JfVp4flhXK7/RXBHWglRHm
v2ytaywv1Xdh3dZwoJrgtl2XH/0Ub+tUf1z7Maku9vQLj2SBYxUlAjC2A5s6IR9Z/Jk1x8Z9oS+o
2EgmyVoCEZA98Hdbz8f/UiF0pIDD2pHd2gmE2PamCMlf39qMlWoqZW/Q+8CgRtk5KEytTzWET4U4
9Io/AIvfLAFcc+vAdcfg6SqZ72aGUpRhOxMjohvApddP+G23jY0DQzJESsia8slwPKjpFySSPcCA
jcb9FikuMB615EOrHqtkFwWHFAjDIh7d6TTQ9VjWpDbzEqKS7ZaW8/PoWevQ4xcHb5x9xnrfTPAF
61cjXysEXtZzka00CTwOm0LXV03kUQZ/QUNLhn0K+NPrrj3OmJVoRqwsegf3COGD/Bph7QR8MAEk
gtpxTsCswOfXx666S8RbQj9BwJbJ8jvGYihMztYCy9S+7zmQp56kK7kdum9wobK7nuJbBthZhUpp
148I4BOGM5uOFVo8xuiuOR5F8NNON/H8Y9xPkKkN2tyKTks23eTVZRwFytpjujphp3MzA9uL76a+
fYzqm3pcNiS6HbIUmD4sxvC2S96i+CfA0zClvyIeK7atAdiEXd/04gBsYIhf0PPI+1Q9kHIT8MmB
AAXV3sFfGPH9tO6b6/yxucks28B9p4SV7t4X1/Z0D1kSzUEx7eccj8zDiCJwZDviESPacs7eRES7
kOS36cEvudPyjWSnhrKKVJHcQLB5a9cDg84vvdGrjPVdhXvueCdF1FB8rJHozHfN+OLQjldfFgat
uCe39AkC/pXbrvCCHGBDHTxG5qGc94obewi4Dn6w+26Ib2JA3gqUnojI1RmXS9HetCgALQCAwEj7
7phjTS6WgG39HDvXnfpurQ/fOg3EYaTk2ynJ5GXnfBicMTbqRnNykh8HjExfPFrmdbFc3E+AaxSH
B24XZq8lT4UkODPuToZ8WMsK3rKZsA1gmely9D2w0TRpuTrH0daRr2kFh+DcarMb3dfcEojLTqX3
3pmHmqwS+71EYhNSnreEr6FJG4jSmVcexM2ECBK3fClIcLmoJNu60C298Gzx8MIKolDbuhwweX8X
CjRRNLvYWoq9CNqDKQHZs+KSyyqtYHmKyMWYcFxZUj0cR9qA2NPrEUkzXgdAx8W5oSYX8S/i1ar8
7APkTNNLGrzUDiou+0UMa8uK7m0cELnyaIN4YIwOv+DIHImN90PZOTAtFxX/bZs8T8W7H7z2LWOh
o8tQTrORqZFzd/xQdNIL0PtYO6h2ai6Vt15eI0Dqt4TC7TvdbhAjsjNAtZxv+nlgGlMfuoxp6N4O
opNx5/1M55aqlFL/vWIdttMRZPthMcVhLO+kxDzs3ulSHY0FBNw9dhLhDrD59Cj995W3n0KvQz/W
+u9OluyQL24MaljcuAthirpiZtl/O/pOYYFBnk7DCdU8Fl/OPxxSLdADMGi9frKiz07g2MKIGSQQ
OCYcwC2AQpzXqxjKG199OE5j7B9F1VwqJ/4ISczRjWDxrEYztE3oCBwk41oTgsQsOKwq/PHiyvTB
LVNO4i2ms9VYT91AozzAzZGvfo3ES05wLw4xyXNOgrIYSApE3l8odin9CvigdgnetgoVe7faKmYb
NjHwMUdPPua71ltNaURfTZ5d31ZtJaBThuhZguwZfQggXmBQhS02iR8cu1VeVMbxE5pl5qZoPdwE
B2zgH2Y4DfjOzbWtgNJNK/fAYmC8aUL3oEL/kOuQQLMw/Y2+61JXLCDd5dGpV83z3CB1C+gKP/TK
hCcRwwWeo4BA+3oqtlbS129p12DYmqGzI26duWsFffI1Bf/VAYE+0szBzRj4p8mtV/7hgsFa8QS4
kie6Jj/CqCWGBt+rU1RaD74fZcew6Jtz7yNam02JkFTZt1XjvWnHmUAWseTGoqbFFnkOuzj8cogD
5k7zdq+y0XsjKpkhoz/KvTep8BWZA4MFtwOhOjGThYBI/8Y/LwVUf3SS3OeW6S6wMOwUteuv3+bD
WMn+2raiZuNL4qf8ERu9J5w7mrzUU8ttjtchcFtuG+N8nXDRywuBWUbfuwGNxJir1Ua0+KkZLB5r
rMRdan+6Li7KnvMD4QAVar2xW+Fti4ZBTcX0o5A8siLpRxr50EV6oH8e4SlgBrJqPpcaTOesvrWF
Th1YJsdsh1fcNO5hEso9Ijs5TskaTZSelfIBEQUT1grJ52mK4W5ys7eE5gleX31aKHZmBPqz0zDD
wxk2r9RDjlrDhLzSgCfbfs0yyBhS1VAabc8jx4JcAgxSGtPKDDQ+jNM/qHFJBSbFtVcXQRKnlUJi
TjoQZiUpazOCctXTPKl+JVJfBrR/MRaErRmGQ1f7v8sl+44a5iO8NyY6E/QTY31OMfY+yZCg7OzP
rlvt4daPSKPfsWu9VAocSsDV3rVuc3K/erQCRrQA76rbVCanLuYXt4q7QsfbeopJo2SPW9xTx8U+
l/oV8Q7Sx6C8Zb4lmLDj6OmKE47D/eBTluvomIIHTlL81CSzSc9g6jRn1zcH17ZfixGtJPIfxGfJ
Nm0BO3YYKBYPb4lX3lEcQ4Tz0seiJcE8654TQ71kAhgrEActQwEjPvLQ6kCjOLjRu9B3SQx2fGgF
4jDoebR/w6SZMGgoU6rxy3YT6X1GGbLUH2fom57ZGuh/1yYZK7cJfhwxNEDydK08YxRRVkPJpavy
qjIT+6iVFSdJZzULmCWOZ0azsVvnDLhMAEqJZgZBK+Ql+lwf8fpFcW2J+7jSCihwV4SgCzduWQaS
fEkDWYPz1G9rtLDkzbe0szjSqpzm11KsIuxW8LNdAbxriTzGLttKRpoLs+mvOaHQ+WOjvCTEwV+M
IEBKWkM4vIf8v2trIHCi3r80g1/A6irSnJkV2t+w59JgFXOtf8Whh5CBJpgfN/fUugMc0UqbjL3B
B0K1Dnl6fiq5zaTVUfADF6Vo6JhJ0BNZFod2EF0lwblSDQwor8esGMp82/iFGrl6RFz0b41L9Deo
Nn9w643xIlIqxjiQZ5WNacEpNDKj2BrtFrDocNDFZBYjri0pSTPkjPmHCWgxz5vSjivaYxnypfAr
VMwjih1mOkkvPyFrmJOp6JO897dRPoWGMCIVIs8F9hERFlDF4aIahILD6B7BTlbUA35Yk6+x8TVT
wYKFh7wTpkIXAIKt56n6szTCER8ueiuQO5rVTXnfCmS5wOaaWFUkqSozhq89+BP9HJU6qmFChh79
tcWbkKsRu2wpLlcyr7z+D9T+ihgO04sBnnbR6QxIS1nWzlNXtS1tYTtr8vEl6xAsoZZj8IbMDpn+
T5CBFSXf08Sd+B05opnAFw9p3785dJ/EwWFdLdaqbGzAeOkhK0W6Aww6k9PYyqynkJdTYeuvJfVE
n3LncCootIUVlrZzzkNbF3/ycrS13NqDzy1B6mYSGaMb0dLJtVnk3ir0t2pC3KTjlPo268dOP6PF
j3y0pN3i6eAQz1keuDROOgXnW0ldBQB8A3ee7kdOOXTPZcdxNiZuOO3zJhYE049zJxXpD4Uf0gYe
I4/51lWsJh2+d0OaYLnTXTsnP4mvU8yohrO1//bQVGI1Y/foTvNgzaub1QStw0jNRNwOd36MoSMe
ibtnPOnjmKRLKIYhMwg2mJcm4tiVGMrHsy+sihytOU595sm95SUgGAt4LJmAH+8GLskwthGOte+D
uppeFYYOzLSpTDOv2yEprei2ZoPxmNE6Xcj8SczTkrUowcs8HCAPRd2AcNown0Ga6NVOvOO9tfoo
mqVh0tJ51irjKfCfRgM0k5XEH6GtgsnTly31KJ6fihtj17UDUL0WGT4jIV8E82uhTWSs69L0aTnt
jDVG2tzarsoLb9vHUWtw6uTuSgQN51zWn4PuoyWB9WQa+UvwplG5OrZd2DSHoQtmcsvDFtEDQVfQ
DXonkjYRT0aEYY4vk+2s7l9MVXkFFh2cAf0fh8Z+XzyVHsPG8rc0VoTUNs3qYIGnbycl7YQuTnT+
KUOZObdRFsuGFm+lSqRhY4MBGvyNU0lc/rPlF8Ea5mu8/jXMxkzMh6wdRTChFGlihMfcGAbaZTV+
P8mmbNXefRi0UpztoikJURT8hs+TO1RUs9jO+NA+qlvGiJGJWAVFkkbNOwIhyX/coA0cbkOEL0jP
umwP5cV/jmxFOtIkGYE+xnZMhsW8+CXA/UEASGb7RLQUzMF6u4x7Wn8Ix4rrstcI3lHY6eG3kLki
5tMnaHZ6m81UE9IbdLOgPuqXpnX+8EBHyy2fjaWQLlGWPAJ4rOSNq5y1YQB4hLM7tdMlO8R54rg3
amo50Rt2cCyGqUcp1HSUVztaizq9taRem4BtG1g3AwPZ5QTduANkyP88Py1dkl/4iZP0OglaNXz5
jpiWk10lOXCu2MGrBOTcCx9nego+UojOKY/u0hcBTJGuDPqDjHIbYFpuUdv6S5EAW6y72KPVOqW6
ueAjswAc6qq0E/pgS9sMRzSRQQeWNsUzhEueGcer6UqDpdRC8hjs6JXKeCu7dtE2ZwjOuI9gqWmc
soRd2gvCRehNM2Je0j++KooR81MSJe0TkuCCJuIcWgRHRSLTzftoZMJFmt/Iog3SRsuIVTIPQwQs
URmNCSMjJArHYiLaHPd4tbB2aGGu0jq/q7jLkOSm8pRXCJcqH84ZYJrQIc51oDkG1zkyIeP53Pam
Wz+gjX3moag9xhZDi4GX2zWSPi5Ws5q/rWYgAD4KrNcW0R76vDTtF//akmUmGTxkZZ5CTQqmCDnz
NM0w7sExgG7bRUnYMBytwf+wpOedZHgHyDKC7qfzhYKxCuY6iRGM6CiAM9KQSFFNvgwNoerSgtda
tEmfoA+phhwSUe7F2WFyNKPvQrGL7V1CuPyDxslhfU2cAzTgRqbmh64kIPDGiitc+G7BObHVUYJ4
U5c1DEsffkV4YwWSkblt6z7+DjCI90xe4iE8NFYk5mv0WIN5IUUkw9fVZiVQPVyMExIpV4RsHhYn
88OcFRLqkkMGKH2rKivZ5WqRkXMddz8uC/pWmKZyfuLStFyyWiUK+jau6u0eXpOuin0jbXxgVorA
hIkcFdjtEkAceDCD0c51PVoj+wVrtjmVbtPI6yZawpoGR+R08+8wbP38mLjLTDem7CIGztriiWrD
ziAwzDrZkhDScY215FKmL3FblN0Lj2qVbkbDyQ0iw+nHO3bsOT2joQjZqyc1LTddxzPuTH4dbU3n
43jFodI/l60E6pPpbBJk8WhYZJP2ErIHGf4QidvHFWvPguuq6vM4jeS+Foyi4hvmon2HV7ACXI5g
EV2Ol6lkPLuKS+LVpKQf39plw4RmpFs57NqBgf5ehrb940hvWQ+1QcsHJwwzZPX1gIwHlJoXUefV
DtlEY0kzs7OL1v9cEpFh+Cj9cXik/5oHh0L6PiJW3+/Ym9pMI2irrGDMT8DberlTPCxyk6mabXGc
3EqxDCuYiY1oBcj7Ocu4swWd+I69dvgZgqrj7cQucQDOPATgXMrRuePDpPdSyLghCYpNfmt1IyOT
2UdmR/paa6VIM8aMPnoGdohW4WLRmZMd+OEZzT5JQXFAcK9AsHXljwvu2Nz20QHOdEfnq8CrFMqN
zm1wl1X1qNfeqJfeSb+Y1KaGB02KZ+d1X5mRkikfbKg1lkMXOX0gJw0OuumRo1mMxZ2LSMSERMHL
AnlZkoUBq+OgmrrP4K/cizpMf2EVgavidmkElL4pZsQcggQZhWz8o/Ha+dEPNX4rx2TR2Q99Gt0R
GwpqNWT5tHjdpiJQKfIJXG8qSNwhttqvyogs30yiKvnrPMw/qOJ9Zsyo7rN9iifvly1C9Rk4E559
ZspE7WbNmOAqidioIBKI/gsemYahUcRoSWd6SO8zE9ULYMTmO8lr8nVUXcbY6dqkQmGGvRC2vkx7
kDqIPcnqlV5MyCY62eToOhIkpxX4AswkEIWn1vYWUus6DHUAkYDNrdd1VoGlXJnTmNSwGK12tObt
zC7DH2zGAkqOm3XoA0xQ0WNkH593U+9YxG3hYy+3Y+QTJRy1tuBAsjTmRV68jHYlF8zgKhGBgjGP
j8LeYe0ErzrHCSMZM6Zk0XvAIDA5+nY50MJru+fJQi21KwofJDUGH2Xt2c09fZMOgT1uUhWVwSmO
VPcDq38oSfzGZobjcFZURawri5NaIkW1YgQLMKrKc11oHz40XF2QcWPmxRcuLxKMTT64oIErQdpy
JBWMFsROPimVWQyCEFMidxtl0x7dz0NuNy+glcpu31GBZe8syNLcYy8qk20gLRvhbzwV7VFbo9V+
etVIfKqezRh/tH2PZ9aBIZ785BGsv33VO0h2QJ3NoiQqA1JX9hDATGPNL0h2pea6MmBicTKv0Udw
q3P+GqC/yji3am+46ZhajacptKv0m+MzZ5EsM4QaVG9DzKyUG4EV3gyJh4jgaqTGG7gWtlDTaOgg
+RtokK1UbmdeHiZu7OiIkmWeoOAabvGDp0T9qFvfd0kYCCak7UHTo0vPEM5NmwruEWOZtohtLtc+
NGkWemyOIaye5Kd2TMkFoUkscgPimqCvQCZI57NCo/rvyoWKNB2s/DIOtYWmbK4cNGtCT+qecAl/
OkA+Ky7Z4An/It0OcSy46+iTC+HS7gamGvKYD9KLXiJIoWTadLZdM9eJm5J9YZrCNAQqJqsxOQwI
66BC9q0HrSHIx1tVDX2yk3VcFXeoWmmKJhgkT20+OTWPuU/DXPUKnu7QFFl23Yyt3x0SBCnj0Z7K
LEbwGxVY0qJ141r6qgRntlDpWAxbsirY5K07hruaQy5+89EEBlj4ZMFsNrMCbtvoUAz39ghvByOY
qZ071KTSd/Z04iSoXOky3Pz3MEkwW9Zs+ji3tuygTHa/G/9JmpUe2W8oFLmLaQDSeLEyrFXtesdX
CDPiHJ1C19HJbxsqW0bidjVBg6Zps2SvDc9xj34rj9HLoXYI5LT5x7/9r//zv7+n/4h+Vw9VPkdV
+W9lXzxg0+nMf/5D/uPf6v/3T08///kPz9dKaB6OwNfCdx3fD/j335+XpIz4j51/h4LR53WMJzoH
iQmhRTlxsi2ysHOv/v6F/L9/IW3/9YUKyDGV5dNYmciVSa9bOw8LcqpAGW3gw5Uw+8hcGZcSxvrf
v7D6by/s2o4bUDFJV2lHrv/+nz7hLFARBzH3PicscV03U9LsgCJNMIKzKH76+xf7718nACPP43v1
bV7Rdf/6Yn0QJqnH40ifH2HNZiiLhHKdO16//fsXcsS/+FiupsqUSgkbleZfX6mLPMMYm9kLbasZ
TnWlbH2rnJWRSDwycaOt1dQDdCDftIesXphNDd5k1tCbhHSGOm1QFUiAGF9//8b+1df9z+9rfd//
9HVbvhIuyF3UsCNJ0hHoapRFbb9JyjG+/P1LOetn/OvidX2JJI+t1RFaOfqvrxUZJZmcMqQ0XsyX
zbUXPTKyrKPruoJc+y45Apikfeu4HXtZnNAwFYL00R716P/wg3j/6r34yre1Yovlafrre1m6MXcr
HxfzmC02cZ5Bz6XQBymL4SpPOCJ0rRb9P7zov/iyeTFX0p92lCPF+qb+6cvOebitpsNGFraqPUWZ
6m4CvrFDQijW499/2f/q8zEl9AOPfcINxLry/+mlFsE0p2TaCAC1nQ+unATpyEBCrbDv7+GsBLu/
fz1n/QP/vx9X25qlpBi9SHCGf33BEaGWcGKUDRoYrhf/X9LOa0lyYzvXr6LgPbbgEiZC0kX5qvY9
0+NuEGN64L3H058PTUqsQtUpqKnN2GSQPTML6TPX+o2z6ZCzYXhFh4FoeWN24JcUZQWTCye/2sZX
EGRJZ3WI2nrNjWKVM7PtQgdYigmOmxsxLy57MtmaPhc8PqDD6lJpfY3KDo5upZsar1f0AMn5SZrt
bK53wvmmyUxSdZO1y5yiBnTaB16YGFmgUakoC6X+GbSF8pFLtLZFhhUQkJ7+skkMf74e88KcItmq
KYombHiP1mQBF26XBbg0a0tH7n3po9+ZEOwLXqDZjxa/lP71erhL3Sp0XbUNnWnMIXTaxECwD7WZ
qiDU5CGj5kmt/9CQ1bilXBbdAuDtf14PqIydNp1Y4C3ZNVRmsqpMVqpUq1ZcjYuG7Vt5tUwrBTzG
UZw1Ql4LQP7b0u3CVQfyfEwlqck+BKk4N70v7F3sFH9/xWQ6FVwFvUjDeFAgm7/QnOp3qkVwXjJE
A7iU/SwgBf12ZNSFE1eRd0GJXFnKo3x5vTcurTJD5hJq2xyPoKBPu1+FZieXPU/cqJaDDx4VsbWE
zsGP61EuzSk2D8MQimLaHMenURrwnOB1E0yvYgpVaRNkNzZUkM8y//nb9VDGhVg0xXzbMizFFuPP
jzYqi3SIW9g8oRWjLVdFLUmbTHIQZUosjkAPazKSf6OaV4hjI7U9KvPq0uxsbR/pTbjxzAwLae6B
FE70Txb34keui+TdWkRFbEUEhxrUvJuk5hqmSQytBz9go0ZRWDLNB3JkN6AxXvJK/yBl5JCRtO44
dJwNGbnfTRKQVzSB8CahREYvbEZB3k+xb2BlIpFUDhOFtDgk9sF3m0Omc5Ggds7Lpgt/BHX2IUjb
H3QwSkmlDk0O0xENWYSo016azgNmbaA9UT36WvxaRvYmTELwnjmGuwLNFD+Qn2qveAxL8ZmXCKaq
2twWeWlp2WzVsqEotqaryrjYj/o+USPJ6MevDig8oN/suKgnw3BG4aPPE+VxAOX82yM/pABHCAN9
ySu3jrdUT7ldz8wDQk1WuS102eR6KzSV2X36KULvoIYJjymnwDXD3dcIy2XEKVqRFdGV1yQuWN7X
Y55PPS4jY0XCVA1LM83JYkqcrotggqOGILfaQzXEyueaqsHCM43u4/VQ59smoQzD0oUsbFo5aV7T
uaYskcwDOtkUr1KRor9VkqZMGkem9J27M/Eu3DeFoSNnJTiOZPJRk6MoL/y8lHCr4P7e9P0CgZwf
EKUQsCtq6LAu/0XoXA7ITy4Mp+8+Qvbn7YKK6dJVhnzma847+vRjJq3PdBgoXkbdpzaNCmhz7qHb
oKBUEgDnNIz79/b1OKB8Ord6U6PDT6eSTMLcdNDGW+i4Amy8Wm8/DIFmPHYdMtVlFSbvPvW5QlKb
Uw0FxIVpTE5gzVB1gYkGlONYuR08Shpgt7IBry0wU8j7JLfUMKuZuXs+oYjGfJJ5v6gqG9lpIzN1
CA3DR9tF0Qz5W6Wh6FL4AZJGyoA8PwiXEZ1/vV/H5XC6RA0FXwLAG5bg6Ncno1iDvvUtiF6L0q8A
PuadvLWpBNq9W21lyA/lKugq5KTeG9XSVN3AQkkWLFYxOYvS3mtTqne8ctsGX4iROOTFAUWupjfu
Ok/8VAdUpK/HPJ+vlhAoHVqGYpm2ak82BjPzI0r4QUrGpvSe4hS/P5Knxq7wdOnz+0MRRrZVhZsq
smun46iaPVWhhO29LRpEy+oQQlpQJwKYUeQ5q3cHM2XT5OHBLqur1uQRWuuZFlUNqeOiHP0ZzL6t
DxBQMsR9grlxGy9Ep7NlfFCbFi0jW0Gq4rRh6BKIDMPpHKlIyDvkXm0T2QwPWE/9s8pNtAebxPHc
JaZUevYNfgY02He21pBlXtDU4AXXcUVMvqBuHJBi+D+AT8wV48buQ/SXA9dCzRbKo2vcXA83jtRJ
g8dwqrAQ12crMNTJisT8lkO2bPAx4yT5BAqt3pBrS2+vRxk/ehoFUihrnxSQLM6eGEY7SHmLibQe
tuqWIkz5obZQCDGdCjdOkVGxEY3ZvnfiGDJJC0vwoKSCYhmT08T2ShXio0VUxYwRcBxJIyKqDmae
9O/vRrZvnX3fspmq8iTDlalegVQyc9QNKvmWYoa5a2xLmWnQhcGCVcUgCf5BmmnSIG55KHdVVYxC
Z4leZq7H93CFgMpcH63zMBo7l6LbwmYZaNNkllm7VC8LKLAFGUx3XUcGnsRR0kTb98cRHD3jy4w7
2HTuFUploouJtlOHuCwELg3fEqgbWZ3fXQ90fmWEyzxmsBRdGXMY08PVJS9rGS08xUB2yk3ZpwWC
TU34MzW04CY0wETXwgc53/foiRlQRNoEHPD1jzhfA3wD57sNiVg2SDecbi2NknYdYovuqkIsi42k
7YAWrIZywDFoqeQJXo1Lv+T13a2khurCe99gdAE0ZcGACgSlpq+jwRXAyiC/48cOlmlJeabdKxCW
5s7bsyOeOBZrndeezN18msFoFdcNKeN4CH1qan6ny0HqfcV0ZnDvo9qPgy2PUlOduTy9XRxONxiN
XKg1ZqlkRRjT57YTW0Pvp+BW27gIQK8aIrtDAQZIvR6mt63QpO/gWdIvVMK7O0iE8rPel9lDbUAl
CQMwsKbT6cAaYvuO2nvyfH3oL/QJIlaGyeWQI0V/u/YevViyymjQ9sIsMoLRgAGyHFgI4KRxPMpR
AUooBU6uKQyc62HPDjODdI7FpmTptmqq2rjOj8JKdcub0iVsCCT0QQVsxUkGzhPNSPkmblT7N6J9
7q1k1sGP65EvNPgk8vjzo8iGngK7Q3Fl5XUVBqGB0iAvUIHwydHsj3p/F1fQpGa2rUuTwNKMMcdD
woWOnhydIAiylkQW0KpEPWiIEq2GDlhphsLGEiU3MPAgl24qVTIfbab/rQ7wCKiLAB4sWQimUb56
qke6bGVl5sxYnF3OGAv+0rhqwuNUxeQSE2WZlMN75kKIMiN+IZLDTucg2Qe+ZGalXxp23qRkumRS
0MQ87XxJCLdXVVDNHlXsBW9khJ96HhCLwWnDpxh5o32dh9yI28oT5kzwSyN/HHwy5zAXQnKTOz0+
yQUaz5oW9Xc92hm3al1hK+A3KAVfn2uTnqU/OavMtzejbMmKOjl6fYrRdluSaavDOLxJXNRWe7PJ
9m5vZqvroSZb+FsolcklU9Ea/5pMMAOZkSSJAVuqiqN/k0PX2RVNDTlMtfqvatCpT6GN0MdMA8cG
HO1tf0UlJ8xYqro6PSbtogxQ4oOD5NdeeaPFHmRtnmpwuFPUj2q8T20PdZWGd9QTUqLq4/VGT0b0
z/AcXJzUgrSDpp5Op8GRxkfAqDgF1R5uhAGElrNsaLAWS4Ho+Yg4XY94qZs5rsckgGKzn0+6OVC8
3kUsggRPHgI5q5SocVHU6EhRp2FaVLDv9BxQSFyCzL0eenpTeGutOb5OLRKV8OUnsynEasB3y1G+
GanybQRM+0m1cjxIArSEmqjMtqbfSLusYs8GX5pgcRgMM2voUvt58VBv01T6QZu0X9ciYRoNoHyn
FpIOW7iuOb3KQSCZmdko/dnGKE0rm44xE/l8LZEeNxVuSqRRx+zm6Vi7Kf4bQOdwJmyyfJMCJTho
oe2vVesfNJJL3zi4PApIoU1fdXpO+ZzHHkOqsVsPWvdFLdJnA6bQ2rYwZWGJba+P7flEBnlEzlYh
c2hZbBWnjYs5iYAY0K2Z7I8+b5V8l2lysM0jM7nBIKzZX483uUYzlYhHnlIlvaKzP02GUSpjCe54
TLEuriF9h6FdpyRmNZQ9rwe6MGrIQsg84VQOfNWePAsyzQJ+aNlsS02F0U6Pmyi6st2TV0NOux7q
rdp5uhnpxNJ49HPEouQ5aRSkCCAOGolvCD/VjRdg26HhELuJRn822w+7LdIWCGkN/RfTg1hlF3a1
FWPVTBbQyQaj0Fedhh0qjjnGodX7377nopNvZ8bMUr7YKwwzRQf6Rpuuol5HvitsUA+RlT5Zm5ks
SPqkgALBoM7MrEsjbXL7pIxDsYXXzOnMGloZDKkgJSsXZbPX07iGmGcEH673/aX5a1Os1GyZN9lZ
SckeuErnwK0oRFvdEmyjs7YRPb4B7OYhVKh7M6+mCx3Ia5185JggBNIwGWobLhvYckh9So4LWOdH
HyXIAqs2MMXmessu9J9p48etsN1pCq/10/6z6wCAWkWeGZBBX668KEAFQO2rupxZkm/fPJm+kNvM
tymsAOgb23x0MeXNa2ANgKqL1wNiRd2t/1JW+peyQwkoUwN76YLw/1zG1BWkLH4ewRuwIzqbkh26
OIANEV0C3bRyNKs7FH4DRKe2mzX7dLeurdTapAIhK1dEXHRr7LFzUg0rMze/waCBHQA4GvVdQ4aX
2X5RGqACqKsf9E4RI0TIWCQairWRnGGkEykYMnnKUsjeTSjVuDpor5nt4PVp3dWF/Tu3QplXa+fe
ZGps3eAI9IW39MgyzxEBRzTElXux7GQ1vksgamxLPTzYPcqsqly4S3kQyjIvgQO+eyRJI7HeKChT
8ZtexkK3wWUhBeRuJjbi472wE2ljDTrlq+uBxsk3HUgSgrxtVNK7Z8lONSoBl+ctAg0BTiZkKJMP
Acj1VR6r9gPURzD8kqzOXEyU8fybRtW4WDNNeGRwGzqdPoEd5ZwiMniYZvDDJehVXhWYvFRrHaTi
2tPU+L5rU3NleoG3C+vuTQE8/zg0SbXNUiEhAOOjgOQMMNwCV4ueQzuuYbRTjcXm0NIeozSL5wbl
wkIm5c6AkMuzqWlMTvWs6i2rNxCzSPvW2Xst8BLIuEH2qSkF+k/XB+Y8GGl22xwLGVxVdXNc60cr
DBFTPEhMMK1NjnI9UG4AsfCmNyEcy5lt4zwUjz2Fly3RdF4Bk9HwJb/wrFwCB5Wr/iYCLYGYHBD3
wJSy3fVWne9QhKIowyNaNjTNmNwdtL7BzslH+CFuWvQLEr9dKXZjzaQxJi83pvIY5a1ewJVIticD
Vdg8Jmq0OmCPlrDc8hxlrj6G1RBQz8UAo683MTvyQ1Ejr/T+BpKwoXEUzrkdTRooFXCaIpe3S6r6
/a0rhSg18oCfSZOer1qmBhUnRbc0XqjTI0U3emtoXHxYA4qXwQo8Y73qvMbbO7JtavfovA/Kp7y1
xcv11gEyPFu5RKZEaxkmmAyScKfTErM3AL4Fc6UUEI1RL972Uoma6ZLyDP+O03oaf06yL7GGY1n1
y0Hxs2u8leTi6GyinYLpHBizoV9G4QPPkYVUqKglrBoLEY8W/LYPseNjgajIMFS4iyxz95tLZd4K
5GXtIr4ePdfDo5XKm6JD2D0J13AnqO5HAEuzvYakJOobiOSjHJnzzlM2yALI/g56xjI27iulQ4jJ
xxpE3FrY0Lv2rYQouf29QVIl8cjoGDjtQSMfjSOQs0Np0Rr5QSibFtg9ZAYKlx3FPMeKbts6yA+x
132VuMS5eLHb+8gvlooTcIB9c4GJFE6HnSoMjlp8xv6lrTamt+PixGVSeUtV3obQ8ZQHq0b4xtFX
A+wgrOiXKVohCFfr/UfHwkXhxYN+z07Ti09wK9DXedEbuM+4W8UQDD5GGLJSSMnU57oGZW8eWuyh
21xb5MMDvjOwIxamch9iVZJC2OtecHxIvQLRJIDjOIaZlJk8SNeW83PAMFgzfuO4N2j3OFANGNt6
1ItD9CI4+IbspyDLGVbfw5r3xdpGST1GJ6nBBb6S8XBPPld2ftBthHfC8IF3yUJBgGwI7xqs8Op4
k8ByAV2rm2vehLA0DiH2vPbXUlgLhhZdH4QkceGVagRf1J2qOYda2urRJqwVyKS3ubk0kAZx7j2n
vO+ibYt0QljcjeaKAUhCQO6p+4K0Kg5SyvDQyh/a/AbVAtn+kSKLFm5RYETEpT54+DpUzQ34axfH
QcSklfS509Gqah6dZuva1RpaHm4IjzqC5qmHnJ70VR3wK/2kFmjhhR/89jvWSLhlIFuhIC7VvrrD
S1rdqqCRQf7ycqgORviMjY2IntRw0+ARn3FJKlGpLPNvHejHIvhRgCbKK+w2fB+/iX3TocJl7gG3
DxnSwzY0xQGp8hHJfZ/pezMKlx4kWFSeQSgaiGehn1N9E/U9ov0xWig+pMmu/zrYr2nDCf4hAtYc
hsmeUq3iPFjRN4E0cpZgDAiTWQjpJUlSdItAMaMKLcLugEjlLkN8szIWToDdTB1sMuPQ2E8eegH4
SUD6Q5ai1yEB4GgY1TtkUddwUddFLa8i3mKV8Rji2tbE1h2gNH7E/SnRN0HDKBlr23lQ0xW8Acix
6Nv+UJ3uEQ75Wil2wGhC6G8GmmjXd6spDOLtHDjerMaD7+gMFWrUy6njgALsnF9J0P102FLXPA2e
bUn6MPKSeiu+0zpYq5GnvAwpCiBGMfN+ejs+Ty87JmkAXpUyhUEQtZMjoROBW1KY4f7fiVvdi2AF
YPWul3eprmEda1bh2oDw+ctyhHvrlSV2AFimDoDpFk2Idfr1Tjk/Gzme9LF4Y/NRZw9PKDRuGyts
4JrrZvvC7oKdWXXIl0ZJ8R0qP9ylImhwNdAwRbke+vyeQWjeQADXSKRbxvgwOxqOEg5gI6cgs3wH
D98af6hdFkPtiJ1y7lp7fs/gAUkFn7/zxqNocBrK8p2yG1Ik+zxqYuMrpbNvEVi135/o4QWvWzwm
FbDNZzlFVWvrAn7LyJeMkBjsquBJcawAHRcnmJvN50cvyRoNzBLZEF6u0/zlIIq4TVyQJmnRuwe/
zod9ZyZYlXUFhtBAGthvyhJURljgOKZjjCc74bPCNRPqiu1y6hj66N6GUsHQsMnkPeLzBhZXMx96
8TvBpI73e0Ehd/KKxyTNAG+LZmECxhpx4a6Tv7aKpb/IVoe6LKxOTNniwvPkmSvzhfVOD3Hzs8iH
UR6cFge01FDRYZGx08HRHCzLk9fCylFK48YcfXe7HNnR4ceQ585apOhVcuDmqL5cn+UXph7VOkPj
bQxVQ55i/QXJkraB/we82Ut2ilPAYSxcd+YFfmEZ29TBZJBHPMpIIJ1OcOS3tcBwYehqAnpqEXfe
fe7guASZU9sFHv6GkODMnVPizn69fedvNwgopJRpI7VzCiOnkYMhM+DauABIRPwCn/0OO5nPNXjr
VYF4s5DMrzwnzdFz9uF64ItNJo89vlSBdGiT9Bz8YbsuK5o8wBp78SJPvWuEUlJyRI8MJ+d2g/6z
t8Hoc65ycD6joaKA6LZAII/lg8nGBXSP1Ap0yUVTKtaHJBv0x5jKPu5MbneTmyUwOuA6Yn29vVPG
BO20SCGTvge/PkKgJs8YMiip7NVcDDIjMxEIRwhNW0ixIz/qTpw/Cwr/P9JMCRCocPDRQKYzCXG7
QZkfC2k7sN898HwOhUGgWJwfZ/wFyNlJUAkkt0vlI0q6+Q0oQ+T3+R/6vQniqxaifqqHHqGtq9lc
Z4y7xukpSv6M7JmlU/UntTXpDKSppCA1q3wRhZS9NR/pY1vJvQPq1rhDwThbtyLyv2lx0y8ZRQto
kY7JeWeWq7StkrnPGQ+Qs8+htMFOw258hkLIs7oeHFAxC8dRP4m8C27LTC2fi5s669s9gi4aOPSl
GarFGikbBQEu0OCh18cYJM3iPc9XBn1z9DHj/D06WK3a9iQ/1xEiGBz5xhp1xpzi3pKQ/SOLXz90
ZY1/lWZGM71waV1QjwWpoIBCPEscFEjHMgdkxgTFlZXs5NG6ymVwF3DrqOJ9dGsjn9ldzxcFyRAO
WjYfkLTniXM7GKu/OqCaXClbZIO0Ftplgu7oAPAgBu+KWmSjL51SQSJ/GL1HjIZ8UcsgzNykxlV/
MgXevgSKDnIxVJemT2Ffk2vIU663sqgPN3uNAkz3DfSvaqOe10uaij2PSr9c3xXOtl8VTCxB33Bt
MJfG4+dorHtYYTncUpKoheFuc2UbS58o1zITCyRX7t3K7hf4g0gzSP3zgh5xwRJrgtQywLO3nx/F
pVOl0swMdHGRRNWXltY+h0nzogeDB9HUsB7drAdYDCY3erIM1BgoayIAsbve+kufwb1u5IJwdeXw
m2wDCoXr0gIOTtHd0PAoHSTMsmFpu5WnrdMGnSikwTEhwtF9R4ZI/xR3vP2uf8TpwLMDAjxiBKjk
atT4SJudDgFuO53HCTsKb4jgu6v5Gi/XRB7qVQ5f7S5wojadWWmnl4q3kFB8KEkBQaGoKk8OXXxK
kAMyMB+p5bAQ67zPsp8lPN5uZo+/FEfXgCoCjKMsdVZBMLxCIGzFY1WBmxBWsvLRRrhiZhTFycp5
a406gqZlapbAGKdZQAfrFRylSPu4fiwvDaVwUK/zVKT0neHX9bGaCTVdLnCnZSfVtA7WuRX4P2AT
1NlrxHU0+qB6eLe8Xg93YWqMWJGRNYM+DI+c06lRy34pV6ZdLMpCG1CiBOFI+b0vsCULRMJ9sxs8
bybbeaGJxzGnBbpUz+Q8dXOWfQZea9tbQS4fDLXHWESwAqs/B+/fT1jI5Rsr+Wea9YWPmd3kX//r
zv9ZpGX6u/qP8bf9zy87/U3/9ZC9Jh+q4vW1uvueTX/lyW/kz/8r/up79f3kX9YJ1M/+qX4t+ufX
so6q/+ZLj7/yf/vDf3t9+1M+9tnrf/7x/VfsJyvcXgr/Z/XHXz8aCdYqqO+j4R4D/PXT++8xv3Hx
3fO/n/+G1+9l9Z9/UKz9F8JDkFcgt5L4NUxuMO3r2490418GJEQSp7oOnRZcxB//lgCw8Pht1r8E
WBAwdzJHA8VgnSmDt8XbzxTrXxob/ViXAUkNEFD7479b//jnSfTnwFxmj49z7+i8IusO9ttWRmQC
m6c13ToTSUuUNkYpcyAPdIcAkvnJ7ioP54eqfyxQx9lGCH48Wnphz5yUpzN0zPfDfjGhDrzdHalo
nK4KqQw1G8vvdqEO3zrnq6F0GLy5M1vXFLZ2FmVyNJg6wIDcgKHfonl37xxQ/10B/15rW6qI+d7Y
FFt8kGfOgotROY2hNIMYYN1P3gatk7tSmxG1f2pWw6rdcjQHK+RIV91v7eDtonW/EzObmjq5DL81
9TjopEN1qdckWRq1Lrf1WmwSQCy8TXAYXvjf7GW5wqhqNazrW+lQPUFHvKvjBSKRq6PJ/9f8OlYj
ON3r/hzVo4+Y5rX62pIyz+AjcIneaR5ijxaPwvJH3ZUzkS53sgCQOmLxINdOUmiyLllN1muEWjpP
1qHbIzf/udqh/vFAIXlR3AWcWH/ucyfb3HHzLk1a8ygma/b4ouUKTGlikmWgQfrhm01lcR/YUsk1
t0n313vyciheNoI7BXqA05lrZAO6csyhUP4miYey+yxDK7we420iTpb/yBrQoUWRk6GueNoezXUi
9J4ZLrLI29HQZxmu4xfKI2jHwB3Ymgdr095kP5Fyn4k89tQ0MicdG6BG3Q+AwmlkJezxVHhbmMt2
PazGVWmtzLWxsLfRGhPLmYTrhXlpkp4YRSTg7HIFPw3XRYC+zJyGQgXDwWKgRmuir/fRRwt8pmVj
ymHSsqNQwIZOQyHByhQBRLaAsbNsmJXuVmy1dbb1ZraZt8V0EmkksYzsHQqn3DmnfeiSLnMztKEW
wa2C9N1P9Xu8VnbpXXhn/DK/3eLzdtvf9vvmRf1MaYQlOTN9JoeHQeIRBghks5FrTn11MnvyTHZU
za/RgUEI3xm2mvgR6AhS94CPLMzD5lBHU4jAXwFJ5nHnNSkYT9ZEaYK3zdvSWKjph3yskNXNHmfv
JQoaoBfVpRtYo7E2JjfNYWibrV3aG9/Cq3B0nKdiEpefze47kPQFeoczmai3cT0ajenHTVNRhlPq
2ZDycfUyhf+7kZf5oXz5UWEitPY2yPM/NL+DYhF96tbpKnpKH9Wdd9cXMwvr4piA+mNikBY+o4MX
SekVqkbBJkAwGRdvljeeuj0SudISRV4sbNuZWTDVefiz4UchJ0tZTa068QGdL/Q7BGplbxnfI8GG
dw7Wu8pqWJZ7dYXuoDmzQU6W9FnYyWRwsXml3Mfsi5wIZfqvvM5WqfpjcM2ZBl4IZJPnY4MkwU6i
a5JjtEtwEBViccj75wvJHRapUiB0cxPZn65vHeMmNJlBZMGAQJBJI1U+TebnARLTTcr3B5nmPjcw
KJd5gMckpgoLM4qCD0E3x4zVL4TkDQ82YSQFnzFXfKknhdqim11G6ZMf3FedMdOo8wlJQgxVCIMz
GvPkKTJUODYybVpMdj9w8VUMBPVV52tqDIfSaF581do1Ybh7b0cSk2jgX5HAOEOiNWRIM9cjZinU
lyA3Dqbn3wWSfPCt/F62wl/Xw5134mm4cQIdpUFK0/P0ro1Y+XG7HGwUD/WZuT65DDDXBRlOZdTz
gGYLJOc0gokYsGmg2srMsO4Mk/qpFburpMaz791NATyCwg4MTW3MqJ8GcjthJW6QiUXpqC842+41
rZjBqVzorZMQ48+Peis00P5U8lSAK9Ba2ETDpvain9ebcb5k2QBH1BLoeRnw7qS/UKZKokyNxMLy
XHmFVjL+RsYtpPhmAdRzrvpxFo27t8ErijuoRnXnrNPgSVIar1Gxydv72kkRlBHpFo5rvpYgpM1s
R2f9B1lgxAcjGwC30pguqNqmyGF7MjjHesBJ6FOM9cP13nujHZxsRJMQ6ukQ+S16ybkzION+MLbZ
HpWHXbz0l/x/nWySx2QTPtn36WHYWbfaE2rfi+Kp32hLdaHeJC/qvYvV7rLYzsGozhYB+lAkljn7
uTSimjW5w5lZA1OjUORFOgzgGKJnJf4F9p3X+TU9tWnBkFVGEpELKVsilFOYAqeNL3utVOoY4FEO
GfoWUqGJwXzqlKt8MDARcHDEzFHDXmM8mm+sbpQj5QC8R9rZWg6WP/cOOD9e+R4yBeRXNZDuZ7Tp
RA9j3gc8lMWiWZE5MpY86vbZGnymuolX/sbez/X0bMzJkY6OfQoAlJhWuOh+diuxqbcIca6Bmout
+xjsvEP63j17bCbPnLGqpcNFny5ZpYXD7PJi1JAyj8Rr4+gL0XwBi7CQq2J9fZDHP+x0gp8Emx7p
TaVWceAQDO72wYmw4DPDj1Icb5XA/G1J1ROMBcBzuOhcj3u+dk/jTm7MRZ1HGSAz3o92uOmEvOw9
a+YCONe0ydpFwx5ZhpymJaVu4H3UHToxupNJ2W1ZZ9yD9fRLobvKIojmjt0pquVt6fA3SjGItvCa
nC6dvJLw8UR9un171MXrYCUt9X23lDfpRtrPXV7ON4SxN/8ON9kQ+joGGWPQm3aXQEF3VoZgsiTe
zGSZbdZ0NfhIy2sFzao2OG+RQepu/DtzrS/yPQi2l7m36uVJ8nezJish92lyExMuGD6H2nOp/Pgn
k/B//nx1cp9NYtkus4A/v3PDm8GrvqkyG+r1GJd3kL/HZpoI0uN6aCpBkGaT7P1nfe2COVuKNfhu
dwmoEqLZTtv/H4NO5n5ORb7sTSYEgshP/RrPkHV1k93kq5QnSLHsd8rj/zHi5L7kpBYblEEzBYfC
Ql4qK/+A4AmY0AWmQR/VG2n1zhzUX4sMuQ4SNgABpnmvJo0CED40UhqNov2nUjXWIvlwvWFnT5Fx
NyYvjaKEykvbHpfe0SVNbmLfT2ISXYEDq95yorVdtFuhZV+1yATZkIk56aWLs/4o4mTvyAqUTO0a
z2ZFMpR9UHfWre2n5sfr7bq4ZRxFmWwZcZ4OSGXTLi17Ml0cItBElpWZ2+fFIGhWcUcbdQbP8iJ5
YYf6mJn0FSrAsFX6mxqZ6X/QkqMgk5nn4rPbDb7TLBo3pthex82yaXRjnVtdO7MBzrVnHLqjyRDq
pVDCnFCpxp6Hs5dLsn6AvXO9RRdPrqMWjZ9xFMYp4sCwSsJkggwP3kkICi4M46cFiCFoQbUgyDZ3
mb68T404CWFDq4GZeRo0l90IZXqrWUS3xca9Nw7AiTfGr2ZpsLvLt/LOXF1v5cV5fhRwMgMDkYVy
Tuoagdke2/Lw1q6zT9dDXByvoxCT88pAnTsrB0KUnXkvAusQWuhQG+rMDJxm4P/ciQAeQPlEOOVM
K7dRGnS8YuLkv7EQ4WnAi8Fe1xtzW+4pvG/CFeZ+M9fE/8+A/R10MhkbH7nJkATfolwXe/kFe4el
v3Vveevvi6cxYj2X5pxt52RiymrbxBXuJMwR5QvmvUq8xHF+Z6yGQw1ucljKt80221rr68M429TJ
3KyHMuswExibqm20FZB/0oj5qloHz2grLMnpPl2PeGHiWFDLyJugZQKkZnI91bwe46IcxBZioVvD
AIob6TtsNn9fD3OpYSNalYQ8XBUADJO9S0UjxszH+lhyC5+Vtu2sFYB4czksHa4HeLQm27l1d+FE
O4k5mTcBPgSdb2X9IrAtFz3WDNuQZSB3UER8PbJfMESAil72FfZVM80d19vktQEcDN7WSJFhrUzm
T90hWaYkNLdeVitlg+9eDp13obNi0q21bzc9BZctxpqb6A6v4pno46Bdiz6ZRUNsxJ2JYQUofLTS
YJ9AUIHmLnpl21Csc5fk0bCfbRHQxG7aUMKPVdlW2U2Xm261UHzELWc+6cI0IysHr4yq+Eh3nlxw
JV8SOCdUAAPLaFkoPyO5WGr4T15v+MUoZM2oumOnhq7E6c7uhGDxUgcIhFn31lJSc7FGbltaI+82
bK6HujS3SDXKyBwD8zgjeDHwwqSUxrrxvWgNx1j+kg5evbWEx4NLOOWuUxtjpn0XDhLSgTy12OnB
fE0RR5kuS5Y8BsUl7RAa5irulLmZO16Yp3PnOMbkJBFUy2w7TOhD3NIT1XsVmEs6ZfHCI+XgB/Wd
nwefkTPoFrLZrEMF8wu9KvKZlo4z9NpXTOaLb3a4WYzUTbnrtzh+LTEE2LtygcnWl+sDebFPbUAJ
EPHHy+9kpfapX4eRGDeJ/hVDsoVSVTNT5XIEgOiUzSDpTe+GKHpIaFURQeeC41JklXgWXW/EpYlP
Ql8dNfZG8Mlk4oe1I1k9xoR4WrgLU32RUndhvFMlfjz77eMgk5kBC6lLZYWZkTufg/RuNIiuIAVd
b8mldaVBQkUZhSo/75DTJSyreY0JKUCtCBtDRbmPTOzYpF/mAIUMK9TrwS51mwb+TCWbKyvK9MUa
1Vk+yC3ryUngpVv2wit++e3v60EuDf9xkHHBHd1xcVwBSj4GGZx4VWOk22YzPOqLzQCQzrlK+eOM
fVKnmolwBBE6r1wKpUDivN6rsyKcFxtic0sYgUPKmY5KhRa+hqNLxwHhHBSr2iTyXC3iUktIJaH5
gKz16BBw2lfV4BaBXABn1LzwwfL7Q+q4eP8YrbG6PijngajqkVEGxDmKfEwDRVVYeY1Ol6mteEjk
+iWIyzs0Az78gzAAdQHMA95C3vO0Pai0OSWGeojueBGe3N0utzjz42gG6nCxNUdhJlPM9A3JzG3C
FHnxCyAZ1NP6yQjMmXr3+aWGTqOeR1Ie1dmzEosn5w12z4TBn/CLbwafDM375db5RkAxxLOXZ4D+
7tIRAY9iTsVYYOA2XVYxUFneU272omHhhsbMAjo/bcYghs1UgFrAdjAZJq8oscTi3uBUXO3NMj10
RbkplO4ZfbTs3Xs1wfAGg1TN7DsT2ErIHYk4YBsFnLfoIrFy8Jl26pk01fliJQpXUFOQXCfO5ETI
fDk0oLWzJ5CUe7CzKr7BdbKdOaYv5EmZ21SmQPDCuDrbenjMIiXbaVC21+mwFBv/YC+7pfGzvsXQ
dCWt5o6HKXyJaGPAkQ4DSlN/Q2oe76aW65Z2kqlkcyiNVLfKCttAf+2s8CdaYw/DReG+WLqbuTfo
he48CTv+/GgTx3bQlXKXsGqBlznCASPa5fpecWESEgLMAfgaLsjTa0LftY0taRgfyv23xHr1K2ub
KQ+eb8+kTC82BRElBKnBmHFmnDalURPhVgFD5vjubQ1Nxu3mChIXm/J3iCkuRtT9oOQcFii4d0uB
xJbIP7iZs7QTd3W9086vC0wHlDhMbsRgvd7m59G4yJ1vo8uCXD/yNlu1E89RDCzeLzalgrNzEm6u
h5vqNf05/Y7iTeZBVoDhLlxeU6gKJ2Bo69ZXNAjajYeRTyz6GN+vur4FiS2emtZOyEg3w4uFpTRK
az9QNflkhxW8auzlws+tpeHplyr1SElXWvl7iJyW9U+G++iLJ3tbkruJ4WPCusBXeKHV1UIXM8JG
b6fY6WX9dBDG6XA0CGookhRnzo66ofRTgu/vLbrkrgtho65Ixy/grC3tQ7DDbteqdqqHAtJCvsk/
SzMwgwtJhtMPmWx6kYnHez62tVx3K3lt7vyncFst4KAsnRv1xt7Plc0vb0fI1ygoYvFq+n+kXddy
3Ua2/SJUIYdX5JOZxPSCIim5G6GR0QhffxfkO9YRiCFmNK5y2S65uNmN3TvvtZZzADE686LUQaLS
2fNQY+NU37CewUPuVMf2LQkLvz5lwVbndMXhQ+1/iV2oYYXJxgh7NgNg+0vwIVaOUU8O1jE3gvEl
zMf/q/svOQvlGUqBZMksZ75QwS59AD4ACqEIQJWMyeJxN5wwa5cBd2KzeLPSlId4uEjQZGGxFVHL
71rVxMCDH0dM9PYOGrO7FJ1F5qQOm0fLbrvw64c9/7BPKgycXUBeYl8ZdfzfhcmswsqcYvW2GpCw
CdKg91UMim8VKNYPdSVnEanNbBMRBv3/bpdKmIFt3w04THT1fTBhv3x9qPX3cCVN+f1UfGxYWTeQ
1rq9Zz0nL/VL7AlO53NPCEQQrWwXMD+XnvDV5v0kzKdiL285XiyqUcHM7OdFxuF4oi6sgE/D/DZ3
kg2HudwB/Fs7r2QtLnNQCXxmEc3HA03sdyUU5iH/u/qWuP99gv37sRY32QyCBkSf+SbND2364F1q
q/rWbt3aq0ZEiCgAwy4YK1q86hbLYwaKv38rh4aG5l/q5OQumhOuedHrWw0hVfJt85HPP3ap+9di
F488zzlP+gJizVP2AML6CVNNzhRaTuul1g5AGXbsb367tRABmS9A+eG0MUi8+HYALcL4aGUgjruY
geKjMgKAXURxyeMEAHMPQy5uEuTftgaoVx/gtdzFh2S8Ql2phtzeER3ZoTioABdlBLIrhtqG7111
D9fSFl9UzdqMqQ2kRSczSBKbvsieEhZB9KAfR1+CO0Qu5cT+lrquPo0ZFwpzHhgk+kR8po2G2gMm
GJux+8k3/CqIjvQ8h+S41o1nuKo+V6IWdtoyy2lKErxCohCvBDco9s+9DUO2knli1vxfx0Ex9XdD
NoggXu1mdvrWdQc3ecGYCdBtfAVcnJhYk+zBGTwFGzbg9KXW4+Ztzkrx6YVciV94h6KWeIRFm94G
MynK17smiFzpLF+0QNu3jnj47/v94HW5krd4HAAgBd21NMujkdMS7GrEus3BBf71ta4Fz9diFm8h
xXp+XoG8DQOSN8LwkanUASBzUACECyPsX8va0EgsZfz+CTVmALKAQ00azS53zCsC6Y4+in7rIPvd
0pdZH776YAuTVsr/0pdkx3fZPXM+NDRbym9bHaZ1c3L1pRahbyyBiroacapR9ctd6YPG3GnHENy9
MJxjCCyrr69x/sW/OtgiwlWnsksBioA4hZUPelm8kW66zat4M7DdErQo9qqCMKqAUcTEEL/XA2Da
eNEOz226qz70Dpgf9ujONnrrQr82Jqhf/K4lmdymSgziObs0J5tbTyA5dr++wVXH8+uLLRfY6SBU
oFGFhFrEcIHk9qAs6oAe1w5kYyF3/SxoDwEtY97LWChhpQ5Fl8XIFWXtWZdiO1c3BKwfZQYdQgUT
dZ7F+41GPYPlRXRezxTQQJZtJuL0GXPoFszMuiPDLO6/RC1er0U7EUCUMBXma4z+1hlMzC4amQ+W
81E9j74VFG56v+U+1y/wl9DFBSqUiWpL5yxnjPyyaD2DbaH0rDT6Z1P7S8biAUv1KHNp1nOsMwXp
ob5IBx6SQAlEX3b1gxz2T9ZGtfbfGI1fMhePOBZULJcYuMzGGz0Ja3BAZhJ34BX0kn31VGxlxetm
/pe4xVMeU7nLegvigDE42GCKj8/zTix5NeA+gcf4DES3HLVVmOLY33rQ/8bu/5K+eNFlZxBOJ0if
TXHu/0riisuW29zSUnURJmBnRyvGGArD/QmN950Uxt9IIKR243JPRLpDfG2Xn/4wPvjnjMshilxP
WETnKtQ8BCu+FdxNfNNtkCEXCqZTbWEzH1nNzK/0domRTZoeL3LWoVJx9D1QvABs6Qh35Id6g9Ly
+BzZok33SuJOiKuDr03o6rsEkvWM/Tnz6i7DIW6BtZ3CCfU94A3fLb5VIt8SsIh/rMICYANFRiIA
xUSWBCclW1hOs9p9cqRXZ1jYzkEwBSvjEMH9OZ7jYe8LwX+Q8K/60Ss5C8MpDpZQGnNOh8VQ7IU3
Tpza2QWs8jYMjP0N3PH5dlSy6hiuhC4MZ1YODUN3Dc7bsmvUyOlHjH1Ey1GCpvFEP/fGQ/PehFu8
tKv1BgD7/aMYC2M68YqwnEFujXqDEWMLEjyhDphPj0mY2LWTOVvJ66ptu5K4MKUc26EkbaGKGEgA
bKlFPkD/gwIj0wOh4aFWbhrvLd1cWNPW0IkqzR9U3MsOUOVC6ww80sYfvDk9p8DfgW98/vrBrXuM
q2MujGheSoLFBAhVgwFzYJghshyGbV/iDKf/IHvceBzLGAlbkRYGuecHDntmiedcdpXjFKZO6YnJ
MUqPQwDyJUcO+seotclmSrmE9/lZ2blSpJ9O5aqiTBDIVNVsYeiOo+6Iys5ZCaw987c2SlcbWNeS
FqamjuVpyBLcrNDsowAFTixf3unHIrb7Y/sKtllh+3Qbz3PZtNB1Vk/KrEKVl+1qzNjeNU7hYG3C
Hj/ED3qW3dQXt1Za/40O/VxbxOoaGpe/h9at3PRFk0Nq45GQOvk98Zij3gPc1m9Ee9Pvr7+Tf8Qt
uWcHoWlBdgtxc+0xfzEO2c/kqPc10xHduTfYbq0l/yTQ/WzUf8lcOCapjISkjCGT+4rf3A7hHGCJ
DfQn+lmHbB+Vv+ZXOmusHHSheel29WmL6GE95EGHEvuo803PCDDX/ZC05kMPoJPeznYkrO9B5OEM
+26X7K3dZugx/6yvjrzwYyCxz/tiltU74896VuazoA4NwA+kly3Hv+7Mfh1s4czakSlWOVcKIx14
hyb49V6S+PvXtm79cWAlDDA5wMJZ4kpKAs+UYpyjVRAVm4pL2EkyvDLdWldZk4Pio4ouuwy4lmUQ
I1R1I6hFhql2pbGZeos+jh9xjEYKd18faO0hzOj9MGrAvfhEFwAK2RbMtehj5EaosMmtATL9tYTV
uPdKxHK3jSSDGsdjOvx8a6qTudQEuLI9dX52wNgclm9gSkEvGyGn3qpIbBxPW7y5KONaC15wHK8p
A8wuu7T7k9oRsM6wXIEO24xzsNC72oprtS/EOYeIQw7DhYhwp/rR03ahf81MQhbeLZbxQVy1nAzS
OjAKld00P944jOdIXneRIElYde0Fh7jWw8bHmwOGxQv+TeDCWkx5YlQKWHixT9R5c0Vapfv41kwQ
xNj0XQpUXw5NwxZaN5U9tpk0rbwDWcK+NBBqJQskYYvvF6uJmWCsDOfl5EMDb98o3IFH9nvB2Uaf
eE1NIcoCExbmzTErsgjWikQvu1rBEAXnFVBijTsrxzqvyCVbVNJdLmMm3Mpeail7MWMt1JPkIUuz
5ybFSiEmaztTPfcq//H19a+oLzarsTkO/GYwWS1Hf2gHVp6qw/HLcfD7PnqNyurjaxFrMcaMdo3J
Z4D2Aeptce6BVqLQxVCpn/n+UULHwRDh7dGX9uSDGDl/sBWHmEYBEpVk4dvCxv3ugSaRWgo3m78X
iKdjhAH7AOR2t/HD9CgfCz8Phq2Eai34h0x4O0DooY+6TIKTpKOxMUJm7+S7etfexIgvSo/tgDjt
6eF2Drz66a4ELh5Op9GJlRMEinJpG/03GXsaX3+5FX8nAxgb+/3g6AKwysK5SlalUEur8eH4W9ob
T3VRujOdw9dSVqLtGUkHkgCIDprNhXpUBFNpkjVj+sDiaIc2TAFSJh82e8/zb7s0NNdyFpkLlYtO
p0Tntn6afBmwQRzrF7U3OYrDEI5t9YVWDcvVsRbxph63WZnoHC0oTXQ5OEN5noLc4pluOdjPGEGw
1lcHMxdlH6DKWWwqIYk/o/zidegnUuAWpMEMMaU/9L6yH13QRcnedhN6VUV+nXLpLqw0BYvJANll
VVy41VQ2QJoBB8yVeMvLz/r8xfdbAqqbTdXJFdpgSAJxQMmmvvm99EYXSSCWS1xr80VvKIy5UH9x
IkwlFc7WeBJutAngC290d3AMZGJUtbc0ZvVBX93l/OdXWV8iZVFLexxwmG6MCkQWwta+4dbXWthF
UcyoYXQ4UVI2l0zM/CaRv2eW7H/9oteqc79p5Pw2rk4CTEWM47aQoxG3Qw4ShyDPDRG1OBwfrO8w
rIhir9e//0na9ZvkhTGhShUxwGbMVlh0Jleys3sTbXXRt/UQeGQbLn1t9Os3cQubMvASaN8tPlnv
1Eew0gYYWkSN1ziDESZrbSDzYSSzdrBTuS/cPpR21UZ1e11n4OHAWoBNK3XxRQdFAngHrIudDsD4
kgr9rqrrh68/52ecr58GBk0WrPVgbPLnVODV51S6Kkp7jkudLrCcDiMYOeWhINrSYcCcBHBCjqWt
Ocm+Oyg/6pPmiP9J2WD+dJ/f/6/fYmFQxd6YyghnxXOMArYnh/61U+0yZAEH2gJ7GY/DY+GO4Ui3
1HndEPwjeQkfYPQRyCNmQ0B3k6/5TcBARYcABmATYQoqJVvbuPH1d/pL4CIo7UZxarTZqk5i7qTt
d7ONA6ATff1Z1+My/ZeURQChmpxGbIKUGotOdndGLc8BpF0wOTCpZ+ptPs51C/5L4MKgNirYlYfi
/78gsGn3mQSMnc6VvDow2s1h6VWFwVrnzLMyA8Mv7KlZAPEhHxVMZhTiOQMDbVPIly7KNbceWz8V
imDjQrcELh6j2A1xQQUIlEEEhmo3fS6p3d1iKNzDNO6tspe89lYhaDNtLc6umgETCIHAJwQw1jKL
6RgYtkC1CwgUrA4RXbKLfGv7XlqVMWO7AvUJ1B7ywqiXUyIUgJ762//mFQx6+zR/PdFVfgBict7O
3erdrdpX4DFgbxYz/Ka0TB1SJVHiSEHqwH3pA1gkBzGQ93E4z0qR43QAn90lVd0a43yY5WN28roJ
d7EySiFf/wYLC68OpjbUGtJTNWh3bF/AhykBDdllMz5du99rSQv7JrFGNYrkZ5r0+jdAKA5pa+fG
nQFCsx9b4cbqB/0lEBwOv3tpfWzGkZg42hzfsNrJUTqbs7IG69c7TL2549OmCVgzpeiZYXUetS38
Y2FzEqFPuNj/lDm42F5AKZ8hNctsbc+D+H7LQa+WMyBMnylosBe7rKT3VoGOjDD7x8wuHyQXdHiv
A8HA1AxKzAtns6A+v4KllwLJFfLOmXLr0y5NwgWDTfPmc+1r9+at8aw6YADzgfPa2WWN253naok7
vHxte1aV50rs4nGqVFX5lOFeq1xudimLkW9gI2ljA2ptXAA1PMAaoligWuayhJFk+mRFBJAlrcvd
4g6gl4WjVzbxEGQhsmskFInc/8BzrKnNtdzFKzSFrq3zFnL7SWt82apHwFFSPaCqSHxmgflA5yS6
qYqhsROz010UHNrOzvsuCruizh1Lb/KtsGDNSyugYZBQp0VpbmkQc0otcIvQHgll9UjC/gR6keR+
wCwKtvpBlvvD+DG+G9+//tBbQmcfdB2LWYVeWyOEyuRBkMD2h3FVkMDaX0tZU6froy3uW0s7ISUF
pKhCCSPbGs2Jxzm5+xMpoDXHrhbmg5b0ZErENbPoCAKQIT+YII0Aym22dZTVMEcBTwj2HaG2IA1Z
3Fgr0pE0DGHAm/BBCBCfiVcfuAOu+F3D/wPUvjUTcC1wcXmF2YJ5jkMgTzDfYr3y5rHNUpeXG9e3
qgpAsp+BXEActpx/yrokNSua9LZBAkOfgMX4AKKOP9EEgFb8RHFAsLgIRcEuI01shjVPSxpMrXBs
9OL+azVYP8cvEfLvH6jRgICjz8omCKYr9HUoDYZgN50ib5xl9cNcnWURf7K+1cHFPQuSiS23w64a
9hnqBlnUbaRl60p3JWp+YFfPFFFmqegcouZuY+4CSfDOBGLL6Hc7utd29ZaWrx1NVbCdjBo2/jLn
O76WVzMhUY0BGXenuKkKLso4OhrdewWf899/LYytoxMBH44VukXUMHZc41qEMEXvQXJeAnEsLfyo
0res61owDaWbqaWsGc1ioXiqnhekTjUYh2f2mAEkKwYvrl3dxp7u9h9V7c5ANI/WY+oTfyvuXA0b
5qIaFr31Gd9iEYvpujJ10oBlRHJW/5qRb0At6As1kty5e6q5X1/p2lrdzAj5L3HLLd9JAqkQTCTM
7W0KCIZnfY+mv1thD0d3271wC2Lvh+wu8/LgT+oH15IXt8zVmLRFgoOqJbGnOrWLZCNmWHMl1xIW
r7vsALVmVpDAZLYDTPFp4ONGGWZLxOJdjzTPpFSGCCWv7IofQAC48YHma1hGddeHWDxnQnQGEz5L
QJNq9Bo73as380w1OBeCr2WtWcNrUYuXXHVtXCYWdIGMVagPTRhj4AR0wf/rkWaLcmUxsqju0mE+
Uo2VAhV7Nn/D9ps+vd2M+lff8pV+L1xwjn5jOVRIjOcy2SiCDtIuWyfzI9fAHE/yNrpJqDdBe25P
W5ttW7qxcMaZUTUWndd9aaM7SvMogTr4f/tgC1sBhucy1xkkYLPdjkBqW+BAWwiWa1qBYQAstMzY
IJ/a9cjS8pE2sO96o9i5IDtqLDpRugV/syoGbKUKwgog0i6bWKaWCrWiI10a+uqUJ1WgCNVzQWTv
6ytbbYXOGEFAKsfa/CeE3yKNh2ay0HZUg3pn+dqhq2zTLdGMyTFZPwTjAYgK2z2Z1eNdiV0ogz5Q
ZqHfimesVLtcNVxd4B5JtwZxV8sW18dbqETNSjUVhZ/HY2cFa5vMZsCO5qHhzQ0n8ZifCYrCfZi6
3Y1+2N4vW9N6jApYwAJHSUZbloUp9qKmguEXAIXGN10p72Wt3HDQ63dpKaYyA7h8Wj1vGYZjOYOd
ErTM17TkzFu+I620NS2+lvoB/v0fOQvTm/NOxuQ9jjJ3j/vXNrdntIPOlX3zUKPYtbmbt3Ww+c+v
DKMYYWB1GHAwTSFAHEd8oQPjFCZr4w2sf6NfB1sY4LGuWyWW5wsMo1v6UmJLjYKnqX9BQdSZGowv
s6evRf4EHli6seu7XNhhVWIlV3uI5H72EN9HTukiwNkPx+E4F39Kz0gcfQckyA+QiQKhznAKqGrt
lICUwBdI0EBU777+nVYj5evfafEmecdKic3XjQpN+oZg2dd38Y4CuQOlEvXQh2zL821p1OJ1pl2b
VqiLwcg9y/u5EVwfpgD4m1h5TjyUL4KNE84Rzhe3vmwfCLExiWoFeb0zuDKwzLXWnsHlRR+Qkfkm
S8hqXe/qRpeRs6wDqEqaX6Z2QaPkrrtDAQqK1XosskFtj72sLQe/8WR+EnVdPZlcy1NFzCGxJe+T
jCCSmViq22zIbl3kIs6rTIbpqFkMByp1tNcO1EdHEegG7d326Pr8Fr76agu708lWlIG9FNuBbQXW
bJYndlxkwIjMOpf9TLLk7xuKsmERlsM4Y5Q3fT4rphxEpwj15u6uCQjynWnfvrHSTrfXU9bK29e6
sjBChmm1PeMQKe4bcCkB2eBY7PitsLnZtprjXEta2B4+wJB3JSQJ4dxETA88t9ngJJd8tuixYwXa
I3IQ7APD75/MZsPcrt6tAexoNDCAPrQcVDBBwSIkFEaMEMsmCZiUtpF1Vw3LlYxZf6+ewQQmeNkq
IGPWz/IGIbXHTmhQ7vqd+p4HfzL8CgLRX2davAcpY5ZSzPKki/JR77qA+pEPdBXgDXjbRdjVR34l
bfEgOBOHWuwhTcVKz9DfYJbandStCHQ295+e3ZWUpffVzbTSRnSZlFgMRnYDdm+7MHc8IXaeN7bO
tvi8txRj8QLKHBSsOSgh7awubRnz/KoSfv2u55/w1ZEWml8RImstgYRBxk6InNto1LlRSkMibgH3
bolaOFO1QbGVzXHf1D91gBuVrCdNCFS5cr4+0mojAAx6gMwF6hAICRc+VBZBninK6Ddwvz22YB/E
2JEUDsB9MS/WX/xcXUC4uOFI1xXwH5nLMV9LU9ukVpED5RVTbbUY6ocyNkw7N5WtdspqAejqfMux
3rxMhKFTcL7aHzBMn3pYMQWr+bzp6ffvf7DpiQlUA4ghmJhHRrSowkRJ3mEIs4Q0zNjqXWkXf9Ts
R6cCIyIA1wID4eKDTSkz00Kr8XrRXATyykUUbInY7BkFQiOo/D40+63QfaVqAjIZEbnk35Sni7fc
9QKbTBW9sJnHRXYku/k2j+aDmODbVgN85YPh+jSwxYAMXQEv+kKWQFO5KWpAUmGR9dbwpwOo0Y49
hsPmVYut1ulnmwFhoKhC0wIji9Zyl8Qw675hMoS1QnIiAqIsY4th67OyzyLgrjDAICONW5xHl6dE
tTimFYG4EpWveXnI1GrDJ67KAGTmzMerzw3Z3/1VMZRaVzf4PmlrnKO68oCwSwFQsEUQ+dmm4yxX
chaeY7D6MlEnyMknyVX72ANKrG9OwE+8pNKx13cbxulznPi7vMXdxf3QgSAe8kDmtC/9aEewXTxP
sFOPuFtQAfPD+d26/y5s4T+qpq9IVENYgm0XJZyhk4DLvgmdtKpyM6yzCGWQPlVmeJcIKRjRUAcn
8SOXxO9CJH37+t7WRZjaTAMFJrQl+IDSI3vXR7TjouY7NUunSJ//JwHL1gGw+ak+GRCQy5orIIoo
84+vJaxqtAlsVlC5AZ5aXXwMIZZLsYkgQW1jZ4r8ugYTZVK6X0sBNeGnuBmD7MDpBczT3xW5hU83
Jj6wqMwtu+8KQ33W+0HMTXCvla3xnqdaKx2ECKxl4TjIevvWU6OpT9OUy92bmIoDeZe0AYw09mi2
wnTTljxHb4G0eeTSAbRQgNMw0jAaKzAKyFOl2aocCzwE5LWm2zUHM2LQWR1/qxtxlFzOzfwl7/v2
KA5tdVOjX3fCwODwvYmBwGe3pdB0DlZFFTeRU5DoJYApN2wBgAb1qe4aM3olViK5Slurd2XBoGNy
33c0BASquNPbQR4OZZQ25clUWZZ6miiS6UUEt+GNToqIvZRZr9JgJEkv7tArx1BFo7bhaMXprS7N
H6PWlI4H6UQHFPUMVrexHRM1ThzLiLELN0ha4UaRNe0jARSmA5kqeEGWdNX9AOoob1Ca0gbFA8id
Lbm7ZbzvIMISwlRRhIPacPrCCiMF8E6pnwytK8461/JXLONwzWlLLbZrbEC8YA6EHSfgewekaflL
UwzZnSXoij9gQORGpQZYzgYtDVUy7msrukmJ3DrSmGOPXeCSp/WC5Wgau5nyUnP6nOwEJnywjoWk
INJemhTFIRVLvCrKHqQ6ualo+WK2o2VPAqnPUcbOg6ids6Y+SEzlTpyNxAZQ4m0K265GGN7XKrIb
OD2KenpXibw51EoZe2UJkHpLnGKvlhvp0HHdchCSSQc9MsQjwBR1X2OKHGpWm9pwWIXPSxnMdEr2
HnFeukNayg43CTJytHdPemSSB1oZaBeLw27UKHZ4NfI2xfmdyQl3xV6Ef+7yxlHzKXG6dIztrMl8
TibdZaLR+RMVGQqoyNAyVaodldP4CFxcyyH4e7LMV7U2Sz8tygD8wyjqTuCLo0MJoopRSm8ARO7F
eWpcAG/+FpMETqfMInsa+ovcjh+qRK2HlHfDyTJ4fFOoKlA98viHJPalYyj8Rc7ku9wcj8WkF07F
LScb0BfjLebBW+qOpXaospR5GjqXjqHWP9DRlt3Wyvx4SnbdKN+RwnzpcmC5VIqiAbpXtk4NURM3
k0rdJgN4c4VOPmp977UTvtKo3hNJtg2wFzTtuSE+negTGB2xXsb7kOeCMypHOlZ3Si/6QqWEFMSv
SV/6Q1sEIscYcIQnaE5hCURODKVczGZ0u/E+EzF1ZZXnUond0opdWUGVpvoAIqYXZZVXGX4K7maq
ALxBYx8WHZ7TPD4SrnwXWOYbDTlUSX9jNIPoIC8Lc1xUKWoA0ag5jsExoZpVqd32cWEDCeu5qqyj
PESPRZ6eJyULC5keNKLfWJ360ETxvp+miz5l3xN59IWhfOji6Ex0474Dei410WWtUmfQBa8nxkWM
dFfKGretxmOVNYeMsx9iiliyOqetH5fOMP7orEeeSbas2ih/T5bN3lPzdsodUBXXmW+ONkN2rDyT
yk/iF5MBw6VzppvSvJHfpZsBGPERqAR85UOi3zTqTtZr/S5NMIsu08E5mINN7pk+qHeAXkSMnr81
5FGVJlj8OwWEbyJ1+/GGyK7FXEvxCdSL2RjOkYxT+i26VOpMt/fU5XaMcMc0QyHdj8TlALNCNf5e
eoQVsnmWgQLgUaG7on3oMCuqCOA50JFas8kWYswPCILdj/hGVpZ8wyDtKRfyN5B8uLDX2Chu7+Sh
fAKIlSPw+6ZNwMngDWJ0WwBf3xhzu2+MW4HHNq34JQemJKiNPEIlR1SBJlm6wpuSY0xNBaR0kGFe
4ElBSa2xvLj0++ec30nFAR0amjjkgDmnTNhL9W1GziPFuDCS89NkOUXMbMv0usbJBGDwgF/oEQhl
MIlNApIayXAViNSrE8+AUxD1fmfxe6l+phEawZSegHHh5slbbjSBQJ9VGdt42pNgpDaMADLY5j0z
TvL0QLXKEcWLHNeBAAD5xK6YF8VhzkN0xMZipxhekzgqsKBghwul8sx4QFfC6QvZqZXINowCtIMB
j77p1Qc0XOy+p+SlsAQbbi8uY5CMPdHJcsfovtMwVCVNLviIDYAq9rBEGHkX75RqP+k7fFDpoLaO
lblNFxian7OnCfutehe0mt/KBQbyfzAeUi0oYT7SQGnve2woow4rPlTTrirPFJXvwaVamFsPEod9
S09xH2pPNPe1LHPrJt5JKUyi1+Y5qKXdFJGz+aOOT2ITks7BrBm26TGzHUgAfC2fu9StxsYZkNPJ
hicN7xZ1LPZUoPlpnSseTBgFjM5Qw+yHlh57zWalh8uPW6dNbrDToseY6j9k/THX91FuJ3cihlzB
Uc8Cy3CRtpX5rk+9Gsn3iHUzpbWt2ukse4xeqejS6ACoDaENmbIvDLev72TqlPe94bV1YPHBjs5N
H5DuPkOpqvDHdyp4tXUTEbfCmjYNIsOW+v2U2vmpTkDBKTqsdNMXKu2TuxIIM/A/J1MKksyfp/Jk
nxwouiSg5mxPHC7PCFEvTQSHcr9Lgwp9X+qY6VEHogJx2gexPWqpbyGbts45OVeipxQ2lJfL50j0
JHAKd67atU6ERy0Ljtndj0/YurMZ84bixIBBTc4sOal0J9SwQ24cGU6jhp3gav1laFK34fuWICTQ
PYL0j2E0GOXoMn2stHDEzZfnqt3XGaazYSpap2nvMaDV9re98TDKu6QNQJZWYSvM3BUFACdoUJXU
nqyLgIhAPBTZibBAMC+RdY6Hb1Z9YkpQazsNakGz54h86yQ/oTDDrgz+cXFnJZ2LahnI0RJdDnLJ
zvnZrJhNYB5Pif7MNR+XExnfG+rlGhDeXRkl5+FGgbbRcMqe40Z0OuF7jKAs+T6gyCJ4mE9xpOxV
TnfxX+ReHv6yFJtMDohDzeyxqw4gEx11R06CtvNBhlU+UOrxZoSGPAGWTdAcPOfpfr5289DEYYG5
dAv6RUKd3qQ/msITgKhV3uexz5Og/qbjv5C5QT+T+KAkXmxiFvMY6a9TGkjxXibn9AH0Cw3AHEho
8qeyQ8Lfu8YP2l5y05NUmwm3df02xp5BHfyfeelq/IyySgvn84TFFQGgE5G5k3Q7HSlm2sKBP4xE
cZt8R7V7o7rLpgA0RuBnTWNHyl/z8ZAox1r7wMHbfmeicpxnrkWikHd3o85cVfNkGM3G6XiC2bKd
wkO0521jDCrsGVcHGYx+chcIxVnGSwaZtWJBQRvsjV8G+teAGBv8OcNT16s+n0IDyy9gFVV12Y4U
6mgRriCI6HlMwRYIHCmVuK1u5+0jRlTtkp37pnIU48k07koTFu4EMjKEZUbuEXglBZ5MMO/7+GhG
O0zH2LERJrkrS4M31gHDFKuW5SECUNcgfw3xfSbc12LsKRXuBeFseRLTHfD6zbfJ+oumjWtYuafX
KC5mDswmIbcpU0C4dAejEgH5hsbYzzvWSUCBrWGcc+7gX1ixN/ND3Pmk/cjajyoOeLJL6oMmeGJ/
VqQAH1JUkMe86N2pBwAKWq+m6GrlDbPeFNMthkvCEDcNg20Ol9EwER4GWWd5mZk7ccJuLKVxYyxC
xc19blauOWZhkzwkXRaY2Y9e+V5U+CXFjPi58F6JD0nxKPXvUxmHdBphYvExLOEsStpN24PPnCd3
mCBytLzS7UFBk0kpu1MkEq8SpUM5sVCNJFsZ/lISuL1Jc4Gg51WS9Noqgx+PiscrOMKstPMMu8cS
co9+vNeUh2bcS0T0q+I9h1fQ73pY8HpyS+EiD2dN89PungBBS0Zkle2T2qPxhU+eld5AOeTOs8Yz
LfAFzyNgd4Z2n1thy7xa3+nirreYP7Yv6eSJGAXHd8sTC0HkLhr8svYKLXFVg4JpUrHV9JuFnZGm
2zO8JvVZTYSQyt7IU4RxfqrIninoXmz5jF20KgB7b4KnrslPiXKhsAMi6VyURvF59wLaKkoJDgJM
uRMWOUhGhMjr+lsTiRp5U9VXKXqIIw2aKNm8vp/DDwxxj+DnETGTw1LJYYVg14BnnRuyzQ9DrEDy
jLhC8evOL9rjILpDjTkopJ90wlVjZQBuNp+OuXFIuVdOF6u6z5Ia469hLQJnZHiVVKedCidJn3jt
WTKG6dpdqjhJftvGD/XgYeVfRzagOubwvRiCQnW64v84urLtVnUl+EWsxTy8MuPZjuMML6wkO2GW
BBIg8fWnfF7uebk7iY1Qd1dVVyVr99DFkunGYcSf0G9VTNk5aPcjbkqxFwhlrKejBmrMeBAZ9XSK
Kb7KGetfxAPXaj4vUf8g/QZnqE0nX0874edY98e7O2JB5hCIVDEoM9RObh+NfdKljp3LyNLivurB
Yeb4lOiTY72Lqu1gdvfNSC097VEN0Rs28XPik1ph0GPl7oIxZkZ7bGkV9c9mdL+Ut0V86vglWjvn
wfbFUUWGH7kU7iajcpvikeG7pKGP8Ycg3IPR8l5rCvnwa6yNy0l6dBe4Y2RS/Kwq1GCJIHFzL76O
0e8FhhDh5LLrBruGcIMUIw70s2YEka+8F1PQkFa4C/xkaH75liF/B4120oBFmWEp9lV5b7I6LPPF
Uz8Lf3GdeGzeO9dJFv1E6d7juyA4r+TSs89mlHEZRK52mP2I+LmvsVBbMpRevN7E/R22HgurWLfs
koEdxroKn9k1fzy4T82vpDcl9pb5rq1Hmxw75zCie7O/XfyyoiGheNRuXJFoRUiC/wLMw2hfKEdg
WTwLrGeP2q5SPJub4RpwLTNhn29R8KAXa/4SgENF2YQLX5Ol/ll7BAsl4/AelLmGMdm7+hjoS5fg
lDjoId5bJxpRroNIvxnlo5WJftGrXUAT9pjr0CGHOcBWo4OWI8I/RmPRp5tMq8jZim4ONWQWXM3l
MS17b35qUdnHUMNb+GlL8TK4xfaB7kXUuX0aTh060A49boHKzwfYjPWYryBxo7CWPqzmbjVj6aSe
sw/6DGe+sl7xB/QqRltVuxf0UKOzGwDccP1udjBi71CSpndjxaAV2jD2/+27yJPfHpz9aTjOzw7j
5t5cYBAiD4y4+tPhRgmPheHAvx03GvfCQrFHPr3EefURnNpF+i9KfJ/aH0/7JXe/YCl+PW9tKp8U
h7mDM6LjJGUX6+bOHS/BG8qhjuHuUf9ARSdwwbIIUNUHfax65oNAcGDlDP8x5xHgFSpxmyBrO+yc
xHqbUahkBNl9X3hlGvxsTbyiJKwF81O9aD62LCjDwC40M/f0cPLncEKEFzywMcuEtboTmbP8aYGH
KT0jOIH7muaTzDSRsbs5wIccfaYX4vPWGCpe1u8V+0TweSlv5vTiqpv13s5Q8fLuvYVRcR31djQ1
sbMfZmwm44sSv2pI7fU0Nql+a7wYh1xhQpmHxPvp/4GuRgrlGWrnqjxtaMjRxXk5VDJOlWEGdBMf
LXt5UHuKZRNjbxlhY+5aLR1orDWP1twvrIq9JvIu/mtz1ucwGAqhR9LKxzasLogP8+domHO9KMXZ
+26yVsYeXoX3sQnNA6PR2qa4gl91GU1vWpMP9Ew/HCdc/3UCZtP452aMuwEBGv0Yyl/jOlwYQuTn
kHfFBOCGHuwj5i47c6A3S7fl4dE98yO72pGY9uF03vzUvW9DPPBr9zNATQHMwMw0+fzFm0A4PPaX
N3iQHYGnel3MvAsV+y64e/p7DRPcEuhiurW/VItaNwIu51DMFG9MXsdi/hGnIbjOS7S+lTrm0qTp
7MRC8w72vT4uVqQdhMTyngWBESrul+qimkYEy3UwVXtjqGkL1qmtPw6yYPrtjvSwVP+LsJ86egeX
sh8bbmLs/YOzm/81xxo417bvjUQzMs/OJY906zy943wuv9SI1hX2afqu7IoyaKO1PNV11m4n5t6a
7WyNd+XHgXMzyzYadx5m4CFBhfRlxmUOAxHDSJvmYwoQN3FfwZ3Z8w1DjCiR3rkhcz6pLPwjVNU5
63tslpCdJ15098VrZUo5jIPJu4LW1tduzIhsFoKNwVP7mSis7UuRVM2ltH9q7941ofiaRWHpxabQ
ur861VHCk9q41FtiBrh54xECUIb1pyoqK4aVq72qCqByfiS9DzHByA3pYRgQMCMfJlwRKuoxOsU2
WvtwxlV90f9sCL9I5ENldfHH0ODR8r4cANWYfwtuwpuao/XSrNdZRgAPhMyQmLnuAszRKaZSqP7L
OsbT9g3EL+d9g9kwX7HuiiPQjnH9YuEPUKn+qBjwubPcwxsQDlMH/EXo280ZgS8pxdQF+nFP7uRc
agXF/WOTw7ar96xL1qckaukj/i2PBrAzPGhkqU+RvxTDOzAN4628D2aIzEVWaF423QeF+hZ6+1H7
qx+Ti6C8zEWNVif7Ak9SlndmrBlXDIg83cyHPuwxCfeXFb5kr3i7toSdGxyd0thPB2K9bO/q6Hc/
XnVYaUKXA8AmRPGZSP1obo6KhuYEa6mxxUMYMwrDPInLPBlJpoyd5R7KY/2OZz0ZIUb6Z1OFrXxp
FwxTYYCeAt4wuMqCZOiQzlPwNnMQH3JxP1s/Qd9OMMqvCTrm0s3rl3qFsXrjZvIT2MXGoumEyDHF
cmjcgT46IpvYdZ3/aicm19IMex92dmaMF70M7naJDg7oQUZ/tjoqUVEx3SNJ7keW/4DL9PwTO3EK
mXy4i/E9fVQ5stx7LVvfBJ71ehIOAovyDnVg1fYLei4Uvanbu/qPrqPqoF2OO2cLpztIj9E6LQAJ
lsuGrIstkU1ca7ECPAHnZyPh/yQuBlZgWDRaNHrA2P95JmA7d6fvMMaSn/Wbo6KSbLkSCdLJyqdI
9KH4XZFVzsJ5ep7a7TzMF5DX/lXiU7rAaFxkvzgRrFUAF86xNzyGs/aP4Lv/6Go0I2TPgqPu3r0e
aAM7r0sxZmRKjG/rJJB6jeKIpBrTSEGmiWrPzu4hQOOCif+G5+1CMjEWW2z5GcEIeg7ijmfgJLiB
Rnknip7F5aPX4EVFjLz0U/xhdptrdoIZyPXxjiaOlywfz5YweLUOqG7D1wbOQA/LLXYkwNpQ3fQy
GbRLqx2BA6CFs3hqkL1HLs0Q9bv6aI3vnv+lT6lN8ZgqHD8OOCzqWuzpvs3A93nhnslL2efma+9k
FUxvu5cSQbvfMAIFBmcOsYtiXA05R5fANFxqqsUXG6GvCoDdBygzVWNEtDzh4mMrELhQ6F6srA9l
7QbnQ8dECe58e1iq3w31mKvtU1cImcLD0rUY9laps2EYJ2MCpgV4JlC+5qb1v3CBCWedZlsFYMhu
otKd4BqEgFE+A41N3O0ZGitTpcykDDw84NxudmT50qR/9t22WKEC62l78TW1s5QWWxqyiw0npJ55
8Mf3ZntIwLklMB1hbK/z8O3ZgM9teIJWN7epwwBVHtsGYalotvjL1WTvojUjFZh3UBdA7Prb5n8r
hB7/n0+FhUMowCNrmyKpfxpLgaluwGqY9SitC5VvpNnV40vXZH1wnyn+U31o7KJvu847YPaKjQXO
aO21qtJKUxFZUW8OGqGIuLLDCT0CNl6G6dKyo+FqwAJfgvLDaa+K5z4/m/1prW5KJcF88hFlxHv4
YI7VkWtDYkPczMiHRV5m/Ztg791C9EK58/W3Eo3tNF4cbodiMCO6frJyPErxJtHBrh2JdY1EBl6c
pVsTS/v0xFn0hfRy0/ffFr1NRxx0YwzCzgAydzOwOmiu+0C9kcDJvflFBJh06pg5RWvjuP51eCbG
uSevBEbBVlEty47izhdDH3slGhNUU1tC0aejsuOLbT6k9zOy6s3HTVNaH0GPmU8nOdJ4on6CQewg
8wrVoLKRqDSQhGHm2Ty/sAOR150fluiVBb5fDqdMUoPEN+9V4N17tFqjVaZ2f9Km82zv5fQ+N/dV
yYTop7J04Gj/TuEoQbl49VSbSHBCbYfhaGgjfT62AXSpmHAUFiga9dpT6GPlbSLp6popmfvCXhA3
vgAagSEbG5Zzi+KC+N20wpXd2Cptyo/A6XeOgXGFwygdsxBchvHiAjBYWlz4lfiYoO5CwNEuWAlg
GgwbvTXsGOBgAdt4G+VR1+wI5nAhaWC92dBT170q45+jhhsyPuJu3A/0sPV/fq3wYnUhwyTrOlrh
aFpq9CybKvtoMo6Dgg8zPcz2OOOW6Usj5R5Ne8sL7Z7uNmM9+O61dvHDsTwk2uFJqKSuWiNrzs2V
xViUjR0XUbbqy7bwmoL1UgAbgw5WZcBOOn1fz5iXBu2Fa39AR7tnu1yp1Nb/rIGHtBtSq+xyZTR7
t1UFmXHpKyBOwDV4iz+GNrlRz5EBjld130PfR73nRQLuFwu296R56GfRRlZ/BrJTYaBsxuVTlBx8
qCy2dtcwBKMDy2rmpUmcoEoR8JvU3hzJDVi5i2dBNUyCJZZRsSrHWEF9LNaP+oTKNhzIE6yloD60
usYRvqtlzldI79YKGi4zyCSGPrNE8CTEfixI2YLSRz6bZq86pCq6VWivyK0bb6b/ICOIX/Fw6iGb
mZt7Kygt6311+WntIN0OnkvYGk1AYyl6teaD4eRDc6OYdfD8R3sfVMdG5Vp1boMp5j0/EIyOBhcJ
Hl5pOVEPGHIZ6lzvHqKx8sGjX5QbOxcDh2xxdMfuR1fNYZIiMb32Q5/nhHPj0s/WdTX5yRX6yxx4
SeAdm9aMm9aCrhX5unYHGMLc0PENRn+QjbtbWho7Qsy5mMWPqDmLDNr/4SncHEExj+n2QzfWwhxA
STkV8h21KuVCAxiMm4nrN3PQbzyQR4sh5IO2oDuwNKDWePb+hMfuS1dHWJM4CYErqGV+OHgHVm87
vcFS92yt0ayc2AHxgNaUIqqwpWZWVS1aDnBdxPjHiJn2YxtpAFcWqB4kSL/agaH84Owd1ABlvC+c
n0aXA1XqE0ZEbFVgSBAn7CsZdgtmqgZ81QgGZ0OZnfukW3Ebl1PuV/0+wKvkMx5NXpXUBGZoVjbK
+4q23wM3uNlnY4HBDlpZpvAPnZNBDtRkyMVYkxZB8QsZI0fbQuQ/h8P6IfgVqKG0u6gEsAoiAWTt
aKZb96ZX17qMhyFeEKrR5ODuarXvg89xA7AWGQAhQVAt/atppQGJ5ynyoInb0KclPQDJIbKcrGmP
plZ4Y1HzO6nwJaYCpYMXrR6vRlHJ4wbPnArjBoYM/41bV224Esqjbj2jH/LhjuKAXNRzZrZht31i
hRa2p1+B+1P7D/s5c9vXavpaZTai7+etg0KOWR5eRtbJm3aj9eG6MmqA8bI/k4vYrK6+ylzyGqCJ
38Ye274x0DILkx65r0CKaxOFnQGVj/1q52qfi/8NgJDIg7mdV6CY6k0jhQ9msYXcZ5ahM+0FDLTF
vsazpJhRtf7cuZ8BOvf+0wmOq5k5c2IHPHLhmKX/K9XBCP44qBob8t/O+Ny8c03eJaA4C7PJYzP+
meMP+EDBROL7kdlVSQkDnIqAsMSkXzt7quNNol/WdAYF6jWfszhwa1+SFGMKa/8x8GRe+XCDPjcA
FTGg8ZuN2RlIX4/r9VhbuTC+KToLyV+6NvJtDBtT7CEUBuOx6V9bcCGT96jQGTX6UUDdPqa29aH5
oPKANVtaIg1zPzVoZmFsXSMp9jphXIelr+U/Fpxy2gE0lHfbB2USBBAtJdjgThS94YT44PUcgvCG
aQY/iA7bB3LnpS1EQtVUY2RoIgGurlZLAq7/MdtDzD1A/rILKw9blWjKB92KNTxlKUCU4FtX+Fr8
sT8OhhsT9K7CdQoGV6ax0S/18m9B2XKQBK+Bhq8ZS4yShkPLQ3hAWMtFLXvIO0Kv/5vNl82/Nls2
jnu4hSS+d6i8wg8ug3+d1MWFEGhrD50GhhEoWvBs4l6DeTfgui09llPiRbVrnySvzsY6V9Gy+oe2
h3ReWz4XY0wrpt29EeZxGBWbbvp0dfCZwDts/8oprPRtlcGV40B0O2OAixUxdp7hg8amiQ90d6wR
bgZJrT+on76u48lFPVFDUTrBO0Ri2dR0ZbzVF1iLxESrQn+ZQUbwwlvQK1t2bOHhPv+MAKqFgOiR
AKusSy+xHIp2YAZV/r1OPG6fExDHc9LMdHJ/bYA6jQmjhOZ3Na2bJDg/5QxA/zn1V3llzK8joJ9Z
swpi9KdeOsegtjK5Ad4f19M6nJxRS2ut2S0awNqpshCiZEaEYFeRyUIHt8QdI5rcBhAfXpVB0tAB
LYJ050KNCHFr2EEXH88/sl5AUc0/dvBBF3o0S+DHCh29Q1Q2q/Zc44xLHaav4HuWGfeVy3Lpk3SG
wKIyUBI6P/Zn3KVAw0aQChDJ5zqYpaWd0kV3Q33pf6eSZwaF3YnfvGlrH8nBBTFdZ707Q9IEdVLg
ZQGdLlz7puuvziFtqMGKafXR6+toWMTJaECLrG817fNqquApRz/F1rw9zxsbmik2VppNUDiYEDT0
iE5twce7LKyQKKuCo4KKYTGGgmvIAJnnXW/To4f+Y4HYwl6tXbnAO5jMcSn91403d9GSXQNeqO3q
RBhL0lHtOYPcK/9N8U+lfKChXM/Q4sWO6hK1aYXd8iY1V0Cv2whKRZtwkNt62dsLWlhm0wLb7TvE
abxp84fZgIgVw9Vt2jcXuEU9YyJozBUiExvWX8B25AThUee+6pt9cNr6SJUFuBFnffMfzSRPnvFU
h4De1Dku5TEtJ7lfDP/ZcH00lneFpvDg+AzoIcuMaopt3fwUrHnTod/jQRn1Cg/SIfG4DOAVRqD2
tGgtUJZ0EyffnM69WcblvL12GuQlYil3/YhYPNSA2ND0e8lELHX/gGCQfT2Ry1Z3aU3oQeGzDjOG
ldkGHj4W/vpZN4BBHMxTtG8iDjzYmqefYGh2EteGBvKql34RrP96bSyEg6HaZ+4vI9xLKp1uoZgq
8DfkQ3Zdyldw5ZPePxRGDHyIBb+RSSejI4scFMC1H24d3yIlC0fV8bK9sOVk0z9WzmEdLAmeCF1O
03KXsPWA6JOi99KskwPQEugL4uD5+DCQWWf5USnbyABBB1uv0GMMYoSdkC9d1SW4SbZmKSjGo8UP
sGZdAcXKug64zguM/KPVyOGiHFGJyrcgkNXwo9qaT9yBQM0Wh268acHHbE55WWZ0OI7TvjFtaH8E
pHJ6zNqPESB5uV4r94WgkW2Gb3uDmmNPq9QGW4OpbYFSUlPwaYXoskMxXq4LwHaNzlBIHs36Pahw
BlwGjixatNScfqj9QZy8m3Dn6WbkPFeop1dpnJbNTkoJGRkaIwygTuultVjSYCqcLe4EjQLK44F9
NwAhCIb3DPSOACYrkSS44rS7rPDNL1NFIkgm4PhW868q9/38LrHkC4iB8/1Qiagt3TAAXiiPDjCO
AQ538J6bZ9Qf/+bpeKob5oo7ivm2VHt7vZuVi3kOIcyVFaE19tvLpMt4JDTS0QMFQAlcV7sY/pWB
eDQw1omnhKFzsmVB6L0FZWLSWrAqtKE0BGkrsEkJrWMzxkJ7Xemxb3C/j1mAkWNZrwZkNR0gKa9P
sBURLxAJKn5TpQWEe0w3HQS7OsC7KcPbFhrAnvuhGIJ2VztQtUBvqToMY5dSIqASR6Ujh0HUiaas
uFzPGg6R3rRxIO9yLjAHhUqiwYPcZHO6czs1BengtNv2J0l7mFUdAbczAb86JXZ91RUUQlIcOVCU
AFHptfUbzDWATWbctUcMwhBLwvyhzTAEJvqIx2BlnfW1BMh5BISMpL0RTsJ610Wk0qNlhtyIkJg1
UGwuf86Gd6sfcqjDj6bNrya4AMvAQomLAo3MdiUV+gCo4Ri5wmh+Tzn/3DY/UUEQQmwTCoDwmpO0
7Y8xFh40Z4hdiRh45MUSJykQ3wnLJIdv6RQg2KIz94xaUMVie5YrEH8ixccuRhOiwBV5JQGsljm0
UAECvjbIo5/VW+kwKYRGvtXenFrEEFxEeo+BDF+q34EJAIDJOvlwEKVd45tfmnwGvSsqC+JWUILu
V6DLTPQAraGemU079p/qsBkSJ4AuwoWObwQyX4Hb9uISWoFAgWJFSUba0UGvpozU39Ja990KALjU
4Tmtd/kIAWIJ4d3kWhEfHORGwaFNLJG5egBwAar11xLbYdqyRc+hcV5rzAVXuUE1MkCLTA7l0Eee
1x0s7sWth41+/dt3AIUkVhBvEsIfgQ6ZI89JS1mlYqrZ500bj63vpq20QhdfrIORflHmW72oyMdP
BvmokRayQy+hwGJ18T5ZfWxtcOkEoaY2sMun2tqiEfKnCrCwgZmo78vcow50eLWRzNIIBXX2sBKF
1HPNFZR68CVCtKDcOygXFgiXCThVRxPUT3DeHngFH78b6lkEAj4vU8v5nZAcVl2xIHeTAjJO4R0n
iAO9ekxsPA4+ihxAq7RS3CFTzyLmmb9DP4x51ZNbsHV6GrhVZgzAmbHY+lUF2k2sy9di41gMiNdO
KIyLTv2gkVzbTJG4AP34gHZsaRm6JbPgBgpV4C8pRO99rDBGd4YGDbun0N8jfjysG1QPPuGTzIMT
xO5kUgg95z4ikBeVk3Yr6YwuYDT/DULHVDxPf/Zsf6sZPIPSpk9fZ5jqtupg9gbK/+TqEFdAhBZU
20XWxtn36lNH9XcxBfnI+ctqA7JdANbJnoJTBFnvMP8pwwsyz2RYF+Pkn0EBCsE+AFN2OZsJbKvP
lC9mVOE5REtDd/CewJS2TlooPKgCldvs4TlwaE25c0YPGnikZkRqcY5Y1ngK5zA9mpWoMryeTSwM
r4xMZ1ChJ0G3u5Scx2E1w8rfTqJ1v0FPKQz75mEU4D5rQW7OyqZYt/BLRgNC/GH7YoH57m91Toe6
DLnGbmQZXoGUgcBlQegTmpNy/daD8scbaUICE3Q3pEFBgxXMlbw4Ljm64wowtDmvJX8ZG/E1YgRl
lfM+rfa5WZwT4VAeGsO9dOhd1M6udUs7ERCdty1UX9CbHSsxQgP7rNFTpaLabvE+WVNmKQBlWJhM
DAekct/213qBUGpsvKgiLZQi4suuAZAZfpdpiu1XxJ1C/AzNtWfa99HnT2mFF4SOV19tPiSddHNz
4qdOs3M19LlYNdTVlQKf0hwXRIbx6Ooq96Txu3RcFcO8DuD7qqeZYY062nYv7jycbdfDEFqiEx+d
DrB71XwRjSGXyW5dEBA2gVCP3eDf04N93iYofeSFrQswM6Rrlvw0cfQU/rScFbHbqB36VznPEK1C
QuyP04/v9icbOxrYJrpRQi7YwMDcD7UQgaOgseK4j6MX267+ugKKircJd1zfbHjXpXG2u0bsurYv
U6lpI4aR9cCEjR/MWDaSrSsjwHQgvHiDaXLmh34ygPYO/U53quusB5d5xu1gLuOfPsx2jFxNK5ls
92dFgAzUd7J6tA0Q92jcfPdGKgA6vs1eJy6rlxaD3qXSdeImgi5bppMSA6MCYvlmB54DPGEEOWFa
ujhuq9vSAka1iNewpXuFH4W8bxShG5XC01uZvsWKokPG2ATrEgdEwOCrD91tzMKoBv8yN4F50FYL
+uzA7+pY80jwYFMwyTevg9PPczjX2AgKptUhvw6bZeztHJeD13ybbjUjM4xMTpDUdYt8RESX4mzg
LieG0su8L4kOAo5hCIKgxmq/x6EZQA5sDdvzvpcFbF2C1Ga4EWUJDHW1iHtegxKSp2Gd31QNjmCq
WxAWhl+nGoaumNe4EErN0u+6tnT3taKswFHYotk0+t2ilJOwVgZZDdud3HemDTslqsaNSlXUjj6a
JQhY1J5NzhKzmcO6yEPgew5xX5cHgOgSNvVwa3afoJs/6HkQjD4qmzlmyrJZqm+6vOEsAPn3giVn
5QYsq5V14li1f11AHuAdArodtL2dmMotIYcVD3vuAROqpo6xfoLhAOkC2KLRitGlZdy7P05Vp84A
0h0bHj101nNrA12z7V9vHT4sCo9FCaVw1QEX4YexRJ+2jezogtefe7ib9db6U5X2RRjt1R70F7/c
YAhFkHQ4kE6Hxn3eaTB6QMvcubDtBCg8zOiBxUjQRNoOdJr480aXfC9G9RtU7gfh8s/ogjlqnQVm
QlhWMUK3s6AIhBOo175L7KiC7earw65109gw8fXETIpyglobcI3e/WLnXHcLrO/XWPOYJlUFiTPR
FZ6N/NlgSr0T0w7QNVraeYXYy+yHrj5pm1PSS1u5JcblkpcevVvMxYhNZ221d6TzPfS1EJJPkSbq
gSf+uNp+NuneZqY1h/f+aRxIMEPvYAeoOr4D2NJfK22YATXVLMg6BFEr/GgDewqlycDbB/UCBYvp
Ufd3W9EkZz0ffTd32PwsWcLUOHgUsvSQn9B+iVfVQJCN/ze4p7LiFKWdDnLJhrpay6Kru3WMqEbd
am9u83BsXJ/Ux8BXm/FiVbZnYqGmRN9E4TgIwqaxO1LoDi1X6H4YVFKNsWxr0iyqLw+WaS/IZVi0
bb35nQ00sHUm3JNjLyyaWrxjdrHiQ6B5s6rGudWeMMDEtMpQWTNPq/dH6xHYZYudLGxaEGHMBbVg
Ghq1VsBxiBwgrimvmDscVDtMsNhuldUnyO5ZgnThxECb7K4uSyoBxAvdtWZN742zkmlvWmWPTZpO
q+oS0m4OWUCpz71MiW6VYwSv0xn0ERAlXBbWFPDEtsfO21mSTMOeDhY2zwjK7Sx1TvF+Bct6sEcX
dwhHqokBjYoPQHAruQ2PomEhDOKVDhKAzRlstoM5tyrjFvMQ+Fhf79ogZ+46bRe8sbLBDPg07fRG
F8j7Zg2ukZSehR0D1XEHs4+lGX5moK3So4p2wb8ZkDpgwhoMVShwGcm8w8A/QYldVw64HR50seKt
5HHdkSdqx4z14aMzDyudTXbSTfP6XXo2M3X07NynL3qFFbnb3Aa6uJccNt9XY7KAMyGWaRz/+YuQ
mKpQt1hec+wbFcswQ43QKYwysdczMuDtpVLE9VpDxL4oukGeQCZPMzBRKOUWqzeJFaLLmj1lxQS7
hzAV4PC+gcOKfjUlkRCdU5Pjc5oGRt5tGLcebK5NvVQMgL72k9PbLLbNBV8//jSnex2JP9w5pzUp
PKnMMacOa3khFtb6h2bTcDe6oDnJC1lMDRzSYCvAV0FtanlFAJRlPrF5m3R+QEGXr4Y9X0rqM29P
mQ3YoeoG/C9lE9FvtJ0m5JaWMD+NeNnzYNfh7DiJ8CpQECBXZuzPe709aKHOvcr41LwZ1OgzbGPK
nM4evxwbmkzhdlTEo2T/cXdey3Ej25p+lR19Dx0kgIQ5cfaOmPJVZNEbUTcIimIDSJiEd28zzzIv
Nl+p1bMpdoc03XN15kqhIItZsLnW79aMeAfMTz6FrW+N9SKs5NzdObNBQJjlwHDOrS2JYvK1WZ0N
84k1DBNLNx9V1jnDpWC/vBiEPV4WQ2BOiJn8NtoMTdTa94aE+FlHhZnX53ke5mBmgx6emiEfMNz6
metBVaZw7RLHXMSUhtFlElNfWRFq77Ct3a2ndIyqRDg9Hd4MYehbyoKnqIY5QVcZ2Q+NGU2XYyfD
h3SmXt1aQ639nTmnyW2Tq6S/ENMJz54wORoLXYWKfGKD1+KyOz1gZPG7rrmW1iSze7yZM4rALOvw
WDA71d+HTHjYSNVJUgITU99ig5VA8p7kUCxqIHuVyCz6HOqmFktRm6ZcAedM/pHQev2Q4N6T52WX
iOijY+Sju6H8HgBq8Kf2S62TstrzOmJS8Fg6KN2CoBDpvTPUqHAqrbAvmrmukW5w/6frMe+DcD02
YWmdRSqR1VbqtnLWfW/op6Av2BvHufLUMehLmzyyEifAckhgVsde0jwVTcpu4gdlCikaOUV40IVw
UF4IezZpssekWodmkKKMsMM5242afgxZtXJh8Usn9pdD5YBR5c0oaE27MRs2mS/CauUkOh0/1mNm
Bws79LExpPg3QS5CTbRUKFWkdp2oM/zoigZi14bFWdUYw7ZUxbCLEMq32yhVjbExnFrLTR4KNwJR
ikBmgYuaNDlgXFPxTo5Kl7D7BTRZMzpNQ71D8bUNrMYcd7lo6F1FYSf1jZOwCK+AWoEZiXSI75Ne
S/xloqfyWRfhHJLq59lgm11DxXzmxSNuYHZII9vVc4oeLe5zo9uM4VQbh6KwIx8NQ+4wqCEZk+Q+
VDWT6iVcS4M5CIITjUjhWZd2LMpPk2ZvO+bBEH1p+obdGx9ndZzbWH9sYhNpgIpa/27UfuStJ9Vk
ARZJH/8sAoyBTlERX5cf0J8gzDPJN06OoL+5bpdmcHJ2tBVw7P0cpCDJVpLLFH5R1jUPFLc+cTE+
u7PZl0g63NmyUWsP5STuIzVN9Z6q0/JWfu1rex/4YabWcRp3o76AZI3zeiFSMQ/7tqniaQtX77X7
diJdd6XkOLggX37vHALOJ1wHvWZ8SLMyqnYBLwdik2pdVPfgir57PhZOZ66mMcSXHHkhfWRjJMje
87gffvW4KWmyLAvHWaTnHJVrZqGOySwS8KcxNzcm7NfGThNAHIzKiOyc0e6ra6A6WDabHKxq2Rqp
mUKZTRIIdTRbtSEpL/piepNjnWkrGQ0YKw9nzRCOQXfbFHkmeebsxNtMg9QDaqGuia/KkXt6HTn2
eAsBYq+bfDbPCJ4tVnZMb0hKNDxt1ZZopFwzEg+OV802ho/AT7A4tGgB+xtHZRnWsjGY6tOaXXBj
uJbTftRtFjurqWp1sopGj+nPVsrzsuVN5HwMOK8njX4Eq1dIaaAN6z2BdzJNxXNjTFG47bhLnu15
bMObULZA8LmtC7wISQot5Rhhoa/sLIFf4O4s4Pm6PI6zlgrZnX+WUfeHLAbXMW0REDEgKTv/MHpt
DI1AO35CvgDT5ECOm6ValbgnFsWDs6GmoE46Gr8t+h8v439Gr/rqt9CK5l//xf9fdAnLF8Xtu//+
67J8LW7b+vW1PT6X/3X66P/51X99/18++e0vr57b5+/+sy7apJ2uu9d6unltuqz9uibf4fSb/7c/
/Mfr179yN5Wv//zl+UueYAhu2jp5aX/59qP9l3/+4p6Sh/7j7d//9sOL55zP/Y+X+vUPv/763LT/
/MVw3Q8udKojPHHKUPdOkWDD69cfefaHgFxLZh0FxJb8FvBS6LqN+Zj3gb3ElEFA80rONvmNv/yj
0d3XnwnxgXwd+5RWSRYHU5PkL79/te9O/78vxz+KLr/SSdE2HIt7CmB5ky1CdWva0vaZnCiJoWb2
yvcBLdzDbcpLzVw1ik72uRHGtC9TuuilZg4A2+s8Rgcfj/bO88rhJs7N/LxKsYNPKq7vormz0QPr
BMY8qrzHIc+xuxSNO60qd8A6rYcRaatOh/Zgeihv+8JF5s02UG8q2wjjHUBz0i14eTTsYMhtYgxV
6PVHD3lEjZrXCVSD0zWQR1PGzF/KlQeZdKIhR/Qh/uTK19mfgqssqoyXURX5Q2lOA2C4VhvF5Kp1
kbPdth4+3GacxRU7brOHq0B1TNjfwvYiRG99jXksnAREeOu0Jii8SwvncNTnZtpb54PqakD0Tj4R
MpA9y77ok6Uf1s7jMBVgwoQtONczjxo+OKvdhW7roSvJe1SPaYTUW9fpvusMC5mejRmuNvMnkUrr
JWfDQ9MX9NdDmo6Xtt2naJOkeZ7bTraZKO/2k/Kcw5SN1mVCBYyHQOSb0bSjh0aeiHnqix5AI0nP
7FLhEqhPTL1ljBYwGGMvvTq39paV57fSbL21GcYRLUfWX0R0BPnCMwluqFxo7jiyklXv5NYm6eLp
WLrFfCoPEapP/bzvCjY8h9t3Hc6dt6SO+mSiUKQqhpyljVrOjkvhGeYgjiGGQMcSakuOvL0qzQ6F
75h1mA4yx8Jd6+XrICvnjVn12Xnd1emNVc2Yiceq4gsgVGxbDLeF7aMOminVUy9TROgLG1/HOBCb
QbkANBMMy9ygC8jcsnqY/TDfuUj3LlMUb4swaAgSSRC+nBzmljt1B22Z+UplhVjG7cCORFrRTUdI
yS4vsbC2PfYvXZT91WlbWOVFhlXNNsyrtEyiK5Zske/BvoeFYa9HsuMeezkP7TW+yLK6FGJQrY2g
RunkUy7boHHWhjWT2POUgx5UFR1xbST92jCMoIQxraqiP9mItV2II4PnDWi00Srs2m0hLDMelpuJ
jndG+ZZ2YyquygBpJWQEpjxpxvu0lfrOKGDWnChlSO+kxH1meOV1F2lx56cjT0c6TXufCZGPBVLW
cjFIEDhC9QkKrif7RU6teEK+AGAQpx7MY+zvs0Yx9p67OoISo6OlRPXOQ0c6wN5FbDzkQ93j1m4o
NTNnvpBDYF2ZUqRPIAvtNim1oRZDX5rLxnXsq7lqKEGlFeIynir/ohjTIVzIMkXPJDKzRvuYGtWh
HGbo5GKmLNJtKhHw+ZP9qc8g1sKySw9zNjt7IJZy52VBQWZk5g6bMe3VQfWTu6MZmq7rLiuPFke4
bZwqw3ffULgkqpi/xFVm7e3WrvepZejboTYbeByHh7OcrE9Vbfb30ggR2ntWkx7TQup9Roo+DXPo
38l2xgwYyfzCQ2u8TpC+XXV+HTyWCFyx5btG/TDUgR3tRJqAtWdZDE08GUX1arm2cV/kAgJHVQWO
UjOtP7dILp6GRKA1j3RT3nqwtyt2UCh/otPUl6KP8Nua3WxOC2KzCgTbIzi9meHsjusQaQoDSFCQ
RJYiJUObRnMRe3F8lXlZeg2gkq4yi3AI7MNSH9O+yK6toaJ6tsAKUffHKX7lYRz0prXb9DMoZbgv
zTRZx0YRn4Vmkt1rJ+rPssJ2dnEE3dgUmUsVq1rnbix95A9UNxcWiXwKA5dR35rhJG8FCNV2mDz5
HHq5eZgZi3uYQkx9mT3D+9uyQ19bK8ze3EPB3k5SkHJ2JOzSmuctIm11kxQdaQWRah5sL0aMUbWO
u2D0SLAdYjm8aEOK/TDN9QqkLDqvC6yrNLnhhjli+eWcGjG2zcbbJX4ZvujKrbcZAkC0sVzBJV8f
y3SMv4/qpjKTQ2LWRHwYprVWnpq2tmXhaqYf1HuS3+aNL6Szs4eKApVRTw7mtyxZdz7xC3pK8Jdg
QiY3pnFewXcdZOqCGMIkKvtF2YfThRm4xhnhkhNi7SF47nozvO90XmI1tR3vYpimmC0sDZgJ03bm
Fx1WAyaieHoS5lhcKhtEY1kOkX+6F4tjOxWIzngHqWVTJ86ZCnL7jgme7X1uoAtdJHk3Hoa4yR4z
ICGUOCmSvdnAcJ5YVn+rnHa4qiYHgb9ViaNsTGOXkRt+bGRVbhi7S/MBfmOsWqtXwUuhifbZ87P+
iaqzgEgPzYsyEga1cVFCbhu+A8hm4BsrLY+EbKNxnjttd9s8U2DV/pDx+nSMM7c2ySKgZeBYXAdG
orDc8J42zNkmY0uznFW9QKRpIU+YNVHwS0/Zxp2uWnFt2y1GkzzKcRlyF00v8DIIqtmdPod+Nf3K
rPdBAePW8DvU/ZBi5aSBdvLsJdIVXHrn2qTA+DFBmyXiX4Akhsdpma0sC0qmr0cBTtwEWwKTqlUu
5u4QkOi1pQqI9nUBBCYqy0dl3mcd0oy+WhLPJdGfTebBAziF3AuqR080uKq6KNkkTRyc0SzKsyYv
3bN5CLyNZRfyDiQpXPUB/t4pDu1N0hMTZqk6uwBtkxelz0Wq1RzunUw2R1EzmmCy2CKAlbBXpiRy
gKLlGzeHdrXMUmyHdBYPTB5KLuY677FSTBb8IBp4cieGLFyV1JbUaVGF28e2cr12Szc8m2qrvGnJ
nPpiNgIzeJjkMWb5sr5swcSKjWV4Gielpw1zMM6d0EnFMefC45mrrATFQfaaVRSNCzs95RrIzOtv
NS6JCI9/e66iagjQGsbQtOVgi88nkd0eFZS5VA1CPQwC7B1DadWgB/goRWg+al2HK+iDeeVDYjwR
YfAsJK98L7NI/yZ2iamJU/Zs8hZfyqpFqhi7eNNHiO6496dV3VbtMU0SLFNdPp57VmoyfBuclOot
fwxtc3hxezR0fUNc16h6E5O5699Owu+v2tIbj0xEV9fG0FCbhLlczT51LNQeFRtJYMZFnc4ReIAd
XbkM5126oUksexxbwQ2K4JPLqkx3ckBJkkTuePBGN8YD7rqQwl08LrjAxTGzqvSzZ+AdTAp0GRnI
2I78NG9xGud2FVcjSkIl3PM6goubhAluVI44DxrX3jq5ms9aiPxVxZPKu94ungTjjzeJVOrMymqS
octUHlVByE/PASDksxyseWglsgo8Gzyh3CbxnHBCKr2DjGU7KyPG446oXWdYi4O0jW5blo35NLWh
fg2kh38T8zPhqh60bmfP2arrwmjd5UAtoyx/zRPVH0I9ZWgFCm8TmmOw92NbnLcuLmeAsmTjxG5x
BXVk7uuIsbT5lKPKGYduPbB7LyMiwZZqMLwVKpGZF0ATHlLAeYzsDX5o33fBaWBu4owCPp0zYmOo
b9dDjtRWFoEmUiGetwbbGXq2jigcYhYOc2N4PGcjsiJi6BZSC8yUmV/d8isBMTqt3JW1T8BYwY5q
iBxlhbDDFWQKXFKzTdLAhhbFdE/wCC/BzinO+LRe2zYvFwRlyKZmwO/BJcZ+jv115PoDGV+YX8yw
ORvZjQ/1rFH+1HO7GOIKiuDEZWoDCXjvJw52uEH3i3wUzcroK3FtuMF064S+9Vsa5V/qqo8JTs5G
/9p+30J/34r/t+u9hXMaRf6D5htXmyZ7620D/ttnvnXg0v3AHW+akBcW80ZAyt524F6AKtIVtufS
i5zyXr914NYHft0kxNaxHZcJUS4hkL834MEHX/hMJnRskw5cuP5f6b/ped713yQc2pbpSI/9XzJB
9l3KI1GlQTX5slq5RcFWtinK2bGeUhvF7Q4yKGEfHJO6xrbYh+3XmYtTZbefzQJ10drx21hsNUHP
4apTXjq90Lm2ybPrKVRpYQBPe+aFyI5Dwg2rgMgJWBmv2IXxxNMghE8CWTGaHZkHsRNg6ACpS9Hr
V2ZjfSx80zBu4oSqdl06pUh3aaM970xpN6nQtvXiJmpmVb8ChyqfPiNH9Z7NvcwvRagoFoGJAY3V
0RtOAX4LCrEBvzC5oz5meh8we2uUrXAuagBx67WfFXiB78zAmN48eu6NsghEO498QRy+ijwa6bio
DPtQdOxzK6ewZb/ReV271zNTq2dyGiAXvZkoZVg19WQrsxvOxzQPwyMh5rZ5rnze5sc8lz7D0WZh
tdYztEEUPtMooQJHa62wXzp27M0vo1XHwaazejt78CaXBEjERFqhM8jjse6uDT8OsysxRFRAizrr
IURO8XWZ4aO1K6MwDqu95fW8XJ9iNbV4VHQSQHkMXtyRyZ2gGLEe5sJ1ENm1gds6n5AYlJ1aCFWX
1nUE/pcdJSVWvtVNJELqwD6ZrmLg9HAXNFOH/TBIEZNcD0liuNd4Cqb4E2hqWA5IgjxUW3OSypxY
saR5VqkyjafQNvz6pqZab5+82AbDMGPfGB8GS0MyLHIZJdnRs2SePUqf2mVaphRSGUF0ncowvKak
6bboiT2mYftG2iNXSwLTj9itnYDprmE2mRGsHvQLxYnvE2B8O8wVASqNM8n2hge0Q1mNOKUdtqJS
Xn1VZHTYe+mWLYkJPf/yV8bCI+DTdhxI/9hwC5zGkm6PSMxi8EJkioVvMI5S9lHcoU3iMw55TKUo
Xv2pS/tpFQUFHJdLFosJAtLE7BAtwHijVkU8w0+svKkkKGiOHCSYXob0zQu0rc6MwM0xNCXd1CHh
oQSJPurK7/Jt5DMhhsgdDYQBJySjE/k7qUB+NrtxnHfDAGty7vSG3SCy8nNxSclWx5/1qYjbRrEi
0813xgwF21AaGrW9aQPHP+nBTiBwsM867pVJpwQARWni014Ko0YHM+lQ6Rfsjwh3Ea8jzJghSzuE
3NIYj2bvTfau7H10ozNtYrzoo0h4hwj2Bd3NHBSkyDgCBRGOZp6Ace/xNKGX8+SntBvgK8K2i/Av
e/nUYDIQuerLS6Bs1xsXNN5xduZYZlhdBblhpYciDnL3Ym6ZeHqsZhJNnycrsn28krafHBkdXZp7
leS9vHTKeewoGGaNsbZoO2Blg74eFyG9pauyOXlJPdiJxz6uyGaO+tnMtgNswviQ5l6IkhcJRI3k
ATDOcu4zNUkf4lUljGzy23pKviSerzx/2Ywq7V7cLB5wPYNGtfsBL192nGbaVLw8TVALNIdNJJOU
UDDswTHKrJNX0cuYTY4Yunf96CVtg2l+8PNokuOytKc8sXYur4npXkNJIE/2c5u4wLQ0E0a/4SQI
PnkACnRCRR+XyTbokAndSGVS7nXWlOrrQZtd+eusB2FWiybuo2af5eEY38SzHdgkJbrRLIKFNsFm
8WoEpUaPyg1yUic4yFLadR8QonvXIPQfb1Jk2ky9FfRG6sJCCpzW0R5kLRPXZDUX2WM/BKXxWKVh
pK/LYHaz+8Gk1983E2X/ee+WIl5z9LW/o/Ku7MPQuoZ9Zk15qndRH8syWYk49FArVExF3FhOnmSf
hwnh8ZVAXFF96UCpMzQmptsdgSoTiwZPJUG65I2XpvOqGAoPc1I6F1ngb9KoKMYXiHLMEG1b99H5
WA9FNy8EyfHTQ87LvNb7iAoq24KUZRAvjEUw6/PYacVESphX8L0Xjlcqba88twFER+Dl4KMFnU2t
FpbPXPkir07dfdCJVn2ylDTS/G/wFf+fVlamSSn0g8oqe470u8Lq60e+FVa2/CC+sg+/Exq2/8Gy
Pc/jl0zpuo5JMPbvhIZPzUR9BZ4qTQcJ9okH+b2eEuYHtBiMg5OCUW2Eav+lgkq8Y7WQLwYQhqYX
MJnsVL294zNyih6/CkfUmh+7X4fneJmsfYY9ZY9EsxySj+U2XL85Ld8olbcUyrsC7g8Lnn7+ZiIL
qF7epiQEL3obo22ChrsB4qqD1Fr+pYVcC4bUlKYMiODmhIl3lWLHYEt7nMGlMrchf8z7FLTtFbLW
3Y+XgYP6viRlIS6iy5udgebC/8PkvDoy6PajCCXgICXuNbPrMSs39XyTG+wTi9SK1Xxess1ljDsc
W4Mw56HYS4GuYNtB1hOyliR4eBpgv/SyK+jvCT8g4xG1rU0q9ZxvIhMNup4nUhKJt+RDEOiunG1S
gWMHp4aeVhn6gl06V+pGhi3MXRqPW8nl2DRx0ko4fqKU4KTHm3AgvqfUekS2XrnUiobZ1BsxBQXh
ydjtgrqzH9DANiunDcYb5cW09FVrxfbqxMA95KUnLmnSk5XjwEBFuMOyu34cozO/Gd2PogoLMpr8
scSlI0tw8cbZ1xpxh/BHFRMAGUT9oQ6d+Vdp1l626k2SJbOx6spFbU/+wULD9owyNGhWoULZRTPr
Ez+mgPx2JvqiL7y3xofaE9NntitjKy0/L+9clVvn4dBj7znJQbJFk0xs2FElX700Vceqw3OJbIHk
5plNaImKPXtiDw6XTdzYe7PwSL1oQV26yvSxh9V+txrtzr1QcWFRy3RYLGVa4nBowoHo3SGzRsJl
uVSWK5oDwDX5SonfrnIVxWdxId07wJX2Jiu9fFukBsc5N+Myja3hiZhwhXMyEtPKLwtqdkQ5l9UY
1BdROeKSTVI9Ujgb6YwgqBP+sQcaeDUokaKlnUxlsa5npzl3naw/yqiekB7r5lbZaXBrcE5JnQzs
8qlsu2aT4uzIFpXvBLj3wpNosa2ig4Tx33cIgHfcoS6enlo7tOoEX0/a6EnpnnDsJb5vLpTV9UeI
EH0B3BkMm9qagpU19RpnoucSJYB7hVqzW9Z+XlULC3rkEpzLPvhxlXw8VWpIqIfsqZ2gUDaJNXUE
zPTopnHq1c0mS9I7C0/nZRgL/9YVpJ8vYnI1dm0xiCuZ5/M5ry7xSDkKLu7IZLpNhxEZE0SSvR/z
Kdw0uB5WQZoET03ak2xTlfN8W8Zlce8AFiK4brz8LJt8QdBz35N3raTIl7VS6UHmw6mMcNWabgoc
tSqa4pDnRdKuYz25lC7cpWe5R36STFzys9tT1LRt2MmDJ8Jh5YxV8QS/Fmxb2MQDQun5xXFK+3UM
67RCikhUYTMTXjH7tV47Q/9rE+qMHBcrWjdzIFduhL42YhN4zlVB/EfoiOQq8vRw7RkjLoshs/Uq
pxMiKgFKuttJORY3RR8GZ8oY5W60EJwyUojSe+GCRmEProeMlB3C8hsZO6SJmSWabbtM3V9Tj4QF
UQ4l2uCqJh8lVCHTggwDQD/wlfN5THJx3uUNKoIsLh9KGxqNrjfHfaUSO3luu9FfRcNYk8TnDB/r
3u4JL6nCF5SU/saP3PhjPuHfTQUtCdE9LoEwdV2WZ1PlYg6w+uREMIxj+yQxECVno9Hz3qKFwPcT
pRMBon6fR+Mydw0icbzYL2byUPuxOVixRVzNSD4JQe9R1KxgvLm0TdbpkvzxPMff7s8+vTYzVJdG
6bUXyip4Tjy0EPdWjToGVYmsPiexO3xh7g9wtK2cG2UO6W3Q4QRh1qGO1D40hD43GZLziCXSv0gb
geco6sBZF44T5s7ScSvvingbUk1I68dBP5qxc9vQnZ3bcTt1O5VO8pQWCec0IyJYBU747OiZ0P/A
uGMWA+Oj5ZRfRHnRwv7waiSzwayXrmycu2wuAv/w4/3p3QZ/2p1sD6zkNGMIqY53+vmb/bbTvZzC
nkTICBnogm3kU41F7m+swaQfpnKDGJjOu622CqmXBxSiXLNw2ZI/4M3bH69w+gtvZBe/HcWbFajF
3h5FlelubBxWMIqnXlnnIBaLjuQGEwo9Qpf349X+9Jy9WQ1M7e1qkyV7Kz6t1trnXvUo3Mcf//3T
t/3B0ch3RVdPl9zLiL/vjiEdZxQ96phxOHP/WPftdrQBBaai/smiPzmo9/Oz2M/d2a5PF8nraOjc
7rIiPf3HB/auuHt/meSpVHpzs2HiiKbMZA0Iy41TnkuGwreq/snl+dkq9vertGFe63hiFbOFC+J1
lpLfTBP5/3Ys7x4cf5iaKkxYBRVMbe/t+JhmP5mS/ocJjF8fzn/faPJdMRwHzmxiDWM+4Ll1MNfV
dYIEKF2Mi2RpMEZzWNlL/zM8if85WmU/OYs/ux/eDeYJtan7HJ/AAvRhnaY+UoqfDWL62YU6PdVv
bgcaUFuVGafQ8Ug0im/Lzl6kplr8+EKJ0zf90eP07uVQEs2Rzw5HgjZ6ix2u3YtFtSQ9DjfqKsMe
t6mX6kAm+E/O4NcW4kcLv3tPqNKux3rm+JpDu1JXxI5VF/FHkkuX0cG5U6Sq3RYXIQnloC1XPz7o
n5za931bnRmtFZ2WTpre/QKPGO0DQTUFF4zv5u+s5VHuMcHp1LN+fxn7sfOMzGMtIQjWIlhyBHYB
2/wbq0AuQBEEJ/Lh3bNgh5b2dEOSSxNf9yOyFEXews8O5U9vlTeLvL/pqzmG8SZbS/YK9zTJ7q3S
O2E7zV6Q8vR3joi9l+F30N5f5yy/uf2jliFFCBMzvKz9WaK2JfWD8Jyf3P5/upm4/17l3XtqcDML
9wznDT/eoo/nHk2MDxNaL5ykWJtBcqzTafvjI/s6sPgPd/6bRd9drKIftGN0LGpuNW70/XwebLIN
Jh61Ge6NNare5+hOoRdfEnu5JPNn2Bs/m2X4p4/Am+/w7lrGvJ7bquY79Jv4avg1eNE39k6trCv/
Fv8yoTp39bbb/fjAxfsBil/f2G8WffcsVIjbsro/nW3wxn3cteYpxcfP1rIs5UKcfHUD+o11iVR6
D2ZgLFvLTPa+OfY/+Sp/dvh+wHhKCU3n/mG8YmXiD4pz3nqqK9YI+uBti21GfNOPj/jPnpi3y7w7
y56IzcpFA7kwB3IL6N97CI4qvM8Yc/Tjlf70dfp2qXfnthC9GE+s+QLnEr7jKwDpNcHa4ixfBuvp
YyA3ePvWRH/WC+vmx2v/7GS+20LswccTXbF0UhLKmgp7g6mUYJ8iW/94oT/bdd8e47stAwG56DqL
06l999NkWFeQij95kf5kCe9ddemJzBt6zGALxDWPyTCQXqHuvx7FX2LQ/7vp0k+sNafiBxBu/lz+
r//5lhr/9pFvEK4Dlc1sMiwAALc2FgCu3Td1unQ+nB5E0DRxQnIRmf+O5TofUKwzzNNzffMrymu9
gXJBgN0AwTsDe5HNicD9K9z49/uA5OMOjZ7wAycQApn66RZ/s9u0amoM09W00txkKJ1jXV6wNTU4
E219QJGtL2m77cvBKqrbN+fpTzBdQru+K8G+Ls7qpotkn5NjvS/8h7rzqh49ILkeDAJwGWH4Ka/S
8tyzRX5IAy/DcBueomBtUzBUxLfni26MvI+kcBWHARkQc92QrgMvRBpDYDvbDdEWzkwwjTVN0IFY
5aKWvnLMio9GKI1PbRVa/XUYTLFzdFQtJKJde8JgkrpzAAtujnoTCRCZNR58An2DBKnwAmNBPCxm
02uGWwdBmbURnasfqXmK0/CLKbqte6v6QmVsgRxZwRfHLz1EbWUqmF5Tui1xyb4ycD5PfZaEG8v0
BYYjFL7hhqExobsByODWId2lyYdLHbpknKZT5Db3IBs+WU2YgBziMwzfNRgVoNIGMbsYiU3oG8jn
rjtNb4pakqGaAHqpyIBg8sZiOwul6W8gwD2iYBxiHhEpRh9r6dXnBkzqcAB3aLqrZKrlcIy62kKG
2Ntzc+gd2WB6q3JdLpPGQpxWKKlpNiLsU4BLPUGxhRsxlgCzrcXrtlGn3KJgtG5kPZIB03tW0q0L
tCJXQ20ZDESxm1eAYDj6SofiI/JVg2kjE9cGgluSWV2CY+8TbeQVtUgQMDqyEYQgxSA5TUnqfJDN
ZbUhFuzkxnOdcRtVDCYyiQX5WGslEcSGaB6g7+IHGPj4BsdidXFSepCvkJXBrSgJmUKbcQpH9Ye0
qdDSY59cibwUr5H2RL9q59OfJJALxT3kArn5Zm5m5wVTidFCOIalVnkNdY9gv9TxWjCju7rRPmka
m14m/bFBvvrcIwWMN9xUeOTqxCY60J+xQjDRjwGSh75y3TvGKZP752vPx+EvI2t8ql2v8FexXbY9
ogtLf+mUTM58t1LrOY3CQxi7ZPM34UQ6mwc8260Znlx9KQM46BQx4Fo1ZTPDDzMFjtEgve7OnbyP
iG0NYyS0s6Vjhc2xzsVWzpb1OpMfujNq7zTmgWDImcBDJBvemZOU4bFD1HDwwavvAbSdiznDBmdo
6T/UVu2aKMt9hvPl3NbMJ8gNAiWzQfgVto7mlJ0T1UDunpwif+MxD3UdjOG86d0mxdCKq3eRGF38
mZ+Hl41rGndz2mafYizHW0fHepP8b+7OK8lxJNu2U7kTQBu0+CVIgiK0yoj8gUVGZkJrjTm9UbyJ
3YWsqi4Gkk1Yd//dv7auqnC6w+U5+6ztc/8M8t46VIPX33FnNL8lmW75m84Vsa/0NUaSmhMwNVoa
bWvKdZ96Sj/XhgQE14yTfptY2XAzaoVf7UcF7pxR1d6D38EQFT0ou37OG0tokg7WTq+AmBU0a9wk
WebdWG2TPQ1xUkMJB4eeqxX+06QvHhU/bzZUpIRXQuwnj+idCJ/nZpXaVIbrVym6TDBNEtq/bpCu
EGHDrYuyErPINvsiGXl+j4jNekAYUPb2VBx9aJIhlDejhV2AFCk1KOBaFdeNCNvERbM9FQtmewof
jYMZAzM1harYD1lWP/cdXmCQIszvYmKKhwhhArkcCVkQORUseeIwLW8ndcNjEQrZlyRyIxxQKhF5
uqiF6pccSMZBqHx3K2nGSDZHRIQeKWhywyTAHQiduphHqTMiAbgZx9C4bgM/ucERV2jAZVVcUwnK
I4k0TYyUWjwOYDRYR1Aj6i6s84ESJt2z0zAViBlCJTF4Idh1FYnwWACaUVz+LZXL1obSI19bTWld
o7fMr4Fmym8wA4xvnmL5B8Wr+iddJISS+JZwx1bToZaVom3hd9lR9prQIR0oOawvZvSA+2spkLho
PVP7kHXUAhVb5tqXSXdrBZTXdoKCZZJMuYRf0ojo+8GupIZ5BRuDzowq1YtDmtxhdOuzhKMMEwlX
71Zs5R1QOQHKWIS9EZuo/xElanAdu5iWghPoAKTrxr4calKh1pg5g++LW69hIXe1ldrIJl2+ZoVI
jIoMgJ9AUJRWhN1FHmKqraH6/AfZO/G6yLLsEGfUxvR+iehGC9PquZZa8coSS4SZFK/YboGEPek6
0R4Slb0BMPtzBi37u8cmjUuBacG/Q48gowq3hr2eSiJOlx1qsTKV7iopt1jdBaWHXpZMhpJkTgYj
oOKHSfkGSIyENfAjzCaH/pYMXb2L9dKDj650a7B6zUMUeQPmv0kOnBi8Bla71Kpfda7ifoeUgj1M
UkAbTjypwOWT6nrb7QqMg004HT3T84tFsTfQPLXYSLmqXQfst8hfckzeu0aw1dDwnlMhUz8458Ln
Wqytuwol15c29AM4gpV339RReOhjyjWrCrHL2KYebD0YwS35VrBaubwLSrV0slHqdmUfKngHqu06
GAeX7EnBv+y7SCSkcKB8gxRNZuG+28dG+MB7qX0BegCfzax0ATl2RsI1iHLELYUWqI8ppxvnYw+4
Tw500JF9RimRqoxT4TOVqq2VoQXBkqykpgQMqFR8V4UePVBgmTClpOq5G8HFTB7AlNyYtRN5dWyB
2gsMQJke2YSKwYkatYBtGONaNrThT8qVaKSPkbOlopzaRQgh3xtl8dpSO2o3Ew3PrQ4jBj3FAygd
e/dJUTDqY9rqeyUKjc2YJ9JjBVjgZ9gGoOu92r0L+0ng5gn4Uota9xjFovGYqNiWJkatQuj1Ej53
L2wJAoCIKHyUK1xmHjE/o8JeCiIHpZ/1xYRJ8W40rQZTRgNyKQbk/2MMBtuCGu8xShNMTeXxw2Bt
P5LhxWUUB+1nDwrPtSqE3VvGVXfldU239uBvHIoiCQ8R/II7o7CUO7eM9TfDGpptBSyawhvMGZSg
VoHcedWbEBfJO0wLCMBcMqjja9pNFcTVM27J5qZFxOJogp9vrCANbvtWbA+NiQoorSqsh4YwvPNz
2X1AthnvM4LDr7JVWQ8BmrdNl7faIx7P8sbzGDBrzMtd6MflIaEs4ViBtaAYSU42ucupJBJu2rc5
jt8RciRHh272UFVSua17P7sh6Zsfgrxq0Y0X0HuzUMa21pN3heFm0AzhNgdxGO7zoDBvc9FvnZz1
swn0WsYwoq4yMkXYMBRd8wXqj7tFtf2CgojoZJkTI2noX1N5PyoAII8+ub1j3Qf4VOlpe4iNRrqu
mKfvaRKAFo+oNZbF9tpPYo5tLEiotfuqxlH/NaQ8xxlbU4PyXGj3WdHJtiJ6wVuMruqBtMbAPVjW
tmhcaa4phLsmE/qdGAbdxh0i4abJZZljtRURuGNVo0dq/l2sa+WlL6xmzd3f3MMfEPaWMHDnQ7ak
ADw2Nf0m7QTr3rIU/bovjUlbWqIQAzOZXCO+VI+DAPNulaaUh+u6jsZPUjR/W5pa91YaGtG+LMK0
FNyHdJtnwnjMyjx5QTI2bkajwEzWdL8lhqHe1nLUHkidVLDV3I7Su4b1vPWbzLxSjBx/OB82e6z3
5RdSYaCduzK50j1MAgWLAh6qLQslBndnZbeNJg/w2b1W6zd5m0H49TRUwyWlQAcGC5MB/kC+qqXe
j7nHYeMTgkXq7dRiHy7jpsP6qivtxFc6B9Vls/d4lkUYHTfRUao746iJivrgV+LwVPi4EwUid0kg
zXlKPyGxOmIi+29a6WoH9tTCntYi54ySlx+e3/rxqpmIWFRCB3di2tVXqETT5xHdLVUO42Se7SnN
naEUFc+ZogWZYtEKMJFAn7jmrci5XwuBDhIioDTOsFzzDUIbX4ZaWXwclay9l9qk+3DJ+r8MsGqw
BKtYerxWtABRqpkl73ruWbdl0Jq3pcUMWpVeIT+3Yq59l3jwodulzuR7M6T8kMENfkA2AESRxw2s
uwLWsKWA6uUqiT38igI7dgXBNW7CuAOiJw8FPjh4qUljn101zQgCFkMCP3JyURO+dGlMvW1QK/lW
Q7OxcTmm9lqVThDQielWxnXoO+xp1Yff9fW9hLniWzRwsSTYPkTXJMvFp3GIi3c4+tV7phhcnWs9
xSBvtIyeuqQWnc0+ETtkHjg/4J+kxiZerJcfxrPUxF/vYpXKN5EX0W8iJMPXeNUoUFjLoWJPRqqI
965cDD4ixoS7A67ZUoOXpa9mz4hbA3Wde31y66UFOTq3rtJbIoqKt4r8WJAcNcYvwKlSpYe9qglc
3Rd+rnLmGa9R4Kjza8EcqLNYcqbmYpFNZZVUh0eOlfUer6Gsu1NcDRhzXSn4R4ziT3QwNZYshYqp
uWi2PfZAbVm/qh4PWRsVe7q9/LvORBc00ZJlhWJSS9UUYiinoY1JIOD7utCtklIL3z0lUAQ46PHw
0Ag4PFiyL70XMgzM0AWu828F7H59QU1RpqIGg7AHUuzPbRMv4I1NERKs9LC+i2pRerKs/M9g7v/p
gBqbuSIbTKF/HVKzf7yXn0Nq//yP/tJFGv8gWqTqpkRyiRIR7e+gmir9Q+WTWySeCKNQk8K0+Esh
Kf/DgF+niKLMXfCXgPLvsJrxD1OjUmX676g1pCLG+nfCarMlDM0CECIaCl1DiYkoU5lFpVs16/zB
QGATX+H0Fu3rJ2WdPgbPqOB97J7JspBpaJ+RGy+l+KRpbn3KsnBpkkBe0FO0G5o6i737ljWYg4dL
ZehT9M4m4MqPSSJUPOZDyWnU6o0XQPXdC7rqJ/L+YFPpRb5RdRiOkRFaqMlicdf1PfeYuO22ac1t
slIa/hVZj94T1fWPFHQp10PRgyXVslR7zRPq0qiDSJ2+VClqkV3Ir9x/XepwpfwRu9L+1efxuy9U
rX5UKLFxGjQzuzbU1Js86Ah31QMYUzsUxgG/W8Co5LNLFJEV9SPPehUOW7MRC8w4Svmq9gxT3DBB
2icIFBKKLQoxEvDrN4mMD6JWDI3jFvBjpz8hb8FZ43MijP6XHI0WwDMx2ehD0WybYjpj0rHRnhSh
j7diGI4b3jD9NY83alQCNDYZXNpMvslao7itjUhA9AZ1eyPrBRmyNCBxUoA7dVTO/ftBEOM94i/v
g3JzuYLCixFcmpb1tpK8CluHUtr0TSY/0az5YPge7AhFlTEATpPkmMgBELwagq6dyF3/nGPI+j0d
/JzqzhJSsDummiM1VXAvBF2/rkR5gEqIqJNPEhv9JpSZWU0CZBrtG8+RgLoY2ADmOGKIHYg5bn/g
61IZz6ixK6sNpYqUras8KfKmI/Xd9V+sGkiFiJfcfWiFwyGnzPvQumUIQrQIoNAa7r5SJfdVpsbi
DmpV9VUuCh4m0KKaCYuqHkXZla8qQoUO4dbx0HAxvdMEFdi7lwoqPNVMpDgDKS9IYt36UkWjsrPU
BOdYEb3fu0HhMYo3g2qANJCpvQhV5KOtnhyVXqpRWpY6hLCmoPLZQ7xuV13p93hidF0An79pAa/l
1Jyq6K0SO7GAz8PCQGO4DjuRuqw0zNU3foi2p/4eUm3OeV+tKXUbDokcYsWeqsW9L4EGqTKxf1QA
nn5rKj190g0u6CslifovvV5DukZGTL0hFVXxY+cFk6GdZuKjFGeI5bFczYuvQNoQHNVG4W49TQX0
G8heydPM1670QVLxRhShoNoEckYc4yI9o3igU9TAqbUGf9ISlZ2MCiYDd1K3Oku4GYWOk59/BWcf
pXLf+o73IGGYXCp+gLkyjLWSBMVDKzBfy+5HFxgUvkaxda3UMKjstJeE5quBkQh8QgkhKlVwevXF
R24Kb68cQyJhzLbE2PWjkY92qzck0zPCScMde2amXSEtLTeBIg3ojKOWCmzuWbibYW7j+i1QWrfE
F1FwPbddh60haFv+d0psuzcwAVC13Hirx5iHEqUO0tGXCsFaK4jIra2Wgtn0ZeoRJksG7wdUO2yL
BpBi15JcKV8lcgjZ3eiOk8MZ2tG3DO4blQuKh6UIGuPJfqIDsJF63EeDpi4qXrmy8T2WfMxmY7HR
EKt2UTjVZrvNz9EV+w81svxdRzXra1qVSFQr1IK7nhoXFSmzaR7H0KsOHkgRyqolTUgwXxzG7o6g
CvRW103NG7/34ps0EbWHPivkVysI4lc840u0wVHrv3DBqR3dK2Jgb40Gm6AaQMRJVQGbLWZnhnHb
ZCqPfiSzN52ZZCuMH8SjQarDdFT40MltGEH3DytTIcAd4XMnEF/9kUtms001sbgnmhc9KGaUffXB
ie34qYAoIrONlI2A2HOttka1qzpVxhqwhOu7zQaXyvTBL5XADmW1fM/7iCRHRjz+LYa8Ha1Gs4/C
CdSh2frQBp0NMxFcsBolZg1TrU6JPjfsBQG0llcqqQJMcb1063GlR4KhdfU3WJThkwxe+RYrP+Gu
wqDmfjqkEJmGvXQXGVn5xDsXApmVQwHMevmN+muD7altK5GXkVhGtsJkPdS6W6I99BDDt3E6PptA
XZ+6IjEc2S+ag2JKQQ1dVk6JXIssTw9UZ8dz340/utzI3noGHKJ4H2V2E4vCVWDo2SPGdSA8xBw2
KB/Ru09gIWCRo2sm/68hPotCQNyAiIK/joYG09UkHZNnJYghvtUoZ65LCIrDzgpy3D9r0MrrzAjM
Q5vlFF9GoAJGCBFkGgDGi8KxIYF338RDiF+Y2oAXiFU4LDhvO7UvKuJ9mBMYtSs0lj+MdLB+iH0u
fWHrLa6jwuBscbnZ4omG9HlV8FK4s4i2bS1Xb294w43FWugpURI4Tpy08eK9KyYAi1Mr/yClYH7X
Bx5dq1ht+x9G4wePLT8aowuR0nvKwnecOlgOh23oOZHojqB1LPHJg7dwnWaAxFHMRt8CSqq/dL2J
yji3DOUAuUo4jKnXP7WNUZNx532prwLdDI9eUPj7VqoinqOGBlMxLMJn6HzBa5Z2eGQqaYe7X6J9
xdNEuVd7zzqUSpg5iivJ34fe878TUC6RSCRy/2qQkzlWgQeyuCul+iWgjq1eV4JSA01WxZdQ8jCL
lnwiWCsxMcRvkJvz25xq/mRVFeBFHI6/7jnyrfqN1Fz5nI7UIt/HXP+etKKmAC0SiF+sGiaujA2Z
l94LdQ0ISc5G6tJzV6yeBaPUcHcilvpAaAxmP/5ncr8ejYRyWqUSJe2QEMH52kWYvJeul+wJxupU
6otmzAow8icfvCMyvKwYQdnLnXCE5QLU2/CyVyarYKdZO9yk8AUHzEy1aCdEHeCmLKh1aZ3VYvK9
HPoGVXorY2DVEBIlJSaKEmtaopK0M9L8EHI1GvZ8qtJjG0097VgmlmHhaNul/mrMG/0LVf0B05Rg
Cq54akxaNFXTBoU4hJtvXi/3H30CENYu+M3UQQvWWJNbieo9qn31mah6/EC+EbsyoXEh67tB5X3k
ZjE+VF2HG07HRXg1kLxDQt3n/bfRq7vt4Bb+h54CJ2PiDulV1/a0OyJiwGFJnUTbTZ6g61b5sAn4
0p53O6WXAtQX4Konj4czeebflA2Izyiw4TiC5UameSae6NyBaIbFVbyMngkGxfUfsoZPtL3T2qSp
hP3zhZuXOsl4VbZkzdDluVi6YOzroQbj3tmkCrja7Oodhs22hibFsfbN0nt7ysl/uuCrJP5N/Y8n
hmbNa5R8Ai5hNVXltlscR+tdum13pPjs+kaE0eqU181tsA2XghK/aZhmrU7P7ROlQA7SSRx0ehnu
kwftmNkcC6tunT/Iu3BJKHZmRD/1cPbJWiVFHG7RFrs0aUGHeGG87tckfi1kmjtzXa37TY0b48b9
AG+xq3F+I3e1Xfohv7+lPndanr3jg1BrBU3jh6gOrju7dqc4kk0caLHL85I6neygLFuKgRBD0+Q/
EIInw8tL1whrl486dRlTdweH+WpdXdUP0dpbZ5vxNVQXFsbvsjTaVCTexEQpZJqf9a4fUFeAtpt6
l9wUB4AaK/xNVsVT7Rj7y4tQOjdpQYcTDTEkNiB9CiKd9C/jXO8Hv6Pi5L7biBt1A2pmi1z5ALR0
jW/9rbBeWii/idAQqoiyLIOlsDTe/LMmKbQYKY5zg5UyCliqtGtpk2z96I9R/LeCMP9Xq1dVlZX5
rwM1myr///+vDOrsfx7f0zo7FUFhFDj9t3/Ga2RqU6fNl3AYkRFKK9k8/hRBEa+hDm/SOSkKIQvi
dX/HaySCMiidKEBB7ETlqsE/+6uiVZb+QVxFV00DNRDVqISA/g1E5+yMIE5Ima1qEMEwWQkkvj/P
TiEixIpPQE2iDwUPrLoCv4KToTlzDE1MldNt+7c2ZhuoH/VAfyZmkPncTCvALmwXa8KV/w2vNN7n
2s20nyIo2gjYNddruJALv2Ca8CcHx/wXzKOSckneGlBpYIN1fB+wvEbwHvwoPqjmrLd4pq/NxU7P
1iAl43w5KolMXtGqDtHl88AaODapbZkjRLrWXusnCcLyS/a1ABC56m328Hs0XqK5Sh1jYXOb7Tfz
hufVMpUWV3Vb0HCZPOfqrahcUX228EmX2piOzJM9rYfDJvY1bVTds0RWeXLQrrG2uPzZzrZiSvoU
UGYzM6d/ftIKOC3Pa7oMlU2mA3Qew59Ca9y0Kmy6yw3NpbS/xmxSBMKSNFTVVGYbJr7KpgCbqVqp
13juQhTcIz3bVT+EG/CJ8BTql+EJ48Vb5U57utz0uWly2vK0Pk/6GLse9ewRLVcJqAEoENz81ykl
hkOyVD3z23CixpxUhwb3J5VYzmw4Q6UL3KqGnoXv2QaJFoWs1XSZiexmPQAIWqniSvshrN2F1Tdf
/gCSPrU7C8tmqiFAyaVdUJhYO6RJsw/UEUc1rTOJzhAH3HXiUN26yuhe56nQbi8P8dl+cz/lKCQn
YczrCtxKbQbokSAbxzsLBmqN9surv1xuZB731n718qSV2Ycc2b4LU6aVftu8kEIM3S22XtQrUpbE
q9W0ozeII0jnQK0stD396dPdbd707MMiXpaErqVptX6pSUNjTrKwQJaGcPYJZco1/FiihWBoUEo1
a8XAYgSuxuVBPNsRg5MN/hWwKm22DPt20BLck6DUSOVqTIfV2L5dbmH+ZPnjM500MftMndchvxJp
Ynqy4ARpj9/0O8LrV9l2OFKnfrm52bjpki5SDMOCk0wZUfP8BUZQOsJxFmGMjAMkzuJrERtWCtIX
VthCM8rsOotDDqoZEH42Wiov+Knk3+EYXe7JdA84mWN/9ERDrmIZKneP+Q4Jp1MLUhdudxw8QBrw
TXmFjjGKvhKAWxi02Zb4R1O8KJFmm6Rx5uu1ixI5NjMGDWATNcsvdW3YQBZWuXJzuU9nh+2kodlc
QK5KBssSwZ9WwRr1/xGC2L5PtYX9Z6k/08842eLB3Ho59O8QY3eMTztIX+qNFSFiEa3N5Q7N1s9v
IzdbpoWgYsOs0lLkVvcIde59f6mYdKmJ2X0xEIQGshZNJNTJy+HXWlv4KOcmmioBrSNvbUx30s+j
ZZYV4ZGB+8SAg7ohBmzX93mPz3f0vavvLo/XuQlw2pb8uS0xhD4qpnSmwFBcSqXVQHVWQXrlcjO/
lX9N2wC5WaYyu4BiTvUOpzOARG7Uo63HdNXBnyLVsG9biz99O14j7ens8mdwZ/0Mbyy7PyBfWeO+
uS6W/BjOzUIuUixe3r78oNlk9ylqDyJEXnZ6Jey0NVm59+yA/5iN7fqV8HXc1Hbq+M7lnv/20J56
ftrqrOddGZHc9EO+5iG8UzcwVGz9NtvLq2itP1xua6mDs8nf5OiAWoFoSGuamyysHZK9dp929uj+
vNzS/BD5tc7IkDGUsIYgxc3m6IBsnyLaGhuRW/SN2+zac+qN4eBxYwvrpcfLuQVx2thsknZkGjUj
A8bv6+VG1NS1RElwKT+FsXxb50uhg1+762yjJ4fH/OA9RJncvG+yhs1IhoMOcN7VuI2OxTUgkVX4
jlLRrh3SHuvLg3lmDX5qb9a9FtcoD35/ZIsoy6vyh5RUZEu1hSX4W5SJifipmdnVwrM83awlMix0
y0Q4va2cyDG+9j/Fq9ZGC/3AfNld7tn8SjhNk09tzpZcl5sCoE3aHJx6nT6pdgZGDFQ6ZZ7TVPG4
aXf2cFxCRv0WcfrVLpcNYlygPwkCf95u5B4SYzcypNnPZiMna2ldOFN9fG/azRbN+3568S5GDKcP
9dvEMXQFvbphUlo1e+Ubstl3Q0lFjHstH4ztuNM24+GPnqb20pvi7KwxSFrA/JKJ4M1uPDLZtMxA
gkm56Pek5WpPkiSOlwryzxx2DKFOyag2ybvE2TqPRw0BYoa/UiPkqzHBuSBYuI+eOxpI8hEaVKh5
47I4m5c18hJRwlnNFg/BLrnhU9nehsqte+M4FcX3tuCM19GaZNjOuAu2S+N4ZtPk8g6IQkIQydNw
1rwpZ5Iow9izk9pcyx4yaFCcSZEdRkoZLi+Hc58MQYrKGaSRKrBmC11vu9YSgH/aVt990fL6iH/b
ewDN63IzZ3tEbZduEdOCAj+bhkFOJRM00gjMkuz42ksqv+MAebC8H5fbObtRarqI2IqbKtqu2Xmj
a71Sdp5PzvZWPYxr3yZx9qCuzFu+2HN3/E/2ydPmZosahYYptQ3JcylQXsfE3eXyALs1WdiOF7s1
Gz+U4kE/1LQT7v2nYDcega9vys20/VOjtJhdkae/N982iJNpHKYT8HjOMQhzLneSnkV2vtYd4Sgf
cAxf6Y56z8bVb/t18WAdo4OwcXfpu/tYHxB6BiD83ZVip5spQ6AtjcC5GXT6i2YfNmkodMSHL7JV
d6P6Nh50R3NvfHUhdNoYfCCuYkvdpPcAvBejhrNYya8j47Tt2Vcmbx8j9abt7CdoZnij17/STU8l
3J4NIhNobRv3VdmQ3w9IZ35dylac2/E0QpaKrlK2S6X856MDQYgVy8SEbaMKHI0XeIN90uWFc74J
Hvm/Nh751+l18hyqErZto6eLvvfiKVeFdX/578+DeX+MIclBZIDgTRHAfu6D0nft0Ci8INScNz4n
vT3ugJft3HVg17veJj/5ggwp2i4BTs7tcFNW8q+GZxMHP0S2ixIevZC/9eabLN+VxhLF4ezkPGlj
NkFCvStxh6KN9KrcS5gDrIIN5UMALFbKQTiYR3FHGc72T1Lpv0z1nv1oJ83OdgVcGNuAHD1R3kag
QEa1qe65/NnOznwL1w6dmmZunrOvhjNxXxUNPP3h4P1K7KLvcGqnWnoHnftI072Ma4OhcfTNznTO
+jwWdJea0NfwCdrr0a+ZH8JmSkGI4PQ/+udgcWacGz6dZCPZcm581gR8P30ABg0kPiMriLRisNug
JzL79eXhO9Mt7us87QidUbhlTsN7sqrGAAh4qJHhMKsXlA6rTkJK1y6EkM9047SRuZtbqVh0xNcD
O6tefP3YtAtv/3NLFwkvJSG8/lE4z2+uQ1XKWBiKgY3c6tfLCnPWlfy0Qqs56QowN19ltwHap8VX
ljztbLNzSEFOPSnXwZ8Cgfs8gBGmNEImTs/HrbeDF7hO7H4rYluYPgq2eZVcl0fjOX4HwIe9j+1f
k7BOHvWFATj3FU0WALIwg3DBPEQvo1oRKdYJMLkarzgzncaXHwVX2Pz7kwVtPtkO6t+pX5lNR6rJ
JaWUIcmHBo8tPOORiqy0cenlKp+bL6ftzDbElOpAqa5ox5BW4kOC/nZNqdVTeVc45j69zRx9rTgK
gPhV/M267taa3V9jWbaYEptSqb9/3JMOzz4uJ66pDmDEuatZV/W22fRr3dYimxCTv013AmrZp94B
eJDeJOthV+3U+/B56a597l2mnA7HfBP10JyHPVPMuOVeARRn8sR01+MNJnrALCH/gJJfzr+cn1R/
f+3Z1sDbWsdxhs4TobJDwNdBZa2LtFg41+dp3uncPemeJs7eZONECm01FJb9Nt+XV8FDc9M9jOzl
bK5rDt2fw7bZY8iervJr87+a0dr8pSbpHbo6kT4WJiXrW6DyYdgvdPDM0fupf9MkO9li4bfHehzR
RkwNA+I1uxffQv+pLtKFhi4vGwrfPjeUk7Bv8fLFY4f6MghJeblwizg/IywECTo5f9ItnxuQR+qP
2AzZ68BwusE6IxkHL+A/6sbfrcx2GVNBDV6EnBZ9/pYGg12W3vryPnYuEMcn+buJ2QajD6kkBTFN
6PeyLawMCobXRFFtGAXX6X21u9zc+e/yd2uzXQQfRTcRR4Ytyb5hm1jmz//d35/tDznccXmcBkwE
LchEW9XCw+UWzk5hY0qna5MwaJ5agVKSafCAAyoeJVup/VXdfAj1m7cIGZyG4rfT9KSh2QxLsBdw
sVbj26P0UNwrE11smv2c3CDqKl948p+fBietzWZaW2gwO6DM2qrj7fLb8Uho7xmT+rVOUo+w4uVB
PLt6TlqbTbpOGnimWbQGeaKKb+JyWy1lk8+fnCdtzKYa6uEY11jakJ18Lx6SB3UDL24jbLRN5+AH
bUNY2RCtueMpDFdmm9vedvncPDvhT37FbEIqObp6qeRXGKO08hqKMODtXB7MM9d+xTxpYnY4DVWV
U4pCEz3XrikmS8HEtlxORJy93pkiygeNuJA1Jy4FMrXsRUo72m17BT1hZ2yivbka1lMqwlu8Tp4d
uZPmZlt4hbm21lIlYA/ZcSTFPH5cHrazC/nk78/WF8UWmdclAt2R5Z0Q5xtfMzYS4CIhWGjp7J2c
Mpd/jtxscQVgJrWmZuRUR9pek73cGEeU4p7TH6Yb+SSL0R+S7VL0fGkEZ6tM7SZD6YZDUA9x6/TS
leU9Xh7Ds+vYVAh7ar80RrP7SiwJruuHfCN/0FaCfKvJDUTxr5cbOX/1JGkukSbiqJ3ftUOXKEvg
knebpGfhVX833qqOaCvbZAMX6FDu6gP0b2LM7qO6TcCCr4LbpeTfud3YovCTqwS1nnT283nPpl/o
oUhPtcFfdR5vK/IQenwdqlcTueRyj88N62ljsw+nNFEyRtOHq8BF+dVTotBza2FYz87K01ZmGyRG
Eb2S5rRSv3aHwR7X4gEXCVs5CpvhrgZ+/uLZ7bW3KK092zusRDTc1Q0Z2fvnodRz9rJaZSiN+KoK
X+L2qh9fLw/g2eMMVT0gPNKLBOdne2JadfFoTq/gKVfldI731UKiRe2svMLgYHGvOpenUixc5/Dq
gMlHHcXnPvWThn+cDpv6YzgAaHKEm/SofR3eyDducWdzkmx9uYvnR/HvFuXPLYpuLLYhvgA25Ctq
/X/kuEDnMO8vt/IrCzS/hZx2bLYL15aUaDkcPbva1Gz66W15JW7E58wB+XAfPri34nqirUp3zWOw
XnqSTIfjpcZnW/RQqyVQp+nE8aNjllFaaRU7pcYn2LfWTcEjvx+shQDNb7L96Q122uPZSnc7FaNg
n0aHQ71Xdvp+OuQ8W+RJe3lsz35BgKykP9DUgcv//AX9pBy8wp9WeZA4XYVvdKtupHTJleb8WlBN
i1DdRGycR4spm5wycFwkQ2wVZMuEA1Vw6NTdMzW6aMTGh3FAZ4fX8r2va9sI/OpK1/ufl3t77jBC
jfTPXzHb03w57Sx30g+HVNIot3Hx8N/9/dmukgo9NIvpFgSN+t0NxJe4MRfC4ktdmN3lgtr7881X
Uf3liY95uBBZXWpgtmtpVW1MXEkwJ1V2pQnhHkHv0vQ+e5BpJCaQxUO3mKcrdTUUvbLh2tPYzcZ0
knfzMMVQpuQ2eaGCKMO4mbJU/0FkHwcp3svMQdH65Rp6+vQHdSs1A58ItthPBX0QtmRY6HkL0b9z
ubfTZuZZ7SasSy+ils52U+UlcodNjbmhp1Lm1PjbCme4VSe0x7RQHkBCwhNUwpuEqlt8burN5Ql5
dnn/3eFfaeuTWEebV0LW1NP7DZvG1vuqBy1+kEuw5POr+6SZ2S5SjXgFFzod7g6mM93K8+OUaiRM
tVlO7E2L9LcN+aSx2WnAd0vx9eEjelgOg2OWwxcx4tzxhoWVsDR4s53frahYLOEE2a1MWDWe3Ezf
O1A8/8EnQoiJv6xmUGww2zOK0o+aYKzRluqvdfqq4uUzBMpCI2fD4tZJK7NtQ4KbVwc+E+EvvSwg
Aj1cB5v80es3FE5zhUWusGm2E7s8NrCHWqXRyu2DFZAH6+m/6/Nsj0l0JZfGGi1UHF2JGZcwNOxG
+u1yI+fvln/1GZLK7GEQQUIURrRytnk9vFToMdKtSUma5Yw2Ftq4IwhrYYvDln253Wla/DY/LVHi
ik4CAKHE5yNVZsH9oeINtciJIMn6qrawrGfgYcyGJ2HXhEiZICmmOlcBkjqqKTllAGWsuaqNLxeC
k6nwNSpMZYMVGcwCSBiFvFttwDp2pCR3LWcYMvSJNdgwgRkC2CC2KJj5bioBWaltLN3lXdE+QtMw
F24Z5+4zCNFQAROz0pTfahZGqu3HKOZTyI7r5NvEGZ1iH65yeynxfWbNfmpodsInnRFhC0lsXhwn
9mX9YjbxGiNWcbXwkfXftyHquZDbYF2L5oEU9efPPARe0YGFSew0lyXPdr1gSDf4msTySqtVl1jO
kNbFqm5Nq+S8EcTHUq70t4GDCfspI5J1229HvAOMqofW0GjlvQ/ZC68rIt6mrLivpcJCsRWzrV7z
0Y1uNKYCNDlLqPZp2PSrKCDNalLIfN+r1rjK81axPVwgUioytO4eBl9oB0ZS3DQwN3AMFtKfHIBm
sxprjzCrYeqHrIeL2feNNRlUjXZaxVicF6q07sxi2GGD22AQHDbbunFbOyRQsS7U3tj2aQ/WawA2
La2kIlZqu8vMygbRHUnQqtG4ALKMglu4wSaKUdDJLzJMGFiNFJkDNhu+JkLRHkkT8laPDd17zjqr
BruY19IDAGDl2rSGDytrSIqXerGuYGQ4ShP0D3UaRLeUS5LXA5n9v+ydx3bcyJa136XnqAVvpkgg
DT0piippgkU5AAHvzdv0+h+lX+z/QN3blwlmMxdvT3tSA1WVTkYg4sQx++zN4AtgODhE+71iAidR
jLQj+c/ginT1up8Oeq9XPzK550+VsUZfKEinq9qOpr0iNyRm48xgV92oVyqqW5JrTtYg71uoJP5u
pDL6OSjQUox1pD60neLslExvbmcIQBtXEnX1bIBELPzKVEZKG3M3zi4Flhq2uyJj0D0K0HQbRw/+
CuSk1dm8BZocWzdxXMpUyYLagagBRsG7MZzm3iuTtNJ6lxn4tL2oRaVZO6XkMv2y0C5jXBgQm3Fl
OHB9XcF3aKQ+TLGG7BsRXFLXSlRFxlbAHFRdztaUqw283FIIbbcyz13lxWzUNYMf1jYTDmwvohWa
8DU50/7uJYXL6MzCa6eFWgWVvukgJyWytVOrDsOmky1jByFgfTkj+/1JIPfnVoBz912DhD0MncPO
sMSwJRNM7lV0Zu+irDKvLdNO/2YqMXswqy73hiUczqpefwgZ4b8IGOLaGkGm7PPEQCEbUQefeYHu
zjCkyk/DTnXRJ+zQvkUu8gAvs+2rcWx/DaReM5nlavLCr3NHf6zGIb6QjEls5qyEscVo4l+WGbCF
qtk0m0YU0TaGPeiQiEVHsrOS+sGWKv0gV4ruW0DUf0aSWnud1XU3Kdd8dLNeUvfQg0KV+iJMDseI
N/ACBLB2m+kGxnmeknJKHjWrV7bakOnXnSLZ4aah0hBtrFYbdU+HbAUxX8PZaWaiXlXBkF6CMoXe
RRhz7hZWBV1VAGHRDnrswbop66C7RQ5c/I08tHpj9726sYsJqFCepggOwtlpdOU8uKPmtN+KNHcg
NUryxkekhnmXzs6HSzFZ6rOez6rXQJr1JFewN19MxghFXGyKEiU5p72ktgX/cgy555dsKMID1yjz
46Go9mWpauysZXzJ1Dy+hwRa3C2AkftmkipyMxlBzDQr4TYykq7Z11ao3ahd7dzhAkwX8uhiq1uh
uAtk2Gw1SKxBLhjOIRNycB3NtfSJqfjsBl80XUlhax/M0IyvEDGS4EAvNUgh6OQ2OMLfVQhtlzwo
sFhrabiDMsLZBX1YXU/J3Pp5IkcPfZgi9hmO8h5163TXFonpQR7Y7opaj3ZpZ+RXUWzIsMQgJaiX
7cAWlUF7sNtM2VhO1lzAhow+ktVHW1WtO7/rY/hNFFtciJnDnKNqvB1ilbJJqyJgkwQOUqeBBpmS
q+hN87uAF9NyEUyztkkrkqsgt6SHwTL7XeqM0+eqK6HRLI3EEVtS7PK2DnqYHZkv9adSFcyU5fMu
lpzSS6M2JfwK5OTKlpvwOh5iJFQ7qX6SmXcLoX6BGxrqHpi9hN1e6MWU/4THpf/SxrnjNfBOXkDs
Ge0mK4QsbYz16MvQOd1FHEow4ZaZbfraZLZ3jV5ZX+Wio0c46CLwUClPH0MTLvm804TqSiUDDbkT
KI8aHJEueIPuuSzjVN4UamJ+NvIIkncpkzdwwggj3yRF4fRbeDayTVi0ZeLFcOM+xEjFevAsiG2K
BHztQrixkAgV090wfx3KrNm1soC8CHLPXT5lEcpNc618CesyNb3YjoPPhk0CuonSyHgUeqnc4c2V
XVqVsu/IVF5AmgY3aYHMtNEFjZcbs9L6UsYRdK1BVQ+hUFPYwbt620t5d2E2Tt5tlKmkfNL3mQ9x
lOOXRp37ZjA5VzWzQyWzy45xEEogXffT4FwRjxeX1lDLh1xr8++OkYZbSa7mm0HOoUzJF+pVexI3
HV4wh40o6/Z5HGS30LIrB2Ow9AtUVaKtVhr2pk0h9SpaMe6krrUeUX3fmGahuXU6OkAHBpTcjFze
VwgkuJqZBt6wjAUMKSKhhYBVPCmgYOtR7byquwKlnV7tDniB8ZsBN/m+NULjqS+gDzWj2X4GDshk
BkxeO0OuTVwYt68YIUrXYf65mMvePBi93h9QnLAQXzOHAhniIXmy2ylzxQwjVa40mV/JMERlKVd+
jDWNiVat9rW0S78GoZVczon5SePtcfUogzML+krKEJkk4IQy8osqNIGxAS7yJdmo9qbkUBKfUx2o
Rl4hCRYk9l5zat3PUZk7dH3NELCsNdV2BjH5K1clcIq5nY7PqLVr1yDU62tJt7NfM3fBz8oCcuOR
CNZGjfTClIX24Y66ClAaHAkC0zaViSW8fJUvl/oMdmjs0w2i49sxuoSLdx+jTn8meHyTISxWgOGB
UGKGZ50h2OSUnbBDWEQn2R3kG+Zqz1g4kZFjgtlL4OgvIKxVdBoWYZ0XuZxuak/etIdwuk63jg/v
LK/Gpbg4V0Y8gYk5trckRa82bkrLvlUQB6Evx9y1djW7wgMmt7UYyvAZj4fLdfsPKPX/EVf8hwJ5
DEfvfyau2BXxf/1nc8RX8ed/+adoj/EXoDCKCa/0d/7BV2Fofy1zvvBSoJqjk6NyNP7JL6qof2nL
meTImAr1uYUJ9598FYrzF/OiAA4YMuCZgmT0Q3wVLyyer9LkhRmYmT14YiwTKCXjm8cnBq2Usona
kGoHvAtfi4hb7xcIXRTM071wTta6FP3Qw1lqYftWop9ykNTljvSoCy+lsLZazx61ydllTd1bftvR
f/ZGayj6B6O1RhwSA4jVdFkDA/dySYoMRCf6mUsX2EoJEZhTkj0FBRyTWl1MzNLkJVmULY2FvoM5
f2Teuy6qAgItaRo8BHnT4TbWpYHQpKQ0BFd4Ek2mKxKiIc+GHeuHZmW8hkBgJbLvnnmUjtxnMBjo
5p892Q+qOc+GOjfQDlYWnKFaEo+POuze01abUR3hJaffzGMzWvPnOe8hmyrQji48Gvj14CdNFocu
NFhT5qPlwp9LrQwpVmEU4yOQYvGcTHpZe6IuVfzzDPUl+rcmNJtz204Kf5Ig2CPpxfgdnZes85Kq
SttLuPryHW8gVMZy09duTEg4w5/YFk65MdvZurFJGeK474NfUjmkA9lPYg5X8kiwtpGMWrSeFI/2
cKUGaTV5kKIFxE1ZQDJoN53+2QnTMeQXJ8OjDcNjvhEC/72V58mw/Qo5QtkDyitZt6g1Bd8CkiSx
bfhbqEqkzjxfQdUS39f2WMO+F5sBMET7pjfsOy3J7kbbvsvsQCvdLo+qapOU9vjTkiYI+ToGdn+i
DJiqfpqbSfsQdFIx3lRyEPy0urppLgNHHhBUQEV7vmhTtVLvc8MiMp1hWZl8gS67fDGqTe8MD7BI
aigJlE5uoohhwm1nW5U6bqtSSLY3FtlWxGlh7K2p6ArXCuMYBSNW61BGC+ToYpAaY26vpEgnLixC
6Mpv5MGI+puOkwN4sYHm/2BCW6pe9HbrBD7S8VZzTRRZp9dt1kqyDwWNXrDCcDBlSN3HQP3KWZP7
QzdRRLyy88o0OdGpGD04QofHxir5A538ir1mHBBGgQHmGEgTGrjMipps/LpAcMf0i3BUwGmjx06M
wdiIEd0ZQSJKL4ytuoBfsUs54jZ6InCBFpCxNbnC2KLWTQ0ppnAy0R1kYQbZRhRql32xpU5y3NmM
62qnObNDKUFLuNi6gp4OpZmWclXeYHPDNavKDdO7gbkp6G93/lRMKN0lWjCneyI+KCfLvBslz0L0
2tmU8BBCrk4xHU0Sp4TPU9iz8gzbBrJTSskou42I94bronZeUCRRfpXGo2FtBmhFv+ZoqONlinq4
bR1LUbxUY9TtkiycAlFjJs4Niaz05EhlIjwlK+rFr1S96ulJP3ONu7LUP0WkqQkBXJvxk9uhqg7x
oEc9HPpF0G2cWNTmDtcjmi/VHCbG1UIu/lRKzWBfqzWe18vajN6DIKz8Dp+onHiqrkDuZFiJYVCS
gMjnPtPt8Km2JNuHS1WfL6qsHkwoZdumDhAu0lub1SOpsY3QUu4+S1WNEgVi6XDh+8KUM0FGT8rg
liqJ131p652GKr1aXeq1bUlbNNNQzmnh78wvmdzM9X0B5bG80SGRjxC/gE/Qs9AbvtEi3ZQ8KHJ1
9G4KvKuPbjfe09YTs/IRiikYqhstZ95ZZSN/T6w+Tg8N/2SOQa/UlFlJyckZeekJuoAeZWb3aTAo
9XhDCnfotuvLwd45WcCfxKY1f5FM4ueradCdLWw/07ihPdgDdXWM4qKJcl2+nnSc7EXd9a26kZsi
/BmmuLtdQz497+HxcTg8SSIl20LW8HxyLuvhgz5oRXrRUOi6SoZy2BYLJ/TQQChfVJGz6IVAmzJS
dNuiB6UFjzbsdD/hzLUetLaA2d3lZ3CLZjL1gBkNfbY2EvSgC21uBrUqYa0on2dHR15Aa6kP3AZ6
Sy3Pqul6bjRj4L8EVNtln5xWC/poJ9CLjihMM3cmoAaOc+0mCtlfsmhmavaOWmQKIgxp/hUn1vXb
rFXsL0W5cBBCvIL10ABy9QwB2mWjmpVRu1VVJP1DK2IAraiHiS8Okp3w9+mRY7kT5aQUqSFpmp5L
vUsiSD8ScsskaqFF7OfCUq5iJnZJCpwpS2/xCrXKj9TQ7zAFAwlPslpSM0Z/LHWuhrgfZwhAJ7n3
YZQelKs5QY0AxTk6M5fMHanZTlaQYHF1ARPntiHAj+GhrtWgurUiRRp3szlW9Y9i6dO53WhosldW
iVb5VS1DqpsJKZ5dK2ni6ROpamxRFUt5i7qxtBOeXTMmfclMqeUHN0Jxmt8yk3TZHr09Od/MS/QA
B4+ehsC2pDCGTlnptXu5jRTtuh+cPndTWxtSP2rUULt0bPSH+PsS1n9bQ69e7iIl1WHylKK8VbYT
ekLguUGdqW6nZiUdkZC465Yq0SB2csyDgdKRyukz27GH5WjuW3Q8o3por220Wi03YGT/p6W0I6G+
1BvqJ9WeB2ZUojHiLRCcPiolRElekppNdjn07RzsZCmP9R0SDXJ9YUhSXt/1g2gGUkUoLzdzrynD
vWC2oD1MPaSn9zyatnndzDTWr/qOnv4Gzks4c6dxlKKrxog781KCtbfbWAgZjZx5DdLiPu+m9h72
q0agprqQZA4gWb42dki8QVEI7092iOhLD2+yfsNn69CeysIwusvlpHN8Q5nm7BAmVRZ8RhoEv9bl
iIfldlw4l7hKLX2S0QEy9k4O27RfSmoyeAjKLFTiWm3WoztVM6IocMqWegkeW+6+h+qkUShrBZm1
0ZRNumlKEF7oMQSldKPoIYK3hlMbV6g5tLP/Ekj/X1bxH3AJvk+Hd/1cP+fRf/2/IyK8f/xf/0ws
lL8s5npsmcYW3RwQd/8iwrP/elHlpZmC1hF4PPVVYvHXkjKQW1A2WuaaaHL+d14h//WnH4+qAReR
Ua6P5BVL5/BVVgGigAjGXIRHFppG8I7HWcUSjDtJApSf/7L1jZgXqIGGmeZBNtDe6JgEGjOxpzxi
b1JDSh9eZWF3fwy9plJdkpa1ecexKXrIzGFD3HhsXpvhByk1Kn1K3ENz2zlPUmGlO0srPlaoWNYJ
RIhJc+gDGVtWV+sMkxF2/QINtrisxoUGfPY6c+bpg6/4DFpj1c9cTDFawEw7xpbG+qqllndxEtVz
nbl2HXB1zbl3zfEcXcyaYeSPFeY8sWQvHc0VeE0p8igEk4+q6E760e1CH8LyfXVo7z88SPPHFOoa
GhQucIbaq457XDm0bODzdzWHjtmQKdphSCvVr9s+2L5/HtZQkD+2+FbmQhkKi8PqQCi1I4eMgEDy
fCF+5gf7WWzlcad78rZmJnobbnPpTK/15OeiyEekAEscY3DHR5CAOgyNFjZ2zbDD/WSnxaZUxLkp
oRMHnR2E3ose0wsn1rGV0SHeEDGHYprCewrYh0kdPyXU6N7fvxVQ6GX7gPZq8FAYVB701THPqtKR
dCcvXCYD4OnO2g5+ZqeB6kdA8f09C8roUwt/deC+b/ftJlIDUdlBiCmYJVyjfTtVS2pNLggUija6
xc/oD7Wo1c/vWzlx6DEDayhMfgx8mtbq0DfTFFm8zDRKPGUbPMEjtJEPxWF4nPba3fu23n4wTC2G
oGCUeapXO2nFfdWHJizVc9Epm4Jpsm1XLbpFY5eeOYFvP5q2HHbWA+8WXMCr2qOc6hQkAgWHkTTO
dV3HF0IM+Y+Ypvd1lU36t8Qx0DB7f31vvxhG8VT4f2zz1BwfyAIVw5rmTuHOwaLvmBePXWCcm849
YcQmtKNha1IKwyUeGxlk3HuYo0yD4uqmLX5YQ7p7fxlvPxMu8JWF5Re8qqN2tk3mO+GbhlQLZTcu
wuiQtiOQgWGGwf1/Z2zlKsAjoFeqcsrDXunc1i5ux4q+PlL3Z2Dey190/CyyKvTwCAw4DuDXj1dl
laSX8dhkZKiN8jUkUdjDWWR/Uos++h7I/TlFr1PfaSEcVRk/Rmp8zRMblI6dBp0FD75d3cfZ+KMI
pw/eJ8azqa5qSw8FBSeId4+XFJhGlBt9wZL09NKmbfCtsAfnElaEc1Rt61o+IkiEFDZ1/KXuulRe
j02hCo4O0wR1quqImRqZXj1NaW5t+yzXvDbr5UuaftNWRiXsC83/4nqWr0cVGvdArs8cz3Wdn5hP
JbyC/RqwCZXgdYCjTjKyNWHAsslkPoN2Kfem1jKnpWT2jnGWYUN3OfTUemwPuTHoqCCZE2q6dIhR
UtXNTV/0gY/8UbjVhvYccd7q9vz5dcRe8I8QrsD0c7xTORKRWeDQDm8NWrZpeUGO44eRem4Xlr/n
1Xl+sQMxE7Q0HGmHoOjYjhIVGXTyWe52lBu+Is2pe6rUK14vj7UfIFTrjnTSDkyiQ3k4jZ9FgkLt
+3d3daXWP2F9pdoYxZAKgV2XryUhklymjxRJbPqrom6/oZyimNv3LZ7aXItpwyVMZyp4bbFpgixJ
ujGjC95vwsjZK7HY5UI945TWYwx/VkZfYmnCgQ1eh2dKOkCki8YVKXwNX5PCKabSVDoIv1QSxJjG
TI2rcYy7aKSC6iJk1Qo/cQLVj6RJ/KS7oUkXltXqT6ipVpf1pGq3bWwhK/rR/UC/DR5egix5CROW
/XrlqkMJEE0gYHSpQBW5GkxIdUPBPW/mM7H+2gGwI1gysYL4sYFwwvLgvrIkDYFezZQXXxh/degG
9YXDZuGUaneS5n4QwPjHHKGPpjIVABHY6pUrKSpQqqLoRQsnv+8A4NyUEP9/fPssFY4EyL/gu3Be
CIVeLWroQjnMgV0B+oqfwjhQ3FxPnpyyST4WGSzLgbQM+nyI1gkk18T9XZEsGDweg3aYjG1eB8HB
KYL+7/dPw+rJWazwwBF/QELN9VBXb6k1Nc5UxJRLegcVqCYNEOWh6HvG89hvHA8YOqRi0QIgowDT
enwS9DRH3TSgId2XYeWqWtm4mRgoQ+rVtggYMe+MGzkez6ztra85trp666AIDYbAAmMNfO9xpJux
aaPusVbHJ3jt/41zQWccNgsHZQdo71ZLjKZcshGCKtzQlD0R2hu1n1Dxyv33v9epNRFzywtTOEnS
Wlyzd2ywDRr634HVPgi5AVjZSs+KnQAUUgvzzBl86zsJvU3VhrdTW9QcVjfYGnLNngpewzLNfuXR
jHTyhIR8KOnn+PuWv+n4aaK+AtsuJ/CF/HH1NGVoGGIsztwxYJAY2t0kNr8AH3ObQLm0Kvv7+9t4
ypwDy4vJt9IJtVbmykAd4rDEXFyAShJugZp5UO9DY5er53LOt58MtDOgRmXRU6ApvPJLFIJDCVFE
AFiKuckCaWcN0lbJkl+J/vn9Vb39XHjcpeTBLWOgbp3BkJd1wRgxHZtN5S+1jHuG3rOK0mh8Lrg7
sSYus2EayPvYy2Dp8YVup0osjVWcUxGCwtdqaj5uW6py6YnMzB7o9WjRhz2vYZJZEx8Rt+ITVzcs
0IbB1CSEptIyBhGJmV8CD72PyuCDDBXL14KwxCB3xyTaGctGv3LyfE5FnhTSGWGLemNUdnLZN2ns
BYZTnYkb3jpgwyRxooQEedLiHI9NSXraxG2EdrtO8XKvQ8rjk6/pXz98MoBVyHgGUlzc1CpjD9EA
1lUo1N3R+h4Q3SFJdhll+Zm1rMtGy74RWCxarwQWNp3V48XQ6XJ02n9Ed6kX7LodGNZ+/4MnZcdo
MXpT4uyjvx4peDEJ5glVJjwvPnFlUg0RmkPWm/AukFLucx6HG73Riy2BPiKjCtrjemXNfmPVkrvI
seb7TLI0aPCZU/jZ1COjIiwmRNVs0DXZpxaqO+4oCuZmUILf9j2M0GdO8lvvA6UnzW50b5eBq6Ws
/Pp4xQO4uwkcGl/DbIGcVp+jFKy2OXxCWH5wLZM56fe//4n7ajPJu+wRDGeEp8cWpRbuEHqzhevo
0mYYwp1U/AIv6UrJGcf69qUnu+ARpJRuoBhurT6HDj6FoVPiCYuZ86b6hSoaExxw94rfPQqoXbV7
f2Enrs+RvWXhr25qSdcsKUyiez0aYQqO420Y8Si+b+TU97IgJOSBogRFnnZsxFBjFDg7Z0maZ4Wp
YSmIv0bZBE4kC3sgmk5TmNFmZrb5HCPjqeVZ5BMGjQv6F+uYdigrp8sMLpSI7ateVXzqA7/fX9xJ
E4sAj0mZl+HClWtIpFZCBZXFQV3KeEJkNEhz9F/eN3Lq/FkgrSk4gOZ8M3WSZSNsPC1hS28x5mOM
fqQ74GFimvnn9DZOnECHW2WovLeLQNFqPanTmlWgIl6pmvAXRUPPTIXoLzQruIosWfWKIvvSJrjC
91d4Yhsp4CnmUs3D9LrGZtmCpjGJh5swmOxROv8dmeWZT3Vqaa9trC7XPBQUukbeirjtJR8cnLzp
x+mHZenfgcgEmwk5obH9YLlt8bBoXOI9IErhFK6rvfIkGehr5kCGpWyrRuPnJs1veqe+f38Dlx9/
HAEuZpZOG/yBVKhWDyGgr7S1FRKrBGCIfqU04GXEz3/DhkmALptU/1/6ea+9RZU1AEOABLhAxajk
xEPpV0ANPBOZ0e37ptazY3+2DTSjAa8sTndddwBlhUj0BBIhNPo08a0+RU2gzAzxXEZWRGGUAQNw
pzkwOvIgK32mMRY9NmnDk/D+T3lhbFhvrY0iu0Ygz6lYEyc6Fm2iQl0QUapUjZ8t8E2INFhVL7n9
hJK0h9F02ItUiC9F13W6m46RfBsUc/BND2Ji49aYg8wrzDIx3Ar8YOYLniuGpsoajcA+m3UAflko
yZupmSHC7g3hPC6N8gphJprm5Hxh7fRohjowFw6iz7UtE4CN4k1NVDMzM+fNndXTcfXeX/uJyh+i
KyZCZwadVbzb6s5kqTxlZGZAYSYE/jI/2+VfFm6m2jVv1a2Afgdc35kNP/Fe4AWWDicjgwoZzfF7
kZeL+J+U4YJAiz7F1oj28iKqpGSdeNRiE+nNbKrsz+8v9aRVYlZqnUR4b7gK2kFhAF7iniZz/akd
JdONEjlDXCIP/Gqof4BSCz69b/LtnTWX8i6xDKEMCaJ6vNCmbkuKScTJc+g8JDFsjr190UI69GEz
3HxKo1ympfayen/tYBAxQxI0gWL7ljjvEHXlIVKUMxu47mtxZdEptdEs5Z0HDrB+bTNTDRBxpjQm
gQhCXX2+qTqUE7mYG/S5vcCeblCLZAaugkO1N7+E3bmm9VsPTz5qEM9yW0kH1iz2GcFHEdT8gsyG
muRlFKFPnqEy26fMwGyqTP6aJjDafHR/j6waqydTNrJ5rMQSj44BQ55zfGnN6G/HjTj3lrx9JbG0
MM3zKZkgWOeNFVrqyagCIe7zrLytZG2475KJkbX3F3TKDOeEN2sZZJbXXY7WkSpNSiaSgu7ZHJi/
+uAoBJk8j7xKNoVzIaVf8/BUUTLbdU61x3BSA9BwJHfjIdCbwTyTuL1ZyWKIjpC8EOTTs14lvXhE
M1Mk+jVoEoXfMzkEf0U3+eH9/VrrU/xZDxd4yQ4NSgereogzmlJT5iDMam/aTH7udZ9xJIFnQVcd
uCXzSB8def6HScoieKxl7HxZ+avIvTO0gaaPoF6uiG0x7q0q9iRAGu+v7I2HWvZvccSQOjOcsAYy
JHy9upFJfLr6qRI/xvBeJyB838bJb7TUuBfFKAbFV99oiqRGWAHgnSYaNmTIrtQXZ27oG9/OMihq
01ogdqbxvgqOxirUNCCfObiZ7qHhrBWJzlzk7DVO6Sfd7H18ReBMHJUnk4hdXzlcs3HGVnJ4wNKB
yb6RUYYgbc0za3r7NC+LemVltSi1rGKpNEFJLLyJi8hvromrYYsW0At6JoxgWZE3QRKd6UGdOhMk
c+QhVK64Uiu7RlHLA1HHMrctPxRtsLWK5GnWwrv3N/GkGZ0rRbUWUmlrFQUwshfLQubV0mvDH7vf
Iqw2IozPxJmnDh+taeiqye1pe6jH16gYWoumLvWPOk8/yXp/w0jvOc78N68SH4qUCmjOwgtGB/HY
RmXHqZQOhM0IkTud6xijuUzUt8zbpVUzfhujDq20wQ7KLwOx8Dln+3YjYRlB14WKHAUTylfH5lWt
L5pSG0iCp5ZYMYJrPpU/iebnR78X2AhCGZNeIXgudWWmGuWGl+ulpinqC7k0swwAb13MpP3BOdLQ
E2uCAZ5EFVQBkc26wliJWepsCWgB6nnTRq5rCMal/lMYCLH/+LLoiBH6L/kw/dPj3bNqmtrQ1BLU
yHJieGpl6LMbTHHNIBLpyXzuVi/BwlGyQetNp+8PAIlj+SZdrGLoHky7pFhSoylad0y4AhUIL1ot
ZP5CbDNJipkj3wRlPm5tfVw4DULzzKLf+ku2lH6/wW9B+HCNJgNPVIe6Tb+/0BoSZVhGmH0wRHlg
zObghB92KMfWVienTpnQShWQDvb0bYogxPydBWfigLdX8NjE8u9fvZbU2oouW3pZrVlbG5LLfEuo
KPmanf5KbTl4CItK8gvGJs48bqud5NG0eKHBvlLdIP1aH59ELVP0bGjYL5D7XJ8WcLwXYyZFxXI0
nDPmVvfixRzy4dTCF3TKG/09ze6GhZuesQZAm5Uj7o0q2hVae+Z8rLzmHzMmDlOXQbzSAD3ezjRO
xqKCh4Dha+OK/vwBNdEzF+HESsCcGDwzNCHoSa9MNCqDyZBilG5vDtqGIZ87VCz1jTnWj+9f8PU7
uiyG0i4kDcAmOfLrGJGhLtLMlOBAdMzKeF1olroX9VCGeSI1ZrKlsblA7qiZNgM90S9jmc7XfdQV
s5fkTvcAL8co3Eqfpouuy7J74OrVuRrEmw3nEVxKmCDQwF6C5jvecFDyUt07LYnNIBH9l/qNEVdn
ruGbo7pUSHkmOD3Id5LGHdsY7NZshzwlaqn72Wu14qljrGljNP0nJUrv9cgQZ07r8vC98nXkF1hc
tp53cSnTrr5xUjInnjXESYwR5zArgvuIZeY83JYbclMPknNBhcj0o1nXdnEmn6OYfHPGVvZXu9ol
cd5OKpcTTNEhh6kty4afkKx8sLj5Zp3a8c6OaqHpiYZqTR9kVNn74Osg62fgIufWspygVx5OZ0Cv
nxxsxHF71yXzxaSavhqIv9+/LScOCdeScjpNS16oNWC7D0o71UcOYjeKnRTZ13Mkb5pRbOdA9Zjo
v33f3Ntzr/DMU7UgU3zBoR+vysmDJO0tTshCl1Db8hUkM2dWtDzgq0PIW8tEMiWLpem2OoQLpXqU
zZgYmKTZzLq1V3JxoBU8uZHN2OfHF/Ta2urIpXNpgaWjBl3HndzeFUJLm02vTLK8+zcMUbJU6BrQ
IlvfrSYwdam0+FBzX227WbtTxTlN8lMfh4jyv02s1iK1mpTCgEFnfugQ55ilR9PszrAqnjhvvDJ4
P43aEtHQ6uqoURm1PDSg9mV17/QKHcoHyQ5uJiqmkyWdcUgnLtGRtfUlmh0zqiOwBgtrlBqiNh7W
bh38/PCnObKy/IpXV7UX1hQ0AitBQ3g10pQ90HLJzxyAk2shp6apsnCwrd25XRWRpvYLzLeo4eVq
PT3TNjbzB+8v5pQZhfRp0aVV6JAvH/DVYuxiNNJ0koisxvGZZsDniRlRN7fqM0XMdUNgcaIknP8y
tArhwllre8NCmx2orKN5U5mO6O8yQ6rfVm1slz5R/Fzc0ZbWzL0DY2rLAJ2shRstCI1zLc0TToMf
A5ICP0gZbi3108smaOOZzeVHeHJ8l3aWa/I+DSij/Rv7Sy1zyVHBb6xLS22Y56ZR4tc1MWgeg9CR
D81MucsHNT/8G6YW7P7CYLiQGB5/StUWHaRFBI+aBoiobjxrtL/ozZkbfcJrMPSw4EIYIQFEtLKi
jUUUa+rCQV8Nf0N+8xwb1No/vBJscBAAaoM/WcPyUjGMYy9TZm5meHXUpsu/NE5iXyH80J05lyfO
/wLOXk4mNWdawMeb1gda2sbpcizr0v6hlGPnMqhdfC6Zn/TfX9WJQ4c2DuUkkM6AAddHgcENkZYV
O0e7aYELJVcpWrvIP1l7cwyHM3t44ju9tvZyH19dbC1S6VCZNCdao9oy2/pYC+ujIjPc6RdWewJO
hEXpGxxvXqIZkdnbJNdClDDZpXUgwq2iNfM5Qye+EhgAJnqoF1BCWdM21n1iKqLhGcmdqDsk9dD5
gTME91mXhWcG505+JTJ4XPxSaVx3C+1OF3PZsSbYGRZNKIaWyZy3pRz8PQ3WOUe0eL1V9MLC/mVt
Fb30pdkEcYS1oA2gJUnkVN7P05Bu41FVGFOWoUekRepJliE+HpsZeFrWiCcEnrx6mmOixDTJyBdK
OzQ21VSHh6xQz5GenjqGKMqBuKYfgVta36+w6e1EJ8iQZutZaXpvCuUzC1k8znoPebog0mC2Epe+
8kiBLaaxzTgcOuyAf7dRaT0NSla2fjvVEIqMKcjUTZ0FwM7fv9CnPp66VPC5B4zOrvt/yTy09VAu
afRk5b/VFsnLHHqZJ1EU+SaFImwTK3K9N3JxTib11CF9bXn17epxppkK94jbALy2kxB+hEslHL06
kM/EBydyPIZHltEpBBtPvF99bxFR8VJSsND8TCTJNmEobZ9MCVO51ZDtIOkhy9fM3Jezbj7z2pzc
YgJgCsnUJcF3HnuYro7bYQRy7kpWYAE1ErTPNtmsqt+UYBq/qZGT/45tpbqvVANUwfvf95TXoWsC
ogVMF2U09dj4CA+MOUvscqcakMcRtCT1TxX6zPfNnFwjaTQwSNBhxPvHZnrI7+JmIo2NbT16Sstw
3M/CSve91KIXLg3isTRHcciGqXh43/Kpm4PnJvamVIPg48qyYUmRU9VAEyMDgftvk1W7g5Z5uv09
7/szCe6pVQIrVaFn41V/o5EJlquOzZIquoCi20dfKd4N/5+0a2uOE9fWv4gq7oJXoLvdbt+dOE5e
VLnYCCFAIAkEv/58ZM7Z2+50uStzZl6mZqailpCWltb6LiNJoXqraqiql9G2d6vowUbjOWevU4dl
tfVFMRSdRFSj3q8vcNtCDb+PKf8cVy8O+7I4j3N9rnZ3coLQAidouK4Ax6NQDtXfuvRj1KGCPoq3
C3p7OuuSSGybVEuRd24JXXVTNVvl9p8+/o6ngiwSbKSYyOBBxT4aGlQnmjYOAhG6B12Oks204ekk
zuSXp3YL8j48GHFlYJCj3dKhuOT1MyaI1MVe+RqQEgvUxX0ddFAOdSDJpRPrnjkcp84gKpSg7aG0
tar8vf94wpesdNh6OFry2VLvoovE1zmaz9whJ4cBfpZAGhrVymMJwbVPO4kSw/Cm26Kmge6izudz
cM1TK7hWy6IAhmioiRztxMTlbTJKrKANDDhnQrCqhr2SnPuMo1yaZPDibtJsVLM8xwH8c4sARYkQ
gxCehKDaHsWymHXogkRIPicCSRHgocoHCRjdxd9uRIwCEAnCGIBfYNS8/1oD9GxhRAnWDrotI8uB
i4+jDeGpYGf24nHLHrv9/UhHW37qOO8rH6HLYROaR4HjXfhU/4CvIlv7dMnGE/bbUPkHGk47qUIg
82s+XAjI9uQsSoFFg2TNx5P/wzdu/U1IiNGNWDU2cEbez17hw3dyWbGXpCF5wmy4DeOKyY1qpxBa
bK3rfHOgFcc28HXD/4ZzJmgWI+uCZn/c0j4r2eBB/ajxAJZTJZ2vlHWcX7EUPcDcCSR0s15GlVvE
uu5/TmDvAtjV9GzJtCktso/EmvjKSeOnj2f2ZwRdJ4YtC7oULsTjdt0IgVVVd1hsv6dFKsyBTc0n
UddFZ+Nf/2IojIRwjWANAvL7NVyEAIJ0xBFhjAWwWQcoo8S1m5uy28+DPZNe/O5qvs8dMbM3w61B
/c0rqU1lV/EWx8Ifq4sl7tGhgC1nHfifWMBGiIKPPIedopsxl12osftFE/MMOaFraNOh/Zt4P6SC
JFLjP6Ge0KLtwB1UcGedpwZUhqCjJPNX8X6AgQAPWyBeNjuxn8/zeAvL47++YjEZ1FnxjF2bAMex
skXPBarAmEwtZj+ErnpQ3tCeVY9BstgN+gPw7PGyjpbz7uOPdsx1/H0aMSDoh+joIq4dLSO3jVZG
AlFfO6ObN34wXEchM3eC9wBpNM4zMoNykyrIGbaL6xTGU3ExJ9zfQl92+vrxrzkV6nzUhPHCxm2I
H3X0TYOlc5IAsTyQtPnOQHKJi0jUXJ05779LHW82D+Ic+DFA7AIZD2wKour7gTzUMOw4QwGfzVBS
zEQ6PysdPq+UjAxy0ZDnjyfni2pSJ3dk82DrkmUVJIRXhZs+G2IOS+2GuQVc6uzlAO2ZrTHpuDGR
Yzcm6ZJtF40JRMNEn5eG6m3ft3NBevJtWTyo6EsV5LQD88jw6dkbEfgAkLoMrRflApE3a4O22wpX
lnkkvH0YQiQgctmhdsxFqYIXmdJDVSbXZkhfQfFxCxPZ8iD9BmpgVD7Lsf4qyqrPGasJzBhm+EMD
znHdag3DirC+TOcex8YdYHC1RF7eq7P9naMPmcAiFW4N/sooRGYDgMf79fXbMULXDg87YVz+yOBF
sXHaafrx8XY5Cm6/R4EMLl5wKx4HVYb3oyzUAaCdYO9OMWSOtYoHCAF1dhlzD6KiWVCV51jgR8nG
PyOGKAQh0XAhOHQ0YjU5czopXABw60PuW8L6eiajhN4vkWf26MnJofMIFjI66H9k3Ysv0qgdMbm4
HOZdALW8oqKkvHWoMbcRUee4/Mcg0v+d238GPC6fDGM3MbGCSKO+SyBmoF+h+s2vuXReKSXi56B1
90pd2MK1pedecGgBQtfEPUfzPsq0/vkZKIGuuG8fEXFdlzdxPQ4hedA2M65iD66Sbl3Si2E0skA3
ef7q4xV5D433RmYfb6VTGxa5P17LYAzgpXE0KiRJ5UpcRjWnrQu3Ec/pUp3ZrSf3zpshju5HAaa5
02vsHTpEAxTcIn2FR2W4q1Q83388m+OS/T+LCNeatQCAuH78onEM8iu9jhUCb/2CbAPyROWC2IZz
iRgGbw1V2rqAAuNqNNChoF0vPtl8/CtOThiqYDgpqz7ZcWY+WulZ46zYzL6T29S08xYZ/FMoz7XD
Tm9diEuhVo+TiYfA+z1T9jYs0zUvc43I0qUphnj1s4CYLKI4lSbrKij94DmZRcq9MfYcS+04p/29
3qiQrWLOqAkC1vb+B0xacN9jts0S02xiKMDDEQi3mAfCkEvUgVj1zUEG0bSoCsYmLWzK4bWZWGfv
sPHgJerh75cefSF4hUe44f54rkCskE66A0LRb2KWwdNDHlJO4i8u/vW3j4c6dV5XZuvKmgMO7fgr
h4GAQBy0/wFZjpywmCsD6HKjligrHZmqrEdLYtyOLtB++ccjn9zleGECJYtIjDh5FI1rVLeqEvZk
GfQx9U4MyXDvJ326geBNtx2FQi+lwkNJahVtG3hLHJKGn4ONnQrTqBtAEw7wVrQ9jm460FCiFp0I
YEEdlXwVysYUIqAEJGLH1osoEidIz6mcnVpy9HAC//eDF3Wn97uN1W0seRCghjh45iefBu8TECTB
jpbY/pCb/pWaMP7y8WKfGBM9IzhfrWJ7eIceBci+r8Q4t2hR9YO6gTzkrm2gj9Ta/haWymUWUXkm
ehxnpuuZwgQhTQe4A7Li46dLE7uig2kSvq4f8WpbQfLzh0UooRslXO/nUBrDYOnUtp/T0TobYoh+
ibQlc9ZIjyYQfa7H8cyW+72b3yaOv38UoEopcmWsx/ElmTR9XQ4rW86LJ1XAU9HZSocCPYMHXDay
CbpsEEtrw74u8N4bs6SNfAiApsFehGO9ZUTyLe27NIdZ0FMCWOHdQmiZydUaAo9QfmncEmrSHdnM
PjTSdWVFERtYazmE3CYQK61C87nX4aMjBzeLW/hZLT7d1h5oqi2vd4yA9NvWDvSE63GzdMlTU8Vf
kbgvmVe33oVuQwE2SjleyhC6WjDYMFli6x/cyEfeTT8AaTDFpMK9P8C9NlDNtbDB59GyfCLxdcP1
XRU0L0qk27qtVQY/1tyPFpVV3L03DILhKvqi5ciLITgX004ddyR5q6YaoP6o3R8dtdYXTjyvv5on
HRJzdJenOasZAyVy7lvvbhnd6RWqhpA2iaeahzk4sabZVYDInUP2njj1KL7ixAPai+LkcdBjfWin
xFKcBve+HoOtjfYQYCsgUXNmw5242lCQAY5xFcXDWfjjrAutIbuOXs80uwFMYDT91o6MPXCYSsX4
xIpy+gV8F0jaNlD9z6QLDJ1nyzO/46hEisOIn4EUC6h3NGvI8TNxfeKkcJlBMW/p/Kuhq+9K6tM7
FI0nHDdOv6VCRreJ7Lu/q0v9HnhV9kT7MAYv/xiGAkHnabXCWSv50BpKvCukTGcayX/mfqDXAavh
o1gJUbvjy5sHLUHfDuGUQYk/m1T7lWNGZxLMP+MnBglWoDaWEbiqowyBe2wuy0li8/Z1Na9a02O5
US7cuLOu7oCiBsOz97O5UR0/U1w4MT+8joCZANaKQNHsaGgIvCsHGsZYwiWmkEf3LSwDguDvPxRG
QfMVFCNQpI4v47gmRkiGy1g4bjNlfeSxqmhqqs9xpE6sJIQp4Qi/PuL/NAIMe/iSwQEc6xa0/uUS
2GcwRB/iBIqiaWI2SBXo7uO7b12g90F/ZX+v0pHota5iBO/vWwd67I0gKTYIhBZxu6fbxtWPrj98
/nickzMLAEHHFgFs+TiqeEECN58Kl0un6g1Ivl9hdvDdwT9Lgq8HFce/3/irthjgyuAPrvor7+cV
L+NMYvTh4BpRbnrDH5sA/bqP53Ry7d6M4b8fo1UE/PIUY4SjQfgCtzOei2qyZ4b5MyCvdJ//TuXo
bohCO8gqgtOv79VIxmqYC6i1kevprTeHcDpqBrx0/sXUImDLsRVByTkGYEGXhJOKYkwUaSCrXnLY
bSoofWsC7fR/MdTayFwdMCHedfSlZjTHaArFeqiztSrJe1v1yIISCwMylKYe/3+DHX0yv1cTUyHe
L7Aq/MGQV2W81W42u+RMyDi1NwjK07jSsfn+wIZwqtMQzXBUHNRwWSbjFSyUHrEjz8zn1N54O8wa
H99UFBpt5QIiEOASbgVxF8jSXw+BC8sGQdrDEonxTIfj9LSAzgAdAOyjPz4WtDaiekRy4HqwKCUS
5iHQKpuRLfJzUMNToR3d/f8MdfSpLDIcsB8xtbpJdyB93ie2+fT3u4Eg9QDIcNW+To6CX6JNOOt4
HULH18PMuzxi6QGOeH/Xx1sveggz/Wec48xaBgCbTAk2gz9qu5tmqQs0X+w9M0lw5jSdXDW82Nbs
DUrAx3EP7CWHuchvIWVgHFLUdWo6ZM5BPxYfr92pgL6+XnAdguWGx8z7nRfAiWSgPtYuKu/oEGbw
3IHvMsvK4LuC08HHg53c5ihAoI6E/AyUuveD2dT+715o2U1Lq28h6W4Xx9+sZaCPRzq5fm9GWqf9
5kCFY+cOi4NoVJbNLVSTijktXz8e4lge6fd2gGQ4ntZw/EXmdxTx2trvPCfAXcit0QfG3eAmgEnE
VtQzXPBAg9kNzJp8WeZnwrSXp//Yu6Ks4kZzmi/xEBY2WAK0gkV8OYXza8XK5FClMj6TXp067lhu
VDnQYAfL7+gjd72nm2rGxh0GtAcjPyO+3VfD33FE/lkPIASAaAHe988kNYVHS7TGyrqN7okQNtdm
vuA2eIRBBdB13XxmwJPTAmzHB7gFMey4hF+bKOTJjL0bT/0mov3lBOKpB6eijz/06WFWKyWIVeGJ
cfSdS5t6DTTNu6xPRrD7nn3fZlH9lwLF/6weCEb/N8pRnGSqUTN0jyAjBWflLInKh2jQw5nTfuoA
QqQdTwlAnVeR4vfHIgXitQOsqgNKNLH5AFzgJl0MOyg0cIrRhOwM3vHUMUQhAp0I6INAFOgoMpuU
VjwGnD2boavY5VAmQJUzZF1gzkzs1ECodaC0iQwYCISjb0QpEMV4QnSoWPrzXsNaGFU9cQ6vdmr5
wDcGIA9zwmVzFL9cOIgPQG+ikjaPj7WU94I4sD6YO5GVif43GRUqCaswUIABj4sJKAzYMVozKiOg
A+NNOa3uIFO6+Xh3n1y5N6Os//1NpFwmV1GY0qLQMqhxH3aN2S0q5mcSnFNnCCS11e4DgFTIjbwf
pRRT7MJyHjV+S77PbMSqGWdfGfr3iQ1ZtRzwiSAli4Lv+3F8qZsAVq74QkO6A/bteoJFXFQFu48X
7cR0MAzwPGjroaB6/NxqqbUwpMaiRe4EKeGl8b4YrUGgJrH99PFQJ74PchroloPpDojSMZI26Ils
Rh+kIER21NiE/zrAJvXjMU5NBzcZLrIYyUZwnA52Jaq4y4yvo5KEbhetcUnAvs2F/MbHA52omKJt
9rsshcIUwPfrL3mz22DuqLxwRo2hI8PsFGWHb3kNnR/p5YvpVZgNTi/Hoo2JGna1XARKlrFVY85o
BR9YyXvIvoZt7P74+IedWoEUIFBgi9aG7PHJBqaHWUIQqBIe7oPa/RIm/d607s+PhzkRQNC9/O8w
R/F3tCVxAaXDC52Mw4szdPqWqYrBIBXY2nnpyzOb5+S01us4WgWq/qCGpgn1BhVg83g9HKZtJT45
FoDviZNo+y9mBj4uSD5QEvij3BhWfiAIHEAyC4gIhF7zCK8zzdqtpC8fj3RyTm9GOgrCYgmarl2w
hXAP2AI62MWokq12oVH48UAnPxZUBKAciqXD8r3fq01oOtqY1e4zlJeLgJStDBiE7P0Rfn3zmSN4
brCjMIxnQMfjCJJmzLgH+H5eW3j8rbhlXJdLdWZmp5fwvzNb//ubU4jKWLXADA6nsDLbpGI3yWR3
KWNnAFCnQhdkulbcIzCOKFy+HyaA+DmvFXKyhc3PNmj4irY6dyefGGS9ioH+B1oGndyjFCOKqrXy
BZxMaVWQRYM6DIn/8PFOWH/oUXUN4RFFDVwtK6PhaCcwB8EK/LEOWs32okyeSwDu3OoqohaiB5uP
xzo1H8hxeKhgo2uI2v37RWODScbVqRnKqXFB4E+Onkjx/xti/QlvPn9quB9yjSEQgmdVMME9m/uz
NurMpj65bri6EBXw5PvjXkHqr3z0OLHP0DUi4S9ofTz0Ot2Ont9jLc/pKZxculVQAdcVCsnHdQAV
GXeY+zXaQaZU0m0XePnHK3fi4ADugQcH8VfW5HF64UmkuFC87CB+qy3wQhDcGxhNN8r0Zx4dJ+fy
ZqSjb1SPUdoCMogCQDfqHH5bX6Oh+vVvZoOaXQB4HaigR0lzpQQbnWbC51HDM+pnNBeN/6qN8M8s
2+nJ/Hcg//2Gq0tQ0ZrfJrhtuoh8xtycbbKE6Bx+PKNzAx0dHvj6ljHYfUhmk+bWdN09HHZfPx7i
RKDGFvjvXNaf8ObwtDBpHlIYLWd9I2/I0l5Bdn+b6Oo76ZrHj4c6eXxw/azkc+SZxxQgahKRCkif
gt4UFS4KQHw5lIFz7YY2I/3njwc7uXRvBjtaupj3bUvDNe5Qr4ObhrqJQJw4sxFOnp83gxwtXipZ
baNVLXMI0teKOJ/7ZPjZBuk52bBTHwkyp3iwg+iJNvjRhltSvSYk+EhBlO4cXAmw7rTE3+KZ+C9m
BPAbqpgx/oZl7fvtMAmnxOMXy6Zge8AbZwtr4x0EcXcff51TWwFGFSuuAWRSdAHfD4Moqoelx1FN
eDtuYevVPnLQmIu+8dNbAu+/PHVc/0x95bdU//G992bUY8VpQOt7VKZdBAgIF9b54tiqzFwKY9cw
VpDeCPzmxk4dKQjj7KKGGesduhr9p2Vs9U52kQMpxwqgZbrE/J6XgXio08ZcUfwFA9fJBnclXKP/
UrljraSs2e7KOEflAWWv92vVRDQAJg+bDL6PIifcPrK+3vR4x51Jo07tsjXt8NELA5DtOC1YI2ba
R9hlKfR7Spvclqh31TF9MvCYPTMWxGTXE3j8NX5TLFbi/p9UI+tKjabAHGWeWOI6B+iS1bn2uelu
66ZHo4C7Gk6qsSSm2c6g2wdbNg0mKCwLiL6FBXANp5i5nL1diD/J7tQSeOwa4kplcNMMKNKD8BA3
U3tRdq3bPvZNwJYn34Vh7aMGveChctqRb/yKivJRQceu/D66nWDoV0AcpoYnON7EKyVYNfWnZYLG
3VUyQo22MAEX5DJo0+ZbmrI4vJg9VXaPEasrsmXC+s5VJTxnLmg5eDajjLSYZAhaFfytV/WNWS9R
v2ltHKgxS8E7Xr4nla2qDUyvZn5nRLrayOmq/9b2RnSbpo21n7WTO4k81Am2QoepyL2O26mBzTmR
9deg5XqCi9DCSmCinLD8BvhOaq8D7pvbXtDy2WrD/E3TkERcLIts2t3oObLbdKhDqUcQK+A+DtVh
+NnuADBbvkYmtnDDhmJF9CQg7AcEje0hg1w1qcs3HLlQVcQTn+TNXE3wpXeMWGBq6RL8VjOinZUp
QO3EJZxr2pvFo75fwChdf/GHtv7pLL3/pZ4qggVAMfKHiqW+wjM5vu2iAFoXZI6cfSBm9wIbffna
wpy8zdMwNEEet+HYFrbBvwNTlYgEvcfRwMCCacdA/bwHjKajAlgZNoxggZTYO+hsDJBVzsuq61VB
0XeGcLGq9c9qrsS9I7ykzCHTrqBqBN3lHEp5tr4ySSRfaicEbRT9QefaR+Fi04R0/m4jNb1o34Ia
0wOA3uXglJF7z9MqR5dBDpld+hUF2Pf1N+0oAti30uoW1nOdtzFz7L2UZko3Axx1YFlPwJ3MZrzO
65xEzOeZV4q5zY2d1QXxDZ5LyGvqBnhOO0GMuVJJfWGUN156eFj94txgkkvY+UlmvArq7FCinZMN
M2F95fdDtJ2WeQjzEC05ONnPDJp/pXLNpezl/Gx4H71WFYOC1jyND42nls9uUpZhjnmYC1jR862U
nkE+Lelr5y78ru+nPgXvZhQbIyPxY4Jn+LCNQ1TJRTskP2tM/qKpanJQqJ/dlf5QvpjZlXdOC2AT
aebpOowkUELYt9vEbfoqaxwQQDrq9/dwpJM/eibw9iFS6mfMFoKiKOGk20oPI3oNLhsOPLDR1Whp
/eobkt5xXw0cWoMtM4VxfCgOGinIjakS4uZM8YjeREsZBgXsxOirIWMsNkgP7LbxsaWhuj2EOHXa
aYHxYe0LuKOVLvQY8gg0025RxTR7wWVjFcPdlA63caqHjUPpc1iar0HPnyRRfa5UUMMGTpaweVqQ
tE/TVbmonRebJ6jmQiw3MnWO3ovaNDpIcmj1f3FtYxD44i/gCuIe8cJmW/r1iPuJ3AkgdNBksO1l
GevvjRrardst5DON9PAzmJvyTlAxbaq4+z6R9LbR8avqHO+OkA68hZkvO3yhFo+6YPhGGdgUSdpf
UhF6uQLAvMBK0NyO/ZItvIOqJvW8p14P6mKQk3PHS+aCoshiI276tvOvZdwFW5j4xTl2UJUDeFpd
23Hcg40g7qOxJD8g+T499f3c9A+4r8LNFNHR2yd6ccc8sH1z3QS0KbNG0AEUE9unD7PjB5caxW+T
e7SBBG/QQogjXKT6wpZFZ7LTL5Xu4mJRMinmcTE7/Hyg7qSz5Wm6ZHHS8Rx+Cm3hAxq3bWXr5wrr
urexCgvkYlcsifZxM8Cjb7WHdzyyK2dTX+K+aDGc6gP0V6iTdzJpcj2P6QYI+C/RMAwb0gbRNcRD
wJDzo/ZOQiknn4L+ye8dP3NJtxxg9l4+6H6p9q6EXnnrB9da+Ac3FSk0YQIfQtBBk1tcEJns0/vF
668C1oZZTUm3m1O7PBmTTEXHZ/BGqLftzAAMoSVTPoEUn9EQR9mzMBQ0PrtblirK8IoK87QZbsMB
4updvIomLgOijQiSbS2aGErtpId/XBIV0hD/MJroDlbR3x3cZFmZzqtzSbPksynhHF3LIQf5bjyM
qNdnUbRo6ASCURdzECqDKd4lkidQI2/Ly34MLkEqS7JY1W0+uGlOR9FsloTtOJBpmZeA9pK2LuDf
3RJvIzlAC3g0NusddAz7tG2LAb2gfAK48gblKXIBnXuWNxU2Y+DeW7yisEawV3FqirWJlnHv6qre
xhY2GWBIHboK8F4fl0juBM0CdI6bFhDTeE619rJeG71JEjRkBAPTz5PfZUvslVOHn0JFVAE20xOs
o4NcueBug+1lN6hX1HtLeF+kpauLupR6V9VzdHBo6+wSd5w+E/R2M+7ocONacpDjBCZqywU07ac7
wZREu6mVuewnH7exv4frTLczQ3TRs6FIbRdtFt4As8eqS11pU1SlZpkeOb6zMwabJfa+DQoesSDY
9hlrscDI+5e8DoXYcwHqWdjVTe6VfZI1tdjNYV1mtBqv0J5aMmUaoO394SqkuJxYHQV77CoH710w
x2rGv/ijC/G1tStbLp+YrWURCn3oGueR4NaeJXnmQePneoov4B0OtARhdzKin0249PkyyQfahc8s
RFxPG8Bpy7Af7yEbKQss/3jHUz5thfGDwh28gtrG5lPafpnqKdh01USLqkapPW25xNu4dXK31CUI
O367gdyYRM+xlHlVIXtrTDRkDWrnmZjrFwNVoKKG3nkO8aOgYJr8pEhevGr+ClXoZyn7r4MZbv0h
uamYuZUp2bbA+2ca/rtx6zhPVendNgTmdFPSzptAJZfWNU/eQB/Y4AZbsni33jgzWBop+9pN8PMM
okpCm7JxOf6YZJZVNtUCzj6j4vtw8Kut8eMld2AXtLcQzEPiFfHymoS1zpPJxbZInGVjdBAhQeXu
RkPJf9dpVT20QEMVDWDqB17CmZWKeXxwZUef2hQ37BCG4wNYzMF2TMf2WsLJfQdrGn5lR5+RDWgE
s82F00TJpp14P9+7UuFQQqSmskUat/1FJMlnL6pCDSFRmKZmzhDrrqBL67lZLRuE6N5V1yoKdmXg
uhBGq+kG0ib6pra986TdeEah1FUFFvJn6UYqE2QAAnpa2H60Y5oZNi2Izf2MfINQ5MKj3nSSIOOL
DBy1ImzaeK5YDiMBBj2WRGYL/Ckv0rQ8WNo9w+CyzqvUs1+aITWbScz9Pl3ZvcaNh0PdND4wIAzi
oB3UW0xzFwbDTR3ZsIj0MmyJCeY7iBSEG+p405ZLfVEuct6Wnt5XtLwAf3cGJLlFg0pW1W5uiZu1
QaMvnAkslChtvnvxstwYUyKuSaDSOhDU3CVJ95BRSy/dpi6vVY1lwap6e0UZeDnwx/sMnDnSbA4n
BN9nt6w2N60MpwKapjh34xDAHZDdh4ttd2kZipz2Pf7A+Gp0KQDoYEvkyI+DfHSgEMelDYoWn+tF
GNXswCl9XNLAQJ+UDGBXh8PeEyi+S+1uyGxiiH5WNBs6yXHP1TfIW7ehnsAeitI5o5O8iCwcV6ne
1+64ZJB3+qb0+FOixZ4P0DHZcSg5FwkrX3TFrque76WQ+0EM28Bp66tQ89sFmTJ4ZiJEjokI4nZJ
mpF0TDJ0GsoNxDARPacReRJePkjbQEevH+B1dYkYXeDd8JMr+UWMU0GFWu4Mmsq5xFMxR4vkK2lk
uK276MWzVb2ZSfizZdhCaIAh+7II0JHp90C2bR2DnTr6/RWn06eSsnTjW0irosrtTSuH+UukfZqX
PvCamWzFk4y8Ry9p7mGym9668Ky7ImONV4O6aHw8rGbj/pzcepN0YtymcV8+xRQBunE8XkRl2mda
iwttxQHWvc6lOyIwwK/WQqNZDFcJx9sS8qb3uGIPupxmYPj1FeRv4Khbz1k7Q5Y4HQQoyYpeimop
IKf4DTs6H4m49mdI3+OB7HL65M0TXmz2wg+RqM/M+45XC8QsptrAI5NVWxjjsoLIROWcAz0YMg5E
5oQCDto+aYbjxHMxMuz8tnSKyhvjvJoCnrkxI+Ama5NHRJPPlpRen5mYhpd1BbAv7LughjD0130N
sjRhXQWB1hp3gU+uGuLt4O1XFYMMnGxw8Uvqun5SUzJAUE5BAQAmLHhTyLSIwejOF9zbHm+e0NI+
+JGS2ezNt5aNr5W/4B7vYi+ruRjzeDLsisr5liJlzf3Ju19EEmyAxQTzAiScIbTfh1KYgoPZm8ee
eaGpJLcwuoUQOB2/z63+Vjd+Cf5C5+SldgV4av69GIP7Ugw7RhkAfFP6CC10yGlHyQs0T3gOkonI
K7zjc2Mmjm+qkbZU6tk6/Q/YTvyKGRJ7OCC3+36gFlej32+dVDiZUT5YIqLfjETiEZQ2l3Vs9GXi
EAmupbdsXL83By09FL1F+AqhOQZnPf+zhNM6ZteDvta+tj7feTy6lnUy5Xh5LXjUswszs8uSdrfS
lreqRCKkgiHjZPqWMPowQHp3s/TVrxZZejaP7X5Yxq/+AvmCpU8bhDhYkXtDee9AEAB2MzdqJFcA
A75aWGCDvut8n/pkjzh4WVVRuIWm8rVldbqxESW5gfn2AEm8sh9+lAl9aEeJTHAJhgeyhLs5SX8G
rIJz+2ChddSFX/DiuQtEfW3TsTzAPvBrVdkSvsPeM6Sam1xVfZfH3fK1c0CdCWhyQfnc3EPDwG4N
BMNyN4EecFNdTXhL3PN4CK4t5ZCtbqM8aqZDMCe2wD4umtIceFqKDO2z7WKrHQo1YpVYwrq0wS/X
7zbQ63J2rAQtP4/BKjkI6/7iRH0tl9bZ4M76tJTsrgvmZ1BkcuO6QxEyR+Nxbt3cNdWO+2JPLD/o
pT2AOKpy34ndu7JJ962DkkPtV1WGgg5ysimFW9IYobY3THwz9jTAncgv+aQBCPH8QjTQmFEkfmC0
w+3vJy+0nh5ZR3YIjbfUc2zhhPYVeuQ6A1wruFCR/j5gPvHUWBA8h01Qjy+4hm9anVabVCA3nMr0
JvCSQoTOQ1x6phBdew9NUp2LPtwGCsY6I/1GVqsfgw2JzBJOMdG090b6Gjs9vwAQHpKsrLtYSvCM
0GAA6NiB0Gyz6BfWVyUoJj2KCdMGwgtPrGoeqsFfqclPyHOuSR//MFyGOeJOtxmcmGTGbZ2rdoKw
eQhdbE0bsuMSQkIJ5kH70WRjwtpNBX7s9aSWFOkWv67d4DIqUaepp5+pTp4hMR9sqaL0EOO3ZL7D
QdOHNaMBDzyfk+Smb/DSRQNJF4SMKisbu2T1rKEY4tefOAvvR+rd+1SqTIbUz4SH7YvSzmaAGCzK
M/QB6n5500bVnvFE7xKF6BM2ePaV+olBntYxEl3WUuxhvv45dbqDM4QXRDtX9eDvI0qLukmQ+rJo
h+oaHJqaBFdDV/jwB7tIlvjrPJbP6f9wdB7LsSJZGH4iIiDxW0z5kvebDEmtCyTem6efr2bV09Nx
jaog85zfrv2eRANeyfS4kqEfEI8+gU1tVImwXHaD/+w5Ko2WSiZR1zFv6PMhq4UIla+dE0aBsDZB
lsgQ2w+dfVkcO4KUWSM9Vb91bTgYEdWx6sougLTXj0NT7fNxnkOuGHX1Cu3PcsY00Mb+JRFuGyz0
TErNOQMtB1NrgoHXQF29GRfzhVcgJhIq7pwfmTaPYmgif1h+C7M9a94Qgtze9aJ8mnAF+sO0b8T2
kflJPJtuvFTbhqx7fa5GLTILTjWQvy9byDR05ww95hj5paXvWagfaZTaJ4u7b2sVd74MG5HEWi6I
htniGZYko6mwdVxS/zlazexUrH/+DVBjO2I2MpaX2ls+boZXSuXs58Ee973uhUVGeOL2PvbrFfX1
HZ40LIE+j11bxsJd/uFiuaF9ZN0kanut1Pq+euLZbpCp2L19JtJQ28919bTyFIVjph1qvd0NVpKE
k2PfO5n7qKXltaeMl7yY9FAP1pdXuT/2YH8QAO2EtsXD0tpD7FvOgXIzALi+beN10MvDkJXHrkyI
2+66nWicf6tR8kr3p3LmhLL0Q7W5GC2nV6+oDmq2zpAT1wwsJ+3Ku8yvkEg4+55yR6JmnFObtjIw
DO2QSuqbKV18MEarinGDzihl53t/lefBqI5K2hezrZFZynUNMqf7suUclv50qhKPopQFha3sg61p
d1WlHbRhNIMqrZ+qqntrzOnhNtTweLQnihSamDWZ3oCy3DfDBiDRgq/Zr/aQxI24E9p8KBmYl7qI
uayTINPao2NC6i/rkQ6rM1/5Ne3cR3NQUeZr8bLJ+2bkCvBS7zFtxr0mmjDxEnA03y8ClgB4usp+
01CGhYgS+I6Y+aZuukP2vCNmca/Y+jlw8yQshLIiDv77PNGOZWWUoZrrXxeLC4d3IIQK/X7ZU34e
uDnbzgbtl0//Nbn+5azJxbTKN02fnuxtoU5oWflVTXZUa/9s2uOuv2WkWOWHlrdRsmrxai7M6LRz
B6bBRo0B7FAOU9g1STw5U7w6ViQBcWBM5YPZDgw7TXbIS+dukvP35s8vnr+yEZdnwjtO9qKfuoGa
09X7p7PFBaTCWEHfyWBcp7vBcd2wKl2avPSYsC+OzeRLE9a/ZRqepxFxS6usd2/K7XDL/D+ptVow
40I4ZWItojpliplxjaxbfmkKPQ9E559MEkbj0rSO7SJ2jZvv1s1+X5s8rCXff2PclU77mdjymA3Z
KeWQKVvwQtu9Q5Mae9X/u8aWb70xT2KRocRsk2nbP6PsIzb9i8FE0eUimjPzPhHsDzNGcGubT8NQ
/Vtr8KKyyK4+kEVmYoFNfmpGxkFP+50pu6Ms56dVPNNw+A5hw1jtRU46HLg+gqlZH3pjtEMtTb+b
Vg/Mej4nVKjavUU7ojm+0Afx6GgF3takO7VGFec5uUzzAiglk8YL565xww6QOWzkBCkyj31ERPwR
+OtHyTzuOnpRS997WpwkbLR+3rlyeyAF+42MDAKdtuaQLNp/hqoW1rDqydflxdMLEQ1t8mrnbIDl
WuwItIycDejdmpyrt27fq2M/+DkgCQDFruQZCJuV7WKZwRfJBwCMqKyTa0zHnMXZHqu9qAZEnZI1
hWh83QWawPp9d7ND1nMbMRo+batCY7IGE6wHtRbXdBPfTWL8JDWBnf6wS5YhMpJ6nzkFvZQdAoFR
t/a5NE+9Z8Te4kOv9Duy0+4Lx+kAddyLC4sRF0kfDWr6TYm/qQf7TjXMr+PcHhchIwUr2S/9Wy3K
45aOHS8oYfTOSKzMMCyHZWx/utoCy27NQzeSc6P0JF5Ef6eP0FZtdjGHp6kfQAE3ccQQRjiB/aiV
2de8OnHr9zuk5/c2JFHZRYNszuXgxebtB3WsHSbKc19ah7r1IsPVnknkOWnNcjCm5Losc0qFc0fO
hfUkXD1KLSJhVk87Mg7TJz77Q2j1JS9qqee73lS7YXsbzIl/l2cvacx4Lot/We69OGiuo8oqbyoh
te6EJ+uQtaAK4eGOCiaG6Fce1kakUVsxvzkbhRmGTeysAj0UciWmkB2lUHmcVVReEd1vBq3M/7zG
u9v85dfa3Edr4IwpcuNxlj7Ndc3f6Cqos/wE5807yOtlejzt7bsOz7i200M7Xife47VJXudMfKqx
H3cMmWlQIGXCKk+4xNzvZSPilF3RZx1Y+ey17Vkzet6YOtI0gZp6lP/0OT0US0tbUEs+JjCOZ7/y
4sdl+t4k+r4Q3iGzeJo8tqls3oNIhq3rx8VWGIHE5ZxlLLKl+qGi5jA2IupNL0o0Z4aXIBi5GPQq
SmaILrOa07t+QxHZLuCzY2U4BztnYTMs6JPJkMv9lIoeGGlgDqvc+tom2bBDJbOe25VMA8/p+11b
V+oRqVMSGOn0OyVOE5EsnYRGC0BY6Hr1DWuVkkk+GFHRCRXpthqvuuiIHdJBn2RtfnRpUoVGmcS6
Vf4rtPrEoHfgcI7d+WdpZhLnnP1UbX+dMkIXNCMp94ObHDs/QhGLSlyCvGKGGDi/Dbdh1MD4rMRp
rSnibP2TAZIHZn5NB7zadTKG/SIOU+MeG4qZ8pwBqCp6Jumu39sFaSjGAFE5BcvElmzUe3uqY9td
eWD1hwr6SfK+S8LKxpqt3HQhkmYqc8YH/f/r53QdSI7rLWLL8irKteZcIVJwjbnHgl4cIQQDRZJ4
Mrbfs9T2082yT53RhietFLSaF9mLTg5tQK3spVzGD1NtV/fGNbObyPFDuIjxujbADnpqnARuoQ09
Fi7td5rpnJgt0guMKx/WJSvFobG8kEWK07k4aMo9uZPxngrn1/Hra6XaGOxjr1UuGDFp3vIOKCf/
zWp3CB2f9opu6eNc+Ds1iQMmTr40I4J43bHdkoVVnlqRXRaIGGHlj0UCttHtEKbAWxTyH5k1R7eE
HBzGq6Vzeib87TT51iYizMB83B41Lj4Ce9nnBSASCJCPgEBpzkNVvNbzS81ioSoVuoCFffGQgw7B
DdF0unzkzhSO1V+fuS9J6xzG2r03luHVkN1u6Le/ZJh25oTOYsriTaZWoJrya5HZs5wmkKU/OXHI
ldmTO9f7pS0O5kAyBxCDqoycyY4nuU8+/eZa6dl+5Hrpl/HXqYcrsVkRIm4GU7cMq47encoRe3fW
ryQxBpvHVuG7J8iS45iP+8l75eeO6nx9mkxopRTMZ/we3TUebk+z8E+dO96hnTrXifWmifbZwL2/
QR8Os3lWtnHJ2VPmqd3bpIKZKTMjmDdw5pCvZ9LQL2VSR8qczZMxJPd6ksWL50V6A8pcJi9Wp6N4
UKfG5+LUpvvUWs856MQ40JtbdC4qWzBvbTvLzfspEie4yUZ8LTtoPhXri/7Sp8ZZGv/0rTiKzTmP
DNgNaGC+IkRo3QX4pOEsdKcv3oY/H8FLlcL/ivK+WI+j8wCn+ZySaybb/qqIbG6q9WE1u/OmTj4I
irelwXpjGqXYZ5AFqw8cNzfmsU60fef2D2ZnvhKvS/g0iKk3uz/VkP02hbRB/J0KWKA6lrePaCx/
Cq954YSKlmLc1QiqVu5M0kLDAky8z/Rv3x0voyzOhkqfKaxHDwVn4szFh1MX74Iyx3BU2bWQGeeD
9uxnNu/efKohfZuRqwzt7e5GsKT20gf4YKjKTM7ZskX25tzBqbKE1HsDziTP63Mt5dFu8sjrR1A7
CKWUT7PKLnw9DzxCl2JZ/xVOweRIq3Hf6m8VcRGu0f1bRAcOtXbx7NRfvmjAAefniU8mp6Z1SFpK
FNztRdpcYKlo1sCR7+0N17P7FyOR8H1jnLf9IROyC61R7GfG46AB7OCXhjM25LHXHs12eaCaIVaW
8ej6X9SYxyaceTGub8aCn2dy07gCBts8sF8A35RWS51P1mf9n2aI7sbAk9Onb81WHw0x7VLzSY75
N4kMods8zroZkfN4yheaqXPJzb9FmuziZiVdaa2pga8iR847p0nPpokw1juNymCPaeUd7+EZLuXg
mtVrrszT6tI8nnG7+OMO6Ukot+Zec7bAhBju7NdWzvedqzUhAKJHgZBO3eK+NbT/Ko4G8BEqPbK/
xbIeFjVf9PZ9mrha2T/qMXvQ+wK/HESB2u40fTtsU3k3rc2nv5pHqIKgRY8i+yKk1Q0dP4BkQbZH
whSsQISnHvw5L34nMknBx7FKQCaMZv/LvHfi4WqIEs3Pbma9m8a078RwyjvtURfbkaLNN2dYAjPf
2JjvLa2Klw5wtHUf3W45pNUcFNlxlA82p2XCmYKEpNv+bUUZTtu265DdNpWzTzGx68W5Xt64MU7c
Fv/knMSi0QJPf808/5BN5aVbp7ju+h3I8Os29vuyWJj00yHu7O1Ns+d9StyMMoejM+Y7QgzI5OO6
gNj2GEOM6WXW7CuOjSifvEcLHIQIr6Dsvp12jcAWQ5KIrmttH+1eBomc4sXKvwsYFKsn+YUEaGvw
g2KzIjEIomg0kojy2G6MXUq2mV6oyPj/5rZQ16f7r4Om/6Wati9KJmWn4d3Eq3smYW+XJmDo7fww
9dlloGaLEg6Wao0N3LRiDr6oy7DsLlMHrKldast/H2r/Oqb1B1DLf0udXCxKTMGpj0q76RQVDwCk
fLzZpzyHcOz0OPUftNn6MDN1Lop5f1ty9Cbbu6IL17IL8QftID2i2tCAi/9QC4eez9vem/+mUZ47
sE9NeyVHCF1BMz9Y5Xqy0EmQaPZUCTsLDKXuZne6DE7z2CkrTof8omq007X5340ToY7gYbaM98Wo
DnSY7EVt4kEbYe3JR83bGAPQsUD+k5dVrFwRbXZyMrLy1MtvueR3XHLwfRmCnYrp0X7ER7W7Jcbz
Y7+bVvYEevlJ0HmHcAhEbZGcR5UVF+AA7VLu3KQP5fy6llxOtjlxniHFmNXPApFdr81Z0J3bMxn0
csIdjeQgphwwpFELFRXxsXy/azMSp/TlQYmW8DKZMt+sfKKdXWeTgEAvxntbp0Q0Hejd4t11XkRK
AzWMMcIFO/aBCnSq01vUGk0XidQBN62vKRih3d258lKmP22foPDCOsk/TRf5JUeSKetvQf9APFP1
vhnqZG4zh5kPoGDCgan5vuzNj1ojq7NA1UCXMgVq66VWXug651IT7KIPo2Dd0P8rVveuL6yYtI1/
ZP7eEZWyy2hGbvKNK364zNaPpZDs50ustjxYpQzM9N/YrLFmDPCh/9jjAq/tfjOV7lbpXpwlD7V+
iMq+BQRLrwUDuedfackMU6poI72wA3qHLiMTboV2MRCcdkPenyQrlufi/VJHqaekS+VB1vJO2eK8
9h9DR4JRV2RBIcYXqD2Li2G5mwrzx+m4kbexvmMU/qzyMp4SLgSPQSDwLKZYpx2/C7t7sDSCXxrs
SR7vtSF/nAr5mp22TEVOHY4kgPh2EQBqhaaelkSjqng2xsdlyF9LmhbG7oZY5ztLQ/JiZMlp7dP3
lj8ag/L9WjaXhA90Rrmnj+omaikIN22CzvWirn9K5E+TfTa2Hlo3Es/24P0tZE4cKyPt3fz1171d
prcPdX1fMuMrBX0PCNv4s1vd53eZ4GcccUgThqmh+a709d0T4qG128/M8L7s8Q3sQY/FKvdS6bvS
Tt8B3r5S736p8n/Dur5W5b5ft13evfhm9mkly06wDDXZM5l4n/pcXXwDuV9tfA+Z/x/G0KAxzgST
hF0h/yhMOlRO9mO7ndjrQ8I5lSBK8RMf8GbKudTKP1nnl0QyiFXaeif7NHvyllV+dbdHMi+H1ywz
vYOR3CpMyZsAIhZZ7NG//Tg0Whll0PhRVTEjdpvQ40b13tluPKK+miGPLIVYY8iZCvUsNcN28btQ
kgl+qJaUHdAaGnZo9vtVF0Wkm3kb5O6wsUq0yXnV7Tbwq6ENF8NsEUvTtpmk3ve8ON/bSjQrzNuX
K/jySuOGaov6qWzrfCfd9Xu2DYUYDDJQW7BgVotrBdmavI4toWeVNjIxiPa6Lc64by1Q0F4NJdKn
5ZyO2ni08fuFoAz1TnO5uZEM34pp1cNsQH0TSITGsoKjwLbAk0CGnCv5bUrILHex76fVe/KmzAVJ
LU2GsDZGFWrgETMylImV2HvpdnEanFWGIhpirKf91DvfObcdsyYVcm5CvTmiYtibBHiw+kHMHI05
43tmUR7QNIcSzok6M+NB5P7jZINf284hJyUrJMg0pRMVZt0bn71qPDQ6fwQpek0mdo7XRVT9HWcn
+fbASlwgEdXLB02DPV279skZzYvfjTfuSnspsuy8tW4EBc706A4/ihdgEdg6CwGyMweuVd3xW5OV
xmeaSDMLkEp2R4S/PzgG9LDb0iXeStbb2ZisMPVKCL+lC22pk/DlHfl6/jNF7eyRmx8rp3icVbOf
3PURqKyKO/TpkWlj00boAcCaNztbFBeX6fbGbL7MK26HfHnPiJU5KMSHVPMUKOW88VjilIOMbeyQ
FI0fyi+dh7Ksgb5kR4DjhFJ1UHm0cRxlXn6kSvbs6QhL+rT/j74i7Hys0RQHFi/GkP9l23JVRb9L
7OFpFPqz7tX/Wdt6u4CAxijCHIkWaX4dU1uI5UuPlV5HTWd9Sc9h3LC1k0VEZjBmLT7ZqfwzMsdA
Kji7QV8zE9QVxG6V8+RK71tapWJ93Y4iXdEQFMNyJJHnvnHSq6qb/zbs+oCc4w+f6y99Nnq4Fe6e
//MBqdzXDd+qbwMJncJAUF2Ytn0GHkKw7uoSZDFCd8ydJwMcAlM4pzMph2r+MoaNQGp0jtv2nVub
AE0ady1mt8iX8q6u86vIOObYX7JgKrNiN45bjrAy2fWyHdAh+GxXBhu3UP0aEeTQhhavVqCG+nuQ
4nnj5a54sfkWtwzlOy9jSnjscTTBg+cuyaAD0b9VlhyDxdH/wA6WeO0r9JSyfvOb/lYfD38kVU3M
61DEA4FNQU6dqLH69L/4019WobRpZxd19pDdG25bRFOJxoKy10NfLn/s//Oh64VG5dr0mHvOAbKb
xSg/aggUw7SZo/4Gc1qFBj6PNKRstRPc13dheXHD/wjUjHplXhg8LUwCCH2uBCLqAe2GaEUmnaH7
RuvPwrjYTWpGWzXNHAoCaTF7s6s4cM1c20Hw7NJJ53YubLbkZNjLtXmpl+KbyQxYpDH2BcUgRJMw
Wk7Jndmyu9EdEszIo8MGvrchS2bnSPm6rc79UDm/FaGvXV9HRVE9TF3z1Q7IH2sNJpL6oyhTbDdC
PDeoyiKfRy2ae5tmjlRqgbXU57aUd5Y/XrpFnFVnHExrdEGXP6mS1nfF6jxTR/06ebegehqVq3X8
zcf0fh2HY6Xcq1LqYpctvI+aD1ZqPHQZSIgQxZ7Q4/vBsL76Mnnf5ukNI/N7qi996OrmGbJ0pw8a
MLP/n1gn85jO/RKtAqQ3U8Z42LwJ0Gjbm6n+B6sVKHvb+5V97JyCV4bKprVO2ogcaaSKffLgVmTq
YSsKpTUe+2ZF4i66T/YvM9Jstwflar+bHP5JV5yTEGOYX8onpW6D4c0divEbwXjHw6Hs7r7KPSTo
kJDEuupR7nLjkLcKz6LucpawwMVZEIoh61nVLeLcq/kjRUIdmGv3KRIvjejsekoWsDnXHRIO8Mnd
JV1bhmtttnFHkCfPqQVzNDy3wjsNCz3xtxqXOJ94AGu5wlJuqM6G6jNZk4e5GE+y7n4nOK4lz6yo
R8gLRkUmvGwruUsbtM865STEm5wxT90bXvNv08HnVxcX8qQxRBkiT49NPV97/vvUQ3305lE2znpw
et7NViLaybALDbJKkEkrcCQFtK5Vw3kt/CbK7P5+doaTmSzHjTcePc6eqrWbKWA6l6ZTxotRtxEa
OQp+YcZtzXtStfjPMPs0IpSY21tpjKESGg4wFLGSwx1dT5yzaz5wOFV2HoK9ZsTcu08pmQFBuyUH
5fNM9rA+EtEPsql4zZYpTnv/s9fsd9co4BTk1eWGdTP90S+zE62DrFNaAaNbo8oFan+iSu089wgR
yJjlDGNIL4b6EcwQMKcFB1pg4mcr+2qRYGzs2lqS/OB+ysJFcGKBcKPFFEemcMjYZcyeB49MHOK9
PoxKLOh1nHjkRy9vOt11JHBZUeN3WwyVs2p0AExqh/XUBMbsh0Pvp7goRd1dEn1i+W4Q50yuo/BU
SfdhNEf30Mnmlt39KIRl7IzKefWVpx/xEK3RNjjEooqahS4zeB+rVo+G0lIIwFnrOxQRDzraixCl
bb5TBvBvsSG2q9sVdz9qkHahYGDutMPcOwnHp3wVUJ6Ncr6aBaDfM9M3vA2UvhYE+hf5G+KpJ70r
jilasdFgGTLRBaQr8jvvcXC1l80TD5NrvfkIDG04/n5W0NKzYNAQ7nXYtpdpcM9rSc+lo2769FtX
u5mrSGgc301nwLem+tfQzMcRyaLZuh/tvH66vtDBG/t1V+YZGwTx14eMpiaEJgnzWbnCdhjmFHuz
mMPOby6TKV6cxKU8oas/oRHuJhBfrB+zjKdJf85T5r7GsV+3un/GUnK0qv6oudCD/Xa4bZOqzl60
VLubquQ1TZ2r9DUW9uGMEesiunsfhVkoOrT7TX0mOAplW6FxDJdZ2FvZTu+Bjbvl6lQVRbbl8o1D
ylfdKzUTB7jZE2ahp6rm/fKb8+RoFyW6V91lWhpBN/ScoVU4tQSskg+bvX4M6JPCzqog0Dp3gVUY
Ir4h9nIr5KlMzkgU2wjb/+tQMK3n8pzC8vV2ffFQVrLSJoz+ZvpoU7ykm/Z7lRq/aDAOg5mep7q9
gwAG8qyncPKGnxpoNdKEdr/4BUpW9Y4iIywqKr/yuEiX19RQH3U7gPSKw0KEP+CCOhEDeql7/cdW
vbOTevIy1s4FdUDMlw0xw2yo0Jh0E/gKWK307Z1w+6je0IIthXvW+s9hQvuXTMWZhqqUDhUz1LPZ
CQahG0x15Rup6u+m5pwKRC4Ygt6tVUQU0NzPjAxgqR5vC4R8WY4eR2qmgBUsiLPedPblwDKGhTE1
KzY+9S5vMgOrPk25/0KU8r7z07g37KdKL1Dw2l9qQ3eHOP2o2LpdzT742vJioaub7TIyGnS7aGJ6
Y9tiirzwFbjodK3zvCYHfCz32paAOlQfsrQPlmUz7vzWLSQWgdWIxbfsfRqsb7APNyiX4Ydb+bnU
Ob59VKyO/dS7Xly77gNRgf/1KLAhFrU/ZsJ4JLS5NLynTgANlSmUYg9DHA8DgczzgmwowQ2U1ypY
sy+9KIoXdqnXljWEqxAO3FJh6moPReHdqXxC66g/4+V7AkCN2pt1yqBYbqfY4YMWG9rHAPlNWCfM
giGRLXASwi+TMK14rHxN7KeiZUI1Sf/eGFS2fv4aWmdvaRuTlLZ9uAY3T+Onj7f82WRhhDHsNcUX
wCawQsSsqntPFmRVeslIPv0zuSVDZ4FYb9vykDbyuvTFc+3X587XN3ipge2U1iFA/FFFQz4C15Qk
v7rCPdgUfXkmtVi+r0Nq6+VJW6wpgBM4zXkGkdYILU6m6ry4GqzOOnwkdffudqa5p2N4rxXcDQ42
Vpxnx5bxtKnHqHXMMKM8IUB9mOKsG/N4sra3WeouTPqSHsp8FbwMQpxZ2V5svYbYxcSJYSgL/Q3V
eD194b5+mAkH1yZ+eZWZ40FhhdxPSr5kjnuSDfOun16bkQAva5wOHGavfQGk766nHjq5NUV8A9BF
mgB2oSmctflsIYVi/YzqxoJa4Afz08jLVghZH7TJbqHx62q9U8qLNbs7Vx0rq50HVqfFeEgEUEh2
1MiyRSSE+Sb3vWmvmSSg6Wv3sDYrfC7DpL+sBxTVe8fnovDL+mnUFg1xrzpX6Yp0kM+xSXWfx34u
AqOdR4Ss6StDVWgMZjwZ66fBTIZKkNfe9HGZTK22HpHJYXqDK6chAFeHPaPUK2FiG1U+Gas589qK
R1owD1rq/K5Gdpw6uCDCykPY2JlZgZ8tnZ1i73kd1ruR15+VuVmMPX2OiAGgW6ORl5IO8ajJ81Oz
uHewZjHmuAgjLGH1xsfSVjHJBXlsKa4/vWGw3tq1D3wEE5FMlxqGf27CNJdF7Dc+66CjMSMoebKh
OkeEo9FgeLtMQuhZDom86XNJXRHXVs+saHrAxmKxfpyFC8QawDaNiSdq47ERVofBNaufSDRGE0yc
PPCw6c3xYPKqjBhnliFwutYJ19y6a2h422vSe8IJyVVUoHjQR5Q/qtn+S1rcT5nsXjot90JEqWBz
ScoWMmWP0rbv0H/vVZpxuyFBAtTp91bOZTsOrAsZyUzVMLGPl+trLfy/BllMOJbGtU7Lg5nY/HXq
mEjnILU5NtyO+jf70QEpDOucdd21Rtj+9AV70q81uc9DYz2L0n31mWkDwahgWt3Bmax790YPstE8
zar49DXjZXXNHz+3V7w28rzhYmIDbz/HGVOA0ywP7kL3mhItcNs0P/S4gsGm0xX/2FIybnGyU7qs
osZNgTGl+nAW/lo3VRHWvmip61/h82fpxrtplx/JAES+yTqNE4l63bN2+uyMgSXkD3P5FghX9vua
1vSADjT+W/eJfoDwofTTsGTo9d4Bksza+9IBm9iMOQJZYxJt5/dMM1/ndj0VsgTpFU+uVfNl64zH
HevO2nMMLY5z31tgoS2iHF9u4O9AwePy16H8rTaFBMfQuQT0d6KcWmyeXJhi0Ki5N5KdLABWRfPE
4ssQ7LvnGZeEQj8q0+nqZebFmv2DsbAsCPdBWhrgu8PvkacxY9BZITfD9Bll7IgMmcZBq5KjP7f3
CaEjwGEyrtZt/AUnURcsRfXZ7/3/Mj1vcHPm6OWXO6RXezqcDIxYGgl1eYoBGBVgqcmPyUIchwth
C4ese2/G/qvN1isBy5QfdarauaIBFNOz/0RS97vcZIqC5Zx1/UwD+BDrTu2FFpHZokSOjGCchaja
uFFa5txBPdGezOc8Z3FJGB/RV1nUVB0kgZVOQTZ1WtgnxGy3ctltiJkxg8Axa8jtOd8x40gNDnMY
2bDW9lfPzOEGv7B84U+n9xZ8yKwuidf/JAKxkO/V/G4uteRZyrUxoQpvHf3CInbQDUQKWjvFTVl+
JaMzMDEzDORqgXzT9L0lnYy0yJxyrjXjdWhZujSjSq5p6b+YRMjCp9lssbgyMf9p+g6UIQupGEPM
k7t9qHVQbnqbQrMlyK0gVVYXb42+hraN/qDPLN6nvHN/57XII2A7Tn0XZHUVC1ZMe7ZRZ3mlt6vq
UsVGnv2YhPKEmiTg3alVu69qaqiWdflp2ft2AIgvnm5dHMdinZe5SRAc30dLoue34RHDtugbYl3L
/AdkZsEAYcirtPlSOvkSZcjvOfizORwKr0Vfi6QLvOfQaFyQmZT+7//YO5MluZEsy/5KSKwbLMxQ
lFTmwm02nwc6ydhAnKQTo2JQQKEA/qa/pX+sDhgRlSQjJbKidt3SkotMptNobgZAVd97957rFplg
VNinb7m3EHDE1rzRUb1bPPYQq0OSEikSxaqSGW8xMrizrFvi4F/9OfQuS01xF3QT21eHbM73c31s
ZI78QNEHYcLZ7gkAKDdscPKercxsnbK97wpn3hQqICexyIEX0Kd87kv/IcCDdRO5fv2eaB6xsWIO
0LZp05u6mknMah29jzqi4bk1Fb4U/4lRMl2QiX3FVIG1HXx1j9Km3SdeM23tcJT8gpyB2p47ZEoL
w3IUpMUZdR7Kbbib4wXhPAhAKoIP+iW/BlgZPYVJkL46zOseQLRyX0/9FO/V4rnHpNbZ1jOK3myN
E6Fr8FUFuavJ5bGDfT0gntINgASR6fbYVt54TygspQv30Y6u9yvbbb8LxII5pc8+cquYU0MX/i4d
gnmfJENzTOYGJa0jvf2i/Bd/QDupMjp8uHE+Eew2oy1DJaANo3Q3lNwzIbquVmfDvVzKeYP6AV01
qTPkQ04m/VJFlfVZ9+OEpt5X4jIMCrXlqKs+NDTyjrLxx61IyZNkTKm9Zxq/A6eMHNGJMyTdJTZw
5y7TVX8zRKV48Wcv4pteOrQSllU8QQmR76bMl1c5vmnOGdJCc2Ol/S6TqLUvei9bVx127wMktenY
cP9fc0tQW7HUcOiJSMH0mHzIhosy945F+qWKmFG18/WS+TwIiBs5myn0XHOYnYPaTa71grS88lbV
SZeuyu6hPDrERe2qoDQHhBnIa7JRuDvPC4PXZkJQkDdogEc7MGAUx5acFJ1v61SFl1FPL2Apy/mD
cRQT7pBjih9j25+nGY6EKgzy8jqlNOgc54NCdUkrKsZP6tn9SSqFXiEP8cYKTpy27Yq7vqAVn2TC
PXoVEoOpdtbvLpsf+JN1afdLi5iTJByJbA+MNAIw3+OpNlT/RyPb8FAqvs6qCutP2hmCj2KUZl+S
THkYlnR8qunh3IaC3ZmvLHlk/66vmX+wgCuFwbXvKYGYguw0PO+bbp1lFxNRvZ1rrRa5OLsStR1f
dlkKh7Pvc/AAabUf81ic0jy2d+AmqbMQHm7jbhyuykJj3l/G4ZwYWV4PXTd9SQZaOtLCxY7qpbqN
BnwQSV/3l6EkxakNc0FMjDPdctGss2f5FiqPNrrxUrQ7MeaEnZeXDucWieOZbu/lPBcD1r7FeQSc
EJyLLl/eDoXDEZf+yDbriuUWaTLzdA6wJ7exya0ZBctA7ZlLiN+02keWl2SxnYOTug26O2pa7SXv
ENohnYTY0l42hbH2dg17QzWMfoPRtzelwuBuV63NfhmIZ48r9ainLGD27fCt+QnjM4zuGwzm+pq0
+eRQ4qba43DKCAVvk7PDCo7xtOj3djI7u8JNKFLwgV+nbazvfHzYuz4yztHxKpI/8y4/AamqcI1N
+Z7z/XzQZVo/14lgGoAodF+rzDv5XV/cmiLh3l6lnBVGEWg9Hk+8l1At9FOz04sbHcA+JCR/MKfr
zfS5W+d6phzaqz5Nowt8iOGWiPT4Mq54XmUCRtjp6VgTJFpcG8abQBOngmLUG/wr1QX+Aflxd7QC
GonVMOttaULECXlg31CPLOiEA4Jfi0jiY6jyvY9SBTt80dwiLb8Xua8etVNMJ+bhTB9Q2idbgF/I
ZjEYbzklqWozOh1q/or5zQ7HHJubRg+t99MS4Q+MSsm43+gYbYxdYYrfMavt7gKZ1rgfdVFd1wIx
JndptXWypHjpkrp7KEiyPODHNHaxZZhoJHAFlpr2U0Wv4cIkszo1rRefZr8LdmCOxrmkwdVIzFCJ
rGhq53Zyp6y8vc7HydPcR6M8jHDXk41OLNKUBrzHCaPdbH6ewip4sNhEip1lVKD5NW3qd02DAoe+
Pbp0+ghbx2Llh+p9L5Iy3tZJhNG4SEebuKuyd2/SOsFB33Gqo6XvROPO6bWY6c+OHOkF4W8hpVaZ
D0icFAeElHX3YWniWhyjprDiC9Hq7hGYS/kBZ7FjTolXy2zPTRojLXWjKrpChFBazyOqMP/GsyBg
3BNOKDESLiTd3+ZB5ckKiQDX6QxORnH89JdCIylTJlCoNDjR7OqWadQnTRxZisglVuxoWTGNkA9M
MK2WJBO9bQItg102yyI9515FDyQSK0iybz0T7lO8BKw2OK/elk6WviStVHoXmDJ+AImF6GxuA1Ri
w7CaEZHBLvFGeuRHUjdRR4YXBXd4d+Gp9hEcK6dJWYu52OS6RJ9HWTNhwre7Zb5QQ1orZr3zYKzX
UaYmRBTQ+9lNpEta0SVRTs1juqwxV6CTS3EtUqekvZoK9wNu6XrbDLXYLXbJd2sjOGh3o1RdS0to
zPUp9ft82eAOgSJlXOyEO9TX4DnE1HBBOc5U3l4VOa8FG6ndSxaWtt0sSZt+TmXE//QEW8NWaNbU
Q9l164tIyaRH6k61uiI/SzdbU61nI6voO/EIvcM8eVSrT9NUczMX4UB2btPOi3cxZn7LdF9mjM8L
/oulIJiQTPUp1KO9QZxCaJXsHWhgKAGLnQ9liUJ20qsgK/VpJ1kC19qpkcZOT1YSN9U54ryAmmgK
MTOMAgPubcZdslJBPL86pIMJQJp5rvlkR9OS7/4XqF+WuNbGsxUmW1FhRig/dtGjz1Esw5neE8qd
DmLr49+zwAYkai3Ig0VeZBV8JBAXBf2FCFk6LSfMj3EtT+NSIroNNjkzsICsSZkwrcMj+xXT9m+f
pn9PX5u7BjpWU/d//w/+/InvQ+VpNvzwx7/ftq/146BeX4frl/Y/1pf+11/9+/d/5JW//cvbl+Hl
uz/s2NKG+V6/qvnhtdfV8PU9+R3Wv/nf/eFPr1//lae5ff3bzy+f2U23eT+o/NPw828/On3+28+u
Te/uGxrd+g6//fjmRfLK65eh+emgmr5v/snrXl/64W8/W4H9xrUjwHSO6/LQQ8T7+Sfz+vVHofMm
BJEdxz6d15BZCRy1mryojJdFbzxfuHBOQxLrPDcA1Nc35JvwI0e8sX0y1EBFxV5Ik9n9+fcv4bsL
8Y8L81MN+aDJ66H/28/+j/g0H55ADBec/wDgIu7iB/agFNp0KqemdKpWJtzic/Zl4FCvruUoQ309
hXGsQdQnmoaR6Vp9Iugo1Pe5bYHJcRomw0dlJWN9q1w95CCDpsI/SDEi8wsCrfQTmQgT6U5J7L0z
RDEDv6AX0K4SgKl/mpWZLYTOifUl7eCabGDveu9w3Xm3JYsitDontbDnOhCbjyDQ2LlEmtRUWwFE
9VtBQza78HSIIsjWGZl42WQJwAq6jvDGF3gHmz0zM+3fLgmifmwufpdTNQnPVFhgXf+1kmXh3lB/
AG/q0z4I934bsgpZIQSbCzsTqADslWGzY4woAER5S65uCAXsaJgwh/UfCEmaAMzZFM9bT4UYDS2s
5/O2bSr0Byixe2Z83RBSyZcWZabslgKZJ9aaZAvai7Glly+D2aQptihnM9t9Ht5UTdxWxcUSAAs+
c2Tr9GaKcd9uyopT8CF0/DR8nlSRloe09uflUE9qiM5zounnz4GqgmeNTfVB5lZUnFRa9/6d4+g2
vLUJM3VwpQMG2TScXhp0tGHP+DFODfoY2/j4rDMXBym2KwR6HOi3s4FsyOARKfPW88y06eD2RAtH
vb2bkf8C7gKj6Sam5Q/aBoJLeGuEW9+J0fH4Ntz4vq49nF2xShZ87L5ek1116G0JBPbQl7vwhV+Y
OdgTbkJjia1J9Ci3UvkhQayMZtwjmzk8Ii1Iy9uCaOI0Owgio67npMSA49eKzpQbzuhVs6js22Oz
lM64L9Gn95BZRPiFWEnQQ6OTRtEOrRbnVfoeabh3CpTL56hwWwbEi1UW6JvixA+eVGljpwXYGDuv
llxm/9zlYrCPoIgNx9aafTEj7ps7qkSiuB/pBycYPlS8rEmOTNc35BI4+heEXQ4d/hEkbrJBreSx
cfnc98+DyFzvxk3yJqMnAFce+X6+EHpCLGaMSaUr3AdPJzrFVoM4ZiuKqqzRO+VIwWlWJ3CYGsOs
HThFxZiTYHbtX8VDmLSAQIYqvg79ULboL/N68u96oFrI5ft8xT967TBaF4AMpoiYVcArO7APYAnc
sFvQEFoRnWRm8WLKz8JvneqjTTtqOWYlLY27OEIvSsHSSBq7qJ8VaBvNAYtDlVxOIikW95Y7C9dM
WEAEQ6nMHvgWFJiTZPMFdqYWx8CFk9cBBUvfhvI2Cy2mYspR0/DLaFQzHhvOajHSaqSyF2XOOrob
k6Z6cLsUx3VpOshJrhdaH6twpifP5F4F6NMInvYA+oy0j8Zs9dcz8oS3pG1rF0JBsPcd3+ewUVCE
6L9Bd3yHL75dDhFnX3Wt9Fjbh0RgFz/G4AzknjKESMxs8OLute5qBrqG9rF4Z1MceacFUQoNDTyc
7PiCFULgAr/qQ9Kw7v0gWs8EJl+q/P3MgYrh8Bj6wz3Nb/f9Uub5vBn8vqlQ7CFs2ztDHeBz9lCh
bel8wNkZ4eKnGxoyXn2To7ftzjkdIYT2UWdAG9To9gIml6ntHgMn+Nz7gvZF65jKP6WOqNx7F01f
cMroCOqdu5CvunF4CoOP/EVOygViUaIGsBfhDhhU/zE09hAcl0kOT5zGzP0M/b+5CpO5CE/AUKz6
RQfNSqXSqsR1X49NhTaE1seuYhUr98sIWfpxWrwx2PVgiCB2aafOGPUB30nRsjCFqhzNFFJ7jCgV
tQhRw1W95FcoxuQXY0XBwxQHLULDdEG3Hrtl+sXC+dhfqDD3r8NQMMNcENcwt65E9QvYOfWaIeD6
4PLe/ZrfPGGxxT6mD2Uo7bfz6GJ3y5ekrI4tMkZG5UlE2U50a23vWHUWdCEwLiRoELPI4n7RQVWQ
AIxwpRrPXpgBB9iXUuUYJkZrdHtWkEqmjsRhvnjWhg5fgdLKUgPpQVwQugn0N8L7VI+KbnZMvGu6
B0tYWJiYStZtTgg6ORTaU+8NQbk4TMl3xKrcMaRhBGo9q3pqa7gOHMIZ59bAMw59gAaMqYiL2szy
bR4LUdZV8USjQiAYDLOF7Sq0cxW8d/yarkmGvGq4wGCfukfXoKNoewBYTdXO9aGtJPccfj10WbSJ
0/mGIiimFaINeddll8425Xo9FExC06E4B13Quh/g/UuqjrCLwNumPutzWUQCYV+h2g2eCQoomDhx
DqYqTqkPKrqfE3hCMrUX2yQnS1ZluA3zMlyuYcdlBaJrw6PZF4uODkGMVRG9v0jjE2jBYTnlFYwJ
urMredmIKfxiW1q/xZCPLgiTmX1ijWnuUWBJQBgyFXSi4bRhrhxQVRcMP91dz514W9c6cK9n0Zfq
SSaNYOhWkpG3yUzFCJ3oj7PyaDDZQa5vQ7KG8BQF+JZOVRKDovPc0Br3wktVfzc1hZMgxLJK51M9
gTM+MceIIhZdVetz0FsztBcLg/QeW2o1vGWWgg50jEPxgD0cE38opbfcBLIo3cPESp6dyIsAEEkt
P6pDlzdFvyWqisZhg6IqHPkB7SjWEcAldwQG9vF5gaO5CvrZXneRk1fiGhQmpcLicPMUdtfuhN+z
kiud3KYtyVsX45hQA1Mez8O9adwZ7yEz4mU1RphXnjduvT416WdE+eH88NdP/df5J07IzZfh+yP+
96XC/4W1ATT9/2Zt8NPn5qdHXX1fInx9+T9KhNgFhRVHUJm5vt+UCIF444SRu571ATaLIOZw/nuJ
4ETrzwjC49TuRCT8wXP+vUZw/Td2KAiQj8Cjxy59j79SI3jBD3xyH9Aj6XQww2mukZMV/xCUlnhu
jvjYwZcOQKd6QuXVpGfoubl/P4T+yooFOxyk79w+UgNaSJbNc1VIrWllizbsz9SPWp5h3U/VB99q
M0Y+MB76aCdKr7fubKZg2cfZ7QP/xQ1IDf8Fto2IN/S/2tbsLSoAF7RckQ7OnV+C11uhRLKbfmki
WuU7n1MWgd3I6IJdOZdYDBATOCzOQ2QkXiBcsXdaJtoc5rR35M4ORtSPmecwWZkRiDVX6ClUfFlW
oYmfBL+ke4WQCvU8IDwkSnbcZehEqaRa513ZKzS1jGSbMbmUIdfogzO2VoaFaqDdUIVtW+0KSSLs
GZuZhVm989OIoX7W/4LgwMcyMyT+WwNshqWlMhzCzWzi5qqtQdbFbRFUd7kqR0a5I5FgtJSZxBxt
GfYUAJKlhvPpEGmsqPx4j2syVBNl/4AKYIwR/2+VRFy6A8SV+jj+wDA/NyJv4supcXocV7Hr5s+h
My8AAMpsiHd2BQvvruhTJNgXjSj5tXqfyIBbU6+IaBEh/96JOVYdggGHk46pNauJX1ejfxYTenPI
OmkJ2hdBWXiUoqqWW3rvbXFaHNx7BwNkxz53IeJxbHYEpu/9Oin0xpeI1jGzdWxoOFnpyTC3gjhU
LpGKz0aQHuknAfa6dWFLbQih/ChYj1ZlNoY7fP4shmXUzcsxxRlAAydvVHiPnxFcxZZdgqXUZJy8
tzN7g32w6zjDesN2OQK0WIT9MFfKge8Hnx4fK5CXx/nrot1qINhvva+LOdGcC7/H10XefF3w2ThZ
/Gsf1PfHeZxis7FDiykOdh0UsaD32TIC6FbRNvi6lXSBUQxP83hiUY4W/LpSSHAGDm09oGlftyYE
E5Y51wk47gtaVexezWJn12nFlgZagN2t/nWr81NreG8PfX7rYjeAo4E44lNW9dSFvhjbLwVDI4XF
CmQsUqgp6A6Z00VINa0C0ast2yEC/ygQXLu/7sKN8pdrN80FFGaoqjPegnXXBnztvRb1wv2BdcD4
N3BLE8yxeRSV23RYAnGCvAo6wGda6UI1kepu7ESDp7q15uW187lcj+0SC3M5fD1f0HFKppvm67mD
4pEziNdOubXPpRofAOcZZIpIMAhEjGIrhYQ9eIoCLZ+yw6pprTbCOKiXKMDtdqMXg8QP2LGRd8Za
8SyxnUOsSmURf+QEhQvhwhuAmj2nOSbjq5aGJ4Iqa95hGQat2K/3q6gWsxzDEsh6vO1cY4/DhY1D
brwUxUCfD/priqBMWMg8VJN3FBU6RWfT4HRJ+udhHUT3OwZAxauZimDcGn+CHJ3C2zS0DWkfbvyG
yQBy6kXZD3kzVvEWhyL4g8KmuYBqVDSsUnAwcOYBRYwOKEox83hu0QV3Yy2ifjeneiWAmqDrD0PN
GOqqXWokYFpmsdrWbjXtR2cwqGfTfGGUCGmyORt4FXjHwsW4G9yaGnAAwpx0C+ombbDxEZf2UAdd
/EUq10THGDYDkgArBd3gxu3YY/ujpD1HbUWEcG6RG3jAD8n4hxhewmMgmYdvpwS5/AFxZTjsMmfN
Ua4CY/VH13MTwaE6C3GGRsp5ryZAXpuIZRAToJqgWHolzG6EBSXmQ23b2MQoPZKnUZvwccrl8jSG
blocgoZIsGMKAiwBij989sIZrILRoL6GjGPppi6c1OeY20j8DMOksbGmcBEvhK4iiSVKkmCeJoPl
HRdV1dZl6NcFMxA3Wrr9XLJOYHgaEAM5iW3eehgifFQkE/OQjkO2AcgQYwTrxNCP1wvTc3XXj6BX
LmnrG/2cyLjrTrXXdf6lbSnKSdPHirms15rxwfAbhvfZksA2TRIVVcfcW+b6qamHFEmqsBD6kjPZ
zztWc19tpBnwPVn+UhdvMyXr4W2nHKjUBik2bKXc0eYm6zWe/WpgmbhExjAtV8PgTe+cKaJi6ocI
gk4EBPSpVr4G3yvKyT2XkVjczSTCPDnWKNLtDfUa8HiyX3dz0J7NBKj2QvoUVVeylHrAKN/M8V4k
AD82YRnk5uwh+sAJEPhRdm3Xa+FtVNuMOzXGmBl8KPifixLDyYXSs6HJlDB8uXekg+iym+qo/DXz
4y81k//fPFaupz86vf/2ez/3jy3nvH7pfzq8qpe8//ZA+dsLfztQevEbETD4i2jqOkQYr/Giv/Wc
A+cNKxjtNuHwNzxazN8cKP03tKgFfS87DOyQBvQ3B0r3DecC6iqOkxEnQTf4KwfKQPCpaHauU4K1
tU7XyXG8iCMvI1Bi0GLxw4FynOpYzbXvAg7PEKIy3BmyfWXNkbgXFvi1nRjWAPhWLmw3Q24Jf1dH
wjqIfsXgQBixIJmnhnZrzGFwr8ZRB1fG0tj9Cw24bmeNAySviF0TEQQ+CR/i8thPVwNjGGJ2MAMN
LGz5aI5uRP47Ylr8z5yY5IBFfLH0c9FqrLxhi2DtPpgs/SUMuwGyZ98E7XQylUj6lZlfz5fjNE72
pmsZzt/4vscCO2M7K2871ba3I2iLG0RxvXkkayChthujwTkg4k0j5k6zncO8To2HXwQlHrT/Ghgl
bHb45QhqQJ9vYSmqbFskvVfdN6HoJ9D0bRBD0HEyPCTQT3G02paFxJOKbwbKmhlyy12PeYB9rOSY
DqsBxkW8taC1Ljgfls5MtR7n3ieHSTmKNmtBZlnWsn0WE82QnYeiLDmGsoBF4Yap+SBNNKbnqbdl
fpNYFq5927fosjmuR8zTEFfSOU2dkv3bWGS+v3GLZGGIzNzROtZWz3Gso2P25EqM6ftMtVW4lXng
vFsmL6OBUcRsXV1C+Y2YDY37UUROEe3nguQ54nG1F7bXbZXH/Z1vjw1YUsKlcNk5JoYu7+p4OBZ0
yYPtPGeYqzmlB969U/uD3nVBGRdYTKMMSUGAuh2LOoDyLSvbGF9FGdNUkqjFxHgs78OJPZ+o6gta
fK5EuTua+ZEB/tJDfR6BApCotBL6ZWW8j4WzYEjD+Jzhdqlavcsg7b80qsKdVUEM1tuwAONwJfto
aHeq78f2kpQI5AmTQC10QUMDoHeLM3d6giWPN7evEhuAax5Yu4YqqDypCG0rnP/CxAcsaYm5mKtg
+ay0DD8P7EePfohNedsttgp2MigFAAYzYQuPB+UFn/zInd5NvjWDZqiKcDcrZQXbEvbCwKqtLPjo
OrX8A2fq0busrKXpDlU6yPKcS8JknrKZ/uYudWKdPxC4K8NdrMoGBkTA/byBXz0kD9hko5c2DwMP
akRsfxyrBidCE+AUemIdkc11myQUJbVv+e+lji0OpFM0ERBDzWNtXMcfIEEA1Wfs0SDCulgwTRj8
3J0VhzvfTaW1CSb2UwIp863PhMVDEDA4z2gHyEDgYQaer3ledj7MBQ79MT5oQ5uLFyzvYiegdJBq
brI7yLWDoaPkEa4zcAmDje+6ln6sxlzCru21K2gOK0Q3X0fIgevrYu/Pc1DgpjUj9CntUKstZsJu
FEze2N3TnpoY7BpPAmWcu3yX2EFzUHMbbuxV13BgmWmRYrRm9lGXdCtHmDMoAP5F1dne9IMzneUc
GAzk9JxDgApdW1+SbDKjp2L4hcTOiRKHAY8ol7MqmiQ6mFFQd9VkDoWHoIjiBaqKGwwn3XfZfGjR
I5tTmGpujwvi8fQEQNMkYEtnOp5fH+EOj2JYTOpkDOyVtyFDBow3kPl6EH09Hck0pgEPZzRQYBfo
F5erJRwwEwozp39XIlvm7o0bK8dtyMlmuk5nRgQXZRAU8qy5u1CbWOSF3KVj0RAKMLohnxZScfck
0wi9fQPh8CYmiX7ZkUGMfA4LlCyuMDi2v0Czjtxbm9AZZOUBQUZUPkMDNpsuafQ4qTgvDn0Xo2/U
xAPLS4AmFig1D6vvJstE1xw9gAASFAuJhJc0JeYcJuKSTIcxspel2A1TDUR3QZXgPjnwrmM6lD7s
RmsgYuDBRT9Pb9tPl1Xf6pnx4LYkidziL+OyCTqeHEJxvJciexaw0AX1Ssp59siEt5PkBAizfJ6H
tAr3RQvdeJ+RGkGR45hZHhzPae7DkILnNCYedO25Q0h+LP055Vw6EI0U40+YUu9qJANKn/nlfIpx
5GloHNyx6y/7tuAeLBPSZGlk9kQsMlNYfWf2EMnutgYN3uz7ekGTMA5lk4LqGEZ7F4+jl92lbZc0
UJ5dBo+nWghq6NR0qCj8mMnQLu0VxTe17aqNLZGq7IXQQbixpGWeYKnn4yZXs5VsXQnA92oi9n1C
4SfBeOFErvJPUKp4d0nnJew22k9gv7TtpPJrQjW1d27zhc46S660d5oVv9vFpJ7MZ1nGZrkvx3bx
zkWB842pFMvlJbIjtIs4PfziliUPUA4nSx3vhjBtPzeThaEytML0tYYiBEC+9Fowh3EEW2++rgZk
Vr7p8SRFKD6vGErTU9fkLYKhwjT1Dlq31HexqUKXLcdG0d172ln2npfADfKsEsBnykx417eR/7aR
CZK5grwboieSCtCNWOueK0xdgQZZ5w/BRoUDawcfj3ZMgOdtfI3BYPdBDkjGy8k7WTZebvHoKGYi
7xiLNjtWoQLdiijZLFLkmR/9KUYrYw+r7iSVaaKQtuR0a0vVMgWzKZ7VtiQr6+WrVCXVNquhz3LY
gNPwuIS2wuOC59JTdGzshdumYababH9tkBnMr+k1wP5GH/yFzKez7xgQiT6wkCdF7kJ5YYFMrYig
7JbmBaMWd19J6TnQLmGUfx7mPPW+uF0MSq0hZSTe5vwLgFTwgtdgv4nqtfeCzLN4azxaGnu008va
iGe2DgbFXakAUkL5FdC2VgVv0UAHsvpiQ1ANEYSChndBmy3IzHkENFcwM8nLEUVmPWzt0gOjPOhI
A45m1RjTB4S+rAwuzJyI1XmAiDnjAmhRvIXQtjqyThya8YAiLjopcgPkNRpeapoi7X6erYFnwe8c
Y+0C17QlC+vXACwi2Lhs63eyXYipsq6xSij/0Bq0ejfEIQDGtbpybVNF9qzXf1/1jwlKWqRqHE8R
KBkj2uZuXIJw3kbodafVxKz8W8VhDIZH4SWpvI5KDDePPetWAi6u7pfmyZd0L96DteCqrtPThPsb
k/lGma5Qd53geb8vGPjovWf1s7gK0NNWO6VsvfC0+x1WNrYVKIKMZmgwKruuHwgub+t7T8y5elvM
XpCeBrSSzLmjOqehZ/sTvX/4kA1BViKONgN7J/54qv2OAS/0j+FEuw9fCcyrOjsii6cHw7NYFk9F
xGydoVescdLaZRHvdOwTbFH19JT4SFw5pKuKZQKpg4OhLW/s5gsxAnP5XtYt9t0+a7YwvrAJo8ht
GS+mTG4Oo68DefSdcvpoUFxEyPw5iF016WTPkEwsNGWRsdoHv+8IDb8owwYsRJrNFvQxTJrdOxl4
uHPCnK7txmrGYblOUmaZmzZPg5T+HyTGPWANjDOdgxGRATpHMwMhBkG6crjuUWrbCxgljwcI0rrH
UE/zkaHzygXEbad7BkhwK/OV2Uj/Oc09hixLUKXqKIZuvOXa45EGbM4pHuWmn64EbNe51FwsDEi1
Q1GMWky2T37eDOZ66Sae+EVyPDoWdUCPtdBO39xVs4eFVIzeqSt198kKiX+5mOamGI9WJ3BvYx0V
H8oq76nxkUzme2CpLKCmo+F5zIJh6PCt04S4XDR6z+3/n+8M81ftV4Al4s8K8bsX9X/+97cVuPvr
K36rwP2Q+YsfkkhKgSKYVBAh/HsFLt4QreTy/3n0+Hw7pDT+baTjvsE2HKNkEIHth54IGTH9PtGh
pPdwEiFhDfjvv1p/f1d9B5CRIuJSHRwrdhAyUvxB8kVOZsCRGFQoCVxPkUWeIU0fDYQzev/Nl/Kb
2uxbddn38axf34gMUMG78G6B5/8QOerOZRwnDQ9mK1CaVrK+J0Lndh0a7/uhvGxz5/LP33DtG/yj
r/D1DSNO5jYWAJCkrA78/JsUYolnPx2NJlodacqW88xnDGPwndPHtG8ZwVeIETCC/eU3FT62eY+C
yg+ZlH3/pioedasHvs5GQLG+oCGYIIQGSoVNFb7mukuAHGs4xCzFr72w73SV337BPwzmPGYgYbQ2
a7wYMn3w45VsqAe1tDja1EvzHtnYRbR86CP7w59/wH/yLjGMC4FrBbEfmsXvP6DQqlsIb1h9np8N
Pp2y+sWDn/ZX38SPhYdmH1GkR0vxh5ZQPCPP4QTVXGB0P0XFdQtISy3j/n/yLmgrqdTX/tjamPrm
BimGqh9T+EKAGsx+jjlm+Q9hG/2Ld1mv+D9uQx5dsX4W4dL4ihybh/37d3GwIgYIsSF+OM++7G+0
wv9ubuX86c8/zfqg/uF9AmKMfMcBqyjW5+/bT4PRVrbo7kitii+DOToWnOf/xXVxUKj+8U246hBe
eLSYZ37/JhMgop5wKHpThGUCZ9iQa89ArL8GaomlF8X7jjih8rPAtHWV9dCEmG0SwuKimCm7cfPn
H/mP92Jgs27xdONJ5yn/IZwd5nwedqVL1HyGV0/VCCmbkLyCtJb/4rH+45fLO9EJRX7r+24Q/nAR
LZW4BCDIloIpn69Si1Ntg//gX6xY/+xdHKb0tL94Dz/4YfHIM3J+kwyh6bJ4IByC7D2M+Oc//87+
2XvQ9Q3c0EVsjJbg+ytolQGZjYLuomtqumP2meHlw5+/xfcL73rH80Vxz7t8lJBv64ebBCZcaqTD
Su+lKYlh8KGJV5mcLTWwepkzlHClKkbCLmhL/g+uEypmPhtKByTRP1ynuET05Ux0LKScI2bg1nSs
+t5++vMP+GPo9/oJHZvIebYx24ls74cbb2RAngfrs0ZDY5sf/XJb1NezuS7qC2uDR2jvXmUAEKCl
6q0ivizfm4/Rv/iof1xX+B1c+z85O48lSZFti34RZmgxJQhCZkZqURMsVaGVA474+rfoUVdWW5Xd
N+8uMhDux8/Ze20+RRD4rvv9p6IRLoyaYh3hPwiiQPWGRfOdVuDlrkhNGXGoWIv7l4v+x6PVVIvd
FJ24oWL3/fXtsXW7j5uShTlRtI8+cX9wg55owAbmrD17rD8gk5u/fOWGtr4wvy5tlCaWriFuMV3t
t9KBgSohbIIXikSXdNpGhFIp3SYG3z4gNtm6zqYun6vmpUQ9PfafEZGLk0wCJQa84QSAo5BZ+goE
iSK/FLi4mdBhzw+kewTlipU5ZRz8INL1u+uDtNwQyRHjKnUzdTPQ0s6Lu2G5cWsVzLkM1CrfMtSs
nS0wUKs5GCgIUHdt8JXpVYszRqOZF6q4gAjTICOEvl4IsXMjOuuM3hafJR6l0PDeJArmKhGbkVZz
PJUBlOst+Hmaey7CtgSBmSjbbcPotMBdQsOpOI9EKx/LZHpVwIHGyg9QPkUqSLrNtoP7g8OqT1zZ
ngTEfTxYz1aNBC50SLWhR2FsNCBA5MXm/WHWLu7AjDYyofLN9KZ1lPY0eopbc36I3CuVuaO2T1QX
7NYT00ZG6Y+mtH0brBLJedMDY4YsgWek35FtvTEcoCAw7ki+bZeLrV6YFwJru87rn6vZZZgehcJy
KY69Em8Z9AROEgWJFzNY/Fg6pMr2T+HuFuM6VxnO6iF2XZ8Y701v7ZbmwwIIlvdv+XBnu1tvjIgu
bX1pJQgb2k1dPfdEEJuE6eAbvbTEdWnu4C/5lcT4S8Y7niIdx4LJYgAsa7KOuRGMQK2Q1/JoDxMT
eQ7q5Iwz0EcfaQARUnZgH3OojG52bp2NXYVJdJ1E3fVU7EbIPLm4IrVDhdxlkBpQx49Ay4vooi2X
Ub0f25NZbVQP4A8kVzC9eKXkcEwIqu3lSW9uYyDQEnd/jTnf3djyJpK72OPciJe5V24gcod1gnVb
Id0tXLwnHQeumt+n49tkQxR4BadD4nA5fsXLI5hw3QvQcszTbuyPdn4XZ1uruNXzUGIDa+A4dik9
wPbHhHhIZO9CAK3uiQQjF55IYzm1KCxwzu4XaAiOd6L1EKTIKzJ53ZgHp0A+vyrNie2pClKaxQoK
B6F6nY9+SQcgJdpyml8X76uW91l6TyIWIQnVYcJGH13Q5FqFBYoa1bjNvMRSHquqJhMKT6SFHySf
yJtBiktIFVOpNWWR1zts7KP0bpOWWyAjiNM09mYTaOEKKR32qcos3yRjYlCxGcqgt29yADWydK8m
JoU0PmDnmsQQ8JQYUUQXgrtqBRi75+vKux5NhG9g9RN7qNa435g2KeGf94b/Wqtw4tgeTh/qBOdb
UWnas7tg46Xgt9SRWCQ9wo+eyARUL47K6ygXi/bUjp71+Ofr/kcthG8IBhAaQc6UJkfWf5d/TU+H
YbZ5UvWMxDYZ2TNopWfNk4RYFf2lDvzPiyElXDf3fyqibxczRSeShiJicGzSJOmXxB7ZVXafgeC0
7es//7R1U/m+/HOyQQGLDwsB5PrX/Kuypb8uUdFC24rTK819JVPhLz/n92fGDJoHpq01uquZ3woW
b9bRyWEj9psOXNeSMjlmoh62Ths0EJxSNFZ/2dP+OVv8+ptsNjLXcfhFpsG78utvAq06q0QAACma
os8qmz4i/sQtGJs7TyENBz3H7JZXgCiIYUk0eGrVNWbW859v7O+P0TM5ZOm2C5jI9dS12v/XjVUF
yQwlh3KEVO+Z8a4JYLHix//jGiZFkrmKBihVfr3GNBQjXWCIok7RbNyZCCbPgLEn//IItbXk+vWG
Us7yaygQbI4C5rfKBK+WafecrP3OZq2TKI9YnzUo9wYF1AEnYQqLj9HurBn9LodxSw4HMXwJCaDZ
36rQ30szrs9JbNVUqDzebw+3pvHb5w31hHRyhivDIyOzBaarfdD75vN/vr+WQZ9DQyus8jC/PUN0
C4JJF7XRTMZKWBTAPZdkrmA8Kc3+z5f6/Tv0cMXQZaW/QIlvf7tUnMKK5kPn8JcM9gHBA6HYKlv5
/+MqGr+FRWy19n2rrTXZ8yUieUBsCncgG8YKa0J//PNF/uPN5wvGL7n+FPiO3754g9C2DJ87lj5P
ZTSqBwpaiqJ4//NV/uOGOc7aWdOoXdeK+dd3Hxpx1jrrVYweXwwkr4wcq//5EvwEbpflGR5G0G+X
YFiI6LNh2YfejcAaXzXej93/eA2Pl5i7xXpv0cAzvrV8xkyfrHHiFWMz2Dex2/tWBfHzf78IziQN
OzzydvV7+8KYZanBLG/8Uo7TOalS2DRESf+vWwk/hTa4rhq8yax46xP714qXol9mqMn5ZVk+E+NW
/M+rHf++u/bedHBehv3PSeZf/36nNYsOaZDGVVvkZ+SC5PJoRNrlXWv8pdD47RXmr1dNh2twKQ7y
3xZW6BXlpAF3xRXKato30QV70CuR9X/5Hv/rOjRs6duaXI1O9a+3jImzRN9eI1eIRqpjiLh7BlEp
QfRd8ZdL/fa98JPWdczm1kEe/f6iWTVZ3VZh0iqLr9WFGS0Utj+/Zf/1Y3R+Cuykdb//vkuIIZul
t7CEea0WyOzZmN9oJvzlIr+VE55m0PnFHYGLwybD+9c7JtBmTg7aJFYwjpQDMW7MtnST1XJ8UZT2
L1f7/SdpkLscjZaRxTrzvToS5hgT98crjTj/YnjaXtjZMYGN/Oc793vFwmmffZWP85+S4Xt7GV94
2ykFt25q5TwzlBzeTQv2gSo4rpU0aGtrpc+iH8ZXN0+MBAWRyxLJTKwt7cOf/5rfdljUOrB86foh
HbRAB/16iyeLIi7DaOtbsfY8C4LCm1hCLSiNB4aPf/np35seHkuFa9DJoPHBUzW+bRbKGOuwqtiR
sCIE6ozqyzXma2nbh6nszswUt6rT/GWh4sn98+/+q6RhlYLu4Gm8p+g/dPv7JqVJzes6Y02kky7n
TmbSsFbtRirKtkmKRtmh+3YgOqAJ67srM4+J7DGL2UKBhOZbRfg3Vh1JpValmfhL2w5bLkdjguog
5aiyfAKwNDVbo8qEDu+0+cfQbqYTmR2+1UzDwPbLBErbMy7BFJEqeJOASrZx99BgpK5O+MTk8p4l
g9lvG3emrQgp2XZJvS0tmF5PQIegkJMQEw17g+Zw/FJAxZh2C5SvhjxfvVn1QpnX77SqUZC9ZDNg
6jPJgo68MRvil58IFKmUXZ12kTgOeb6e9aWqXMfSI1hkcCbHAoAxAozx3DYzfGO0sLMjhNRANesZ
7uRImcO5hueUoPfIjjpNXkRH6A1LIibbHreSbTAz0QenqLfM0pcryfz+TkztAHhjWXE1pqF4iHRA
2OQ9MBucM1723HqLM7hBBdOerSpFeZjCw11d+slKxhFRkW6sjr8hgM/YyUOsULttkEIB10EWkiIs
V13gPnquYoMeZk1bQ6GyraPbK5un6siVwh3Vk5a5wntWjE9q4ykH8yumA5oncY908MoZ0E7khGKV
za7pRzOoBSIn/vQ0jOekCuMVFpQ0EnXsChBCLLsEgF+HgAeYHIZ/QENabO1wWJjndsUQmYoKkchd
4URNoo8hhg1wciu6CPsCtCpEHlDgPD42XZZXVl4jYmzheVrIVZG/EAymx0jT6gpRS79ykjpkqX6+
spPKFas5rTwlgruzS70yloahSsN65S5B+KiewDPOO22lMqGZI/djabuDRlUL3MgVxxkNQjB3dXnT
aFK5WhEodDhwOGUr+am1IhmsDeDTpMLWLGt6Sc7ozSR1L8NVs/KjDGRpgb0ypZDU6T+72dTv0yrx
7nMro6OwUqiKDJ5zt5KpMH9Re8aGEnJ6RLDpTY1OMp/33q1Uq06qBi8E03uhmjnAIuhX+HnVU6nV
U6itbCyZyJqEP3hZHg7eS8PHAYMMAGe+crW8lbBl9bC2ppW6JVb+FqwazddXJle00rn0ldOVtBC7
kEzSqQIFfBzLHqpVO2EpWhlfykr7qlR6Ig6hlReUm8MuW0q5L70MVEZceOesMXsseIOL7gZZkhWb
y0Zg2YYJu1LGwN4cOtca97xUqk/ApreDAuSdhpVQ5kTi3RyNaCdXhhmrJHdOwDXDCEOWOW2ZK8Lk
6H1npn3Hv1EdM1QKnGFN9W4pzW7vrcQ0nZXhXS8N50CTIgvTfEQytuLVZM+HGbcZQPAVvlY4bPrL
CmRz3aR9K1dIm6X38928gtsWADqBssLcOurqLd1/40qZK3DfK/RNz4mriwxAcEuD7gZmnQtzEkzc
PJQ0/0acvWRB44e2VqCch2iKz1Auu3nFzSkDDdp6RdApJTA6ZSKOEeH0GCYrqq5ZoXXwBawvom7i
nbbU8lg0Yxo4hcy3yElwKLFx+JqDuyhTZLLD6Tseim50D5hsFFY6aHm5kRm7WtNAkxcoXy0cQ5zx
zXGTzSPZ8HEm7zphzvtk5fCJlciXr2w+5uLlyeJQe7ZQvWzTdmg+PYsFxFfLMs1CQ5fejVbmxRtY
zgS0vJtpR7lCAeGrMmgfVlRggd79Wqz4QB6ROFkrUrApXeW904l6yJqRwAsErLiWchtYRtSLV2dl
EzYrpTA1EzsOOAAUH1MTJz+tReK8rzvDu647JwN+lJXP2rp7rH5i2rdLlzzXlsu0bGoarCAzLvFn
jFlEeMSqJC4LmWB8UhwBwRfLjHD2tEmcB1DK1qGramLJ2MdZYLTYFQ/VlGbXizSeEXEO4QgSh1Rx
naaz1pofCArJyePFIE1r5VROkYwftZVfKZAt3y4TEp2ZLsyTMg/5a1LD0vGrPLJj38TSH7qtW+Js
JxNqzPqWZLYMeXdgmKg0CQJxzSfGKOkjAuHXBG/8PWEJ2OGbBGFtclpqXKhgKF3fVEUcOM50RXV7
dumlO2yZbW3fm5k68lblIUXiIR9rAl+QxGFoC+bIvirJBzEIUl7p4UuBrBwg8N5VCJYFouMwZd2Y
K5RU68WDjMQZLcgxcrEyaUbanoa8eE51I4wd94IQqADN5yKqaggAIhHMiBfoW9icDklbnSSEArrT
EDxhtp1sonSB4GruNhmzWy2r76TVygohEgkcjejehumAk0wLkLQDc+WVi3HvW/JgW/VzMSfPi7KA
r5wbvJjEVZruQMIqswrKvbBt3b3ahGasn6T+oUVAxEoGZXtyTcCHCutEM4xkNPB/tZdsxGDeT+Mc
qH15HUfjnvi5B6oEDAfIvCri66LiVk7z7WJY92DsdkBBDg59FCVtwwESrlfM53mEnY5u+AvPB7n3
42WIQACBiw4z+8NQBQHXaOEoY7CV6vNKUBUArgZLqRngJFu1Wra8rWsDTLJ5ZRl/UAZudtKRuiru
ilts3xAOlGSUVy6hUB0U7KZCG03EItDVyUBd7BH7R7AVXW2orX5adV8WnGeStPRXXRt+yi668/qY
3re2xyt5WRKWLSovvyDaoFtDNBBPZ9A45ItYQxhUS3m2KzJs56Z8TSFdz1px33iwb21Eig1GC7KQ
+Xq/+ETCLmPvTmOTJE1lE+FAZpLlPCMFYQfP2/eu7rcj5UmBDWtDmG25HZX6bEUE0GoTqXiTt23w
FkzJKvZP3kudtOxslYyBSe0BhtHW28QOY0Wj2ToGs4WUOcm8QCXtCK+2ei/eR4IgN1Rt6EGy8xjj
immy+cwruV3MyK/wcvsi5yGP+lU/mAfTzW/1hMFCCgrWj9r81IOO8meTYanRkv9izO5b66IfNOWJ
kNxm07YD05YEJ8ICwMFP4Mm6o3VfSu9Oa/BhxmA5Dp6olRvPyzw/csR5FvxIogDrkaLR0MkIacmN
/RwFb6FKSFOu/SCUYtXzDaS1es3dpPcflaiZpMWjs7Fi5QXMxH3ZjMDR8ZHPsggTcyQBuhovXmZD
lDLgwkLWpCh3Ps1WPtZL9IQi/mOOqN4ICTnqw4eAckhLJtkt5EtGwvB1yWSH3QqQiz7+rKpXBek5
K/Z9NUNv8PJduVgnY7wvHcDZWh1vEL7KdTk58x/csSqn9KqaG1sdfwyF+7Q0M3m4eQ5zP514D1P1
Jcu1i5ycKzjEP5OxpA+BX/hoRdZD4zYfk1rn/oo+2XCoP8WRuymT5ASFbsvBf8+Cjc4a9TQYv7ju
jTCp9Ccot19ZO7N7XeO2hjNzMpf+pcJwq/fOZ5Qq18hZj2KajjhcnqcGU4TID5HOA0B72ADxhYp3
48RkcCjlVUozD9YWCcgss7HkBSSjJRWBujza2uhz8tyZPQlUymlOLi2/TuPElVE0MvfbNBGzInjN
praJdWdjkCie1S1/+nURV5eZ9Lxa3rRoZOul2OOU8lFShp3Ai5nIw0hfJO4IUgA2JjWWLCTnulo8
eGvEK4scMBzivRSa7eqm6mo4QT0vpOgZAJu3KilUMFa2Tnczxm8S2WZWP+pUIwKCI2FJd63Mjz20
Pl6YJ3XKjssahQ2DN7d7gGRTfB7SNysj3JDPql3CgfigoVH2zlTC83Z3tVVdkSZx5ZqffYoqjaFp
4cGnNhTA7pUvnKeMvdO20vsq/nQhNILWfZgL+400SZTpBbm4OF2j0d7LDkOL4Kjg9ni49PfGUoNs
ouFNPogav1ecWAZvDJKSpMb+QUJFm6F914qzJz14k+X5xvZgqxq872hiU1V/o5XiD8WJPy1Bg00W
F1HOTxTaV1WFcjp5oxoPLYYlk2Hu4loGS0ewbV9uuyrBSkoYn+MdyBP1J+KcXGpGfYhBcJMnQclR
CHFoSarERe+zLj9SGAFS0QJBnMzgnrO5CLXc3vQeYV8qFwfmAFObvNU6UKeE9L73inrDin+mOuEq
cRRq4xi4brwTynDU1Verwti6CqhNEaaG6Rvdq2Kc6ajx+CXzxYfZTHzJYtiIHfifQ825qMSKgZsk
IIx30zFp6rRu19qQz7z5eqifSoQH+P2aIEnOlGsExBuf7cy2x7bSlC23kpQMsgjne304F+N9NYJr
ANI47pfhkE1tYIGAxz7vc6JfZyK7jBKyjj+YJGDuijbWAtkU+QAKY0GqfW4fl6y+ds0qtLG/eEn8
AwHjea6MnyYTWc5DyJq1ajNAvY6HeN8X2oNVEpyhkr/CDGBVoMhPk3UzJk1XlQXlA40ozPNh2TLB
nvQFP3uXUfvDWm7G5ihjyKWuC+91JoEhB2xdfwoxX7rpSrFM3wJ0odvKFrf+RodDnhpoLWax69h7
zfGeGAIGSS6T1ZEcm7VdPJrg5jXCqjkhGqTFlxSZY7ubOQyzpgNFs3cYcjZlZ20IozkUjUWCl7sl
28nXl+asErNpjgBChC8ULXAZ9IPioqxw9kv/1nsdc2UP99Jt2j9ZpJKm+SXJZ9r6ATVwqPEVuV15
7jy8BdcxmpyulQk/38FjYgdGc+nbo1QfdL5FIn1MTnrC28zxW4Z6W9GeRX1Q6N2l4+1IeRHfTN1j
lV/3pr41nTV664P4Xb+hoHK1LW4m3iVziwEf9/sT6juyaHyLCbe+kvRKsKYcMVN0FxOkIN0sd8TX
hl1sbhdc17rdBOWsUtTD7SSDS4cy7MoPU6LwyBVfFHwhWLo4X96ZBIeZzll1QgY++VIxjnlfxHMD
8g74TxDFPJGEu5uRbpbrvkJQcHvg9OYbleuPRoincqOV5NmcivbczG/QSTcNPZsl/klgUQOBKb2G
5kKA+wYxjq+xCS7LtZZAlm8I4do6049UPUEVIiDMnkICFgNZb5xxNwpQ/hznrqCo+MhOOEGEGYoD
zLL8r2HpPnTFgy0CGLy+jREqx4aBHwe8u0ljygDtivxAQrcS3rULxJcUniNdQF8x24OeV1igRNAD
/Js7QazPtAVCfRIG59tZHjMd4LZhfwryBAkL2rYJez31Z8N8p+LL1hEDfNqoRpb8WveM3eQCW5i0
HY54RC7oJBrJblWeTe/AN0dIk7/KS3rT3tCZe/YSfP16vo/a7gijHE1C/gUFeNPX4msgATvWMSAl
U9vfyG4hrrYx7gCObGqDeCYpkwT/1zK+m3GRQyIkdkNdyBGIh+NSZLQByNC1nOwGaOFxZfV7WXyV
GoiKoPFF5M+URI9Q9tHAgT7lhoW3T+bbPgJWbzyYDZnSsa9RwC/6fVFFJ6Fm29bOQs92tpSZx6QD
4yz6G4dKksQtDmYUBcT6IZk8lOrF5UymPfQW/rwrUmp8vXP3AIpZh35MuDIGUyGN4lVqV6D2CEfK
QwgVzx3ROCXON2QdJ0veK5myRdEYMN3Bn+0cbQK5nSkgIiIYrRfVIafS9DUYF2DoAwJbzHpf2i+w
UpwIASngCkw8Vf3aK89YbSABdltMyOTB4s91wMO3t7W6fmXsF/F9kzxZ6otqn0QEhoQ+pXM9a7iR
lO3Q3JIpnNFF1OYj9artjH4jd5r5kUMysVrEQvT8uumhbOaNaeSHTnohYX2kiJLDVBJPjPuUEINh
2ZneXd15hB5CII3hnMfDSZofeFP2KeHJGUb13VzEV97yOjYVBAt2OQIOUpv7BSqc7kplXc/kdKeP
YNEK7d6tXwxWfvLrRgxctotD+d7mBbRWKk5oVe/kopBL6movHBhJUSEilWjA4xqejXEfT/heThez
3zvjY+pd28llNnvIe0UwDeHqm6QLgPfQILWP+IalvyMYAtxqRh79OWlpDG87u9rxho6g+qPRoSnG
h8+G6pBbt7ZAiwoPboHdRLcAYM53mMKUDdRBL4DlUsFYdV/gZI+BQbIm50hg3fRDCJUnv8J7BPF3
q9acS+m/Rwq0d5Ef27Hc9c2lLmuSSe4JmzwW9nJTqiDka3UzgXI2C3qkJGwlBQ3V3PtRjtk7RPad
QpZ8oSDam68W9WUwDtp4Qvy36YQNMCS0eiS42G7EU+vAzD90HQWncjOa57h9GLvLVL4oxa4qqtDV
i4804UXF23Wa0IFq+uiPHXWjWgUAbXZ0yH/MsNPSwbXDHK1W5TYPDsEWnjT2mJTOmJ9/AhVFdDje
UtgdVwq5QNDJNr8pOMxV5MWNesvOehYNJrVOkq1O01N3aSrMvY9LhzHghM0tP/Tqp+mqgZraB7Wh
CGrmz8VQ72QlnxYXVUu37GyFzHjZsurWxnvsJJt47LEB4UtTNLEmRaI+HDZDxPridMtxhB+QYor3
wSzHSnMzzFuNSJb+dSKu0Pb8VEe00jOMMeP5ULQPRvoYNdRLc9DP7cWYpk1FshGH5Rq+JljHba3M
wTDtl3J8yxSKfwS6cVdtcfYfc5pseMGfXSJVRi308n1GzolCxqOoBkIWSiryFtmglwI2LdXrTFGD
Lqo4fMiXEte6Yli7QRVBYn7JhrAKMh3LK0y3O7s0fHc+Kxq0bwJ12gO9gSBfYjxg/IqM0bzaQeNd
P2RSnY9eelSisOZQmM/GmcSR/djQ/lBZUbSrpoevu0CXSa3xXi7sJMmybXtignL1RrNHmo3to6I5
Z4sgYw1Wz+g8tvFjkRWbkSOu3pUUKDDawS6aA7lxFGSRnuzzfmtV441nJJ+m4t3UzUSJWKL2pGGI
/cFwIFvOvKx6e6Zi2lGWiiUioLu509jKdQWlqZXsjLQJTGEeyPaCsUduZv5zICUp6V5UKoiJgbHV
33nJ0VReKhUkqfIxTtVBVz/RumyKMdsodCREg6rxCeIrHzdlvhkdx9Q+66u21NV28ygOE8lc0mXN
HJ8ZoG88Rw/J3wvsqsBfmhK7hIsymcPWJK956PflRB6BSA541R6Am96lAC+aJdTjT1agjaM9cBwm
yXrhVGVTeRNDIpUzAvlDWYhwkLc9m4R6XwnnwLevuh8qxWDZv3TiqbZ4dpgPxWOSd/REBj+DZ1C2
8UNEgH1BjDwpn9vcIpaEFgkIRQSfBEs57ammuiWrppgp+AozGFDxcS4HpOZPmAeLxg5aw9z046ve
XSf6UcQaW5FyqHsEgKQ6MV0xm+c5eVpim4qGswjTlXVesLoDR2Pb8pg1XHlDT8bmij50jx0nGEx7
QWoYnKbvamLB6rzYRhafo+ROjbC6DKV+0Ly7CaxE9tjrBwnrwxhvoVwGmabsYim2ovnhKP1VmRBH
DwpXWsZzxK2GllNV765z6zKkahGDV/VlahhAF09d+9rpS9DZvNnTy5gdO6Htm8kNbNHy18xfcGlD
YoVYQZz9uue6maA5K9czF1ULni62MwGOmRCNcfQtSHSlSnYlAM+FBnY6d2FDl7+fienTzAAIcZDk
y7UKP7nk1BUpdZg5/ZajPkepknWrPuUuYyRh7+Dj+ejfr+RiP7BLbIpECRBQn+k7HzC/bvOcXIaW
bgv6ZdzjiKZhTrpVwDmUSHqmUtZt2nCSbXvftaZ9yQcObOFxQQa7gAjLJ/OIUYrpQHwmI/tA4vsB
0c9TnZf3KTk6DNc304oBmZEV0jjJPZAaZbFNBFpPz92mhdxilN81eret7HyLuosh6adKucvmQkRu
FxHjQWhE571mS0cJre29HKd96d2q3g8rSy/gmC7xiJbBsg+r2HsxMCSww89mydlT3RJgDmnL3BhZ
esjVKByiOWhj9z5zWBtTIMNRtnNQCBckq9tqQdc3nmO44gQ2atUDDQ4D12n2Im2HFofDaaGdDb46
T8Pc7xY2L3f+1dYEJgCXqmV6levT4yI7GHYV9NIW4arnl2DWzcF4U7LPyq6ehLU8FMWXqGLyhsfn
adTZj4zr2E42rZGd1CS+jGN36C3vZzx5z+CofQGauuXYs2Q3khTjOL/rcNwj8/kc7eGrh+Lo2toW
VNOumpsjwNigbVrSs1v4409VTUK2t3ZHXYq2bmE45Cw7kRMfUeBiNcsTqJ3rum+fxCxoO51zs990
pHJ6Vb0BnY4/RlHkfomro0tfKalpodNJM0xtR8P/Ft//dqFw7VRJ39fAw6vs8qmFqvDSlDfS/pF6
3pEFmygzEl1mEjDscdyakzyynrznKX8jC6/a1F8w3y55YtKZLBjW8qbTe8j4O1xKlEJWMLrNq1yz
g3yCN+tJQNI6NfL0s1bek4UOrps5r0udn3sd4mRY2Awkys95dJgFKkEyFY89iwkJra9FRMdEm8pQ
jWGheRnnACKU9GfBJzflX72V95zpOUimnMUsGwDGU4ogbz3wzBNkcy1HSL4lsv4r5taPg7pB7rIv
4q7z6W6HzFx2ouz3tW0FNcitrPyQxcNkcmSy21BnwDVGNqnbzUEzidhz7Sv8vxdRF0HW2jeG6AKl
Fsel6wJnMncG1ORi6p8kEINKJdVoabYavVT2pHOjtYEj6K81yY1OS8MtlS9amU9W/piRXtc+Zkpx
7UQkALGkx9pIrdsF5nIhLISY175ev+DAVN8ag/0s1wli1QQGfQqWQj9ZtA8qAlKdWQS1U6Gjzfa9
l+3ZQYJxGUOZyzPxFcccBgtoadJHD2byyHhrU80ttzalPsNHFqeXtFjdytVFFy8pkHCobk910ocS
kFpTxWclBeqTe/dC6rdx3u51WvMjh+5IcjKaTb9TPqTOxJQESeJpj1YKEKFI+iMzGF9QoZlpd2eA
iu459At6LxplU+WGNjudgqTe6PKfBUWeYPWCqZ7SkCAsaDrmg0O0Erh+mBoWYYi8EebVUFhHVcsJ
uDQwlsQhmbTdYPnCpWdrWdA6b+l83eVRf0oGQs3Qxmf8g/hS0hapQsckmL6eDsNIW9RXNXL91kZN
MbVb4ASc8jPiqHP+hH7Ncy4H7Ra7/1Edhq986d6HTL7nHox2eBoOTB2wKhPQUT83ctuXw/yBI+TW
m4ZreHnWplygXpHiQmRjTvuIec4aSxIljOWsEMzQzE3IiwfSn7tLNc/RJWnrR9dsw1LDW+dUbPVl
CypnHjed3v8YcCGxb+JsgeQ5b6fceABo9ak005OS5F923TzRhvialoTaG/lf2I7wmhjZ0roFN0P6
pvY+DlCzplWyi3p92BrtSEgus7h91efWbmTcNkN0ByV334gBjoolGk7udbFDG3T20uliM/8PWlP5
NIz8xhZFulswBlUNUCJOLwGKDaI8TURsLhi/XZWbj/rI4juP9fpat9rOmx3aqgNNSQO2JRLatr4b
Y4P2hzcQ9sMC0Xb6zyYfYup9gwm+HK+dDl6giCFqSqifG1lrsEsJyoFOSptd5csaiOXtLINXxbJe
43TeuXl0M1RFGC/1sRfqPtFZfSv9gcEeEyBjpxOvSmSeE2jadBPbeRBJ804YtO8rtkJzbH/WqnMf
x/pT7KYvjUqoc+c1rLaqckxE9dBR9PqlUfyELfRojOMzNhWUJvn8aKjpY0mCQlDBFgLv9OqkwHZy
bTjBnH5EwYPGnCQrpYyBWcQXy0XPgmHhOBAOiZbhUKE2oCnu3NlDfpZKd5PO49kWcNHpfqKlrXdZ
uTyndUHDu08e9MQJZMwpUiohLry7saD1GDUhroE3kkNuFK3fGpl3o040jSbyY432GOXTK0kD56bu
6MBANKAlaSTOASXQkwtvsOjFraVxIG00HfW26pxBijB01MMJA40Yx43LEkc/5BFj8jk1i7vaxFky
qIxjhb0fTaYN9CjYz1BUBNpQ3rtxfCtTAmqF7p7qrnhPIO3oXbVB5XFHMslPZiE/zHbe1+MQ9Ebz
LLHDxIlBLy237mtjuSfgpPXtpYh8xc7PSsSKYyDtsA2N+it69kbt1tCwX7n5Beb3kyySq7GP38pR
oFWazoL2JwCfA3EKTWgMQxjptALaAdCGuu0WcrBS7brR45/0XQPRTwfUS4fOmTkFL9AqJky3XU9J
UVLoJINCK1C9zpnteg3xiHFzm7tEKzTsr1q6E8I9rNjyUpmOSk5QS9IF+E3BYoLCr5giEFlxVpTh
NS3sx9Zl+KBj5qFVSBeNQxyGysus5xy90l0nZZjM9akmOpwx7wGMyDGh7eM2xX4qYFR6EwKDhf7e
oOZ3a+ZTxdg8lh/ErTzl456gu+2EQStl99MZGcLv31T2lRTUviR907+4Atq3K0ss82Rl2Vb/UCX1
YZLlbZbTSaHKjDF3AeG6KdqvFNuRtCIWWjf/P47OY7lxa4uiX4Qq5DAlABLMSaQkTlCSWkLOGV/v
BQ9cz+XXdqtJ4N5zdtyMBV1Yfn41p/TMyeTJUYccSPmooWOEwnjSRuWRRmvMH1rxtMTuTRSFdVn6
L1MICLIxboN8QZx6CpTpqPXxfoDpG2JybVgJ0NnZ82RcKyVxQz3b5kK5K4gFRIEAaWyWO2OaqLkv
bMs65AH93wqNuVPjtETN+cyBuRVtZKLW9Ih0Izpc4kyld1s/BNG3vMB0QkXLAAS39EaccD6RqNqi
DIF8CEPFNSYGLF5Gmszs2IIzs/h5AEvU2xywJ8HsFda7CD1cgxkAQvM8T1hX1F3r+1S2EQ6Uy07D
Ldrp5UZEvCD6v4SwrcdUJetM2GQdkwhNzrmh2yjzAY165Dvg4AnI3bIbFdySzPt8aX9KWXyl5AOh
WzN3tXEUjS+YRNsiOsufEw/9F8ga/QZj+cfsuK2lh5zlXsVv2ug3wrTdRR1dZzS3JV9J/iwbNHuT
+qmMh6njq63gGVBxJgX5gDGk48AIXQFEopziallPWDiH9C0i840sKTACgxgqmDWSWNDYrPyCJhn8
SDBM9Dwgw03r7iYTJydKwnZMx501hW7SjzYRbmxtNUICivFm9F7Kwcw+TRD1poAFntGhSIcgvUpz
uhFZ65SCnroaeD0dwEkKZrS0BT7hcmfKzcnT5rFe1QMHOPaziR7a9kfvHygv1p1+X6CmzqxXmtit
A806WJnoKaJgEya7r5n7CzNbB1Q9+t1PJe2TQSMCkF89/xjwPIEo/ZMpFlnFM5Ah7Frlwyy36NR0
fKNS8C0l4U3SBhrR40M0V8dsprFn5K6v/W1uZa4Z1BCtf9Q6x0N51fv6h17QVTFQ9jbHULnBygCa
QlO6J+eLNzdBl2htzVLZIMt3RuNO5rVNfjfB6sZabHC09gOhvdlWjdHY8RYb9Mjo5VcXvlMTs43A
VyR/duUS8eEytUzckQ0weM+ISvJ3hiwSFcABmdguCGn07jlWp+nFEeZwgx/oxDuIUNSI5gLlA5Ga
MLz3RgzVFzuaGKzHxnhW8fiV6wZlimW7m5SnNOl/nI47EYahicXjkFEfD2MlZ1dp+NPRqwSsMmO8
r3J70TZYzdFKYL6nu8ikVSxfa1F4+eS7BCm4qfbmQ1YPN5KQ7TE/ZoDhOi9XW06THdHDS5aO9BiF
/OnX4jfFtOuo0EXSnVHS9l0FeCm95/NiabQessGH1QmDN8r13yDIdCLup3iEmgoBU8PB57AAVYsT
28iJGkopQqnfUuFsmIBZ/nAY6K8my8RBfo2SQ2HJb25zk3rzvDA+4z4v+XIJTUxhxin6W8VKhoV3
uQ07YLWa5p4lKYzxiy69B3Hm9mgMf7FquZle7Uy4EJ70lkcwK6xnV6C+rz551J8JYrySrzaC5B6q
6K43ytMfJ15L0G36ale5vwm4X9Io3fT0L1rqo0lvuWoPA154fncQhn0ZeFF7iPFeY6qbLY9qGBa6
GS9YNRHrcQhxrLaiB3TZtFsu6qGwxbNOSpT1IVcPff7Iegq/JdgpIiOVXw1qxNzp2sUgtxi0hPMr
Su0WLLSlZVK5tOPPLLiV5Y7ylzQdQ6LvIFSgbCF/p4vEzW5kCeT6gS2wQ1HDONcMZFOM65pTUcl7
W/vOpo8U9KT5Fc0DIS3gANIl6Q5KvyEBk3cpTbdx80OwKcpGNOjkY0FnTQ9KeUifuM/aXSD1Ukr3
1A+Rb52j6oCti/RwMwTPkXwdCdUuUf6a24l3U/keibyt8bqchKH3GuOF0kHsqXZsVplF8aE8o+xM
P8z80XJhkvToRuZZY6HUCk8eN0GwV7JNJ+wAz1ep7hZxyTK4UXuRGsHp3CZvTF62Gs4OD7BvQHG/
hPqqR3/FeK20TUX/tP7QktPit81WFWVQeHybf4JCBOm7nm0M8chYmM0/ZlrZI2Zvc1xRIJwqhyEH
uCzfNKRf2RWFQCx0tjQ8h9JmtMu1f1HETnTQKtYJgYaHJtlE75WPspMEoEUuVO01/1Fr9OW4KdHx
/VquPtleRTIU/IrIyWZtRbNbF8+02BjFjawvF2FYbhLO7zQwweYqQ6UmCDCctZv7j3n8MyR3vJTs
VEZ1SjWHTLUc7SMKK8M4TjX870eqVbY4uHKBrPmcys923Aj1o0u+ZgP4wDzOwzEn1Dv7EhvVqSY3
guGXw3etJxyGJSHn1nwfo00amTTiBVtduPTZuqC5AA3WBRiVu8b23wKs+4qTWpdujEHsPS5PaHYl
YrLa5PprVIcNssBVW+xCUIqUX9SCDQkQOjHhgZZCsRSK7OQqjR+Ig9pm24V3+gt4tYLpWH/nA9YV
Et82HQEv/hIXj7brrBePWt5wXRaD2xZ0fEPxh3Q1eZStUyXmxR/le57cfY2T9YclZ6tDnaEu8VHf
KZ4vVDwAl/6tSS48KQZ+A0s5AzrH5ZqfS4v9dcqiozG30d9EskFcHI0aAB25d70Xs3eZny4Jr0nx
S9EHIIEqXLTyRLQb8s9sHcrbeNi2DeEBZIJHu2lyK4oBK7oEVeqhHd/4h1QzMjwFBz/yejDoQ1JE
bzRZytR4a+OwV/jSLYb/pJlWkOvQocQ8IKUi7lUj7U7ks4r3EvfHT8clE+yUnKv3NJoPoSdtykFh
FJ4FFGBpMji8OCXVdImrdO5Ye3TMkYF3bKarAvqFqQrJ2vwcBddfjrUBsCE79lDUYrvRhkNrdU7/
Fcz/cswD4R/UCWJoV4xQ1oA+kuXwMcwXAlQzUN5R3S9PFmoBZ1jOvfJJ/yIHF3Mh6nM5cMIJcRua
kYBZXxxhHd60et9PL0V4H1DSFOqvMm+RctQUIBlujtd6Mh3anFdNcJS6rYK6AjVgyMfBA5KYFynY
S8U964hH0E/R9BPnh1o+ZKPPsnAUiS40fibQdoMXOrynw1qGnelXoX42rSfl01SX6MCkw1/C+6/s
8u5udRtB9HTppnWHDDkUg5aFjT0kWmrYtdQRTIjcEkYlahem42Q8o8FjVir0dd7fo+4wkE+rfaXN
p1Gu++CcxJ+aso58Fm5XM+5E2OGPqrOviSdT3fB/EeKoJ/7VT7bUYKPYT2n+S9RdHB76nldd9Ubk
CrP0MRTH1oLI9W3EOpO5LZBj44XgL1uUp7WAXrLqG1cmzht91Pykno874kecPmm2mrSjZsGKnqfp
3xB+U5Fhc3eSFVIQG0m4LfIedNlUDoqHXiRPRXyBh+u0VJgkTqwWBITzTzubceXg32Hpv/fRvuo8
gtMImiVwoJhAq/qaVEFCuNMLkFY/HzoVdwKU8k9MRwWxDvMnzo5FtMPE3NO66wJZGaJb6D/EbDs1
0sBOOGfBMys/yhBcGbamz+ZTTEdj0646MEMOaCt4hfI32W15etL+v432CTyp9bCUt1lFIOyCy6+E
cDvTap1mt3r+CCClSHo7UHTtBPHVZ+WP8PJm/XfDahaQCr2d4qMeeGa6IYJ33XcfE8/16H+m5u8g
/ouUL7KJ1xmbWhO8t+WnASFjXcfFtgKyi+6HCKat3GzGgByyd0EmAEIWbUH3eOzQrjuj8kiQcdYq
f4ql5bN4C/9BkDe3eBx2Zp+vuZKb/pAV34xAjqZ9zcmHCrGKuCj7iXEcA5WswHxrOnvkwpurDKeT
5fjaedTlNUwi6nvu4LB9CxNjLY3INKfPoP/U+t4d59FpU9+J0co3ClbWZKbn8dDObzkH1wTSxwBI
B0dsVaiv4AaHpxUYDBCyG5gKVSzBwWCJqnP0iTQMlacSLTi6lbTwhhsJsmdoi0I4k/YrUAAsKQ+d
aCpDPcJYKB+G+BPzHKY6IKryMuFKesoqsIe7LTQVenwDCRBhcXL8pmdek+CJuVjxQ/XPentHmZHG
O0V66I1jtvsKSQuUUM9xyaEIvy8iXHKDJQQ2OcS1ts4t0lkwRil/El8NgI4dpHu5uaP0RqBwJ5kZ
ve1mJn+7GkZ11Wp/fHhhfFaR7Ku62/KQDsonv2906AQ4Rxo9/ZOfXX3rISrXVttK0mnQL3X5ng1O
YK6D7EOdjzXdSLIbzc5I5R0uhWRGy8CCXhYHIYCppBgtgG7ncvaInimNR15+SgydgSVSWEI5CXgj
7LFcOhRPY1qD1kaIFhq7vj2ZZb2N2z+h/xqDK02siKucFPdFE1EgpLpUDaL2SQaTL3WVxLDEojOR
aRO5onWItHeVusGqC9cRoxLx9+jS/hrI4N688jihv6r4FuutwCSNr+FENKlLvglUJa7HVd4/ROEK
/2Pl50Xk6gNrL4TDNceAQFvnUTFVL2s3Iu4biRHsV0S8l746gwhteLn5Wxq+LJjvkHB0vd2b5bsO
hCK6eeBUpiuwgDEQ4qoFglFTBOtj4gzCJpfepuLTAqCPaoTX8dmPFaeDgpZ8/gWO85Bbg5iY6N6G
H/J72qxVHaYi4QaWybB14uStbODk2985u/fTV5vuaqRx4D2hSsqLdVLKy6z9m2LiY46m/r1YoprL
MH1DqNvh9KFOFHi6+IOC5Z6AQhWmZ0S8QsjCaQ9YWVVgJdNeRBAo6ORtN+5FFPqxskeFYI1/FJwQ
/80mW7nQaISSHqMotkGqEZE57DqkBk20F6heBe5P8FIqobtHjxnUJwFB8yQ6cj3ZnfJETRaFnoDE
bgSfLhIo2oXjqUt2g5Cya2+S1r7+CKRPOoxZvu0O/c2Q0GnzPTeCIxnfMWeUDMkLjtzRh6j0IE1H
tbxIJECFOtMCj8UMbuK08r+RADEtk9dx/BrAVSp5U3E6ibgaFXeIvbh6Mzv60cu9VHJrDkwwhOVw
Pg3vOAgm1RXnd2CBDQg9zx6UZ65cab4cKk+vXvp8Eixw3lUufJL4IY/L39Ejnnj0K0YiL0YOWERW
dfWVxGcpOhEXPy99SP0n/gSESviMYtKywQRY6LCN0bQLsmlXFMb6TPFtfhTlfwU6/S4+dKCf9RqR
xmriMWh0qK/kVPh/MXMfdblrQ10b5UVBF1WPXxwbOv+y5g60VM5k89AiAYf+3sZeVzyiwJ065LTK
08w/ZZZa5Hph9WZIf3J5aaxTBAXWEjVeVDTU4J+zK/ndB+/AhgDDlzJcXvXYTi3+DkI35z9Tnobk
Fw+1k6BPnk+FxBlKIdyBGFwH6jISOwyD0qrksEzpR00NMBmwJMPLzadcr8ALdT56soyV8ScLb4bx
jZ5gZflXUnBnWw/WVXqq59+gYhKoIV3tKH+lCFrL9hmEXN/8FCz91jwwPwaOwBVOHui9oWe9wfCy
7m8lT0DtVAhAOs2uih1GoVW8ZPs6evOnNuu020ryRzNziVgoCJtTbjjjSUPtuag3JXK3ZkcLuOop
Neq0/cjR6LMiAFkEZNVPnIvDP2nezqRPTIc4OdVsOOkqDEx7iH7jkEf2r8h/SiQsxixtE/XXnF/h
j4Y6Qha2qfIKrWytLVn57Qazmlsvj/U7ck9TuAmlI7MtmYgps/Ye9/ToQndZqLs2knmcpjPJxrq+
1iZSQv0NrSkiUudo2HCsSOIf1EkqHH1hVwn22N9ZQ6hjYiChHa1mRyQVq8FSE3pdRa1BHLmxP1EP
dJXZDiTpVw+OBr+mhQbtFFS7Z9LwCd32TIqqg/fOfyqA0LmhujrHPb8V56iarK35lZZ00pf/1HDf
S0Sd+Y7IVBKlTtRDeYX9MSw9kT9QkuwTw7Xmo6K/dcPeKi9isPchM/yndkM51w4fugDe9kibCup4
nYcsXbC0XyqKKBNpnD4qwK736l/b8YS/wv5fodgEnxEF5x+DpU0TPfWTfaRbwtk80wcXtSt4lR5c
D4WB+JL035gq5RaKxtb6p1H+q7U3Jd52dWDr3a7ktZQ3OU1V8ylsPSsG4T1KUAK+yhiyfMUKd+/d
6L/i6KtAFNcTgkZRHIH5yZ/s27zykMjG+BzSrVZvxZBj3V1Cq431gOV2tOGSG4A+bcslPuv4Taj8
QgiYcJjydEzFln01JUnbcrrmppn4wcfXzP3EpydyUCdHgssa1LEJZKx+Z8Xr/b8EYF3ugdV2vk8n
CCZynicrXCflFWEqiK6e7eel8eU9LD6ptQNJU5N7mGGSyl99Cv1wF0V0jhsNm97IuVI7tbr21YtJ
YZzkEgUapddmukGJ9VHHa/WbIK6jNxjQDF8TB2TcR2uf4gl8tPIpaQ5T+yvhiau53Unud+YOWIpe
cGlFfI9TRAB61bMo+E8BYSrVAnqy2GYvI/wupWSnl98mEKuy2A6gIOzCuOQsL5jAVmUFo84FhRSj
XgvmoerA+7yM/MZuXSLb5VGC9UXVHndfgo+apt3G2e//Q9tDMt/CFF0s8LWTkZrWcOaS1Mx582dO
S9hdghqaXT1+qgpGplMHKrg0soXhib06hCyWfgg/RlV0xPisZJ5VXBrh3HNMC3syDMDFDnLDTIHa
V+O4x7G+H/1dpO3MwRn+ycaqK39nOV+lbeKYKN4HwHNWSx0FcPKcYCXCf/P0z0AU0DFMZtVBVhCk
jh4iD8zLEKm8sjyVGyLFDTbMWPsXgFWLMS3wzym5JM19yL1GQg7p+co1t1BBWNegUFZCrHGNMGCh
c+1pCqIG2OlHlKZL/AjCBqxm9Z+i/3bBhzbftaDnpyeAcVnxQDWEkKiIRrR9KTgGmU3VkYQLjK6f
o/SEXUp4+bpdwLeFgoXNp8cqgGIXUiHP1urvwlcolACHBYaNGS3QKsreEt2VLVtN9hAJgwbFT1rQ
h9YcZ4OytW0SHEvzmdKcwfgoOG34WbEpZyOBpMpKvOD84rkwL/CUHTF66WbyR8qoT73wZyin6Cn4
OGqwOdXIYqBCYxXxGZR52XDXnGJkw+Pg4j5jsTIbrjuKgGoIBA8urnhrAMvbmD5KCS5n2fCsK+Q+
ZiJRWDGCmbUHkWojyMXOzy9o5GeZ3QtxcfXhbnBb4ZNIyLjfhOQ55rZfTDw0M3kG1xxxAfekHh6F
AOH2L+EEwbgP8GOP+cg940o0+8Aolnc/MXEgYc//UpV7OW4meAJMgTSEr7AroZxCJSgO+6DgvUCV
tJqOsfnWQZb4WOWY66oH6h2FFpr0VWCJKicEnX8ivd4pG4jXpBvFQtWtsCGcOlbWEy7Xtr/SPMA0
c+wSjkCnzm/wdMKoeYLFGgInLa2jcEt0xSqcDqHxipWvUH1v5p9RuFnDt1x64LjEAaxgNa2OGFUV
fzCzbF+/JPketj4Akw0NAOCH8HbdVHtSQ3Fh2FZ3VmHJtGiXVysfo49G3YDZcrfJd6qb8cVuATAo
0LINjX/ww3hFOEbaolneCNidop04K3cSucnIZExs6xUGmxUZ/Vm49tN/hbzGuMuoLaEd3xl3A+HP
sDi1f8T+WLWnAgbQr34VGaMgAClLuAh7rCAS3gTqk8RKxtZM/cfHtaGTBP33Tym48TzSYlmiHL9y
iRBXMEv7oXvExECigrHR9VUghJ/NV1Jfouw0Jud8/lYRNygwXSV2lV0IuGLsteq6RFdP3MYxnBBK
l37foFEB+lCwGF5K9UZVLQedJ2u7snH9iRhP2NyeMsVLH373ScDd1vNG926MDNkMkAgM/7TEw7XR
mwcT3WaMHovahNUA0RiaFCdFb63CtJ79qeO+Eg9hyqdlfVYTOWsmenpqXM5i+dEU9C0NJxT0osmN
sY1454rBa0z5YAyXJN6MiEZSCZ++/8z5Eaz0JETHZfNRt2a/BTNL09skYZ7Rzuq/WKKXormKPe52
Ee8QfbvGyi954w5Utq/EbTZXDFYmnqbrIF3Y58qE8lxsHjx9OhuUfFL8tZm4BhGgFlVfgvUmjx42
rVz/KZjCuZNnV+BILDF2dPACLbiaQlrGk5YxHMxOVv3Jg4swTWYDp8cTCKZxRf63xf0TZ3apkiY3
esSW1hl/NjaEwIlKNMHJO0OTCG/r/3/Lu7x/nQLTJ3FdcIs1C/pfQpM12jXTnFY09+H4leFS78sO
NTjXDSq/BmX3o6cfTBnWViqjvrITzY1VNBL+P7H/1rS3zLjqqFaRvTEvgY3V77SsKNUFiqRHTgE9
OjtdzdFV7WY9cqjl3WQJQAVai8YvnDI84mfykrD60aPsy68PWnqn0onGsFXN+ce0+Il2RVN/I4o/
sJCZ6j5lHmo80G6ahQjUyoM/wjEZG3BDU68hHv35Mst8lWRmgHv4dEv9qf+M6Szpa502mAz/Ap/K
r/WrTbGtp8kmRnE8XRn+FMAW9Y3Mwybhad/oPTT+Wa89SRlwTLttLm9l/urGdRBj6EPCXdSJZ5UJ
LqL6DU1SEjlTpDjciGOpreKG66+me9TiLJ/sOP9q4/0yiIQZ8/ogrXJ5N8SvOCc9A00y55i6m9Sn
BOa9KN12/HgNY5umbkVUcNsc+S5NvIp5GD/adqsptqUd4If8/ttMLznxqqQ4ZPE9Mc9S+YS8Qyir
6ktCLIcHicBiw1ewt7ILhbdysZX6NfRRmSqu2V8AuBVzz0fsR2Rq3GpEryHG17ndGeJFEE89tz7C
H7gbE7ROTn4GCTMFSjGU40F5HILK1ePeDpcW+1MCyC4156g7TjRl9wANWfwjLmfSAeyobZc7lr47
Yoy3usk0g+AjxyI9P3LtU9ZKQLcEPSdRB8m7FCfwiD8QlejFPoN5a6KHw04BcbgPMMASjmCuxeHZ
dkf89qsmh4T5KAsEhJx6qsZXexWUCwEviPegKdSL3l9Jqw2YEmT5rn5U2mMevmR/JVduzw5T3ML0
bSFmiVDl/FQDUmrcsPiOJPpLNRF2+b0an2F+G/ybLjOXsEBu2+o+kUJNcLLVrToK/RC/0pBLSkTP
MgxJLaAeRgE1XHwA7dydO4hMtAXp1gd9Na+JtBem40BerPVoVHVddue2bgB/Gfr/xSawi7RO899U
VI6tBu4F/I8a/hAro0O/sSvNpR3jsPRVVmezQANJ/i7jYaUatkwcskQMgQcvjOUp5XPg7EgvxnCL
JerUL5F6LqVDRyxwvorzGmu7mynIGWPbbO1Y+UQVTZ5O1VdO/0s0RAboy0jToQxXgXRKHn2pfJcx
HtLX04SHnNk6JLagbqKV6r/pmmvOdoMGsok+LE6dabpq+T/86QSdzEjdYEdR1MvlGdq/KkKE5c+M
3iZz4zMjcT43XBuLc+eUS9/kM+C7DLpDXR37f7M0EcM079SSsIvF9/vkn3gNKQgNyQ86uokctQR+
b/zvJkh29Ik+hedf477xH6G1F/mCuC1CfdXGf+VyRPGW1/FvVrz4UOGF8+DVAsMl9EUtWgKCxovs
IP9OBYwsNxHaUQVdpwjZ/CB9DH89bBcUA64lkIedwRumgqZdC4vDh+MKL5TwxZNJGJUxwa+upcqz
9JsAYFnLe4qHRF66Bs9qIXt4+BLMj7GGXG6BQukE/GUQoQ8JkMhWCq9K0DQ6KLEngdsP4DkgIKHr
K08ZWJ8eRvmjNLoTcUqDb4xAEcMXbxuJFor6B+dQZXszR+qASIM3dQ9wZcW0Rn6iG2FfG+N1Du5X
7CZjZ0GH4EtLZJTagKvpo1DWhngz+IPEBkrFc9cBTpOBlHIT9i7cg/wMm3ZvWS8pfdSJCMAWrxsz
tqdTGJ5L9m0hIx2deSM0O7cWz1FNWnH52yEYkBzF2MYFyniUDKgK6aS2hfkZ6894vMz+h1Wv82wX
NM82ZnwsrmELCEtdpCoi6XyJ0BN5BSzQtocWu2GsHWpjV5YRtNK9TkrM7Sws4t2AO46fSviGj9oU
IdlP1GY5hnguZ/RTN6QBVo3j9eJr627ZM+SL8v/EexCjt5GjydTZP0ZXLacNnKBJYHXBVoTslpX3
PTKeMmjcJIES8WceXCN+F4OTheWmqn7ree/zCYAT+HuyBfi3dJODRyM+i/kTEK6wJ9/3ovgW4pHL
+g8DfsZH7qI/TXSKSIixUnLBkjsuJi8huMp0vla0pl6TaV2a2+EUZ0cWGOJBhmg9cz8VfzlaqiKh
OhsgYjVkjjxfMzIi1c4Vce/IUJI76K2U5uwHujNF92Z90xY3dXQpVW1Td1SgChqAZ2SWRf+VoUgJ
8rtQQTMDRetnaCqgyh6KY5ePvxOqmvFKmoI8btXubeheco4K5ovAMD/1FJDroHoMGplINFZzUbia
2mx19TLqbyIhECIVpgmmhFuSMUyMrkZTrIbfxVY/LLY6q/4janpVmo+0PCUqspmtMv7LfG8xpmiT
7kiRN42/Fr67DDEovwNeG+1EITsLByKjZCfjk06Cb5QXGWOEjsBow/hLGe1+Hm5Kitw992KcP0qz
zcNvVLCRcUuW9WZDWIGvnkYGaz7gOP6r+2/0VUSPLzhnkB1HwkVAjUJjXY7s3/hL8Yr26Tk338Th
6vPZZoj4KRIWXXSssDswPGS0DWv8L37kWtqxhZqLwZRrGw2cLb9aVtMQ20Oft7ZAFEiYXiJU/lJD
lNCHKdpy5k7kpA0b1PZdfDOCPba/qPwWjB8NEhvBIFS/ynHdRJswsqvIVmNPVu/TzOBI/3DwpkbY
fdfdZxmDqF9GNMQtyhJxudk6F/fDEFyrgK1nOyn/lAR/FUpWAHD0IyyIXXpvwmPfcYSQUejfwTBU
o1qZxS1DnVNi/VpnkYfTcWwufes7Vn6adAXb/h9aqE0zlKi4GnLjLK/muuyB+ufkZi4S9ealLl6p
l1ItsC2tAQnwta9yh1M++yyJHVJJhI1YZSFrVhMDuMIAkzBFZfw0rSje299oPOT1OkNd038GyefA
yFFFF8GARR3Ju59k/nwYLAgckD7rmxxACj+bexqjRz4YOi8pOyeXn9qtBfHQjS8ajj2uAIZ5kUOl
3bA0kzBS+78yKBLFdcpJn3m+vVonj2I9fUezJ4eM+POLPBUB3n4Yv1X9EZJjOfkvIcYqYpwF4WCO
Txoa8dlHvStoa9KqI5wi6n0u9mCkk+rRGp0rP9Hw0xNXIjO7psN+UD+zeCtNHz7ZI416DCQnRh69
rDV2N2AJQjlmPguElNV5MWFnf81nlY92jQIMAkvu7grqkJJHkKUrjdxZP6r6aVLoa//IUogFDz03
cgXlAUbr5+c2d3BuMMQ6AmAymvKZ99LELC08c1hSg9t+Nt2Z51VfihjhrMg/EQyMBaAC70n9phqA
cF9zSvyD/6dkB1HbqwgTsEP3qAjDB54wZXzKyj5PmUV5BCIquLkYa08NjxovRqKvzeXr/KcUh2bB
45o9Lso0vCnYwGQGl5EJJ4FYnILbWN3LRGOA/TJJoSo2i+y+YefudkhMMP9mAcXJdNEqL2kwEBs7
+reIqJmMlXY6x5gXi/QjzL9j66oVO/UjaG2rfl/KMUiW/L8znHGakmqe1Fbm82SwrEc6GoRVoN9E
CgubCp1WygXNZuzL+6EPd30PXMxZ2xW2hCBxUdYvfsU26JxO9CZlLSQXv3gW6C0n9arhCYhR/Mu5
m+V7AXcWqQ20Wn/LsiexxlH9kCD/zYUze2OGSlvAr9b8VEQ7wsjmzAWI+KAazlZ3a4Z93ZxafU+3
I/lLxqulInEWN7VBWww6LiKWhtbphmxtTj3hh/tZPEj9v0q4FbEbyQc+VhTY3bTB8bGqv4SF/+jR
zgL8AW12PAgmljUtcszqJ/NdfWDCCX6F0R3Uf4DHqb/WCHBQJHYuNpxQ+ikra6UjuekAINSPRLar
EFzhkXJFID2nvfJdOqo5gWCPSUFDUz4N4b0nYiENbmZzwSYGEKn1b/VIzM8zMQwAThaIzhtRNkgD
KQ244ALLCfgvIxNczkDiA/GkKF9Gc8/p2BDSY58ciQYbcI6n/k6p/nB06uK3OTlE49PNeZS7tSRY
DoY9vsl/Y3eOyCzrn32JMNV6GxnLBPkVyeVGT68TRrsWVW7Ij6LIhU3nHHTZYJeLXBEe04px8zhi
sCnI1xPlR+t7SzYUqZfzxwSW2aBb7Jhei0M+rqlZQEx9lsmUMTy13pHXzwm+N5J9qJ7gjfDwfVdJ
yasGTayZzixd2AB19Vh0xyF0xmyXlI5AsS7eX3GP11AtXg1AZmI+Qu1udn+EOpTGZSzuyBM5DKrs
wJVcx7zG9HMzPl+6in8HppV0n56eFglRcOXl4aHiPW+yzAnlm4q2fI6H5SIqQ29q73l7R6/uyPmh
qrYtrSE251Cpvsz0EYRsNatU8nAxoA3JjFs/XgHxzdlJjFsmH7mihk9dRrX3TgSVXd2hmKE0oDAj
7rDCxlVGH6y92M1bD9GTKoFK3vriLr2y5NZ2vd2+0701iHyq+7n6lEzu1m7cYK93JQspuzOjso+i
Owqigj8vUA78OPpe866xm4W8ag1C7QQ3q4y6nHbgVU6JN9Y7HuxP/SBam7w6d8jmo+Dud1tfcnJj
T8P6hcgyh7JU/rlxoW1nN7X4alaNDDG8wapdqQBS83rR5U/P2giQWt/wMospY886qUloXtHaHj3o
0773Ba8geMAMuxaf5HhL7pzf/5L70NS900XoBgMYvqMwX7WOcLHsJnbXcYR+3WvpN/20UC+/hXZJ
Su5ooKR6bSKgaYkdo30cQrS/JOGnP320SNg5kD6i8LdWEZmStFity8aZrdGpSmsjMPrRAqPezf84
Oo/dxpEoin4RgWIscmsFKliSZdly2BBOXcw5f/0cDjCLAaan2y2RVS/ce+5yVWLxTTZ9RuEiWOxQ
CuKnL5DYYIZl4531Lwri5D2M0MRaFoCyK+ojmmMNySz6sLFcOahtavttSazuUfZ63h+hvzNbDDf4
HcS7YUwbZcVrp/ugUZ5KC38h8hLoUCFaDIshVBpxrsYHzd70r062mvBxhwccQgxty3TN5V5CsEPx
qzPNd7/rYjPM34zr7f5XR1Exbhj40T8l+iF3HivKw9F+HZLjpO1GviBjggymswEpbACe99lOrknO
GJwUHslTTSu1x7n3NggGTy0FrYQCdbPMU8m6qr5q8wmc0YqmGmMJpyAR4w7oFnhKWkXwyqbnM1jE
0tYmFgu7DlQj5rAnwdinkH8ZZRZTBMhGjcMVMnw38jKmZ8uuOWfJ01O7jGLMMb4mCQOF8XuLYi47
GeWDpPKaUMMiTah8HnArPttir+j97cShKYeeUD0w82mcT/01in/QdWtiE9srod7N+qOK/6wIdui5
YePBaNBo72V18Gpygl4MbmTM/e3RGp/4kiEqWN55IZ0M7Ou9FYlToDuQeDIdrn9Lc2fyoSAYsbeG
twOqGmiIBXc9KCyYh+IY2CcUz/BJ1y1qKE575guL5ALdP+dLyXuQjkgP+jsWFRLLbokzb53eW9dj
+2o43xjZtrONG8k9T2qlWc8WOmiraB8mrVtPI1I2fm1uWGz/+eOYl0dZgKi6eJeIGXKte6rcclUI
1jokWmsj23DhW8Ytq99jrd7b7R1vdh19BLnNnYXaVF57+dFFODiZSZn9bWIeC8MULa3uz8gF9Pjc
Nf9UPG8aRHUGhQEqwVFNOzO20GKHT5U4MDbbaB6Dw5BuvSG5XOcWoASnPEvszyTbd8VTXZ8U1oMo
4raL89cU67+H+a7St1rwlKJ/NLMN1GUGYCApFmKs4TBXWuTNjFqs+2iEq3TRiAGUCwNmfK3xYMFV
6fp9FW4r9m4iueboSHtISFjCtnPwbxqBFX950OBYFbKxbR7bPlmnzS2raMc4FV17O6ptzMyWPPiH
gXUjjgd4ScmaJFkuduRqscMei8UQxr8hKFHMYIJRO8mB2M+neQw2roNqhQlG3HKG0ePgbVpB8X3g
LAZH53x5VeJP1m/kkOnF5RWCjrKmbT2xKnFmnC9MXNY4K3O2fNYUoVrE4Y91ihHqCEPBwQNL2MvO
iBuGZkhnixM2sk2MvCsf34rc2s3x8xixV+XiSND/YDBAXI11zLBXho4tP1kksd0LbNALMrODZXoI
MFP0rc23HsA7qJvkgXVFHO+zcNhP3rZZTPmvavrr3CsGK9yV16DmHGRzC5vMyq+e9qEFX5n7CGdx
NU6vfXBN9Q+r+qiB5tEdzOc8P4fxp2FcS7Dxiheu5tabRlaQLFcoRyAUgAweYNDOzAwrI+PKfcMz
vYr1F5HerPZzjt9179SwRpvcu0Ctw8ozZtVtV8GKCC8sIcypDc7HkHtLBZiFHEYu8+yes7HyQ6Ze
UXNa/PelQMVV/yWxe5sWlWwYHwEQ/3glNSN8wpyuGloC4fAXUaNgvg5p9zAMyw0G1gM8Z9JeQrc8
BjUKwPcYsTxpN5dZC1dhyO9AbdBn8S5lZtjjE2sxrEBShjBmbB3sF6VtAhZZvtDhLvD0ez33jEH4
Olh59gqrALZH7ZA3Z9G3VNYuQADboz9x5E9fsyJrWsWJbT4WQ8XitvrXApmTPBVgyrioLTaCEfiq
alN19U4YXKoIFceeoiYKkGbu7Po0xFaFiuOm1z8xhGMywtd1/Va1yo/KZ1c72O1uGA9BXl4iwNot
34pgOVWZNK/9tAngCkf1Z7H86MuH0XSbyXO4C3J24Y6HYnVpq4C2QEj2jENp2HwRLUDYtv+XmfG5
sfU/DTVTCMAZgcqqY3apuS+mc6lSCYqGCwZeiG22CE9HfNTdOkWNwNTU8bDRbbn2whb3HYuPGGiU
Ef3ijHgol5opRJ++t+yjweYASWpgXQP57vaPVsxxO/hWkx6rd4PaZmaRXGB6baW9Usmn7P83a+0S
bs6IIoyTHQlh35jrEsSOTCBmU7kNWggUvFnNgAHIBeCBuGUJF8QuY5rmuOwL55mJIsUfa83HRl96
w6vlPEUDWaVMwNiwJ4PvoaHps1Vm/RTF7ywSnP8z/MFtzWa5Kb9RM561+D1Efa59uJR01Ge1u+3Q
+KL/jBTCIpaie73mMTuWLTgg8yDatWYbJ6G+BPvqEpWKWDGkeypN+0IYwT1nVUcjYuWHTnFeIseb
dVjLyaMdgqtn6CnQBLrYdmTxI8tp243/QMwkmCNqBGqMY9jryz8nNM+a5ffiQGjwMcklhquByt3k
y17IYEADqMncGlrl+Kw7P2YBOYBhVbTH/9K03ySIQe0cWdUfgLaYjA7H4RYbC4L1oTUZvtnrVO0U
i7sQ78+al6C9zuGPnJ4okA3tLXYxEjECcVHFpP1rWUF6EK9FEgMao9aCk0vOpGICEGSP2fDiGQnG
PEpzhCjGuuBpavgS9Oi9crlOpkWwjFDWhRS6jdNvxM+qe+7Lq1UB7uPvnK5c5ABY5B5aiRUerbbF
xpx55NrUN8SNDt47coI4N9cmG1FfBa+uBjDQWAvOb83t4f4PDzHDLRgqIcsKjqyEsAIoVOE+0feh
7YA8vo8B4jMInWytWMf8WjzrFX6EQjZbG4vkpyv5k6Z4nTH5G5Ob59B9DnxaN9SvNf9WBTtLPInp
mNWH8V8Grs+dtFWFXGTpZdmy6c1T+ZWj/rAt77HI0aA/zTOSDvZqAZKaM00T8fU6hqGewd8YMTVo
CRf8tewKEDHGgaM0LN4GftqfomQvvTDLUirWYVsz1LKyEUTcGnwkZihpyweFeSoV80a6vZ/o1FN+
OGcwBlFTNpupZH2CPWChiPT2DvlbhjRQiWIvjdcI6T7B5+vld8kYphQtPqb41kIIVH7VnqbuoLnM
k/bZa669dep78RjwT4Wgy9zUwSGDl9WAhZlftGiLlFOx+zF5BK74dNzyWUZoJ8cMqGfEoJ6ZBUgt
E8iVgZVjQo5UaOKKufMUoFYhF4EbhjaIjjdX1XlOloUuLNNmElvUUNsQy32K92Dy3K+JJqDtu33r
pbjUmTXpDGPDdM87pU2IETF1Pami8xFdpjwa6jZXR6a4k+UnLgB/XKLLYDxqL5iWQnObGxvCPStM
Hsk+HTdO+pSmj1I90kAo8Gas0TGKK3eHcoI909B9qNRFk8kMc1yTNCFboJovXenDe7ETH1oTtpGJ
BUy5m4ytQfamcddwud+M6lIYqxJvT05SZRAnMHtuXKHdjCrimz+nb+IPwfZVie3IooUdML4XlBle
SQ1ufhe4SMv24nT7Or+1aALGv4Zau664jJq3iQBVusUyXqc2c7jyp2fCPtYzt0W7CtvilLLIbziw
hfwfLTqZH7O4NA17CsM3SGilm2ZCZ3FWzKFvWdG6qmcfvTruBnPUUMjcDVqgJH6b4n5b1FeVskVS
+7ISFJd486JbJgJ/tKkcLsrAsj9wlYxMdfC6ts+CtbNVfmh8gAYfGDmgDZvxjHHxa9n/m8HbNvDB
cbyvbSiH46a1bxUi/9a9u6Km/H5K1GMbnSR1oKF5FNiPoXnx2idbsl4RRy+/jzJdT3TSTvlB3pY/
i30XYG7FCVkVoBVTtV2gK2N6ysxrbf4LWUto+r0MEWcPBw/Lo519WV3GDC5HwH3SQz9AHmLSifEr
GuNBlaQzPOMBS1vKpbMrrmmyLbBvR29FsutYsLQpQt7dFJcHpnR68FSgh0ixU2ny1+OQmGgm6+ZW
d1sTrDAOEEDmKG6gioFvJDto2zWKdNzkVhCKqz+N0SmcPxANRN4yUW/t+sECVq7klpz69266Kvtc
UYXDkN/O+Q4WC2Ym08ahh1R1UegF+Nazl8B+m5lxdLx4zNTxUisDJMdGc9ot6s0eEkHEFDzIKY7x
bqEy0w0kH3CsjX/k3mzjwcW96evlPgrZzit1ENFTOPwkqP6NkpynIfZdmw2C9tZykOtYWh21eDmR
Aiz8aTYfXXwRKYXvFqfZvo/Oc/Ds1jeZIFEhPJhHRC8uDMygJqPwpJ1tWXF/K2uZI8FMR+LxFxnr
dN4HwZsznPoc6RCCIHtJtEKpHlvP2rvnOWtPfcQOYw/eFYtEaib3Hh0xts1VxcIvZ0sR7jJ5kFB3
C904Ko0Ftk1jwbsdX139JQHZAEVn22rzdkIOmjZAu2qdGTKASQR4ksGsbtZ+Fdes2H5dGiFc+g8S
0QLfddLiQeUDJ/KlxczAnYTmdgNox0Gj6nxY4HuicR84hyp4G8ejVWl/7M9veZOzinbw2XOJFO5K
iGKtOAoaN9k5bsD5Av2rQAav8Zc28GuLfZj86tFHxwptlNO+Gw55PdCE9luZCb832EtQy0f4LgYG
g2VZbIsMIneXNZ+xFmF+8tZp9FR6LrRBWyJNZ0KlO/3ONbz98vSWnw2zgVHP0SqXTMfmV+HSeAvC
pcEhzuyGjeSrQ1hTYuHJUMFYOfUGUow0QPFWen9uf4rHji0hJjY9ZIXjbRB3fkWM4QI9fGxNdGWK
AV8A+bfuT3M7oSwByM9EvMNYoWxnZQGmCTxuKnNsjoPzf7e670p6MRU4a0k/2HXtVstrxPX4aJqx
8Sv0J46BT52bt2fPS9mVWM17DjMJf8C4dzsQD7oFlgBHx8iPMTsPqVX75Xx3mPNSLquXGVmMZw7g
b+FcUyIib4yZ45sGLjietNRsDghg1rJxyJuGhwTZrmoleullNvIazWC6Q7lRdrAy8H8b/boWN3sM
N17s0srfRx5/g+lg330lgqPN+YPAAKwjOuVJh3+fbU2WD/8wwTFOa4JbGGTrcnSIckqxn8hpqxzz
08bRSpp86d60gpks8cxYTTMOjwTFfaBgY+L0aUfmj+CNTQT/kcurLfe0Y1TnrF0xrgR8zJjhVrLl
KGrqdw1NWo01vAsOsvvm3lKIXwoMDGkerz0p7hH7L6BouCrkZg4QeWm3oGEXY5XXfDZXmV694azN
pvanciD7jwU0gwJ7UrYaEEUmUbDW2q9JANqwzEfF25m7i3pY7VMOmsLO6AwxPfDIVhX5My3zeXYV
Mdd5z0NT1HjE1b5lhj60X1n3lFj5pZu1VczlJzF9e8is7Ho65859gSwI7zFFRzDMAabdbuWmCN3a
BNaTR7iEhdRDeeHZYbshqx9+4bUrzL2YP/sCQyfzqTrbtmSOecX0itGAtU6+kIw3BOKi42VkiRM5
qb2jmx0F+DKn8vwujS5Vz6wtI528noyHHmCt/ApZjyq8mBkDrNhcmSBryfAhUarYJpjSvX7n5I89
ioox25txt3Z5lcW8U+i2p+KkIR3xGN4ZYJzz4aekc5/Q2Og9Tm/g4Fzm/N2tTWdcYO9t5xqDLykM
EtpznYK+Lm4tnPdg+XhH/ogEZbpNqlowdcjHzyWC9FybHoh9OsQiW1sUmbmRHdKZ6QpaUfRTRffK
x7BvmBouKHUPdYGpK1/LHhO2vZqAY15WM5aYhcjZkaCtP1Z1eCGJi3oQATCUTofsdH1g+msTzdrX
TyldtLHYeY30OZPjrsQgYiFqLFjcGu2zw/Xo6TS7Pd19FZJTOmgr1f3LpnR6qLv+EoXJZoYh5wmP
Fs6HWbT2mmxNZ+FrJlUSnWjAvojaqu9Yj4VUkvZrgLUwaDhFI7df65X5SP//koRM613IDqcOMjVF
1NpD/JB3ROzQpmpYCjIzh8sCuRamG2FpuNXctWbCbMdwBXSpg29tmtpeo/PtOEDu5uB3hvc90KQG
PMuxpf+b2Y1xd7BttVauYa/ZmWO+WQks3IVJe2Am77Fd3kOaTJ3FbpsZzCz6bYsVB+XlQ9//Sfh9
c0XhHFbQIpjrK+eiE7A9IvtOEepAcN4uzmzmeFtTDew+qR90v80OXeFs7PhFMtbXGirC6deOIPOa
P1OF7uPLdsHRdBCvzfjkoWrWZPo6OuPHpJ0Q9o0G2kc33TgFBMnez0V5J1EEWfsw4GS01E8xJSTs
eIs+dp2X5YsjX9rChozTAMYuFCQMGD/t1atfpXuSZoF869Ors4dyxHOo4HS37rVsh6uN2Dvgym64
h020dt29QWNFGEoC6zp7HaQ8RsrbZWaDLIBTLZsuoeb9TlUEOQ9p8tg8ipqowObWeZg1yV9CCBtU
D8KwkUsai5XqVvQkPkn7ELVyN8QBm3SUDRXoOFIeMO+izG9x6kW0PdYvrNZVEdO6LqIGrkc41NaS
5Zi9G+Z7wnTKSL47yag9tv/6nBJr1AHbsOxUmPqiZpdM4UPYhitYTfQPF53nvuuAL+DuKNTXjJg3
UN3EhqbGXw4aKSyfjRzLjWavUYzg58/zH2blY+Wh9f2tPfeHeDIkXAS26MPaYpnIqoB9rbcpGK5N
WNiGBkU1DjSnI72JJCBZ813vNNS+Ji+PyZiiGPLnlNQcI6Bc01dTP9xLjsqq5wy+sMYUrN9C8wZS
vvIeS5vKpX71cAfFdC/h0ewQxhAGUFjMnz9i7OGmCogfoQ9m+x11inXYyZPLVnvRFw2onv+m6ru2
QKqqpyxBDDxgBea8XmIxiglMdQcehCAgnUndKLdw7mn3YzpfIBpV5G4Gw7xp8DFmBFQwutc929oM
v5rDvRxkID2DaDezzQ6X5S8PRsN3VoP0E5F4DTAFdIaAqj4g7LV2cQ4au5KPcxQf4BWuByRd2mSz
13aLS9YQ/BFwVMZo6i0ce8oDccZV4ql+qy8SW0Q57NnNv8bsHnCMVl69mQv3oyd1jXGW9Kn8VgM4
cSQDvTP7hQNnGo2qZ19HUghrBr+zRBXEw2hglB3D54btOv8jz+W3N+r7qIUDznPNRBbD/MGFQFS3
AM7Fu0Vf2BjrAbW3Xb2HfQ4751aTQ9JgNSwxIlVtD/dSPpT592zjamW8SzYZbjdtE5bN1sG7IDPo
+u4hxoGosx4as2pb44kWWb2f7JiWNdpoLLZL45hO10C1x8bSWa2Ik4k9g6iwVWafgjTbRTn7fH38
NPv2kLkmEIxuHWBjzfCP2c+lMFgFoktlQEM24j+NrWIiNG4eaOhZv3GHY8N7VtmIvJAjGThiBsaO
UWLtBpXv6x79vDn5GZJJMmM2CfWeg6TRcCO/JJEsqKvPqZdvqTMh0vopmEDqgGtlQBBf+5EV5im2
WT9zWKVe+xz31tpk690Rgugx4wbo9hAxoKgELIShOC+q+ATAXsHAAVzdM8QPQnBeXJsmuWWb2Opr
LtPV4JpHw+22U32si6fR6JbMkd/Y0Hcj9Wwtnse4e9KpefJZUtS1fu05+wqCt5VWr2040Fe84d0D
vZpuJFVLUVUb3er3E8WJ1waQ0+6L1EyjKiR49cGguuuxrSWl2g/OdLSE6xOb6FdL1wOzjnKehBjy
A1zeDnbkkTrGINbzRLzTbaFKEdsYYaEYopdI3VWmX2wPGTAzvXYiYemaogWoqA+z6TkQxOTgocLn
uvc0cGecXRMHWozrLw+Mu4HNlv1E1FX7mH2ZYeEVDeZtnhTb4H9eqL2h6OVF732L3LUhKJ68ubjE
DLaseuPyipXaV5c9WU4MNJotlWuchwgwCM7ASZyrhnFgnf0bk3lb0iy1enD0wsh30/wy1PmhAs5A
qCjHKRI7MEd5/Y7ilG6gfebDj9FIWYjm+m5+torH3qIEcSN21xRVGhQyt6FWzL1zq4JTIJPLElWa
jvRtGixKzK5se+Kk9kdSqeNg9lMj3lqIVr1EbA1dHlQERo02WDAQ0LlJMMFLYZyAzRbNi0Uh4b3G
EfbRwEFCRI5DSdNT82P+ssxxjWg14MNvkG2xQlyNVXEZcGoqgDx5QFoDW8PAYjVAUSzZbuwdlgdl
OaIVxL9Puy6kIK6k8PPm4KJnTTFZlTCzbNzuQD6gHPsBXBpHwmPJ30Ia1KhOuOoZFXE/5WVydEml
krU6UUiiqAvOEWYXq883YcS+SlM7fZK7pi03JXU5oH3kus1zG2ivNe7blq3AiAF6ZlQyZZzFQbdh
0T/0zEJI1jMyfRPATxH5wDvMVnZj8l+IBFtJM92FFnMVQrJLso4cB1ITP5RjYSW7Oy35DUg/+QwS
nXcE312JjtzFjGr9BNVn334E8ZvOxCFXYu2BYsiBS3nFjsrIj4L5zXPItgqXOMFsrbB62+Z3DSgs
ZJs/iJcsXycCnR98wt4iLXamOAycp9nWGBEQS2MD/0HBsWhF5MSQKwfHZQIi9oZtx+A16NVH26D5
zdA1ZjWvAlJn2BAB8I8aYQVyg501I2RPKcXw61hxerQd79e0vpOCqlppN9I4T4M++oM5Yk7XNxOl
/xhqL5pHKEXbntrgXzf9ZtG65XKM1VIf6UfpkWkafjb2azx7GyX+BuePhNxnQX+xzOub6p/pDCuF
TGJMBfNY81C59DlpvQHBtzZxmgjmBBl/VcO8GnDJx4zNMe1kwhGBjVdjhwvVDchehy6ugT7Mvg/r
j1UB1USaVM87mqEXJ/QwhGHdZUrceCmdfLBOGqAV7jC/S+ROPabRTo9OE06YMhz9UGOwWVkH3Wz3
ZRoebfaqY/1qNeduZPMjGAMGgYUjmzUqdgcH0hAeqzMOvJ0uNKQb3hVWIIxtzJWU4igadpnVPyp2
x26CZyHCOGu4mIly8lGCvUTroQsko13O/5Q2mzqtv+Zp3EsmK25f+c6MJk12XBd82hO5CoAQgKE/
Tn11l256iN35qgxmaDLaW9jACwjMvWBeOUfHHt20mOa14YBkcBIfDrM/jm/KnV4o+piQik3iQas1
kUJYBRyIyM7RL6Q40N2DB2tGYH5XWDC7gOyMogazODIIUqhSWc4iSDYSHeh98zw5546eOe15fYL8
XwM1/aGIzatiydcRXNIw6Uznys9L8ZQgceg8YzUmP5F6ZUvuSw27BGTHpqpR/y67B1gzvQNNzjzW
/GqtwToKTow157Fl5WJxRgyIfIcRykqoIylPzk0ZvfDSn6c5fHPthHvCcPLVqN91pvJGdWfYtJMF
4FUEUSU7qgyxllb9FgT+uPRvgHv/ptKHv70NEfmF7QedINWreqDQx1iEzPQyhJTapoMiJgdlhKcW
l1EK7T6Wx0L/qdS+5m7kmTvak/uiZ2pXA4fORj6BJcqQLiGY52Pvjb9twsAee1tCNktIJqWuOCXB
907ULa792ZaRX7AZngqcrSOLJf1hicNpJLcRer4wrn7zkexOh6YrbdLthO9AMKTuQ+oRjh8XmJzu
/BsYH2mTOgVwEWpIB6TN3oS+UDxpqYHG2dYNWS6e0mRlgJlvO7pTtAQ2+uBY/NoIvpQQWC0rrB3w
Vy3zaRS1v0xhc8PpfJMSDTcW2DoF++JlbN8E3toIHlAwHfSKeldw2ZewW9hsPoa8qVVl30kGeUXE
eQ1avDlOthzaETQ9gsGL7knGsPBY/LXmWlKoaoT2sCJ70AVzK4ORQc5wMwhNX2j6aeQ8jiYwkYP8
R8ozhzK/mY0FwmLtDCzjQzETGBH2kVRvoRPvJ207ZsVz5TFfCqd9zPrVw8SbxflBWWzm2ppdc7Zq
iQYjYBiFVrXPdJL58JhOA711KH+MfLjXHDeZZlBwEe+bmvKeVggcqa+LRC2sFxZg1dFUzzmck1z1
T+lsbdwmfFdAHd0iPRIr/9yzMRBTutdqnrYl/6FCL2Mmr/w2t0Z+VfN4CmvJQKhcAdjfFAOvaitW
BTw+Y5w2A9t/YzEISffNCmlcx/KQA4qoUuQppvfXpnaEZrUDtiOfiSCM8LTpQXavOW6IIkBQHs2P
VgLWj8+wUILgr3xTDt6pwysm5v4lpPCeJ3xTCfifEkheseWV2ctR4VtoZz/JSgp2pt+6I7bCvLcW
FZyu8B+kPBBOg17OqMVbXF8xmnmJsy+HAr06JWGqpxdSHJ6s4btM70M/HyuL87GyHz1TcPd8L2Eu
NlC+0lrrI5Y/sM6i9Y7zOO1lWQGT8/TN0DJWCrHsq94jKwCdomihEmXnFsqCl3rYHiibq+pm5Aha
8sgXROw1CdIIl/lp2x1N6XCFKJJMOgo1mgYbxaoTxy/15OwcgeDXAUBEgneY3UWAFGVJESEKoZPe
rQCXVA0THoJl0VdjQWQihYJLmfY2MU7D7NxV3e4a0zz3keub7BztPFzpojxUctxadXvM2gIZEBIz
Rpb/qiA7DhXP4XIJDg3e4XRrEWplTixEpLMdyvo+JF8q+55b4CZVsQXwzTHElinvt+asDpkY9lEy
PwVlufHQPbMFYvKdrKwZ2xfOZnN+NJmBBZ3ccDGjb8pgGxFzqX+23tZDQeBCJ62EPBsNe5JE7Drk
Kll6igIuE9WT3/vLQ4Ghh/Q8KMbjTAsFnTFNJXewfVYxmEpI7r2y94MHS5ElTAExpNIl2hzGhlNi
cMYOzy47/4FsljCKfIOsJcwSlly6hsXl6hxIvwIAzkqEBWBImq0oBtxl3gkkTdsX1wDxIHftbWq6
9ZBjJ7AVuxFK3xpg0Kx9Z3SlBjJMS1WPaej6cez8qAHNhmh2ujVzIG7c+Lb0ILFo3um3WCOkLNs6
lCSfJcq4EbH3LIZDGdVIjP9UiyJf4tVcpAgt2he97C+ZwJ6ii4spXd+uS5xc42G0Qe4nIUkQbL81
qZ9qL9gHptzYffOs6Q7GOcgdTFTlpDCknR3tLGbX73Swdh+53m/SksMUpWLKxLDXsdQWO9WghKXk
tqv6Oxs+ayTSufdlM9ruivnFm1lvy8InPI4U5zT9TLiRw2jClDOGx3BgQBu3344T3krW7+vU6bD4
BCzgLX1YbEgJBmhh32V/ccv8pLxkNWY3uVjqMSW60aOo0kOGQ7hnAwQEgQkb79owcD46t4V0ksP5
S+JdUb2nc3yU7dWCIBMl0wmzh1/hafCc8ZLGM5ZOnACIxk1rwPTdrOKR8m8BCwzuR4lkwOyGl2nK
jnIwbgYxW0KVdytkRjY6mxY90MMk4AkCdXUG1JAUloGdLY7/+TkMZ2Aa2bMuK7SM5Z9WBSz7BuZE
8Y/eFJR/Aw9d19lgc+LxHZUdaUiKuVATuQw7rDoghirw44ggJdIsJfCKokx8gRZlrs7VlF9NnYwr
1Cd5nD15BhwCeUpUBL6qyYi/SzSKEeuxjH5VLulmEfWFbGkqO90ywTuMOCT7ApBLpb+FGVPMqVnU
xkAwIN5aSUYIBlL+8bezmKZDq9uIoDuIyWH6U/rJpDDEAwJvjVPV4BfyinUwKAMdDVXa7J3CvH+2
kADHHG2aaM/Kda5lEp2lmLZGYu+GvOP+7HBYSOJrLnbxOgdP2kQ5M8pL6+pY/3ERZOU1LszjFDZ7
F/fWjMa4MbQnzZVYJRkME3Vp9t0lgThdhzD5vdnbTwpZownYepk5k72QaFgw6aa0ujspyMrRQgsE
kgcxmos6OyajWNX9u5e2vrK5IqHHDbJetaQiRhxD/HksmRBxh+lxMaJXpYDsa/jU5wviW+foUn7S
ZXtbs88al/WgFE+942tgpKIMoCQZQfZIZ7jo1bnkYxM9r2AwiVaCfHgeXnvVZIuWHO2cGTNebDGz
c4Dral+J34nQCIO9WhqLvQcFJQFYDH+G9G5z3xnTrtL4LTMDkwX6Mxv+RSAB9k4h6K8BLG4RXuep
/ocIb9dE9mtYRQ3TBXoxTLnoUwcUjlB7O6O4u0usd4xYs0NGFS99MO6l1hsuVH5oLTCX2R5nFx/r
V0qf1ixuF429Rqpbn4bWPvZB8KIVzR9HyWWq7fMUF/8siSooR5sp6BWdGYJUwt60cNxN73oGgx6D
YWVH35hxQ4BSBW0rZ+5tNzJ5obvvYhFgNxn2RyNwCJ0vAey6OBfDKnxlkLxWhcKbBSz4gTvtoSsx
DkWfvf5eT7eqnP0+SNjTEZQ6FPsluome8sE0w62U01+rak49StWqroj0hIqu51TH3Cc9JHRI5Ghg
GnrAOSJsJs72epm+1PLNMHliaooH05IAleEjBVCZJBKRsSGhdqBz1Vy24VHtPicaoDwjPvScVRNs
Bzmoo5Wa54zAHTBNFmp2fvIIEF+vqo+pNO6WRxw27b6WyX3aWiBIYFcGuu1nrrZjgLmixt7ZUKli
V/gahTDjve1gDC9xbizrPRwMGLo4cbW0OUTxxALDYdiUr1vFPjNtbw0Lvm3Im58Pw3biKFVID6bG
OjcA8VtZfHXtcNAdWu3MXs9pecrg5pksf3PtX1C8JEThMZ7Fp41Jx8iJ+Z0R+BB7RPPFwBA3v4Xa
U2vBNuLmzGMcnWX80pHjYxcFYa35IQmHnVt9D9T5XTOv+v7mUNvQreAsR/jWJs8l/i08qYBo7m4x
vhczWqCByHP7Rtf7UeDpi3TDN7Ema2nJtKeBe4y7R8GV5L7WFqACHVYfPaoWKVm8CD/WA6DOwCIP
zGkfG1U+J/Fwc3L9WcuhDs8mUBJwj8J5GdPhy1bdrpx2LvbIqtbWZUcNaJO+oQUfZeOsZnazLgMH
MWD2ZEwVTzqyhIlvutWZNqS/keYSi7T4BET0SxD5cz/hP+9093Uo+88GbtlD2CyAdP0Ii5NWScE1
mnPzGeHss4yRxGsjjj6bEkVHr1aaDvgqF/eW+KxwSKd8gBl+2EIfYb7NeHCq8qlxkoNOupEhgx8I
8I8s4uH+qmcPc0hn8W3mw7Uy5VNlErdCppGBqBqFyJWLYWSSxUTrP9LObDdyJNuyv1Ko5yaaNNKM
xovufpB8lsslucbQC6FQKDjPM7++F6uBvpm6ggK49VZVWUiKdNLMzjl7r22gfI2ym0wWZ4u+Xjw1
Bp1yf+vUxZXMSfssKQ8LpNHITKThvdY22mrTfDBa61rbONiGoCXgKNraaGJm2zk5ud4GYbxtPKRE
yHXkwEkrFg9A/CEZwSajY3MaTTqbuWJx6EJmH2bEGQLmjWjq+7hyNpapH4uKwqZNxk3dBZwRHVRl
ZK1k8tVDEYC36yPieEL8yJ3qQoWJdsL9DHM9iy3JWQEJS2AQ9u4DqA6W3KEuMpfkbWgjnI0o/4r2
0WqCW8fr7weKUBqaoBcFYLixQMYOOY1nv22ANLU07qiFbzKEIGYS0sVsjh4/dWlk88XoEYing4Lq
MN1abbtWnGmb2Lija0FEYA9bGCvgNDwXDTUzxvCeAj8SPZAljn2JZFFs45CaZXim1vygQsUnhMKs
KmmOVRDzUcjTeaRH7zpPFeOKFN9lOja/RM/sU5CjUs2XY4qSPBiPglmnAb+Yh0OxnO2ncNyo3Fub
jsRj6K5DTxNMDawCyqxFuYJIejVDADA6sVJ4f1worw5SFUW7q4vc+6FP+1Wml1gwtCql91LY4AI5
dqimYf5Uv7HDqsss1PvOqqgvcIpHoxfjX1+Q1JTFC0i7Ccz7PkWzW6oTTjzCb338ZAVgjN9NByMr
f8nbkiObfayd6aop1VXZzKcyS++yPtn6GdwxUTv7yH4IYQHZLUJYReMCCbrDNPZyqgUCBVeoHZ2R
2ya0L4ulz+iV1wy8P9ISDK4LdquISIbL5u4aJSca+yw+VSEI9ZwAgNTQzKkQvhasneu5ce5d1tnQ
L5BVlnhGsSRjuMtiCFUFaujYra+Mur3ri+ZE0N2m5CgBNMp+KVPkEmXcMaE3ksui1vhxFXwNsS76
ijrVzu/VQLd1KG/oip3wu2AUsJ5q0ZlosljW3Y7aqYgVtWT21tqqJONCM681q4M0+udiyn968bCa
c3XV2tGZFjc9JfAsJEwC9w02uN/fe4+xfVsRxtjwGWLW5j+4EBGkW7yIcj4EXfKRBxlhZsZVgjZd
lopXIbpzeqT//EOGF3Sk2sbfWC6toiy4khyJYo0ssTIYQIQ03xt8iSyQxIwIqG4zWcFNwsDJxJIW
hBxpNUexAle2Vfk/uyw/ou/f1eQYBDZyWBF+mMlwWwrAv4Uxb60EBbM3OQ+hFm+9BJ8ZI+eaOKaF
vYtKkZM0qPGpph9DjpQ7K+9i7Oh05rBictnFK23O+8EeiKDGVCYbBg0efGL8PD5WtarNT8Ivr9WY
/U7cnqxv8LFFUK4T0RLsJ6tNPhAvZsSHjFhitpviwDkVVwPSD0vvc2oaVf9I0QY2c3BTm/CtXUhY
9LeslNT61Lt03PihSswtQb8c8KE9O6R1V039wOhwLWB4E66EKyk0bzNmibPTrQwLeZClTsLkfFlM
WEpEtefhISIz1sPijEq6ZkN76WqYxcmPkMtwYK3z/lqY9n0RseBn+XWYeJssN38nBrqeCjWQVoSs
iybAFV5uPGiGSG7wilrM1jijDBodkYtGlW6WQMSW3kmEZWQDhohAGLTRzUOAiPd+nh9GF3JgExgY
8U29mTldjwilrDi6cl3GUQmTP9OqEBSP91HdnmLv3hLpPjD7qyhy3skLWxcqvipNNuTKvBYto2+b
ICsXfRxwyqD0L0dd/gi98KEKJlRp8ph4zOknBurE3qI5AVCAONzJXzJ3flgeVTEAfzOLDZ8B9lis
PYytElqXQTBitA1+1z6ghdIobjqjvwkxWRoeW0RsX0soznE/b+PQo4IRmF7C330Bbls4to3Bb+TM
hhYnLE6jIR8a5lhGx7BE4CwcNeQRNBQXRZrS69bUSb1Aj8BBC/SauJosc2t3KIYmAuAcdpKwlXfd
lLBNAUsZzTMhvRd5L1fMzXcqJaWNc/JFTlRnbnUA0znFoCDvO+vZ9xDoM08motrDa4dbCdJwpuqT
KWlsFJjdfEl9O3JOx3RNlGIrV2GJGWWKsmNjYoRuJeq8tscImS8C2CY8zNp9zGIC7bBoLh4nRCr7
BodPbVovlTU+dGpRrhT+1vTmdT/0r64yuHa4dd3wlMLbRbdorWpcXfB6zkbH8L1Rzn3uV7t2hr9l
BQfVNXczz72QqFIyYNChEyLReNcS9FU03Utbc+4SOYO99LErabkqjyPbcJN6DStgftdRqynAcLaf
33dB/GCq8DB182M2Gwyi8N+UyX0GNqFwgF8wumYKQ0sZbJ0J8J64OeycABiwjgzBnmBCClxYMuiz
+rPE7k/VtdHBQnUvdjqWa3tIryWh0cIDmmd23qumBjFY5MNOehDgUGmOw3ujn1kzXiy/u7c0DWIC
QqR178zqMiqowgfj3AFFmjiaSlXfaRxMKhcvavJuQ1puGaHgFVUKCoC9qO/AzGKfqNe285iAT2Hr
gVPFuAhtoJiM0zwipuh5Y8rMfYwYHimsKcqpPpBoPYdujG/zUQ7iDpfOh81KXET3TKtPVSz3coTr
H/2QKd8ncpBCsvNWkIOd4Whl6F+ivLmy7PGaEEPcpY+OlTLhjNCXJao7xu4S84JKPIjIEyC9zDNp
tjuIQIvpZ+UzAcLbakNrMTAFMgG+HSdeKlddjsWTIRtcdym1NLi4Sux74e8D41cBH7Bti92kgKKL
ruGwCgVibvh1W1htvX6sipcx4REF01PUo46mS2oBYilSEpQxl44Oja0iJGeE4KaJXbybcdR5GXQi
eCFJDggDVPQya5h/RDFyD199SIu1MgdglYAKJFAQMLp2cIOZbzXV8IDHPRkmYqe7Y5GAGm+9awyP
J39QrzbbQjmIF13lF7ULD0fHj5PlkNb+PtTFoxsAuB5aWJnIgZkVWXm/NRafU3OcJBMxgZXM9lBA
JGlBzzQ9FJZBi8pb6GLrkmAsnRIIogiHGePr2AQZYdTmzlAdqEVGGRFBoaMPCWrmpAqX+iauUaNJ
Hd0NQXOSARJSq5OkI3dEczKDZwaDqmUrouYqwl3rOu/zMmxR6gbfBuezn9WofiW6vZmLpU2NwiAN
pUdFhNepop8yDO8T4ubZJeI8Mpy7UtdM06eVDxnCZkwCY7ph9mrjDWqr6FdT5kgl+cm9bjqRurEZ
kavR7d9PSK/biOQEXhGz1c+g4l+MmlwsfGEF8s5MekvqonGRN+wX2aSOc4/Wts2Z07f5FvWUuaon
Ricxk+gcEfdFbRc5/g0w00kWsR7mIG9gtxvGzzSYkB56/s6dup0ZtVeeycIsDNKjs3m8McYU3FHD
SS17N7Qyj3nJxEwNmIGLHL1oEpAf2HsNmYMl1g2zmV9a0z7XabMvOxy0ggNu3fzGtHEOS8as9NwJ
evLQ8qR1TwxD4SFn6bdYQvFMpeLDmTCsTa7xWqOI5wiosovl5dDUOSgekC2MwETynuamZdM/YJk8
z3lDbKB7RFSC/yCMbuoFKWZVTMDM4eT05dnuaLXTFgDt0F4NI+SQIRMHdhvqlAkR9aCYMwwiOQEd
cwFIgG6fs/mnUZQ3ItfnMqYxX1X8zaj/7uKsPIog3zkl4dZuc+fI8GCQpS7b5KkByTBgJcqIWkMa
4P2QdMNqjuzNYAD8iqiTtQMZOFUKqxnOe7L9lqgGC+ab3fLc4wo6wGSW+zlFhG64BbJ8+zoys3sv
qN48VPKDa2KKsPHUgeFSALyI01I22cFpRJFhpb/AEK/m5Ldu+EkNfQBQdh6H/I3uwS1BELs4ZXPu
43eYSPamcx3kZoD9mCHR2mY/8RhURKncx2zeF4P35gBplpAKakxarix/Kcd66ZL5QCfyTo7lNmjD
h1LPG0+MJKoa9LuCXmNPCw5JanIiMnCqg6giTOTSj9sHWTX3tsxuqgIIJadVVCmEFqMci2ei2DEF
jOg9PLbPRDivcR+sqlTexzXK54mTwgQWKk4GlHUoU0eL7DxN9qGFRVSL6kFE3mMqoFPr0ntwTPuR
iIePgVbH2GjIqdAi3HAPxOOoph6Ome4OtTT3Ix9/kGbHoKyvGU2ttYnP1TVOg68vtYX73Gx3fgT3
Lmb95mCNJZUyWjkvqQPspJ0IR2ORL/2MBrTEyI3mzlIRRLwY27QNAdEvyWM3/F1ShFfCTG4mYT0n
OfFwjbUh/gAi1YJDBONqu3SBFTKDsq9PXodRFXxgZMWrwb2x4CGO9H+kWIIYzPqu84otW/4mHNW+
tg+DlBagkdS5VhbEtjy8JTp6uuzJqmrzbiPGlEwtupooU60JDZpEgTuMNZkSU7yZbEkATbMe0+po
J4y9uU0SWsPbLoVl6dvmGvNnQoQXjEsxUjkEAwjtuVuwXYSgZfSY5wEMTGXS+OS8MiE4nwrjwUbh
M1nxsW7AFucBYguDs2BJNrKkAlyJCXpfYsyHvrbOMp73uUXyzmShtmmSmphM+d53+tTW3cNogWBt
cvOHaOwXnVEHVgskfEBZqgo8X16TsKSWKL7HqNg1+bypCwa2Isp2PmbCMQuczVCreZWF4WOrBY43
lnkBp8EfH+MpfbQb8kSY1bMIaWOhzbBKNUW3l6H9OsTUZCB/byJO5Rtr8DYzC5EyHE4BEJ3oSxTr
An/BRWMlP4tAvf+ryy/ml8gmMzaYjd+Bpx5K02vWhYG1lBjMvU7HK2L6rpNoftOmj8hl1o86w6ve
1uGBfNXtCJmUnQ8T1AjlrAjd505Pr+Uc3NHj26akRlZDtwup1RBWdveQjnwwpv6qy/MRFj3MIxPT
cmGXZ0dlj0bWW6gR+1e6udluSZrv68FEdTXsg5rFdNBLbR0j7WhHelqQi5m80MrNkgyTolmimVvo
dfl8WQp/3TrDQ5HFmMdjWBF9y9zJyTEUhpl95ky85MyV95mSzG2RMzX2VTTo537C4ugnybBEq7G2
tdZ93bT8gCEssTLIr1WiT046yEsOFER1jAPDigmfDGhN02RC6/ZUEfFigq1s6xx6eX0cNJBxrvw+
2Mx2K62eVM980ho4v7ZU+heGVzxlMCi8AaJAM/IQTMOoNxbprF6SEoY8tL+MDDv2gAMGQA8gG91V
P1GJPETm5KyMaoTiKM5GP7zmcYkGzKLedoJwFwwJzaT8qg6RXUSo3GcyCrObzq/eHYcjTCJwfnvF
cN1Y8gcv6k9OuQ2Dnwo0En8aJQU/66gnHAgSyGAZ0f2DhPAQOZ17kkjh8U+lBtt/Cg7NjX1UZRFQ
J5G6EJw7szeHm8wKObuPfsjskDZ6lIFLyfNtTrc3ipLfPag5gzyvrOvIYiA3CFCmWTJgciE+a7K4
r4PiieTHtdTeoel/1nQvfBq32Gkjn/Nf/ArEnmlTzJDyFcTMXUAut5dTv84svQbVe9c1DHFyXpMg
2OQlFua0uDa76c0lAS1xSwDzHXO6G88yT2MzbMyuuDFi3CvojwJ+MP49917T3pqVvICUXzbTZdNb
d9PUXyl3gDL9BjlrZS7SDYbYs3DfnCA7Eh+8LTHF92QLDAhvV5K0iUMTWtm2QktH6mj7s26qDw7F
OPxsMll6/GTrLoJV2YRNfhgrxXgUIJP2uupqxM1521sITJwGPBk9JQQQwMXrUk0Ht03jc6WqEgNx
gSYrJb80uE1m8Ljg/NuSbi2hBIrw2G6Bd4wsMC2uFUXBGZre2cx9PMCF+J3NzLwS2B41ZBQgV3iO
prON5AylFqNVHulxpJrRp3KR3L+y+pjZNgM4U7+oYdVVp3Y+We0iP6GIkLuY4PMEldIlWL0+3rqp
sYZkehn39yD9QybpgmlK9Ti7e9m82HpfFcQuZMVa1/nKL96KAP6osREAtEeSoNxgB2xyZSXZ2m/g
A3grhMMDVmASfjr3VjPkQqXQvOLKZFbC1OeiHJ4wpdKAjNoNfLSyuwZpZRcg3ncz47glOmNh//MO
IXjdCTwCjE7D/N6eGKCiUl1SEk5Zv6Vox/OboArJg+cAGrav0GOfx2atOzhosHtmQAvwfIoUzywy
zujEgTGl3rfl9VS+RXirQt+j3PxtAJ8kUIB20EeAl6jvs8sYfZ2yoxtam3yyVP2spi5zPo/X1w7i
y7hmTG6wTbR8u0Z7SpH9KRyHEdeMsAmAREHNRtMX7OZbz2yLdML2aNfQiot95fE8oE+/hvahNZ6Z
1BMJZvhX9h3G0RXTa/rvZK8yur8U7jaDeOqEUIExBQb7AqQ5DJzoeVJqN9YI0S7EKz+PVRGArNcF
gktKOLTwVyOdcYdNlBEflVYR3SzD/6p6KkkOCJlMM2UsiOwtOB8SlgHonVnbPs3XkYM6ifMKhTfu
Fjadfmk8X+aofM3sCaazxbdAZJmuf4Thgde4a7d0Tkg+k/1h7Ddofi5qJmjhhcFZKS8/lmfbXJX5
UVoLTKsof+Tx3m5vGyghHfaNiA7XZTUyHikv3fy6T29Da7xEg2V91DR0QR8I+4aQC7P7Oc5oPk7N
cJfYG0dsZWCSULalyLiwfrkU8YqmsOXuinrTo+OJlykPEuXk5OZnfG4eQEFK2hDua07gRcO/+jlB
z9BGh2VOj3kV+Wwun6r2PFUfZYKZZPwoST3QFBYe/R6ixWp+wqTct/GJyqzGluB7CA9A6YO+zPML
h/4L9Q6yk+wqnoazBYexiIyDoijAIcM2iDnhSvMXzfdVepV7SEkpGYAHVdwHfAIXv7B6xkw/O+da
wzh4arBBGuvS2xvdvm7fu/Rmbs6zfYX9A3koX0XA6e0M7Ik4hYyem1GtrIk12Ic9OsNMTB8EARSg
Phgg0j3C+OMCt3jD3NCET5yIlz74vBucdRSsxgLB925ut2PASaZHnX0xlOYFJhWqVPTu20WYxdQj
VewNvH15RF8Z+aJYiYZe/hkGhA29vH/z43vlXmWWwK/o7PIFmeHkuGC6tWZy2Zz6+IeRptt5gfJb
3QVBHWhlRPMvW+sSy0v1nRnXJRyoyruul9ePfopaWcVv27yLirM5/sAjmeFYRYkAjG3Lok7IRxK+
JdWush/pC0oWktHhXQIRkNzy31bKxf9SIHSkgMPakVybEYTY+pj55K+vTMZKJZWy6vXGa1CjrC0U
psab7P37TGw7yb8Ai9/kALjm1IHrjsHTRTSdJoZSlGHrJkRE14NLL+/x264qEweGwxApImvKJcNx
K8cfkEg2AAMuNe63QHKAUdSSt7W8K6J14G1jIAyzuLPHfU/XY16S2ppHH5VsO9fsnztlLEOPH2y8
YfIW6k01whcsnxrnqUDgZTxkyUKTwONwmenyogoUZfBPaGhRv4kBf6r2SrHHLEQzYmXRO9g7CB/k
1whjLeCDCSAR1I5TBGYFPr/etcUpEs8R/QQBWyZJT4zFUJgcjBmWqXnTsSGPHUlXzqpv38GFOu3V
GF4zwE4KVErrbkAAHzGcuWx5Q7O7EN0126PwftXjMZx+NfYbyNQKbW5BpyUZj2lxHgaBsnYXL07Y
8VBNwPbC09jVd0F5LIf5kkS3bRID04fF6F+30XMQ/vLwNIzxj4DPimWrBzZhlsdObIEN9OEjeh7n
Jpa3pNx43DkQIK/YWPgLA55PbT/b1m+Tk8y88uwXSlgHara4MscbyJJoDrJxM6V4ZG4HFIEDyxGf
GNGWU/IsAtqFJL+Nt27OmZYnkuwryipSRdIGgs1zvWwYdH7pjV4kvN+Fv+GMt5dEDYW7EonOdKqG
R4t2vPxpYNAKO3JL7yHgX9j1Ai9IATaU3l3Q3ObTRnJi9wHXwQ+2XxrimxiQ1wKlJyJyecDlktXH
GgWgAQAQGGnX7lKsydnssawfQuuqle+18eoa+544jJh8O+kweVlbrw3OGBN1Y7O3ol8WGJkuuzOa
p9mwcT8BrpFsHrhdmL3mfBUOwZlhu2/IhzUM7zmZCNsAlhnPO1eBjaZJy9E5DFaW8xQXcAgOtW7W
g/2UGgJx2T5XL21zW5JVYr7kSGx8yvOa8DU0aT1ROtPCgziOiCBxy+eCBJezjJKVDd1S+QeDjxdW
EIXaymaDSbuTL9BE0exiack2wqu3Tf6gkK720XmRVvB6isDGmLBbWFIdHEfagNjTywFJM14HQMfZ
oaImF+EP4tWK9OAC5Izjc+w9lhYqLvNR9EvLiu5t6BG5cmeCeGCMDr9gxxyJhfdVmikwLRsV/3Ud
PYzZi+s9dTVjoZ3NUE6zkMmBfXd4lXTSM9D7WDuodkoOldcqLREgdStC4Tatri8RI7IyQLWcjt3U
M40pt23CNHRjesG+safNROeWqpRS/6XgPazHHcj27dxk2yE/OQ7mYfukc7lrDCDg9q51EO4Am493
jvuy8PZj6HXox2r3xUqiNfLFywY1LG7cmTBFXTCz7N4tfZJYYJCn03BCNY/Fl/0Ph1QN9AAMWqfv
jeCtFTi2MGJ6EQSOEQdwDaAQ5/UihlLDkwvHaQjdnSiqc2GFrz6JOboSvDyL0QxtEzoCC8m41oQg
MQv2iwJ/vLhoOu+aKSfxFuPBqIz7tqdR7uHmSBe/RqSiPdyLbUjynBWhLAaSApH3B4pdSr8MPqiZ
g7ctfMnaLVeS2YZJDHzI1pMO6bpWiymN6KtRmeV1URcCOqWPnsVLHtCHAOIFBpWZ4jJyvV27yIvy
MLxHs8zcFK2HHeGA9dztBKcB33lzZUqgdOPCPTAYGF9Wvr2VvrtNtU+gmR9/hC4NwIIXSLdpsO9k
9TBVSN08usK3nWz8vQjhAk+BR6B9OWYrI+rK57itMGxN0NkRt06ctbwu+jl6/+qAQB+pJu84eO5+
tMuFfzhjsJZ8AbbDF12SH9HIOYQG38l9kBu3rhskOz/rqkPnIlqbmhwhqTSvi0o9a8saQRbxyg1Z
SYstUBarOPxyiAPNSfPnXiSDeiYqmSGjOzgbNUr/CZkDgwW7BaE6MpOFgEj/xj3MGVR/dJKc5+bx
5BkYdrLSdpeneTsUTndlGkF16TrET7kDNnolrBNNXuqp+TrF6+DZNaeNYbqKOOilmcAso29sj0Zi
yNHqUtT4qRks7kqsxG1svtk2LsqO/QPhABVqeWnWQq2yikFNwfQjc/hkRdQNNPKhi8BxGxXhKWAG
kmI65BpM5yTftYFOHVgm22yLV7yp7O0opL2rg3o3Rks0UXyQ0gVE5I1YKxzup8r602gnzxHNE7y+
ej9T7EwI9CerYoaHM2xaqIdstQ0T8kIDnqy7JcsgYUhVQmk0lSLHglwCDFIa08oENN4P49+ocUkF
JsW1k2dBEqcRQ2KOWhBmOSlrE4Jy2dE8KX5Ejj73aP9CLAirpu+3bel+5HPyHlTMR/jbmOiM0E8a
420Msfc5DAny1nxr28UebvwScfAR2sZjIcGheBztbeM6JferQyvQiBrgXXEdO9G+DfnFjeyU6RC0
RkgaJWvcbO9bDvapo58Q7yB99PJr5luCCTuOnjbb4zjc9C5luQ52MXjgKMZPTTKboxpMnc3Bdput
bZpP2YBWEvkP4rNoFdeAHVsMFLPCW6LyE8UxRDgV32U1CeZJ+xA11EuNB2MF4qDRUMCI19Q3WtAo
Fm701ndtEoNVrCePqCwmRfVvv6NHfp4lvXvGPHHAUha0JtZf+I+2DMGMEz9LWe+0MhrYK2r9a8qs
eton0kycFyUHvz1qK3LN+6DMBGgaXXXAk614wr+f59gZFMS9ASEa7pSwOBazPSte6hBzpeMokhRj
B5wJq9GI590YOvhrSZ5gnQniCTaaMLBlLim2pNEYQkLqpI2vgdR2KrebFTVaH62HIcFcEwuOF+up
abOBQ8bUvDfpIkiKG+15uzAFB8z7wtRoC8lDDFCDNNEjXpSWWN9nsWgDYoUBUTaZyHZpH0+wt4SP
Q9GSsTtfs27bLVFmPkGMQzRW8qHg2lSSMLBijsjM4WfjrcRQR6jPGA98Lyk7GY/SF6Mlz2YkQ9xi
fUI14zE4L6611dseMNqiFWgFtAPIEHUwp2OXPluocp9v1LShVmxTK3Sc615TYnC6mDOmspeO51XV
L9dCG46YuKiiq8z3wnmHFm/OXydHOFTotM3H5A7iL+mbRjRJkH3RpAbrNotTZnVonv2OwxIy8xaV
FtP74Sr0FTIOWoBuWN1Q6fdQVEVhTry2iW/WV1qlsYd2vE1SGxpyHGkTI4JpyPJUdZyrXrSi4bkN
mnbKbuGuUk81Mp3tU55ZcwS7brbolzUNyqVnnQptwBQeokSIi6JnnHs1JFmfp6tmaovpid5lRsTU
MJBgBnGZLzGStjCOmUZD+0FrmnIHNYxdXjYqIOljCD3nkPMvhe3dsq5H700x2W4P8TFR1McueiUo
QCk07PnSxqEfviDY7vJj2pk2WxlMXrwPmaGpCbXH7PwtzBmI3OEGt9rXvLe88+hjfSs3qkEuZ/IG
I30zA2Rq5RQ4gvIxNPnZHJPB7Tmvfbf95bhtkf/o6iLQN5ZRTM0mKIaOea8teHfl4DoSJWVdirvS
hMQJ4MOOB28bVe1A/rXR5KAvK8YQ5D1MmSNw01SyO/QKY9hAYSb4mMiykoErqCuhXXoVzwpg+4yf
WUZuGb10qlh4qHbn+fJ33lhmeJMHovNASBlp3B+LCN0P/eRq0SOXbjES51GpMGYHZ5qV+z+DZmyR
90z8gMVZSLdn7QTXVjLgStBiEOk6+JSQnM07gw1Z+G5JR4TPwn6uqxKt5tgEzmMjs7xjn8hS+oXU
B52fxFO5GQd/6lwEkrqnjF798x//8//8r/fxP4KP4rZIp6DI/5F32S2yt7b53/9U//xH+f/+1/0v
/pvGaW1aSmkPYbfUwrX55+9v5ygP+D9b/6PzI1t0HfpzP9takMqq4rGB6RalxvH7C8kvLmTblhZC
Sc/zbPfvF0qHaE6DEIxoMZR6wwl5uJzKDgJRo67+vSvpv18plJin7ZF9xW//VTYVGkEEaDuRmP7l
95eyvr4rrThtma5Snx+fjmQ0IcwlvtW7qI/FCW/JKvoItsRDbsmu3vV35k6vv7/oVz+ZrTxladsV
lqeXv+kvP1kQRXq0a0RBTWecolZvs55x7RT/4oh2+/2llkf1+e1wLEcwV7cFN+j9/VKccouE9j79
jUmetKKTR/sPdY+PpyHp4kNVF1Q+w+77q35xg5aDAccypbCF/fkGE4QyKIoYn0+Rc9k7R6xotHqd
S/a1i++v5PzX+7Mcy5WeaXvCEeLzozSyOrdM2tpm9YtpJKbx6A9XsKyvLiEsXL62UkJ6nz6wSWaW
awVcApPcxtUXaP2P04ajgrg0VvEf3scvXkdLOpbQ0pGmdD6/jnY05eYoGIv6Efgh25a0VCL4+Gaa
lH94C5ef/tOrwaUc3kB2Sls7y33/5S1s2twVUYiwECbxTs7muymWPpu984wMkj5HboHZrzGdP6wj
X70ckrG6Yqjiubb16Xl6tvTzIoC/MgrnSbYF05hpPYn+TE7r6fu344u33/rrpZa35y+3WPUcQuaW
S/XiVpAWWQqPOMr7uUuvnYRwKH33/fW+ujVlO6ZUrsNXZ3762szaCV0fTytRXWhvw84Z7ufYVhyD
O5oEKJg2/43rSUe5QmrmedanJVlHpYeElTBSRjcXBupYg3NvNVZ7l4HX95f66sV0TU852lJa8m7+
/VGOdspNLDLUbCBxqyHqyCddbO67399fZ/mTP72VSGOVqaTSNqeLT9ex28EFCs8tlQaVqrewas2Y
6U6ctY9eyXTZk874h8f4xSIiuJTtcl1HwqT4+73pyG/GGZbvBYPYumCpHL0jSgZP/eEZfvF6cB06
X0hgtP1fdlBDs39Hds0XN7XtJlP5tDWBPceLS65w4NR9/yi/+MkEdaSnPb5y6bqf3g7BN1z3dgdF
AwrQmvih+M7ydUx/xo//8AS/vDNkQ0I6LCeW8+lX89rEq7SHB2Rpxcsl47S9TOeHDA3u9/f05U/l
uoKFgy47baG//1Qo8dDROfxUFdO0WgHEdG6+v8JXLyCWFSEsy7aV9Xm5t5VwJEBJ5LeZdZzDFFVH
GJQz3Gn6h1jd8mNBxsgfbuur52fh4DYx1DksiZ9+qizDet3EjEgdyJgmUy2DHkAbcQABHPb9/X15
KW1rOl9Sm0J/etml5XmjF6CP0vmpB6pfJXof9jcO+RLfX+irn8ry2MtMx/Ukr/vffyqRW26CXxpz
eh88dihNOLYfvr+EJb5YLf56jeVv+MsCbxdK0LQyOVqDf/K0uAuHXoHUVVfuAikhwthL5p9zVflr
WTDcB85c0SL7/q/48on+5UY/vfxK0+HKwuWPSAgu9eU2Sn6OtU9bLFl/f6Wvvui/3u7yl/zldpNw
6sIauuAFFTzVBGiS+VmArvr+Kl/fj8tC6EgbNeWnb6znHBn7JprOGDpcjFiHCnWloTJnf1rs/7VB
fV7tOQT8/0stv+9fbmiWdTbkAe9IUU/BAYrWvB/dHOfySAgzqhZvLdOm2ZJEUmNAdvDJm35ytqQJ
inr2AujJyuGsJNkq5r7E9zKhRVc4XjffP5KvH/x//p2f3mV75rSOMHU5sxwToVeVkW6y8ff3F/n6
g/nPi3x6mcc5Dm30YSwCwbVAmRHT5f/+Cl+sbUq7tscW7kihPp9PsH6D1FAsM7ldoC2ax9H8MVja
eTT1iGZuDAqs5lkdhuYfXqkvnp/S2nS1dj3h2Z/3B39u/ZrjHYeULnqOhipZ9TrfhQ1q/u/v8E8X
+vSFdIwpsFNyoX5SCIsarGsYkBmX/nuX+bRe+02fNCriMjxkdABvE1MpBO7/jYt4fIOCZyf059Md
p77Z7HJ+rUGUD5G2fwUmMkIXr86/d51P5bZlGKUz/l/2ziS5bmRL01t5FnOo4AAcgJtV5uD2bMRO
pLoJjBIl9H2P3dQCahW5sfqgaB4JXuOtiJzme6MIBXXocPfjp/nP/wcmal80MBPnPs8ZvVMnov6j
G/NsMYtnh9JR2QTz0WNWpraDQ1YWG9WdSp+OHXAmIFxwy7riqC1cVyDDomLHSQf198k8fxv8nOx7
pmD3VX//9lc7cluJQP5tynjpugj14zAGBUufudpG9U0UhSdu61ELQgqLKRxh6svcNqsmBRsFn0wq
Cs58M9maH//BIp6ZWFyXnBZWpsS89Z3zNNXBwW0haX/bxrGdV3gdMnRXuI5c+E6mh7yiBMrHxHT+
WQuzryX9SlFZJ4pGR76Wo8N+Aj0d8eGrSoCUMaNRMfsxuEF2EHAKM/UKYfbbi5k/yOLBwoqjqNoY
iAYs38ZU2XEWWFihjYvmZLiGNLlZ8Y6hyAd89m1jR9JXZGpA+pGhm0RQi91hPMGMbJ8BaBPQ+75K
h+Cq9JhI9wplIjgO/wvEHc7Bq0+GAKcsL/xbl4eqhfyw5JFNmocgCYz3naRC7XjAJiCc63d+y+he
DdnDiTUf2UaXkQElXWnrjAssLKcwNjTZL+r1vvkYRdOuqYsTe3jkQM7H0Jy9kanUMpWlrFsHrqAb
b9ZMAEcxNGVjVz9mcBlt3t7AI+5ICaE7pnS5wGKZgWmMojM1gPRCVwtY3ovJukkH6JQhch8uSqcW
9NACutRvWz2yPqxSFRO0UeZC0kvPlKWAxfNEhyZ4yCFoeFAuIvPwV7xt5chGKWGQWSqyFg7pwtXW
kuBBj7Fiw3TpgiryYJR628SRy6YMGJCobsM3yOj3y4UMkKPV0iAQ7WZ+EE3mOvh0WI4hnqL2phl/
/1y8MDev+FkwGkbCdbuQIK9D6h7eaWZOQ8ZCDv9gUXw2cw6FbGksHsKJoimIBqyQBTYMmSHtmdmf
iGC3ce9+fNuWOPYFuTH4XZyW86qywdROp/ycELneCmhAgB+t7cdkZ28Y1VlPH5lHQXDPrdf+5lQS
cex4PLPs6C8/ptXYtQYgDHfMFHevuyvRi/3bqzt2zp+bWJzAzjZUJ7LZRAkcp4aY0qvAKfsnNuzU
ShYPvUkxGzoM3kgjnZ5iD3vR2P39N5K6p0UXR0lpmUuX1MlW6zWfZ6WIsytN3FRqumQo74RvPfrB
nlmZT8uzA972WVONBVb8wQFO/bEes23i/3x7V45+rmdGFg48qz2SugQjAh4riHmiSyNu//5b/+Jz
zc/Xs4XEoq3zYN4JOGZnyonqMmzGD/9gHTwTunQU2ZJYOB+nNwkl5x5/WP10vccuv/vv/f0LbwNz
SZgCtUK/2GwfVINu3Yx2fdvGkWecKuO/17B4CeKxxDN4rAH2ZJRFGnGtwwA5CkjvTATxePsgzwZJ
/bbVY8fMVjxAhCzCok73cndEYyu4/rHqMVwiYoQ1dMYvmlNmjh20Z2aWHsb1miq1Cj5gPj4KlJh0
78QpO7EOZ+FftKBPNZuuP5OcUEVZFxJyqq58fPtjnVrFwrvkIVMn+pwZV+5j6QQbAvITh+DoI0B/
0+UM8944y5CK7CGzi9m5UD33bvWt/oNpJbpL2hro7kxtsBov4cZeQ86iq83byzsWAdGfdgw6x4Z6
1c8yOoboknDuTswqkiGMzdU3F7Hwyb8PoxOV22Of0qHciCXTsih4vzx3QVsPbTz4TDcSidMWZC48
PbGcY0eCZgtPKatxqeW/NNGWYxFpgeItqIqLetJ33gjtfteeiESOPdvPzMjl4ykmQKMpZvzAO2O4
k8+FZkM6nmlx+A8OORwhAv04mxLDMhxxJuVZVskGuZVzX5sZqqwQ+nb/oH2knpkxFytqG9tsxggz
YRNuQZnshKe2Q6ufCAl+eeVFfvbCzuLONlo7Gvl83oJ6W/6sLgEvrZFPWXfyQu3zDZPtJywePXRM
n0kyNYMOyMKgnzG7wQgj8GXtvurnMcR0+/YVms/UqyU9s7DwENFU2KposeDI9GFo0/dQH31qS6RS
KgaNpeZ8KfvcmfmRT9ynY6eQuhMZBNeJZsvisPt+7EZ5FsDsNqH3WenxudGKA5AvqAiQOHl7la+N
ueTuIBBoLdp0dxYHpDCm2LZDmN5wYvrXxoTfrQpngkPuQpSBd51n9d42+foyY1LSIoP2Wacpt/AX
Pag1SRwBFarj37oOYgn2NG0yIKUnDL0+Iy5FHDrRDleArvDCkKX8sfEYFFwBTL0eAvUTkil5woY4
ZWQRE+VJNKo86kpCfevcTg4hQylb6Ls+tOhkQFeCruKGEb4TgesRdMS8NhJ2uqfgCJb9WrvXcj1o
GRDiJXbIKhh0MFda6uk3FqJYd7ISzbe8EFEEDRg8OYzhZTFsVjBvrEKpolP132PHiBYW1RKADfar
RiRgLj/2Mz51bqozZM9WgvmuPtChmDkFvDr2wZ+bmn+VZ0FoMBWJ1SWY6pELBCxhfoJt7oR3Ea8v
P+fGsClnWQbNumW/U1aMlUKnAQHiPrqxhpUFnRZcqz7KqbG6TPfWZliLNXLM3XU/XdayWfVIzcPT
eGKfj92VGdVALUrH0S2PMHA2p3ZgcGXM2zUAEpfteij8S+1kWHzU0NwHna8kuLb5z599VfQvphp4
HtGJ50FmBjp/FSN9vqJbm51Y03ztXjpWvi19UIqGWHqFjQK/Ka20l1zLXp4TE9urJkhuotq/AxaD
xHhyIi5+HY3P9sAZ4N8gUzAXN9QFjqiFJdxKzeTpF+48SeFVV67GYBMuqr0eahQXU9NJtm/7uePr
/LfdhR9vmTkM2TU8Q9gw7lUOOg01sBWj3+x1Rr7rTTQ0kOj+A6vKAnvgUiEylg/jNAoNfVrg8Jqv
vnaxc12hATgSgWzaPLwCRHN4296RXjDQFJwsOL4Ze7aMzZj70KLcaWDTiB3jCiSVz5BYGZxDHQH1
YhHk214m4Vcz7cb13HJZAwYnHh2cGsmvJjvx0Y+d42e/zTKESyczhoSU30aPD5H6AqcD3NonPvGR
aOfFkpc1ONHUsDuKmhPFyOaqhU56LfUVyFRDbAKIBNcxM3Rb4sgTn3oOapY35/nijJeXFAE+GQUO
dqHw+25tIRD/XH1s1vEOYsYT23rMyz43tUjDwaT5gbAxJQpol2t0UTLaYicWdOzVoFo0443mOrux
WI/UaopVoPEhgLVDRlynbh21qI8l9Z1fxae6sEePBtASB6YYE6DTwg+kU5cW/uxL7cpFhlArL/oA
NnkA6+IfeDjczV+WFje/Yiy+CktqtImK+43ulcm2KfVho8H5FA3Gvd/a5ebts3F0v2hVzPAS+mPL
phWNrMmHiofies737Ef3fTlNX962cfQDEnLMyBJwi8ucpdKTLGireSi5nYHryaMOGViWNyfi31dL
4dGl8TJ7bAuo7rKO4bR+S7GeIlblWZq/bRM7umuTrEtOPPJH7Zg6vB+gcSTv68vbRITkgDCH1hb0
mQd3hYlkI1PrRVu+f/u7iTmIfnFvWZFDdIR/VJSElx1l38+Fa/eUASLdq3f1mFdw1Xbx99w2o4vY
Zhy0lSFDw+MIlbLNdHyfMQJ54pd45TzmX8Iw5lgYkN8rcDAyWBGwYD5rKZAnbjNkCsMqY+h+GqwD
nZ95VLqz1l4t4IeaZuI9u5PwbWnGqetx/HvMvQvUrnVw2IubKHRh1G6Woo7V2CZk8ZOGakmACG0T
mNu8Q4MFjhbYIJHWOUji348pXMgndv/VYTYkUY5Jd2NGmxGMvNz9pDNDQGVEIXXHlLhw+/NaZmeW
dE9hzObFLDb/haGFk+tjVSeGwhAIAn9tZeZVCVWWbffMSIVI2ITuvXSglXl7u48vj/1mffJ1B8Ir
LMZCbbNcGV2MLEJEcmUn/sxW44Tb/5apZUEwCzQ/SixMVRDDFGm7Z/76HCGfEx7u9av7a8f+WtKy
LlgWbct8FfGUhwCgLIfosobR7q66aIuxR5l7w9NvrJ3YqLYFhxYQq46KYjCm8AqX/v0/WDSUaRxV
13zdOZgaCIB8h6BS6/SHXg5r2cfbsTVv3zZzxEcxHEHqCpyfjuYymvOswRnM1IVlRaAA2T9O4SlI
zXELFunxjJF9hZ1G+tUs4s6GswSxtkQQtExR8+PtVRy78HMzkc6oQFUDaMXLy4Zj0WqnmI3AiYHI
sNnfxVn3YEVTcAdy0L3xGXJCfhWdvlvqZdAwiKHpihMxzaukbj5ANBWI6pneUe7C4Y9D3UEDybNc
Vba/L8U+1T7GFxknqmpVceU3alxBj6l9fXv1R6/iM7NznvAstSrMnFk2HbM56MFiHvqHc3FmrHzb
jJgdyStH88zOwqtajcc07jwI6+oFYWgGL8X0XubqKvHiLcx58LIkSAYPxq735Ea0+llSVCfKmsc+
MXVnEBp01Oag7uVarSzOokYSgdTiHsas8oI4CJpN/gdPVwbJkgt5hxHAOwKC/tRkxatwkv11dMAF
Bubnt+6lcSP1k65u2M4pFZ8aU1jo5WR3LaqTazVkp+Cnxy4OxWIK/OSyFvC6l9ZSwxvrdPawZZVe
Krf5MBXpqc7h6zGpeUkm6qPMEB1Jy73UncaQuTxoL6uIiXBbFu9HoUNTYcX5ZQ8a5tFmdvmzFuTD
e4i59DtrrIvr1oaeJY6YK3c8XnejTdX7MlHZ3dtH7tjJfv7bLS5U2lt50IT8dmMPfczQgKCsHgJf
nYifju7rs4+wuEDSl4zJuPjafmYDogxLXV5ugDQC0RuGzT9Yk01QiDcEALZEcQQoC4TtiMdtdQdK
v2obQmUAjuqfmHGogdocVBOk0eL05EovQWrj2CEfysZhl8E7Gjl/Gzc1n59nZuYdfO57+jCbEAQC
CRPPlewejagR5Bm4s/zHoJmnylVH7wRlAAlAxTb0ZdnMEcI2mlGVqzAOrvRu3CZRGJzwc0dPAxCY
+UWck8ZF4FZG6NKUWlABxo7EXhbBB6Z7L+OEWKoNM+PEPh23BiXEnCQYr2D7YRQZpWZprAgZoFUg
gk9aF3+MTPm1+fs5HB0uMD2GmtMECuSLlQXlVKZqitDZ6CB4clCyaERbbt8+30e2iHgCX0LDDjjd
sispIP8E20bW4w5Tex430GxBqVKcgJ2esrJ4iyJGX7w0S9ikob6Z8gFnFP39hQDbIKCgKeiSay+8
QtSmSLMHbrUa4TWxPZ/Wo3Mijz+yCvaCxoiJf7deIbq8ItOmvvdmcuTvpnPvGac6FEccKAYAw82k
IwaIz5fXU9P7Vg8q1pBFd0kMsZsHZ5oWnDjDr5dh02ekyEK1FUjr8lEmGC55EWPUtMK7MvpuyeTE
lXy9DHI53eZ28LUoPC4e3hEEPXSrI8qRoWNetZpmbaxRt7aRPzS7t4/vEVPkrtTeHUqbksL4yy+G
8hRNJZOGBsozSl5LqHoN6MffNvL60sPiPDsXyfSuQTnlpZFWD2u9cRSntzInOIGImnPQRxUCEZHM
GGYZpiD4u1VqA5uzAyAXZNxAzZv4zFNraTTlhctRCOCuWanKRApCuPGKoaG9EHU8PxJ300lE/ZGz
YUuSGAV9CqCU5VIRnBaFb3HE2y6JPicBvfWsDdSJXTtmxaaXSdGIA/jqtRsYT7NdHyvjUNx4YXwP
cempRGa+7y/D3zm4lwyTA+fCHSz8QRz5UBrbEfJfSFsFCcpb6rPK0stp/DJpT28fkCO28NQu+CTW
9HpEoDAilE9FOvOFpu2lRGodPpQc+SWqJ8iR0T6Nw6jZvG30yEfEc/MymC7nBIf08oQYWVtrVQWr
mJb0kEKZkwAlKdOzt60s0gjXhGQAl8c9Jq1lJHr5HdF4KnkfyDNzpz1rHLhnAqoTaAvcAlZfRbD8
DpAahuN0Vmn6zkW+5w/k3/96wa1Q/+Ja+J4XYxUiebP4x/98H36v8jr/2fzv+cf++s9e/tB/Xhc/
sg9N9eNH8/6xWP6XL36Qv/8P+5vH5vHFP2wzGPnH2/ZHNd79qNuk+ZMFYv4v/3//8F8/fv0t92Px
4z9+e0QrPduEdVOF35vf/vijmTbCcNiRZ/sxW/jjj68eU37yLsz/ta8es6cf/3rK//WhTY789I/H
uvmP3zRLvXN0HiZOoU7KA/zmt3/1P379kXTeMTBMSiL5/9yQxcFledUE/JjhvJtjjHmD5764aXO2
4cP+9Wem+Y7HlFfi15wnEbf47c9vcfP7Vft9m44zZCwuCeVbkjHM4EWZKX6FVFa9axlNL4ZN5MEs
Vgxrk3jAjr9q0NuSpT77TH8Yf07HYS3LQ3gv1gtkS7mwT82J/svroaqqKYI+LrdF41zDWGTQK3Wi
CKm1VT60XKqdzD0mLwl8fEfv0STPO4VgRquN0Ct3lS9juHMTI3f3ThuZUI9AsgLvdeaUSNRRyHfT
z2Pr1zECQXMvzEGpdta5RTY2HuNmU2RcTyiR8kofbgyQFPIBYUe4dGfPTY0D9nnQYBO0iX6NiI1J
lSMK0PAw8wLBi9rrm2st9useNnwxWBsVt/p46AUEbJGL+NNXbSi8+s4oIte9gd1Gv0FCOLzsqaQi
bw62nycxyojrbMMzv/HZod+EWOoGOBXcPB1KGQ9JOKgHJ2MEAJ54F7rUyamLyy4sitva7P0fFdV9
WIa7XJgrhfZXDHt3PbgbP2u8HklQd0TAJoqr71kdxYCaw8IzV6ZV64hKp6E8VyKLIQuDFOoGeIIW
7D0/1b8VBLzd2tKC8n5yhuEeMhP3tldV/30ySvmRlYezKm6vPRFDMAWjU5G6zcsuR6MwQH2q5mk0
9hFlpY/DOKnusz1E0p4lvVOLUgJiRGu71ZlETI1ItihyJP7XIqmny0xlUIMGcQotNlER/Ua4LCN5
56Bn/2i0EVyqIupkvw5ytmKl+yWpWOLmIkeO1CvjVZaOoVwVbafcTYfYFCTHsefC+OtAbbYKktiY
7qFAr2dYmttETD35McTO6ZQ5n1QFJGoDJRlc4YUch8th6tHuzHo2bT0oms2OFdT7loLFt7LT2ktk
uSf4ZxsjjOAbhr8G/VE3+lomZYlQZMz1XLWKogOSpGXVfbDsUDR7z42rejtCXPXdC3VwCghmKfji
PDcr10lQI1qnnDhDbdiGdmJtFrT5d1OvoYnSDRXVUunDq7ay7dpB1BddyJkK0kmSTTaCOUG0z3J7
FudAawbyziLx7oJZdSi102SjKWe01kmFksp6MkuI+0wRGPG+7Sut3+RtmTicYhd60VHvbX1fmfqk
rSyYGkLG7uEuWkVMLlmHcpJ9g/JPOY2bOPb4O8OpKUmAIk2UGw5PCsG95LdYE2JwVhJbedCI1S0t
C6kjvLPmWYw/cZCgDC2sZgjhPtPTGoprRyLOmM9ieLXfw4Bndz5yitBBpfE2tG38UdOGFTxSxSi+
B9ZUohFmFvaXcvKgUSZD9340jumXm9bT0mKdV5Xeb+zBV4B75mnYuRTd5JupH1Jt3Ztx325a3+/M
dT3IKt/pntAeMtSO1E5oQ+cdqj5FtcHLkTRd27JBlzQObMipHREN91kIX9c67Qct2boiM6HaE13w
Ps3oN88C20G5G7O6hSjV0zTIeEPfjHepTmF1ayBgLNeGFbXeakJOalz1lh1knMgpCQ9UwvBPbJfB
3H6Rmx8q3Z7ia50MNlmLyQ6DTe2aVc/0u2klUJ+6kzxoVa+Nm7GN578YRGd+psy4QYGgVjkspqEf
jgAJhUaRJPNxG73v0LH1Kx2utlxzkUfGeOZvMyEytQrx3fl2CLipkKq5wIbHIIT0ue6jPN7Yta0z
EeToWQdJaNXcDxp6LNs0dVLEqoSQ2i4ixnIvo07huSPpZ+os8GXzNE1Vl71HzdOGuReuHXOXSgPq
NNVYiF1pAZIIXYyyakFQ5iD9bHvRZoDULbizytpSDxF9oHY75AbX3bdkE63ofDqMk8dB258zhGVa
W6lDwLobO0Z7HqDryppdU3ZO/Nly0qy+RsA0C6lmajrSYsGQVgeXmYLqUXcmOISTMAUw6I51H3yt
2hZtbhG5VviU+AWU/IM0pH+FOqPmIlWeoRyD4C0jcDVsrwiO3OQaanDXog9c49w2B8s401KmjK7s
qGojKjncRii+9dj1Vw1U7dkmQceuW/e9Ap5v6v7kHijTOgAIe9qt6xLGqp6Ck+U/eLHWDas4GxNr
R5TBlCC+MhHnZeW6HybDhsvQ8axkjYSH/jQxJhEgVGer6MwgzgY774Ztsg5Uq7OpVYBkLXxHlMpI
aK+ZnLTWjkzKu7J39GtvtGUAYSwaVTlAzid41KoA6I8xmquK3Dhdu+1gTasMqeH4Yqq0yPpgm131
0ZRhA8u9NCDOZ6a0rfZhFSZbOC9RReqo48s14es43QyWHJFaCSeqaGZUR/muA49d3IKsdcytCtSA
+p8qW6T7YrSFhnVeAC7gxYc8YJ2GTiChTc2C+uA5SRc+FQJiNGi8Qy2FaayI23NlhagLxtSucX3Z
BG1d1GkJjYtCQ3ZnzAWyPoY7yOuhN51hX4ZuekdLxXDuLJPyKMQmrv9ojMFUbTuIny04AC3bf/Cz
uLWaVaPrBdTXQZnNL8PgRZ4DgWbeh/sO7SFr27aV/akuVNJTzO/acGuBqUmvEP6CNzZEQ/qsSgZR
3DqeA6ewJNKh2lemcXxR9pXT7GG9yvqDPmRxcCYhFke1l340j0SbZwbiuuyzBh91nCt8uQkzXFFa
evDJQTZJoXJspdDXxxpQ2AekOurisfORv4SleqjGBsEtmj67VpbW/BbnAyN9iFT8Cu3+Jx34zaDI
R2XsL9q5V+nAzWP1+F//99vjiyzg9x/6IwswrXekgrDaEGobRPxz2PtHFmC674C6EA8TzQsxD4b8
Owuw3wERUWSTOkw1kp+nZPNnFuC+Y+h5ThzglDFdSuHq72QByzGIuXKGbXsupjCRyVDhy7gccEUC
wnL0AS0VZ9GTf0HpZPwKa+QavuAdrJy035U46IdTJfYlRpYKp7Jd5ohm9jDSo+V0VzKMI18My/K6
OhOr+Lw7WKtpnd/Ab75/ti1H0o9lh3O25YDCtWzaXuAMlwPKU1REcTFB5Dqe+4ds1x3EXtujxb49
ZWlOY56VOWDmJX0zKXHA6mDbwC9ffk4jRottzORPa9+cpefNod8h03FwTlQBgOy+sqNgMOJoSGBg
sB0uamCxNzlhlpTJyq8654fRNOIjwrnFtdX2OCgVI7txxgiu9zE3Y/lV5LBgBb2m7YnCGd80C6+5
8Ish/+kUmX8+FU1Q7wbSpavWgslT01D9hJSiqSzwkK678zxvsla2H1LZy0qj3VZBLw59Aq92K8bm
DiD+cJcmqtBXLaOGu8ZN0kPVNuqqclt6udLpfrQTGtBB54lzOQSNu7JrM/ymFQyMB3VRHWSiCZ3V
tAm01KNXfokr0VKI6osLQd1mQP45sM58poMPkhOdwi0ZQO4ejOWHSpAfCJQ1tk1nQHxfKO0KT+6+
15PO3VNRL5CKn/XbkfKFxDninYD5EtHJKiYKJtlqEVGLqy641e3a3eupri51B7Yr3eTfuXpuPQgz
QUK5Syt0DnJa9bcx7K8ADMN6vFQ1jMR2E9n7stfrR7MO9INRkaFqoIYZ9PQC6KBdtKxneQAiuKze
u5HXfNMyHaVUDfKaDeRexlflVd0+Fs2ERIQto7VKu3bvmom2r/IqPIRD7eycOC/2hcydT+kIi9uG
LF5jRGkQxDXOaN4Yk1J7i9ftY6833hdHjsU2rdoHswTZBGirza7cvik/1CrrxSZJK/u7clP1qVFi
PDOypF3RFuIWTq65mdJhvG99MzyvIUd8onFIJpybCDxSzveujckxLkQ3Isnpw/1rbvIydc9VTyQP
oyEsOgghRbDHp0UZ9UgA+cZZP8XtLUN9xoWTDeOHfEr0R6TVUJIaY4hRzd4cb+skL68tp44EEhCp
OSBUo08mv6rbd+vYboftCPHZhZ2J7jxpIJyJtSyEKViWCBspUh/i/YgSwpmayu5LhRzkdWkGTrv2
zSy11shqp1dB0CItV4l82Hi1K5H+o1Grx2GvQRDa1pf1CCv3CgrfFG34GGHVta5ZuVrp7UThstZy
fx05WbZxgky/oH/YXadW3REuDw4co1Wnoc1oRCh39LLK9nD0ZiAKbL+7LgOrRVwvT5UBhspv3Y/o
ztm3rWq6nc9Exxcrj7WPbeEUn/TGB6rbZBlaw2WBmo3WW7POat98pTbetGeG36dfGmkXl06qi9s+
mlIY8O2GsooWDQ8+/NuoGxiiFRsmXNE8kaLL1M60LTje/Vp5X6cuivWtl8nAQpjUq/J1MrT1p8KM
oycBnTnCkJ7yvhUjAgutg1Rq6uXGgxwmuPJJA8odwrT5PolyBO6DJPQP5PbyoiAG+1ZzaQ5iEPMo
fxjDfjY6hvuBCsVwlVAquu+bkRfFiCdG7bwCra+AUIgSMZJ4MZJa+tY1w/KnyHV43IU/2trFmLua
vypEiGdCmT6szgKzK+VeVu5QElmn3aGEpf19YfWZvkKmJP0K8bIy90brok5Qp0kbrC0/QQtCT3SI
pBnkYdazAJNxKWqrudPgc0hXdiOpvHTIPryPZOh9dtxs/FkAPZSoGpHxbJXnmXAkpkl865RV8UMY
HRqzUDdD4ExJ9nwwEi1YVwhuE89S2cIfBWn1fkLZ9HPtus0emjnC/LSP/YsIdrgnLaEutWKklq8U
97WerrzJUB/NrKuTVR+iyNbT0gEE46oELd6O7K4voSVyQ9CxiD5oh9KSNYqdNkTVawFHxaES7nSY
srA7B65oXmS1gUqiPbrjakiNEpmNDqZyutv6ypBl+K2Ai+omyus4ZJjKqGg2MFuBKE5haXdB4E3X
ejAiHJkrJCQB6u9C18vP9TrM9nlu9Sgn584InTuq1fsYQm4L3nKS6VZLkW7rgybeqVwXTxU1Pnyg
7563pgAcYVr+3RBG7ofEKBiesDKhrs0IfFo4+dYTElU64uU4n0zVzbqzp/IulHX9vQ2M6LNvNluU
FlFWp+LAFGrQanudEg60X+V1Qono0OfjrLFgoxtVlsUHYgJtVeXoaZEYT7dlZeeXTB4Ym76LqsMv
BmcInJudEUJ7vImCqd9Hzmjfd5SYzmUQD09IdJRn8dQ1H0yz0vblaPaMb3qGugqUVlPX4+Sch0Vv
nXn8hjlMpa72k9g+uPDBxjKTLXXtoRyEf2/FVbFF1nx8ymxeUZQui0vd7kBXd47vnyP2wMbkuCi0
c/3sJm6caeV4svmh6qDZmpnu78SELFZTFOK2Hm3/xiW8WfVVpeEyy/5QRmZwsEII0VRGfsdEEXCK
daZUBIrbScx9aDjBOp0ie9gic5rdZa2fMXxqITOlt3V4m+ao76ROMqydiSsOMmpKnhKjR9JxclSB
BGcmtqYqjPNyrhIgiZDla7hLxY+k8DVjJf0KVTk9bnZRFaHUqDcwNPme5X+33To5M33buS2sCEli
6N0ZuUi9bifLCKYMpmkQ3+0cdnFS4ioYe51PWaCcvqZyM7zXA6QtDbRzdxPSz/cxD3iLClfq7enP
ikMOvveRWVRwKEw1JAS1tvTPEmNydy1Z/30t3eJnWpbdfehNerNNRGdfOa1ebmQdjTvd9o2HvgIY
YbXlTJmuTYSnBVTrlICR9pvF5Vvrqq3a/GA1abjHv8gbW++0C8Ma4ydf9dmTshCnzIteXYQFOxcP
wlkVBSCh80a49UXSyXxtgBTaDVHlvw9scHRoBXYPblDJ3cyWAlYnHd3NqDr04buQiS1nLGxchIq1
T+CHFHrYyroaC0+7QiXe3XIIxR1g2QCxHpI+z7bazx46EGjFd/FtZJjVLjG65FZCNuWvbTuWqIU4
pXcRkNlfZokrP40pZEoubuTWajTqY2PSnOmuZ3/L4fLnScsbZqioH9oHF0GIz5SPW3tX+I23CqM8
3fW+pSHBqNJrK/X7B8IKtK6yIhDuirqhfclP+zvfza1x7dPfoJ7VZo+a7o33fmZ1tw5YzUdZdtlt
H/rNuYXo1dXYVUaFlvFYfE9Cx3gIrcBe26mFcHqY1+3dEKS2i+xfmSDKm7dPdSJS+NNMp1wHeomy
unLCz0YDzfrKM7LxoqhrA/K8ugnhZHFq4yLuEL3K3Cq77+gDxDse7/a7o8fpuZWgmZqIWmTrVkOS
EiaNQV60NfOeULqgd0Q9cfgQFVlyyAwPgbG+adG3LmaZ4b50v0BhEj/4sW5uHK/xvOtKc7rqzPUg
+V+JIRY7aQwq23eFHslVFGUTDw5l+HXaJO7WosZySESO4Fgan/fQIVyk3Iqfbljn78H4U2ubZtnr
HFrHfmqKOxhnUEfJPQv6AgPe/O0U4kVMFQpe5VJ9CSLRfDF8xOYHg7ouhDRWilhGqDubFqd/lubC
uwDFCtRyMv0PADqaXakqhFniyii/SSf3Pgp7sD7Wehs+VjI393YdlDdaU6uPlWaZl+Okm3cud4+Y
NQqsD2MYa8jZIwUfydp6X1La+AEpT4u+qNPL/PfW0v/UH36bJxJAHDxLdY9WILL/+j/PCxB//dSf
jUiXYoI7wyChwndIuSlp/NmItN7N9UoajbAQunB480d/NSKNd5KfeNG//LMEYdjvKEYD72FOkCqF
cP9OBWIBGYFgfq4DUOMA4sxAibPImEWsTK0QRrCBROBspHxbE+EV2uHZZzlSAXhtRYHUnmmaAb8x
MUpB5Tl+Y9Ri02xTO9gA9s02yp4kwk+KV26UJ3LzY5aAiTA1ReGe6s6ioDLaKJoERooKFzpnCaLy
jfcprE4VNF5ZEeBeKNzowM6BXC8H6YbJteKSN3CDcPLORsoh3geb/qbZ6pvQIOTcoz4Vb7x1FZ3o
5B4zTGEMDMcM86Fy9PJD+k2EBEelgo0Vp3vELWm1TKdKQ4vixoyE4mghBAAuSkC0udgsJk56CzbE
cCNSCgrGD8M+9fnmv+FZmeZ3CzNtN2RTIIgsDv7z44CWSWY7GhYCdHuMe3OX7dJ9cqHlT7TGNsH2
1Irmr/KWvbls9Aw+VJXIYA/zdtXdtKIDBaIMGV6bPMeYTpz016YoK4CypjzIwpSzWBriGkPsW4R6
SXTp091jdGdd5reBcYoy+RWAAKQQR5DXDN/CiV+eBFMvHZP4b1MTk01NSpsY1bkZva+vJjsdN9mp
0eTXZ49K6VxMxZFBEWYvzoVKQhlXDv0cr9cNrMlLFEzP8qlWJ5CFr6qiABY5e/IX9E9SoFx8RMS/
GquncrMxbhmL5XR4X8KH4mJY+zdfkkO8+X+knVlv3EiyhX8RAe7LK5datFuybMsvhC27ue87f/39
qJ7pLtGF4rUHGKCnIbdDyYyMjIw4cc7Bf0y//GaEWkxSM1Sk5X9AAd+7yCDR00hRfUMu2L+eZPmx
q/JrCndPl82c27VTM6tda0ox7xK6e+7g91coOjscxPvGih6okRxVgNuXzZ3zRt6Yy9IYLaGa/X5V
maoCQe9wklHoXUP/qZPf1xDRJOHW/OivQQOuf3UZkSd4UFFebdkIA/uolMs9gmKj9EOQtvx9w8Bb
PfvkDFsqcpFMpkTu3AcOWAx3rDZGUdbEz4QlkO14naxSi/91RKJSYR5FeDF09a/C0+jSo/sQXVl3
MwKeTvQREAVayleCi7je4+VtWsHK9DfLlMg5XdKCOxJXtzA81n1BRYpby46uy/nJp3gFjhLYhVsd
mV1wwQZcNnnmMMsijKS0MLjHaH699wzN0nulNLknaQJ8bAPTbeuBahDzYH9gB0QVSCsgSGQ57+3E
NAypNmIH2b8DOBw30eed5W+Rip1xdEBe/5jRVwX5KOvysAdVw51V3Gh68yGXf1biXTBuQLfP22GD
QG2RNskrN8+L0kDQjQNVyeIxQYbUl8LXzkJ0vVfQhbr87dZthsUtmG1Zzu5CCSobq4/H/Vsl0cSq
/K+DMtiOCIyHy1HcU374Ge/VfXbfHC7bXB0zgx0Cb73czZrGbOQaQjykVIXrSI7crnrNaQRvEvis
HO8XA6uQJMSgN/LFwFy+oEflZDkjiMPPy6vYMrKE4ZNgkc4VUo+TiWCy9WCUx0R51aOX3zRB5kz2
AgSaTVqoxN6biIMmnUSavW4d1omNKuG9ainXVh08XLbzy4a82WEYYREtYIZ97QNCZ/QdoymghQp7
zts7pTE2FAvk5XSc5Ef0yliLpYDiZ+RB/gXKT2lbC9Ic1UjpSYfJadfvJgeMK7UgF0Si0ztTe2WG
NgJDAMnc+CrfS3+yypPfYOUVqtUWXZPxGyjSCFfGbSVuXLzSsh+/rhH4M83eJXFaWVC0FsXQEQu1
2/1VHqev83Xo5ocFeGmL6MH/rmrS20dVNE3kRbikFcYqXYJvQGJCFT1gkUr8LkvFD400mZ4QmRvf
bhWT/ja0RPGlVS39cmQLXZ17PRw4spHOlM+VT/JniFCMjRt+skpe3gwtSQR9gKVXvebeaqvUHyaf
BBBFbKh2dOMgtsBV/BB9n16/N6V46148axENkqV/jy7UmrghQLu2yBF5czW7dxOahZ/0q8wD2kiZ
TnqkUzbZwPd2+WjHt1u07etL+e/lnhhfeYxuhp0V5RgfHOV18nI3uEKvtLWNvezCobLVu/4lZnEI
4VNC24JDzuthdSNDNTwKZoy/dOlTIhhX3ejvR83YXQ4n66HJv1d1Ymb5NU5DYx3jrzVxy3gyP4AI
8zoQMQdwUa7i9PvqI1O4ztbSzsWw06WtviSOE6pTyZcMpfxzRD8mY0B947I8dwoYNWeQeun+Q2L8
fl1ZKyZJpfeokof9B2W+9v3XtERSS1Q3Mpqzi2FUCPgZIEYQ3O8NVUYVDuVgcIEhNpiEnxRz4yly
NlQtq+AWJiJr6yE+gMdmPzZ8rvim+IbaLFTInulKH/z75miCBfG9yz5xdkUn9laRyrBafaJpFLl6
a14VcedWIAkumzi3O3wtGUy9tFB+grY59TqUuMe4akDvVq2/U/L5k5rFnlz6biv/pqjDm4Ofmlqt
pmqTxDKQLXb7mrZZWDtGMTGh8ZtMa/8xA3iIJBAyqfWEcxGVgF5njmtL/PP8QBOOejl0W8f13N5w
h/zXzJqCkF6zBscLZuTJkVRAQpmHUMGjxsj4a6rb4k3tEI+/X96tNTjo78VJVNBIPUHLr5nVxBym
gqnhsux3w6dun+1B4nnGlWzH3m8nnIQ9POIfU6uMGoxpSt97MSVcSczTjPHWTOy5wHpqYXVgk6RW
x7iZl51Cata38Dn46QJjw8XP7tQ/C4G+7b2LqwIyylXNQkpgE3X12m459vJ7rjOYf9cBucZ7A3MX
T/oUYkC88vcZeC2oPO620Vpv4eWSndUBaowxFecKO8mn8ljdTU69AwUsM3hr90eUrI+1lzy0dwWP
LdMB0wSD41bdYvN3WGXXXe8jR68HsSvUcdo59AyZaogKvQ9t3ega4BRmyTSGYP2Q5SC7YVqgu5t7
pd/VqR7tud5KR8pj6dswm4bTRWrzoOe56XSoK+9RaKawmat+6lYgkSRw6tJWiXPLGZafn9yyql4A
pk24ZVMGI3R6Q4OwQSZxNj0B7SjyjF9IStcPEEYaurbKoQZrvMHTndTNhqP80u1mjxS93E1b4+vr
1+jfQeHE4GpNSZSPvlBUMddSe5Md6PS5rR0cTVvdBZC6CRQvNsLQ4mm/eKK8DCxRhmaKa+XxrVhU
RhawxNatb4ZPxvV43drILf813JO/uJetncs1UYb9x9jK7QMgA34IzNjtrenBD2d7qhRPbduHvO2/
DHO9kbWvi5z/+Zxk0WS2dIfWD7s+KeOhFQlLtTvv9E+oOzxEXuawwHvfRkltH90H91uLPBtD4BH8
j9E1HRFdXgjka/ZQ3QcH5QCD1F7diZuIz7Puf2JmtXF6lIKJZHrElRvFls3bodygQTsb008MrDar
mprWKiuSMLWdE7uehsPUhl7b+RvsGlsLWcUhSa+bQZxZSGGA4fDpQG/JBqyrjms/MFbHSoh8qxdm
sq9+Z73Obvhl/Bh5glN6kW/nqZ19zDha0o/wakvxeWttq4w5jyKhBCvA+8Z6qksosLb4bs6nESe7
tMr708HsIhgVItdMldtxCh4zJb5SZsstp/QADqUCnyl/EOdBccImCpcRps+XD/XWGpdDfxKHBRE/
lCFDcWU/dsriaHTFxnPgbGZ7ssZV/gKqH+DZssYhCvdzOjAz8AQZvBuBir28lvMRYxE/XDSs6diu
NkwMBko3Q8O74FiFjvExPc4MOrnaZ+4XZlq0/ewNT23uZrutB9z5y+bE9GonFUYI/XZ8M+1fFdAk
8yBp3IHxTrve/7ZQy99nglIUjAn0zH8RQFcUtLphgOH6LJtvUxp/jKytdO38dXZiY3XuAGIW5hwS
CgVFEW4EfxqcNB+S5ySIxYMiZNqIerGq/RTRIXyC4liy81qbricEeAKv0hlBofWFJjtTxPvLG724
zC/X3slvttpnpqIYWolxKaWRv6mVzEhktIviEsAf47pIDNVD/nTZ5LlzQvuGEvMiiGC8VQ1Ozokl
t8o8zCqXkSm5Yio7oDc3qkfnQvapiZULAVARw6pgVROT8X4Ls3leTo+y3m5crOfu8VM7qyPfgYFr
pISlgOezDeWxajrbCOA0rW4yeev0n1sUX8s0RCZB6Jivkn5zYKRvkDW+2/Rk5gGhNAEBMP/Bp1vY
KVV54W+AqfJ9FGusCk8Uitj1s/qrqebfU98a7UI0Hi97wdni0KmhVTAzOrBFQ8UzvfFGd3g0doM3
u8O+curvjTu5TDIWT+HzhtHlrl67+6nR1fssU3OYyDKMDs7kyE7ozNe0o6g2K16538KHnAvXJ8bW
yI1WgH99SsTYpQpmR1HizdLHDroN4urGxXDWNf7dtDUPMmh7Rt5hLHL7JL0KBc0b0IfV+i0uy3Mn
93RBq0xotMCihRkLmsHFj8ZL0Hy8vD9vRdYL+7NmyDGMgZH7PI8pwtJHeTZvQbW0f3sGD0TZaZxi
31+Dd4VS7jX8BInAVLuiC/DY3XoXnjvblFoYyFlo9BcKhnfXuRiUcQ9Qk9rbnDtT/i1Pb6r4U5SI
IK/Hjf076ykqBKHAe5CKXHdIwyzSA2viwxbl7IW+csjViLFJ8UWzhk+XP/HZ69U4sbX40kn4NaPE
0IthWs6dstMRB8l6r3dm5+0EvDSbd99Z36SmDkwK/lMGdt7bk3K5r6NeIaA8z7vJ64/lvXUXMQju
GilvD+5dHv3tVj9zy+rKVQNpqutRwWqtemBJD76eHIvAvfwtz7rIydKU90sL9WEWqkHlhZMM8l5Q
5+apM/MIrr82j2ytDAKUZIxhw+rZVNc4Mbsc09Md7OAhTSbWJk6Ovy93IRBpmxz+h+LU+62a2dnc
5dTayl+aWVbpDLPIftd8km6Wp/hr7xTH5hjQJBbcLeG8rZ1b3d1W2A5QcWmchfEQhArjNHcWAPzL
O7d8ol/izMknXN1y/Rgj28GYvivnD3rReIug4mULZyvrp99tdb+1WoHU4eKB8Fp8HH2723MEjsHe
ui3vQiSnDltKPJsWV5ebkKOkpsZYlPdq5i3Bcv7eUsWYr7SrUSd53kzVLx8A5krfe2I3jX7SM/zF
E99VQrcv7oNDsxe86tUAddnb+pdAdRYWfgGA4uXve3kHYc56b7oQRyMrO8iNlUh0ZqYQUn2DCOz8
4hTSIPCdCtjZ9xbEfGwR4CEoi8MM4eBrOx17ZWdG15q85Y7nff5fUytfgXeg/vv+NgU47uLANeSP
ZvknWTHNpH8WtPKPrm5GcMhkCUqYumWqXw9VfcdEzm8SgL29qE7srAEySTlNEB8ksTuJ0JbXz1HO
uMoI0Yb6SQnH45/4wT+LWnd7UMhtIYVjl7oosOPmDlWjDU/b8IM1FrGFfEVqoFtw/Uo/Jk1/V3Tz
B/rfcKckXhGqz//bglaXihigxiIMaewy4fdFajIS8XwrB9ha0uoGqSRfi2uJwzNNTpruxi9t6EYH
VgO95n6BPnJpxe3N5FJw3yx+bjj7unta1/D7awM7lqaZo5ffUG2ymc3a2LXz74t/vX2NR6RBa/lR
zbYt/fwevgyvQjPoZ/m59uSddCv9FBEtKhxpq5K8tbxV2BAKc4KUA7tyvYuK1J4kBqyHbHfZS86n
cSfLW4WMnBORaUvKvyjbwoHm9QdxsCNn2kkebdvJ/SN74IBBLDKquoZHaIY8Z0GNy/Q7yDpmuwRG
3drdF+Wv1IuetmLv2egOc4hiIgwAOe/qYpFyM4R+D2tWzeCMiUyvOf/RFzyxsbpBkK/y295no9Q9
uF93Zn5wz2SvGx7qvaxssyAsB/eXnOPE3jolNaBzfEvyATyRRTEtx13JuXNC/To8tLcpZbaNTTvr
iycmV7FERYyvH9JsyUF4tkS25CoHpUX4Uj4icPGpeIGIKHWyjXbRltVVdIF9q547UY5pgj53wg/d
/L7wt11e2paN5ecnOXALg9GkV9gwjO95fT9QsBitrTCpb+zY8vMTI53a9xNPGsKk07sq+VTgybFd
fucND+HxW4s6uB/RC9l8NC2+d8lXVkEkD1D7aTP837+FMeMgPEKlhLTBleJNh2RLenC59y8ZW4WS
xpSqqGKQ4O+DAGUGBFT7/0e2uHWoV/mHWYUJarlki7Ur7czKKQA7w+t3FBxlT8OfRjP6lH8SSWh5
0cxG4gRK3NUpV7o2rsVJiVz4tx2GXx+yoPnr932RWQVNB0+NcOM632HaVrbiDJipoT8K0ce2uk7y
jSznnCeilwA3rAGLyy9K8PztTZjCX4aU4SvEq6jXNl5vGF4dme4fLOZN6Q6oOEyxq8ibiX49h8zk
u7N/H4uxPbbPkfKbDKpvGSJ6oWCOAWszBbGKS9kQjX1TUjft8uaae9qzEE38g3WcmFgFIdmYIkPP
e0Jf3ae7tkvEYxB3OQ+vJg39P/lo+iJ5oEF0I64fI13ml1m6lLQHa7yHCoF59g4+hNr/enlRZ299
YPT/GFrdIcvUuV9A+sWtLzrN4/LWgq3Fnj3Zla+7w2Vr52IsU3oW4DN6xr/oJvv+YNRpNcRuFPVu
ln83lfggZd8uG1mCyzr4LNNlPIURVgQy+z7GapAc1hoySy4u4JTp/WQ2/GPYmeoPDlIq7S6bOxeD
oI8HgszIngKa6r25eurLaFBImzpDsmP5NgPlcdnCua9m8dEWbncejWuwFhyQwBObkvpF4tuW+Tr0
8n7of142cnYZ/xr5BaqVCFoMpyfxQCqduSQZK9KNL7WxjoXV9vTy64USyQoREwN8Jx0jAT0D/Lr0
/X9byMqhsyocmdJYHgNJbqs0asxyo6Fx9lPBfbvMyNE/+yXWMIGdoGfNKBkMqmE7f2zE6vPlRaxV
St/i2SKzAhM19IW/4Ctmoe5NpV/K1u1+/KJfdeR1llPc+KFd3Bhg2vZQZdzoh+mg2FvY4bPr+9f2
GmaR5jDgQvpJYj5YLiMcMKMX+8vrO2vCWGLbsjZI1t+7gjHWouUvJtQh2vWCfwsT3h/kjIgr/dfE
OuFnShdmARMTI4VaE0ohof2eGw//0zrWc12SmuvMmfC0VlFXkrq/ZH2LsP5s3/x0HSt/LmF6CCXr
7VHR3zTirehArKiDATwYXngHM3ktHrrMEa62wXRnX7yWYQDtJgshFVkljYYcVlM0kDRq053WvbW3
1MKh6eyoH7W9orzUDAoHfzR8sGjBM8m2SBusx3hUdJuYXuKrtoLqWBUkRFTzS2tLduxsPDoxs6RI
J8l4aQYwOS/xSES8cTZuC4JFN23E1Tc/++U6OrGy+oZCoQ/GyKwpNdSltJ7tg6O1X3Dqf1RXP/1s
q6xbF7OUxv7y2dy/MXWh9TGJX6eH7Ci61b2pHJr0Vos2jsDZcj7M3CZZIgyqpMXvP6OeFQXTNyT7
GgmKbAfhbXHX7ftDcpM28OReCfvUC3bCxmWyRIhfP+u/VpcIc7J5o281aF/gmlLtwy0aOk3duy14
edj9nc7PD+UsJLbmT7+fwiAXAn0+2uMLpGR1HI15avMko1HetKktzN/jEJVJZSP8nwmPC4U7zI9I
wxnqQu94ujgzoakXJ1riVn5p1+OrOW9VVM/4PuwJEhSxqNzpv4iKplOZtlZKT6SpExfiP08RRKeC
m+ZyfDxvhqlUOBplld16v5CczKWVLD2hph6DcpPKr7mZ5PvQr1/+xBDcDIxPLED91Rfr1FJJ217g
JdhoEEkb09BdQY1T7qUp3tJhXuLCyvVUJjVIuogOIBpWDo+ycTAGk5m4dZBS1PwA9gQSdEi8xS0R
mXPZ+TtTKy/3GWnvVdNIKLcM3lIvSFAKcyBDOaoHIKsbH/Gc23EjLwR7DGLJb0nJyZmC/lLNgBOR
ysaTbZU/o/HH5V06/+X+MfA2yndiAFHMME8NArk6j05e5Y4evioxhP3DHzRz+HD/Wlr5A7PcvNGR
r3aDuBVv1MkyDnC9S+7l9Wx8sLUsXSBDtuNLfuKayROTlJ4eb1VStr7YytcsKcyZG2IdZfu5FFMv
6T+mTepAc7ERT8+eVLS3mB8Hjg1s4P1JHSotrhisT92xV65maOn0ofSk8E/iwYmVZbknDlDCz8e0
CFYCxfCKNHkUZNUO8q1B53N3EnytTMFDAIIfr+EPWYuYCUShsZsj/OB1nE94Nb14R+IC979rSfs0
ZxR0q315/iP+a3b1EaM0sfooZnlaxpSp9jVS6dGGm1DK5SJfB6CF91ck3EGhYa2cos1U2MVKIWGW
Ou7tLHLMv+T5OfEEj/q5a5T0k2z9u/Wpokf8kGziKc+t8tT8cipONnGcVDg3Yzp+TfGgzh99f/RQ
Z3QuH62zW3hqZfUt9aDxq2bCivnMBUjmNB7m2ml9BnqBlgAUKG/18A8OwanNlXtaYUOfYimKIZ6T
eWZsmG6ipe2VUcECdnl9W3u4uhmbPp3HzsKUOUONKjTLawsJP8sE0CJRn/Wl60FKNl6u53eOsAh4
huRiXUkI9TjOpjlIOOSf1YQkNLYcakuXV7ZhZF1JoKhZy4HGxo3KjSA/12XK5MqWftu5GRtIGf5Z
yrqYMEhi02lhmJDsSrvkOrg2P1idPbrBQQNRUjiWx8S5D7muXRwzxVav4TrPtoRZz8V/4GvMu8qk
UQzSvT8JZTZKk9TEZAFNYdhy3uSIMm9par+pP62OO2gEVaZwxpzjL7JNShYIHRT+6dtSK94oz/N3
5XP5EAK10t2RSQjIPAlsPTW7/lZubY3/X+6E49b8xZnlvvtFFp8+OfipVYHHivHZyai8DraNPo5+
/4J4Z2JJ+09MGIORkpwg5VCH/c6vBk+sKneYZ++yj26sxFzVpPMePq+44ZMazUEMOtB4+lb8WjKM
C7u2LkPKEBrB6I2JuWp2UXQ3mXfSgj2H4bG3csSJfgTtuENE3RnLLSm9c3kjn5GXOzLs8Hyrq0BW
8UqbxEURQ92PLgSUoR14iZMdi4f4atocmDlXo9DUpZUAkHjh3lo5hpmKeY5zMFx1DA5c7uAAQ0f6
rHPunnQmrLJduo9KN9so9S3Ha/2JT82unCXlFtTlBdiljZbtW6mNvp4TdPdiYHkmzfjLPnMODXW6
yrWgXp8Gkxp1y5uJBnkQ7Bon3DG8oMJ2Uz5CxxhebR24ZZsuLHCNdIx0+Oj0UErcbPyqBNdDoB9n
n5G/Ntzw1nPn4eRLWqtXbRgbUqb4FLGl1uPqORjC/Pu3Am9mKjqU2kSJkYv3BzsLzQGmUj6enIws
ANmb7K7ehC2f9QjODJwLb1fDKmmI+liDUZUmrgr8I85+yJFhS+g0NcrX0pg2PhpchWe258Ta6pT5
WSIrsCwvzXB50QYQ3FZyyoP2qHmjM/R265RO19rlvrnWBFv7eNkfz9yzGi81Gg9c59zmK+8vosnv
w4gsUAMr6nZIb3XlXLpJJr5eNnTOOU4MrbuRqpZpYabxBskm5UUvmxtmCYKNw7WxmPX7vVbLrvYp
c7pdjTRN6R9iVJoSBoUuL+Wcf5wuZeXnvt+XEATzdI+F0UNt2JHLyA5n+Vpsv9Tjy/9mTHnv8jli
6EbWYyxZXLBUpistNR2rlmRbSfNXMwXKeNniuYLtqU+saTiUnhmuvOMzKve9K3r5TrgLbjXPumX8
wZYPEHJdSxsHe8s7VkcusdCQVEu8A+WKhudWo23JsZ/dtAVgvrSqae6uNk2GZFnXVBy9LGFrhwA9
mAMHgbpDTt221LYeAWfjPF1kxFqXrjWUcO/3LaisRqKhzPvmP3j25Kd1xzXNuHi9Nw1bf7y8a+e+
IJAamUo3OSSl9vf2cj1BDjYgjARwlCsSjDBG8fuJPw0dZnAshqSYwFs+8UlahRwD/CwGNdoyfgzG
RQ+psXlb7i8v5NwhPrWySgPyRoqKIqNsqZf+bTim3yR/+KQkwoaXb5lZ7U/rq01Uiknq1llvR8bd
Iu6XIIz2J4shfYIjw4D3Y7UrsRYGcZNTekMiwR66RVWp3pXVvMHJdnbzQZL818zy85OdKa0R+EfO
8RGUn+LE1ThteNfZmAAvFtP2VKxlZb2QOmMkT1Z49FlPyd3sMgV1G912e98tD+aTlNrzc/MddbTL
X+9sSohsDmwpy4llBv79uoZ8QgwtptQ3OPOufjBv5x29MXiddqar3jeaB5s4Jcytut+5WHFqVn5v
FnL5NiwKHp+Mv3wwpUPZ/TX6/V4OfEdBA2JjkYunrfMzzhQ9eZ7TcBCvPLEYjA6acNLs4W84l93c
jnCdV3skWBqUsnmS+Xa1K7+2iTd8LlW32UJRnjsLJ7/B+rFdydmsZTGxCsrsnaaHexQPXi3J/7ix
0rPfFVgNe8lzggzu/XfVMjMIhKUasxSiUX9htvVqLNzuJWNoAzk+13SiXd0fFq2LjeN+7oTAvPOP
6dWWhg3eG1YJbQq9fY5j8bOY1/8hAn8nS/xOY/bMRvJ8VyQ4fTURqPn75fGKSIJ52chGOqZ6hsSG
vuEr5zbq1MLqnLfIAaqzRtCKzMGr++CvvJYOkpB/u7xRW2aWn5+EE6uHMmoOFpnP0NjpjeImKOH5
1LEum+EuWBL2le9zaUlAXkQQCswzvLfUylWESkMIs5mo02UxrIMWCMj0KZHm1dAoXQVD1zy0bSHn
9OUa3tns335AXO5DLXeNA7E4cyzI5tqJX/hOW6TjUQ/U8CrKzeGQdQjzoKVZHDWUCB8sXtPHHE6G
3ZA3/pU+hv6un4P+OhBL/9Msyf4z/32IDKw+HCDC8F0zyKXrIuQgympbeoXW5/doE0u7EjGAe9MM
htva6s2dOkrQ2snWX+0AAbGUqTPDDH74V8Wyr2ExqxS0Ulvqj02sZnYr18q1mPjq1xK6LtusfcWp
xjK7QSQJOhEhCD4j4cJyxKxLXo0UQS1HicfqdQqr5kYK++kWQDT6M6mS3RtZgUwLMIjMRWqn+4pc
Z/dJCyV5Fzaq/pDFQ9PbRW6amcPkZfE5z2EUceI0iJ/R5zEeuylsHhPTaBGfVYQwtKtoaitnmBEN
sruqkl6Svqb3Nvip9t3orQheDmWO9pUWWMh8CeqDTGdwhxhKfRR7GTI8uKeU1BGnvKpsDfwMJfqx
8nwtmK/Fid5qiDwCYpxQUgloTXtZO5h2X3cz2i1KuQNZXT4JrSk9xSFHqVfp7tttn+dQLQvqbdoL
hj2qEzRJagaJURbrtdNVDS+jXpKh/5eZIUG60xH7jk8twEHQOVbT8ZALW+2FRkh3DdyrPEZpHh+H
tCy+LuSB+5BS8WwPTToPTqei9yQm4osQQ3cxhE24jwRtQl8ym59y2ep+GmGvPkN11H/up3R2K6Hq
dxHeFTmCPtf3lbqIYsC2uFORDrpvUOkebA6A+r0SFiVaRM/vWU31EzBT6Whh3kyoTrfdVVBGyTMb
lO61OW69PjZ0Z4R+/Z6hwfBWQaHHQ1NNuKknv7nPBKl76KpJvynRB/WCqut3Qil+TbMgP7TtLD2m
wjBeAZcyD51ipYcS1eADyi1MNSuJte/NHuipYo1OV4bpUnTMmkPoF9IDahvN7YAe2jW1RP95muKa
gQF9BMjTN/F9jMwxysQw2Ep63+4YtzI8MCsB0hGdYhu9CBchr7u90fY8Xas+2ktJD0OO3rTHeDRp
OWIK+Hww2a01Ggc0PMfbWCzifaqm807WStmdUsFEAFjN/Z2amch/Wqq8V8oQSHwnZQeo9FDd0dJm
jy62xrx5Urtlkxq3/IXdAZUc2Zl9LbyprUJxm1TBLZkyAt4C5NtBjErhFQXfR2KViJdJoeWYdWd6
upUjNJho2iGpg+hG4zn50Iv9+GLOVfeoB4usVhmhBKP2EPJEdXlDMj489I1ggOOtNAfmLm0/grZ5
qnwps3nUWDf53pjG/ZSF7tiMV5Es39eSvjP79pPftmwi4y1ddmz85po8wOt85jS16IMiv46+eczV
H72Uep3cHaUq/JT4w13T+jdW6u/SECpG37QOPGYOrUI/qmy9eB4/D0J6H1KCkafkSixTBEQBc6iz
l5tHRet38VgDlxy91oAsyVeumqa5G7N2D1ccat2+sWv66ZAqhZfmNQq3yQ3Er58iS94nTX7TzXqI
cmxxaJrie53Cjqto1U8f3VCnlMV7wTR2bWLAL4YStT3OzO1E/bOvaw/tBGd0CJOfgv4TJEoPQzsd
hN74MFrltTrrrh6jEDbUyauFsp+rF9ZLk88fikK5kiJx3CEFsmvr4jo2h8cgLo91r1ObD+6Trvws
1unBmgQU1KfslgvyqUhGBsj8z7IY6La+KCAhxEeb2AcoaFZ2qPY3ovg4VRAxdEi8T5n2pEDAthM7
+V4QrRe0cu/0QVXdUu0fZjlJvEDpjlFb/xRC0UVu74BkSo9cto8UiTAgtpNTXhNHzUrsrPan6DYK
kvhj04ToYhvUEEeQn06laR8s5APt2lC+qvLMnSDKn7K2YFAQ8SbbbKfcCacJOOMooDo2S59Dc1Eo
L5vKDriSVMS5azHejbV5J6QaYa28l1PrtdfGb0ZZ3bYl6y+pghBmEJdhOAXAV9L+NJrgGiW5e5QA
7wG6f5kt5KELBBDsMFAe69ZCum9G6qYaboewfmh4zTpVUxf7diyRvJG0vTj1qFWoh8lXPYSH7wNL
uSo13/X9xrO6xu5CCEmDQUcxfRFM0yNG0eENfQ2ruXPmJtkLU/wxDuKXTh+vZpU5U11LbozJ3Mco
JntBN9/U8/is1M1tiTJvOk2FG4n8dUiTcTUKJsI76XU6KddVk7pvRGiIqnmjENzTPdgngf9zrEA1
Kip9hQb1KBtEn2f1oJbq1nDpuiApLiS7IYtCu5ezGj0vkenJXvbyQrhFYfxLNmRf0zlyVG7Tuqg+
FGVBCYlSBMIdFL7p+qTt9MWqi0Meq3aaiq5koO+EpPNzMbLPaVDFdqbPP4MSBUA1try+FH/2Iq1G
sy0YKFMdn2d/0E03Wp/Jt1WoP0lR+qXQZxQfdL+3oTh5bLKkRrEo2llKdEjr5GAMXO500LWyuRIm
dNYzq7JcHAf2V9X4hhbBzSQootM2CeJQYvgqhqCuDSahhfH7jC7OvhiFzku65M4q1duua2K4QCq5
nfZwspWWq3cCOnt6q5T3ItLdrykDiz8C3ULfEgEkVwjlz3W9KM/PNdKb/AmHGu9N25heD13hXCaz
0wCb/5qqE6R4XJbowk07dBKu5jpBa67x4sB8bEkSDt1c1m4gDAhBdjrIaqFGtchsMseSguvKmjP+
LbiT+EOJVOyV1r/PEiW7yqfR0YtwH1uJV8Yybow2Isn2XlGnQ5FkUEokumSXUXo3tPLOKvvbeiCK
5vXjpPYeIlB3qZg9GDlkS8W49NXFpnas1kcmslFQnUXHj5yvr1wxDvfEJMQcG4tjLj9IhewhLBjf
oT0Z86dRotTSXUf9y6oOTQHRcF54SRRweGJEtQoa2HFPN32K0qvZCm7UxEQc2UDwVE6jz4vmPJlC
iayXugsh7erT+kuDjtVgWDtLT0UQ5tprkKNMX06uMSuf86g5WPOM54gvkjjt0iF8VoSmsa049mKt
9ox+Rk0vd8xh+trG4HqCSvgw6TACN/pHC7HEwggK24io2snBvil8b1LfoFo7VVDvcnJQO/WrHwhN
fA80+ZPG+LJdSzU0taVkm0Me2sZoPvid8VlS5rs21npbi9Sd0jZPySA9ZqRGgoCnKsEzHKMvmXyn
96DnhObBTK0bNGJkR5OQ9TXLm0qPUX/WrK9N0n8Y1NDrWnSxAT8nRMIxlg+mjB5aGV9PwjDBZ5ZN
diQGT6OYvogRKtmVL5Nt9apbpP5LMOUPszQfBdTnfXn4kFnKQxiM0HMMoxMO8tc4Nu+0tPhqNSbF
CbQMAYhED1rt//TRY7fVSf4KWTOszUgzRrXwgA4X91odHU2xt8nwv/HDfY7eVj6+aMEAho7rwNSy
G02Zn+ewPgqlFdptMd4VwXiM1OReoBc39LivdFsaqSvCWR/LZIATUaLzBS+JMWFNKUqvnXQFh4cX
yGDLC/UhR3fOyrSDpfp/8bDcIwQ+uKaMceAZP6EE/15ZnGrD6p7pkX0O/AnO50y+n4v0pyY3Mz2K
mvEr07WKDkEyPqeWVYKdNDG7Lv0fZ1+yHDeubftFjGAPcso2O6WkVGtPGJItgwQIgATB9uvvynqD
U1Y5rIg3O3XKLiYbAHuvvZow1ZvbJtJCpnfrQEc7X3Ow5jobLJAffB9amsA/uMxlBfdtOJusR5f5
0U5b8XlFxE5tySNSEa+P+QEmbaU3QbbvDhnEx3kQbiUCx+Jr1Pxxi/SHPQQVttW68Bv1ECj7rqVa
7JCb8rOzJGJgqK9yS8QPM+kPW9Be1oF8WMtwDy5RSqs4763uOAukdeL39+v7YqJ8IeGDmq3v0J7B
LkCWlex2WDh7XeP4HprdSGFczsdMNyBbaBx7oyIXgdgID4dXi9JrIk6FZiEsLCvYmznMvX7MfdJ/
F3DfSEjIL2vg5UvrHFHV50EVn2XY7ZatzjpXooJvbhYXyaf+hi1cMqORyzoXCFrPlLW+RHDAzyAh
cRNb4mOpwlQonffbjJaTIXsvhFykglcW27UMQ5z4Kca5ZeCErqv4sgrjZputSekv/CWGqA9/e3xB
ZuYuGraDorRNWN+nfN0Q+hjwdNbmvlPyZtzgjKfmekHXE2J46M0ZAlCwbcjcwTyiVY9o/i69RxK7
kslA9Sv3cNrPbVavcWIh+mSVGtwi+1Eju7RDycHjX6GJs5HTjMb6rBpv78smp9Fw9hYCQTYCVBDJ
0YkPLIB88hCvGC5J7fYnZqH/bbzEblgZNV0x1eO9mvidheSpur5Zgu1QC/4QiDZXckssy07quLtR
RCedfgypSu15eZyb78z+3jsPrbeWyuqejYkKZTbo52H4FT8H3Xd7eB8YIpZR+TRzh+/Rf2pG0DII
PBbGpHdeXRCGjUwiKc6NqA6j1WUY0yRr2yeOOqv5bKnHuEawIQC0KxmcTjKT3Q/sd6XnbXuJNgMR
mdZEdzWbD4GZxgQ91gnFDnaBKIPcIJuGD5/ZKUFSKYIwMs+7g71FglS8s69gWhOeavtt7N3cHp3U
LOFl0tt5cKqc9/hABwSauxzLAz1//9q2Ve5RJFgKjrzTD4qWaA6HnHaX2g5OaKxuI/rsbHd1he1e
0tuGqjySz6pGiCrTeYDSFtKuYglWOKzqDPGgqQVbIgptd6u+eQO/Ca0e73pMpHMPd9iEw/agEWg1
6B5qIBQI1lHEiP0df2w4QzlCAE27YdXByMjGYRdXkKfJ0sOzhRQLBmy0qNswjWifsmtTr+0D85DW
WFieSDw6IbcActC9w57G5lsLND2KVc76ulj5ndNj6w8LZwoyi/4Ua5cFG5pVf6+6swOHcn5ADBx6
MD9rEZKcxD2CpT0rXaLvk4/Oza6SlcPuGbKrjj5R/9Zyo4s0L0aUyKFCXlERmVdkUSRDjaZR+4h5
RTGejP7SJ4L8iNj90k4wsGh384J4GZefkTlfBLTOw6Y/sOlsN/Oh9+bcE+SofXIaDMWqmtZsVOaR
rDGK4FfXqhMNEsbybQq6swjn5yF69yBAgn9k3rDKS9Z6PEhs/d4qci6e4n7dV2FzH0gkElIYvjH5
4rgoeeI+rxsYFaJssBDyGUYjBrzWAY65CQrfREIkUUucHC3fuegoOMxD+/1mmVyJtdjmdR9gKpis
7gRL4sdpcHJCH6P5Y/UkcgEeuuB1s/3M43cqvKPjYYs2BGdY+VAh2KIpQ785IuM31R22UTXjfWDF
IA+JVCA5YgzmQemk+rlEeFzS2tGBBBrZoteIA0Gzxn8IounpGi0cwmu3HmlO23cJFGpc06hqTkhx
xMDVu7dmIAkAPfruI3RZCveXIkAN3rQa0vmtQa9wBCXhcejGw9yLop+Gk2pJioFZEsR54Ec/UfU7
Segvd30Xv03XOHLi9XeN0721trrofvm2OYg57roucS2rTeOVXZooeMN+gFx4S6ROZe59Ddvc1UO5
39AoGRSKUt78qleFTdwFY65pp0fl4A/bVT9lqxfeuBUSRqP2hP+NuqlFNry0MBe6iXq5G2aDChiH
p1B32rbAP75mgCHsvjn3Sz47BO+j+eW1cwYnwVQDRnDG5VyttOhVkCOTAmm0DQ4bbPeNjYNnyo1k
qWrZoWm6k0aaHpJmp0yGUxZ037i8q2jzOMrpfanmdIjqXQxkBaPzHCdtEtS/vAXWk/YrjKJRxLEc
YKKbhW53HCsUu/guZx+1s977nbhpY/dk1gBA31zIFh93FyJNvF/GVCCD2oTfBgdq/61BgU1SsKcy
r7rqkFhaWx+AtC5W3OYtDntnhdH7jA5j9nKkyJXo1JLWZ6dO4VjFAvH6R4f/ZNhH0FYWDv7GWnWp
HIOL0cvBQjRvHf1AJngCCPEmnu/CiSTo6MCBS7rZSRzrngjUv/6Il+9GY1axLteqLkYSJUziyAg8
kJHM8jBRcpBu9LgQfUAh/hB4z9yB+IDTA0DKbLHr3I8ftggBaogKDuXOw4vduimHc05qqflGTf1z
S1TRSm8fq6cmwB91TH/ne+NxhO2SXONMVP4bDd1HKPqTyEE9yvXOYuS63fEjaeIblBk7z+1eA/uq
30AkoRfduvRRw40tjuu9mLwk1jGil/OlBroRzynUi9hKx7yCM2PUyDzkfVGjyZfyh9sFJeIv0hqO
MdhTUkMetK3ywTm5xt1LpX46MvcQpG1jZFK9Y15D8BjNLp6dPWK18nZzs6BhiIfXu2peEolAPBNW
GbHGTASnQcg2neIZZaPcKayAkL3444hPB3xfbDv+9t2qPCTbiZPszImHdS4NqjBY9kXBXuOd9Y3C
IQKfBu85bkpQlFOKoxL/Zwv+w0aDZNMyHdyfFDWGjS3LQ/OP9vuA+NtXB0O8qlpf3ZiUNHoSC1zW
GvuHVZtD79YFAXDoVc92j6102469hVNrWfb2OpRhIwqFpQ5EP5mZNyLVPcLe7qIDbmT4aqg8s946
8X5a0EKbn9VQ75dq0LmOVycbRvcCq+RfcDmtYPzDz5ASoqhCowyZ+U9mw/vH7y4knB9ohbtdyXzb
zewREvGLB3JR1MXvCAe9wF9nBIL4NNbwpTNFTM7UHh/G8IJxREblrUteWxwnevgWOAYNO+xxnHZP
KU44L74mUWexf4xRC8QReHTWjb2sSHz2y6mOCyra3ap/jbDl70MrUaRJgwroQZOGoCmQ9oeaYGg+
q5zgH/1gTmacC5EFGOu9rtyCBt/Gad6F0TlEU43sqqLBLmqRXwbPk6ORgHtOiPM3rHsoDPrUlnA0
oN4BiBrw/d0yhUACxkMcWqXqNcC122Cq3yof7xoh9cTCl9OxnWmXxNWj2IXhup5dOgBBuoLu3bd4
ucOHvO+2LQtiq+DzbjYWktu+NUirYfaIEctLjDzyOhAlmv192Me7kL6SuDqs7Xi8MtsZAlhsBTvD
iJSMv0+YsxLmArEnO4Eu3AK3MdmC5UHU2+MGPvMUYgmyQw2XNF9t2Aofr0znMLxrMMXQ0wc8AmJY
mxHgj5DjpXQtaG92jGFjsTHU1aBTzuMuYk5ie/cuSmnuXvPfb4blgVDrINhbpcOExKDFT891j9nk
9NCgb1d4sE1z8BggC36PTzpptii5Fh5iw37VvwjXpDo6BcbLxhHdC8n8etdauyvKKBVQgPWj9R59
ID5VsxyBYSTGxX9Af0h4R4bbL6mW0tLuSW7izQRzGgiSMR9mdobmrYAQncMmRcV6v9jBbvLuZHsn
yOPcqlJOL5Wjk35E5DgamOApgBfmqOp0qkpixd9n0iFVx8k3Oubd1bymR08LrEkEx2h6dgVCDiA5
pxE89EWVLwBhE6J2cHYtrWHNBxTPjT+XTWMO1jSlFWNj4qK7NX10qebhphc4SlSkyqqtC3BR9kFk
P7Qm2LlM7nhoXapQlcKNwZMaMDMT8jILgRnAXNsJPCRKjbAmQxwMhwIgh5uTW7ZwUtn5R4CVuSPH
QxAvLlCBMYQuzx8Kr8LO6HlImAb0bLZAp20vHqsAOzU1/i9YRdR73vuZFObJY5BAi2g9Rctq4ErN
rXIgQd7M6A8j/tON1wc9zqca/uaT7QDQ7A+BI44KY6oeQw5L/BwbAb5QW3ROOQfjQwdNotd+pwpB
WhWy29bHqB3y1ZnOPWfPQiwX7JqgxwOibvQrFeyI5O1LLcaDUg4a2o+t1zt3bB9DU+GdsbkMAP1P
GyuGECLLGuO3IQZGilLNiKiMzcTwLCiqec0xM4mcV3ju3s5Li5Dd5bZ34hMA2gIpxpmtraSrYFDg
o6hcQgvEdbAl4QJRgM6QTgs9gh71sDRtXdJ1uAHBMSM0fA8HhfkCQgXcKnWwejvUa8b8WtkAGCsE
hCj2zAXqxcfTSMMbe/OzkLNTMwfwkhJlt0xZM1nPyzJcgd02qQm7CyqkRK3dIRxowXwcEJM6VP6a
i0jlFaA4x8aL8R7XFQmgjX50+ZTSycEfj1C5XI2oTY7mNtPkmxj0fq1BjXeijNR6F6FzGuD5lNhd
dweYJG+jEHvuh7LaAxXB86x40ePWrX65GrzdritJaha9sul5bqaCsG03LlN5PeVnKcp+mXPl0HQW
/BEsnqIPoC2ULN/i+MF2sPDW6TZEg1tPTdFylVaw1rFHbCuoZka6dQCH3Z03YCENYWH7/KeJ4YKM
deeudziPYc03n8YYEyJnOPN1SBp6FJpkXTykdo/iwHVS5TZljYD0yG7uFr8tUQvmkJslLUCweG2K
wYoRpExPFRkL3wEUtGE05x2owWCprspGyTMitY61q/LNrS6bXM7rgtW94IX5HYo8vu6CpcqV/9H1
oJmYfhdXGDYBYvK1ONtd/e5xg+arO0pP3fdNnItQFlvvp5T7ORRyr5WH9zE6+5k3B71UmU9FOjfD
48gIAFE3s+GcI8W903g7x0ahLBryOK54OBSBoSPo6tc7JxVGhk1OiMyIjFNjnuE7DhOOvOsivN4O
LtV1BpP1c9z2qaM3lAxxodVczjAfrG2Nb77JYZZw327PMBjYVdiLYANaxKPAGN19rISbhB5Ne/3L
6Zt0aQlGj10xrKTwcFCTqT6I1pTuQC+jDgpvEseI2a+xNx86IW+Jnq0UufSlAp5MDIjMYj42U3MS
1biD/wAGrUDEK6e0RrwDfy3jxd+5C7jUmv7oRx/SEcx+qGwPigBP0C1wCH2YGzQEYZd4hOfMnY4K
EHJvB9m0dBcQz0/OpgtM5VNX8JuYzDlb1yeH9yAaVIh1885d2NV4OOMOG+VxVM2b3/GTpJgVBVZp
RJ0u2/ca8ylI4FG6vwTaKUwD72qO7zMOVW58lPQkKjYnPBnRvhAHfg8TO4BGeOCxeKZ1iPAB6d7Y
BMf4HJbb2KUAZnN7kjcTi+9Dz6CEGNaHqkZnMaJdkqwpQibvGXwt9i1BUQqIZ8MPUQdddyB+A69V
MjgwNFDztszJ6ofnSgHfi8ObhkmVGHwymNFkzuTsmN28ynj9rmcIlfmMPtRGCIQd5Z66Von/lMfG
S4PNe16ZjRnkesdn9g5K2qM7emNqd/rV2dgC0+XeLxGk+MKqCoXAQrvUamNybFv4EQHEdlL4kry1
Yf+8CQ9zAMs5X714MLMD9NM31V6u7iFcogNs2l/xud0B1jyEtbkPLSQzWMHtxCkq+956lRwJigH9
Rqv2JhzNkPhsLgINe9EZhvqJltHb4s4Ieus/8KZ0ojY80lBeCNwzmUC22NL6XcIm19pZ1Pkmu+mp
M2jqhzgEFUCuT3xSZ9pqEArwoQISaN8aSC6LrbG70m7VVjb1fCM9X5/BX8WG2y0vm7B2dObPgaCX
niPXpKMDrAStb8uGVESoGUXizuOHHZsuWSeMEWcb+KAMny3O9vW6/AJgGiegjl50g4mF5kEG2KrH
g5EdMERHJsJ2dpsPWodvY47WWygCnCmaE7yhMFmEKzIv3mTmdIYW3aZulAdQya+3e+Aqr6MPf7JZ
RjST4Ogm1mS/GwhGi6oNX/COER1m7+XmgWhAYpo2DaYFzjgc/ICuO4JWc+kaJ5266mwza78G61aa
ju+bSGZ6IXfUiUW69cxNkH32E5MsgOekchOlkRRhrGi3YHCWkKCD6G8FaBPglEfnaT2sfbTcOKy1
0bJMKo024uVRHPziHuZRPuFjsoEIkfTEoPdGOnaCMN+HzY0YmlVnPse1fMW29jJ7tCtUEz7hgHJ2
HtveY1uLpNpUlI8i+tFqdo9Z5K2rYYUyi9ne+W59NBUinGQlacLZdk8o7ikGtNhzYXKnQ2GKZ7rs
qm4plwHrxEcv3Xs2JoKhtyaTMWzXL/4lFsM3TsMWk9KG5BuD62wUgY1Q+xgpUXgZZr1NbzHsFJh3
dxS9qPsCDd8dExbKVXzjSTvpWyokT+kWwfZMVC+1B4gQAAEBW4K9LtR+7NforaMxT7cJngicc3oi
1ewDm0ThWA3epQo8jK4tmk0I9kldGxQd6odvyPd5cgjjKUwKmpTWArI6j2AegmcDNkAEeSlvX+GA
D8dBG7X2INHfyoq4qbvRj84MQ6qtcT/JXuPfyZ/WQM5OMMPwzsXkHAlXMfBID2nRruXhNQUtZsVo
VpdterO76CLcsUm7EKt86HWFIYM5UjcCPaTHSoMjBfrA4eJVDi4joGucMEGy2lKAZ7BXQe2jVUHH
SwYbIT7CiNvNbnEeVlOw92d8DBvmbPvIsTaYUTn2vTe5694YQkrbIviYmEXA/qA91jue9beovZZq
TJm9TRp0+f4Qzh/cHmYIgZy2hIEKMruI3tbMUvHwnQ/4Z3yfSLcKBmsfkX4uuAPNcejW1vNYV10+
ILZiH48+KwO3fo64a98FgXKB3uL4w+QX7v7uiE5gk21znC0K4A4SgqYUKGpK7H/62ch5PDpbL08r
qaMHsxCvQHAXfUaCRJRuDjXJMOD+mOZt6jPsw2xup3umZXUb1UymjXCDrG9A66EDKqM1uBo6tlWA
/UWi57BWB4PfaNozFkMpAW7hrjZ186Ar4RQVWlbQhAJMQRq15Y43onHSMXov26N7n1XhYQIL8Kkb
0catSy8O2l5irP4QYyKb9DdDsGBtwSw4CwdhFWhOZTlGLT9gU3ZPY72poor8ARpVzymbUa/lrF2/
HGgAt0tgPvtlCORNr3VdQt0P6XNdiV27YOw1V0uww6PzjnU7LPe6G/sU04R+P0uMrcPVsfPVMxZK
9RjYWzR2kBWrark1ZBTZAo7bKyPauRkxU8ZSX7Hr1VaUY7AQPofYUPe9Mla+gsKCp2WkPs/bpM+b
E48nBnOKUtlbW3KUpgUe7YrPfFW3zHfebSvssC7VjEoTX0cUrmAYLV5bqshGLMHakxO28viEkqfD
BALDFk2wrbnLEOE7mZfnqJ7DY+/HPXYFy3RlFeptP/mr44OhZmHUgOeNUazuMwdxfh9TZ9U/tO+v
5xXeHPeMmPEy+wQlDR5L+BPlHjtOW02zyKvoh9h4f6iHqDeoPAzOfaYC7z4ylrjXFpnR2c16SMgY
rX6iEPyJYZHlYxh8NemOtmZnucFwrHgLkrVtWkwyFqAiD5PbYno1D9pcKiE2eFZBlMzwPVi0xCRK
vvTcMtiFA5YDszGPbsQJRy4pKHNbG0NeDjCqAFwGqmzb8wNvbIbZCUqHF+kiHr1ZGnGaPTzDzUb1
i2vWLXYmAzIlain+3XbqGr8RmSb5ULP63hbXVyAd/wnWHjX67aoCFjyuWPA+XeaPSNlAGbByCOba
WGjfuM8x+uFQ5z6NgcR8uaoYD7NB9su2oxpsQ5AMq/mRbwt7mzu8x8ipcPrQsQLCCykWqjlwWpd3
6lnut27hw9GEg4NJAhITPng39Q+Rt+EvzMuKeQEyuzcnnZErVYHoijsAjzSOzr5EAN/A0dXkCkOr
SxR3bgBMCwP2zPV1OOwDItg5XpYJba0Ty10/Wgtw6jlwu7QZoeZLJsEHEHrAiXuO7EUUOCxrnAAi
Zu/DWJM2XVwO/AsnV2DnVltFGzgHDqDPgcczLJ7k6jyBL0Qxc+54hdgkx+vccjNriClO3ID3R1eF
n8brAHyoqg7DC3V4exlQ3AeJ30URrNsRmQ5sChRetfedZnozsrN/wTwINYjrMBBphGNIcKewe3ap
MsTGsWaDgwMXD8Ajxzqa5rdAOJGBqNbvzR0lbQ8ORh1McREFbOtv6GLQROHlvrq8FdC+MrcGbBko
R6YWQETkIIkJos2JeR3PQRdGUWNVNiZ4axCtT9vSdSIVYMX9WpZQyazmm62OweKgDjNi0gbrcYbz
z6o8BgIuXIhSsgSAQoS2gjEX1khl1tnWeNtGeH8JEgO6FmWAkFCosrZ9sBAW42fCRzO/hyzebDdg
zkVws1VWPCMTC7eOiYi7tfcBMXD34gH4kvcYfqngHnang5tyv43uNsj4i8ZW46MWnq52gssFa65n
mAuPtb3XkaVOdainn1OsjJOAhQtMLPBbBrzOODY0RsY7R8oEcQrJEL9jHLjJ5huSak8t+5kqUdh2
F/+yDR06ENYsK/GXGTuBF6/9kXm8vyF1POW6hUAVPWPtPUwx5h89KEWQNxsnLkkz2bsa5+eFcybF
zvRje4pnwk3us0WoxJkBJXALVnpomUEVa+sa4EnkjHba+s5470NcVpB5E1DYjsIu42ogKYKr+he2
xWhcdc2OrIV82mA+fYyrCWO5GW898IGSxpzPJYhbCJ5ndITkzlHPBuyFpFnX9ugP9bYfVjbfe34T
7WdLeUCm3PritFa1o1TNecU1Tlox8GcHVOFyEThlGiI9KAUxbVDOSvccw9Cjs8RAMl0P2ALBeM5r
QaVU1Rj/WuRkDjbQ5RItvpWCYbFg9DJv4MWaegeKDSCb3uvvsYFCLLrOuoz7hZe8VQ1olAAaBtla
OTGheeeD7/OkElNwX7mWU2zcYXk9ugsmxlGXUyPwHh10DROYYcd1G/mhmhlsUMG/fhALdpjJ9mnq
a6CPNWC2gtUQz7Fq/u62PchIyrUzbw2WsplCB8NquMRzGxNAy4NmkAGPiGawc1vjB0dGZvfWcJf+
3EjfsmQeJ/1kE1HfdqCVRqkSFPvk4I6HjtjqsdIG3WzVNRoHRW1/k9gq9+7WEMQWccx354DE70he
aL/FasLgpcLdYvKyFGpq4WWwhEH8LRSDF+bKreSPyYnXrFI2L/vIQOUYdDbi9wKMQZtIs4+exvVt
1avhTH0S3LrcxrJAoKRoE/B2PGyDDDQXE9ajvC6BfgCOuOqnjUcd6G88NBwzEgoUamg88+bDEPOl
w9mKx0dnqOglyrIunXQf5rbERQAImCO3aoL2kFXvrkG+LIgDCt1gP+xDYIIPg5FIx2yD6Se8DZZH
q7dtEO39aS60hByAbhhMxBAq7KhC1iSd3Jgmrke2m2hbewzUo5W/OmwaLrMkRKcboShzVIhzbtUz
uQVlUb1OYmlKn/azjc9ouG/i2QajYYYpETgm5xY1+3MorvvgELDv3hKz+2as+0uAeeIpVvNkEm3Z
/l2tYuu7kpML9kXNLJlgD3Q2sCcloHoHYNh71fhgXC8oKn6EDXF/wjBoKhY5AGAEuaWQcWTOg5b9
gzPU5gi+4HaYGjhKYUK0suM88SbtBfvCM8L9g9UCpCgRAsxsGLNBlPK7FMXhBGQyCclB9d26Hd9A
ZAGZD8qEI1pDsJyyAOh7Ur2Da80STN9P/7hC518oYv6g1f/tR3ySKRmcfL6xr7qHQu/JLijIe3XH
DxGM9EFCzt39kq4Z/38q0ntYk6qMZ9KHeacpvC8s+fyr9ua/2pz/PZBP2hxPRQ6pPPyWbUxwVhZO
dv0JPNVX6VahT9Y/QjxyGW62DIThNz9HaCdieIHQZahusvYcFW0+IK9d3LqZDyJO0pZsp1N9I7/U
d/3JrOK3J/dJGlWvjSu3Db9Wnq5mFd5LjecUJlGCec7Dly6Jf9Ds/Xa1TwqpkZlu6EC5vb6nE+sS
cKAx/4zf+++oZBM/2VKDox7V9POKBfDRPHxl6vAHidZvP+CTawCBteUwr/gBxjJnfWVUjx74A5hq
f/z9k/yDcO63C30S/U6jNQoOekHG0UfPFb4FkE/6L3RtfxAGhnYYAwGAXS06jE93s3FCtSLQr/Y6
NHkt7VKZWmKWQEFEsjB6HGPzxXr/433965Kf7mujVRVpjfuq0IojC91+UO52+fuz++Nq/tc1PkmZ
t25Ert6Ea9TyZrGOsYTDa1HDv+Xvl/nqVj4JSBc19hE0OBCQ1gISq76IvjJG/JOP1r9fUPjJeKPr
uAMnftwJ2zc7J0oqxJYsjzW6LFgGLXnkJmw7NNuP/guDq3/M/D5vQs7100BwCCzf7E8bYkgpD1Ag
Q9m8G/OrF8Fmg8AFGQRUaPsAJXg65XamS0AsGvYIkL/XSf3RqeLvj/hPcv7w37/j02YIkZ1DTHQ1
HSzNvsm397YpeGpyL0VW3C14cdz+4q3+aYX/+4qfNjRk3RPlXz/QoEXrYw8/22E7NdDg/P3OvrrM
9d//S+u5WoAf9YgbA485U5WGkYVI7FF/cTf/mAP87UV+WuJzBMEVdARIeYKpRFDwHMMGEx4i8c5v
vBIcxjyY91AMtGspgpuv0tv+tET+/TA/rXYc6wAtSIvDEnyxQNKdRdz87w/yq0t8Wux6Y5sLIj9W
oc9+jlZzJ6n+MoDjq7f1aalz4QF32LDU+19hDQPHxDldsxKt1IDDgBFY1l783den6x/vzbGhUwx9
97pF//6RaFdD82xwb5gZDfe2L82ldcEJ//sT/NN26fzvKp8tw6+fuzPVUPDgq7/w7uK7v8LNxSB0
+uJV/fdCV79DOOF7yLqHq8Cnr2FwwFSYKvRHEqxANN6oj0FJjCzQGT7+fkt/cDC4Xgqm14Ck/uCb
0IWQtwYOLtU8q+clG86ywF52hjiwQdYN4krL6Xt3039xuP2hGvr9sp82DwsRQtCi47IgystH0KBg
9u5i1l4EB+Te/X+YOf5+uetn+69NRHhLDVY/Lmf5H2372rh3Mfsi9u4fv+7fN5Dfr/FpA+lMCLIU
7CBg3uLUPSBxawIrUiyds5tCUJE8SD9RBwN7Q022NiOodWBqj6HbFcAmarAGBHSFkMSl6MUmQCh9
B0pXW6vE3rbhATqs6TtyUGkOJ2rwkAEIpH03LK8ME5LU5WvWtICnIAUZF+ccVTQuTQ1xhfSJdQy0
W++hESN5ABwixQyT3C5+2B2kDmGtP3FWUmiZctlAUxlAAlnC2S1Efxf4awIMYNpZvWPfAZBev4jm
+Mc99tNjA/IbIBsLMJT7H98/Wi9xqAfTZM5DWF7VErBeCPNrkXx1AoYy9AgGPk+HV7uoRaJRncOD
ofnK9uy/G8hV4f+/X/Fpc2RjdcXUEJ7O9VsF4UzN/OzvK+36X/jbfX7aoqxxJhX4drhCO1i3LuYC
CdhxOp371T4KNMS/1EjpySIje//7lf+7J/92b/+xAWwaMrEOT1hIWMQu0IV6j/1XyRp/sAn7/Sqf
2tMQUA63W1ylBtHq15p6xVj6b97OglcYeUIwyev/kXZmzXEjxxr9KzfmHb7Yl4hrP3QDvXFfReoF
QVIS9n3Hr78HnPGoCbUJj+2YmAhZIyWrUJWVlZX5HfGc4vd6262W5FBOnN0fbc+CMEP16pBMKdvb
X4kHaZM4QbQqvta7wrP7NdHYobwRd/Fa21OH8d9N7izu6qukbUJZBGVODTp9unr4UKU3/4kNHnVN
aZLjfvc8R95LUCIxUBpaurORMuN8NO6turAzo3/53M6JKHqax5+GZi5M7esxc6fe8ZImNvB/LiUz
NofqNInNun5RnGTRNZ/eeT9tzs66wAvNKupLbvFjc2lV4UETh4vPx3XiOP0wrNnmLrJSKBpwLHZZ
VnhIyhzLQxrfycO3z+2c3mg/hzLb4laiR51SY8dMvw3eVab4a8t0PrcxTcevbuRPG9rsooNsAWLt
PTbGitQ3+dDcUpzOooTcPfDovBDxnLhWfFgR86TTOEJoySx2VuW4WyonzkZaREnvWNtsQwEEde37
z8d3Qsjpo8XZXhYTMSkMsQtsvLDOXcbYUZN65W+qjb6y/HVyre98B7GqBbMLy3CujWNWVl31Bmb9
fZ2tsnfIoLe65XEZ3VS75sxZ9FrTcvjsU04/0tG2zojK/ELmU3YHmjaqYp3Q0dIw5HgDK3qkYWXV
nSe+I/2g2FdH1u6vXzo+TvUsKipa2XD5wIEtI/BgUTyAIMBflmT7aGLmUWht68tqYFqT5jVCvKXl
8iabC/7xxCX8o5WZD9H7cAhDfZrJdX7uuZctWC+ne4DQemato3PqjsWM0uMJA3imb6iKXv6YS/ty
5mN8v4pFivCJoxM7vlfX9Iq8WlAxO1vfWDeGY2y1tbyLt/p/6Q9mPsdUo14VIyuwFY0yTbpSaQEZ
3OesfgqHfMkbLKzYeZalEmOx61oGKR6sp5yXNt9WniixPUS0o6zbH+5Ko+aSvpFVcUcD5O2Sc1hw
sHO5NWr+W8uXWU0iHXqG+0TpyaootguuYMnKzAMltKnzFKNPq2nCV6Y2fSred+Wypr7KLvaTzC86
2NGi0OrCMaXPQglfGjinWkanbvWD/JI4KR2PLOApSdy/eGvfIXcUH5ZwdQueb66mWfdpGPEoFdDv
QSeSD4bU6UOKxRZmdZq1T7ydPnM2auInCCQwq9kPir5AuNY7+a6xqz2s5M3Srlj6hDO3k5QhjwMV
U1lniB0QFY40InbJ0n5YGtPM71iVChSvotPauJMPwa7YCmt3Iz8p6wRy++JZvGRt5mKavI91ReBD
1XRKrILduKMN7ia4R4zOcddLV/QFhzZPqaQiEjvcZwMbiRSKsOmrfKVob91SRKBTjfr56lj4XvPM
SpznAh0J9HAn4titLFdwN1ZIAbimUhv0ual/ceH8M4IyZhcVYZSMAq3aKePBSW9KW6tZS2/Gm+Vt
y8CZrpzB1r1L6ECN9gOFx94NzQH0cFx0Z4ufdGnc0yc/CgGoAbPakgLuiQ6dnfE+TgOKYmdbax3s
xWad6ivtB40C8m7pgWjJ8MzXtEFhZZnIbtTci1wzVkb7VdYk5/OpfkfpfLLnjVmEo4aFibYP2zAM
qJx30NOiUtV6ozNc20xU4AgpDJsmOC1xVM+OrlMQWkswZ3kaymc/xDQVR3Os6ug3UNRElHODwBKJ
YxV4O+1U8Up/CZz2bKBq4gDUmU7MjXhubafK/rW3jux4uxRwncq2Hd9EjJlfaiLSu9Q3T0eLjzvH
C9Kp5XT9JubCTJK539KMuvYvYmHhUFtw8sbMU4WN5XsdSmd239+JLU/1sG8+/9hLFmbeSUhAuShT
AFTUY/IYNHmz6RQj+8uvAUR6FkKkqiRppvV+gz36mANyenpksG49HzAEb5hFcUNl14KPODmWIyuz
JaPHRHKDwVjSyKTBkULYYGlrTH/FL6vyyMRsJXimTqFVytaIHoPL3jY2VBy615aD3s1LfNleJhvh
Ofny+SdasjlbBEDbY2TIOK7CpttLPno7hbvNkPD578zMVoKnDFmjCyzy0R/uJLV7SrXISbR84aZ4
Mhg9msFZ5JumXpxZ061e3Zb7ahttlS1938vYh4XF8H75OFpycS7XtTzNWjClRBoUTOxwk/CgoadX
nY0S4E649xa+1MlbsAJoQjRgW+jGezHIkVFVbOjyRWWUVIJ8UDKEUUa65dZ5S+eZJlOaHQpec8bP
ZVxbFK6eq2UH6KZGJ8YUTJdKp7y8aQKJZ34zNxZCuWlpzpfu8c82O7SkVlQM2l5xqOgwDTRth+kG
mRS6/q2FlXRq6hVDlVTFgt0szqnDmTfIWmOxSVr6hIvsliZf+6+vVe7ZVF9Zqspjy2xLVDIZp77j
SafQzsRgZ06pXyRaPjdycsKo25E00jOSKc/cyZCm+YheA5MVCIcG5CKN4fG5XiRXUjIucZRPztmR
sbljGc1i1BOMuRXyi2iFGcKPz4czzckv3x8yoCZRUibi1T8eqNngd5lk8P2TjqZzK+ZFlNi+32bt
oF/0vvYmQ6xc8Jenp/CnzWnUR/shL1Jyk1NWyBh0Ghup7JQ1ekv0O7FMt58P75SXVI6GN/taBUra
Aok8HiSM0ZazV0r2Sa799bdE+lqgd/CPrsEinEWhiLupnhoxiZl671X0PA+7UpvkCZf4ryfXA9A/
SzOAkuvze1fopejxmiQI0tprKfirNFr9U+3qr0+aKoKklwydKog5LZr2MUUUIbbZdRfuVM88yEH9
Q02XClZODebYzGwZZHkv9dR0E8a4ks2D9oM1ivl/sFuPbcy+f5ADPn1HEQsI72fSq2+9BXJF/chC
tv3UOqOMT9TRldZELH5c0noaDI0Bx9PW1WxbJOOl2UZXbYsA0Oef5mQOV+VxC7dMct+Y3+SQ4VDR
KsRQCUTMfOkuaNd034v0Brul8LFfLyWpT9QqsoN+mpzf5/Ix1OsQmVjSxp2jbco72haEVbPNLgTK
84QtvYgHb91u6fFyIG8/LN3/T8UGx/Znc1t7pT5UOvZFruXKWb1L9s2ecteF6p/Ty/HPmTVmJ6Gb
aXVYTKt+CCRaZqtHtLAe/ruvN+dmhMA7UmtkKBrRh8yTqPJlCj7Q6NmQEjqoC8/Y8invfjx18y1G
h53bqtirbVDD+/S5F+mdt4utv4lu/DsQbDaNtA4aEJf1dEla99fNdfi1alZ0A3yl6f3z8S/9OLPd
SCOKItEHQsxaOynNs9EdbfF2raN5US/4sJPX1eOhz47O1JRqpf191ZZ7hDOUL4KTOPSWoVEzvXjY
KI6XD/G2XpN+9BZzyKcdws/VNE3F0RlnctHIKX/mjMtaVClDtFSoWe8WYqqTj3zHo5yF56mbmFE2
BQjSVfWorpHcuzMcaTsCfiHLsaWPfeFAPRnMHlucRepe4MteKPENu7W5nepvkc2L6/cqVGWNeHTN
OxLiD0tLZ2F3zt+9uzK1gkJkd2pDjZhZtuYdcOFl8VQdy7Gjm/PvkjquNNR5p6GhkmxX6/SuP6Od
fUtDV7RaIq8ujWjmb8Q6gH4yeXKKwTdGmkyx/93n++3kIoRth7K9IhKgzII7iwK+xs+YNPrN6Bwa
HKt7q+lw/NzK6UV4ZGbmZdBsmeoeGIlx19uS3RWrdqds3RUN0efqplyn236hXHxa1vOoVT2yOHMk
gkafNoow1Lrm6AnzqNmeARKgRH10u+gmSaVm3xSRjJ5+7WtLIM+TFQrH1meuhf5QIQbAwzpBvOYp
36vUoLs0om8LEDXyvYI3R71aWhv/RnXEtCo+G/nMr7iZr1YiYAQbZcQpST0dH34MMVS0Q4e3DOfz
b3tykR5N9My/QD/WO6WYVpB3nY8q4jfWgoVTl4HjyZz5EwS0jD4vg5DisRJRPlbqcIGciHAuN7W3
z4MWxOznY5oWxy9TyEa3QErS8j0PohPEsAWWRWA3xYC4moFQlboy8aGfmzkdNx3ZmS2TRJW9qPP+
cCdkNVa0GaoaK8U8VzlpHe74axKl97JdrhP0N1fm18VSqJOze/QzzJZLm9RNrvcVpdQZSlEy+qKx
9tWqu6+ZO1b/ybxy8xYVylpgds2+pFd3YpyAwLAN1fhqDMqFCFjWC9DF+XxiT/ubn4bmASlk2UDq
CyZW3hrxRnakneVIN8MbnX2gi9JDerH0vH9yyRxZnIWgAz1URe32DA0J6KGjwRr2ircq6uT287Et
GZI/hg1Un+umOwVsSfJ9lEs7yfeKv+A8F+dvdiwUstJ7yDGQ07vKHqsXYxc4rt2u0RwU3yQndCx7
KYQ/6UaO5m92QpiF/8f1SMmuMvSlElozP5+4JQvTxB7FW6EljpH1HumWzbUchGtUsp8/N7H0bWb7
WR8SY6TGIrRlHaDOpaS2K50u2P/OyGzD1lkpjdbAAoiGmwhxKxH95WZpp570CkefY+bVm04vUyMl
OxGXibXyoKGglKx9FdA8oQHm97Dqfz+Qqqp//B+/foMlUwaeX89++Y+r/Ht6B7Hie33xkv/f9Ef/
/E//8fGX/Mk//mb7pX758AsUIIN6uGm+l8Pt96qJ63eb3vds+i//3d/8n+/vf8v9kH//+28v35Ig
tYOqLoO3+rc/fmv/7e+/yagBMfP/e2zhj9++fEn4k9ffy/QleW3eshN/7PtLVf/9NwhMf1OQyaGE
XaMam8JvNnP3/f23VOlvioZckaGCNYdCzFJLs7L2//6b+DeLrIvF/8B66aSMp2elKmum3xOsv6km
leQWNd6Ie1Ieb/72z5/w+vcT7veJZ07++PUxQWzOw1LpfbIUXRT5SyXctTrblVY0xmnkG0+CqyNn
M4oiikXITRh0W67NKN5Xufg4oEddQBuNSEQfTdgp87NVqFIUL8qGLouguFRNsWbnReM2+TAG0s3E
Z+v0FYLt6/oM7cW1uqmIG0WOx3ixN0OaXPXR6T+zSoPBR0ehSXKVF53xpG6jW2Wn7+MV4scbkAWb
pQfheSUTlD1y3ZR7c/7KzO88/A7TckiBY92E541jcKmoz1Ew5UnaBEaXXCAgubcO3ZXC+yQ1TAuz
O/OHv9iefdtJYqGuG+MJFQFEGsrgS5r4S/el6Zw4mkpalHi103l8F00WK0n3j1MpNYqQVozPvaBK
d0fJG7FoZYe3yNOv0F9Yf75e3r/ML+YM5L9hV5ETn6eqBbnxLRFzhWNuZad6oS3cNi6nPJR1S2Xr
pqU/K7mQtlPXQf3Qb5OrZONtkAalzFXcLfVEzk9R1u2E5VV50DGZBhbwx9EPqHoaYxQi6PWjehGS
TXMTb8zrvFxN2r3P2uP4tSxW4hLAcfL/x5MwWbUU3k1puiQRPH9+iNCvM6xKREO/aa76Ej0s2ZLX
qN/cxdJ4JUFa+XzWZ+uIUVqTq8FbQe7GMc1GmSWIZOUtss2Fn4u3QebfVLXpL5ys86f0361AFCVy
NADmqrP4KrNcyVMgmq1Ke8PVW3CfVQcoi7cCSm2Hg3zbC3dITDmILkULB+7JAR6ZxkkfBw5cL5qs
cKcBWijf8pyeO3WuLz2zzd3O+wjp99Z5aMHfyeIseKhlPZMbge6f9Nw8IE4u7aJtSx5KbtfxYSm1
MM9k/GJtFkXkjVYYhYW1qeqtPx/ld3vK1t+hq/5v7IWZU/3dHu9HbEuSDVCIP06ihqiY6RvYmzo2
+zvPEaiWREDt9t94wl2yNZtJVGFQTFCxheTxrpRWE561dgbEl1fldun5e3ZGvQ9MV0jL4nNoFpvD
SiM9MbVCR/4gMATXBlM1adYVOcS7ut6mTZgvJKHnZ/LvBnk/MFUEaE1dmYVmgdmIo1VgUFDkm6wf
nsHjSXZu+OeZMDphheZwMiLYLAW72peXPPqv3oVLMbdxoIR4dWX+gioYPJhJNaoRlSP66J9rt1C8
CvdO28SbiER/olGk0QI18y9ahOFW6mIt0zy5Mk3Ahx9hNgH6mGRh3/MjyNsKItWIpD1M62pLFXX3
Vtyr2VVOcZVDoSEA18993Ty3+YdtTTbICkx7dRYblEpedoB9QO3YnWP2D4jsbQ16fvvHpCJRnl4i
OZtvl06Sd5/90adPQ/7T7LwNoBxlY0Qr/Xez/XlmiatW7V8Ue9ypNq+jifqFqrVkr26yfeqAg9hE
10iSSrsgsB/q7VIN6fyN6Y9pMKcHJlVG/Gzm81W1SuWQ5siVfqE9xfmKrLLN69mT+Safq7tgs9R3
fcpdMQE/Dc4CiRFpgQKg5DQB+T791myTLe3/MBZJIebrpT09OaNfp/untZmzaoWxM1WYRKvMR0JO
SEPQB9JFXCKMtLCepon6zNLMVWWd6pp6y7iop4ZtP5Uj+neTYgOirxvxy9IL1qlD5sM8zty+aY0I
9tWMLN4nt+mm3b2N6/yy5RlgKRj7F9v05yTOtmlSNqJRegwNT/GjPg92ZBEOyVrfu7txHV+iFXmX
3KXrpUTM9Nf+MqPkqbhXSTr3qlnHTFRAS0xA4AEEUlD0c6P73k/ehMSHaZmWdh2V1npEbOrzD3ly
xRxZnYUnyP9nKXJiHKcwN9G5lauJnmIgRIXGYWR/bkw5ccBp0pG1WURS+U0EtI8xdmtUk8ZNjY6x
Fm5Up99Nayemc8v6Ee7kTd+/ZHtQDLfixtqqdGTvuvPgubkq9sUmyOnOW9o5pxcYsy7pBr3ZfIaP
53xsgfhIXJxzuC/3idPuCrsFi55s0vVieeXpafhpa7ZNLbSb29RvUB4K9+423/ibYN2YW3HDS+Vm
8ZH75Ml3NLLZVu3GWtIzg5EV4JPWavRFatZK9lzl11a5M5Q1RMMiXxU6pdpTRw9y0itKeaklBvaW
+c6AGATaeH90Fy2dECfXHxlVsggi4Pb3Z96j5JZeSKmfie4TzEZLvcrir3F3//miO7mvjizMtrMi
ENd5WKhBF+UuKuKak4r3KNshyHuvlQ+fW1saz+ycVfpM0aNeeBLM2mmaC1GHFzX8+NzG9Hf84il+
jmgeuVUVTdOt5j6xeA6/FxT6u+Vo9ER8qHHh+ueXed/LR1+mzmI98xsB4lm+Nmj24vqnIjLrL7Ve
nd55R4ZmTiGR0rHsRO+58Yf0C4J7xVarc3GtktrqIL5K5q0SBp5dyRnfDPSlBT1ohDdcoUa7ULZ7
Oj7482dR38Ooo0GD+6msLiqBYm+Ty7iy802/A+sChmNNXspejpBOBwhHFme7M7Bop+9gEuMSO6fp
7QRfmDvuFVcM4D+LEdnnX5Ub9Uc3hy7WUMQGA+z68qlvoTSQEauUFw1xoM9XqTp9t3+9TAm9P5pS
yrrJgJlOoQ8Ma+Gqr/eK+WYmXzxU4EZE2gx/netINieriCx9sB42+WW8a+ULAe3uHYm7iDw+6o53
ffuajysi1BZFWx1iF/9cSygL/gieBMoHk+v2RlUJ4JZ7DxdWp/pejHG0Iui4rwdZ4fuoWyAhjrun
Xtx2V+mBUo+loOqkp/65FuYlvJFZUCMeMmOVI23YE7fq4zQzxro6r9VnI94lurpppX24KnleWzqW
phPul+9FElYn6cNNfi4RhNQx0noBDXOjthKtBzHpFlbEibwSt4EjC7Po29BFqcgS90k8INZ3Ezgd
QfGPaTaRF9hlGySHh4WI4/T2OjI5O9Z9JDaFLnaf4vOp7gG6u2NdWl9hYBM5Zl8+X/Enff+Rren3
j5ZKJhgVirDuE2rOK8/dqVdggT63MC/9+f3+cmRi5i2EwWKjRuZTeK4e/HW8YUvsJRTlJl2SgOuc
f1bsm/vxwrOXwtOlmZynRCsNVLdVvjsqaaMLd/90jRN3WDksnz/vvvaT9WjNprO0wgHiJgblbfcY
e69j2JyB7E03fENau0sdYV8NleZ/55648Cmt2TwPHSicoMd2yXU5B1DkK3Bt7X737qWSL5JyE4Vg
YHf1djHDtbAPrZmLDkDDx8mI7emqLqiP01Wd+BBZcFv5Ud8qOsfCotGTUdLPhWXNnHVKXrDOoEwy
4Pq8V9fJoKwQAHHMl2pLEmoFQvw2j/e68JDJ/ba6Wr53nTyZKFkQkRJSLXHetKtpBR2eo/GUSpnd
owFd1nDRUZXxEbH+fBctWZrdedx0dPXBMJ40BQaOcNmKBiw+3x5lZcGhLxmaTsgjh5AiFD62nvlk
VkB3gp1o9itRv1XABn4+oNOr9efUzfyqFA+SUlXWU4SaFRhk7d6Mbj63cCp5h+v+08Q8WR7GBQRs
n4rcKTCashjNJr3EZS8LUJ48BI8szTx2JsaN7poZPfib7DLlyOUFxlobO3cP9hXAi53RrC78UJc7
aKbP8avD+TnGmcMRi6JOUwHL4b6hrXmK/KbGRpiuNsUsC9/stHvjvcPAIA8/4uyjaZUF98o3n6a4
b6qXbdSV8H71clfol9jRnessBhgnF8pPm8rsdiJ4BcqAGV+x37jbr0P5OL1F6PawacCfo4RMRZtg
L13xTu0CeE8U9ctUJhn69PtHu6CszTowChpIGtMvvpi9VCIY3msHAg7VMcdqqQfjlP/kyRWCJW/T
NBPM7HVwGctqdJ8M1anaDHTIXyzYfD+Ejw3MHLQi6GFYyu6TRnFVrz8LwpLI36kt8NOAJc4MjJ0U
h6oVkOwKYb9LTidcSRk8g5thtBZc1Mn49tjWzPFreqgqrostJb6nbYEeV0iu0jpomzsvS8+0zrjW
03qtKo+akS4ZF9/7Rz7sOXLx6G3zOmZpPCMrcxfZxLSA1Wjdt6GsRZvWU2uAJd6AlHUsmDlM3LJ4
yywfsWAzbYwXuSqCajVWev7cQ2kARSUDSubfPAV7mQnnLJ1YMLxsUDSsNPr9UKAz5tRuICur3Buj
G8Eoc8P2XdE7qyuNal5tegG1dVc3rqG39xT+1hL1bLGkoL8OWVdVz4ogD78VmRtXwKKM7t6nz2er
I1Qor2NLEibWMDSmVc4Tw86LvQRmSNzqTwA0tB9j1tGMl+Tw2wepFzundD1fciKjq7NDoCj+w+i7
/JxGP96jFa0hrhIOrYqGeQWND6397kLzVOWy4XrwzvwJX0bFzJK1EEkySuVilV4hcd8/KpWSZBeK
pgyxXSdeB6u+h9c0QJA5l2Ld2woJnXCO2muwafy4b29MZEEJqJh01xZST1R2iBxVoIO9UPVWUqt0
MN9ENVzVYALo5heHwaQLWC6vRzSwn6j7aDrqUmUD/rQ23IVaVjc2z3PpZSd2U11x3ojfUBqS0Y+r
+1BaBTlALkdtLe/RU83o1vPCHO3fShEg+/EaS4HGkOyFupMOoq5197k/lIigt7q7rgyjuPXzJrjS
hDyzrmsk34y1kDT5o6sZzXdJaaVzTRvU16D1SmLwgVVrFOCC/NIH22mWoCJKesl/AMfIuXU2rlZe
VVEuXAdlF19Egih+S/0CcJI15mMPtRNwyain7pmu9eltNsYGmutZQOt7i+aATb82vCEBdMQNXcDB
dRymE4UuStQXzUPFNKWj0TYFwbQrQ46flQ7dkVbQzlKrTu1aCUCeKGqufAe4Ir6BBnUPmVJYW6Uv
UlxKyO1WgSMD7k2jCTzQLSi7Cug331VHpOYG/SxO0qB28rRKD82ICsGq4oXX1vw4fxJ6PTzoZieD
GKvbNl33Xi/dGJWRnIGK0lg1qpQ+5LBG78qoZcnnvmg+A+GgfdHI9B2Pd3A+u15FDlALuIDDvIDP
HPXBjQ45BDCnIV2zo+JdEIU6nr30LRoevPIqCaL7GlAseNeioIGwlluQ2cAJpY0CUuEZOXb1Ej2h
4KnVB+Ug+ZFxleYaLCywACAxon6Y8KU6FDcl2ym5atlZ4Qnos4d5filQmXaB6hLPSLo6SJtB09u1
P1KvrEctp5flG+qqVcR6p6o57y29pm8qJAKzVW6qFrDbzEX2JUGvvgFW8ezpYlmuAiWy7pRWrO6s
shvsQW3bCyEK6vNGy+lwsIo0fzAKtFZgkoElAa5oXsithoDukELCXKkq7Eb2vlVeegmPipXaxedl
paOMj1JqBEw96p+bseqhykUc7LmRbBNVi6773Hefu8RQN5HZG7D5ClRbOrc6SLRhrhHc73dVKSBx
qUa5p64oaLJyFkAqO3Gm6ZdGCdi50SJ6QZUaXvgI13lnQljaW0bOhhmk+LnX0gB4h9mLz14UtI4i
1OGF5RXa90h2zXvfShG4F/ykheQVJryByWaS3+eGKWwL+HavITvhEQkv/5vijhB6TdCtNjxI5Xkg
jdCuqBKpLnpvLC67Cm59nZnDRSS3VPxaUurtTfAaD1Ygylu/LlCliaVcKvhpC++g+h5NwGKpmTag
IQ24B8mB19zchHith7z3VnVbfU8i+aysy8KhBe1bVcvwtC2WvHChC6iSi+GrB/CvGFCjgPoTyqZt
6d3DOMSXSbspKCOxPG5OfkaY4QigI0Vco9qOAxBf5YegQS/PTXC0pQd0qJScSsfXFVCtqWeu7rTo
a+cVB0VNzi0jcGLP+i7E3D5ZSJLxTVDQ/899hW3YnMfSvRqRxCilR4PLkwl7TPSpioKHhuQ2dALz
4BfdlZXmzqjyzN3EgDPMG5bveewpX/KqPFCosq99dMQs45wzb1t7OtRf/yZHqMhI3XWD3kPoU6qu
XUpxshNMf6OaX9VAuEhgPurVZVkDkOv9jZeHV7HS3VfuF1HgkbUJvkrdFzdhSyminQjPsKLWA/mJ
IfiegVPUhZy/+FHrBlhjydrPn2NZetGTaBMg1eTKl7V+ZRhnLcThGh4oYnHU2MK9fYs1VmYfPja0
0TtCL9iZptFvpKuvuCMgG76TFYXtWoLd0UXj696PPMrh5wFSlRUX+G3p8qJVt7clfWO2YSaS04TN
twx6ySaBK5uW5W4EfVFOKDQug+X4Opb9LvaFXSypjjVe19ZjSelOjXK/Cgvck91vYSsmK5LI59Yo
vJl1fhnI4SNJhMCxRNWhxoMOyc5UgjXIauFrldPGVFOMY5qReN0bYDEkvYOvATx7E8bmg5gbNyVX
Nyko133FW3EsIvainSdiduda+cSiAWSV3WjBfaspW4StN5GS3Oa+ajfIyFeVd9akyboAmSxHtC3p
oN0Iha8U2XNMt4E+KD9qhXo+dOaG0zRnmtIDfea2Iad74G1bNx32uaB903ogg7QpXJMfXCmgKdUJ
590NV9LQ7KKWtdN30Rp17e9VAIOr7eEA5j+kMrkRtWofFrLArCi7Rqk05FjdcBeVcXEZeygAhkO0
DUPTlr1cO3SxCqK52ect+C0hKaon4DaSo3b+Vw7sbhV3Sv4Cxu06qKxrjzKGqEo3WtgyrFzsHYDj
9uhxuyCaNIVGs3M/LXeaVUrbnrLcM8gC6mNn+Gd6UJ4ZGahJeDFKph88WYL9JubVRgprQAzyYD4M
Seu/DYDAdinInzV89u9lEJAPlTnnUkMhyyYqgo0ynLEeNdUn6vMZq5crZ0KcRRwh3OjTojAf3KBS
NxrVWVclCrMrav5U8BjWOjUiC0hNlezktgkO2RAl6ywN4nU3RqBXNY0jRDfWyPajJqS6B6NT4DkX
/l6BMwcWtX5NQHk3uXVu1PkUuOChVEGgS6jN+biaizbsMGjXPUz0DW1M38S8s87f8XXqEKQrs+qy
cAUuvH99Z0sxHJ/QxBzjgxhGTupWuSMOI2LitaGeK1WYvymAp7YmgK1rhZsUgHpTSKEBpnq3znLR
uKnhGl77fWVsqqzk7VpBo8X3s2ZbAVuh+NVNxk2vRu3W7AP5ayjlJD5Ulv/azNv6tSytuJoQkbIT
9FG65/Ew3vdSVa8TC9kfY9DGXZtJ+utQC6B2Xald900wnMcVtOWVV5XiDWk6lTAEqTsUksRMfYjq
yCdbllnnUVPwrzrmqdPj/6saEepzJvsgCtqsaMAKyfE+UypqhLrelZ87eDLAD9M8PSA0kTuRmprb
Lu4BtBFO7eJE1jeZ2liAZCIYYbBcnlFQlmxLLMTkzDcqkHmer+4BspE36EujfIhgmD37ZRMntg6P
UlxJMiRkr1A4UpCXfq2HsjJXtSRJBzBJ5rZpXd6b03TIN9Quezd9UI87IahjBxCmieKUNpoPspHU
t23cpZdE4NIuKWSqYr1AR8/PVDz6lpNx8NfEto1G5CX2T13mB5dtknmoReapdwA7mv2Qc5iKrjDo
ATL1Y3+PBI/+ra5HSoQimU0muVa99waqceGievkVUD3pMQNk972ELZatuAujt1Uoove9NWX1ojGF
6HwMImHvk3246wqmeJXQwb0FOCqcwUpVzr2msh6DtiquofYoW5Ho9kXWe/VRNzL3sYri8hXiZoHs
I3j3YUWQHZ2lmeSeNZZA3w+MX6IBNWkceKuKQcsR8OU6CJvnNFatZ1YXz/ylANy3cMWtGuYyx3rS
DJD9xjq/9eE33USj610h2SdsTEHKLri9F0TMBf+lWAHkSjvjjMRgcpZIJZePXJHX9HTDQwXwFsL2
lnsLzHSOR6w6hXQhSBoThdsaAXSbI9oTroRQVFD7zeKHqCvMZzDADad8V1MOPobQTfI03lGIGd5a
oEjOu6HqH1Cz1s5aQUXILpEqaGVaHEL3C8z4ANixeSv9wIi2bqaIr6QX5LMeYehgFefS5KbkdDjj
BOz4TEUTPAViMR7gPRZcYVSU82EVNt8KI6aRNRo6zwkar7kdei6ayABb0HGSRn5IyiF/KzQVSUhV
LJpLr1aqA24ovSkEGXtx/cZfm351RXe4NysvfaFz1bALNTTANXNJWdek7Agycv28zErRXDWoL5Ix
r8f2QWis5Kr3VOFA+R+niEcZRiipNdRtSQ6fVMnXdxUwshowXp9p3IRa/dWsPeGc8iJzLwijpqxq
P5LtKo9gceg0YIl1ph6iXudpr0ExhAyW3MY3LYq5G94NopsiG9yrboDvXHZlvZW6JPhCm4F0CyvU
dMbcFS4711IvtaGybvVScb+kjcxPEIqNRQEMCYq1IA7NIRGG8HuURdpmqNTmIdDbfGflvnehRLrG
pUPL1n0/VmdFnmnFIe4lY1WY7rjKcbxnmo6ylm916TdLGHl5DGjvfKq5WNyVUuGel01DrnkoVfmJ
G2mypfs4vdazNidIQwzU1Ov4wSosxE41yT/TZD16AWiWO1mdmo7ZwZLs9Di+FbJY3FUcZQFvFFPN
LWYdP+iqH+1YVN+avHiuAlPcpolQgT7s5bt0rIUYDm4ggUcWZcKZNk/qcW2pw5TXaJpJf9vXAfCV
1pCe80o9dWgJhvcm0pq2aS01I+XbJYUt90YCEzhWQAO6oSW8ei0+evX/1J1XduzKka6n0hOAFrx5
BcoXi95tvmBxO3jvMac7ijux+4H7SIcE6xJS91M/SEtLOmJWJjIjIyN+I/a5CGGtrbAAlAf1odIi
OvpBPNZOzv7u1rgSp4cMn8sjINjgKI4GXomZmjYUW9UY60MMcUbFzmI/0Fep5ulPnQA0yU7pVlhb
SR5c9eh7Ueltogrf7b1RxeGVp5vtD1kdssoZK9m/N6oBzZpeU1PUwwZMIvcT6v0+NN1eBmIgZM3J
EpTiro9j87fGdX/dI3qzyRSvGW2z7U354HdtLtm1G2aerfhaxflkHSxH6jXjYHiu8JiIZuCtB8E1
CzutzdLkpd/G2iFt8wATSBdfl4uYLMey2avBcawtPbQxLBevBq8Gcx+36l7AA45Xfj82pJBGdWzK
UL6thpaQYap5ehXv8BCWqdY2ZHqe3eng4q0ga6/JKfGqt+Lud60N5gvu2Dq25VH4kAVNcIGSRrTN
ona8rNFUuVWUVrkuNTF/IH9CJcEPxG2nRrHkYBps7K2Uyx//Pu1yFEaMeMcx92HdBklDBt8WhEEs
VwdbM5TwpjSUXHOaPszJ0GQNBQBOx0tfRsLO8vR23+aK8ZRVcfZcumLHg1D2sucqlMpDIqe4EJOs
G5cBMOEXXWqil6QJoqPnqpNvsmluVQnLGjvJ9ckiWClqLrGKUhB/pUxu5TQsdr2rEj4hVWxydcgP
YRlWDwwubkNoogUWolp90pWiRbQugPRaGhHm52OocETC0giObcDOTPtRWdWeNtLqH+EfsGkCknm8
RZVvo1tbFwD5fwSdKF/2Q9aRiuNwKcgjTp38d+ap5TD/ynKzu0/UFsHOgn6sjfFyskWhzd+I3FN2
KQ3yJahQ8zKLQD5VplfjP9y6V6FZxi8qMfJn1jT8RTdXrJuax/FLGjbpwTLM+lfuyuOPrFE7qltW
NThN5hf+aqHP8rEHgXC6ISnI7OiKCjpV1OYcHpzC6tbs6UFMEAA3OLFO0UFYl2ta1sHzv9Fl/YhF
+zTgHEyk9noMV+ttQHcbYxu8bXckdesQw/tFlN2MN/R5tFnrTW7xAXSt9E9vE9NI36SbGXbr+J58
1SazWru7di051mM6xifKV0DR/9MW0+dfMSs6j0nTK+Acp1+Bci40qanvCUJAp7ncA/wTN2Le2vJ4
94fuE/8pe/9HtMFT8KPMqux3/ZEj+JFr+L+OXEgza+oMfkEuDF6b//t/3hML//q//EUsVMV/oP6j
I51oQjA05KlZ9E9iof4POHUAU2TkHnTaO+ydv5iFgvwPA1k0uIXA+w1ohBO6/5/MQgneoWxO/QXD
oBAL+v8/YRbOmksQCxFGg1pnUQlTJQWa4odmlqI2vKJ6kUebj499l9tK+v3dglz/6X285y5+Qvfp
sJ9MWoJQJVDJn8OmQsw1ofF7EZ1Wb4fMOnoTwjY8LAFeLfnjydd1+eNAc7RRlZeCpaeqaleZHKT7
PDWTeykYssGx3CE+eJrEvR9xXT+obWUif4LTqKvmQ2FXamHekwEX9wKs7odaUSsuZTTqeKHlGGyS
SHB3ZJRXpwzBylI7olS9q93JXHnAPdsCxuW331Tyw/tekOp4Z4pu8N1Pp5emJ7kJBZ2+Fy48KbFi
O1Ibd1zlndB/r1MaRLZANatzRrXQQQOPLpWRZAhM4J2eZ/wsqXdflVpRTpWWZEhoO2r+bS6L3HOC
OXCHK2MYaVumC+Uj76vMpEzfAZHnVQRZauJwgcyNQuU0DDyzYEGGgs1+pFXbhsKTZso9frNScsGT
WMMUGg2pgp5BUL+C3s5eQi+MDxLlE8UZMNK9zwo/+RnKQf8ySgKuBE0dFBs96clPpNIK7mu3TOst
4s/DKZQGlHwyI1spaeKRdLliVG5caZBMx28NnkQjPqzaGlddydtrsSxmTt2p5EKiyhVvhyEe5esw
V6WXNgwHHoMoEoWXnJvuaahq7zUlw+QtofLgBnMoX9RR35HUu/nBLdV6n42W+0OODODgltt1L0gh
KM6oNBaqDh2XLQ/B2zIwuq1pDIByiuouFVx3S//EPOBvi7G3EfEPZ6OavNZurT7VNSXRFX07vvvk
E4TNZmSWz0rH5Vt6ibq1YonH5WDl7UFPFGMnNknj8TUlKkKtGW46L2qRxoeLeUOeEntOYykYCsk1
W2fdsnIHVefuH62xfI7r0bwT8rq9yNQRi+6hw+u60cP2gBltcq/HqUIZPuDv4ejU36uKgv91Tt/6
YiLOynbZJULmYPyrvFC4lw9xJvUpBTmci+mIFW3s1Eas3WZ6Ku7KvvB+ZpHKX6iTYAC9mLZqvMll
fkfZBy7fIg/lByryxU0am9K+Ssyw2bddo1VrzS80kCAVkG+qEwrKwmEfolY98AmjXA5fLcmP99gQ
tLcaPb3LclCqndQV8UNQjeml4OnhNlEk8YgFimWLgkhJSShzKtwtxee4MY2d6ZqNYyS6WeGq6ZWp
XeUjufdY5vJgp2+JoB6ZT1oWdPu4rIRdOSWMGhQEkD+WItnKMBSaI0hucOeFWHK/tfkeSm0onqwp
BcWmimxUkDP+WWQdvGsRP++jYuqFuRI8Mln6ouqmyxCqMcJcO+VBhz2X0iQP+ZQAj4EWbdMpKW6n
9HiYEmUpL6x1lSXZXp8y6Mgtxms/Hdvr0I9e6MI+W6jB9JCN7NAn8R33UpHehKN4wqu+2EVG0FDe
yFr51uyj+thFjf+tcBMrtbnt1f3QK8Zlmhjk+W8pf0Dd6pi8PQQsxXKtY6D5NFkqkVtppxWKhXu1
VTKiZDQqTntBh0+BNujqDb/VtJwYgvn31k8qxGNcHHmDShHLQ1tRv6ECKom3fmBhLd9j13yXmkrR
nNJEG2THkpQ0ogQbggJqrQFH58ptRWHdlFq0C4NaHC57Em76KdiAKZonfTMNv73D+Z7DHmRR35Pu
Upnu4OartL0670cr1JXj5mJ81HDK/OZR7blKxLRPVoNQCT9EI+Hv0cyVezxufSVexZUk34aVqxHK
B9G4kOANSaDp6gr/2dRLb4QUZvAe3sCwAZ0tqgiBBkSyUZTFG1GJw8tI8FCrN1mDX3VhShrCgLlK
qE20/Aqx+fIuNttatnG7DA07TlTxMZKFetdbAv1tXcfq3K51FBKdthmkI/2Xtl11rU/9Kqxi5Wc0
KOEFrdgeya0qU+5TJe0u1U521ySMwXOt0fTne2qKY0h9tFKDwd9nfVauRakTBqf0taZeianX34tj
5h0nSYKdUY2IpeuFVTwhczI8y4KVPfiNF5zMwhLvq0Ie91Ebels9TVzPjqNaIhw13qZDavEyxSzt
jodF/8sYxFyzfbk3f455VfwQxMTfpC7VB0mShb2BKcGe7z3S+nD19lLrVIQFLUO7zs0UfmGTC9Y+
LgyuJ803i5OE8dqTrHXaY+pbborqt1cUTl9ImnjTpqaQbymYhtsoU+SnVpb1G3p7wrEYgYyvRaMq
xvWouQZhIMr8Y99XMWeo6MZhl7dWfCrbOAkxaBiTh3ho8GqRaIP4K0oN9ba3ZOExLQZFdQRYrjeS
IZU4j0iChnu3qdHHNF1WJDJXlARiSrKIgn9zAzf+4UclNYM0EQPusKRKT9R8iWiJHmoQSVpduRVN
NkkMlPmxgjDMFeCLZeQIXVt7jhcVyfdUUP29qA7xo2rlyspsJGQPc6m8r3NTuo46GjNTXhLfYN3u
Xiuqm14BcQvvq1Gov7v5KAW2O/QalaOgWgejXD8rvh9cSDU6v7XR6bnThEJzgnPf5M9ipiQnow+a
IzsvRN0NaIWTMimg42WZRbZXVPK3QI7aZ7NThNwecScPnHxwKXEAVEDyKm9doBSN2d8hjC6otFRN
t+LiCvqYBiMtS5tWNk/d1PXLH66kxJ0NSKPHFSNxsRjrS9mhgFpdaknn15u+btR4rVDG3bme0l8U
Kb7LayHKleiSTlaTOGJpDtSVdeRSeljBzUoA/xDaUmNY16XaRL8DpdcuJKisx1brgO8MYlhcmdmo
VVTy8/oZfyctsJHbkHXbbfr4ycCwKLD90sg3Hc2jrZkM3clNe+Wh6fL8GoU4nOJHPdSJy5Fx9Gig
r6SmrDxE9+v6PhuMpty0uRZ/l5I2Xg+xnlt2Lo7hdTJq1m8WvXGscuxP7dBnq6EoelZDqsYHvTLb
2zBAQj+JdfU3fFA4/nmqBNuxKXqRTJr/0S7CQTVWuVxFN7pf9+YapzuTbFHFiN3WY5pTtqQ3yq8w
9bu7rpGL71U4andBIgXRuvaMMNm0rPBUthmqne7TIRTkmpsvpZDE7erR0gHF1PmWXVTWQG0z5rpB
Clj61Seq36K3Vlk/K6EyEPwsPO+R5MujQ6MFEF9EiQirDbl5Y0QeK0JZr6wcKbbaX7HqDq+sCCYQ
Hbp9EWWbyK5NLf8VxB1+SQ2WjsFGVppYc7xkqA5uLJkexutKdKNRfPtRI7r8E5W54noYfLg2ZWmQ
agh9rdar2HXBzVGX1F6TgpLmOvFrobFdF6P5fRxqKHtpqdrS2yjcmpRqMKrUKYCvfFPjQdy5UZ/s
cgtBdWe0Ov1KpNR70Zuh9z1yG512TmQRe0o1/JGnXf3UgjprHTk2y99xFQn3mRaz/7VMhf3VCTqN
urIt1mVcDUeRe5f6Of/sg1kG7FeUl/LC0bM8uLZqC96iAit2RZFsvG9IGJCrTiwxXCsITN0MtU4R
KODSvZc6g8AxeNCm7KFvqtxph6B6dJuQHFQwW5V4FGQ3I+lx5rikwHcenvdblxo6fzLUPBFkdt2/
ulmW66u+7cST53lIaGSitI2p9k0PkDZ4iks6E7Za0z3FMLfVamcsUZfkKnUxPwbY1Jwgo1NtIqaB
FmkzWmR2Noiq51Sd78Z22Yo+nvGhrw+2QbvmcvSN+KnVw/outozq1VWD/BS4Y7BV/b54jcWkuYfb
5h7U0ExeSFpoNAaG1lY2vYrhsQ8q/1IcPPWO/qK6Ta0Ell3b0wjc5GMr+2sgJe66aki5bXFAA98W
GoE+YF6LxaPZNfxxhepd5wsWlS2KuZUr8w8BcqJuC8rBvwmbytwqRl0/+b5QPbe+m12bRStsIr0o
voUNd3ZN4nmdFhKIL7In/8YcEyrurmwVJ15WzWUvx7iuD36kgXgQIu2qjNVs78pdtc8NUQCD0NQ3
gyoaeA73Wf9NLw0exn6pd4dExAZ0LQOYyUkCcmAX8VDFP6W4oDCdmZ106vuIRlfYG/60eayiXk0R
oFgLYm2clNEvTrJa5pEdA9eW7aTvC9EukkbbpWbkvqI9p247AE5EEtqc95qgjKhomNyzttYGIr0a
pbnkQafzCqMpXdpGEruYPniNeZUXkHB3KBH8LoxRvKHrn3HErba9kUtl3NdRIn3vcin/CZIl/9U3
XQAAQqH2L5XtLlAkuPtFUGBRkYcHL0+qKzoiJmWsvN62biEfRbcyLmS3TjZW5sVbH4zblRw1w6bw
ivGqNHN1O4I5WZcDZ9bKqWUGIUXZPq+5/8tObtcF+thbk/bTMQxc12fHkdcVUqTftVWi7hQ24FpF
CvLU5pm48w0v3yk4vYNlaj0iiKogWJxT0gT8qvZ3shXUTyOdvp+65xY3tLrDk2BJ7W0FXgej0gFx
wnHoKrvD2nNYkYlKey9OeC8gkOypjljo3s4ymgxzHV/emrysLnwgDTb5kASayJC3Gjf72s3KciPV
id7ziC7EdV+qQERyrdM3NL0qkFKlF9wbQ0od3tOyXTh22UkCC7zjpaVeVKaaveZelxzaVMm3Ztmq
zVqpDGlCXMS7Pib46K5WP8U0lC7B2aT7licO4ZDdcbTkgb6cUVNSz0Pwl6EpriwqNS9CrgzbrIjl
K3Uc5W3oKu33hpW+khr6Wis1FZt+gnlqO0Oy6kuVTj7QGDc/qsbQJ7bbQztfkZYDY9DK7FEQQRyl
TS5f6zyGwML0/iHL+vSmqfO0odNSGvhRSmVOlJbVLc1x31p1naHqq0xqUQ+i83jfdeJwyNl99Pi7
1lwZY2Neqr0hruu8c3eh23br0K2qJ0TJioKeZtg+xFYdXUC67zfe2OqOrkvRz6is0lWlxcZTHHmc
hd66y4dbDGL7wEkyK/0uN9mA6wFwlhalVMnz1xzv5KINU7WwUWPzMrvSOzSCc6PdtlJqDXYTuNLB
j9vusWLzAMyNs04kssTGaSyyYB+VvQonJ3P7EkhaqR5yIfRPHVhsMlUTDKYONGAlBJTQbJPeq0lg
N2nwILUZ/+qrwcw3WiKR74uJCcwy8xXq7dHII7ZSQyKwWtV5fCizrrhTZIARxuBpAu9X1X2oeW8Y
IF7LVLZ9FbdkigqZBgADxO6VoLreqyoPORoEsvXT4y7iawMivtTicoAyJwz+Vc5zbBcPOq15wxuk
izI1zUtRb60rbnAhQIUkB0wildFAOUjLlft8iMrfXS37T5rrRas+Mcs1OoaxsANVOPwo+4yWbWlW
7p0sVcImjyksBWl3U0iB4i41Bz7B9w0EoqjG66YuqiII2I/FR5opiVt4fmT3zyZmIvI636RYTk7E
rzBdTYIS/0ax/GNHgjLhbNAZnF5QhyHQVeqRndOv+v2kmIG4ti3hUphv9duvi5+fWRGz0WbQd53U
rDRTpshOhogvr+lInP5w25giAW61PEVtmsIHEPps0FlRt4qkMShNpkg5Z9yUe+8I62QHj2IV7sfN
KrvUNrqjHLuxcdwb6l277iTJqZPu9UNzqe20hIXnP2sbZZXzPQx4Kq6brPL1JMadn2JX2DZoBvEe
Xgnii7rKYHCODw/yBQhctFInSbElMufiQs6oHqPRybVQspDRI5DzPUI7G+n4Z68YIAn5KbHzV2Pj
gxzi+9L1ZzLBx4Wcy5dSCiWHUFhIDV2Q8SLGlLfc4f+6y7fagnDFZ6r2NBb3Lm8gWdOkuSZr1beR
CCSWCdLAeVRW6Sq/SxCealZslJCzsCQeI89q/39Owt8jzmcnWW5bSxmze2sbTZbDsOLcVXcad/XO
3ZlyZ+uIRkzngkYEpFaBz9o5gbYN7pZINdLSj5l10gagDFLcMf1wr8NMtjbRYWIntusR8QabIt9i
22zuUPZp/rO2mTGUGdBh5u9fjBtvh1/8CLznmO+KC6AjyAw2DipmySbYGCveuF3llNvu6GKT/hYk
/qP+2f862U0DR513sXAS9vwgu4nA3H/9/PVfh9f0F/nm+w4ZuK3p//p3h8zSULREaU3XIUxPweyf
HTL1H5hio8Cm4NShaG//0786ZOI/DJ3GNubcf5Q52U//7JDJyj+mkqVsWigPihLn6n/QIdOgeJHM
IAYnsWEAUk4b9x3dK8Jnskg8LBgt/Xthgc0jh3i3MGc6ZHMyooaSHm0+GlgmItcWd+HHIXS8ZMdc
AlFFBW0fxd2B9srK7QeAqOG6M4qf0E/oX0XbPPBuFsae3RV/jY3Pk6rQjrTmXhr42JZlSRHAkZF+
B6NNkaW7RULsV+QoL7qt/IZhoDxQzNp9PfDsvE/jGiztxI5lO8jq7BoekxEIqG+VjkTaY2S0uRZs
JWbJxXwAbXZhGF4YmFWu4ypopntIRes8am5q0JgLX2+GAUDa6ONM5kRfsv6kt7IJEb1FAYgrvnL6
XXpMHiZWd/4qo+4z6WxMzGuqtvuvl3Gux/g2ujQJw0qaBs7i7d58tz3jDGqZ1uqlYzYIEPhgO4EG
C+S9E1WD95CTQbJQvaeeghPtx5WvddusL+Cf1KvaEp0JBrvwk2Z0vz8/SUJ0iHcMP22S531/Ymoa
ImUVuaUj32gQAwrcJ5Aq2MXoqbsbOh0V2E4q3Yd4HT8s+aic21YSsrw641PI1GZHyWtaiVxXo3ST
lDodtQaFnCJSVwtTXBhGn02RYlYma0laOepN9yqvvYPlZBcG37tfT+4szdMS1XV+Wf+1qP+amD7L
6cA0ilFPgd1BaurZ/d1sC55tiEw9Fs69m22CrW5LTvFzWBmH6Rd0ksMiZBvvzvq5MPezn1dG1dVQ
LMT33oxe3+04uCNaC0yMXf4jvc+bdUoTKHT0lfhcv+JGVjv+i7nJt/kBNdcFguXZsyb9PfZc7y5D
fI6zQMLXHQKgqXfmQVl5h/Lqe3IKHPeuPTjhiI2o9hrexKfgaWHm50LK+9Hn75WhR0vEgug2+XDr
r8MpWFMTRAa5u2ju25O+ExZlKmboiT+fHViGKsnWJNc/S4tKWSpqMSFMIm679kfdSUvrMqr9VVmY
+FKDBpStzVSs+HqqZ2f6bthZalTr9C5akZhWqo9meFlFD2qzkPCeuXgmbBhEai4/U5/nu7DOVOgJ
PkRx5WCghRMEjwKsr4A49d+Zy78GMmZLmHVCIXcdZxVFuKNrDfQ0sptYWKJpnz0WKk0lRebfRWV2
oYV+2VoCpDmHjqlTNnd987szQL3ovzL54esZnd0U74aaxQKoljSy4yn6AKmZHL27jb8Td0tKa+fv
Fg0K/eRKI0vKLMpFuVp22RTI9VO1Li/cbQSZ46jsvIMIt8sxKDpwv6BzYykLAXaawbsX7J9tT8NX
YzknC8rZ5Q3s2eCRLiNULQxrobu0qt+5CKsCDobrPqQ0s79e0f/PVKd0U4I0Zc4D+hhUTdvRcXWq
9bAGu7c1997W3U+HW9iWW2vVON3T0qPn7BFASlm2RERkua9mF2XbBg0odmyB6TW1CgwdCNlYi2bh
/cL0pvP6aT3fjTRbz67UspG33rRj6n2n0ziyi2eednjBiZTInUFciNTzAAI8CyF1FY9F/mV9SivB
soo5TOvKyRKaixVNqvghHJ6/ntb8Fp4PAlTvfaKRtnreU32tHDG/FoTnxHj5n/39afx3N50Oi43K
lU4UJPBK6kvgL5U15jvgbQYWyommTAL+Sca2jtUihIrROFF2WZSXeUL2be267PD1RM5+jb+HmcvW
DlkOULeRG6dMlV8QWx9TPT/klKe/HmYeApnNZBRA1iWheQ544uN6tb6PNWlWtE7ktfvMQkKVAIWo
RJeCBNeWFJDPTIr7EJA2CusKEjuzOyrSfALUwNoBLFjJDoSK7/Sc7MAZnfKyuwCcvahpOscYam8z
5HEpKYha8mydRUS3yf1Mcb2Wc1Tum9/pvXRBJuZk23QV7fLN5M6CkMzoKOk629RYpi4Wws7sGAzC
/v4Fs5jRx1ovlpJeOynZn6EddBeOCQj3p68/5dlh2JFopxFn+Q8fPyVedbo4CgGf0uqv+lgv15Cw
qfaFOVqbaMl+Pdqn8Pu2ru+Gm62rT/MKdAbrmhJn16rjP/erySPP3U95JfbD4iZDRnpJ4Wxedfrz
Pd+NO1tNU4QNNpiMC7RuzOzTdJ26K9i9VEhtdUPHayXtv57r2ZWdPDQUMEcGqNiPKxuqZdmlZtg6
bd3tjQ7asxKBLlP2Zr2QYc0lzv7MzuA5pOicD8b7OBRlfL3sNU6IcTduwPPs1L23b1awpjc4wC1c
2WeCsaKIuCwT8i1EZ2dXjFJbmjR2IqAJ+qBmnEGwWIhib2KO72+xaZcokiaRM/L40MQpIryPx35q
9MY0nynvqa9yHDIPNbZ/kzGmeaQCvMV5FCrtYqlw+u2fB4bHgGc1IGZjdtHIFeipzkNn9k/CFW3L
Nfr8izWReQ347YMp0t/jzC6ceqhKJa9Yw/SiX2Hc+gspdVgej/omYlbG/dc78VwAJVRbBGpyLLCv
H5czE0pBNHyAH3GWbfySuaEUkGjBQipwbmO8H2Y2KQkcqlfKvBcp1j2iAgHGStW/fT2V82NoFATF
Cc88t3VuvXHAQRRQi1QoN0opwHAR1l8P8SbdO98EZKT/GmN235heDnqpFEs2QXht7Ntn9SA7yRok
mflInuOY36RtsNVuVLb+z3hNa3Kt7P11v47Xy6ft7FZ5/2tmH8/KKcm3ZlA59UrfuttmK1z+qNfV
HgacsyzleXZ9NRnFf6CFGMLP4nM1yHkmy6xv4brWvgiBTPhh0y3slLMbkiqWqlkkjRjVfNyQHWgw
Wa1VXmq+fCd6KOnLYYp8t1QuJCqfqilTJJnqZf8caXa9pRHKP/WI4oW/Fzbtc3Bb3KKLuMov9Gqj
PgQ3sAlXmWOss4sJcFEBDXGIavLOul5yMji/sn//ktnKWo2Z0SxuK6dD7aPVgaaCJvt6587bWG9h
5f1sZ/eAAQNXkxpawJAnN0ahXlWte4gGGt55CxPO9cR7V7KeKrifXUvnJU8W3I3PflidQQzgwLo4
D9wZQjWe3/EasOL+qPvBtwJgkSsVC3LHZ9cSxo5JXYpLQp3tH6R/KmipDYexCyQbdMA9CK//xvWN
HxgXkUG5lQPxcY8Oeq+YHSJFjuqdPH+Aldrs/fI1l9yF2+7cZFgqRmLh4PvMwg3oGSWJ4AE4Wi6v
M5fmADC6hY0x5RrzkIY3lC5L2EBys86CyOhFYcxJ4AE1tPmqVs32AIEz3gLpaTZN1vmvQ1tpdjW2
+GHqEywKfNHCb5g236ffgGUR70UD47W5k0c11qPeu/wG8wUYBLx/CdNrtbND/Cu2CaL5CPac/KMn
2dWTe7u0BPLC8POnUVGHrh5Y5NPlxtz2F/rrCd76WqRtsIrWqEYcqPDdeVtwYndgomiCymgsYPa3
ASZBWWCxwjkt+afl4CYkiZIA6puzPZxJwCLjwG8dkNF74yq+951orR/Mh3Q/ruQHqr6IAr2A4HEQ
qkWtKa1sKq4HY+Eonc2McUNjp8My41qd7fM4go6boDpHhCzjzbAOjhJsRvOiR9/4h4xy+LLh27ko
8W7ItzbZu/ROqHRfs1BJQkmH3qv/00hVp+uXxEXPz8ySFVx7RJZ4TkmFgaVD8IjAgNKYCHbaU7+z
nGSPhB2ymJMDx9Ij/9y8eC6qFHrIHfmsH0OGGVk8pgx2uOfpG8H/ZkG109RmtXCQpjrmfOe8G2b+
+h4VKdeimGE0G51dTPqyB28bXqbrYbfUZVmY0dsz+d2XMjFIDK0IaHau/XR1Vm0UbMCJS/fW57NA
C5fPZNDmRaFk/qSQpVKLU5l0ONzH16f7dJVsxav4FtwJJvDNfx4Mp9FM3hXcH4Y1v6TCyEjRtmG0
SRm9muzSqatm9+FhyY3v8+pNXBaJIsmbNPlbavdu9YYhnrrNJUWEIU9tDM3Q4upegnQR4PF5/T4O
NF0x7waqu67LcI5qKGoicT3NaJO8DmvfwYrrqqdSMmygI8qAkAxHO/wB7iwFtDd+58dt+fFHTKvx
7kfoFbJ6NOkbp+BHmK8CrK3NSGz1N2Viyw+TAVm3GddTS3JRBnpppWdpXlkriqobjD30o+3pll3F
D2P4+B8fvGmG5tS65++Z2myGwBckOWuolYgHpLI2yXbS2XWf/xuGSGRyH4eaTyhEpkL2hcbRQhPh
r40KVXO0FmL/+VX7ez6zlLS3XC1NqroFjpA+maKOvg6yE3gJLjmofb57J+gH2A9K34i1qVNEe7c1
+nRMkyKkXjh533mjDS67hUZEoaI++k/VD+kgb9SNubEes6tFvNUUdef7ktoWhRhYRqgTzL6aC4Og
89JkGhxiQuIomxxhIjtcJQ5iZyvFEe8x5hlseUN3lXb5QnCbFnE+PJaubBw2ILXf6ey+m/uQZ40I
QYyKF9KkcpsipPQy5vA1QXUr1bevt+jnXBI1WmSZSSegm9Nt+DhYRGWtsiS+qD8efbCjabEUq8/t
mfcjzO44X3PdTk/QCAwaFT0pFGobXNgSY/31RM5Gk3fjzHOEyJOsIS+YSVqEQm1LQ6kch6EZdlKI
ltaYitHKzMVynelIxY68JncVCkzwUUprQ7bT26MmtRdNKHfrCB+F2jYHq0dlSa4gjg5ttGQSPcct
vp3Y9z94tsc7Ucky5EJZ+n1mU8c8Fc4ki92s9Gf0Fp3lDHLhS7wVBd9tLCRYa69NBG6XhFZ4ODha
7+3jOl5IN848oac9RcrO0wTs7vzwKl6tSJAIObqbGqOtTbtPCX35Ltlqp/jOWge/ajxBEX/BU8Ba
WfdWxkFCmnG7sCPOneP3v2P2ToLXHgkNhAPOsXvj7ZJD/T1eBbfddkTPADqfTel6295CVazuaPpq
C+tw5nHNOgBlgmPBK0qaZ3eRnvYtSoudU65EJ7uVjsFJ26K9+W9YCpw9xn8PNc/w0GqJvSZhKCRI
H6i2IgOq3329nGeHmHp2JP4iyLlZVEzlrMvg9dOQakoHGWoHMbyvRzh/hN8NMbvDarhOmKRN+TfK
j+Olipk0Dhjr6iXbWut6nVxDPOeFJa9KBA4WARVnWg0g7NizuIRqlHPnVhgobUteprl4ht1ZP6YC
nvI9pc8gbdUfLrlQQQVNPBbfFyY97cJZuEfpSqPBbOHDDEblYwSusiyJZSslDFzke8DXyP9PWUL7
qO6Wy9Xngs6H0WZfUUe8u3cF2hpT4lcH68lgUE03k+pOeEwQLd38jk+muBCcz+wdRuVFNZ0HSuWz
k1hJTZi0SdwiBPcCc3hUFyoiZ0462EgMfSjvaFxls85JldYjwpt8OSQcLyajsP4gbOWduVCsmvbf
p0+lk7NJgJtMVZlNAz/uNqcm0DpeJm0j4ecgwHqt9q3w++s9cXa5iJ4aiG/QO+bsHMheJwpBU009
r8IW2hfB3309wJn+D1v93QizRM4zjbA3MzZdd5APxqbYIkB7k+w1XPmMfb5aGO3suoGVpe/PV/ok
9TQRR/V4pHIxWWpkokMkPkqDo191K+oFN/7a2Et7xBsX+sBnd4UpsiW0CVg8P8+pWJctNmB0KqUb
y/2W5fdNv/fTa6u47rujEhj2wjw/F82Y4LsBZ6s6UluOWh8O6f8j7bq25MaR5RfxHJKgfaUr213t
jV542kj03vPrb0B3Z5uF5hZW2rc5oxllAUwkEpmREVQfutjT0CFsQOzI7TavVCrOLTFpm4mBs76N
aavQ653pDUz6/3pchFt1P/4XokirLgmXBwybwn5YUeFKB41pJcNgqH5OKWIwpnU5u8czwawpHMsK
aneI/v4VKHX308/iMbH1q8GZjtJbgh5v8n7Z4qp/ACMAVAJqnDor01yCs7WLU5po49Kze8DBnCwR
oAPZyukBrYXa0dRCujUwxHvXNZHAq2+uLnhhn/6+RT5WqeUMRjYc8/ql9+RfLaL//Fxve7wsCovY
sRuceG/ulRQQ+FdA49EiBS6C/YzDkEA0AgRCdp2AHqRrPoo2qK2mEriaeCuhcmmI+ZjSbGo+GBPx
Umz1wAuGRMKIfcsJLN9An3j0ni2H2cG21hSjy9XejiML04CADn+YH6KbO1Q4S91o91VqNy/yS/ZJ
Sxkpt/u7up24cPA7dDwYf49bLb5gEIi1KWc9XFZ6xYiKlQYvICC57KVraaQm4RoABgj4QRCGnbuJ
2eiYAqAk6wqq0CXu6+QI9nwndP9yPWhiAzeDaw6wf8aUOIVaHcwDJgIzxy/vhuZ1NBTOQWena+jD
R6Ot8n+sMA/cMOuGQgd3ih0ftX0OxgzIAeVbM0PZqXP02KbEeKih2907FarW7nwMqB/4gpSrHw8v
XujgQq0HExbniy0HzPoJChabdcSawQ9fhBtf9y5/vbUYQ0wMqaC4C9EXnbkSWrDXtwT8HMhMMDSH
6Sn6Aoj33LcO/bFsagLnwOCuiIlp+TdAYuGJZauHWpTBjn6C/oQDyXN3/g38RgsA1ysvjqzmyihT
qqC6RLnSZNH0SuhPrSiQzjaulL2OsfVtBVCk2Vjqlb6BFMUpvc0fu0PIedPJa6nE0i79qIt1JphH
nvXURN1u72/EWxBMuxBbQEcWyvb0n6AwrDhkE9xEx/COpjO0JEzb7DyVQPrhvm/41wYwORq03Q2o
8iB4Ky2EpYLcVszPGEqegoTRjpDXqF3z1eWyGTdKulmM0waZp1n7hkfkaq/QJ0NigLf5ssNyvywT
uUGqruYh9aT2Jd0Fs5t/hpA813bRjuyN2ul/EZsGnz/vdgMUunAoJpQLkz4kygSzJrC9mJy3dEzl
X17a2iaingemQRlNYCgxnftOiVqlOaV4JSjgsAa/q1xvM73XrzVN4aGGf/c5WPdY2mKKO3INdRPJ
RO4Z7sBD1jqQdnObRwVDCfnJ2JWu8iI6w6n9Nbp0Vhayi7z95C2WCeUaePP6OsZi65i8VEn+2ifl
I9F5OsJrOcxynUwQNRVjmGdIQNmlvwNbm2WU95c/Gs8A/fPFgQdwAJ8tx0ZqKMFCjsxu+4fLFlZ3
igrBmsDaYuaA2akE3AlNPyG1lQFSRV13oHJFxTtUjibnf7PEbFYJRqbAmGmBAeIYfiFYc//W/lWs
oONeaBXRsS+2FlT38ti1+Ppgh+ohyAJxrKFwRwASLi9mtZSwtMO4uAR24UhVEQHBZZPvFLe6akXL
/+z38gexCyfc+3Zw4urCrvrDYnXM14oL0tZlBX+Id0iYN6aVvtLxsR7cNo7s6T/rR97duuofC4vM
V6tapGVqhtg7JuJWVq/BVu0RcI9f3k6eFcbPQVQJCnxamAHrkyOA7htjHFb7v66F/orFaQK5c1BF
CqxkYJWE/KQFYR5ocfMKefQjfIt+iy1jLsexb0FEVtNIu9FfwL21gwz2vndrDDzmV7ybmLdzzN0Y
K2ocjrRdAylEEIGW+S+1mJ4yHULaf/OJFBPE8GhJoTF0vnmQL8j7jpYx2vw1GiDd0t2V2cf/ZoM5
VH4VgYurwtXeVgK0Gsr3fhK9sZg4pZG17AWFJV2mipyghmP2DCTmalimOLu6/j4mAsZLZAvTqhuI
0rkZSqx/sSgDVTMKEgRLKXO3U2rTruqxcaV4kw23sX7QJU7HcAWDaYJN8d82TObjKHi66IWKUyrc
Sx7k1pEGi256Ul6NT/0xelRO9HEhucFLflVf6Ts6EzXtVaf3jGtejFp1yMVPYb7hAEYlVZwIur4S
2Ua1D5EDrcXjMJMeL+/rahlouWh6DhfH2WxASAYOdVoywQixSyXUhcaiNMoUgUR2/CL5quMs1sYE
w740SNuGONlJVG9CCO5UIyJV7Izdx+TzWoersX5hjImJYzphqMFAh0zSEvC03hdt5XB2kP7eb5Fq
YYIJiAE4gEPcJ7QeXuTA/KSeYEOVBfQnJ/DQ2+UVDwy/AlU/d1QmNk4FNAErAYuKd/0RXVHQB4CV
bG+6ipUCkeOAJNibHEhScZ8s/8G0Cgwt3qLKtxdvDDG9WBhQYdPvC+uHAr596jPGKzRUgA9WH+P9
feDw2mDrp+HLKPMR56T3iU5LzalmPg2FcNBkSH1A9YgTZNZe2kDN/HtxzJfE3xpE6D9QhDxoKPEY
7bzhKG950Jn1A/Blhvl8PXgaelCH06wHgnpqSdW2AteP9GMEHYxUBC/cZRdd3z9TBBwNVUpMPJ6f
8byAuhFpYVADkymYQa0yyVy/U+z/zQwTtGJJncLQxI3QN+2vbJQVKxvyKyyHQ76w+oIHB8e/18PE
rEJuwiaXEajlW+mFQivAQnSHiR6vP5T3yaP03B8im2yq3bDrAbrYdscAz3j/Lv7RcO6M1S7I8qcw
wSxspQYIWHrZokErg+YGvEEOxT4RN739U1oLWvXSkCpS/hEJNRPGmDDUUaV3OPdFEX9g4m6Tx9L2
8jdcPQILE8xRa/psmsae3oF9/NImKDdNYKiJKrDQFYAyaqYjJ6IHXTiO3fWNXBhmzl5b12PcingF
xjuIqEBPPDjOtm8FmDcIHN7Llq7iW8heGGNOIGR7kYgTGAvEbicG6V6PeKiY1ee7DtYT4PAUYIBM
pggyQIk3kQlOQ26C3wkTNy/dJnAT4NG0I1Bpm+AWFEjBpoG+t01+Uta2w9/ggH4XYTEAjMoICHDO
D/5IQEFEUydbj0U3RolACUOw7pUulNOsNPx12XdWn3O05vuPOeZcmkMUpfWAAgyIK5BLUF6w0NMc
IMkAv/vvLiT6pdgviYoloF50dgrV0fMVKlAtQ+cBeaFaE8AJrrqOgL0ANLwBD8K5djKAbyIYHcEM
lc7qjIdaO8XyONA3fu6Vk37bQ1G2HSJXr3/K6E2IwrwRuenZ2l2xtMp4UTqXJtqeWF/jAkkEOtvg
jsbve6RLmdUQe3CgwRy8giP3BPJj3sXxG678bXsXi2bSbnCtjyHwLxTHRmG/piecoi0l8qHzfpgM
gmSjPR6SfeiIGGfHcEnhSa70mN2E1+Vdcxq2vJfaam1RB4oWPTdwNH0bagaTWZoovomqGKiDPupd
6UHETITshZXY462OQV2KNX3WB7DJc67R1eQHQ5UEcGs8ejDVdu5sMqRqqyRBr6h1jMzVfumgnQlR
1+wPFG4hv9Rv031zTxm9Lh+stft7aZdxAnkAQHQu0SPS5uqUTGCxHjXHD82Hy2bWouLSDPOxZ7Si
wNGLZmbcVV4y165hepctrL42FiZYOqMRZAWDpCu/cZG1M74kb/6GbOmNKYNs96F5aDc8EqPVXtHS
JhMEoyHI6qHCWyo9IiptzJNs/J6/8B1yPV9Lt9Eu661gJ7/kbn6FJu7LZ7nh4QhWvyAYCzDsDFCb
xM7bDDFINZsCnkPAxV7XjQPRuUex5zX6Vr/gwgyTIGhNjQI45D7sMAeNYJO8xSTl4GTWEFa0kfjv
pdDfsHgwSqMm6XON7ZxqK36A2LRLlXd8Jz8IeH+oG3VC41l2wN7IvbbXdxGgYJGA2Qs96HPTPejF
zXQy8FYFC7NWZ7Y8P03Nnw8K0gnjLytMcpC0JckaCZtYgU4KUh8QLfn1V0UajGjLCvhPkJMTZik1
ODR9oVAHOxizYyFACiEdbw3DcC4fuNUdW5hh1iL2etMiYcMwShbezeL4Q2rKn3kwcc71ihk4NRrY
dJ7MBFbx/MPMoLCDeiYBSHIY7TY8SJl6DwFYTht75QbWIfKEDihiL1o9THzqoiwIBYI9+2dQ+v8T
C16Bk+4Jc+ctzbCvJVmBXE5oYjE90vomeM4lcJxDqjMSOI+H1V37Wo/K7JoJOfZ4gCCBrat3Y/Qg
Qo6ZN2nFM8FkZJ00VRK6x6gRxFuh2GEMBAygEudeXMlRsGF0ug6gRw2KfOdfv0kAcA4lGJmF1PNn
/VkduhZ02KqXaH5jkzl6v+zV61/oyyDj1XEgzVAkhEF1MPtTJEqpCyWkyo4I7n9RqZvdZXvru/hl
j7n3g6byGz9UsIvJtgjutU60UpE3YrVmBPMKGPoEywHB2MD5LkpzJsZyBiPgzHbTenQ0H6OS4p9X
bcGe8GWFWQr0uyrMRMJKWytX6owXARjT4y7em8QLFM5Dfe1BcGaNSVyi0cxyeYC1IHOTa+B9Dxj5
89otFDpBRT6ALKLfTNuKc65WbkEwKcARTQltFYAZzncyTKAGIZWwGhLpOCrtsZZ5mIy1j7U0wWzj
qGJOJopN4E/a6ipPHvthehhSzrdaXQfm+jBEqwOOwVIoKKGg5pHoA5GtVwelUbeyyOMLWUvIKEca
qnmigvchOxWfFKY4tz5ikHYFIssnzG79JqwOHopdAPwMH/Swlj+cWWS+jt8Ch5BTSToIkx8VW9pp
ANYXe1qyUT5mF5n0ydxA2RmslpdP8dpQwZll5qOBczAppQ6WgzfpBXCv0UlvwJvt0Qym2chujCYg
+MxDu/nAYH50E2+h0wvcBxf5Qg2xN8xy05ljQcpIadUI3tO4geDK7XsW2QnqxqZbbtFPA9Jn/hGO
jnykrMgy5xZdPZRL68w1KmQVctQe2xDuACl4S8BNbNqNUx/QYbNVmzwC7cPZet5HZ/te6thVxTTC
5rDHEJbsUgIeFcUB3Sb7GhVrQIyuA8AVhy2v1LOGfaM01EDFI62DzjR7O8VoNZiQEAQz3/yoBuNn
r093U1vednL/Ko6yB6EDLzBnryQ6ZNV4BTXqzt++9cI84+6mHLVNko9QTag+Zn83dG4LLdV+4qTl
qy61MMP4dqBmhRFWwWgHLV6j0s0ogXmtBVEsiFpHreF8z9Xwt7DGODA0aQYtUFIwktaqVRSHIt5A
fJJTTuYtifHTctaE0MiT0YYYjqO0PpSrOog0/gxFc1OplXc5OqwG268lsR6qoyzuKzM2EPpzPwa/
P02E115YM4EpToyFIO0HwQOTjLWxXIRRQZOx8R0iCDb4bTeXF7H2XZYWmPffbHRlL0ywQCCpkdWP
xXTvq29/YQMjGJgiNlDZZLukiZHFaS3CBqRL8KxILSifQ6ys4CSV3zYLVRbZANMbrnJsF0sKU7Uk
0CDUOMHEfTl+KA0PX/Wd5AYWVBErUOiAmWww6XfaqTUISRAYRsnqfs3gxB+38o40VveCvh1G9f+4
vsIYZL6/rkCQvpbg0PlcWUMJfU7jj9kAYALdXDyOKEnot8FPPYxCFSo7I+TGRQeK9c48YI6R1yn/
5maMFfrtFiUAI+ozJTXy0RaBMu+F0zBDr0HnRLR1I1SkGK4G+hD65wsjYVsbAPNjKX18nM2PToXy
fJpwvOx72+H3Ur6sMOFZLaBxhFMz4jIsd5Tut/090lcDUfcXXA2MMSZIJ2U/+HNLw6byU1evEv0j
5t0DNPKeXTcwgZEfCC4jwgCbwXwa6EqqcZ5UOJn1qP0ErC5xQEVEjkpWRMQa4nnaCaMogawHuPY/
DAyMaeaDZUI8iBEEbyD3J1pxCrVnoljhqP6NGZTERZBBohpvMHdP7RfQR9Ta0U6leitGkB+usvw5
VirO42XN/xB+MOOEggbI/pnlhJSzNfBhp2qOkg4933tj5jxUvuUG2DFwhdDpfmAGJRbZ3RltWAQ9
PlY9629BVh0z6KS0BnR0lYpzM6yYAtcFBXqg/AgQDbNrkZlnYQapIzsUQLfTQj24aLPHJkw3tZBz
bH2vuILXhZYCKN8tFSdnrqEinibIQkMpKj0SS7UkT4IuDfhuXYwnQw/QUTfojl7797S9hxmETdD+
FwocK98PpVaMG2Fqa2X+X0v0oZE1rDgG1VfbHSI02WbOSldtAMsFBhvgkiCwch6jAG00Z4H6SNIZ
B1MHT7vR3VTa7F4+WWsfD+wuqK8BgkARpudmxmk09VSBmaGcrDF5FQro1N5J4c/LZtZWszTD+Ehi
1sOkTfhsLailNfEHUfdd8sfcvfCNpREmq5uroGl9Ap8fCshntU9190aCihPWOSthYdpzOGRZ3yIU
ZcLg6tltJoE1u7i/vF0rGcpyJYTJH5IcJfIgQmZftQHk0qNokO8lRag5Pvb9iU53TMbcDqAneKKz
ZYAkC7JR1FBYnfbTrwkaT6mTVBZK7bfCbfWAqSSP/CmrOQ4uIiwUSUSAo1UMa587HMEYUakCCGDL
ZXxfK7NlVtkPyRg5S1u5rM7MMDuINAgyYNSvSZhZWvhTUJKtOswg+Kys1nyDSiankPf97cssjEnB
lLExC9DE4cAib32rb6YrUMQ0oBJIr6FhZ2UPuQuWhp6HQlv1x8V+MgER6oBVkUJ4z87U3irDaxN5
k9/eXvZHenKYq/9sN5mrvyuhEdfOMKJXO31GE7Sm9G77KH5PoZ9cpbGdNzw4+lr+BKPA6aIcj+I/
y6IUG73WdTKMUmrz4FDt0Q+/87fwTE9+hjjI5SXSQPd9if+2xj7S8lSrOj+iEarH7G/wADCtZchv
ROysVuXVSVbP99fSWGr/uQPOLctEPKmfhJPqTVfFY3tID+Pe3JAnVGZek+fLq1v3kq/VMc7ZawGp
USUZbSE1rLz7WXfv/vDHY0C/T8CXEcYVZ70R2xSoSBsy1E4YXqMHATWX0L68lHVfBHcFwEoY9mUz
gMpsIKSrwArQPHtK3dF5kA7Z8JB06zv2ZYZx+aLElTmCeMXOWpTpEq8bdCeLvctrWXe6LyP0Rywe
IrIIKeOQRqmuIVYizlbRP7TG4HThQQteL9tavemRs1BqABOyhUxEVGOzqPsA+6ZNUE720+YpB5za
kCJbT0OOg/+eSvl2mhbGGH/T0ZCudAEXS36sGqvGTbJN3GyTntDIPRUPDXTvNlbjVLvCwVTGHdR1
QSHEKw2ufkJIYGnoGiINZnkd0ljzITmNFQ8YT82ml0H5OQ7by7u6epIXNhifLwQ1motqxrtrrnbi
CJTQaHJeq/9hM0GDLxIIPHyTswh91UhHQce50rT0jqByJbhFVrTFsZBDv32Ug2D6YRZGb42ZPL0b
YMF6jBvor+wgKTvEm67SAPAgWdWbTpsFI4Se+1LYj2rRHodKQCsyM9t6O2alfMTNLIROoZj63lT8
gjN6sbpbYCJGK08DgQTLXTUVZigrBXYrRlYThHdGxrmo1m/hhQV6ChYnqi7yOqxFpObty5Ra/QPt
Opj2b/xQtBO9ANOBgeO7l53gO3qHRj4gt3BfEZBO6kywmJWiLbEsnGOVTtPVDp36zDYfmeJMNygz
/BqOwyl2zdeOywq5mugsTDMhxCA9aDcHnLQU1NvATG2kdwOwpef0UB0lG3K9V9NBv0kDiExymw2r
IYUipVATkEUMc51v9iDXgVkNWHbl6idjA62JbXQV7aNN+GaAkiZ2u0O94eFiV041yNqhrqfolP2M
zVkrqGVXcQJ+KB8UwFKqbhtBvqkChROaV1yVsqggcKAaqX5jVfTDVAVFSTIhz48f9bR87MyU46xr
JgjasaDXBD33N8xX1qNKqJvVhDd6AiWTn90fj3qAk31pgHl1yRHJMYzdYKsUjP2OP4L0Lcs5ee/a
50DSjo3CqLXyjWFbggY0Bq3Hye4i2RLarQ4tmjT+5BywFU8zllaYlQRZJDaRhpU0br7L7uQ3OlX3
EdK20nAsgAjyr8EN41y2ylsazUQWsaSMMlkudWq0+AzLXa6DV6/jlIK+k0TQb4SxeKC3wO4E1uRz
I3OYpz7KCZNNYZDRNve6N6q4J6KgUWz6zMpe5FN4R+zKKwD/G3nqT6trXJinPrpYY6CmxAf1xWTL
HRRU48Iyy0+R5yMraQ5OEn1kAuEIBALz5kN/LpMKDT5Y1wVm4Fvhqpivo0LMQKU1QNkHZM6ca/k3
exmTgJyZZLIdP5B135yLyTa38S5rIJNKDgkY3pSH3s3vwAopWiZGrgBlg2C4pXL8le7aJetMYNTk
UtAiCdZJbeYA5hVPSWBwPIdng3GcVAtnPyuyyRZ13QWxj0t4Few13wDdqwbqTkhxYDDg3Dfi2GgV
0gq41YobcVKsKc7slju3uHa0l1aYdeipKhOBlJMdD4cIiaFKfojKUz1wEA8rzwY4xNdiGEfX9Vys
SwVm/kF4kQ2FjvPmKNZaP7ADoR3wy0iQkqRnYXGghHzwy9EIJ7v1UIWCMPWmsLWdehWnFlSovcAj
fxGAcf8iqUcMhmIKs7CuUZoy7QiyDAU66zIu4BC1UUXkuNv3oQMEqqUd6i2LhU2D3IqTjw3svfim
eSa7/+ctbOzkNqos0F0LAFhAUXsblZa4/fUXBJHMD6COtPgBZiCqnV9EeJ3nSWZ1eDZZeelfFT25
uxz3f+Ohvh1fACjpB8TjjEX+G9I0Fk2JpQ526cibfKff10fD7oAtCKE/Pu4qkLglR7If99VO+DG7
GeSmwfu34SnZrZ7xxQ9hrz1QYprmjAzB0EW7je9n4+XyUtcyV6iN4jGNghxSVzYjr+E+6IYhm+q9
wSVe7mFMst01m+BxPJTubIvOiEL6aJmv/1KP/o8i5etr+7LMfE4Zo8MpBFywyeA4LisQ6vBOxqoF
1LUJlHeQobBU8BH0b/VASHG3gSqkeCQDTzGWrAUVZFAQ9qTEgegbnbukP0NTKCxncJWCj3pSH3DR
uVFzDUpwOxaBxI46p/LB0tq3u65wlSbzhP5GFkTLiNNt1Tx2euiRavYqhZxaudxOU2Cp86n0f45j
hNvyHaXSQ6FJVtY9GMNrNWj3IYYTwIHimPUp7BJrym/y5HmqO5QQ7uf247J7rK+PPm8BWqbt3/P1
DZo0I/LA/yg1HiV36rzoho+jX/tQ0PlQARRTEKENdhtHEP4NMnJIoYtdpa6cSuUEyTULYNsi4HCB
dCfKiecLEVOpq9qim2xMnnp+k98NJu9dsnaPgcsPAi0Y4vkOIQ7MoJhagPHtJP9MtMKqwLhTQHey
4pQDvo+pIA6C8g1VUcomCQry87XMQpnNQ4CUjWaMklP7Vu7NzwZGcyEGcDs58Ra6E67Ie+2tZQNL
s4wvpCbmSn0VZiv5ocNRksZHQ+e8iFZt4BENSirkHHhNnC/N1+skGURqAxyqOkgR2xcx5yQC6zZU
eIGKWX8QS5/bSOVWnYIRNorqWlNuxuhKrjnN11UTBhDrkHKh2DAm+UzTRmvQ7ZrsCE+GUvsMATIB
1vLy2VwrdRjog4oQiwfpwzdNPxPNm15V8HIA7ZETl5iekra9BXT0U527hI5KZKAl5D2K1k4SACAo
eBCJMsIy29eXTZfPOrYPdSMrw+R7NPHqyNST2Ot3aYLxNGUoZRwBmPAFUmEOrtjWEoBtiVjv/Ymc
SiJ/NDUvlvOMMq7XtoPR1i2+2QRlkqgv7UKfrAhw7Ei6UZV8Ezc/Ln+/NSfRwU+GvFqDKBybZEyZ
IeRSTkNS+SCPr1L5RKSXyyZWv9XCBLORvqL8C+hUkl9Zdj13PFzGWsxDQRJCP+ghgtyNrnGRkhlj
XgupDxfMLCEtgUMsLd08coLCakqtYw4TiGsDo5islaiShiip0JZpXODWKwtqyyG0DgFndTAUF1oT
V0F41RkWFpncRIewhxRM8MAwfOvVxjLHXyaoEKKpsuLxlgwPl7/T6jYuzDFnSpDlvDIgdGXP+nsu
/pRGiEnWbsO5OFZLDZg9Irg3CIjGFMbMpCgkKFusSt4oe9FWnpK3fgd8Mmis6bAw2aup5Xs6ENL+
e87FSK/18zBa+WWe8UZDqDArR8spVDWBTncWP3urAi0ShuMeuVR89HHKBpGlNeY8+8ZQaHGJxTZu
eENro+JTuKMKHvMONWHPgAOB6P9af/RPogJJpIAr+v4dHowotfgJ7LQPqLNx8nP4rWpB6BUA+ACl
0eIYbtMfvEnE1XrH0hZz5WhdTJS5wHKVTX8snRlDllbu0Np34whQ08E4BAZ6a6vy+Mwda2HGAEMt
mHehDgp0znkUyLpZijD2jmpHZlhmO1szJNsun5C1YElHv1Fnhozft1e1mAR53alIRIn6My+fC/k6
HTnHY+3ML00w7tkRs2nNeZogxVg/5lpyGBMoZRrzbZu0r10r75A2ckyunfulScZH9XIyhWGCg0jC
DyKcSPSgGy8DDxvMscIOxqJom5VCKk52ibHKeladwU/tKsN09d9caYv1sHmPLxEhUwukwE2Gpl/8
kPv3dbC77AmrzvblCSzSeWoEaR4jfCaEk/fAz54nnRc71pwN4D8VGnYKCjkKE/0bCXxdOU1xyj70
/PRJksC9MQ/O5YWsgW+Qf36ZYcJxP5kAE9Uw418FYCY91g+0qK05jZP5VnjwD/yK9trm4Z6BBCBA
h6ACZ06q2KlDTko4HJJjW0zfjbL8i4O6tEB/wSIjKHsSKkoFZxP956J+FDoMNyrbyzvHWwWTdUhJ
EpQDgQv4zXvcXCsl5+//Ps2DjgxKhZTSBlpXCjtSXeWqMGkyDIBje6+furf5Y/qlvsxOY8dQTXWA
CakDK36abWgSkMfRhcYz6npIEjm7+X2l9IeADgnaAdQXGReRlKgm2YD6QlH+QgMGg8k8NMX34AAN
RbxWMQYGPV2NfQ21eECYZKpmG+R7B7EFRaahO4lcQXSmsf70s1H+M0CVqIYd3iyM8w2Ac+g+qiWQ
WcjsCMjJQuS0l9cWA+JUsEMD5YB6DLNdM+KplqcyqlbCYE2BZqd4f8UCBgNjHmHD2pfBaxgoaINq
8bEIf7GOwx6wWiiml6+JdGi6+8ubtZItYbd07DaGDIHjZWchIA5gzg39MPmxPRJn3pZbaS/ZFD2e
b7jUF9+zJVhDUou5cQNTtuy30fIy8UcCRGbyBMJkb94m4LnWNzPU4Pn5wkqycm6NCRLjUGP60Ohn
kF0AQ2m1IA5G6djurXxrnGDTmfeoqXpTa0GAh8sOveolUO9CEQUNN3TdmBAF/SpZSJvZBqXaRJ4z
4yBkh6bI//zswi0g14K0CKKYbNOL5KQrzYFgkWJtZf2z1nNANivrODPApHySMaBuBtCQXQSZI6mP
sg6xdGkXC1zS5RXvOLNE/3wR1KdObXKlVbCUF/LS7jDU55Jb5UN0MMXp8abqvt++MoyhaELo0D8m
NM6NdUqUNaRORbsqP8puC4iLNRmcxEteNaLQ+Q9EIpBM0r1drEiujAkKjRr27ld7hCyL46uWfwWy
UTe7RokfdfB+a4DPyAu3RQ0hUYueBBOsExH3mcD5KeydrM1kVoN5nO1GF3c5gUprkTh94V2OJ6vO
8rVgdpB+7IMKmTU+oZnFTi0BfyViDlUyMU3xftnSd65LQBrQjvpnb9nxqlDNZbOOVYjbe2NkKXfA
6Z+E0/gSjf+CxYj3INLfAxrj+R6mSYDUF1+yzAaRGhWLdy7/HBrzz9+B57+GSetDXVDbMJFmO1V9
sHYPaBwJVjLusyE8mgJv8ovzMU0mox+DHER14jzbiY+HilBZxaQ6Y2NwviYg2pctfcNRm3qIr5nV
IsTq1IdAAEmUXInWHI5XaVa1dkZaYqVl81Ab0bYh6ZVG5NFSMggiKup4O2T6sUulbeWXV2kF8E7d
3I9+uptk+cE0IXASxqaFec9NOmdXGFB4HINxm4fha6UkpVWrxqFQWtkLx2yLAbirsgydvCbodEym
FYqiE5WaBeDMxpfFd7moX3yUdu1QxlyyKQrO3PadI1az5BVCeS/XvmzPUuKRqd/M4uw1c32va3Pq
BnGdQ/pS9DJ/uB8l87bRQE1dTPm+6NQXyaDvmB4+nGPOBMMpstPr2VU04JlTxmCUJkOqX4EHQzwJ
qrJryADBwgy/VFSK56wR9kKbCVYwh7diRvYkTPAnQEN2kuzSltuUDccgTEpbq+LSzvLMVXLDq6p8
r5F8L0TyYMtjfwJDxAEozh9tO8dOIRvvXS7cNpF0l4Bf3Rq77lEh8WubxLtObL0qLA7gC7rOxbyy
yxo1kMm862TDd+vC32VidJwFNbTrUChtZegfpab/zEL5syXCZxeWd77Z3I5ycYxyAUOEtbgdzGAr
tbM36XP/BCHAG7lQZSufpZsq0TKrCn3BUUUM0UWGdI3baA9s3HOn+ejtNYkOSZChcCCA9CJG8w/N
rG7jsKzdRMw0SHc3D+WYb2YBEO9QHsRNVvQ3U4nZVUlvX2bAVH1fs0gMaQVleKy6aGOk87UhtonV
gBKmJOU99HHBJkXUW7UHqyb0BDt7zCbZA2rsESKvmYUXf+WmSfEpisZPYPeuVAXSsoEmjpYkm4cp
lBprTupTPDS7ohla9Lt0d4LWgJv7/XWf9DtzCLaYfH2AVqunCfWdWLaeUvVHwU+uIAK+afv5ISIi
0nV12BS1AjKvvI7tMDANC62GTZPPqYVORG2FkXaHzoqLZpQBROR4E2WVBxlax0fo3GbFfF+W4y06
cs9iEGzLHJLfWpsCWRo1P2LdOEHL49CVZB8MnZf383z0S1Ow9WC6T/rqKErtXlWyYyXreEL0yWM4
JgGaRCr+DXQxxLCx4lZGGhSWHv6/p6ZJrpV0cvo03+XG8BCOo+mNZhRYOfQcrDbxP4tQv03l2nBb
tTkCb/JqjrKTx9NNFyk/zNK/19XcImEJ8ci+8xQ/e8sV41MrQ92KauOun/XrZESmTKR8dDOlDjZ6
HM/W2KqbKomPGYG+V25GkZWH0S0+qSd2zTVgWDtJ1U/NHJxqQUCLIWs3hjK/K0n83rfois/aoYub
yQoy+bkp8+tY7SD6N3oBiY+NGkRWQNSXJhQ++kb/nLPqVQfLxYhPYPni5PVFdOt36qEPlQS0/fVG
CEVXr+KtZpTHwMgVqzOheKcI23pO72voBVkpjrZlVCkgCMn8mSrjUTGHH30u6Hav9p+CgUsVyvAg
s5ubXZMWpk0q2bTMQDu0mga5xXHy5Ll3TDl4n+J4MykmZDnnuzpAMBJ7jVi+Wd0lgfYzbkxoaJT1
Zwx3nopgV+fov0oD6PIhhRbJu8TMdp2KVHaKd4H5MEhaYaetoEDFJTsRLbelVLltynBrVoUbRZIH
QQ4PekhOOItWA1q5AmjzoYQCpT46s6CDAKS7yqMfsz+cqkazVbnwklpzZXiW1FQnNR2twtA3VTxu
K9LaDTathqh1i/+86N1G1XGYOnc2tkR+nMLyKRHwiqhASzGaO8lXMF2NS1d4nQawRAIHcJeTN91M
UPCuoXujyNsEnyIP68dkBnVEchIb5QOsZ7sAkO6qALYlwBorExdq0e76Kr5SfGDIgjx+NXGnx9VJ
N9Vd2LQPcgs2/FF209bYhm18F0egNC7LgwQ9YE1PNzJBDGg7q/GFxzTPvAjTpUWTNFamPwhG43SY
FJLGq/8j7cqWI8eR5BfRjOAJvvLMQ6lM3Sq9wKQqCeANEgSvr1/PMtsZVba2ZDP7WKZuQQBxRHh4
uJcg0PbdFALaCLHhUk6hBDRKJ1xNdKUvQ+wMwa5eRIz7Ol2Yn8lcH4R60WW9Lfo6rUrYG4gyWpsr
Na2ZQciO+egrEfa2BQ+MVlDKML1o8tyE2/et+VpYza0Pa3fPX3ZCvNS2ytoC8m6D2te2ANNRZ6Zq
4pKAGqVkOEPTq5I1XINkaJBbqMxv3RIGooYZ+1BCOVtuTMSJA28GPXaSSVkHIaHHxulAf2DpyG3A
Ja8Szzlq8ltfWVBYSGj16nhFrP2HMWhCSX4hq0lmPsRFDlHK9sXuniC+c/L6XxAyT0HnQicmLGe0
D1qFkZTBvvSMeGgA6w85+qq9rOE52N3vHudJCwffUnZx7ah4IkMdFv7P3Hy23CExSy8EKSA0zFNh
Gpsl34G+mGhnSpklrvv6KgigDWnt2w4VwEA4EWcI9/CorOJZ2lAzGrMx98KykNdEVSEV5pVy5i0y
PzjDNBujeOtRL6Jmta+BefbqwZtgDMTAxzMjKYu0aqrYxvNUzw9qKT4kbW7Ikg5eWuZuzAWwbJ2H
hnGYNbwhmyadJd58OudxG9yJ4ggAJ/Y9EXrYLrR8tMaPuUf0hw/U++WxD15WA+qoxq4c9+fAA29J
ZDUkokEXmQHceOmL7IpwDsCo7g5CXwU5qgdYLWqh7kkLAN0U3S3PkHRM/Xmj9cZST7N5kwdiU1rm
plj8j0ah4Ywgyc27Y9FbSe8+0fJdT14s/Kw3MebLOlpXle9n1HpWzRSCiwwqFXmup2pDddmHvv3O
8FtMYcMT94Wg9ZnhPjI9Go4+7iXaxp2GsAyUOkERcf0HbSZlkUc26GasfZvzU83uBLtH+FDhby7h
jdcub6V9qMgQdv6dQ46L64aGnEKDLZscZtZKoyZDYWcN5Ti7d2JRPhvYbzD0CwEVJY7JQlOdnPqe
6Z2ymqxf+wgyANAa2ud+mzSmm5VyfVxlE0OwAskbGUM6XNHSTuslKdsyouZdMb7KfOMMdiqmXQf9
VusU2EbWtWY45zJtqifcGXln35yHZfbHqOB3qnBAB+uOSSv0chX7wk0MUhzqot4LHBy8zhHpP4q8
xDe69/nJ0FNYqDmbz1/Lgi2s60WOM4Wddz96P+ce0oyOkZX5E5ubnYnzNBnt49rk25kOIUyNYt8H
FaUUN7TeaLTH+uY7w9OAkCnqAhFTY96auk78gIW5dJN1CjJf1JnFEH+2VbS0GirV5UbhegomJ9Ll
aTBvivKpXvd0nhPTfg+6j1rPO2dMu2LbejvaGtDP3Uj5KPp7V/50poQ3Jm7apDYyO0/YKEPRZxD5
jhs8EAZaDQnuW0mtcNKHNX9wg23rxitwUcxZzB90PhWBjPoprdsP/MEZxBU2A3vtA/ECyUjCoWFN
N6t9V/oq6rFypcKTlBhDZMxyY8gf9vxYrBATZqAr3S6eGRfDsCFEhkHjbXo4WWN3XtVVHzo5ufGb
5ppJGitS7LjEr/b6aOn0hhhkY9YAC2Zy7Nx8DwuJ3WS8sPZ2Ll+0dDJrGMLCFFAWgD2Xx6EfDMfr
LqhiXuUJ7jWNPa78PkYPcewaMqsk2r19GnsQ4OJ3q3UbNG+lOGpVh4gfIyqRcy5VMhcHmCxnuXdv
0R9FcesEPwzkYwvsDsxZhFPwNBVNCEwyHIafnDhZEUB3tnjqBYffxH7kWwe9Kraw8R5X2Vziw5Kp
j0YFbwYVwKC2TvqiTZ1qygwGcpSBcK8s465FXI/zZS5WvJrlVtvFbdWrUA1N5oDAsPQyoo2LUbtb
Or4bDUtmBY4Xq+OBFzvm2gkcvffOrGNlWYk+7y/kEkhap3oIIfG0UQU098YqIvmV4jRi4rWlJHKr
W+Yg3mjsiMKmalrzEOT8rR6GGHonWYnVsdCSVxge2N729WBar/lU1eHQjPFs9omgZbZolthFJobm
rpQV4tLgoaNoHrHMjCEjW13vyrXpfm4fh4LjXkVe3UFGW5+sYkrciSeOlhFfg7iu3MOoe6jZFqlb
zHEOcRK+ACLn1Y2oSeZV10Rf1aoN+/w3LWtLjBzfxCQH1aAdAg9AT7pwVXjxarg4FFU8BywSBO2S
lnx28YCaJUtZrROFbKFezETXQEZRqIOVxYZTI50HXDHsRp4/CRijCzSNzbxIVs/OgtWL+3nMSqeN
xzGHIbWO5XzsbRvB7bXo51SrJ0m64+g895jF3GKzKSNyLHTyeiRbKjd0xjxzsI0ay34JFgBFABkg
nD7S9dldl/0AfXg3mLOezUlgnoZxRhbVRbUSz25vhn4HQinR2w5/UcNqvDt7VZDUKSDfjbB9sXjc
rVW0WjKcUEQLli7m/oze5fywWIfObQ94NTfIRkDAYbHr4wFY6iMkuTfKPNHRQgp85XOwwmoROw3k
EGx6HOZTP7kbSEPAqe2ZWfXVytTRRIBokmcDzrAFf1+mB+gBI+zY9V0Qz96VZisykwG/aL2iHXQx
ev9twBUMO+pYYMkAnIruJ3XfR3NK2qLKBBKjaTzAYx237Rv3ji6lG938Ag53rYgbaQvXh+F028B2
Ms+Q8HdxZbqU6K8cq427tndy7fD7OyethXldw4c0pEzcFEOfGnCDYS3d2cS4sX1+nJw6Mf3gsCpy
5Pn6s66mPZSQcAV4iEDItHEDfmd6xrsBNq8Oxpg47U/NQXLVxQTjTwP7dxicEJ2RJ9mb25qtqecW
CWv1vp75j6oaRVh3PIPU5a6iVSgGM17rOmvqblMX5QYoBqJupGatLDcyd391eJbXhu0NUDtpq0/B
Ag8BwfDdO7yFhWlvZzI9+EOFltXOix3p7px1OOJZ3VQKAW7nxB7XaTHK9Iwo+AW86Vv1uFbOyULh
C7sOIfBi5dgZy0tOCAhsejN7kofjwqOgG186C+y8wO32/gjlsaA61Mx/QvEcZlTUeHIKHAWfKWgk
BuLJMAAWKPEecFJeBW4Jui+cniJcnrh7emOnreqE4v4RJC+GUZsZ1hgerDkYf+CFvxHSOU8KU27N
DtG0d8eG8sb1i21pqcdqHvqoc5DZDE4rEmb61zUlDdSzeQb76h/r6iAxGso7v7I7yKH2LVYuT0y+
nhpjbEOlbBE6umyi0ZyrGI5iG2moICZISSt3DEKvRm5rEPvF5kuGLvhteyZDjtPGbPiVaJAVThV7
7nz3yNZ22zj1Q17IcmcP480w2i+LQU+T3d6UWrXJ4nl+rINgU/UN4C/vZpjKPMwnmyeW9HTWUbc+
WNoksc/7DlJeI0u0afIUciUPvqWRqLv3aBmGvaJ17bXDbvHlm2HInZrtHfXkdeVh+/YeVMTr2o8c
o3qq++pu4ihj9uTJWMSj6daniS4/7dw8GR5ERytqqUMHUmQsSf8gZIM9jHgk7FbE067fbrwAGFpu
tO/C511stCU4+f1wgHDImKGqhIphXlUBopP1Ro9nBC4QXUKQJIZmC2VJRCHxkDdAExyjiKbAb0Mh
Vis2C39Owf19LB39AC+DmM5QRee88UM3n9+H0ce/Jvuj6RYdzxVX0DMGPlWOKkE+ItZQLILeKN8e
d3YejJmaF3TeKBFc06E1G5iGN3k2DRNMTSHsfysDtMclTbtYOnHLwD0om7lPuumM+7m11UcLSZ5Q
9hR0DOnPN+vQB3HZSjetpL8kalDLrdPUdtJNzrrpfa+5hg5RH3mm4YLv69k3ZWW1ry5zynSVxXTT
rHgRwDLJ92UO0bwWyMgLX3P14Vc5MXAuuvbVnNibts0uFOMyNKBj+XaGhpgO3Z1uNT0O3mq+jk1h
AnJwjV9mIMQ9jkeemr7MY10gAXBaRWNB6zW2FinjTg1IdDrqZbaCNFA0i95G/Fk6u7EmFA2xlZE6
uikZnsAeybZrV/BhlCuaRrxl2ED7lmQ2kxA2ZY69ZW5RAb/MUaslZr21mUdSvdQBfuqWGY4mTw2r
869E2QPXqFkVN9z1snoozgJuQFUUUTX6NRsnjwUb0XVmBsWGoY9vm7vODdwyhpsqHwYvwaufT6+G
xfuPjjjFoeglnxEgriWyIzlUbv8wQlK7PHp6qvdevs5ZsMB5tWtdf+NLOBcMDRNpQ5wmtCbffsZN
B7290qkzng+AdQvUa0cu8gQO131kQQfi5Diiu1l6gEnW6vaob+VjMkuW/5L+1J7agBg79CY1Mqxw
qDIvl3ZKTbzi6NZDxxzNjX5XrPWaGuaMXN6R87boaobQxPMSY5mQGmkz33pnsY6lMUhq8VpBE3fl
iWyR5Q05gYyQ7ERs28BajMmaXk279B6BkvQPUHz1FIQwevw/FtWWk5aLYtdgDAwbrj1hRvAu669z
XUhEJKK6rntW/kDzBUeLNRjdP/ylk3FBIQtp+mVxqNBTPMJwPtBFHSJcne2YltRA3NPLMScb28zR
VWBMBOT/wlmaFzb32GOsGYP21kfTNk8pIlK6LXEIZWzTlvRJV8pCoZbvaDOCyEpgR6JaDSBJsFwL
daXIimymsK+QdNk7H3yKqOp7HHy9sGSioCyPPjcPoqP64GqfvbWWketwVATsRFt1aQOJ0e3o8OLI
mpYkTtA7icMDf7OAyRjC6QWYU19MZYRA0gQyNY9JUVoAVUyNd8TvzIOyauNIa2bj3fJGxHfgjY1c
PiEwXvZqNdBQITv2ZKFWELpwPJ91fgvFaRW22LlJyyF23/G8CQmeMOje25WPFAJt7ddqnBV6oXwj
qYy63ZfOSDaWJ7yU2IW3YSiAZ9xYkLHb4/hmCY1elxWPld8rc2Mwk/5QgeY7S7cu7hzf3XuKemHg
rf5hNosA+AcUjApUV2I1+ohTpwIi/zgj93q2DKRQnn+PMruJsuGAdHDWePkRQ6Te5Du7YPBQn53W
8ggYdNmM3QhBLrzSaqNng+2MWfu7GYT/o7BrkazLWv/Ma5NlWgTTflqm4Gr0W35NJEA1pn03D2GH
O97xSRpo7y2dZBwrHGo4iSDw50/rcN44hLpRxfrujfUWzJ352F9V1jSl7WSzD5Lz4kbLMnj3KF03
az8ux9wf1PUKnwywX+upCMdJ0cxkS5AVUA1O18KBOxaweCjLLgUldzoQ9QMoH24IdWhn3/eVe10F
qjp5i0kyGhjEidqc81QJB3H/4KEF3+X60Gm4vGv05UGvplgy3gGsqtxujM3RK6+VU7TPYM3zJ88E
cTVkEJe98RYDEr4QXrxawfNIKtJ0KS1L5F2FLZrreuFGVhlifXAMwTI5UhiW4UZJBlxWeUg1CiZo
dQRJGY/RSa8D2ZIRN3pndxniT7GzqZoVEIspP3o5sgrIMC8ngtV7bXEUf6DqCRVyuKTGAfZ/DDmt
dsscyY7zUuoERhHmEJmT794qmwDiRWvQ0ew4i7QwxQ6Mu/LkwHEFXis1lU85Q3TE5tWLFsAs6LtF
EUu243ScW/+umiE8i/LpRB5dwdY1dEW/eLsJBzK/KZjpbVBg6Np0yblpXC9uVeY72ZhWCEB8/ChW
J2iB5OXMBCBX2e984u125kCVwoIF9XG2KCIl7rRGtMDrPKYNIR+kLAQAAFmYS6i8Xn6MvqaPQvrW
SY0N0H7dn/FYw6bROTI7WdB/B7DuDk4QraM9ZgYvygQNetOVWAFpCGN2yw2C5QkYIjSzUeXIybif
0Ad0mEp6TmbsWX/IaQXHwx7B+Kh8NcFHCNvLFGie9NeV3joAkm6BUo87o12MIx7eNsqrdng1lBNA
SMQIProh8EJigxs12BqJimptdyMd0m16MO93FsCE2CIGR6I4DQzKNJazFQZULM0ZV2HUl3p+XHVB
rha6FLfrOrm/Jhcg5KosMPJIyeKWSLUfAmXHg5hFvHplC4C2koC0fZ6YfVsg0SiDVFtusRGmzQEY
4Lym7VjATqIy5joGpuiFbGF11kmzP/Jg9kLwTatbzjVqPzMDYLDag59arJT3agIYGrozVOFr2jmJ
LQz14DYcGIr2+00vKLTOh5WnnakRoY5Ti+qHqyYa22XThebqLMdKEz8BJl4kldmDtzCs3hLW1mwj
D1/s3UrnpT3Hhywqi9XDc5Mr9+jx0X62O1cWUaub/goCuVOEyi5APlg0i18VYRx1ZMey9gZUGG5d
CADDu3hjDeQgvPK28ueHxpjvu9pDDFDbuNmpSk3Z3iF2S8EME5HmkIdokA0FMvgVLHSNvbzbys4D
ImnznwGfQaczprvBMDHxAuVMyzBujc6D0Fo/3njz6MSOIhIxTI2Ywpq2enXHrJb0mQQz9PMnJOd5
3wSxp/N1x2uku5ODqNQI1hsoaTxxrj4U9d/HIRgi6LRmYmqKaMzbIyqpXgIbkmgtwVnw5zUu2YCc
fQWG1mCHt6a1HypEmoH+eX71w4kXvyqjvQ9WffCG5lXSZQkrkjthmzsPOrc/pDu7YWEVL5Bm6SNb
ebi0tdUkUOxNTVXyLRs7JGRjmUEl4hc07eFq54lEFOSu6paE2D7uHk2ToHCDZEVAkq79PIVSq/um
K060bjdW65CQqPbYuPZpLbgX54StiSZYggGZAKHlW0vZzl0IR+EQz0Y7lx9z50LzuDJeKkh4RK3N
rwBDQG9AVm02C9cLG0Z/LQrmXhpCn05/ZwvsH6sQ6LyY/XvJg40WUPkXDGwSJ+9+oc593UHOAPNH
JYQx476bbIADhvXqls6zK7wqVKu4dVAnSqYAr+rIB5IGq9z047R1VB6AkULrkIw8myHMvDgrwPfc
/QhKN0iDWSQdUB/PM/y0oyg9g1vPQ2XwnaicJTS5uK/K4b2pB7iEuQzFmAqH2Jz6FGKbm9phbz0Z
nmllvPXrcrbSDm58pwUDRpvg9xgujZEtPjJT4zSOZtzMZ2vUcjVi0a3wR81Xe8Mahigoh/rfrNfr
QPl1MlQjQ4hVPkDtak0Ch4M1Z7nHxcO7ttL1lBPgu7PxNjv8oUTBc+qRdAlHANPzebPB6cfubIBY
jFV+spvlR+0YV3iVgKx209s05I9jRUFcyK23chmfyBRY4SCXVyGck+lV+M84v5OG6YcdGXpUJYIg
VlRsRqp2EE+zYuA3KOeuboRoaVtPSKnrslIoeZm73uwzZPjXTMyvbT//HJDbJ8J3qkRz4O5cIoO2
RxbSWh9ZhW7T0hS/sKs8VLWJGba2vOvLBpg59IRC4SPJoKDGArI4FRZNHUe9LZA/qAGbFHawZbmK
NCt3LuWJ3ZJYLuSwijKHevoEAJXKJaaFPtgtVEpgtjHWADudtXjpxm5b2rwGolUD0WRl6rIplkaX
6d7K8q7eiOBHxQEKkL6+KYyuQZb6YzW8hLdyP/dDAp2EraHUU4HUXNlL5nTDk7tQRKzYIG19Fh1Q
1QN3fSPmCy7j8/VYUp1aDjs5Inix2VPlT9fm4kWUN4e6thJOPAKEZJ2xpcHJBOCJlOI09ziQak64
0DL0yjPOLI2j13gPay+eCs2r2FXQ5yVJ0/lhreh72dA+DkojhT1HAEDYfS1l3lwVeESZ6f6o3Udf
vQ7lBNTROi3uXEUjOqAIlrX0cTvV/SObuwgs4tDsxrAHHtuqPo/Bwn2kepgyWfRP5YoxSAOcarB+
TfX0kzH32veWPB40u61k/2IChQyNngFvZQ5Uqicz4S6D3Zq5lltrtZ8NA4XeqtsLkHugyu5DIrIi
dmRXy5syq6SQ+a2vRzeEnwnsk+ppazfTO0E7b6g1w06aKlxO/ocnwAcXPsAE7YOoBLnh0HWW67Wt
76iiPO3XDhUNZakYic4VVNM/CgRRYDywZyQp+xFZEiyuWh0HyGkjX6zvVu9q/Or8dcAjTgi8tgbI
wyBIxz5WDwUDPuUO2oJpH5hDXsUm1M1gUEhomzGkS+FizwfI/sLqzQDm2E78urAVeDFM2SG4MNdS
8h1seAEgrSdVQkBq9rNy4j12DFvjSrAgWQJrX6OkiIvOBRcByoSWu94XuekmlFmv7ap5vPr5Y10g
z0FLNbBxnqNI6GiV5s7ywHsEgnJ1WEpt9V76UOirJjLGkqN6ivyszHSDxrNgQSyK9+PdWshdDwgh
xqoCrysWEi0V/TUM/I0vdhVpHWzLoTFQZ+vJ3htXFsHR9zui/28N0v+bWAc53j8plK1TFcYcdMgv
YwB3Z2UEXM55XEV2CEgrG7ciguFH0sVTHOzIHs6z9hXfVfvpub1fX2RkbPkQNd+KUv2d72f/5lV/
Yna2Vb/ywZNm5PW3i4+qiV7AZkDPOpRf2jr8O7nwCxb4WUgeBFKUvmHfeLEGiPoN5F7g+NbBiJLS
k+1+QwP/krb5aYAL5m07O5akGuTQFgVFbejtIodta8pkRqj+97l8SSj8NNQFPX81VntaHPBuzyWy
tX4GPBfDk/AbVvR3o1xSv1WjC0RE5xVDr5i1DcAWm6ebv0/lzLL8x9akkL4C8IS2hks5NuI32pbK
X9EMN1+pzEjsTG2tzXduXtZ5Sf42znmyn/eaJKphM8YJ7mgGw2wULX6RME/KB/MOz9G8AU0D/NYm
GbvQSiv4vaiNfPiO4frlJvw02/Me+vRXVACI6qCj6Ktwi8Ocq32zBt80Vnz11QKTBhDnPYtVXtKl
OwPZm4RRZMS7xxZtlAySgW7+zdb44uRCrxyK2mh6cGznN2f70zxY0PptgfgZFGVYxiAtIMM7XoeY
Aan+b4i6kAUx4biGFh9gwBe73QBkJrlG8xUBScBC4RFey+DGrN/M6XeHzsUWsd1zEwB6l6Gd7198
HDEDo2Y4WJF1M32I0wgW1a/zxYgOmGjsQ/rc76dUNPGQfbc7v9gWf4x80QyDDrCGjA1mOFUE8KsF
JZL//Jihbx0uF+d+YgsyKH9uPEh6L/x3i+2yGyGJww9n8XVz81073pcTgbWJDWySmuhP+XMYGyHA
yOm5q5BNN2zpXqgPetPfbwzy3SDnn3/afH5HRvjcoG8NT/jWaEN7w9+xybdqu2z7CHXl5DvT3y+u
9nPX/7+mdXF5ONQYXatDb9csQIGbH0yCNmGfhvZ/7NxpQwHn00AXW5ALE/Jy4jxQD3vLAY0O/7mf
BkaAAADsqCn0DH5z1T8tnoPn1q+RVEVL+QT77qYRIfvO8O3L5fo0xsUs1EJEpTvsAm/IQUY6+LZO
Ku+e/efaHee5wLDMgSwSNC4uxnGCxWDgMKOBsYdG6ayKFPA8UFoypH/fcl/cqX8MdHE+KUGBhgkM
VPsAHxw79soRAook+fswX3T9/zmhiwYIx56EBBcUWgZb30lWAckYvFAHubeO7U8gc0viWKGzQXgR
BncFGly+e59+q1n/4w78tKQXTRG+Y+Z+LnJ0uAwTQTkI/EKFNp8dqhHkue06azfavZtKsBYPqzTx
lyCLDnlp8shf3CluS/mzYaZ4BzKKGupqn1zUozO1NDpGaQMJiQv2Da/JcKhx2+KOIP3GsI0lXQcK
A14gjHUU4CfZ0lfigNJq9eyUlrMBZDSDDaTd2wJOkmCNzUjqRW/c19AZiUpj6jZV69EHWXttCvYu
ulO0ATdmqvytXdvwGoPM/L6lskXmgNprrlqZkkJM56qhjhq3hA0wgequ0aHWOULT6QlWUDIEP0od
mrk1M+0X/Ub2Ljk0nhjiBfQCtBk4QeLJfk1Ma57cUHEFbs7ouglY8E5K+o4d1sYydsJspp3iVRdr
y7O/2Z5fyMv8sW9+76tPh7rOV8Uq6uFGvCuvp2uw/LeuGaEpys6g8rY/m/C6W9p+s12/CgLQUwl9
arwrrkcvIupG0MGbKUQioN6AXhE3toLHsrs3pyCt62+UgM5H+Z/78t9jXbxf0plpHpwlX0SV7yg4
ODW5mzyZNc533klfLyZshQnqIDD7vFxMy+nNApWdsyogOC87UAs3OZzN3Ws7WyO9pWl9dE/fHPwv
p+e5aOuyAgp7uoulJCBDLGWDeGqAPlCDVmawzm6MO2fnRF3Etj0Albf5tnk8WyKeW831FXL3NWKh
FeKf37TtW+dr5h+L/emvuVhsrcGcG3xrgUOi3LbJuZduTJ3dDJZTOD2cbboJjBpBiLlzswWNhWUK
ItrOhp4V2sM23dvfF+frtUFE5kH4zqWX/a6MG0qXHcKycUA7Ul/uOz/YVT1J2HcidF9e896/R7oI
LFRvumvV45o3KmT/1ksHWSEUosK/z+fLUSDhF6BTzEPofPGYWHUzBEXu4jFZ+5ROZFcRM4YG+zd9
k19GSZ+GuXhLpIvCAKzscDoDlg64xKxy/qar9YvcDT01/57JxWOR+8JR6J5BFqDP/oLtfDs1Dlau
WLedy9CPY4HHDVIc8OXbv6/h15ODghs9HxloGv0ZAjq8E7a1YA0nyQCmzqHrfXMkv7wGQHpGLdRH
RzBUk/4cwu2559cVJgeHzHvUg4wqymHOefYGLR4tVM+vKngW1d/IkX09LHIPGJ756Iy4TN+GGqQ6
R+LsOVmw6R7n++pObpyQhn5Cj+p0tgKl33zGrzak92nIiw0pXYfTbjy/HjnAMm1XV0Vd/ADitvn7
R/vqIJ/9AtEwjAgDQgl/rqiguhOLAe0Z1fthbxwDB9pJwVsjv8mAv9ocn8e5uEzdwhrWMUd+4COg
cJ3ndf5mIl9/pE8zudgbCr1CS7Get1+EdmSUSpAleluZ8Ptz1z+I1CFcEv4LgQkbaSnU9jzwACAK
8ufyITv16NgEC/hs5VWPzgYnGJK/f6Evd8KnIc5f8FMcMWjdUVliXpKAJDyAv/4+j/d/H+N3VH75
unyex8V2q1zC6DLa58UzI+2F7Y5tc6RvBtJsaDREdlIf9dt3q/fVXfV51Ivr0KUtt+b297k6a6b+
L870XQL8ZXL6eZyLO5FX6Gno0J8Bnf1zgzqID/H4tCJy4D+sUPx+S/++nl/vdmiuEaA9EMC5OFXw
1J28xcVutysw3Cq095Tf3ElfxXmeT2GBB0Xwc6/4n7uirzo+GG0NxjQVRki0f5Jm8GhK774jvEAf
xXeK4F9uQwqJCxf3H8xALg5wZ7FGtD5efG21GZeHmtixXfz8L9bt0yAXZxiiJx0bwMmOymFNSqvc
FoH4Rof5y4X7NMQFGrKUaum7s8xoNRLw37q4BB9Jo2/H5akn3PD/N6HzRvl0eE3td1Kd49ZZFjcl
IHU6fSeC9fuK/sfZ/TSji60QQMYSPEI8ij3oo10EhbZ7ipgVZNQeOmYUzGDchOyXp8/BKcgzhyUe
bpvdsLez5hrdeShKwwAgiL9LRb7MnEF7+teWubi5agFzlBzUugh1eHlVOJETVekclpFCe17sHS3w
eaOzjFx7sjYdSZbNd6nzl5sWJ9AlEBeGyeLlBdOynK4jcncDfQoduBPSPgTNN0/bl09o4PoUryde
AvNimiaoEWN+1uVDD1+YF8/aAkdD3eTfpVtfT+bf41zc0TP5H/bOZLlxJEvXr5KWe2RjHq519YIk
OJMaQ1LEBqZQSJjnGU9/P0RmV1IIGtmdd3trVWkK0ukOh5/jZ/i/Ru8oVxmxu++q/1KHPMv0++X9
em0ukwVLBzXMh5S9VOfQVp1klrf07Dh7x/h6eaBzJyQqQ9Rr4sUh8z7ZtJqfp6av4tb3yYOp/CiS
+8vff26xTr9/8lA8inn1WuD7PZoDCWCsrJLydrGz/9+GmTwTgatC54zSfSixbIQquWkk4DyFdOXe
cNY+0ytElkyyLFTPJgbFaiC5cBHi2R+Mm9ZWX5eh7W6tufENTjGgdtTI1k2wuDy5c5vhdNDJkU+F
+BCgUIrngVdIIrBaB7l5VLyc/a11H5cHO//A/p7h5OjvMWeDqaAbkZJF99JvQFHpa7mG+zk7CsoH
+pi1MFDx/Hwel0kWI7nKgeC6N4O6G/yD51/x3M/ubAlsMcEKSRXNyRB+Z1jI/LMlrChbm6G4gzyw
urxW5wTWFONkjOlryls61u2y7Q4U7fxQbXdtLNPtKKvfLlfptlpTYWOr+2BNA8ltvKzu0Bm6svXP
pmZOf8TEqwrUDGWC8UeoK/9esGbNnha9eXTjLax58kF72lO69Hbi+ppQ+PmX4e/ZT6W90sxt46xn
hcEL7Fu8uLWygPYyt+Yq4s3m2/DUrfq1sLy86OOaTs3syXStydsQU4eXFtTGzmN3sBMCn228riig
QmbMjq1sZVKLfHnEczpfCmre8k+5QVJtkxWujFis6xJ3qLS56Zrb6sbdjRMd6DnchXPadeeusuhs
8qZzkNjX3POzO/nv4af6q7lGgaTe4vLpvT4W+c56rbo2xbOrejLGZFVRwNBjINhY6LW+Qolk1z6F
uxE6Fh6c9TDPXqP7fq+vPVu9Vntw9lZwsrrTYEInRV3saT/vPNKLtNT2w9pbuPthS4/svPviL7Ur
5+nZw+dkrhPXs87qNOtjBhRz6yZGKkcuKMQ2riJUxjX7ZacijYvUs07WeRos1axKouLSIHZw0yzc
dbJovltfjBUywe//JEmK2yNBEiPeLE1fijp0JE0ARzuPg2JW0VWlxy+XX4Kzm/BkhIldcDLRMalu
xgillKA3UTVXQ+nx8hjSuPK/rNjJIJMnUxaqQzEsR1m3zJ/keX9odpqtz6i1XI4a8MqVONa1OY1/
P7kVtEHVtYaEJ1fTGyb3vMn9NTn2a0OMe/FkCC/UUF2SR/9KTWf98KiX17yDs7v5ZM0mHlZeDWPL
Hw+GerBkJsbVXVVZgDFT/+nK0xkf8a9PRyFzjVyGQazl81wkr+0owRufziCZK83z6LXzOn+T5LE0
T4taWlmC7u3wIIQFBXfiTaBI+WPT6OqhCbRr3JVxXpd+zWTeQSSHLv0fbEj8fAR051SrLfpmp5ZX
rPz5BTZGhXsSNRBmJtPO49Zo/fG4GAZl1qnFCtEtc+aLyfLyAp+f0d8DTbwJJ23FNIoYSKfhsWqc
sUx7mbQ+7czXNEyvzWli0RJVH5qoxaKJg/MjF6V91mVLF7WsyzMal+aXZ0QKjIwRYU0wFZ+XjgRj
riCWxiVflhb4YTNDu6v8Ytb0CioCVxy+n3UaF0ab+iP14OeqoYxR6a25Uhb+lqYszXZuUFpZOsf/
PRuNHNjfc5seuY7bwCv1Ta776g9UqPz6moDkecM4clJNg6XTp6TbVjPjCr8Ox+4OnXu7XDmLZqsd
8wV9XNt4adwO/+A8pAiQBnai+tRITW43bZOgBmaygFV5iIKXLLuaPzxnEk9HmLgZLc1Z3uDroydV
P2VAj4eVezsSNt3FNa/p3N47HWpisOrUTEJgSsT+GsQZhKHbZLXwvY/7o1ZkN6Z4LSxw1h2mrgcw
zxjAR/vz82YX6lCW0iwY5sFeonL/I8EZdhbOsn/hdEQKFtmUFd7hNc/t3KlsivTiwRyidGV6KgcV
zbBV6wKQpKVl4TpULwtFT68c0jsAlgAwIpfiafE2R4arE/wthXbeTK67fxB+Of0dk/PYCLs6pgyF
K93gW7PaCxEhiLZehiJpPTxcPlfOHV+nY02OZEcoRTH0OCmdxlmY2etAqXNZ/APlW+V0lMl5jNLB
oOcSQUPs2NwnzNNfqzw75x2cjjA5HyPENPJA4dkNjQkMxElvnUK8cgZfWatpDLzzRC2jEhLPfpBf
aehbO3JDG2L4T7zqk7nok+1v9lLWpwPb3xkyVLrufDmz8/7H5Qd/Nrt0OsrkrU5Q4+o7+l7nyk1X
r+S5bEvcFtSZtPX35o35ojwVVysQz9llFJB1SVQlTRSnx2IWSRrSepwkg2rcFLFzp5nhsusEW6eg
5fL8zj4s1MVVXTEphZ0GLZxaQsLaGV2AhjbgWh9reWa6aM0vDzPuq6mlBLX072EmOzvLRSUIQ/YE
ciaV8UZzuBG+BM1WUtB3a75X12Ix51fQUk0Zxg6u4+R99TutjanfIwpYjoX29B9oSVqjTxasxTa8
EqQ7P7m/B5tMLnfdgUqt8RzeVJtRALmwje112NtZ82xKf48zeXl70XNafcyaoQD42j6NauPWvF3q
b979WIjiLv6JN0U/BNV2yOSO9vmzgZFLTW0cNxrmUljO1eqbXj/6QTA3EosO53B5eYuMq/TLFpEt
AzV9UyWnOnlkjqZ7kRX1JLY6fymoX9BaXkb9j9xzD5FXzSutXFwe8GwwzVRF0eKmrOmWPjEgvhSX
koLcwdzb1zYSVYpnN7fRgrd7k8/HwprgiUZPXn1pnthjoMVbWYvhvV5fU5E/9xIS2gVXMKYrxGlA
IkV5RfB1aqgbem38zrsVTfdGpjXv8oTP7dPTYSaX3bSKOFhonZ3TgfImNuncRWkoD96actStjBCn
KVAc+7g86LW5jRbp5D46SCkQlZpFztFH6t58/1U0Hv/JEKqKT4J+3y81YmIg556Rd5RJNkghSOFM
Vshmo5d3eZgzZwqbRUJ0CX11OlcmG9QMBrEUnRTbmZpzjS5kR3wyffCitIBdHunMmjESXh1lSQq9
/5ONmcVqowk+EzLM4jGrvae0M/e6VjxdHubshCRumQAMDHLJEwPq9lrjqiWa21bqIraPWDHywI2y
0uT2yoTOj6QpOKnj9WJabFJRS5tmBe92lfobo2h3geQhb+uuci244hWe84pVntK/x5rMCu8Dl5W+
a6LTgbxIX62XMQ0q0FBCY7X8lj0hxWd79j/IODKsSa0QWFiqsCZGQM+cQW+ohp23qmahvRvHX/1E
aOcJdMvsynKO78zkqPw01sQQaJyFutWCuHDKUTo4vkfgaHN5b1weQpqyHqgBjhshQJPFcF/V9jFI
ni9//9ktDilG0zEvCE9MnlKSRGFJHdwwJ6qz9iKkrDrFLt38SrXE+d1wMo78+fjpZT1F8w9ewcj8
FEhTuLZgmwLXs1k0oxn2WK38RRPY2pUz6Zyx5q7+9wQnh21Jm7E3xD8HpoC7f0LZcO4eXBTeSM/P
zGVgI8B5bbbjbH7ZGOQK5ZFGokHb+zxbUUgSijigkYBuz+faslyZi2ElvyVHbZ7RinH5GZ6x2Or4
Nuljwb8qTbsXTMfqewqRx8uE9qij2tdCnVSRM++TL6VBIYJz7Qg+541/GnJyMnLTk8PICsbeyeAR
5dz4Xp9nN95Dta0X/QLlVOl/4I6ffRdwFOCp06ZBN9fnVQ1qVUrzgnkiTDKvKxrV4rvLK3n2baB5
Cw9cxsGbmpayLUVy7xB+kN6aqZGMiGi6Evtr8b7RQv2yPU6GmWyPPs0VJUSbm4ag5wqF2QFtaB+9
U01ZSs41+Mn5Vft7TpNVM2pkACOZObWKES31yoCtUBb/ZOEsmBlUFEA+mZYjp8QVK0MwWDjQj7mj
LcrybowGX348Z83XySjjVE98GN9K5DgKChzFpt42QcU1U1go3V2FzublkcZF+eUJnYw0bpSTkUjv
lnrlstVioVpa7lFDUBdp1bYAE6E/+q21KMLV5SHPTY4yUDR2JK6AAGo/D4nKgehptYkxseKlXLyq
ATwC9SOK3SureG6Tnw40WUUt0MRcKCogU+pXqX3SUgSl/bfLkzm3fpIE+EuXuD8zpclkWsjlic+p
+1MXNkK6UY0RMLHC+FYIomd/7GROTMNWyeFeHvn87P4eeWJo0GCz0NDk3RKbCJ2+9yF+sNxr79RZ
q3I6v8nDEjgAcaMYpVqadxrcJ1ogZ8I8+qgXylx7ktEwnV3zbM6dGqdjTp6b1eR5qozPzYjzEGHm
oJnJovGaW8nB1FFlcWvhig83fuP0LTgdcfIWCHAtECxgS3rCIW0f9erh8rM6v4yyRNedCFgNj/Tz
NvHcKPLcAmdNGauqBFQpZHcD+mTRBsgAIxRdDFszvs0cPG9xF0HldFBxS5Fgu/xDzm6ak98xOZAr
lrVDfRVfNc42RfsShs3SINVzeZQzy0mpFaEQCV/L+KVlt0tQB8pGRlkTxOivIJanXHE8zrx2GEeY
U1yMyBtMX7sCrToF20JBn6Ovgf2CWdhbAxpD3jYOYakW5pJWkcuz+tmGM9klDEov8pggVBVjkjwI
zEEyhJy+e+StbfcVPZToq7Gj9juY+XDQEcWddWMlis3NdiZvu/foqmbC2ZUF+6ZYeEAyGgCf95Gi
e27YobYz1/SqPqLcbSLUN1wz22dOaI02aILtIxSdjNLnUaTak8GJc3uK9RcFRU90uGaydGwGd355
Sc8OhAsiGrJkSL80PvmJheZcxelioBFbeEc3KReVtE6NK1ZbGtfll0dnAVTAHpD6mZptxYx9Zxj3
fYYIcNZpi0QK5430nMfFzhNuQwSPzCGwLeHH5QlOhQcoxgOxMnZej3lV7ZdXAeHYSGvRgSSEVuyN
G8zDvFypX7V1b9NcDtw43ku2th2JWrQvr/Jluy6Wl3/DZJF/+Qnjnjox8VJpin2dJeVcGY6t91Ar
z35xUwL8ujyMNPHOfxlncoiGhSQL4uCVPyv72ydpESyFebgbRRb0RWOHt4o9torp4uxabYh8bYrj
30+m6Lehpw0qqxxtxFUHsjqFYTS37HSlL1AOHats7iu7xWRFdr8DbUTsMqCk6zqycHpI/LIKk5Pe
UVLqP2NWW3oIn5oFktm2hNTxItwiT/x1rEFGTnWVot97L+91Z9Fet5/nV4PuRW5KuCTTw9HVi8pV
fTTMDFQ3feMxF20FIR+/u738xKdl13/OdUzJyThzY+Do87LL1G1G2bizgo25lbfqfbPs7foY2sLR
n1d2cIPqbmXLyzCbqVyEryZAp7ezv34A8Q1TowCSvOTnH2D0ZlPkfl7Oxcw/uKH+yg7cmFH6RWq7
1dIK3zME2+xna2g/ssjcanWPDJlYXfHEJsboz18xmgSZiCDRwMkywARMwiEFEYbO3CJENMj5iFEK
iLVyljc/0vzo9x+XV/6nZM/JeTYd8ud5d7Lhk3ToGvS6i5/vGqgnyjHVm+KIivQi/dPs/cdb93/c
dzR4o95Nk/K//pP/fqMqrPBdr5r8538d/LciLSEs/uf4sX//s88f+q+b7D15qIr39+rwmk3/5acP
8v1/jb94rV4//YedVH7V39XvRX//XtZR9XMQfun4L/+nf/zt/ee3PPbZ+79+f/0R+8nCLyuc++r3
v/60+fGv37GfY4j+P05H+OvPx9eYT9776W+r4jX58f7bj/S3I0Kw72c+//5aVv/6XVCUP0BQU8Us
E14iGChiNdv3P/9k/qGRXgMhTc587FZM+Cpv/Mwfpsarg4KeSO5tvE/+/lsJvmj8m/4HaQJYvxYB
U8JVFsmQ//6hnx7a3w/xt6SOb1M/qcp//T7xqVFrkaido0yYeL/OvWviOCSe5ptJp3/z3J2ObCA1
EDMvFLiC+QvJejpZpL/GPh1r8j4wFmk9sgvm6C3RTzs5AiPkJtO61L9R6jYHyXHXK6tcpGpYkmfU
SnMUIG5ogA25POq0OEaXZbqFSKz8NPAGJdGfDwOhR6RXbuIPVDCjZXZbrpKKkFu/LDmCKFu9Vvz4
Jwb59CVkQAvwuEU8cSzwNidWp48jNcXb9zlSLNBnvsva28KQmdWqsZxsp7TNcBOOmtBo0dETJvpt
hWh9ikSORKsVZYxiqq6VIdG+oUeTH5KyCdx12NCRRKJE2Ep+YNQz9MS7ZwHx6zU4RahrYW98MbUg
HDU4w+BH3MG/KH2nSOdCotEX0kRpVy5ST7DqmS70VON1kCWN1agwI83yQmwQxhckRIBVOYSZUDd+
K88aZLiXQVTVykyi6PlrCkKQbvdE1F+Q8zYS+EvIzfcI4NtD5cIvqDIje1bSUHgSeiX4WnciTeKs
2F1bFK35JIkurMgiyijsCnrVuytRDdVnrQFYxAt7cZTycYxNKbQ1Oi5q2SCyww+50b1E3CkWoK5C
IEkw1APYk4GmGqq+Q4vMYGwOiTUrMTwqstK5d6iqQupp9ExV+ENZqK/Dtn5KXa+AzyR30bMQifFR
kJNYpYOtofzRqAxkGsXGE78UFgrUOexfYYk6NjWFg4B2qJ6gG5zXrXNIRbPghUn83C5RK3zx+lC4
k+JYfxvyppQ3AopOxzY1+I2YlQD4SZFUx8aTKCAd2j5eUUE1HH14pmWeVAtwWMM+1NDYnHtFljzq
llM95mXazasoaALaOdBGnnEi0EFliCHNkEXYHIIBoZlOlyEuKXkFAcys49RGYKV/VNRafqvRx7+T
XLWDRUvKRo6LZNXk2fDAuFVkyw4otIVYAH5j0gGXvX7wfXWhqGmX3EtqZRx0qU0iuxIilY7+CoTA
CtJL3tp9x1JWFA2ayHQGibcTKjd7KrVC1e1cHCJa2QqneQ6CMnwfugBrXyQx4tZl65UHjzDmB/SW
JrPTCoqb4edviprkz6qnBiuVFOQBhuMIl/ONcKeJxlNYWEhspin4tRjF0I3ndsFLKqXtXaSF9F/7
QnNweaecY17U1r7z8+AxrntEZhHMbA5eV3VHJLAztL0LaCtmJpSo2mm+9s5Nu1gomQJaxjW4GpKT
nIWWCEYrjaMPPkOscNARuV95feKohd11oEnufDVAC18dIIBIUuO9tQhqOhxpg0fHauAYr12bl7cV
/IhvYRqjsl+6vRWuCxNd7SoQ4ltL7eRHtkBGVZSSey8hysy36OS2zzrynvmMvqHkMaQF+2GghOs7
jE9xTyIQsCbQuH5rZeZQLrrBErq5OiT6Jg4y9WvsNAPi2WRWaaBW2ZtzQy77ftEJXbFqKgOs0tCZ
abKAw5Y4/JNs6Bd536aHwAAJ5TR6vBPFHlK5B8ZEaw1EVQU1a22x9qPXzKmFmAIGNFSLtLKeKQCE
UFY7KddeOpCoQ0Eie1FnXnlrybxHWZS4qyIJtJXpSvK+CQJ1pwpqdZQjfXDBeigw/czeui1UyXmJ
EPVHQybL16VLRkSLy9qu1BFHF4o64aWRWbANAaY0c5DqGYzVFJQIFQE/BBcaZNsmxUunF+kXl+t/
OgvDLN1Zvil8WJ4MXgvroMGKabtj1fUVTLbWc45Zr6DpIiuFsFIrp34MqUtZqV7Y/ah7X9smCMU8
JqnermRDSgEGinq17FxVvk11I18btYUglxFke8/vhzslQT/YsAxhJud59pDymHdhHdTHKrbgMGqV
8Ja3krCK4aJwB2nZt23s3+amDJ1dyaMHk/P5rRiE/J6LQjUP5WbYRjHa1EofSzPdbdUfahDXqzZy
nZsyNhuuS6mpPLhV6N03ipTuNa/VAV23YA7lAOCs5Sm2rnpAIpAQdtZBqIfqrBU8bxUPJchUtyg6
7h2lz8lrOuk2Mpx8GaJJ/ix5ZApdVMtv1Cx0H2IrhuUiVFlZsCFMoCqpZBm3cqv537OwLXDmnQbs
kmKi5S7EFhrVpeysS/glu8TJm20uoUyfJbm1jvViUOacViUCU1kqrM08S0FnqASDuIsKmwaF86Wr
xVVhF44FtjsuM+spIi8RzwgqxcAjw7KAIjvqzKEGJFj7fkiVFxOyx6E0lQo6ho/wBMrktePNja6v
t7Vhtlul6L2Ptm/ALBEfDe+6KFS0udJn4GhHo6hBGlX6D1/znZcBV/RAchOuCgrm6NaKpVrdl1bb
bIIUHkMSdPHzEIlCALaAg2xedYmZEppDjWbhF4VD6rox42+p2qIhnDmuftAap15HaFPki6rSCm1V
KoFfbFLJp2qxb0sitJ5gqsJORBtSnRmKn1+5G0xCfCw2rSY6/yP3Td+2NgneNF4Qm11ofjSoR+uO
hTT5tyAx/gzc/P9Lwe+KoVuXLwVp8erHr6cXgb8+89dFQDP/ME3Nsgxu4DJtBCNW/a+LgK7+QXkT
1T+UJNDdTlXdv+8C2h94kzDukVRULDIjOp/676uA9IeGS81XjncECs01839zFZD+lFY98VwVg6/h
PJXGC4tKfk7+7CpjV7NSj3EZgQwa8rwuPBWIeOfHD7kowyi1xOA1MErjo2wtMp1eo6+65l3PYQ2B
r1tUqVLPCuBc4GACcI2NVYM+9uXRx/X07I4bOAdL2snFAbX5SJl3itC8lR2It65WG4FYm1ftes3N
71AZjfbJIDtoXffquyQ51bM5ZM67lNTGMfULYd/ijz6oZSxJs7os09fI9QLUigs9OzhhkH91PCvE
x9KSBz/08gTCUTPsZEdDV7eRxKZdyDRKAk0zYByJXr/t4i7/qsRieJA9JbhpQq16rMwMeVPV75TK
LvKoPLTgO4C86glYThnCH2Ii916ac5CRE9vpnuMdLFBkD34V6HuzU9y7sqbayHNb580FVfXIyZYV
c65H9UsXNMK6lvx01xd6QCzEcZpt2jcQWwRMMGLHaX0ndH6zogoii2ZKH5KVhZqIGCn9Bf4yslC/
Bj6ALikV82s5SQg5R2oS3QdDCdHLbNKlrtXKQgrqaIV0S/jNigdv0QwqShdqUT2YaSEu9dgv7FjJ
ZHBzRvU4jCV1Rh9yZMvqsPRD2bgPnV62m1S0VtZog6Mgh0cpu+b3RpTKh8prqtfSstKFOxjFI4W3
KiYL0ttDQPwTQmyOgetx4JA/SS0ccODv7i5LwvZ+qCNU9EUfnzuD4d76Plxz7nJLvx5CEsKwkhZN
kZhIbyv1IgZJtDXcwHtU/ErfJm45LNM4pEk3NEt9YXma+XUwwJuJsiPuc9Os163j+1uXNwupt9q6
dwWltStUsb8gRqOBV4c9BNDLlIExORaeVMZtVDThpJeVbgHb7P0vfQxIdah16baVu3JXxg7XNcEj
/RR0iPrySnd2FOjuDYwdcd/oEbRFTNeSBnN33+sZOnKBqS6SrBLXll7UtlRbJsTp3vXXidqGB/Ja
6ryLKCwsHQku2CALyqLR63iNMU1svyzCmdubARiCjg8mRRPe1hqdroWuH6FzuF/zttb3QtqhEdZF
UFijJv4CN7y8r9SghjGTR+qs6kJBnSWd0B/a0hOdTYD0cSrfD3qpyHeN4Tlydq+rSnPbCi1ViGbc
5w+YMG8k+uQPam11eMe14u9SvLX30JT8nZiU7VKsKvVLVPQ0NGdeuir93LsTMZlfOO74J5lbbUTB
Mo9uqcFvTNIwhy8tRisxlH1Up9G92jaNXEDhqDLbrOXiRQxr0FnwAp5LemuOraEIO7cQ2/cuE5K7
pDGyVYvfMsskpdtpBLJXRhY1PyLeGLtKi2YtS4H4CBTOOyoyMHd+MEeKFJnw5YTg1rXy6B4oEz8z
hSGGEU5Bi3hMhXhxNk/zKtmWcG7dxc+Zpk7qPUPtS7ZFw1ViGNDzm9VdCdO6aMUnWjsU8k2yczMk
A4HEoEwsQKUFD62H6wBraEh1pH+K/iiofXkTBy7k8Kb0EEf0ubzOlLAeqay+foueijbP3QIEs1q5
5Iu7Lg4fkmzQb3OYp6uiRvZ2pkE6fhSVWl3i8mVf27gr1648WITwQYX0ihzfQh5QjtDxzMY2NS/f
pUB0lLmMNCMp9cHY43qVKBoD0lGt5KGvB/HglBRcR2WebkjtQCBpfEVhh4uVu+l9L/nJBK+P3TDA
8YwBCu2LXIZ5KjVKeFfpSv/dIA7hb7QyEIFZds2DClPh1XHKEshgAFHH1wTYS0K/03wAcCCDuD0L
uZDCjwr68qnWhOJ1MIXUA1YpKIceysjCcYp4l6mDZIt6QSDBCznWuFTMVQlVBcxAvQuFAu13r3Dv
RRdJx5kn5dKGDnvA0WbQqfdZ2EREAWP4KX2W32tNze8fwuYGkCTUHtpH49sky7TbkCAEXyn1fFBL
zQ1hl3arc2V9bNW64hrjwF2M/LCwy6I2byBwyC9OnIW2D230ey/04jwGNPnWa8DbyLyz7U2hLexe
hhbLiN2NRie1O8tNKPJIrxP9pwvzIe0d8bnO9PGRDyVQXLHaZ6WAg95KQfwehpI1z9QIpXkj77dR
K9drq0mtdYAW3yJK1f671IjhWrEqYz1kfnCLME92kCo9slMnQPR/ADdQoKpu1wXobLlU/BXWVtwM
BKPn7FUOGEOQ566YSTuwNAiZRYmwdwQ/2LSNKEMicKQNEdPwQYcNPl4uzKVSt9GGoElhK0WQL0Wr
V19oMErWSVuOcp1ZtMB4GNuiKLutFWkDp52nHNS8TzZO3341e4i8XlZJC7NrpJWYFkgG+JlO019E
936kE1Oqe+uoVaBNBalL8Sic5sbNIYcFsTQoS8Mqsh9a7GvRjEtapczkqBd2SgwmN6tydRcPmbVy
nLho572D9S4rTV92To4QMIv2OFgUfZa+KiMrSsPhjL4mzopErxZZOrQ3EK90O0k6auS4lCLEDy/m
xkyNYNVaQv/q+7pFoSoGjxsfQTWliFYAeb157xn+Ue7bcCenxOgiMxmePUT81yRjg1UhW8LRhHFh
y3kaQANNqzv4yLldiJJnu3onrX2jU+d+EnXbtovB/Talrj+UQU7zedTUw8YtBlKiXZCWz0PqNXaV
mc7ScOVgmXVWMPcCOdsEku6tHIRvN9y55GUKYeZGqNN6o3NALfrcIPGku4BHhSgvVopWuyvBcPWj
p7TOnQ+7cG16GhvToWV3RtiySFcK3PvHQfKVx7rIuwC6k5+BaQV6nxLP21P9REcSYJQlMRMpBZad
dxQLGTlCqgQ0ki2kombWV7G6YYc5B7+uQMdlbvbQ9Gly16bYE9Xpg4XqO7R/sMfdA0B40PFZROvp
QmgpGZ+ljlnsEzhQG4IilE9WrvXWtQjeI75cpmsjkCJYZ6okb5QAXddZV6FDPgvbSr8R+UHfOKpk
4OTw5SPgL8sksOS7oSy8uVZa6kryzG992bfroUqHuwFWku3gOxy7zlCOilVL6ozASLsVC7n7ECuo
Vai3DqsyQhHPSn1hZ2kC7Ouhz3kUpfSgOW4NPdIZXlwMIgCVAjUpjaDJj9pMszcqZhtc0lbDiBhK
OieR1T36pVIuOynOX+tBTXcahXIZ+jSJ9hq7CnwoS01huctG9Cxx7C3GCq0nMS0hO6toOs5qs6i+
l0aTrJvep1k3bPVDpoXkgQK9XJVm6kmcd3l/rN06WQ9BOl6qfdwy7r6W8lI7VTdKCPnfPC+XnlTT
KzcSXLBl25f5BovuHkQwo3saddqjDu7i1ap64Y6QClQpQZY3fh22FFtCj5ppeQanK67lvUWsoh2Z
P+Q2pd4JtqrCCwUQ1JBmggwuy8PnO7p1BcPYaovnpBcC28jE3HYSOtCS2oRY1/fyKgSMCHopHnxY
3Vq9w/YBCK+C4dhnrjhX8kFYFnFEkCqquoMvq8o+sKxoW0kK/YAqfLW0TwPgS2751a/V9snyi/jg
I8vGkYkLCXw6sctST1eZIEACC8DHSUinvRMt7b4oSvFCGJVEF3LMj5WfOnshh0RjyUCHo0Lx41lo
GJHdqk1nzEYw4MrKJeutCUvle4sFMeB/9Okr0chyGTdOvpKYxDHyPfHODDJtHw2BdkfgRvxo4zS6
KbKsX8v0lh30HDPrx556gD5DoDJ9ziPzgJNCXD4A4V3ng3VTy7KzH4IyXsMeFu0uhLI9Eipp1hal
RyymdFO4jrTqKhGKTqiFS5g90RKar4VvqVlEoai03tQ+mMwFpEiTviiI2FYGv1nIrWpvOXV/p/ce
LUWdXto6YcobYg2xXfJwHrSsE79WOvwkhRf2Vqja8gOMjrAd3D5fD5ZZviioAu99eG1HdolzkyFQ
d2PgEs8ajs9yNsA6O/RWqdlhL7SPwNfYD76i3UTICKwjbMUmMQJ1WVmyusm6qN7Jnl+WM1fI9HfB
k8odRLz8ALBJmeVVCdPd9MTlz3ik3wU8DAmaDHD1fCnrwagj3QxfoiowluXIbHQd0TxqMMb3RkXK
A/Mcmbu8Mh1QjaG6Q7mv2fV6a91HoUCTiisn2oGskrbo6IoHlF16/D8yJVVZdV8i4L3tTCxqor1+
iKvT5CWsOi4U+ZdISRzUpOWG78NHwwcWnENcRyZJYkLWBLON9qPiJN5xO8ylBeJlTT3LUgsiRVTK
ycKkkuW7HLncF9EjNr4qfcrTr0Tzy0DPprqIAid2bSvxwkPhED6kra7hbctHhJQKbS1IABAuyPXK
j5EnfwRB3gQzPSETA3vY/0bAX5uleJQ7cWikJcio/M133HIt6nEsUDEpVlDt8txdp3ildmsNvFG5
Fy/azoNno1n/l73zSLIb2f7zVhSaowNAwiSmAK6vW96REwSL1QXvEh7r0g60MX2X/d5f7OpWM15o
pAhNGNGsZsFnnnN+znitVNVeq4seshN6/ewh0yWYobdA98CJGM2ZbJDbdtLFbhKle6M3phfMsM2e
lOYa1+2q19d6P86nvCri7SqLPHTbmBisjmj0lMg5n/Yovemby6/KhXfnroRvlZXXHDy3xNvNLoZX
hsfG3RBpxlUcEZxGGyqvSZvPN1Nv2ruqzePu3Ova2oF9mGTutQ50m8FQ6Awaosl8j0CvR8+hrQz0
iFCi3JnknZJEBvpWHSWp77ZzeZN2BRufkln0usgcAxLPwf7dG4cEK4rW2TQqSRmXF87XehTaGYlg
4mzMIhqOmlmae3POIjoJNYpb4l95DnU5NNe6Q6ZTmafF4rP/5Meei9+6zGUJGCN3rROzHQVWXRVb
kLLJ8uNsaEOz5EMjFbO3HF5/FT300yQ5dVs89oNmn/qmKoN4LMXDUMz23mhTr/TrmIcfrEUjj8Rk
VydhLtoekIlFBZb0cJOwLvq4PPU37rC4j95o5iEzTnyn7Z7z97W4JQa5irpX+jDza2d7HzRUmc8Y
RrV7eJOkg2oUmaS7UVNrRXPumoKdtkyqlzQv5isqUip2J3f1qyrpimNtTs1ujZw58ZuKWkUkY7ZV
g9kdSrgSQEv5ocPsKOvsKqA7tPeDJ8TjskQD6ViD2iPb436bZnVnm2P1MUdjd0od5WzXQZAFkGtL
fgPkY9+Wuj1uRF8256JwzYOxOCzAKTHDKezg6yaaulMdzbAUnTWrTiCxOrGNlgkyodXeBwr7gRkt
vcq91ijMXTGv+IgvmfQFuzE5uSOpbI6SB1ObL4Hv7BFXDKmh/uKed+8tgCLW7IHmImD0Qhvg5CsY
m36o+lUBTrhqPJhire/NUR8e7MImO7FMMbvHLmGvJdXkS/w/dkuGkWDfZsl1MhnjS2xiBRUbxLIS
bhWHRl1UIfFnZZCgS71xJznt7ZpcmXJeTXzoGyDpUYwUpkWxUZ4RP8tprN87EJ27onPbb4i1FjKf
MjYTRf3dlZl5UrhHb+U46vs8tmJKdLsOFycrmWwX8f2Mj9SKdjdx94LM3cvnngxPFeqTt9FlMenU
6BJpTKlBTEKVFteO1Xqv0WSOp0IVTG3q0vW2zRJ7W/I37dda5IyAJD7fp9y0u3sKd29jpgi5c50k
8EyRMWDPljgb4LmMToDW8eZv7r3BImeLd+4EUNbdLW1lHAczb4qgrGfNtyfhvZKOFwVzntRXTl60
d3ml9ztG+foxteb6Sz/qLYhHWSUfFP7WYXDW7mYa0yKhfnTFt9Udo+d5rsedG5k1Wj9P174Pk9WH
dCFMP2Wkw/WOLXW/2u2s/G5APJpp1by308bY2XmMCCxysquFfue9zztNZ2GX0U6fKdjZCOZzZBpi
3+ep3MdWo71MUAi3rP0UWXWR3zZW1Z3nMi2feiMzsbfk2g0RDU9dPE6bRIvKbTUY4zXFwEe29N4D
q+CApNPVs5225vVzztJ7JQiYPV083a+ZY9osoXm/KWf14WmeyR6XOWFFRu2B3UOe7drSP3pApFuj
ytTzUDnps1eV8342RqzeVsnGTXZgkFzqOm+W7mHNBmNrMDvzDXsWDCbFUJ5qavvbaIqTs+H2Lbye
WtsNtTBvOjqSZ+LTxhtnWozXPrXWU1zq/RHKqbP6OpGbz5U0kl3tdOX9Qnz5dTzO8SmfPfE7mOt4
XLTCDbM5pihI2zm9Qoy5PHqdNEo/8mbGYBkuMzQ0aUfKW2ZExBBm2KnRqnugs/5UGqSgMQikKM40
pRVXLh3Jt2pyScLNMndFfEuy7WOcjJeSCcJCvKnMXpIz46joJu+ZJPg1WVaE8Zpd9m1sGBhp7cCd
0JxUfMm6oj+IXCV6CBngQrmoBvSNDCH20zhop6ycMDeTTtMt14thT8MLabywUfMO62C/SjLxRZPs
iH+chexJHg3h0yzQWnSV3LlGk9xVzrgwo6ti2GbSVPxM9hZebVo81uO+W6tUbBQaDhGqJq/Cepnn
Nyw0GNW7U+xdU2xoJ8tS6MSU0pi7qYQ5IE5z3JhqGOa3KiOlNtAGnZng1LcPFIH8dz8nq9xDy04x
dadXH3yrqYzASQciAXDEJj2wSPW9Wtd5ZTfUGQwazI91UXMXMk+mp9hmmBdLEhZ/XGdlUiDWA0a1
Y+QYJMDR0MaApr1GgGCh73+MFEcKiLDzSuXs6nKS5x9/uV5WvZrN7thrMymOahhv6SndQI06t4Sy
ka1rELdx4kZHJlVx5cua0qAVnvc0gTSfCB7LzmzLM7kcXvLd0vIyyHpd3zV2BYJNXXWV9UStLtyV
o+waZ5NPlvlBtWzEyCD1+E25zURmp3SeeWczOuIlAqW1nJ1mZoSq95QJnWIlY/0mxLMwaaiMaSDy
M2bb400ut2Vb0NQ3VRzYecNrh5VkCLDd4ZPRiaupXDQf77j2phpb767S9XVjkrsYeJMX3+ha1G2X
uMx3SpmDLxU7TBpH07HJRkDWdI2t0O4sdXQL3u4uv+Tizh2jTSq2b4at5ld8ldPndS4puLUxeakZ
UEWbQs68JWqNyECYndVjBjEmbELzMEeHWi7m67hmpa+62MrDbGqjZ0g5qtsD9UYPWlLMt1D2h+uh
0muamYKkTl95il+ZOpF6ifNed26EV9DuqrxpVFh1yv6XT8v/Byf/O1UOhgUgvv/AWayr9//5P6r0
TwDlf/27f0OU3m/EWTnoNSErolASIJ7/hiid37D4kS6uAFDXESDyo3/TFd3foNBj1OSCHzpCZwf/
CaMUv/EzkEU49pbrAt38Rxil8ZlOLjgKCCXEeTBPmBfWJ8ai7IGDVkElCm46AlTGAs4ZHpwAOcMB
tzI+L1Ck5YtpG8U1C+EJGaPYlKNBRpet1hdM5id6t7Q42SLrvxu5Wh6Zfs0b1dT9RlSq4NtuWZgU
KIdvm31EH0M8OQDmGDTMnmJNbm1+GEj0vDvljt39ULqXAHgnJbugMZz+TpFEdkD/535jYUVPbKb4
6OilvTOcnA/aoXinTYkPJa5n23l047AvlRukCJSvzKG2mUvb5nKGbNEH7WrDbCvp48+ydNzAKEb7
gdBk5LveYO+FKOROK/GBpaSwK/anyf3GnLMj5iiesq+yL6at5uXdS1w7pKc2jccoK1+k9aZSD8ur
mcnDtomiKCDMaiBPHvZH7QOrLvukdNKD5cXx22oSWSnm3vleiilL/N7WOuT6UXHtdnIkctVenuBR
YdnVZllDgnavureaecSwwXDcfSXxHp1n36j2YYwrGUwDQ3F3HgbMXlwoImCXwn7LbQkixOXLM9H2
umC0Szx5IBwKDzJtW6gYhmiRJjEGfW7peO5wWaNIH/R1N0UDox/PjK9Xd6gPlBPq3KWiYghKJJBP
fdnqPjGr6Q309+WckGgAb85ADh0jqRLWkgZOzCbI4KgJPLLOd1y8GzIP0X0vcftzujaAYnPn7ozC
c/cw9zzG+lobVEvfH+bcIpC2d8eZUExMqBye0L3DsV+HVm/wdh+sPUYL7XHNjN4XM0B4DjT41HeN
HdREwuyUUSTbpSuLgHv9A/BQoZuwyxMvh+3IpDRm9Aorf0XO1q4uuoTTKWJj55Zruy1cgJTVjQzY
nWbfflRLPmKkUCbkFIpJnIppKA+6USxX4MD2XmVp9kLzle7yxeQP0yvvNJvRaqLP+aYQI4yffpql
8lvdG84w3uRZmGMdU+uu1ktn22kYtYg6IkikQVfE841F23HMF9t6jEvTDWRFXWik0XRmpjuEfVO0
B1NZVQOz1Ku37kV1k3R9jG7P8NqdV8jkBtTbkn6dtcU3KKLOXm+F+linrn0RMmdsrKmuCC4lNVQy
MwPqG5kUmTkjCYncYCNLs3qEL+Vt3MUSJ2YD9pHYIu/IJKd7csW03hkzjFIkR/lJGVYytFs1Z9Vi
bSVkn7CyTFBJ2aTQQC+FBIQtDMOwcnYDN+LN9DsxTdt6buVGt/tpC2snO1kmaOE0KRRXaSSoFfgB
hgUoevLL/1cruQNa5FfGcS1R/NvZNz2KqGfyAVRVVyOoozlfiLCjdyVHTxGtlvG/59PlPKQHo5Ei
gMKVkY/4kkvqNipJyJOeAzxaq2k79bLYxUpw7jQvdEyRwb/JLgVepor7riCdMs6BPKcfJdPlHxNU
kmrhUDgJgpNc1aeh77/PCjJAXUfTrjI9ltFWxXlI0dV421jAUE09rxv8qrHsAn7AMO+7pG8eCSSf
91NtSCqFcn7sl1hCTTOc6WSTrbv1GLOfEvjsgQPux8J7UTu2k4f+NblQ72xtLh/ipkxuABlT2Od6
JB70ZUphkkZeC/9r1Z8WstMOaesgnmMReKEGzL4zcmj3Ge69X7Wkt78WqaXsEFCx2OSGVYWlJTQs
dIbWvdXs2j4uMEpe57wobnS39u6k1KJdmizZ7TTb3EcA4295WcqdjCjT/7ij+NTc56XNHc3iip7h
Bz7Nazy/MPGx7jovr6hia1m3N7nXOc1mkgUBLIxBwLpN8PKALiG6iZxmunOqNjnk68Qv+/E8LAWu
XoNn4pfnpfOjFRXU+jy+5GWCTnkzTcL8coEPXy1yffea5IX6gb3nRPw+5a1HVZ9XVnoCL7KeXGCf
Y1GkxJvDkWuPfZ0k91MBlxPODNC9hGHk/8C2dbVQdFnTGN1Y4wqsDZOHbqZtkxfdW9XrpJdDufvx
YsdQ+2pY+Ut1jHPB1YBhVaEQlPJ6FmFDxFBohQXL6YHA280G2pJ6zeu0P2Seit9zByxdLoq8hWWm
8QCe5SZ2puhYMC5dACFacrc01BR+ycT5W53RMXWJQX+AuNggP9CkE5nKkj0yR6DqT003v02tK4IY
wKnc6DpLdRzH82M9ZXJT5yt/aalG8gedmixGfssf31HOtJivuqXc1dk3HqB5Rw5Ew4yKs3ZH6AUE
bh9jm981dZH0O2xUiFcru4RrNroSZSk2q2NJYruoJxl6VZ5dtf2SaQHWYQDwOFZWwdSWAna7LszC
H6uSZY6KGaJRfYkf7Nd5/l6aGvJ9axDmleHV1s6FXq5hxcF2MzOPeZHtMAROwpD3snZjFqNmzO5F
qiI/HQV2aGLQ1jMntz7YKYgpq5MYrh0b7JGpsQH+lRT9FrRZ/7q28XB09LXBZVK4I1cT5e6dVnmc
XJsYXJ7drOAehobAWSPO/snW6+nV0SftOYVWuo0Nx3P9FEV5eyhW1z0ooaU34CI1k81W9F+6yoGr
OEad/cBNjepAn7KKbpYN+J5B9rxsKq0a7rDXNg8tk7GQNMTuHh5oeQ/s7/2O6/b0BndavM+JWm8R
ISdferXoD/GlxS54GC/prPp9Aol8PyWmngUtw/u3iK/L9j2witPqFu4Tq23chMskGWI4kTAPox1n
101O4pOf0Es/TeUaP3iuzK7g7njXFkvr16k1LwHmksHAnIBBl8NQPMN+Iyo0wtojiJM42pWanm3L
ssFszGqGog3SqJzOtWjcmyqL5ycja7y3lbvr+rXuulemVq4YMeWDN/r12CbmtoyM7khy3nSzzLZ+
gKTt+tFgNs/M9thNK3PWDkwneqxuWWVCcygTstkqG/aKqm0IUATar/a6HknGWI/JCECYd40VZhFF
DMOaBvoWZqn+NFxaM3if5RhkuHgc4zTVn4e6tSefS5uOVBsoNRi6oKjIVHRnDat7iMcx3mUs3Ojf
hFh8kC7zw1q89t2x5ubsjrncugNR3AHRl9Fr72jYTWWqrIpw0NKOV5uRf+rz3/F3Txbi1UFJ1oXs
tO67dDrGvl1vRrnf5Hp99prMOTtlE90UzIJvqWLcO1TZ7XEin+ZhkN5i+oM+NgcQtubFzNb8ynaL
CZ4KIyDJ6+tIbZsze/0yJ0vR+8yhHKZ0RgXsYVEvPNa1I++TXDfbrbBb7TzItHT81Oi6t2iu8qul
MNxghHKy0eAGvQ3Jqn1hGj7JbRuvrXhbWqmOJvzhIG7I8dUggPhrFueHudVYFFd9vhpVnr9pusZu
0JL26sVOfd9QHL2LnBvfjhcjS6K09lQ/3nUkIOiPi8oPbctKVTf0vj0sgh39NyFQTVnSq8Czv22d
uJx8iOMQ9ZmG+dbkUFhXkMmdMijm1WLs3mQPWVWpU7OYTWimvbcTIkb70UxLsW9NVPWrXU4hepF+
3+YdQtMLQauG/B/YuqHddnaZbLTEto9WDvVybSZxUxbsyyy96RblDePquCv2+eoC6slahNFcGqe1
bPQvfEjmTtZM45jcdfu0r4y9rIs3Xvf4runrnnnEWB6mku1vmpfqfqSeqpn4dd0usaL+PktG7W7C
leqZraPd6AtlYe02yWOHOC10VKxulZ2Yft1P633EZDSAGmYGsl7r3ZK2JCGWWJBGvRyvTEasQaUY
GLmZyK8FFLaduVrxI/ILfePSmZ15f2Jslh13ejcmp8JhKRX9IYqK+AbMn9TTfNL2xaoR655rcPmi
sr+2p7QMV7da31sGJ1yd5mzVtLyg0zO3EUx5eFmje047o/vQK3P9XcuW/AAdzX1pJwSXjtMdHNYJ
v7Vmy6cn6r43Yom/SSsu+E4z936dp3Vv61UlWWBKdVgibb5qtIQB6yphug9813fj6qXNLjZF8mGw
AOTbmkj3rwzkwbUR/qe3ud7x8mVMLC9291ryluUM0CwzK4awSi7jP9EwPbM0m0FkWhQYgPRrcpNb
a/bQE0kDlTNjpKWvljUfl0oT+xkM895DJvE1iuy59S3lNHujiL1Hbaym71rdt/RVc30V6/HoYDyb
trf5wEvk92bbwOMXvfWYpWtxUxWrhZh7xJ9UrthowfqL9oXZ1SLwstGatwoZJDSFmmXWL63Gify8
KUe5KS5QOcxhL79lT+q7TVJCtPKNFBYq59M2j0Zdz+extU2mdmYLpkJR+2YIdB+hymo6jYUO9CYj
3PKOBjg7s/e59X27zBrkljhurpapmAMs0MqHvq+Q2Cylnu7YBtunIa3cHcjL+CrNZY0gKaTiuo7W
yvWxxDMZV0WDtRmcTDvPydBvh1EOnp9aGvR/tycvuNTq4jBpdrPPWEzscPEEodMx0O5hknry4ZBe
8WHmUuSBEF50dCPPvKUY0o+Qk7t9Dcp2YOimf3XNOr4esybd90PVbY2iiBYUP5dUJ9EP1teB8cpR
Ne0ERQqr4auIggDkszNkqAqdgUCuquZmFtN8l2m6NJBdrdE3U9Y5pKt+fJ+JtWQYDrDFsrF4tF5G
rcE9gYs2fKfcc1l/vVhEftxFuB5ozSq/TIDktb86eXKW02rg3VHH064AZNt2AtdYcocMd2RKHfdJ
WBdj/zuULffETfaGHW7nIwVxPPd35dTQGlvSYpN1VXLuIdeErpsaJ8Nr9D2mNUhPIUeXV7HZ1F/M
2Yo/9KKX1+DV5qFBun7b9qy4Y2Xgn2p2VS9D24jNY9vo1ei30QjQaLVwlS23nrcESNdfKvDdJxhE
ZQ1s04F/VPSSr+iagKlGlRrXaTZ07GRwhqKdqhP6vKovnYOBQOxAIC+2gAPhBdzq5jFmw0Wnuoj6
erT66h46KgwMeqGq9GcEQztrqOoXYcl4twygvkxteubuRhmQHJwHvJnpPjMz/ZybYwZCkWnJFbNx
L/SGxvuqz05yMxndtC/p0x8ns7YfGW1DkEnuVn3Zeto4PGnIO+iWa734DpXWPAhqvfd0qtC8eEob
biwu+koaNtj4ZIqdI9J8Z6smfUB26DxFhq6uFaDD3rKiNRzKIpbAHZm1W0z6FD8v6rFjJ/cI+tSt
fuNabvQ8JNZyN1K/nntpQzyTXao1fLqle0VPp/uwfrurNDHivc4g+9pOyyJsC2fY4YkNCdJtp3GT
tbCZsfXqz1afpgeIu0u4ZMW8RQjosX2p8dhPtrcRU5c9YxvaHmdtaO2NzE3noc30CritWE9WXpLL
MkyYJFim3OZQgoKhlOJUQke4sbVs2uL5OM++lgCLiWgsrqy5UpssNo1NbXTrGdfa/hBrdbtpcQVn
o8MDkpm4ex4Sp3sps8LZNzVaBL0f3DB3WjhPxvJOxZQcWsz77pEjrFuREJoLiFXsDSOVyAdmIHC1
NheFz3LbGgX+OWaiH3Ck65/YN0HjhqZ9VugIdllRTJR8Kl7xOc275QOltBczT+/Tq5IvZTv0C6qH
yZDnaaq798Go1n3kmNaDMmSyj2ZWfmTHkMWTrJ43Qu8Y9dM+3jqdYe+abvCeSxfpMEuktlsXQ8cb
vO4rmHyd2IC8eXfLKuNbRhS4NmEKuXcNfdhmqSSjvK6MDInAYIMATsnvcNovXPK+2pL/IO9R6tIo
tLrVMj+E874Oi/1VQTxij/eqY7GM5h7q+nJL51KH6jKQGrvOhVLBKqsb0HQdUHqmF13+nQqcnKRS
qhv0BOqmMDXcGESDZ3M4AIWHWJvW2wIcNaNxtJLnJsnTe2Er7ylNZyecRs96LvGNYX/AVfEtrXj8
soncayOPkPLVC9wmwxs3lFfZxnTwgQd5mE7LGk8HNGZ84yBPoT5b/cldF/2O3qFaLn3u/B3dsjr0
oiueba3U9jbc0A3Su+xV6xrxnrQpXXUaGfdlFavLN5ndweyR58zCrSPy7GEbj0K8mL3Xv9ek2W9h
jiRni005CnSpA+NXXctAqc09alwjf5K5nuycekgRRrRlcibuGxZ3ZKb3P0b9/xHy8f+cCwO2B+iP
/s+IxsO3qv/23wLsHyj2/gRrmH/803+BGpb8DeKBC3YhPd252Cz8C9KwsVkQYBz4Elz0VT9yC/4N
aZj2bx5WSo60+QZ1W784WP5bdmV6v6HRkuAcFiIuAfL+H0Eany0YHANTBJRd+D2gzTMdgJWfTWpW
w8narB/r0NqJ7fJ7ejQDJncBZKsb7S7yVdCcs50ONLz56W79jR3D5ff+JPayPh1XfvJFYLQR99Ws
12G+lKkvFOx20xXnfz7IZ4ezvxzlk6TMWGMJpZeryw5G6vc3dVAGo08TeV0+khEfFr80rf/kN/SX
I34SOnrJIHh4HHEtH5F/xxkloww7m9IVCfSY7v75Cj+73fzleJ+eX5bie5CmA0yY47RZ6Qm36XHc
t7vyXLJmh2Pg3ZWPmOIhpD5FpW9RVv4i/+VvnyT438VlHvneRSL48xvkON7s9qZWhVQn2abAnhpl
nfjF6/LZTOmP6/zfR/lsFRLPTtH0FdfZbXIM67ZMhfdijzEB1edjEqRHbYO+OASaeDRDb0cOx7Ha
zGe45+Gv3HT5Zv/66v50Kp9eXbdJC3ewsjrEJyC5K5n+bXS3d/boFbWXf368n0MGXYmpJ6uEi6ey
rpP99Ol1slandixrLMMlCeCzhO3XdX9Jvktvi826G0Lp94Ei3uRXaX/GxSbkp+/zx4ExjsQWG9ak
haHjn59qChSQ5t1UhtXVGBohPdWEFjPontJdh8esHbhOMP5e7JpfmWR/Nif7y5E/2SeNIBNRqjiy
eWdsmXjeEbS8ZQT0Eh3oHA/11Rdzi3S+wLTKwLvL0KD202v8oSX+k7/Qz3Yxn5HeT6dh659OQ8py
jdKyKcM+HPFT9UXiT/DL4MQG3rfyILd6E7bhJRzcpDCF7PiLE/j0lv04PmQ0Cg8sPAkeuPz8JzMl
2yoNC5WnImfl2bAOEQOm/hfegX/3jDE9h7iFjQyZSp8somr8X7LecZpwLJiVq4G25G0oKhRRwy8u
5m8f6k+H+mwNJRUVF4w5kBE68I/i3duuV8SHbbRAnAe+2nRn7yJ/3o282/VjHCiMufK3f/6YPjkA
/bijrk7XzA01IWp/ulykGpEiybVhCZFHPKEPECG3avcrC56/Owy1vvfji2W1+3QYakV4deBB7Dn9
wdj3+2lrbMz9r+zlPi27P67mp8N8TkeBeY1tgsfDq1NGLc47zeUvHtqnrexfR7DRhF/iEoij+PMb
6DbOoC0OF+LmyZut54BvQAJT9K3rsKlzTnH0+M8P6O/eRxrb/zrgp1c+EQN6IyaW4cULsUjccJpO
vdAYC/wyWvSy8X9e3i71GHJ4i4noZ+vFPpaxlRRsWvpu2CybcoMaYZe91Af6h6dfJbb+3aPyCGag
2qOocz67vNdiZdDXD2XYeuaXeL1EzBTq8M/37nNYKk/L+YMh49GAUjn+pdRpUKOV7BSXQg5nv69a
FjjuJg/qJ3dzeQXVzr0dsGKbs13jBL+q5/66XP358OLPL0vUNRWGI1xjnJY6YxkVPXoigTDaR+v7
P1/qLw712eDPNamZmb10IeqgoJzumqjgFTXD/6ujuJ/uZ+Emjm4C7oaacZtr9544euLhnw+BIf1f
X/k/3Tb38vOfVnkVj1WUknEUYnSHSE1WWpsHsnHXp2nui1u7t70kmOvlXWsXx2+sZTkV3npRtS9W
xKBSMNuzQT8B6gkXG2X2pk2pd8xRqGcBONB0QKVF7YmUKNCRfGxgOvSAKkm2x6lDbpjIqCNIbnJe
YVf7VeVOgBJyurXrutrkbbfup2rStrZuowAY4/SiJ5uWd5zd6kYEiRUjVgwYSkK0FY1CWA1DNENe
2Gq4MPl9jUzUTrB+sbEa/uhoRmAdre0Zzl77AHeC+bfTeFcumdRhMuYg9sD+V0NWWG+5nmEW4hEh
EMKrSrYxt4Akiwxvp6JqGxJp5nU76C25v1psYXWyDIbxe946w74doWR5ixI3NNfGadAL77XDSmnB
8apOgxytcMipzxstbbJD5ij3NGRo0fzG0ZCIMSw9ZmnuXFV6zLDARJRi10N5bxcm+Kjq6xbVcF6m
5yVt9PsR6BsiSpteRbFdhcU0eddKee12rUwdQtYiEXBWSbAadn1URSvu5aR3EP6HYYNnSrWLOYkg
a+ro0I56uU2ceSTMC+68U5jqaDXmsp9LVzt0kNM2eKpVV4gP5y3KMuWbmWef5Iy3BYBELH/XTMRV
dZSvN7ZplMd4EE5AHVFTNI/GFyQx2dmj1vwyzyj/8XDDO8P1tCdQF2MKaj7hKdQ7t7nXRi19nBFr
YtPSF6E+XCay2E/BGO6GmMkbovFV6tO5xLRhI4F3HqbRSd+0om72DjLHxwQkfJviEhUQ44nnsI08
Mh17/QnPW4Y7vJAE/aBvKMHY6/qbK9r4uMRTkHanPCsWl9nc2GO1A5Pom2AOzOTCiMixr1Dbqgnb
hLE9qoVc9nqQX8Uy4MXm6m0cFgQYhAqftt0qpDrH2IYcRsPKbwBS22d7xuIvalR61TKw9Ju0768H
iEnKT3qj/NAaPXuG7hvnHKPrTxn6yiV0kJoEjkbmta452Pd5DThHXpRXyDfQTmaMC20DCYro9Obs
RAPTmTxyH5YCUp1HGt9e6TjvTEuiAZMzsmdit46hWyZFYNeaDcK8Wl9WxBMb6TLmJVFChWbrYmiF
Av8MZG8EuSuaFOe1MdnKpJKbqYCpTc3WJVC30/4eZk+ebT2vWqZrDyoN1XOcG9ex08gUAH7tksGf
ZBufR7Mzv6OaY+prDFWIUh2TjZlBYbla8K0EBLdjVNnZroRBfoB1tp54PCAmaonS0zrUpM8SiDIe
M4Npd2K469lBH8JYva9vESJ0t3UXN49iFcVbVQ40pLK1db/qihqB8sw3J5QJV7kfbbIDehTBZmIe
ZZX0D5pdWtuiK8CwMXaVIiz7wttgVhx/660xP0ErFB9pmfGQcb3APaAUkQrhL1p0hYADDxL6x95s
rCeBmT+g5QBJMWnEJsqxT4cnYYHa4psGmzkSA8YUMLV3bo4S1kBusinKpNvNkDk3qzZpb26K0RYM
KHy3WFcutAjZvi12qr6aaph2Nh5Sc+pgtpE5Flx2+BcraPP/ou5MkuPGsjW9lWdvjjL0jdl7NXAA
3pF09qSkCUykJPR9j+3UUmpj9UERaeEEvdwrIkeVOckwKfL4vbjNuef8zVWYWpyjUW8I3MTaY+dV
NYAJWABWopSPlqKpm5yj1m5rwXCAu/V3k14F15ZQAlAIvAynGUHZm4jkPURiMHxN6DPfxZ4cXGso
emyzELRVLUTRBl0pE6UPigpqUsQrYyyUveKhidgMCsxHrwarp+WJRjJVmfvMUiJnytJxm6Wpcqis
MGGF5JrDvqw3egSIrfR1cwMosNqgcahsILPTpzB8bz0lggl7FjtDJwiFcY1AiLnmLMhvEOWAE1Ra
tFbQuASrT3uTanazQzpHW2tQGzZ90XhgraJyK3ly4vCsVLZeWRmcGaMPDw/Fx9YS8q2uBdEtuFHL
GcSBkqwQSsVzZ0X5tZAqNSi+XLpTurTeYofsfc04N+1YZ1lOHcDYpAirrTzV/UNTGcO2A8u9Nb3B
3A5ZPuytltp4RrNgU6AutKoSdbDjSEbUskLfsgGTcqiHIL5DEFy4ZuWgxjEoNJw6SbgdrIQSykAl
Ns/LZDPQWUWQYbBA+I/VCHTJKOwg66qfs7f5bSVU8euEtNFbg49cv8rjTL8VGq61sk+A35Gw3FVe
md9BWFMfSqFF/UuvSrcrq+61A0T2DCe1+wnEYXrUcaDddEENmZ6m9UqKobiqsNHpjU5AG2WzH1fl
WHebISnyb20voDEZ69HOa5rkhgaW+urVbWUD8ehLW1ADfTtoQrwBF6XvEaVXARDzPSy9lzlJa4FG
qkSvPpVpZqrjTIEDc7MqLcO7bnQ0CdS09iWIIFrk/NYhoRuUfgUlXYClhIiOuIcJaUdCt6CPaed0
hYgu3gS6xed3CqgRX/nAb109iTPXTKSi5Bg1FNCmScY3kbMkgvuH7zIwI/HJ6JHvy+Q8hDHvJdob
gogFOhR6nbz5powQIbCaurQhH01fq4r0R41RrkDbWKoe6s6fbkMpjtdwsJtfwDlD1EPjLn8tMh71
9mSptKl7ND4PgRfqCD2Kyqsite03+HGpY4qNGYBKgg6NCU61S+A1sB2t9FaNhvIdDzcLtYo+oXMS
jf4IoiOrotfK416oWLdzBww9llKHN6J1NE3lSrlCcFFBi3MCKk0jkuShoLx7VWFp9quoRfa9DtQj
1/MIxkUT0OTh5lQjqbuKVD994JEurf0x8vD1NiEt8QlgmVrilRVknoNGT79FsSFwRkn2nhF6pW82
+d1VCX5q3WW1t6+CPFybrZ7skkDonJyr3219pFayljY3sKVwOyTiTBeKlV2TMibfRzMj11sJ0qdc
Ys8+VPfxNDWblqbPluZH0zpGlTZX1QTHUUZGzxEiSflpwSQbOiwIJs+IroDD06T2h3ray4A1rxqo
uY+5ZQJ3QFB13ZRSeRX3EC01PUevlqxMIenTe88u49H7LomFgssiaBvYOWnJEaRCcymcKTaHqxBe
kt0rYfg8pBYwbjDt/jXkv/KhSsfoPqi16FvIUt+kiiG8AJrzD5BoYyShenIyzTqUli29ovXVz/Kg
ZbjxSn3cq6BMVl2fAADJxI7SHpI+KyHXEg4SiJF2UUb1w1Ak8Reg6yUoAnmgsdfNbTQ/qs0bpHq0
rZrlwbrOuvFGjIp+TasWGG9faf2TLLM3V7B7mu+NVda7OuEFulLBPdfeUP5IvWx6AMpaX0lZXh8i
WoQcuCU8A8TGyH+aqq2BzaVi9IpsavMdEiQQDTGkubcSY7OoV1qUVs85PcPaLjLkateVVqveqg8q
BQFX3HtWAnI/uJcImXkr0FY8VPT3byOzin6GtZZ7qymdnSTMRrkVcjHe9JLF00TqsncjrRXdleTK
+toDjwRzI8vDOo3r5q2Y5WnLlr80aIb11mh9dK9MIWzLHL2nraFP09c2tkonyKLyhfRffPd6C7sI
NfNFxG2baDtAaN7LQwYTHx1eu1VD+Jidou2jANck4Abofg4ABKZRLRwDMtAqS5qUBvIUbUcl/tX7
JK7g5zEU02TlRQhadN27od90sP82RsBVWQpJDdQRoHafN+oVGh74S1lN96jzrOHhU2VAxEAf9ABD
nA5BY/RKq/i6gYJ1yHqxv0INIXiepRdWQolwBD+vuK94SUAA8UQX8ZvElcSYZglgcEeOSTaG2mpd
LS6pU6tR4Kp1Zd1FQ+/vgnqMHdWLM0Amfr5J66ZYQdEeOMcGaxfALYEnaZKqS0P2KAZdtitVMXIy
IYXljtyvk3nsogKU2VopGbneh75bRf70HdGh4mHU28HVKrG4sjorcQ10HVAjasga61J9AFw23MC8
Z6WXbbH2ykF0xqk0KsCWUu9qaq1uc8Oqv5YmYKFUC5JvYaBzWsIffwYdHrzwEMEjKUkxXTUU+Rfq
KuOPQFCMeYcq0j1ylepWrDRGMnnCTa+m1mM9QFjUoT1uWzABqCyY1LN7VGnSaMyBIHoYwdGu/Ekb
HjMEGPYuY6ddbbZl2cCuyTUbbl8DADxktXs+z7RA9vlwgUaJtJEn80ESaPQWdcbEj8i/IqjQiA+t
B+ZE5an6JYiIxqEIFabX3/qJZq5mlcquy0x9hWVmfY+inLBVGgPwdyDJh0yYxTXrwQjsJMko+/pK
HKLepvu1DWhNBtBU6N/FbMBSDswpxLzGcgWKxl9ib/L3cEyq+15U+59tqbS9LTd1+q0FdnmbKqrx
gtJDc0vjWtymSmKBWW+V/rbze+HVF8Fl80kVGfJ5o1bg8arwUWnD/I2HYud0RiY1Dp2t9GB6sfga
YMSJMoVP99duIlW+6VvJ/JYFeuuIkTWtBQukdQP9cusZ5O8Ou652Z3rRtNK1OIjtCYXZA3o+kzuW
UxPbAtTzB2XC3EvqKVzBH65lYOyZshcQ7HgbR1+wq6yedjlrh6wcqRBDRw3LnsQENbtZbG2goXE9
BV7yKEEtV1ZpHvkvWZwrm0ST03Ulk9hD2NZRAJ5I80RSdbuNssmVcim6F1D+uzZJQp1uiMfbzOiA
a5SF39nm1EMtpMD7bnKM7nK/KddRAW3JSktv5/nmsPNaCw/PPuphI/qite1m8n4dpmB2yYpIgtmz
dxbYvsiONatx0RbSoXcCc1w3ss5Tixda72bikD4llF82qHeXvR2gU5DwmjBENBoiJXQqa6T74LF9
0X5BhKqrpenXJJbTVYiwlz2KCshU+MXyfYF4yS9P1ryfvhjRtRlFcqgh9v0HeLb+dqQf/9M3JYoI
guRbrjgEwmOpqPqWfCHh2eLlX6tgkq/jAXgnpKfUBkKmPUlNRyqujdajXpfWVyCm/SMc2MBJUyhT
KLUUyr0hjqLTAX2H0CGxjFZySmk/1YDgkO6DqhS7MSEd0WJlRp8332o/T17gsqrM6lB8zQGIH8ps
8B+CIpBB/4RBT9al9r9UpJZn8kakrfUuFH6ooya5JhTKciXCxCmAKssW+sbImt80mohFM23Rbe5V
8he9wY8stKLs1uPRs1Zbs7hOuhDRRkWMUZBpKVToaKpswHlqKAKFCjwMzOCuIiUFIDomwmuZJ6HA
ixT8BI4T/QtZvwnsMZbBKkWTsBsx4Qb5JOW7VtH8+1gMjTtwlmhrJqpwV0nZsI4tWb+P0jJ44SHb
8iTvpF2Y8FbP2km/HprWfB8GTTrw4Ap5m3vdVZ6rSCaDKdrCs1bcDEU2kHFy073JSmM+pVET3NO5
Ku4twDfXSTGYL8iwFe9D16qZDVwjeUnAumyjuiEhSLvGXwGnn+lOzP9cV/GvKbVFNzXynE7FTeWi
jmb+1Au9+55zAz2Hadm+5WojvidIe1x3VqeuAyUubN6ng1vTc/gGt6ne9BZKQMUYFbskTopDwb3g
eghvIKeUT3fs3OHAoiZBxbnyquyHdt1Qt9Zg6wrt6FheLG+Bz6SxU5VIZgGqVyqkVwZ1U9Bp3uuS
j21OHLaH3B9CQHyqmPJG09KfAiKOiAFIxt5My8ZRjGjg2cV1uAoFPjfibzKEb7Sq78C1sbg01Otw
upa2g2dq91Zn9o7XhpozqRTlFERR7Xqs1KdEN6e9JXfwKbGTfYjlTNm0iig9d72Haknte82mGRv5
u9FO2lfL9PuvKGp7GyWZdcHbyNrA0mysVTCMtYMPKjXEVgfq2U5sa6EaHjMuxC9o4ih2pTfIV4qy
tJuQ77yboO3sjTCVn6zSVHYKbIoHuHLalzTKDbyPa387iMBoK+ALqO0pABl0xR9vzMmbrjS02HkM
CdIvzr1gIw1oV6EbbazGuGjWiSDB5SLwViiU4CWswGOauWTdWb0c3NWljjieLg7PY6YmO70f4l3L
dQz5bqAmFojsYk+AYoXEOgD+UdMPDXn3D0opGYe4X9zKWdm4KMEVdxR3DZQUpTK8oexbfLdKFAmn
IW3vJ4gB75U0ovnZyeWmQh93PYkRAmvcielGlmr5u8hhCpi/xzSggZqJmKqJePOkt6hi6eE6llJO
QYQ2VwoHsKsVKVlK2eXXZjUp903r+3fQV+p7S4NtYAUgz/quKFYA03gEtJa3E8UmeSllqeC9OQ62
0ozKWrF69RkwPeK8vTLepU0RPxaJ1K1p2aQvujEGN1SWwk0OYtdV0ZTCycJI3iRIYgBHEanqivKm
ihpv30ZRiPgEWVhZRA3PCO7Dg+JTlh19HqM1+Tmch1G5HQpNWk3AevekWEj8oOy3bwU12/AuIglH
le5mpEB5G6QCBPMyFt12qsxtOFCt9w0xuBGDvOfveei3KnpYHUrAaxvkKyIbHUWa50GDsh5wPwXN
SqUzr0K1QJIEq/dVzFvLKQWr3mnYazhxVAjbsOA4i5TO33MBpg/MY7BVhURwrJhMMURnAMbi+CsX
AxFQqxA/hbL2CzU3dAjVoSVhR32ntPxpM8nghiFwqjeIYmJ4hHhvu6NKDZBOTIoHFGKAJacS9eYK
9P6IdplNBTfdGZ0IGryKMKOqI2ODvCzajb0soAFADR5grUj7AC6JFKfqddPn/C81qJ1UYV8YXaA6
emn4NisWLEhoFBtdyn5GeNg/dIJefW2ayXeH1kJrUNMadIpyA0Ewo+Zd2P+Q+zwGCekpq3iqrIME
lmYzpEK/D8Wwu5pYxxtDofKNohtwvBgBhgFDFPiNCo+eQYQ5qFOAIWtCycdVJM1Yh0GeXbWx1t9V
UCdcAKLgKIy+sUO0oLZVUvVUReT8Okgl6K6gwbetUDS2B3XgTmmgvpkDqQd8tNbOQyW8a42o3xbD
hOKySmkqKORppyh6fAG8NCMsPrQoNWQtdTynJRWfHTqwH1tDRcjqNXMavGb1ICZ3nf4Ga4lH4I+m
uxDpU3/yY6Rlc75LgIEk9GFYAD/y7OsgfrnU5zo/FGmBmEGrC/p+ZBBA6DZTcFDjL6oiO5nxNlBs
8VKB5gWShRr6o91jX2z/SXhLUwCDz4ZYS+fiokmhRMl+6WiieoOgxI3IFUGltGzL1TSNAIWTQ+g1
XOnjVuSKKmr3/C84McEKJg+q/BvtpxqLLh+dNq8SaPOAGQewjXzSD8wlLnTrTywXxA+gkang+Bjo
ogGbGyU6P/VQOE2ooTZTmt9lyVtnQ77FP+FLU2G98fcHhbSCxh4SDXyVFlIIRjSGkwc32Mll5DGF
Ptkq1XB/PsaMuVxuAkWesYkowosW/fOPm0AccsEsSeSc3oZi5KBbg1Od5oprxR235YWF8qmxzOqQ
VRr1xFEN4zcm6qgZW1gijaxgyB0lvp79XZT9pF1wp/uEqZhD8H8O5MbQZzPSj+NRgw5iMUx2Z9J/
FFG/4kj0QTCL2RqErtMglH5+AuUTy0LjsYX91DyDJmjRDw3m3J/o/hVJ7nTv/nflHcVrO3S9nWoD
eECIwW7XhjtdUY6/9e9QclkFrneInfpRfrWc/MI2kE98zQ8/Zt4nRxPsaUHT9R0/pnLylxkcg0zr
vtgVa7KG22BNGQ+6yyo4jI68Su7NK+GiOd+JnahRkxBVExUPXVqupykG0i+qNIwsP38CwfMlCC9h
nU6sImC7mqHSgwLyYS2WbJYGCIL6FoR+SGhRd9DiR6ypVue/66lxHAdZnCjNVKuI3Jq0m4EFNKZo
B3Bxzoc4sVR5aTBJGnBjVVIWAAg0yvS46T2STG36If1hZIXOrmm8ajV2RggnvjcoFv79oGxzpFpo
ueHVNi/noxXS935ttgorpC9rxQ5BRaz8JrnCPOenn7dXoSS/dLl84f6TTn0y9FxkUNoaccXFUIWk
FSxEPmdwaSOAgLbW0la/029xpbqmLCI66dpfaxfOz4tRl1tzEqCNNkTtbVwB6EKCLtQOyJm5ZC/b
elfe/j+YU86n8iKrMDjfOHoYKf7g81c/muC2qKQWncLSSa5ps9rxXt8pm2CLZOCFw3SJvYbsa7L+
wY+KWMzi7LH4lOgbCnh0a1jOAKDsD/1z4MS29wi/y0Zk6tazL03oJ+DdHJBnuwXxS7JwLPk4tDob
Yj2Yh6Zu/G2N+WS/nvF9l4B3JxbLLPwD+J4hGgzuY5gxNnnjImDv1AVGdV0e0SpBAUyOqurvbwZD
MuENzBngrCn/MVJpCCLSJ1HpQFXZyYHyHCb9gRT3SUMYyKY335MOmheu3BMnC+BFWQF1bM1X1WJ4
ERLHooIsuIMW/YunpC/RoFxYGqdC0ApUTPiL89W0SAcjrY5xeMlLB/VcNKBliEOKdyHGqa90HGOx
pRHgx1gBdo4jy8BgwnwfVNeUNc+fVr+/wHI3yaw1mSNSgQu7iCJYNB81mPlIuLbiXQVV7JtaZsX3
CAsa+GF16rTt0NvlQIXWlLrQpQI5OHU+FXYB3mpvBj2N2BqAEfX+YS01pjHaoZ+hfJBERqLajRVq
rtcjY6wjh3btlZp2rSEg/iQAUDftNqzEt7TPtAOHW/eQVYXpzGRSF7UH+QZRCfSJ4OUJ6wAJSluz
sINN45Tr1Y/BxUu659YeyvSNXvu/zEQsrxUENH6KTSBufUvzvnVNENw1FAbc1vPaVTvgG5BrcXbj
BxZmFw2a+7AXowMuCJD4vV4VHyUYZHde7dH6F/RpX4Z+xetIUtGkB+1hmWr6OMk9Nlx1h+wwmp5v
EtYIz9Ko0uLy8yK4VZJe3xo4zzxolS59p34bPQU91Y5pNK29HkaKk41I8loSrRROg+6LDgrAPf9p
T65Rqkj8NPEEQBQlhEy3Mr6sTHcRYvgqkC+grz9j+zmv2GeajiyjBWtocV7NIqShDhvY6dbxoblW
nH6DbfvX2NZXnWv98m1M5B3LGTd/f2SmYtJHJyUkGVrsPk+QBamALzwLDH2rk3rf58OP8yFObb7j
EIttUWh9pagNIQTlxRxQ5K/fJ+nLP4jBoajAfzB5ISwOR+pNQzcLCDoeHpp6+l7F+sqoLuVZJ0ei
gWYEgk9usNR7S0xoEAJNdSehq9iggSjd+tGFE/dkDEPWgTegLMfl9fGYR5MNrQ6zR1cBaNuo7oOJ
SpX+fH66Tl2OUM1kA7wpN7+yCILXJEkehnO/L0c0bLkcg21x8XJcOo3/vvWP4ywSU+QThV4tmTBw
dslucnQ7v5l2yVq+SzfgAmxjDxhZXKOpvO5fATw454d5ai6tuWQCXWZmzixWHj0+OYkpXoHave6a
+woEyRg/nY/x+4ZfnvoWhoJA/C3+qyxevrHfplFkpUhhuf7DAI8hv8+cyDFeZxN1DAp7B9V1lzTH
ER38GGxhl9xUmLv/aYL9f+eozJN57ocstrLgqa0UmfwQxDSwdQ+3yBZ9M1zsOxzFHtfgIDfowV7I
Sk7lrUgtmvj4McuKIS3PLQvyqIj4qqOtSOxeJLDm3bZZAVOAyKG4+IGt89fzUz5v5k8DPQo5n9ZH
WStdDg//SOD6Pj4UgvVmiM+ZOdsHbUbv0rF8YgmZIuAY3uikeeYSXo5meMICrv7YKd6w8/fYk667
PXQjYGMwIk2JjottXFi58xAWQ2Q22f2UUtimS74PorONqpaEzQDNRNq+G9MLH+7U8xvTblXlPOPs
/1RRHPvBrEHscNBsgqd53SbOsC127SF0zR16ATczOHM1ueB8bgs72eTbSyyBE6cQYfEMnJ/fCrKh
H79jhnQUFpNZAe4ssE2gZ5lO/7TukJFoV3nwvcXlA9L0+vzqOflFLUtFNtTU5y/7Maqqk294fkr5
DdXEVWVWm8lg9ciItZwPdOobUtkBxa6A85KM5cHQg7MdpmDm5FQbILrXQ+HvzoeQT8YwNUXhCpdp
vyxihA2mYcbE7vO+4XUTblUbgJ24D56aXb0RbMOuHVe+TTmIdpMbrezQ6Q4UddzzP+PzlLKEeCDQ
oyd9obj5cUpRCoy8CjUDJ2qtVSRsTLW3s2n/D4JQrOcgF+U5V/kYxECoJbUain9i8S5iPTZ0AAb8
638viPkxiBjoiJ8mBIm8GwMJs1wFR4UF2j+IQv3QkLmBKbcvopCHk2Wiqu9Yqnmd+eHTVAtXxcXy
yWcWEMA/yJqGqsqyyrt7cSNUUgPmZi7KNk70pEIdQTXEsV7jfW7Hdmgn38GhO77dYyhpN8/GhcV5
IqX9GH5x/bZBao5GR3h1gyxK5PFicLJ1d6U7+XXyUK7zXWd3bs5+v71Ub/h8F5JGo9dEuk6iZqD0
++GKkNF5U3UjzZ20oINX5em7FPmwnkq6O2p/4UQ5EUxi+cMzIpuCH7dYmdqkRZNnKrie5y8wZVAu
e0Lzzx0vPcZP3LWwb48CLdaN2sSarJZcfMPaeqdL5oRud1VtMfHZCZtqRZ//2fpxfqme+ojkTwok
MqRIVVmcB3902aZCVyQNeBIIuI286ijTohTf8GhUHe9Ht+9cfU1HD/SdurFQtBcubJUTKaQlISqO
YjP0V864xSJSxMbLTYw+HO/GtJGHPPRueCWt9blwzYWF95kr2b5t3sZ39R3I1gvX5Odcw+JZBoaI
Zg3iC8u+hicFUq6NNMnF/F0BStQA1LAQBW+7A8/OC8F+99Y+XvtEm3cqmQb38rJtUyKXxJ2Mg0Sy
GxzVlrbqDtWPdbS/VLb6nZYtI/3xUQ3dwCpnsWZBi1aqT7udrHUIV7ILJsfFksnGbNvWKbVfIjBf
DLhYuyW6NEoZE7ATGneyoFAoxRpkhlOP94YF0ydPkCNFhaufnSxQ065RqG7B/p9fzyf2qnE87kXO
4aN36IG5SbCT4DENVyFpfbdHf9nHYv58qM+kcU4ejJIV1BZJHZEw/7h1gkhtBymskt+p8eSgtERm
FT0aSN9v1EdMX2xxJb5Jwqp0L7GbL8aeE4ejbStOKTABn9jZNYkHhMKVsY5d/MRcZZ88NJvgMO+a
mVh9KXU9OcNHo14kA2GMOhNGIwlkkvdukleNCiwh/t5aX89P74mk48PsLg6mMjZ6QUVr0Zn95QxK
1oXgmLV0aUvOH+nDRtEpSip0PSxZlnngLSYSSLgSZygq/tlzDOxyA3bVaVbWptuM20vs4M/PSeLJ
s5M2D3Cy42VSjNZTGIkmggcYZmx0wa1/tXtzo37vSzqepe1v2xvvK0qJO2M/bNJupWouVkTVioel
015YwZ8Ov/m3AJFWyc5Jl8XF2OOiw4NrpvFi1rKSrcCZAhgz+j7Pgq0AV/FvftBFtMXCGQfLiKuJ
Kmkt8nJEFjRVqoewqR//vTDLdQNfKqjkBkJWh6soyDbg8kJoR1n4858E0mgMcAKQ6C2OmiDuhwGH
Soje8m2TvTRIxwXv50N8zgjmOUMxiNqkTFdumRR3EoThbvJTqoYyDRzjFkDqehYF8bbCffGAbNX6
0qtt/ujLDXEccnGQI2maSCNa7g5czxdjHKkNX3qifTpCFqNazNzshQI+DxFMr4QrimVblP2UwTo1
KH+dn8ALkfTF+6mgoWOh0EtlPvuZsQo88yVCFLkbowvnyO99e2balrl4b0yokRdMW+3O36jVV361
Gtb192kXuoEj3ymb+C5z5yY3dM3bgT5jvGaH33Xu6OBNsjaezg99nsRzP0j+eEOw2xCTlxg6cv/z
Y9Ft18LmHyhTfPyWy7p2F5lDmeIOhau0dFOMPhbq4/r8SD7dBISgfSnOORpp4rJJlZleEVngThzF
nDaGXCKSPfxKO+gx5+PMK3s5Y9zosDxp70j6UqUqijCXqUuFO9VCtjrZIcOMX+Wr4r0G9S9f+3Y+
2olR8aKgQAFlH3zI8iLw4Zf7PrbLTlE8TVgLm8FDYryej3Hq/CAI5RckIhBKWD5dEEoo44wmkAPt
bsJgmLwaF4pZF8vOdwl7nBQhvL2UInzuBlPdFsmOEEczEdNZzmRQ8ajgNZ+w9rprVV8l69yGA7BV
HWxPeI/aIArvzg/1xE7/EHKx3ANYPxOpNXY+4wEM82qqBkcbsEZTBPd8pJMf7mhwc0ZxlHrh6SWU
g4EMReyBsdQOFWjXtrlwi53+ckdRFndzYxZSCcA2dfB27ngroGEQrHhdbw27dYbv3tWc2wUXSlqf
X2OLDzeP/WhsjTpmsRijAtOOdr5t3cFJSSozKHL7/JC6KfnlLBSHhHho5w7mnk51YbN/fkgsfsL8
oY9+AtRlYJJGjxBNu5rWzS7e0+VcjV9oV86LdX3x5J5XxmLb8+zlPyawF0ASi6dSDOAX3Ct7RL4X
q1V+qNbyXlmrbrGDtbSSXqutcJNN9ng9ixdJrvcWuJc2zImz+sNPWNy56qA39Pf5CcluBjM0W95G
SLhcehWe3CNHI13cu6LcwiaaysxR83cNGg2G5SEyr7ON2j/YIn8FWsoVpWCJB/DoqSOJB7n7Ogl3
klX9kxiA3ZDMQoiOGvPHdRJNsjqKNTHmZlqSfI1mA+7gUn3i9D48CrNYjrg1KVqfEKZxenRiga9x
jD0lK7TCTAjPbrYPmU50di4M7/Q+OAq8WJb+oCF+Qm/VMR7Dg7YuN56jroa9ssfUj61/6QF/cm0c
hVsswd6Ec4ZjLuMcohtPui3bwCnxLG7bCwqC8+/+tN2OAi0WIRZ/E1oEHGz4z2ZVbI9hvhbMu7Ss
MIXSLsziiWQWIj86CyKip2D0Fme1HugJeNYcea5KhL4B41nSLpyZJ68Dsv+516rKlHw/rkPRhOqu
qFXmlHFyM3ra81Cba70enPNb6tRIZpEx0D4g3DmmFmFyDaDOXNiAvGCXMu9U/IHPhzj1ZXjKSCYV
eKAQSwSS3mS9WkBBcLKUpnRcm7di3OwFzQycWih2dSbtzgf8XMXgrD+OuFh0qBpg0D6Rh8yba77j
ip10XdvRbbdFYltCbk/fBq7wQ7i7dOKe+mrHkRerMEoyqxyrlBOK9KQdnmrjLfYvZHifZRU/Dm9Z
XIxGqddblRdv9kXeo6Rs5z/V9EHkXrMnN3MxI1rPjpWe7TcXPuWp1QKWBZSjTGmVbsrH1ZL5A+zr
hkdwAtN715dqehAzb7h0Bp88HY/jLE7H3rMkyBUZca7bPaYgE5lKvalv9Ds6jKMd3427YG9eOEFO
D06lWousHyn0/OdHGUKQ6cnYZkXtwCvc++m0G0p9e35lntwKNIT/FWIxfxbGw2OnURkxRvl7g5+x
4uOvIU7KbehlO12tL6GlT67Ho4DLiRwD7APSnon0UW7AjjRSrF3oWRey5M8V6HlJsiDQjZMR+Vtm
5iDFDH2wfgvH6XttO7fyJ7sFn3GpQ3P6I/0VaHEsIomAMJFJoFoB4OLdSsmFoZyesb8CLI52bVRG
oB9cwxWqU0oqOVXzZnrNhYVwKcpirdWCmmoYr6SzPNEDxNNxljnYCm1zqWd4cr5k+vQyAqwKmPKP
i1qCcp0bs6JflT0ZBQpVieqcX9Mnh6IDkwRlyj2lLyIo+K5ZbcBendBTS5reroXbSen/yclzFGWx
kIthQOan5kgXgnRraOWXQbsEODuVqihHIRaZUV9jA6V4HG5B2u6zGquLfPYhix2laN3zc3byqxyF
WlxQ+ghMckg4wdXwJu5Se6Azdj7CyZNGB6UFmAqJkiVUC+SGn1Y988XickUJh2cLQRpUjobvI/rN
54OdHs5fwRYfR4vDRK1agmnWTQGKGdWO8wFOfxq6AzPkkKRrkaVoqWXFocS1CvFjRULB5uS1GgGj
6boLE/cZGzEfZRY0KE1XkYFcpiuyhaezgtkYtVHqGigGRev8Of5G+uAItrpKbwxbBBUlf6mA8STD
U/c8VzuCb3+iI/6W4v1N+F5BT/jV/Nf8r70j/1SFftD8z//68E///+nim3OF4Iwu/v/+X/l/3H1v
k/w//+Nn1oTNuPvx3/9JG2X+1/6lia/+D44chaQV/hiLYq6T/6WKz1PeYunPMqY4QPBH/1LFl/AH
hjFFf83SkfGFUnmkiq+hio8DMA1UUUTcl7LW75n2f+Z3fzw16sU/H4s/L9YsSqozvk0UkS8h+eUH
fTx5UwmxKxkdCWQuImzO5RUEZbwZIxDO70eT82fk40jLZvufoRRSdXzELHW2UT7OXBDMi33MWmU7
2k0hwiY3dA1tdFdw6F4jAPJAv8eHfYJWfXiRDLU4/j/FXgwzxOl0kJlQuy2i1dg/aMFraVx6Qpya
S0AtBnBBMAVAMD4OcMKRS8485lLFhK1PxQN/74vS9d/iqryAF1qmMr8HdBxrcTYHfp1B1NdEO6ya
ezlPboxeR/SnxjwVCY0cmHB4H1UKkpNeulb87Ov5j3lyqBpZFBk25g3z+jz+luBuqiosCQ+h1mkQ
XsTvxBZrGNsUc8+HWhzbf4x0Broyo7hHmPLHUIbWt2YFMssOcSQdkvzrqEsXLrpTq8NiH4DoAYzx
iSkUqLlOU4bV0TVf9PStb7+E8e35UZyYMAOVWT6ZBNTDtBZPLiWKfb3AR8o2SZ4CdViNeEdN6BN3
6t+fr6NIn1BzehjiUMtut+tedWTPX+npJbns5dtu/ibU7CnezzxjmWPo4zdpIdJrrZ9I9qwpnT1Z
a+CVr/7ze7rL7wa3seNb/JYuoNdOzSA+W9x3wJ05LhdLrhYmyP5os9iwMIZ1MeahU2tNaptDPKAU
1CYX4i0BZr8HybHNucjpzWNokWMbBabh3bwq+n16qKgUOkmxqjd4hmwgkzr+XndQkFnTtrN+Ns+X
Svon1iTszb+iz9vi6J3HkyhrjIEdVhqzINQ7UjEKqhTnV+WlIPOfHwUZEk+U+lwXbT+pY0cMlMda
Kb+ibXfhIbHsiXyay8XHS4xBwLEzlewZSK1TQKSWDwf2Fg2irYxSt7W7VNI7cWx8mL/FYSyleYy7
lifaQuttIrT41dz8N2dvcQZXgWT59D9ku24s3MOmjSlTUDbb7NJKnBPHo6rhH7NHWYpe+GyEs6yy
DVoVC7EySLbe5wAi3vJcckcZpI2hHCzTcyxEOzwkcgqRdkVxqQo8D+Nc9MU+SJGpHyIWqq2FI5IS
eHB0SNwMNURrhPPscBAQCTOfzq/Mk7udkqJCj3BGiy1y6aQXOzISVqaXBig8/R/Svmw3cpxp9okE
SBS13Wop1eqtbLfdN4LbM01S+749/Qn5B05XqQQLPR/mYi7cqBS3ZDIzMgKSv33hWNnvAALL31v6
gktejA9PD4RfKrDMigLYKpqUrg9Byfo87IMIgCWLGR3a+0dwfJSW/F6kBiAqqgQ9KT2M/KaRyzdJ
0SUHfNzSxkSD2zbMK7Ax6d0Y27QJxp1iSvldONDUo3oD1nKdQ1E+BJddPJJ8A3i2thWcQTvPVNlZ
g6auA1E+cqK8BrOyBPbw9zDMi0PNq7Szce0O93XFNPM+BKXfznDD4yFt4xMIdmTwwYF+5tCBbyj2
JAnAFSBl+UaG1vc9HZlukzhEOrGE5JaSdMVGl6PggVBJ2ULGr99mqp7vx0ooKyd9duy+JhMP7KmP
GukjfV4RD8MqAu0XJhNS1TbP/ym0FQO3pQEs16WFmWOkAyFtkUJZdUJNBo/oBNmaEP/pAQ1HL/1/
AvddG5w5SRUNf2rQYEjafboz98kWNFsAZiaBTewIRcC1mtzaFM72IyIFKdN12EtqUG6Dhoys4bBu
U8/THCIUUemErcHj43rLk7Aum3xIUI12WhfiqJvyaNmdjxYJrzjCSfuKE25LB1xrzsphu/Yl/7c9
LgzPAofOqqBGrE6GIfUSPFdQjDSbldzY4vxd2Jj5K6rmNdh6YaMGzWxrna1uJZb7InGZe4zL6Ztt
QSkgVQ/ZHniMvdhqv0BTByYHfRO51mqqfsEWlgjJBKjj6EBHz1ktGJggwf7Wq058DPyp/iaOlo+2
GY+tIuJuE9p4AV3amo0rbAeQeU62aheE/TF2BLIJnuF0GxBuO1O/U7fl/vc7YmEvqgjo8IagEH9C
NDnbi0M41LI0tNShj7Ijg8fI1Us7epIAKLWedAhbQ26VAwadP4GxabfWbrVsHp0XkHVAL9QNEoWq
RW32Lcy3n52nuHQPDaZteJ7WVEeFE8TqigNazh/MVXffj/xrZNfbCCP/Y3reXKdBj7bpIYrqtJvO
axxw4u/Dd+DBkMERjrCfJa/0cnxDL5x0P2zX0N+z4A9nEeZx4wGNPZUI5/AYyQA40gJ82rG6WHtj
RWLZkgzmJ5F2/Om/DBVtSejNRpqXztOvA/o0haqPYIvcg9cMOsdTOD0Bs6NTbYtdhJRVeGeAJ3cT
2MkGZaFVrzoLKL5GC5y9Bj5EtOHf0OtQimbJOm+owyoBLBXod/Mz/pkdAPX5/WAX5hWwH7SlAFMx
CRrO7gtdAH0jg4TSocFRjX5yQKJZP/y1I8Xj/sLI7JIAzz+RU/gMJ6HPZfGjqnZmy1YGskBJdG1k
FkP3QSWD+hojARXmBjw6rvRU2+AR9WufbVZbPKdfmx2HqyHNwmkjBru6DP0Kh/pG43Mn8qoMcC0g
UF6kD1CSkg2gUziM/9L1ZtqF3XFle/Y8B+XpGOkDbPcKaJvzw4A+EM5a1wLf9/e74/Z2muYUOSKc
A4S186J8n3F10KaTAOYlK0WTZfby9wYIolgk9ibeiXlmGAQvkjwMMECHxCsD5rD87XsLSxv80sJs
ocy+IpB4gIW+O0cASYjjaK60pt4iSsFhhjQhDiye+qjVzRYEHF+WJdoK3KZ+5wV76V5ssydpA3ro
O+yMx4lgpYIkIGrktr4r3Oh59DL47LsMTciWi7bEH389ZrBzyBSfhQriTfNK3bJKqSugdfUeytkm
AIVW/UTi57+2gisQFlBEMHEnzkatFB3eHaDgcBS1shVW+CDyB6HF2rN/+pnZSQPllw7GI6SXMZqZ
GRJUg64HnYbJnVopI///eHHW5OEW9smFGSSZr6NMTW95XvBeg5S59VMpmh8pT51AIyuucOFFgMDh
/w8Hm+baTj0VW4PJjn4y7iEpHfhQREecJFOvOgIw9PdQMg0GwX+MHaFCOXIOfq9kgGOhs6BBWOLM
m23UVI5iHBT4jO+3w9IpuDQ077JNO6aDcwULJV5DH63MyLa1R2k7fKmCijvrDf3wW8kLNjKysDa9
h4qtXR3ru9YLwKsEhaCVqV5wXkDIoHVDNzF0fZ72HVgMlkhWak7SN3ZAVEcSv78f8jy1ON3TVyZm
d07HNGso4mram+KJQXfba8/FKa4c4yQsvEuk/XCWHsDmsnrbLQ0OLeNgvphINlC1ud5GGQBnQoAk
xiF+tbfuw4dkG7uBC6xniW5/rMFmDYdzqxWJwV6anD7pIv9GtbHjSPlg5z4WH/x58Dq/emEHwE5P
YJt2wo3kfHZv8V320N1zCGp7681yCzff1SfMopW8rSOGxDtUZMvKbVj9ZNTqI5iYMqeiWbSyoZc8
AkIw3USsD5zV/G4qaWqIMNQ0J2/2Ohv8KPCjbE3QdXEdQQmkI2+mgaho5g6KUe2HMcU6FiDHYDow
5smv7zfpAr0A1u3CBLlet4bWlpr3MFFvBqeV9rIXIyscPATPIOWduo6Tc+38IA8xHg/WPtlI7/Tp
+09Ymklk3w28CRHVoonr+gvGFm39vJU0B/TpdlnrttQAH1yc/94KCpAUWTiQVyGYuLYCIs8uIgHG
mQaRTyo0YVWPol058kvrBW1vyIfCl6IzbDaZRioLPM6Y7qjWBzH/jdqVfMC8VvblUi4NzOYqj+Sk
VUuu4/Gh79FhtvscAc4i27We8IUAFn2QCL2gLQ4+sfmaxEWgjjWbKhSxtJPDx7SQ7QwqCBSVueiv
kZdwHXjLyAQ3OCgS5iC3IQDzTSX1xJElyzNUoOSLZl+BYu/7HbAUKkyFt6nT3kJIMrvDQaMVVk3T
EUeAcvWgJjz1U85yp+4z09UaRd9YnFTQ0TWqxySuycraLXmniRAYr0YN9HrzKQ21Ik67nKBMUKPl
DCTmnbhvJTIcE3D7HRNGhs/vx7u0GS8NTn+/9MhlNKBxAgZ7Odn2xNpCNMv/3sTC0QU9KapYioU+
fXnevg8hFmgccFCrmNm5aE413ct/3V6jTe2V+A8ZI5RozVmEzjI5SBmBPHkDgvBNlrfZXo0s4REz
HJ3vR7MwYSZcA7SG9Yl0ZB4SZG01jl0qgUlSrR1eGbbavX9vYWm+4OhM4AbwokYJ+HpJVGkS1FQI
AS81kAMS0uggxoZY4kpJffqZWVBsgi0Vs4JM0MTrdG2m79OkNUYMJAA7f67Hjt6e418mR3EMcAV9
DQ6xNCoCTDPU0Sa25Hn7Kee8RE4KClsjuFPbYXSC6EVZZTZdWh3QY0D/F1hR9I/Njm+iBZXShxhU
U4V2Z77ExsoBnaM6JueKhjEsDSIm6E3PY2H4AshSpnB6RWk3Hn/vXhNPeOyUvU094Al4KavjRIO5
9rhYSk5cGp7HxgV8YkgTGNZPvTvxJUMa9w6ePb9b7/Ob1y+/RklRzwDjiIpuPHV2EWZpwMZQytGG
6jfO4PSgsMMgX8a70dH2qic9SM/fb/qFuwQZZqBkgM6BmPK8vV6Cto8uggK1xaiGQmcfnNE0DBm8
rEeuWZMal7I10OqCr0UpbAKu6SjfYMjXByBFJxAqZDCZQJt04LpPBIDwcedaIL3+fnRrpqa/X3jZ
qIByGtgSidNB16N+VqCzqosPlYkVO0uHTJtooEAvj2mc9w0wLWilSnQonLa6r7emXYSDp6w22i5c
kuBHneIXdNSipDKbOW2oY9E1ENSh/iS3Pr2nJzrWtQVaqgVc2ZlNm54maBRtv+xYb1O5BopFrviH
oD9+rRlu8VxruDngWAEMg1+8XiLIFOoMrWGKE5yiOxmy4WLfbuOD4hcQDgfLkjOV7VGDWLlOlt5/
GOMfu7NgrbJSiN5VtYJgrd6kR/I7iO1ob3n6ebxTfARuYLOyo3ttzY8teUrdQIiBM4cszzyeqvtU
ESFEK4BOo3vJxnvzMCXiJ6q3+k524/1/cmBAgFFk33FvIoNxPcNVmyValkOli+/EnQEeZuYH5xFt
H6FnrVLZLZ2ES2MzBwZGlESqWgMRQfwj7iBiIk51t+KzFvcMgicAINE4gorCLK9UCJLg9RUoX2XF
eqc7zEMB3UGyzp+Q9uBIuhf38WmtYLp0c/8xCxmJ64kMoHYIyjzgMFgM+dEY5JjJKTGO0ZB7Zglq
7TVWxCXffGlv9sBMtbZEDgHDjEDhXik7SQKVnQZBIA3n8T/ECXApgMaDWRpPZjpbuCwCl12Sodyd
l28V7Z2UB17Y7773x0srh9ZyvL0mUj4oA8xWjpfpqFsKKpoDyDbc+ghopq+44b3uGqdh0xwVNN5N
CSV9pZtl2TAIyVF5g22Qn12vXYwuRoh0YniT6gFBlxDczC+w5G/oO3muJz5yqH1ChwwYkJW7YeHA
I/JC+YvC2eD/s1U0C2gbWs2k7G6CCk17oM2P7yd14ZKzcCvgPEAoaQobrodGAqsyWwnV1LEMn60A
AdhAIJczDiEYj1EA+97a11PoOn7FzY1aPuTFkNlFB9u1OQ1qgzTGC8opfuPHQfjDUUmst8OnjlXF
NK4jI25nEBYxNIAJ0WR4Q9qdA1wC6gJNdVoTKrpsSF5ptUbNv2AD+PaJnQoZF7QZzlap5oFUc0RD
KOYr0TbOIYEISLTsrkze7VpRxFhIpYCoUQd14uwGH+WesK6HGfWe+/XnVAUOIZxg1/sOUGjF1sD2
mfvqu/r8vWGyaBiVfURelOI5PxufqbE2yZFNcqJX9TPdRU9817rDR7Rt3a/T4MFPA1pkI5eNyqgL
rkrQB5hv8jH31y6k2ygGc3DxKbOjiE1MIR2NT1Fyczcy+ZkSvtWFdcei4ECgFxoEIfjfInnF+Szb
nWDz8ALAw8/sQhIyC0Vrqg5guH6sx5+goRD2gGA7MRsfQJhznFi6nUStvzL5UywxOzIIsJHIV1CR
U+AFro8M7Vo9g2oaNvBG37dus20cK3aG135X+Fh87WfjWvvwYwC1rUc2CDs227UU8NL+Bpc/GnTh
+27rXEHJg6IbOHU0BoRz0uChueJib29+hL9QKAC9t4rDOM+5QoEamIuY4gTpOkTiuF0oqaNKn9/P
5cI4cG4oXudTl+5XC8RlRF8PYHWP5QSVgSZ2mrqAau2KhSUHd2Vivk9kHVR9eazhqpj6ZUHl8RI5
PYiWAxvUMrs1eMbCvF2ZmwWiqclCpSpgrqz3YaLYHDRjbLXTfdkKLl5ALUCIPe+S7ZRCL2otQsXP
6N0+7W30j9lps9KmvfB+xaJouOkm6r3b6BYpOlWFGRCggNXCau3isXrhm2n6JL+qnfxn6qxFZQvw
FtjEU3LCb+KemMcUlpmMfRRFJvoTxe8k5OBP/CARztfQgDXqn9r42ZEcjeOmi85rN20bewgzhwPt
olRIuND7sMx/oSC6V4Di7dLU1oK103frfSc4uUKQjgOHAt4d1w4A9d64jKdpqaMXAhVZ1cAHtY3P
jHHler49H9eWZkmstgVamAeh7pSAa+JS3TW5WOm4XjMxi+HGJuqpCDEYJNPsTI3ekLlfOYMr8zXP
BkcVxBV4DBMqq5xYgshBS3cEdUBcE6/fO5QFYNbVjM1vfmkoeF6psDVpnGT79gG5EPBiIuus2dVm
KrJApfxEn+rTalC6NsyZpxlKiCoZ+rQtIK1tI0X3bP0KoRH8S/jJrr6DhoXywhQ7Pa3tx1tvcD3m
mc/pLQiaDjkMl/kzHo5ot73Xh2BlKy7E3HhLgLEBcenEqDCv6pSlljaaIcwvML5xBl7YgRbzPnJK
L73jd1B3BCZ/fXALs4rG2y+hqCWdCbVQ+mZIFMNRhjsR+wEXjlV+kHrlJb9wDK7MTH+/zC31KYes
cwxZSNa7Ad6AsfR7ZWveRixoeoJbM2S0rILqabZMTZoytUsUE/sDzV4n+kifwAm9oxCLBSu95QFF
OxHlgm20OYtVDsovApnrsAX9f0gcg0sVQOgbanF9sGRAQgcT3TfgFc0kL3qybN0pnF17aPfiOb8T
Dxa0B+rXZke2a1mohT0K60inQZRrmoLZ4ItAgcIeGlOdWoOaPTNcMAzuRr4WFU6u93aQf8zMljEJ
2lhtQ8xxRN5b+VmTH3S2Nc37GqqsK8t5mz+Y5vOPqWnEFzumNrRgLBGiOSWqub0re53Xf/HWpdvw
1bQntsHMhQbfYS36Xwhpri1PR+bCcpGkpTwSrGS9gbgnFCTAebzVd8IxfIoIX1ppJFlcOgWFJyS4
kOedv3IKauRWq8BcA+BjF/42B9XV+NpLdAHVgFFdmJmNKhZ13fRQk4aosTeRGVcvUx5tEsHTAVy+
158btzlqp0m5wfiApDz8UPoyrFUul9wNFBuQ0oPWJaFz4HRfMhpbDTWdMZI8TXuJFMNv6m0MQeGV
/TPt+JutCqQBol4LL3Btdl1A0DulLaj1EJia/tTUmvwLDlw7eYZC8aFc5ahcCqwMVHQUHa20qFbN
U5VjIoWdNsiGE0OAw9ORPzR9MP6DOHsSIeEQV9sIP9imhquhYvAPcAFn5T842a/mZKhaQchlznFV
IQdYxuA6cIR0JvGvtlyjI1w6/hA4Q94LzR7gaZ0FM0o5RDUYfk0nCcHVEN8N2kOuQiM9raHvrq55
gIU7A9wTaN3GG9CCW5v5tBqdTZnIVSDd8bQI3/H8/ELaoxEieGvA8uvwVRLj2+2JBZzYu8CGC5T1
PPRM44rQNqaBk2YoAqpDrdpICoXwqiVQI6PEV3bp7RAne3hj4O5F/Wp+Z7XIq4PsF1nKKNEDJ2OZ
4Stto6zM5KIVDAlTiOD5hgIha1Ur7g0DpD7x6Egc1WazL9eGcuvGMJQLI7PzBhFqLcH2x9Q14UPU
S9jkJQUyU2+llUlbszTbF6USdnJawJKqB7bZZR96B9Hl9O8fzxiQgTIwHukmGLtmzxAtC5JUlczA
6cdG2MjivYO2a2UoiytzYWP2ABkoA/VKBhtFlbvt2J1JOm6/d4SLWxqlmwkvhGLzvAyWjFmPFJGK
2WokA5SeFqithhYC3CI4xkOxGseu2Zv+fnF7VnFBVBYhRNDOg5fd5ZvslDjk2XicWpDBU7hzpdW2
0qUd8RX2QX3hqxx8bZO03SipGU6QmX0q6VujQVwu1r2/n8gvfBny/hOMbfqIi4GJAuCAQGaSMxQl
oAjhRgXoWKavY/f4vaGlTYFePRS9INGLItTMEHBMstZZUuAYcvgkoR09a9T/sO8uTcwWyZCFonQB
TPSxtK3TYmNm/P1/G8Xs+CSsNGlfYLoCwk80rVQ7AWe1+78ZmZ8f3MRj1cNIinFESrdJc/njfzMx
u/NIh/ZTJbYCJx42saG7aRWvDOL2VgVk8M96z+EgVhC2hMlYDN4p9lCBiS3T7Mb0YzNx9Nja/E/j
obPctsRqFdQKmDLBS8tOE+tREvSvs5vTiFDhh7zfpKAxs9GUVSw3mpCcclB/Mq3+rNPwF7if/9PS
/DEzu3ISKSGkJ1xyRpoB1BeFz+oQ7r6frkXXcjGU2WXDMy1JzDDEUMrsTVeYK1X5R1Gs6XAs7gFE
AkBvo85+C1bIayYCHWZomBe22mf3iprdGZKCBmJ+CvOVTbA0KkDFAYoE0gmv/5mL4UzSBddUNE2j
ipAlP0SR2rGsryQ4b59wQB9dWJl5Ga2NBQUTJQYVBNCki1L6arbxnVKaldOUUeYNzVA7wZhz7/tF
W/Kg1gQugWyTgvTt7MwaYwixNiv5Gl7soZ6Iak07NivtMItWAI2FYJoBHMucLjtSyTDmJUf91ewe
UEM5hWtMXAsZ4gm/9f9NzJsRs9ZCh7osSQ77IL+Hjwq1+0nKCFkMY88cuoX+xMrNsFD7ujY5O7tA
cILp2GLMFa/ap4Y2fzy+OyfelRB+APkw8yJHAcBKcaqHPrFLUMULUDD3EAxdb+lYgJNdf8zshPe8
oHi14mOMcy7siYg48fVj92btQWeyWSMjXjU3O+wD9DFQscWKgoX4rrirnP6gP39mwNbEP9ewPNPm
v36f6uBo+erIBxH6jShcJKVhqEiCuSOIgmzoBR9Zqr3TyPo5xsGKP15IaUzGUHFSAJe7zTFE5qC3
44CBtcau+N28AvoMEm3hqNVT5xIgh1ancuHsX1mcnf3Rysc8gPiuq6b3qbEdUBtq77Uf5o7eT/JY
d9aJ35ncTo6UQ+9vrWq64N8mknlQVCBiu8U/0qhPahSmJAcZKmXsHFV9pqvB+0IyHLP6x8oc7Fjh
WaeHJaxE4E8pn0cUY1+TPQ83Xe9Up3I7bGRXz7cRuMl7FKrXjuqC/7kyPzupmtmEKfS3MciMpTbp
gCZO1tJGC8iv6zHOTmCNtsiwyTDGidIuy5Hb9LQfCcTcNL9rbbB1BQetcevI5fu/z7tPppG80QzU
oFEkvQ6407FqY3SoS45lQKQpBY2Eirw/jVY83kInAuygsRFpd2RPbmqxFl56VMrhZOX94E1YF7ob
NvpGPqwdioUc0bWlWbgaFRyZMYLJnDIakrBDlz3W5/zMN7V9PGYtOidDqBfZgddsJzzfWi/EApfA
9QfMLsYh6szSSDHUbm+dw2cGvhLgUSYdrvCjfgVI1879tWWcUzYhJW1N84oWNaSk0Cc5W8dGCaBW
14cclMpYxKa0i0OFbG4N4vLEz9qt+ZzjFgFJT3fOUrtbbam/HTWiKjx+deBo8UC8STqGlSRIB7Cw
W36CSjp/Ng4sso0n/ajf97Gtfsh2cl4vtX7lMq88/GQWnWt06j/BQ252PiFD2PfM1JlL2pKcdPC9
PVmtLiW2UrOm8RUz1BLhmHpGlD04s5LsB3JBhaPIUah7MZGyl7rSyEcaZ/Kn3qF92AdwieCZ0Kjj
PxRAJkQeeV/KIOgTwSvC7fBdAlh9I7dgtZGGhD22IfkpIo1u1SrA9MpZm9gTC9k/mpnnh1QO+S5X
rebRsir+2Rta+9etZZgC1M+RR4HSB+KY2RRAxxZMeAQfauShw1O4Dz6ihbb2v4/3bqLnmZmZk+rV
ukNm0sL1ZlabNN2q0rMgP8Ar53b137OeY0gQ50V8ic18E6mztk24RGuAbI3ESdJjAzaM70dzc3lN
o7mwMLs6A4XoklmO0Gs20fbIf2f6L4g9rni9m8sDRkDDbU6ZamRyvyKGi2xG0lliIB3EcYr6yBIA
Nto1ud+lYUC5fqLepJit+bGvTGH1mR5xF6mMxyTLTpbVO4UVvH8/Wzdx1DQQgGXA3w+ZHLw3rm8J
NcgMvZQ0DKQMcQkeC2hSjrWdQ1vme0OLMwbaTw2BFAA189JFicRTHmRYlpKKHxzgINLHK90ui2O5
MDF9wsWidEqZRwXFIzPDz4cqtNey3qdBZCfjr+8Hs3RiQO8BhDNAFlMb2bWlDJR9yJj13NVJag8c
jFBkp4sXTttND8Kq740t7QR4QnT7Tc2RuM+vjZVZNgQU+TO3y/PHhuFRYdFgA33GNZbFpVFNbRKg
CEGt8wYw2HbI6EoW4W7KZD+g76km22no9frgSvFKYmBprS5tTX+/WCua5cbYUNxqShgd6Ejuyly2
FSPZExZ738/f0s7ToRwNPrRJm4nOwgZiBsAgKCPmj7Z2puh2zbbfW1hcoQsLs7hATgSLS5Fxt1eT
U2RgA5blqUzX8PyL6/PHjDbDhGdllCOVUkN7TJVsk+3L5N+qiv1G+cdM2n++H9LNAwR+AbeOhne5
jDzqXPG4DUGhiKc7d2mUv4Ad3S7Ae1bU7qADDmBFPny4/73FpR1xaXE2iXCEaSqKgLtNA5wiEb3T
Mn6IOvYC+ohiZU8sqDZO4wOAGfAxlI7nfq9TGEM0R7HXQ5UUJ0V0+ugkMTVfE7DzHWQeo2HI6MPe
D0ImfwiBuhJQXkFX2ymROsRbXbdrO8OwNVKkjlYNjaO248+ot3I374jyw6q1wRc6a04iodGukaJ4
zyrS/5t0Qfk7BqttubINlzY6dAvRd4diFTC/s3BhZJoEqKvE3aTVKtDbSEa3UwbRr4UliyuF/mwA
hrSpkXp2diMih1pDGKTJTXXPGvUMDcgzretdppmb7zcFXM8UfczjQOOPtXlraUuBl2oEdiKqpvkG
alLmaCdU6/ZKnll+J4/dIcfqbeK2LBD+t+iMqkLdfIyTXn7PrbByE2ZYPlf06FBbYtzqaWTcIXfW
buImzxz0KcYb0g7mz5GTzpfC0TjlhZr8zFD0tymroKQ5yP2B1QTUNjoXwYMi6vI90uomRdM/mgXt
XA+g8TwEmQqQel0fSyGUd7NqQNGpFlCSGUQcgiLU7OwxqC1906la7sdqoiM9lIKtqbKzulPOhjyk
L6WVR8gsW13zSgOpbF6iIJI7oAtJuRt6FnlJCHC13adFeGgMs7OeS603aheHFNiZuqSQuGPyrrNY
/svSgniwE5PnWxQutdfESKh0HBvI9D4oRjyKX6JXS/Mzk7IS7Qm1HoFjIwybY69V6qkwB2CWy8w6
yQigT70MKk5e1/Jb1YGgk9RmdBTIw3gyz/mepHn2ThoabEVbth4TWvCEdQsyuwri/sitDK5RQHO7
Y+Vox0lXPUpYkx2TRu1gJka31ZO+3qi5nh3lMRsdEibCK8KGAjmiFuEmHieFpq55auRO3gkGOkgL
lIkPCi7IEJKgI1oWFQLRVT03nCFupRQqtrbM2s/OKkInR5WzygzLCcs0OOhKRY5jSTs/DiK+aeJB
eBNsstskxKx3I4lTr6yT9hBrCqRGEzN+NvpGdlu5G2zEsFDcGxr+GCq9bHgQ1DFH1zR6fuy4aqGz
wyyB7FTxa0MW6rndtGm0Uy3QOQ4tkx9p3lYehZLfWQq69L6xEuLKrdrYaqDFYEdUwBc+0Ga6rJLO
76Al5hhp2jqhblTbKNBLLxut4EhiYsBHWqYzmEESOkPAyI8hlysH6gM1DKCilyph+GDFbesEvRS5
EdHAu6ZK7T4vjAIdU3GYAtKlDMMhVyp+l0RjI4Ns26p02xS58UALJdnJucW9JOfcD4gc/Ap0EKbY
cqmB1iMd6r0luOKyfCi8wdJAcydDezwdZLIJOtncjrxOjmWTKj5tW802BytyJc2qbcZ1a59Kur4Z
uiYDx2yFPIVUZsUhk6h6YkQDUQqzFLsyU3DWhcLwBtYkhw6gFw/dlvkmH9PIU1s5dFKLGK+alvzU
os6wwS7Y+rFGUNPKTOVZQ2+TQ4IS+KeojV5J3dSly1MZImmiqyJ/LLPEk8BB+kS1jP8WRpuC7aBi
gGjk2UbOOxRgi6Gw67Buj0PWNIewZso5NLt+a47Q8DPrU9wVwxvGJ7uM0uJRqXRyl6UJOweNFn+k
GelfKCmqV5K04yZJM/HA6SDtemKmwk6I1e8iSDm4AWAwoB2vavADljF7rHrVcHPBOaYrl4etnvXG
IQ5y3DjVGMr3xCj1QzEiHOyVoHTGvCmZnVVR9NiNKTAfmZyfSdRw5JdEG/hdoERuyUZ0YTSBdUxG
pXAhr214plUYG70byH2ulYFTldkEZ056D6+1ocJpHUw/UyRIHVl6+dFWUjHpx8toj44LHr60Y5a/
dHmmHE1BeL4ZGiN3iaD6T4iWSI9mOvSeKA3+FFSJQFsUyaJdEYSND3oaad9BkeW3WlnyWxnjQOLt
pqF1lsWkdbuBBmhDs7LShjurHa2niHwKA5LYSmm9EIWBKtWsUjeQK8Wvlaw6lPlgPQCplTqipsMT
TyL6WCRNsAcOdfglFaHsmmkSPFrwdQ+jmciPITjaNmCmrs6NVtGNlKnahlZNuSVFrb4pal/cM/5p
NGZzaiiJtwIEh+DtDc3YL5UYIElBiNszLd8yPOHtIU0VV+Em27a0FlCS5Lx7HYw43jArpHYjhAW9
07h9VGsQmUcArebYQq38XDFAjhzetsI3tBy9GQCA2K1Qf4fARt33BmD7lWEW97pSZHsp1bStJUfF
jwiQouckJHRvNGLcV003bOsiq50mSwxu52aePiIAKe/MOpef6grgdNtCWmNbN2q4NUp0aYKv5q4K
Y3oY9JCMWB+Q8GaZKYBcV5TWHana3wPpOniFWtRvLE6iD4Q//Kk24OFtMbF22HovNb9zqVYexGjk
ttXgkXIc0gTt1qZk/mCiGB61eDSi4xhbidcB2eIkvKHHOAyidGrgkHaswKVqV5JZOImeoYWNNIHq
hQhSn8q+l44trmTHrEb5wZS59Iqfa1xTknlkpwUfXQFJBGwUkejcMfLR8jLBiF2xHsKyjWTGOFSF
RbemFRUoFLPoNMYqfQJPPk0dU+rNx6KSgB6SRdweo36o7vRAdPexRfpzFgzJZxVk5X1JK+JoEd5/
tpVn4YsS5/1jXtTAOKq1DM/Nxv6pQ+fIs6Ty5nff0xy9HKwIzhKumtopW5KeK6GOXm2k9DyQsXyT
G/FPCRSjF0hAvgJP3GwroUW/S6Wz/uVFaZS20er5E8vMbBMpMZSV2aipz8zIwldVMqJzFXHFq4qw
AImJXCu2QDXElcNe3ylKHsW2lioZFIhq/pCoeXsQEOd7btssr+wEPxe6Qq/jU5WQ4FPTBpxG4OMQ
9uBGdMAjWnAn7VvcwD0PDj1W5hBD5tZTBZHeBlUCT3gPkhgbFZLBK2Wrhi9XWYPrSpah3oAwlw1V
9DikQeWiBDy8t5g4v++6drTHkcd2yCvzzixwwm2FC75DzygDHaLR8hPi2OJBSLnsZnElH7Umizko
WlK6L1XrVPH2yCv6SPgGQhzGWQlH/lDUWXpSucqxvYp4OypAoNJ4Z6aK/IInpxNazOFqE94VyC5u
CNMLD1yhLbcNVlsbNdlAOp2VvQPKbBTo8q7blCop7cBC3hAiwlL2I0sy0wM1JaRMlTh1O72TDnKg
iwMcm/pOVSFvpzf7fSVy6wja/+JOSfAlqdTmuM3x11pCYGSDvaSztYSPBSI0rfTrkUVQmDbb5oQO
ajSIclwGKJGg1Zhr8WakwnqUWZl7+GemR0md7ithUnhfjlBnwDelKpHu0VBER5smiCchgpI+DlaT
eLVSle8KjztcNpnxj5pAWCkoiXqXIEp9/n/UfUl3pbia7V+5K+dk0QgQtereAc1p3bfhmLDssFOA
EEIIEPDr38aRddPh8Au/rBq9mMU6PgckJPE1u0Ez2b8UbT2kVVDpncMbdrC9YUR3LY+qdCzD+ryZ
y/IKRAkInPKqyahdRWfchZFmLINl3iApKnnCRs+Guu0UlkdJu/qKjbDpIXpuDngf0Yy7c3ivPVml
BFou52YAfC9+HQMdMJF6RiINTXtdX2mYrdyiecnORnvoLsDklSRWCxf7Wkp3T4c2On8dMik8L9Va
t1m3iGe/7dip1efLpqO1ldoSv4oEZV6Qs6r6ivJ+imXl11sYndRbBq2ZtcTZHEhBF4TuVY2TgXH8
peEaAzGBWG86Ko+YdnzdHSZ8TOqtRb3iUthwiOd9OEP6y+BdKdBc2ZFuNjs779RpL4Zwj2AuwBtX
oi49Ft0zY8CZx2ikFEc9e0Ubz8pryqyDFtY9U0pldTUXGXNGfsHDyo77DgI0yrKqVFoTy4zuSWo7
LN/l2DbGarrM653mlOQFYjHK7KvBcuixnAxmobDopnQmLM1RhLuejO2DdHrv2p2bIWFNRZ4anoMZ
wcdmZ0PkZqN83V+J0AlPBtlNO2Q//AVaE+LarYo2802jbwM1VVtaTP2BG8sPkmZhzq6WA7+iQ0e3
CM/yDjOElWlaTTM2YGfwGv4XCSvkIjKeL9WjqXLMrVSOdVw8u7/zQwSv9qjoVreeupaqiOLX5zO6
4CLHxCzTk+wZ6niE6+YgfSwn4lvmxqDKmMpp8VIC5cIvrUD6NUQ5JesRjvc8lIgZvP206bZtL9ot
3HHkRuFUSgXcBlHj5Eucd1WwCayXTj5jtQjEmRLH9eR5DB+V7LL06hYWcT1ZFNLdATc+Ma++6Mti
vMsHLHylhTirPT/aYnW0B2MV7EV0bQPcbefKb6yL6BWsAIcw8ep62nZTFFwGqnKOkzM0KnXtDjo5
Jiz45RJM6rSB5ek1JCqctOB42SOyLcQ3twSkIPGKvrwM3LFdYteFIGrcSI/tocobunEQWEhD60rZ
qXZb9yYo7ehApEPO/DpYzidU/b6S0IeSW2CiQsWOtIol6YxFn0LeMShhOSCIlnZJU2i3oFmp7TUU
gvnXydBL8mzGgvUZQpVaZahu+M/QKoogXFREGbfr6UmrMJIZn0r2zBYTcUTzEOKHLjEfooR4uftg
U2mpna27aEKdz8zfvEYR3H4oZkSEUO68ocgmTIKEe7U2t9aUwEcn+rwplvyc0xGLaOY1P1ttMB+w
0qYneBAYQGHCcGSxLQYcGGuCsJXWbB1lH3X6aNcM6rpEStUmdG5cH0AWmZ/bBClwQsJBBzurcuW+
rWwBHyXdLmiRuoj1/SlHBVyHoWB7RymnjwcScWThTkvreA6LpkkKND3R+/Kc+XIkdn4nxVjc+8XU
8qyx81ZvqknNIaj4CsrMxC9xD1JMXsp9HZ1IhkMy1UY2iC49p8X9aYyA+g1mcIiM3BgyY/VjMFhz
dOFzucXxmYtED3p2Yik7nFjcdAiYjO+ZG2k19VXrtBEqGl6J472N/BH6/gSRf2LmGpNKw6K45CEe
WMosYm40YJh6A1/JVh81HycA/K3WvASt6L6BEcC8lHqN2eTEn+lGVzScz4BL0E28VA1Zq+uNp3ZG
mYqe07mtHglVxT1dVAnISyCg1MsqyocUb2Fq7UYD8wtoHTMdHYIWgvYnrvJyvLcL73yEkPU+JwUx
sOjK7SCt5hyg+AIyESbp+y5fFbjmHOYSnEWbzhbAYCOiLXqsCNrJNG9fnTRsatYfcIoqUQJ/ldkG
tkEbn0GKPbP0Yi48CK6N4J1H5R/QIXVVrNEsuokg9lSmcp7Ci9CwWSLaKfmQcGcZ71HJzfM96znm
b4beOIuxpCgeswXpNpynobeDdBfWYgUO0bYnA6U7k7czOzV86IsNGkXTEws6LGGUNNlBLzDW2Mmo
LpfERqYPzaV5NmYnhGchVm05e4YEWl6fIIrDw3ZRT4gHU7q3poDbBZay7z6YysHa4UXV7z3+eqcS
O3sva7vsM93aWBLWJOsrv10GGpf1shxGvJO91LK91t0uA/KsVBFItqVeNToHhSz4bgVq0mxBcWTZ
yjL3wRhyOdZ9iQ4YpswQsi9QFDrOIQCQcWhPYtMsyGzcKhgC6Err4sqa/PqkQWPB2zCr9h7oNI1d
SnC8nzmkC/Q+bzyQKrSMwipr1vUKpZ48yrDI8CoQET0bm87hiLwoVsbiBlAFGicUDGJwlm0RV+2I
18NAzIvPmTvEcuL6aLmW+4AzZz0ObKw8RiAUHYdOvoh4dKb8HDih7stY4ICxFMGe6Ro1LTvARnmQ
CgXtobiCZPMtYzA4I2E/fluGkUdpKG3sE49N5kWqIIBmd55bKURZEKIsDb4gHc+8rDIfS8ZZX1wS
3PpX4Yb5VRQM8wzXMGUPK/VXnNT2CCF8ABeLuCrtKohbD1JvKnDkwc+96KFCtHrqUGzNZBFLfxPM
VpXNgR6+DJ7X3CP1YdseFd8qySHnRuJRd9A0hTkfjQ0S+WvuriCoiNcW3lqomxzDwtT7cYByxdD1
07UuwmoTDHRGDEUipeMOkrQpuITjWSl977LNZ6QHdB7aMa4Xrg6hl7OXzgiW2qVXHfslDJ5HEpYm
LcN+uFJN6V8qQmYcxqb4BoSdeQndTqUQj3d2esJ5V0nJihiIzeZeUbx7LSf3urQUznJGBzPdYfrp
XocjUkwwSeJuDtvEwUvkBJWWEIvIpqdy8urtawy9gOSVoBAHlYgJHVEEeObGhrD0Bt2cejs2drD1
Kxbt27kdLosqUmeBjTp43MreylSeyz2rTHAHzViaAXaI5jNHem6QX5+IuV6+IFzDxpH5dM553SWk
9tH18npLQWNrxEawB2gYKKr2QIEpqDWhoi66Tsd9L+k+dHtxHPPJ3y3DLLd9Nbc7tThW1nZdsY3G
sTmdukGeBDkdDizs5b7pWb1BYgOZ7xVr785uf9LTmh8CuI5vfS2sDaCnboq6Lv22Ht0ohlH7wEUE
02kWsaMOcpwKmOvbkbn1oSAq37vGD2IE7V46FfWSBVgvKTNTsVVT6McVyklJr53i2gG9eVdWUZm4
nT3uqwWakD2p/0CH7LGJvG7fjo3CJkHyD0WgIiuE66dU4n3XzLm6mLRVXNJZBMliLQ2kdVqgcGgO
y22Y1Ca2atndBJnIjSac34jC5Ee4/gxH3qLr61MOczjsG1BPJj2CfAKHH3vErWjP6asM1ekyQQ3O
TcbamIu2t25lJJttF7n9fogqlfmAK99Va9LFxYDEDLHdZkZtDUynPqs0VknIRv21g34o0JY0gqNI
gTJNZePvUJczL0sIjbaYR5be676LTupm6h+CmSk7hjdpuOWeJyH1EIbbsNBmj/eKd2m3wZLOQgf7
qF+eS8upD7Ndk8zF1j4PNFKYwEZbyG0k3U2B7PEorHpbw58LwUTuaJ20sqVxXQb2vlPCfikjWcFz
oNXmydhWk6m5rs57e2CJBOrly2hZHLaH0mnOegfOV0PgPdUVgg+H1fTAy6I80c7o3ZmuE8cuagAh
7Ym+Z6MLX3I6BVdm8POn2bKmrAoF5DdqVPJ2PopeKCJO4JMUrDip3cA7DtI0z7O/olXRHTi1fL/Z
jB6sLCYUTc7cym2OS57npwVX+nFSdDr1pmA4x4OhO5/p6gLOTC9ATQ6H0O+7LRKyedf0fIHiSF4k
NfVxQ8Sej3XkgPBWNt15Wa9VXXcx0IfsegsCSSMOdgnzmXut/OCOqMLO4D+OnLdDwSsWyi+LpMgj
eihHFHQDBosu1LEeUGvxd8Pokc20EH87d35wSZU7x9jBTlJWc70ZFYsSGALVaV+gFE6g1H66hEt4
BOWhTcocUUWH11rM6OQenMGDS4jjgMk9DcVO9NG4HUnFM8rG/gRx0XiwFwfF2nLCdsdRBPZsp1UK
7Sno2rjLfCSinTNgnedvFgzWv3W9N/9hwT15g0SwtpHtuy3CmB7VakSZ7KLOO3/DZMX2WKHV17ay
miP0YrukmkWt4sKt63QeaZkq2wKj1eHllvpk/FYS/eAsKLEDGp4nYy/kfl4sfQUcbLMTmGgZD/Yw
RrCdNuSLEC52ad3P7GANRbepgI7JorwjO4E22JXs+adY/NfW8PuGHUhf0DeCQIYLn9gfW/ulZw8Q
BmFFuvSGFHGJ9sw3G/v9GIYuP0EJ194vOUEoNEhra7VzeF4JAsuFVvuIsZwer34Whqfa94ubtnLT
pSJTikYeSxys4YeyrNGDbuZW7cul0ZDgsBtx4uqIfWsgm/ZS2l1+WkukHylHQ+J2sAP1WQf0o4Y/
xfsVjhTAx6Pj+uMQZ9flQAS3RTqu6BL+xMtHDgG6X/c+P2qzUgKnxlWDFNSzd7iFprCtzvTYCnj9
pj6qxBxnoRd+4Yv4pPX+4XDeXOndE4OjoK7JAvzC0jenRiKNKDd1233Wy11/5qeF8ddlXpGkbzAf
bOjQkIhEkXpxvXf/aDfesTtnWZ7ODygo3EBZNZ2PyynSoqfPjFg+GeGrCuWbS4Ox1/WlHopUI2po
uwq+32tO1u9//cg+6sC/eWSvCPk3l3FBcI6KGY+sG9cIAiVUfvXrK/wMBwUw4+0l3gG2xmYKmNK4
REWy6WLYoWx1yA/1NWjowEayF/s6iMmXBWopENYqN58q4HwEDHl7/XUK3gyxNwpEVQ9rZQWheqtk
EXqd3b4ELvMGjqnH5hyctZPqMQTHQF5PWwsqYxMqMum0nW759fD0t+3X3k3I+ujf3BB3yUTcct2L
aC/anKUsEoAtfftk3j8C37wd9zvQQ1VLM9rrvNf76mJC004l5U5t5z71z0pYp3pdXMD+CZoKFhxV
P5v2zxbWendvBhnVrDdDhFkP0ISG7SiqGZ8N8JPj5hWu/+YSod0NFcK5dYAENflmgyRIn/ItLGm+
0bQHxri/0mqHvsJndAPnw90JCl+Eg25FOb8/f6KgR40EB4PKhmw60Wfzy3TsdoDjU+iNkJ37VF5/
hqv+cLh/XfP9YSSpV/l5g+I6OjSZGsUmogji+sl7sJm4+/Xi+fBa4CgCMQpFNPBff3x6YbT01Edl
MBWOC3GKNrbtu4LS2B/a5NdX+nAmV0c9B6jx1Xrzxyu1qGuOHD0FmCQjePTidtoPzuOvr/Ezzwc7
LlolEpAwrQzbd0eQXQzAOw6YunqPjRBuVu9glQJ/78Pn/HOZ159x/++u9+7I8auoDewe11tVk5pN
ftdskJwEByzRLRA6JAs2aKxUSQUs/n7a9qf06jO870fz+nbI7+bVR8rhIAYs0gKw0jWcq9GsKgDG
+fXUfrTN315mXUhv9yBSkGqYMdIov63FS/uZys9HC/Ht7787RgSKJbk9YHlIT8YRBC4J0jA2qDRA
d+ZvDwXEyBByPh4QYvDZ+HEoHNCSwhXArrvFddiBsTENm19f4YNn8vYK0bsgrFyELqMRVyhzG3KS
q2NEg2SJ/S8v8w5V1xYwS7I7XIa5S1xhFJ0qYuT7fx+898NoVhjcm0c/uXVZ+UhZ0lql3fAcAofz
P5iuAKL5UDKAJKb/7tl7bWfXXtjigaiXrm5Q3jybpfP3zx8oCfx1kXcnXSSY75sCo9BVF1uVTK3g
bNbF//Iq79ZWbsp8MX7NQJxqWewVznUpIUU7hZ+xvT9cYn8N5702nAvBzipsMRxk5IkNlSb0bRNQ
dD55NB9sS8xa6AdwWQGX4D0YFVq6lgFUAs8eGhNdlV/bJrwA5jtKPjvHPjhgIFYGvi1xYHwC5PqP
q8zreD3VLageIaqVp1boIAMrnT9+vdI+vAhgtRC5gQTxT/qvQ1BP3Ch0j12gdXoyXTIVfPYO+uwa
77aL0MNQ+j54JPaheF6lzfVtdKbT5rHY6evVLs/5JLT/mUwceCG4yvCdsIGtxV79ceqW1nNGZ2Wu
lPDFFunX4BFQ0n25H0VKNtEBijq3nwVGH60LzB90j33/A4o06Lush/IVS4vaPnKv3eWQsh6sHHW+
76fPf3yb/pO9yIvvWZj+13/h/99kO6NzWfTv/vuv0/JbJ7X8o/+v9Wv//rMfv/Sv8/alue67l5f+
9LF9/5c/fBG//+f108f+8Yf/ZE1f9vPl8NLNVy96qPvXi+BO17/8f/3wHy+vv3Izty///O3xWZRN
WqJoV37rf/vzo/3zP39bdZxxZP/H2yv8+fHZo8A3r186VrYvH3zn5VH3//zN8oLfPcRSEFGCXrkD
A1msRfPy/SP6OySOQc1a+XkwAAvwBBvZ9QW+Fv0OEytEtPCrXDVX8Qx/+4eW6PngM8f53YfYjwcB
NheMDqys3/77/n54Vn89u380g7iQJVBo//ztfYCE+/JxC7CvA5odhhDvKwWt67Vc+CPiSuAsktXM
Q1zBvCsJKtDNoYqWroHZ1GSrvCTbUPhjq/s3U/bnLb29hddw+U1uj3kBQw9K3HA1oiuq/t1bcgX3
UE4HFVd7hswa9Gg/AzbMQTb/WcK3vkN+dan1aHjzplQhKpFErJBAGlxMA/qsDHH06AWHSIY3zWAd
tXKnT14574PedYBQs0XNmACLDreUd282YG4gOLMOEMB66L+V2VwdI1imr1ULAdHZMPv1jLqvKvjv
xvn2iq/A+DfjJA3qjTWsqmIxceemL1CQWTTqjmjXwkBwXjjwsF25bcLeTiqUTC9Q1eYPFM20RKp6
zJRoow3t+2lvzWV7VOA0okawoFw1ajmjdcTBI9nPXUimOLcgopLkkFq9Wuq5X7IS/QkA7qZIBRkF
l1gBiQRYAxo1UfNU0REM5jkazyLhoECN/sj44nKAb+LRDD0gp8oSG6aF7Vyi1jl2D6Jb0HiIc3Sm
dQy8HyRzbads5vMGYMIO3RRbXYmlQZk3BAbzhqHzW6RAD6AGOgzNaVc74+VUjUEK2IF1w/zlnnZ+
lU6kzjcc9lYmJUU/D7veUdWJox3vOsgtWL1QUqIc7AcqvJiAOCsSpSwf6KjCh5CTIxd6pid/vrcs
R57UtWTVvnEW8q0F4ELE4BqQK9BjJNr+yjwL7qsnrwPkG+iGob7lgLxjT6mwP9MFOolJGyh2bAIh
7LSvBwn5OnQ3b2wgllZYDbzsZkase6GLfElms4xqRwvM7aEJrH6Mo1GwKSk4/MpxxutxisUYuTpx
PUAET8lU9Q/eWPbQt1FBMcdFbhPg09ApP/XFgry8bAUK2Ha1oaODteDW7SkgtgLa8uispsFU0CRn
DkrG41RfmKmad7PbAEIGqHya94XQGWD3pkmwvFYNlTXa9XRdnQ1aFykdPXBw3DYIOLpKIsWBY++Y
QJN3bIXYVpFVQh7bqoBx8DDg5VBZUg1JF4IRAOnntrteDJKBK+kNTCUuYRywkLB1M592VtIvLnpH
9lSlbdjpQ4nX15VVwJ1tU1j1DFrE2N+rPEQSIQQ0ettSpyofy6QfW6ARpqIYYsdTDchjfBqspzIq
m1OAPO1gD0g/MDZD2Z+Bsafq2Ab88hpw5W5OgC/Ob7SKlisPCOMv3uLPN1Vr6MOEwyxzmkbt+SDo
XYlGyjVDlMMS4xj7BhqpKpuqJtwjzFEnU2PbZxTEw7soGmbI9cz1c2Wj5egBF37WNwCvlMA/CPQV
HOQnXVgGmwrR6mU+zgDcE4s80mHikK+onHOmg+UrADDdJTqUaJdGfn1alJbehRO6qw4ytmSZTbsb
l6bbCw6j4t5f+s3UglVgt35v4hqSePHkQCQxzBd7F1Kh9haQnke4LLRouhCT1aG/bHwp0cJToK4C
rjsDyQBfzDoaB6Qf0TPjbpdQAIIzmzbQ7qmUGztdT9FhcaIExZoKrCh33IWWCXe+0e4jTIlk4ppC
7HBgzHsJIN8eTI4u630G+6rQZxmMaPguAPxmJwf4xKAfZsOLOmjmY6koDMvR6puTzvOLXeh3yz7y
hd7RsZO7gnRT5sq8PpSVFhslynGzVK199+sD96fz1nWIB7XE1dYCDKqftL3zSWnlAO0aB2O3CYDL
kS69tmv34Pt+ClT3jpTuQzOTs3K4YcKOlb9Xdh937CLATiQGJr0jNIaba4cfC7QegVsBvPOk4Fd1
CCw5KrKYvCH6Koy9QWs4AeAtt514CYHrFiYeLS8BcRX8iesynLYAOGeRd46ebdpriFEXFxQVlknQ
VHhTHM2XNdBMv56B9zoncCwhsHtaHbZXounP2QHe72b28Y5bFdUrL+39DAJ0W5JCc8SD7CFJoGz6
yXvu04u+e7FadMxpGeKi06a+Qe/RS5cdtnY2LhmcxBMr/ayW+i6qfjdK6I3+GD/kQroAweM5e5A2
6YW1p9bdDCRx3X9qwbH+1NtX+I8TCs3WHy/VAOWDbAtj69NV1LQGFioLE3HiwGmKA678aWz03sX1
dXBYv/DQfA0532cpahoLO8gRCprEOjeSvQoQrVV6gXWdzpsIdB9IY2c6xRHhZfPOAZAr+Vx7CMHt
TyN/ex/rQ3gTvMD3B/TLwrSxD1VGr76p/FsUFP/4HyzYt1d5l84SyCVOM2DVGO2UlhZ4GxmSMgxT
LNEGWHyYefnf88C/lSn9f5cDATSKB/R/z4Fu5LdHJFON/iEL+v6tP7Mg4v8OeXCkOuC9oxsJbZ5/
Z0G+/TvqCauRpQ9fZyQiWOb/nQX5v4N0jbMU9tqug0R2rQP+OwvyfgeO117/gWKMY9f/O1nQ6sf1
46LDPVEUHD3bgaOmA6Xdd0cJA/06rFvGk1eMsPRgdJl2swb+BZB4YPjFSLkFwwuL3a7uNefuoJ0L
3Ly3CX1Lgc2DpnVnJN02UaluiRnmMxFCGCMOLBUc1xesikFOgjN6tPAdijbivs0n7y4qmvAuKJbg
j3kkwY1DG+8CGpjyqJgDlhLBCyuMcnMSBK2kKFgHY9bmvncHf6/hQQ15c415Jfehr8ZL1LnpBmQ1
9gDsNbpqOlpGAKMZOSuGWT1xn+Kt4gUjcH2kQoDFcI513Np41YrWEt0I3Eton8E6vtiDheZc5ZL2
cH5rQmej0ChLOvSPTzrVUB57QvAUKGLQdeacbgbD2KUrZZgubuVvaiPybT9CYw7dBuQeg1GbonQ9
UOvG6RgqiBPaI3GuYGmhMqHHeTtN4OcAMFI9iHHO570JAc+SPISnOrAYcemVgDfkg8xqsEqSauwM
3QStdodN0+Mx2ODnUHA5md3YwKt4XbR3Ib16RKUPoDwrBhocJi+gLYpRt/eQVWqPuuDifMwBp2lA
p9gxp7RSETjgdVsVcPq0A/TMt4oQqHnehtBPAc4SyFpS3CNTr6+AMgYlS0fau2Dj5JzVzgIUVR6q
7h5VFOgVA2IckrinU/tiSX/cOgac0HFkKusXv7mQEFkGH14rAvPWBUUD0HFPXukZpgSLgegF7Lmx
Gwji9S4nuwmc4RvHNMMmaht2ynubXygZoUxWN3l1cF3QREjA57uhdsFfEspBJ3Fu+uZoOy3QnoOP
5L0xfrmvl8qdtgtxm22ZD85p3lN9CvIBJIIMfPmgLYV0J2uHsr3VdQFuRTUVl2zxinssKMCsoTes
rm3mAvi4zjZAWUDqA6m8taH3l9FKFpeAREcnBgiEgw1DoTOaR8u0EhbalaYEggewialeEVg8YNXR
9IrDMCtcQNLF2r/lQMEmsrUnuclXrb+sjEjbpnTuqiGGDn4PdDm4JkPvCcgotUt+2joex/qgI/I2
3yw5MFBuBaKNO0YnHIDl26rpAKPrnG6rNcKxHDjlrfQmunP0uJwjO1T7gc/NPhdkBiLZDBkxYw1U
FagzQQocD3DqwNhfU1uBuhMhR0Us6zhDZkNAdALCm41sM1WSbxsQT/dUS6lTqJYDiTwgpguDqd95
zLcBY160Jba8llH1ne3CwVS8dWxj4cGAQZX0CFofelOgKxVqvoCkBchWPMhJ3OteA4U9DZhMA5ek
e9K/Yl4x+lRCCQpzaJBbkR5Phc9dNJ8RKUCdIIMaowRpzuLsmoqLW9AifP+BwxjewYZQE0+QR+j7
0Xbzh24K3K/wD1SPOu/LbptbofgCRk74Av0uR8QLNJtJFuYju9G6tO8b4WMPQwpmYruhcitzUoCL
DKswe47yOHRJew8hM7PXgP36GYWsYHToZAkaJEheNVD9Qwue7sKLS0iHsIuxrcKMaJ2fFxNd6GbW
M203qln4y9yU8PcOrcqGCQFguyT2XeOVad1T54RJy90qqypOJe/IATWZ8RaU0DbjfgHZEwAyJ3R4
QDG7wXK2M9uDUCXSSBF+/U7dIRaA8FXtB2C0Ipnt0u/4eOACo5Pv8H/A47D4fUD3VBxGXXmpLYDx
+cCAQqNyLi5lFeFBaYkVQiFffQYaDnhOOqdnbA4ALDb5RE/ZQuipQyznvGiHYCcrF4+N8+iZNw3O
L1mOQAZDSmWln/dAHjKQVbTdgPqysqCI0K8gZ1uQhJXMAWFKB/isU9iHegGSkduiAE8AJR6E4i02
pRk1PUUvtt7a9or+f92VRkTgMEkx3dBFDOfYEvorD0vAM1WzrjAPnrAcYf6t4V6OZMYGIh+bEgwd
8P7oqaEmPzcLDkbQShXwy0iwX6hLQWOrMUYU2NkzDdarsVLYO1MM+M7KXuOWB/SzAgfNUKxUA770
gZRAWnPVgiYcaICs8dRB6WsbPLoejDWtBdhBjGMz2qX1bDOPpHmIUhBqmsC748SBdjtYWSuJjXZg
0tF6pYJBgio6WVYSF9zUIjjHAMtpSgcPAIk+GA/4ay5A/ZIBcidS4Bd0VVpgDxEHJI9CgIeuQPGS
M857O5yiE+wG3EyJH3ylfTEDhzYtIBYMVvf0xC2JaScjdiIPsQDsxQOUHgDP7gvB+zHmo5liSjFI
JnH2vX7bBCu7TGNDnEiniuJw/RjEvuLyFdJMFfiDr8BUQlqk43ZnNq/UKMmwhIzoUDDRNm6UQd81
DjUw8KTHYLAHoljXAVaTWel9dVSCC+z7sK0ldQ8EMdYRdh0oU4HCcd3z6Gx9P19DX6s5fB90MK+/
DVS53oxBuR6DTRtAwpx3Ab7hE9BOJRhFQGDiJEFFDKITzCc4rqUD0t73CEqASaMLjUfxSntjQBoe
TaXXEVsRlheD0S5ocmSlDja2D8kClOIYNAossg162l81QNHtehQmryczWNdgtAArakJwVurZOeNo
r92AdRlcWkJ55xpC8mciB72trhlx4rZCPQ21dWALJNRXItP4x6Fo+t3Ajdz3vFK7wOHImE3b3TdB
UV+CqtKkxNcdaNTNLKDL0TYA8efjY1fxO+a20X7OI3m6RKDYLmB1bbGVnV2YGzezWrB3/baBD/Yk
DGDpdr4fTBUcO5QNLvVCwIRpm/IP3+IkRcHSgVS/ABFyBp1Qwzo188JGnoI91D9ZsH1MelRdQR6U
RRI4MKyfnYVmLWDEKdgNDgQnde+nBHodm67XPIWAIz0BSVlt1CjVxgzMfXYnqFAgjotSbg3sUApT
ZgCCksQeanNX46V3Go0murLwIhyAnoZcjuqK6aWNSrg7Woze+moR5xqo7Ce6dMsXWlrqxCGitONZ
2PpYD123C1tORWwKJ7wE5cEFGb1p7EsQcUMe52C83AwWROjiDsfFM7VnipNN8z8c/L6T+R1eg06L
ZRmRqbbisaimMXVgARPGAPIHKBya0F+PCOZlxO8QAIAnXzyLuXfPUakWT6gEEkARdAhlO8y4uqpB
CIKZKF4QX5e8HMa9P7PwUeZ+W4PlTcRt1DisS0DFzu+CWvWoqg4jkEKgCk112qpyaDe9HIEWRVW0
uWWlbVGA0+38Qsu62/u5G6wccunL1AcWFat3CFdu1ETIrd1HoFmBHQT2D8JRd8nYMiGHYHC546g2
avFiFao6wzm2gI7V+h7bGFCrrbPXw9tAyYAkTRshRIW7XnAhlkU/IKLFkWTLqKE7psr6ykbpet0A
JfV29v9h7kyS20ayMHwVXwAMzMOmIpqDKFGiZA3laYOgZAXmgZiJ21T0unZ9A1+sPxCUTEq22y44
oomdJCiBTGS++f+fGAOASWO/jKcVWPtZ0mzMpU8BrTZ2Y7sop0mQy5eBUwFGSWwD3A8ROZ8iGyho
PtBZC/yRI1F/PBOzNqfcXQNVA7zNTajlhEMETeukYElsg5LyGGVBZVAQiB1tbgUpO7gEgrdVQ+0z
LI/psoTM8y2IyqAaB4rhXAV5GbwtHcu4kcFPLaUSBOXM1RXQk+0mspbQibjmuGvqgpEMxtlfwFmX
n7pS1J7kmgNvWNsKyWRjOI13YpprH82g1zytMDpUQl1HJkikSOOLK5UoXNK/wVgvwjxQK9axXkcU
kSv5R2L40WMJeqeYVGT+o3lmRsQ6bV0L5h4m+3sgFJI1DQ2xiMcVrH1XaiK0s9jRg8dKU4rPOSyR
Z6Fa1EB+FLqizss6Je0QZpJ3FhVkdU81CP3P0nXqwnabiv4SQEz8QckdGEtkT85moNGhJ4kcGdRB
YFAABFOCqi7TOl5n0CKYrodLF26EKeIAkLmzVkJ1YooZ9Yh57Gf1zHBk4V6ihh6wZmq11KPDYx5M
QAqKxjgtcrtdEP+3KD2vgaZNMKSpaklEPw8nIXUDzj1CFH1fm2K4uWwJ5CUfTeCeIfTZuZNfqwld
7ceqXUXlMkHrCDNpvQnOyUEa3hgosKrPVIr/H6yklj7WqrFZAmig61yjyAk+IRgpd24WdXuLQ5tX
MwJyZX7mCxmTzjYhGPqmlHw4ZGvDgcTfyQTnVImCLhuleVl4tk6Sqr72IuAIM0d2E+9UbN0mOQXN
oXpw4tl6M/FFTOGJ7+ReOau90AgnadF2vElWQ3rJcDK6JBZrR7wAcuJGYOLTDbLbh0uEFvdudqYT
ePfGgh0LczfP2mIagKuOLzdNW+Xjtu7IirLQVc+rtaF/8nJ4H82kCCGLsprwESoM712IU/mp1RUJ
X7TRqvOoLtWHyrLoTlNqRhuDMGtjwp4CcHO6xEZNcwaMnMe5okeYLKqLRzqO03CpTsP4PEXu2WRG
gvg9KRUDbgNF9KbsrOoCp1aah7GancGiEqpndVGKs7Syk0enaVN9amfQF52kfhS+dyLf9OmSCsJu
vMGJAxvvlrEJ4LEo5g1e6ke9bKvLqtAa/0TMDfCUqrd553sl8q/NgYXYcIj6FMQ7lTuxQ9C446SK
2/rCMdcaVipnZ9KCdvDnURp3ELJ0Q22O5WvGlZxsZG+cr5vmrd74wg3UBcK9tZbTP7PQlrwxvcqc
6wwuzWsBCqobSri8R06Afu+nqWVMcjdsJkZmgoSMTTn4cyPq1QeQmOVjW2NiEWaWl01eOj6kAxgj
IAHkthzbm8q4wnG1DChmKlqQAZA99yTZuYSJGvyoFdGYVKK1/GYMJkr/1LRefasImnhjbHLzY95W
iDxDqxY2dRrXAeJk0saaMiUZap76oKr+zLQK8HCqNMpZAU3MVRNUSjgJCM1cZblQf1inqjyrDUGl
AlNK/E/Geh3OA08l0+QJ3sfMb9Qpnr0GCxZAelk0hIkryOAd66pYrK1cnFoSeLvIt5E5PgwwkMlR
foQxoxDfbz/KaV2O0wzNPZa8zF2ARm8mtqQlF0EaBTPdhOOhg78kp4ZsVueunDSPaqK21zbJsROZ
LwEVVJbTwFdMzZM2SLIT1Vaa08yxixs9TYtpuNGyGThp6zosQuNjEzneeymy04UZkRXV7Lq6MlMP
Z0mHVW8cdjDTIquXHBX/Wjaa8jRtwAa64AyvjEYCz2JF2lQrNX8eikW+0oRyvbCthmxoRpPmQANi
H7uBexGHkjuphcKby3JhYQrG0gIrPL9oLAXKjCxttQtUiL7wNqZ/K7uAXKsm8yC8AJBsJbY9tgzB
uBH1ULitnaS9TcxUP9MjjhQ5WxxqAuNgxf0CWtUkw9eoCZ5dpm3dLoiflQtblg3wyGt7KeL2XqGz
9LcuUv5d1bnPaI3O2MY+FiM9pV5LAgMaiB32Kw7Dm7Rq1Q+KsSlO1m6ugyIEdo1OtNJrjqMFXxa7
QhAMeeLplTSVYTyZSo7vT6QoKs5qN1VhorHatxJQ50VO5+4lAG361q8TfwEIy4H9x0uubEmBnC3X
XBO8luL6d2ZCtld3NhqunFgWEz2qwUnGbniSuE542tSFno/lzFPubU2D3gLmxYuqtttzIRDUc8WL
5eWmFvNT2UyiUwwrOYfdwItvrTiB3iyE78CI500NEwfMUWWQ1mO0zvrExk+F4MGLZ3EQBRfwrqzv
lIzM3VjR2vpO6nAQdpuDSzYF3fmgpo4wcxs4VYI4p2ttGwraUol9WEsy6KJUx9ksk7S275C58dTU
EnwIkXz6tVi01oWh0UyETjVqUo87En1YY5pYg5u+8R5Mw7Mu446kIV7roXJCuj8AtJNtIDdyQlWH
hNkzbgwXb1NFbi10W/aWZq6ZwjmBoM5h2cTS+9IslLGa+TE2IJ6RqQveuZJ2/bU7b8kH5AqZ+sZf
xRA0zf24xaNRsppgl0I0V5WFd62bEf+iRGWm0kcMEhiCSjhB3vk2OIASb+5NFBwIAgEYfubhEOdJ
yjCZn/NmbYXbrCYi4RohAvG3De+JAc5dApPYaQDnBZ5UFyaLmwZnE81zBvOXfQNLtXOj4atcBF6p
f9KS2LuTCb98MjeOOVvDM0JLFFW4o5cxQeKMsCtxNX8ua+S0wwDSEyNtYroI12sXTRdnC0c06mVq
uFDVCAJpHT1dX+AX5ndwQ81hxg4nkVInF06dqstN2GzuMzWEVAXUyKcYvNxUo5j6U5MEwjyIzfay
aWQErWqW1lQnqnDnpFr7oNcWWzyNXBw2s3kIDE1agOeMx4pFGDeHopaOdYi7FbDQ5i7A0L4NXPYB
hg5BT+KGp3izxVkl+6xaFsgwQZi+vL7NNSKKPaJboJVWV1IST7M1IQfVrDGdvTIxTukolkFE07jq
juv4KFI3e5Vur+rX+kK7XXXbtojrLvlnNz0ViXVlcq8H+smCOIOEzItk0HasbTnej8YIV1TtlZ+p
mZNHpky4iSZ/FLh1F5mWMImd3Z8FXRxRYKzKkiRt0ztdCyOyT3uL9PrtXxcC/rN7fjSDx23FYFcW
SPdFkrUHGbFfXQTYJEeWAT+uqJDU2p++Yo40ekiCcnxan//T9B9grii6GkvHS+KD3B71sj8z+RcD
fN0BgiSOlO0lMtT+5DVlBPKTi27M26t/1DF9+66r6c/N/0VZ6d78ZWWkAXLFgDL7aTLi/jKo+gjU
g6nTPqm/OCLHdQSoaB26CBYHwNRMUe2zuHzzw0XQjZFJBynwH/TN7K4+C31Ee0FBGgIc+Zmz8N29
II5ERVefvvP2a7+Qh5o0oqQIUSFr/TocnTyEXP5VicCvC0RxBBGFcSD3Ds6EOVJEnmOaCM3uOrpl
QF3157QvnH/Ws7+gGyn8Jh6DTniSf92I+6ugaCOQ49T1syGeNstxSQZQmD+pH757JgSJWVoYAHAA
HE5fRSagGDXRPNazIItaB4wZJBMEWRzRGoQo8U7ydXt9fxdo6oh2ClSqkNQ40rNAdm3oKigjSaYH
NbjefpIvjQUMRciVKEMBGLu9js9YoO3RYJFgjIj9qVRG7Wb5cjMo6sgEUyBSwdIvQ2+bHpGepBGl
IhuDTWZlZIAXhtBid/ZfLQSWc6cdgNlst94RrYAs4vIMPQ9yBwrqUEG74/By/qqKhgQKiHvV64Ze
Dh3RMnQCffgy4DwwSwPwWj/NFypS3f6driN676ke0/x5q5e1lL9uKOEcQC4LiPCrj7SvHFRr1AGn
YTkzn9fnuEwEmRLjoXZzZyNQiwe5TYeb25+/po9oeScrqMcjnX/nNww+BhL+EzhcFRXYy4MXNoKq
jGiYBdfCk944OrVA67PB7pMgjaigUNhPfdxg6xbs7wbVHIFFANsIi0B/HZtusBSayncNTAfajBor
gTON0fg80YOFQCyYWJUSe+I4F4JWvOZg09kc4RtQNs46fPNYYC1RgN5VaO/Ew9EpyU46DLaVKJ0X
YYz5ugzIm4PdQBSWBq80e/q6W45MSVBqMdh2lomyogeRCjt3+UWwFSGJAiHo8CQ9jk9IdubcUNmg
8bE15visEtn0+7uBqAJ0Cxr0ajsX4uhiKxAfdXxEw0Sk0gXbAJm/zDgQYZMRGaD9d0KjV85HZDha
dLG1OhKAYQtgjgwKXZD+3/GgdGwGaOYwHHem5fHtAwBEg00n2RjBcAUhW0d0tb0OjwM2gwbHCaGc
nct9dFLhW8QUv+5IiKhC5AL9bg/nrxgjft1FHHoB/FMH4Sdues5lTlwv/LzNYnqP+R6Tx/+84SmH
+XqAXeZuy9ohP0PBtvd1JB/9yH0Kr/v5j4Pg4za5uPfHp2Tj/r/v5vf6yd98p6dfnnqP2Sp7oHnN
Nnu4e8uePORfD9njfl5tm1P5+haveEmez/4PBw1XTrLK98ft49KDB45WbRK/GHkb5Rs68njleqv9
F+7zq0OHPXn8zNqHb75F7NIHqYc+AT78L39nXpG8uQUBmexPYRfpGPoE2PK//HX4MfsQwtCBl6ts
Fbtf/n3w0rso1fCxWZE5dEB58uYza1OG+yuzC5D/xoccjr4NLQwd/e0q+/LXwbi9r/obxl19+fv+
xW7fBokHD/2Yxavovnw4/KS9TzV08BuPT/n4ZrGKH73s8AG9mf47HjBnS/IQtswlNEgHorEz/7CC
f+9TXm7M3sQc+oxOFKzeTCiyybz48EP3tsvgB3Bq37xdleHhd+jrEgYP/n1Cq+8TZv2UYvohTHzg
2P+KVunhed2l5ocux5JPmL+Zo0e8Aym8i+ANHf6ttyq//P20r7e2S+/8Dx34JuGNo4Pd173y7zhC
Sfz5y3/iQ4X97J4MfW/k7io+/JLP4bGhY08eXwr157zUj4f+luX3XI/22h58qkX71r8d2rrdHQ8h
r/XHfwEAAP//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series layoutId="regionMap" uniqueId="{E5E3AC12-8FD0-4421-9568-67DDF7E5256C}">
          <cx:dataId val="0"/>
          <cx:layoutPr>
            <cx:geography cultureLanguage="pt-BR" cultureRegion="BR" attribution="Da plataforma Bing">
              <cx:geoCache provider="{E9337A44-BEBE-4D9F-B70C-5C5E7DAFC167}">
                <cx:binary>1H3ZctxIsuWvyPQ8YCEiEFtbV5s1kAtXiSK1v8BYFAv7vuNvrs1zv80f1I/NARdVJphiivdqzIZZ
JaOJSMAjwsPdjx/3gP553f/jOr65Kl/1SZxW/7juf3/t13X+j99+q679m+SqOkiC6zKrsj/rg+ss
+S3788/g+ua3b+VVF6Teb9Qk1m/X/lVZ3/Sv//VPPM27yU6z66s6yNJ3zU05XNxUTVxXT1zbeenV
1bckSBdBVZfBdU1+f/3v6/Lm9aubtA7q4f2Q3/z+eusbr1/9Nn/OI5mvYgyrbr7hXkMfaKm4Mi1p
3n3k61dxlnoP14U8UIQoJqh1d50/CH9zleAB+4ZzO5irb9/Km6rCXG5/Pty1NXD80nn96jpr0npa
LA/r9vtru7yqgvj1q6DKnLsrTjYN2764nedv2+v8r3/OfoGZz36zoYr5Mu279FgTyVX+1389LMf/
XBfmgcmEZeqNj9pWBicHpqWoNim/UwZ5kH6vjL0j+oE67u+bK+T8ZSnk/Kq8Sn+lRgzKDywG29Cm
da+VbYVY+oAqixPCxffrd6Z5p5CfGNFujXy/caaSc2z8l2QjZ1d19moNv1llr75lry4bGPMv813U
PMDaW1DOve+COWz6Lm4dCCII0UztNJfnDW63onY9Y6azs8uXpbN/J1djll5Vv1BT7IBQSmEi5F5T
dFtTAr6PWIISye6+gOubdvQzQ9qtn7/vnGnl32cvTCvxlZf9UqXoAyGoybQU90qZRRvGDyTjRJiI
OLcfXN9Syv4R/UAnDzfOVXL6slRyEcCp3bw6vkpvgjJ7WJz/ORAwKD3QpoLTIvcrr7fNxYI9aSGZ
pveaYw/C78LOzw9st4Lm98/0dHH8svRkX/nB1cMK/QL1EKhHAoXBdrb1wtQBh85gUnInHNg7kN3q
uL9tpgX73y9LC5d//e/s1flVE/9SS2EHnDEt9GQt02cGASxxIKhSQj3A6pkP+7lB7VbL5r0z3Vy+
MOTsIPP9pcCZHUjFGNH6PlGZ62WyFKW0Sfgs0u8fyW5lPNw3U4SzfFlGcpfoAzOvbr7dlFe/Ei0T
hHNNCTEta9trWUjx4bG4qXZnlc8Z027lPH7CTE2L1ctS07LKgzKAmi6v0vqX+jPzgJlCSnOynekz
w2TW7XVKlYASN8EYRvTXf35uSLt19OgBMxUtX1gWM2GYNfgAALRF9upNBmbuYcV+AQTgB8rkgF9I
Lu8+M9oM2JkSk1smVPkQlzbVtTE6pMV7R7dbZTsfMlPbxZuXZVkgPn5pICIgcDRDhvMAlecAQR1Y
yICUoupekw+75DuD8/R4dqvmfhozZZy/MMi2zoJfmnESoDFtMmny+5RzRgNMdBpXYGsADW4/M7SG
8fz1X0/yEru18XDfTB3rty/LNs4mftMHjH7Yor/AkdEDMGgTuXnnph4DaAsBCRFJ0XsGFI5u05H9
1Jh2a2Xj1plizl6YnWyQgA+r8wtUA8AmwG4i0xfbgI2LA1Mzyr4Hn5mZ/ORwfqQVwJo7xvb1dsnj
99dn71+YwQSgMV+tAaSDJ73GM2tmBEUzAgQGyvJ7cN/knUHPaIaKAMpmd9dn9MzZTw7rBwrauntu
OeuXpaGpzhH8cfULrUYeEFRslH5Y+0eZp3WgQJ2Zmt8js5lyphH99Z+nh7RbMX/fOVPKuf3ClHJT
plfJH831rww06gD5JREatbSdRsMsGJUlGL50F/tngeb8pwb1A81s3DvXzQsjCM6Dqyb4hebCD5Cm
EPm3WuaQjCLTIdpS/O8K6Gb8n8bz13+eGtAPVHJ/31wdRy/LVLZTsF9b3mRTQ4DmdM4BoAuAwpAY
Lt5Z0oxCe9aYdmtnxyNmirq4fGGKyhBokl8YaGAX1JpA8QPVP2NqUNIUXFog3O5rnuTBSO5rNPsH
9APdPNw418jFS9NI+i1Lf2lhRh1IQabU8QesswAwM/ENpe/zz0c6Sb/99X/2jOlHWvl+61wvLyzL
nCjNq1fOVX1VAmk+bNpfkM9QecBBaAI248ftZzutsVATsIiiJt8Nm39+YLtVNL9/pqdL52XZz+VN
6QX5ryQ1iQkIBlpTS9jFZkLD5AF+PWHqWab5E2P4gS4eBj9XwguDY++za5hLkFa/0E6gBqpMVPc3
qsib2oCdMNjIbf3sFgDMvNhPjWm3WjZunSnm/f/nXuwHTXF3UPXOeW195bl9slAKu/2YM4DM2cEd
tfzQRjNDYw8trD8eyW5VPNy3Ner/1x2xP+6W/d5EvEBgWN52H280zD599XaC6Iee3XrPI+6MLHer
dfTt99eaMKzo96bm6RlbBOTj2uL83purqkanM8qczIQHQ6VTMEsKDlatu7m7pGBxXCqkOVpawtQo
rqWoGPm4DSwc0ARFE6HFTU2lBF9QZc3dNRBx3ORTOJOcK477HuZ6nsWDl6XfF+b+76/SJjnPgrSu
fn/Npkfld9+bZgpCSWolwesJbllomNMmrl9fXaDBHF8n/8saylFVCS+cviSlZ0dEdPS6b2non3Rt
2xXf8jTR8g1J5LoIi9Oi1cuRFyc1ISdFGFd2wdOzrE5Smyf6uE3i4yAQ67SLDyul3lkdO0HvyrKR
6QfdtNclayJbRe1y9MJvITePRzoutTLOep4KO+qy1Hb9uF6MprtOZfeGsPEjTcoPXTycGJV3qf1x
RUsROozHi4LG533QnneVv5Sev6qyeN1245F2u1USknO/Ee9C110PuV6nNftTesGfukvOY1McD1U+
2jop1lYfApOYh1kpjw1tfqFZ9Za6g0PTRNiJF62jZMDF/jRj5mHk63VTh5euTjM7TsVFmIQL3Vin
jWv6thW2Z6avF3E9HqlGaIdU8WgXRnPIa+OwHsp1UtTv3KpY87o568t2aUn5PhmzCzcKT9K6FQ7X
7oIq/2wwgnUU8W+hmZ8Mfu7bVWf4tulmb0SQvB1Hfz0ocRh17ZrS+oNI2LrU8ZcsFkdmVB6WQfmm
ZkNij8z95MXBqmfiOCmsRcLUR26QZRfQQynCw1qoFaanxPvoKguLQyry1Ujbo940FiyqllUvTRsb
y3GL7B3K0ysSdR9JSg/HzLDbfjzK8+HYy4bDNitWhc7fmhVLbDftF4UczkRk3NQ+/yK8bNF42Toa
05XXkqWk2SVJgnUXF5+8kC0MXZzVoj5pSXHci+Qwbb3IqT3zyAjTC7Np3o9UXigzWWRWuy5aY5GS
dD2aYmlUhmcHUbOKRfyhroc3KuhWhTSlrcd6YRTsXWGZa4/KwBlL0tm50Xzxq3aR+8JpWNPajI4L
T5UnXsqg23zV1fJj6JJV79KlTIY/LZetI16+ydxuWRj+SRDREy6aj61nOmUzrok7HlZpv2RRdCST
8l2fRGuzHK+qMDcWscvwFC0+SdF+qWgqHSPUS44tY1cjLK3UbmJ7uV5akXvM6nodVfX7Pmw+MS8m
R7xWvWPK5rigycosRGDXxVjZoWapLVsrhd3l1OaStYsqqD4Mffe5NPgJK8JVEvnSMY3u45gUcW5b
Mswiu2qMguROxyOFH6qg9VcjsFS7jjQ9UbqM1pUurnVbV0u3MMTSN1nhVAX1HVaP2mbSL2xShq49
qq5807A2sEWbXfajMOxIRX9UXe3ZYS0uq0pLOynjeBX2IXMKP4cdjTy1y7TXdpowdmiycGVZ1tfY
aC6jWvR2YJhnRVFRp+LeTR91p0EeXCmrWAg/+9yb+beK0GVRfq5GZee1u8g7tjZluCg8w3KsTJtO
IuVJaJDQ7km3CnPSLARhvu1aqrJ9+C0bzVx/lJF5moyJcqq2cEg4rKOSOWUWnNY6OCmyaN3HroMB
OSHpW9sa9WXcstOesks/kctqyE556a+IUf3BU47nxsMF8asvLVcLYWULMfSnQc0Pw8pYV1ItpC9u
6moU9ijNNRUytstCLBiXq9jN1qQLjyqSOWVUHemsPGra9DytfGVXRfG2bYLjrhNHlh//oXm4FKn7
KfTaldfVhR2aysmC8CwY49MgbHMnT+LzQFtnmYph0mQtOH4afWzzmGDdx+5N1kd2W9KLnqo/ukR8
En1zqor0PGn8o5Dlhc17aS11zMQys8gpa8dT5UL3vYhrJ8plZfO29MlSR6Y+S0s+skUZG5dSJmd8
zK3F5smZrSh1neVDGXj+/SGl73/919nDyafb0zR//3465vT3397mN+llXd7c1GdX+fybE7D4/tW/
j+VM0fz7GZ0ZPLg7MPUQT59zcQtYbOGnB5Q+hdunYcUD/PobTEzfv4cSFHXqqeNQgzrlhAmJS/dQ
QoJiQOmBWhxZlIBLQYvoPZRASwjaegDrFdEguU1rA0kwNMzhGAmepCUTjCryHCQBJLOBI7ggUzsX
RZIAqGNNmds2jihrVQeyGH27UX7xSfWkXIxFz48bXVhLNVYhsrDviGsHcuFb8sDZ40SSxH9UElOg
KwbLsYlbGkqzNEwH3+760Ke2ppXI7EFy7XhtFN3tyLujXDuETYPfBEmAZwIFHExQWUribMe2sNRg
KekS3dpjngZnjevJj7qvfYS4ejgvLSNcx1FlnSur1M6zpjkBQyHR32uZggEqqtk0YWU19cYxtoOq
Fd+6xvOONImDCNhEN3tkESRx82nKqcY77ZRJGvbR5prm5VCq0vN7eyh0itk2XUDYIohbX53lWe8H
b0Q7fvB0DLAjqo86qsPYlm7bWYsoNlIFov0pFQMBbw+HTBAYzI3AxiKEoTqzPRwRSd0YrU0MQY7C
plenOsjk+2dLYaBVFVHElJj4tNE2ADCPGiPyMr+zLSN3F0Mtq7MW6PjiaSlkUtTWFpoKt7AyFAqB
3dGjtS2mGlhFmiTu7GLo4HyFJ2tbZW61KEbBL6gL6FvEql2yyixWqs+Ak1STvgnSXDmjCrI9azsz
H0sQ2A2H9ShLY2BsWvuNWXud2/Vj4LZ26yWFHTdJ67StJZaF6rs9lrrtGcStKJTYODwT3IRkUway
ISoSieKFAEAOpOEuqjIDnCBFfljjs06bMD95eql3TG3ixxWBsaNbTk+7fEOexyseJZHX2bQdxq/a
deVRqI1qYbrtvlUk09i3tMrp1FmkBUM7+NTRtS1LGU1dpjW2aDfyakV1OSy70Rdr3zK9VaL9ZCla
zz0vsh7YDUnBwmhwCtZOu8Y9bLIydbSo0tXT8ydTyrY5KKw1OgWUwLkALik8yPagAtWYoy6w4Aaj
77J++FJmNVnk0j/NjHEZVjUA2uguWxIc1j7FmaWnjHbuKiEciamyUHU1kVPe5psbqx8BWfoJfIU9
CkZWrhu97/3k2kj8o8pNy0UdwUWOsUIz+1NSH7muW7FKo+/OwsbG8eLtORelzuKytWKb6FAf+U1t
5k5fq3jJ85zbZCzysy6lYpkL0zuyqGk4NTWDI2X27eHTQ5l5Ley5qRkAmbvFmMJpp9nqF6PRRT3V
AFxpkr8tTNa9a6JBM/tpMXMt38rROGqIP2jMIXMtj14UxsOgKscc2nxRA8sfl9yM1yq3mlWTdf7V
0FYcuUZbw1tjIfrRfPf0GKapbGw0DEHzqe6BCGUJuM8Zd5BrM2vCuGmdVHDltFlnLJLI8JdDTeOT
gZTlwk8S853hseqiqQJjj/jJZT4lfmZ8kUf0kBc1xBehUdttCCLGbkVWfqlw2PAbF3UqjjpDJ8Oe
tZ95mGnewrQoiB1m4SDoHA7kYan0ELuNY9VB4ISMloeJbOUbIazy+aIkUUAAEmdKAK5myKPozQok
YJvYdRaWx2YuksTmaZmNdme5+R4AMPPU07wk/BiQ3IQJYQXbRlQPRRgE7a0wDzkjK9Hkatc5NfNF
mIjkIhEW8/fI3KFESAN61dwSgI0zwzVjK+OZSxLQQpU+K8vgOAy79DpoZXRWJIP1NdIc2fLTG3fu
Lm5nCtcIiZzCWPks/BWBBdtVeWJ3JXiesiliG4DIO66Zt6hS5NCGEdiZdNw87VfK6odDYnpij6fY
tdybg5hNPfTIGCFcdg7vdPs2MEm8TBqvcAJk245pldXzYj4HlkJMAJKkHPHYkrNJe1GfjDG4OjvI
i/6wy8i4aMRYIn8XwZ4oQB7NDbLEVPPkhIKFsGZzI3GnomwwE1vr0sht4prlEkyW9oEtke17fJSI
RJqf+73ZcVsUQR0uIw3ixTeG8Nt0iNQ4lrK2PuJlDcVJOVD2FglGsA/zPjLl2TineWyEK5chzWaG
ldhxHlCnwS6/CS2iD/3cLXF09KkYtWNJJLqNOFYFsJ7qmbuqAzMoCh6mNny68SmJ8vh9oLmq1nVY
1l+tFrnd6mmJj0IRA8pDymghY0FL+pQXbk6uoQwMhwlkCa37b5FdWhdlWNIPT0vZsYSSwkdNXLXA
xGbbqkgqH8es89T2MuqtWNDly6K2/IWI43DPhB45C0xoU9RMW3VHwpIYaWpHY3lZ94aw/chMnKJM
3WXRlde8aNzLp2c3wzOT0WyJnOH23EqgsqjoHVX24mbM4mhRj5KdWkkWMLsLx+HI6E3itG4R73GN
j8LrJPr2JAFwjQBW31af73IV94bsnSDmygiWhPaG6wie6uxbLHIGM8oNN10MPGv7w2HoDX+R+HlW
7PGWu7YRhQpBEaBUoMUsBkUpXtTiBX3vFLVnRHYQdPSSWEa5fvZKK4rWI6SglFiPIFysa1G4tEpt
QNrG9rvWmyj1YybdU1+adJFlyac6QqR4vlh0NaH4QaQFNDPbU9gAWZPIKLNrUUpHFjRdwWaMJVPx
TaxM98LLCmOZ+XCUzxdsoVMHcX1qhqOzPKVQQWzEHeymcYlubM17ESwKq25RWyiq/mvvN1zYnXLz
T51kYPKeFr/DlpSFPnzwCugaRqPk9u4qsiEhmbB6pyyzeOXXxlk2vgkymFNXdhacUjzsiXc79rMC
aqKA50oSJCnbEsOIRzqKitQGuVMveRBbTiXccs2apHPSqjFRcEjCQ7MUyom5EV88PeHHlowzbADm
zALZagGdb4tvc1G5gR+gxFS7A6pNZmwejkMXr4KekrUZmNQmNY0WhuQhKtNPuX7y2EdCNmDVlGtz
vNxoZsqiDDL4ez+1w2akBcohAqyp3zZDtwhjPiJh6atj1Dyqwelyz/3U5/F41vpNNi6iVDcXwJh9
aBfWMBw3TZK8c10A3z3uZtcY8QoASTBOEAJzd1O2kSBhBeeaar85isquWbq6c98lTeLtgQePPQoQ
n4YeTNDdMPlZYAKtT0jADcAv2YgTirhxkdetsWe/Pd7hoI0mq1YEbzBC59y2witNeJaPk0ORiXSU
31urMHVBatmsSVX2oW68PneAcTO5Z347thpSMvAdaC7iyIJn80vpaKUNw/yieKCWTTjz3riFH1wy
NfZLVQsUBYidud6wx4feKmkrJwLDtCGZzyB8qnOUBlJIpm1wOIrCckQbnkaMvveZ39oybkOn1aFp
+6Z/WLXZN1c1n2mSn6GcCb+jyB95VeJlZPRjrscUWzQ04PCH2tGNyZcsc6VNEz044B8qux0JWQyG
oM4wtG8T39iDmOakGXzv9mxmLjLsk7pq8gbx3mhR5KGsPOOW35zHYTEuqsT4DC7aW+pqIHY6omjZ
kEosBhXSVVqo7svTRrxrO+EQLHyH0gjL5syGlRmmqs1hwz1r+nIZxz5o2MbLB5RkLFyzicgSbbfV
kO8LjTtMk3HQz6apQVXKqVdqE8hpGRcwkjKzvS4fieF0rI7az6mPeEYXjTLLZM9cd648F3DXSBNw
aEHNnCXxuz4aFR2cfiRqzX0/dDq/D47SIiFOVjZkrQ3hn3i1YSzMMTLfhuD03retsM7akIvl00u/
y18IjIQDGHCKRHF7/oWPsaB+mNlcxzxd5r7Z9EeuVXViz7x3CsJrBEAdmtNL6mY6jsdcmmmVZXYZ
NGZ9noUsrpyWDKa5x1BvPf7cUEE3CxOiuKJyNiVpmchm/GB0fCkrZstBBK4tPCOkNrOQqjkkIWXl
gC9EJtr5pYidLoyG0PFpNIw2d+kQIElMWHQSZ1R5a99oos+m3+TDqSELI0TRXuxjsXf4NbRSKmxF
nBUHtTXbh97I6pbLNEc5FafFFkMe98naS9zaelvUgcqXiP5jds5lMWjPZq7H+R7UssMSgJnAsCkU
cPF+p+n6Rr4Wh13ft2aRg9cyQ5tWTfqp0pE69bXVPI9HnpwPCPLpHR8AaegRnYlqXRbXQTxNtszV
Ncn7xhZWnX3I62FfMWuKB1ubARDQQk0P8GAX9M0saaSomde2G7JoMaRJcxSg/hzavFPCSS06Hnbm
UL112eie5anRrp62r9mqCpQCwNhKigIFwj8Ow26vakLSsexM74tfpGG7AhxSFzglyJPjKhftHqc+
beyNuQoAP1CWaLoFDsLBnDlBPCLF7iX2MNoxRFKcF5oPZN1hZ1loe/FC75oESSD2YJuZ774TqlA2
hU+TJg79bE8Q5BqXnhsPtgr8eDkdcvicjX6zVtxHaY271WFPW7HPxieAMZ8qWostVCKmetq8t4qX
lq91lA62NKJFSv0b3kTHblV+KAJyHITNWVCEn1qQMbYp22VE/BSMYlnsGcYj5WLBET2w5gztZqgG
b8/djUaXZm6BUTSDcgxa8KU15AZ6U+i4Zx/N3CeWGYSPnDaRCQAAILItKg/MSDRjONg9WOe3Oq+T
k7FvumdPSMBf4t0hSF2QSczrgiASwZhYfWcjGFm2lfXl+zyQyk4V658XD6YJQZSCH2AoNqNYvj2h
cAzGHn5tsFOZoAfF0vmYLy3PG/QexPhISQLFGuwSxB2Bs4LzlcP7Auq+527g0NyzqqUUXeo6MizQ
Z+OmQ9AePW3w8/iOdxROxLUFc8DrcHDUejaxMU7jPGs42GvACTQeIFoUrp3W3YesADhNx4txCH1b
hsM7X/BV5JuFLUT/59PDmKRsGggIhanFkQHYWOAV9GS2G95c5llKg75CHqAq8sULY3KI1VGXNGv9
P1yzjfdEj/n+RHsjTvqhn1JMWSjefLotr8miusUowKZ3A1+lpeui98ZtPz89q7kup5el4pU3iB7A
awKM+rYUGbRF6wmO/rusAVhq+mjVFH3kuH0TPy/FQQieRGGHoosT782zZo6b08CIykZjAa2RBI5l
uMEXPxkigv6ANle2rjLhOyP8XbVnKef1p1vRFswC1T4pcCZp5laInyX50KDxs0H72JfWbK0FNVqy
aE2AY7dMid2npDoyXNDocug/hFHQ4SVvz0mr78YAsAYeA0QnalDbK00HgDXioY+uM4z2g2nG+aEA
NF5Lkqj1yMvO0TT0FrTs66OUd1Zk92LwUC+KheN2lkDNqnVRaEexlnW1Xj49vB27DT05BG2+CO04
zzhTTg7ra5skSm1ATbywuQ3Fm1wzuSe07dptlsQbyaYVAN0+s+Sg0IUgrQdWRbfM6RLCjtBZSZdl
3bqrpyf0yGtM2w3OAu096PGxKJ3Jol7VR4mPHk80DRBuW5WVrbDy8MSkorZVyHFZydKwk8So0sPB
GM30cx+CkORWVq/atkr2kRY7hwQ+ySSmMhkMbhZy6pHJyBsEEl4djm+b0io+DnEqV22SskWdtOZJ
YPnDyix5+GmUQ3Y2mmc9RbkHFYlnxqVpdbA26CGBAwfjPhuKLLHPwGuktmGaEV8g0Fqj7Q5BWS/U
UGXjf0Pxm+Im9LHhPBulIuYOUHwXMw99upnnH8V1rzs0I7B48bTqJ0+85anREYR+Eby1G4uNXvbZ
Xk5zcNXKgLVTEFkfA9m7C1RXS5skTfieBaJJ7GQo1Ienpe5yMkg47kic6UWuc1daUN0QrJ3t8TaO
lrKNzcDOQclf5b5Ez06XhGbs8BS8na0sGV+hwOW/r+JK7NtoOxbAwivL0Y1vobQPxnZ7tZMi14Y1
9X1z1aFXPamb/o9RVyR0wszI/0jc3L+suwhB9OkleGzehKG4jzBCTRwWmBftai9FcT1Hwy8LO7bI
U+IveebnaLGn6R5QMC3mto4hioL5gzFZVM9rdlFu6CapoOO8rVN0SaNuNwE6tB4HY/mmRCX9GFsf
vcGjxdZBYj6zrD7lk0CnU2VsMiIx5xxE7o4gq9jodGihWhvoHfgSpAaoYbSY53uWdZbJTrKAODjY
d/gNNEfOolc0dnXZ5fDNcpDpn7S2cifVkf8xzLLUiQlPnYCY5SFPQ77Hkh5HBYLGHLgqjmogZ3Mu
I2LcF62ClwjD3OeruHRDb0UYWhaeP0VUe9GOycGZwDXNdmyDN7d1vQn/YEgX6FiH6EpxkpHSr8Qd
+q/U1+mfgSLFu4JymNLT2/axuWCWGrAZjXtoMpsbrqvCocepkNS2zIJ8rv1cfuxIktdLnIOQud3H
yiidMnFR+31a8I5NDMHTmUITEBdT37bTum1l6UOJNvoJ2TIJo2gVAY8dRkOE+kLRJWvD8HO7ZSJd
mkkz4l1mT0GSHftq2lRAJBOFjg29Lb71QhpUA4q8gbL8j3Hu9YdjKOPD1qhHpzK68H0u+vAo6Ybs
4vmS8Y5+lBlAXVEk8duSE8EijwrQk6zgYjVmYVLbmeIx2tDqPHYy0wuXXhMkq8os3j8tepeyUVoB
Q3f7P5mJzro0JsUA0XUe9ae0zoZlj1Ltu4hlg8NwrMbBaQZz+bTQXSvNYUZMIuFUj1a6y4syEDnK
Z6FbNcu2VDhR0koNyqSKTtLC46vCDPhFz9t8X1SaAvnMUXIkhhrpIab9iITCCaWaRfg3PexuMJkT
ZbX7NW19/yLs7FDgdFPlhu6nKoxxyCPRmtq5iWoP6b09AOCWtZiPAx0sKJiivGGiF2xb5V0WhkVA
VWIbflfjtI9BDqlb/6F4gDZsl6glifuvZUBPXKtb55WFNp4oLA9j1geOzzUiqaH/G95t6ignFO8i
egzHSpV2IuTIsICBWt9BB5HgSxmiZXhPsHrsRun0Hn5MHdAXtaQZFE0ZziApBkNjuZtc+Wg9FQse
R2G1Z0KPtxnkoCsYjQ1otWPzNS6DFldvDXrM6GmZReeeS91z7IrOTvLQ/arjnL9VeZEdPr2/pwls
K/eWfmQTe0MY/Mm2citjzEiX+9Qhbtiv8iELFhWvE0f1Ub9oZRPv4eVmQAMnBNCCNZ3xhePEusqZ
4xzG0Oc+G0pbBJK9aQzDWliDaS1Dr6/35BEzfzEXNefFchp2KB0lFSomSXPKuSu+4kiM5RhuRdaJ
wnGTKAjrPYpEP/dt7+XGms4EA8Vtr6kuyzr3AdKWeS3fBpWkRQOSJbRQvMn6Bl1TK/SitYCbqvek
2TlGlbVIrsvGGJDktKWHbnGni2mm1rIJWWtHpStRUE5lkbW2jjqVfB4ar4qQ7IP5tyS4oswPkkU7
Iv7UgG+VUdZOl5Vmf07RbMY/mDEnceSkQ98KBOk6R2uUo1yvyvQCLQjQitOMLMt9h1cNagIOXGGW
M6ct07SYqm9Wyvx105UuPU+FVbU22jK7bJWLrnILexhx3NK2vM7sV77l9UsjyMOjEK0OJ0NOfRQ6
hBEep8XIjgtei9PU9LRj0ZjbHG0RFzymTYP+E4tUTtSM5rJP9HhB0zxw3LIITsHwp4u46/SbstTF
akyp6eQENCNOF4F3QAH2uIwLdqE6szqNg6ZZUgTeNV4yANycZ+5R0ZrJyhd967ijmzgipuWxldPh
sE+kcYSzZHIZgEw4NWqvX9WElTYNNT/hSKxx3MPoxA3+QZVolYHlfIvqUXLsNQyn+8YqW5LeJ18q
ZoZnYIXUl77vorNR9v0KPLzxYQSh1zkZ+s+7BXos8wujNYL3ffF/Obqu7bhZNfpErKUucasyfcbj
Xm5YcX4HFRACCRWe/myfuySeeGwJwf52m9T/avtJlB54zIog8wCCcbQ8F8Z6pcu85Sph3a+yMZbP
y5w030QosA5rs77U0Al2jaPQ59JFFG0s2ryZJ++1Yc4gkEaEK2bX9nBYSKX+pKHmp40vRTOef728
aT4s8zTl29bNf8JFTHVOkTDcU4RXc4DVupj1yWw275TNvsLNwkifepqXAoNbaQxRexdm5spH6h1n
P+oepBz0W7xma84G01xgH/DzoZmmm4XX0OT15Mt/ZPDat6TmvMN7jNO5FWTYyoTAh5iQbC09kky5
AO+Zh52QFyFSVcQtOOTYX4MvpBWGa8Ks2dGOpc+bgIVmqH1/z9foXa6syQHU6hPtTD8jUlljVlMk
PtTORZ/O57bK0j7IM0YNxuW0Lu26yisxzi/gjMQiC81c70jMsypYsmkrWnCvezXFj9PU08prp6RU
fT0dFvB5J0rb3VLHlRtGPuZj5hZerWm/xoXt/PW976fkr1xbCGnIF1dNn6Ul0/4CC2LQ+KDgtd7J
NZgAY/x6HvYw4fhPbJsRh1m7ux+1EFztP+l3rxANqtk1f52gB63GQ2vFuW+H10FofCoX+Q+oNC4I
6IADdRLSQt2DmttWma+B/nXl6xcST68qhYO4Wd1SjclmTokOg2s0DTkZbZMbX3A88fSN1IjTell3
VNFybUn47NXDUoVDqquV+muxaS+6t0w+CNGsxTDKCmahXxpoBP+Gd/NcXJLIfCjbvCZN8DFDYc41
3OMFmQioMTYeOzFfYDI3uercF/a618jKOuc+3xCoSqA11l141MBzk4dQQRD0jzRpf5zsH5qs4btG
MQWUJ5H/VFAZolrWB0UdLxbtYUnCQdXH/T4gSbgDBzgWW998w1I7FDUcMTmHtFxC8ELaSNOy3SS8
VoxE78yPSkh93cm5dso7Gy+XYZ7vWNHXMQzwhibgBYMcWYbr5PC4+qfJBeBcsWuFsXyaan+f4Xrn
GkQwNg145Eksox1bEl7NiQvyZmlBJsjNjMhwJ5gwQxHgN6Y1yXXmr7DF9l0uPOJBG/L/6+ruN5uZ
9fnm9zvLu3rHh6i5sySryzYbYZPoWQxIJdphj884wZAjQ2ZKP+zNzd/C9S5bDXgKqsTd15nTB026
uc3B4rRlmv1syBdTSR9Wnz0grfeBbQRrG9Jxjg8aeFp4dshSWNCEXq5Qg+8j5MRCI0yzn9YhKYBU
98gB5LaNDhuLqsDrHjgNT0PMSsbGitoxtzXUEr4kGI2AR3HMKzgL++VvrZ0t3NjtYbx9aXn7aZP1
5KIarty4u6Rbtm/hzcPs4C7Gra+hGa9DMDwifKDKxsO3Exjl9EqyIpHiLLbwrEdRzvCuNcgCVivh
D3OLPDtnP6tmNeTtrIV5Q/Ec6kRF5+0uzZSW0AqaQpFut0jA1zmQppgTz+X1HFS9Ilft4g+5yC/h
8DCNCNMq/agGVUxDbwvSIe3LMfGIafugRh36NsqF8Eo/BQof6vUVkRTcTa7bXCbuhw+JKiPksefB
+5k9VszZpAqYsgqGDAG32yWeZXDVdfLsN+JDJW4pVYK41Eqbp1F2Jl90s6NhcxCmO2C3z5lfH+Jh
PJEtRDiPYi1nHpYjiOs/ad9cNhJiCgIwyJ1X//VqVwXpjF8XJJLzwr1aia06293oEF2tHVubx9vo
b3svblpaJpawNk+m8DdiT9VfYRv+H0+oPAeI9ZakDt6NcRCMnDF5j1cUWHuXacyqeSYnN3SYPZt1
/hKoe6i6pR6hg267JsbTheS3wQJpefY0wa91sG4wJSfLuDM2QbsBMRZj5CgL6vOzxn6Gv/Gbjxd1
vtqHE3uQXShPwC9Foup9S7tqaAMsY4UlFsDcF6E/oUPoPYa9DKePuC1TsKPDfDVLU6S9edqiGY4O
/yY8eU/7RAOKcVHG3mgKOjFe2DEc8QIk3a0/69Jr6z1BOgDaBi3pGNx9BdO4aNpbzWmLVzenEVOv
1Wef6sOomhPrVTXEGb4xAleQlsainds53xpxcpRfoi6L8i5NmzwQzbsnYbrQM6gvEu1qhxiPQPDc
JrslpTuaCOAbEf/l/Vg0OCdTF773zYh93mHleJ++t+3EUr+GZBzBuLRVGxuwlm5nWV9ky/Y1tZ3O
uSaPW5Ls5Ji8UBXgJOAqT1HKwAO+HxWrtqgrI7vsIhLd+o5hKTP9n8/qbx4Hb7G3pjgfTFPWg5+D
jYRMt2Z3ZtN39GXcpjae87iJduE0PneL/wR/NjgPrNSQv6Zq+5QBYpxRkZLxngl6cZhwi9gfjm02
XHTSdvkW06+xmx+XqK7sFJV8zcrOhfnaBocsmCoxtGdAry03G6I1jcefV098wpFk8tX7USx4nzeo
QUqwT771d+e7I+FxwYLlUdLwXvM1zsNlLeol+Grb7BYL9UXHTGCC7eec9809NuwHiUhgry34yvwW
1mMUazSG3PvM5KFnfpNbyIVq/w++uO9hwerXz5gvpWZRVGaxvMShe3W1OZLfzMGk1pviK0wV3QOx
//Flxgr2r0MKnAfTdBvgUm/YKCwjVdfiLRDvGQB4/dNcm4oHoLFUdO+12lEZH2jE/kGe3tcwTZTw
SGnM0d2P9JpvjYIS6Or2VXj9O2fblicyeIBp/CcORle00hw6lZVU2TIzuKKx1KhPGFvceD8pjIMu
0ROf5MJv9utiRa6XuhwJIFYUodsgjk5BG7S7LvKupt3OQRtlB0Pobesk/D/9uZX29zI/Ezfvwzk+
rcFYQpmp4sTtF51RjAPzGVaqH2+MGXbWehc16jlW3l1wIw9UNP8NBMBd80hVRNLnJdUnFbZPcdj+
C93y2LmoEEO902Q4M4AE6IIItH4jaQeklTyrhXxxf0CNR79n/XDAs3M0dVNuY3OwnIB+sGXX9pU/
jm1uVfokPV6GOL/Etu4RgGB5JBMoSvFxWpIq1LaKUv0lWdLladI9bXFYrcI/13NUxYzeFmEOARI7
AzzbcKhD14m6InLYxft2MjnCHTs0KZSKbO/Z9vtOiMbkXo/FwpJCKlNptxxj2+bdmvw3aVb5ME1O
g0Xw+ZXi6JqE9+i58GldaVAGfZfuNzW8U6TMcV6Y9ynB8zC6k2ylwM1RBYxZz2EYd3BQT4/Qtq8W
EdscUbw1j+cEdvZwKVM/xM6BS4DkmFAv9Rg96TBFt0ufj9x8dGEG67so642C1eEAS2aPtomXPlRl
iNfgvB5sVtqOl5yimaQJj1HfVDwbb+GaltvWlCuzkEh+8ABUcxgih7nmdaAvLclwt8Pca9p91gw7
uIsf1dzdicLXazTwuFMtu+dYikr1LicEHlE6XFVq8sG8oMSlmEL3skYfZPmj/OdBLHsIH2/TlO0U
AJhtMEPTt3j48sbvse1w8eICWRCsx+i1sUeJX1IkNm/WT9ZdmlW8hS47Tc1QpjrLN4F6EXVTy42o
F1pnWDFbuUxLzue+7Ie/2O72YeiO3uLhYHwlMz8w0j1gwhe5JP4FWCd3Cytn45Xz+BO1XpF2Td6r
oQzDO+kBFzxxixS6PZJL7f2xEEgBGQsY557tst5Gn1WdtqUZYaqDllTPc57pDyFYFfLgpCWcnvSH
Ixq3JGPFh6fGpJclGB7I9MbYXTidy5HdGjFWWf+majhg5IRWIlgpIvTvxFspIlMKEmAsaBGUEYjk
fIZjdwUdnmd2goD6GOFY7jzgSCmPIz9ukwU+IGfUDuy4/etwhKJBJ59+O4W2+ex5OOsoQ1dNt9/w
b1mfFSvluxrSdobhre36CjTDqQ0fo2lHoNmGfC5D/0mRo9++2uZTIFmeUVW1ut5tGHA0dv5k5wNR
E/6f3IYydvOOREc13HxxjboTzDhIwUSlCHvkurQqaUiKNfuaIxQUeSzfuhFapL8b+CuPHkiQPfXT
+yT3LArKzuy24dNgjETHCViHKDtuHs4BG606r8e/SfIoMdqOMdnbNQTQVjcjvF3M6ypp9Kmdbx7s
AzrE6CPTs4nSC+lbnq/rWlo1vaQbLbbknfE2NyMM/Z+znW5MjG9j9h2GC1iOpmpaFuZbbU89tn3U
I1WdfKV6O7KkeYz76Hnj3o61/bsfAPFQXcGcWS3c5IR1wOC2sBM5Rb8lE5vK+9gWdY9TQ3SH36xv
l10XfXRkqpTcdm7ZjjH8XvkWzNUavMwj0vz8JVt+trCvZPQ8xB/Oi9CxdFfJnduTy1xJOwLiOLmi
+imJmvOIIIYZsIWqBfej/+0KQNUC2Ke43oXZcFJ62cOcigElO6WxOQe4CayWvGyi5zibX+2Mn1ou
SBbwiovvXj6kdgOx1FxCLOYO5UhkOdQw+Od6+EkC0DFo5YkBwRthSmpcg1HhnNT+yzjY06LlTs/j
RYm0kPDPxygyirL/APp9eCLXO8TRP3MStwU4jXvjD3+Ep56MXjHjgwMehiEPCBEF3dqnJov/YC84
LIJIUJvTYwR53Gwh0H7DMWEpYNKu+VdvCht4ANID9RMvyseLPabncguTa8CSQ5aJC/4M2CTIte5J
0XlXcE4H9BABAOPglOpu4AiPMOjZBI1QzU2v1eKnVbfCbouzrDBxfPDteoOGvlOx/9qaBidMuo8a
D6fNXE19WyjRotBsuBhMzCBR5rJP5jIePrv+znjzYvv5e2VLMWb1gXprngxjheMVE/O/cHXYcz5m
tgG8tdWgk6BESu5sGUAuFuQSATObYzTIq6DBZdripy5bdr3gmFcSmnt6tYUUEF+Tz9FPzrVrAKxh
pRHoEGL2X4AWtJr8kMQ9ESoqgRPe39aKLZgslrDic7jHhJaLqL0MCmcp+sPAO/jdfy02CzPRnY//
sSFC3Nv4aTLriZAgr7O/OvBxdZorXe7JnOaY5Aa5gpny0cLxmErg3sjirgeZLVk7VEbVOwt1se1x
TkDt3K/T+jzz9NQH2cuamhMA+HMcvnW+V+iOn9KZlqtXVxF9dhicg95HudEhxB11AxgibGpELVc1
6zcQTTvRhzBovTYxXupP+h6F9mxlALaUlpJFf3gSvCQaBJIPHIrmM9JCeQh5d04begW2OITB8BF7
wKVhXSLy+xDwF7RAFZTWRzmHcPbSPIorEIX5QpdiSBn2UMReUo4Bqa+STu+Qwcn7/m8wxHuS4ZI3
EHWSppjSZ+OpavQhdwXHXqn//L4K2aHzUHbGvttGpLiM04Eu/hGf2VAJF5QY5fKRmAOqN/IerRtT
wsqU2FLGF6juArmMBVixPygs/aR9j6zF0plyi/0mcl+EhSVb5KUfpkuX1BVqJ3LA9TyLjwb3TDcK
p8cEdumNNvum5QXnhxr/iGBr7nicOww/Y/AfrIu5h70qxNCPsfvEgv4DnQlgCbYPZPP2PHuFPxem
WO8vqSfUj9W71OKBYW+exh7q3BmNdkDb69H23YfC8w0iDTnI0B78NcOGHmDqbfrkA86FW6vJpdNg
0FY6/cfG+rjC/VoZuvnlaIMnvY3/0M6F1hWvu0HIFui2qv9CZ/yv9aK3MBqe4IN85gy/6ZYuDwPU
UxSMPIWhvGUD/SaD/9SNM06N9dXWOzlPOzQVcs8+2+QpSqaS9w9B+iFwhpjxM/Zhr/ZlyXxx5BzH
Wkgxi3cljc7U3UZYIKeaXL11K+Mx2s813XEpDpv5ZxktNWrOFHrkYtRmgJZM7IKN56+aXSUXVaX4
axTDjYLDICN5HX3XLNjx+NPOCwyN6AVoS4fTrMHWSdJ/E65lh8kBvqgEh25S6zLrdOH1bC95eOoM
tix9gB6wT3x7ognZK22eePsQz/UfFuE+kxaWYqyaAR1+Ys0DY+UhSbbtBocWWCOQUdij6HrHIj4O
zpUxJbtuOSwTKVf32XS/F9ruZvdOW5XXsdxjwD8mmh4S/pFSdtqEPbd1i7SazpEfLrYs3bfdN6pM
IJcERVunB4nJm6wDZMd4fZa1e3F+d5rhwwrbUx309wgVBXH9Qph/TpJ7g84RM/849kBXnGOAS8h8
FXzbcT0d2habiifKxIjSLfaQtWBjw8cA2LkLYCvrr+P6nHICoP2HmSRPUU0k57da88LMzw1mdYUL
2zSnsAVN0T1iOecNquLE5qHoBHuVfpfBVJjsEk9haS3GlbSM6oMgh1/rZK8w+W8/InyJwPKwZj2D
t8inAN/A/PTekCfuX6/WPQjdS+/knylGYl+mZRshcDTxSsiwGLoQajs1qE6MD3N478Vdpi+LUPt+
BpVpcg0JYaS3Pn6NFSgNBTKf7VNCv5Z0KK3w0Yhpq8HEeasxxIJfkvE5m1F+qW/bDGorE6WUDJQv
nBqpOnjBsifjVo1AzA3E3aaZTmSGiNK2Fgztspt09sSWERUKOEZUpvZM1Ls+6Y5weD0LtNQFbX/o
EvLEErWXAbTgelyuRvZPi0TFRLvUHtIV9d54I/Y6P4JeDLbQ+RXxoEH1Q3SGCe7QDn2Hw9smBUyB
zbU2S1fOPf/baY0SEP7eTvoJlttzsiVVQGg1BPywrfy0ev6feUjvDmzMQdbZSywwTFJPNOCpapzg
3dbkIo7/idmAsVPZ9Hf2lvk4ZMDI7VyjlK7lJ+i2+1ViOKfEDjBZGrPPyPjg/4qYAYjppRn4rjPg
pI3RTyjnmHI0/bmDZ1AAKW0kAMriQ7TWB4diipwhSg4XITsgNf8yT0OQzwt9HaIF/ErvdEG12K2o
DB2N+ZB+8hBNgBtj8qAY5jRX446oEA8kSbrvPmsgGPR4Ax96kxINKlj46IHGTvwdFDmcew123+WS
hWIfuCAuQBZgkmdH9rsiO0hjgJf9LUCvYyFbqF5m2f6ILvgcKNTRjI7Ng985Xc5+cEHX5k7b8OgU
n3a/xXHl3Ep4MKdgOPq0bnZoa/waEgTFFxVP58Wo/zC0oQVxwL1VUJwKykbYFfSNpeuTZ9L4sfb6
Ezxfz+geBO6NF7SNxATzIZKFQBEGkfNGtAj4Z0vu2ERBjoUxBJNQJgiM9axWY64Q1n9Ova1/NXTo
0PxIF/sWMdCJrx2uNBZ5EJgjFkMHk84w0V+1oj0DSiz0xaCOEAWedvKg9RiQ1jHaQBfKh28aM4Q4
ZFYPB1K38ZtMZUQuztpB3kH1uua7WUOT/VVEGZRMTkkHSgHPxGWNx/CqMyyrzSh69ZIFNlAP+kQ9
Td7HiJR1GUwZBlOMFRUklvoEkVN9BjZih2ZGVytHSuQpsQ1T+cjEisCRkteuCXWJGcHlQi7jI6n9
5MiJQw8na5dDKNtxB3ZDXTwH92fQyqbSrY1Ae/72dCJsJstssU8WU+2x4RgWaS/Cu2+UanMPjFtF
/EAXLhnSYhMzwRDQLT8L1W0xLAZQOaVFi+qDcwKO5+IM9gHBoEtYsTWVMCJGD26QTUfQSj3swHI+
Q2uG419m4iVdIWfimdpy9L2ALt5s/YjaSy+tCErAXZmla31Z6pBiw0f0DtAO321TbTLkaKrsjiFd
oZWgCPUxGuYRHaaBfiZs6R+wfoPSm0MLyBBD7qt9Dl4kgr6jfLnslxXOzLTvZwzi6XjoWGIq5Si7
UJakRZTUmOMyJttiYzx4336X6CIwSkddworeb9s7Fb/73IpETRcgv9CHZD4NOtVI9YoWgz73t+08
+GN9k52zXm5qOiaAc9huIu3LowdCsJJDXe9Z4LFvBsM4VDITj6+836YTbWq//A11VhuKZwCpVhAQ
mxdAOPKyg6sneTG29/fRPMd5tlHkxWM6QcZK6KknIHVR74YDJRtTlhNoFGdFovDKA9SDbZz6kCVR
GGvbJq02buV56X5HEvDNu8H1XRXOQMA97F1vcSy/4m5J88maeS/igPxSh/5LjCbOImAGZGY3d2/B
ZCfULPVoYoKgBRHHGSUr0s/iKYJP9F+Tzn3hi5EXIwIfO29YZBFoUJZTO82XTVkc9BP3n4Xs4ZEL
ZzmYPdoIFxyzNtDCf9966ICwMWew27660X+Yuj4+4XJ39ZUS3iXDr12y66CX1UNY92VQrzO9DMbr
EFwMQc4PHJShqMU5FKE3/aEe+q/91xq+Aw6VA0EUA5BB5CzedS+96A8M5m4d0RDrpkkfebw5AeEo
7fW7I46p+9ASk744ahL8R7ieJwG4gxsxv6OPNIz/RcEUrxBbOuJDxcvclG0nxC+y7rGbSEBPLV0i
CjTC4n63pTgfL9YQ8asONSgn8PPJ0YZk5dDBuABFDf4r8ekPSRz+8Ai2wW9FeLr+55DUxJgQKrpB
dkrgtAQMZuE8Nrwahi7CR10MzprrjLJfpks/XoHW8i2biLs3KkJZtp/oRaHNiap1ePe6IeEsh+Us
QFfuFFF8EEOemaVVQ677iILbAwXH5GeH1CuID2w8tf0haB2eMKnX3uj9h8WWgiWGtQQ/Uj6kzaQ/
rdC9fUyieaVHErWReWfMH+lRpDxg/1Is/e1hU2zdPtCRNIanNlFsKsYp5ajvjGwfH3g/mwRP49A0
aAvqeu9NUWh25yTCcFGhLjOb8nEbI7OD1IGnJvSWVH3Gow7GJ5HO6wAgsCKkLS2yGshOJyk/wK7t
R7dRaxOWi4Ztu2pGy0LYUDKe7gO+kc8tUNnnGGUpppfY06yp2sCNNaTwOkLOrZDcp9I7ZihtBH04
RahFX/ZsIBkghC+8zv7Dr6yTChGxFMIc8kv/LLqk5x+zUtKiEHrms/mUcBoATEZr6klwD8xNzSvx
7IwWP7AWuB3eMCQfGcWGD5quaZw+TtPqAYK3SezCFxWq+r8xC1Z9XvtofULBiA1ROJ5M7QNNTCAr
qcCDg/ULQ2K2YshgUUnzvtl8SM3ByGdIumCMh7HkijP1Gc0O26oGBY2lCmoGw3CuhsETOQpgFS9X
hIZ9TOA83c5Modr6mWMXlGhVnL0fVIRt0xOqkoJmP2ka6tPSQZv7t6GJCaV7rdCq0AlqF1g+pvO4
It3FRIMhLZhJMXDrh7soHQG+zRxs7TnbBl/j4lhF9Pcgs77ZKQ/9oGeiYxOXZnUm+Kdnla5laJgX
v1HuOfY3NN18TQ20kfm3KiZMoeJw/G77zTUNOC/k9VDrbaJO1aVuxEB+EMLMsrfEW1cOpEvA7H+r
aXDeM3Qax261N9v6IvBQ1QeftxbVLK4JttI6MU9/HL5KPtK+xfaZCzczg8y0J+MCH9qz6X9sjGn3
DE+Xa9BzjsIHdBWgMbEx8BuJoQddtgjPPowiBvirVdo273aAFvzB13SN94xNYYou5DSbX2K1JUNV
d5ONkrw1rR6+/GZJi6VHZWrR2EmPxYpb8p9AKzTf49vGUb4tXduWEQNj45i3/o06Wv9Wb/kf/Wjo
shuDOjisol6iIzVZdnYtH09BKJjJG67hiGpHty532OOQfmesz2411NEbNkpYW5UOPmgDfRrtk4YV
0Ozqt3k10z7hwKois7GqlnFD1tYf0V+ei5ogF55ZFKnn3dxkN/jVAGco885ooIOpLdo69Mu3nRy+
2zELP2B3hB5BxjT9GfzM7no8io9xG3VPIeq9vuoOgStDDAjbLps74JUZszKarEaoKF7EbujR3sYj
gimg5jebrc+DR1HZrbKMjXBaQAUoLPwtcAnVHTjrvuHj3wApiiUPM7VSGApYuEPZQlA0bBtvWtsG
wYBOZI/JNMzuZRJGwXVb9z/wUzdTOc1RG8N6rdxYLpsfnuQ61g/oUdUPtU9MRRj7iLj9BPx6G9IR
DedjCO+dHnjeRzDg+8ty4W7c+yh5j6WD5Q+JXaASOlZyCrNCxuTdWyGyJTx5b2hqL6bf5I4H8Nip
Ob0LWOExT679iSfTHzmafucpl76yeDJ/QTlz3EixVE2i/kBOfiA9pkJCF3dPU1Wfke53e5yD/SVm
ofnCWFED6usTg/2u+H+nfIzPMyjWWbvctSrac+b7b3oy48EMC7m3OAe8wmu9RdzSjvlXmJdw+QRy
bu1WNwDyBBrZPB/TyBePMVi6743I5U3rTeqn0OuiaonZ7B+zCU9VEa5aXuEjgLFHYj3CXrtq+rSR
IDxNCfrzCz9BQUcOf8tY1qh4fIeZZMoHNf3gU+yT0o0DZJzZ2T1+/H9zP5BdS6kDla7Aq8Ko/quo
jbt+6NH7jgt7XJMxKnVmLjUorUQahPU0xiPig5TaEJxGNBq6QzjqEIUqjBRqyGQxbfhACp9F77Ex
UNr7ML6isBX2Zxyj96EGd7GE+i3QIDe9VLmzCRh/QpV+84sD57wPwuskgrNHBUYUGK1Rph7KYq2T
KB80fXS+vgDUwB/AUuxgdHVv1mbwgrSbLmp8VICyhpfpmi5oZ0BtBIswvvkrrrgN6rtzTYwHLY4K
Ks1DZLo4V8lv3+CvTWMVsJvCUpfA6pZqNOJlcTnYNDjPNr4DiPwhAviIQ23EspSugK8UpUndAPSX
AsrPcA3nceww8nk+rmoL4BYuCeo/2wzRrJ6f9Bye8LkLMBCNXV8YjxZsFhL8NFwaeLBzP+vSkvae
d1qVS3bxYOBhmO2KUwecARqge4z2nSoWPKY3tHalkHO7+n8cnddypMoWRL+ICCj8awPtW2p580JI
Gglvq7Bff1aft+vi3BkJitqZK3MHFR8gqMqH2aeVuu14ebXidrrjFh10lRVbZyZsSlfLCXMyDcRq
xHz+qjWiWsMPSb68+0qhV3JxjTyvboIy7X4mPIO2duezVljPlnQlNrF8HZzVDKSe2gEtOnNE6KM4
zISiQ740KiySVu2yYrFPlKBpO4CA6cW1boEATVkRkMSpHSduHDUl1V3BGZrKNuj5HAdtN4lNY4oD
xeLNbujtfZdieswN7GBeQXinGc6kGsIsYTZQY87vWRvNaHWMz17SRgmVjmtV8wOm3WgNCqssD+jq
BphAgauRcCWpinIHxoFrkI1nz7cxvlCucWL7sxVLHMbCNg88VVpQVlyPijR/EyNMg3X7VCfrczoX
bWiV6tRUFO0LPPTWfc9NxG+s8T21WfbGd9MrgNfLYKFOrFP7CEP9nnJ3v1EKIkisbnxImg7wzazG
a+7n07YchBnqvRHGczUHk1+/cdiaUZNxQGcF1So+HGOw2BgqeqKSQ7IIrGr+M3KMSRtkWWGhnDAX
VTdfuFyK38HQnbAwdTegGcQMU+X+xGK4N7LlA+z2vW27j37o70Xv3WXpcI9+sa25DG8UTZ9OrWmv
WWLcV26NdejVC/XXHurQ8Gr08WPa6+bWXY17Y1zQyzI5/zVT5e1MO0N3nCs95x/DLYV+lKLUmZ1k
frB6geAhnDXAcKoOc4U+u2nsPLm4VqFAcHQeC48a5EGZ9nZRuR4pYo3oDDJ7RB+T+ApmecqJ+F+R
GsZHHUr5tfbl+tJb1vhI04+5Hf2xvrSer3YNYZ4z23JSF9O8gYHC1bK9qJ7ybnnQW8lL6UxGNoe+
U3fwYe6LAZpD8/dCXJX50FFNGK+1gTTUVhzRnS4v0jZ3ianrm3UsQBIMS90Vc6e9Kt1Ztl6my5Af
5E+is4KidHvmSBqnDyNDF4TftB6V3i1BkTF+Nog7UcMgEDr2QLnlDYFylixl90WPWai8dsPkLfa+
n5zmuHmnsrMIMqDSt6rHBWHpTndgHG6jQXf6U1Ex2BdFGmbwLNuMnUOW2d8V9myFtlr7m0uwXKnw
saJY+38Jh9ona4vCa6hDFifwHygGuVfDHTNL7Jba1Te1Wak9EDebTPzqC0dqvRuGhHOtlcAR6xjo
q+cfFnTSo06l90UW/Fj4qRqUSacFRpK0X5KehE2dY5cKkd6nxXCHOgnTreW8d2MP8JCkD9Y61zs/
scpbzwH/QOcM9MekraODzd0ETk/RDkT6bLJdJpt/y0Eiiq/z0+qbA7qe28OuWP3BKFNwE6VH7k30
bAwk6r5pc75zxR1XcBSnidHL9pdNPLV7eyYEH6tDoY9sGyq8T6nGn1YuOLtcmHcQGXBAafKrsvRW
BXJoy/bQl/3W1OriTMnF/VrhxNgdRXnsglqR4kF4UL8ZePQ5idR0Oz1hmex1oq3X94PeLB6Fnxw5
o8MhFT+5bN/KEVG7lOt1oBohaO2BIaBrPtyqtbZFY/8ac1ZEi2v91CmP0Dp0epDOHND20B1EaZKe
w2QabwBJPD0ncepHjDsk6e3emABH0jdbiThIwDcB2OvytbWNJ8OroMcKH1pxWc7uWLwVk9xXgnl8
GfSfSS8irylHeLoueXViDmggjjy0Ex9hQrG9ZC5PZPi1oz5yMKQ3RGWyyv7s5fgmdOM98Ik9qWRa
grpQZ7KEx9rkllsvLWBCj/UmZHwsM2Qsz/vkiQ5Gt7yIZQmW2bvX8/jVWKbrUM57YWF0L6nxZZYL
Av5UYCbR67WlqyAN3ZZ27TxnkYqV5lSNTj1/zqb24WKHPGArAk9+DdWUGaxuYtJBtHNSl843yA3b
Ve7L7CZGh/0cW0fu1RTS+6ACQ99dusKTGzcl0lPUIKGpcM+Va+zmVMvCvjU1hnj+JEVRvKJMQqN5
Ep+lWi24lBYalIq3YOW7beQVY9N6QlxqwZKX+zkd/zJxYxEbYEtCBWPgTAxPcbvcx9xZAzEZD7Sv
mxGrYcIOURgSY/7qk3II6YWnLM4YfmO/de+p7qWSMh6/llp9FhVmjYDcDxLFKNp34oHNOA9J2e/S
mNifPvlPmZ6jZdjeLyE8yBRXlUEGfxAMw5TzO1VcWzL5PjNKZpJ+39QywwSf6ND18cynUXRbbGxt
M0gBell20ei29nbyqyONMuroafDUZmyskU5m56RaAxu2tP5IQgOheeKlbSyTvx0uWlr/1SLfGbl9
aXHUSVcgZ8ZJuh+W9Mgcet/Oyb1MuAhJdPXcnT69NH7sGRejtcv+1VzTETbrQ7+OH2It2XjU+RVH
nDFsWJD2oIGKeVp9J0f3bAnjb6Z8gP0J2hd83YFzEFzAtrZljrycFn5Ep4sbDAtZVzLbSdd/Jx48
/EgnfbOa/aO7WrvF83/MNPMDXHhS7I31Rkvw1SyLy+yPyUlm6iPL5oQmZeM9RyjDImGQd5r1gygF
S6xibx/DzT+MyzRvB9oaA92jTLLKzhOzxANZH/PiMf6i9tqBcOaTauqF2AQWeoL65yflhrj7lqKb
XT9QHMDRxM+lNv/pooloydR2KfKlEWAwWqdy1v/lrvxI1hpUsq2e1yS9NubyrtfELHS9x1jT1IPG
/y7Qh2yXi/LgzvlJrfWJ9hUZkAPQr0nlH2pNCfy9DEpr5M7RTj5q8WgnaLFTHo0dsE7R5sd8Uger
MURYVqRYKUN/TOOGr7/wfuNiemJk33E03seGNpNzmP+o8r713QtzT1ruq+fv40wADHyrWNM1/vIZ
vqtxgVh2xN1wSvw70/CAs7RHJ2FrFDsxH1zFxrOyA6CVtAqP8ad76z0YeCC5WTacoNPBGCFAtS7f
szTGwftp9mvS65vYZrlUp8UirFb1m3ZZEhpz96m0KaKJ8ZUgGNyYuNfi4ZV7zsXtnG/WXzAPT0UT
9RqYCiKZdq4nGk2sLt2pmK17eUuyFZ+IrApW9+ildZR1Sl4mufpct/JLoZtHOxEARNOPMZvvSc3Q
HMsYX4A/C+RNHiSIrTe4VQQ9UzkHJwLW2KjQRQYCmwdVKRZ0xFYUz3lqPYyx8SDiVm5aKxbAqDy+
7mLDeuTmJuVidqOgq9rODmnuKbxjTh+rYuxL1GtquXvcOBi3pDzQwvLia81J6629q0ABenGw4zgs
Ko+rb2rv+raAaqs8Pg1NKEpFyGF1PrAV3v1FslMn55VMD0uGwE4abYSeWLcIIU4IwPLkOXka4jYl
Yd+z9Euf9lkjMKd97ZRwFQgaE1BhAIZQvX2eHfsWJ1nQD/OfpjGcDVt7DnVf9RtWQOgHUgS7Ypim
gE9MfvFK7ddyBrI6g3xG0uk2M/0mseacJCjq2JkkBOHoTAnYMZ15BSL2C0e98x2n7YNQbeir+ac0
u5PmKV45cSdF9Tgi7Ppq3LVifc/8JEIai+Z6xSaXy1M9sHKv5FTLxfBpizgN3IkdYNYQ+hVL7Bio
H6jXIFbFGsYmB6GIA8zUSCvEZgX0nPDCM/p+Osela4Sj1cyO5fLrs5YIfo3EGZ/e58ab3414UsE4
20/KHnaSTWJl1t1AgEEurHHs7lhf4WJk89h1FRGF+Y9kCclGPOggydeXOl/eFk882S3ggC3tk0WX
+Y69jY8LT1FAWeG+YX+NQvEjvWHfkyXFFasuMoGa8FKCQcr69Gr321b2+yIcVh5aPCxEDyMivnvK
KdJNgzCMaKxXe5VVh75CCFd9vxWt87cYFa+0PFbYX7ml7+vV3XT9+OKV9T6frBOC+gXTl4e0usv8
OqyUs2PvBOvvEufYpZRzGIYG9ZZ4ga3VV2Ow6ihOoDf8bLr3l/ikjPqQx/bZvOU5QWLAipz+0wbx
AsM81gkSfznfIc9J6B65zXliNQUeU6fNY133r605XmODVXhTdUsuxVShT2SUBzPfVcMM6tdwbfFe
bLCBVty567gvPfijpgQ7hz/PtO7gmNm518dDnBHR7DxMdffBVHmY+Vo0zMmVizMh4NR7SNthp4k2
SDyoRxbilBuGgGaj1fYry99Ij2WkCmzufE01383+vF3meIuAW3KWwSCsNCWHHPz3RULQUvcrpI/8
x5U8VDekBCLQl6D13PRiWbI8xTglxfivLfRPKpTOplW9avr4aK/zEo2eq4VG0hxWd3oy7WErb22t
VvWuFV2Imh8Rf+KOrlJMQYOJ2mAJYMXejr69RbHGaHEssBxiDroXX82ODOTaZvuicu7GePpa/ekZ
LZeJuDq1ojpi7hx7Rchy8f50priNWC1rI/sYUmq8U47rBnXl3umuHjmmw7GZfGrC+ptH9eQQGNqY
o/OGWmkHpp79rRlHZO8Z+N1iKcMErpBauTFqpHnqJVx3b7tHU9ldVJnWoZvFtnWL7bLaeJNFQFJt
n+pkC6zxI7HjQ6ayY8ohU3UIhraLdI1q4S3wUf38pbfmUcxxwPOxzbT1jwB0yKR/NrhR9IUIp8y8
TwTzw+SM2zEbj7m+/OEo2hvXY9ufZ2D6wAYm39ONI6saOFelDnE1PS7iibL9N0vXuVazjJBA5A03
F3D9tlztQE7xZ9vpmFXTKcmyraCZk3NUPtNU/YBOh3WYD0drLaO0Qs+ZZkSpOAEPxgVxAwAK0LgY
iiueBhmOcXVA/vrO4yLqe9rF/CZ/skRMCEJOWzder/5ovE4pq67qtd0ns/bPyGsqDpP60dfjs6eX
IlRd8mIXTIDVUm5V2obO6nCRG52Lt6xfi2Nf/QKRBIECrIu3r4VA2szTCt9mGIgRtXV0jfEAVcic
Uu9ErTYmYNEoygqdD2midlqU8porfRdyNXykzS5kYeNmzCYOc/uSruKrTYzvpIEp9dWWkPvtCd5l
Dkyt6leEad3aFZhS0jMib/axYHnfq+a+dKg94uU8u27pRWUiQ5WPP2lbPZJLvcuJxhEf6A6ziMO8
cUM5y9dGVAfaJnte0FQHHusooFPzfh66776xbnkgc0/aSofKIrEq5J0+1OxnBNVVj6NkX1SyikPq
LCc/tx+0Kvuc4Gk6H4809+7t5H2uWKwUt6eKGIZ5+4s6Fqsi25OsrH3TeYTgtCfq1o9aO++pCrsQ
hU43DgngdrQehauHqdVz6fW0A9fhLiDOrYjYQeQYlV5sJWCwWl8VZqhRxScvac1oqsq/rPCeHXpN
w5rQRuiO+bIVHlFQxoI6aBoUMbv9peK22MDS4PXU3N8cTBfU2z6Yc9RDFu0+EXYm9U1eIKsLck4W
XkIXF79e692tPn7J6sKvc8aUhfEwxf7JXdvfwc0/zLo46kbNO4jvanokBrs3faCTthuv3UAJMX8h
QHRW3X7kg8S6GKkzLMcqcj0Sx4TjcQtvuTHQYMYBSLFcW580Q15ZyhnCwgISDPGfPoGJzR2LdyBB
SUOzv+aFFz+q0rc20Xel8PaZxdPkMU1l0w5FMiDkCe1ZGnS5KgQzBtkq/xYmrFkrQml6hOucCWMi
tgkr6nWYTJYKzXpK7+TqUloyo88CGDiYlgxshjXy0BrxfD+mhHl8R3EPq93m0iWZQtsXy6lblLnz
HCm3HSsRH2RLspIA88+YOC2YZZ0ERodAWOp6/eWSraSwl3VgZS/yUIfvueiiL8G6UJ/iBssnTQAG
qiSiW/iv1JojF709h3PkTt9zO1En4uzGev3tcyNwUTOSaodbfOjxfajFGghMQEwQVeT8NtyWqwY1
Gbk4Lg0NqB2mN0oemvklVdSnNMkQyFnsQcEOLdmKouACVJeAUnEvd3bZbn1D3dF+uSEIvEnJG9pj
E9nuwgOrX2sKyWPe97hqL7csPLWk4cBV2/SGq/7/+DleVIruatFjXtRhQWapLubANSYZanl5gAna
5CbcUqK+WjZOT2P7W9okNMnZVMLZaGX2XE+MgyrNz3Yu3/3aufByEOYzNzG16W5DNIbkh5kcE5Wd
Emhqj4FL+xknnUOXQovEuPDDOmeV2LcWAVlGAzj7vcdizMwz36rE+vGN7lLnXYT2wTXfafIQFaf4
qadmCLCd820/y6gQ/jYfBbBaz+/LCKkL2zLYBmVfgehm5xkPhvDTQ51c+VNt6xn/YpmsPy03DiBS
gVLDxQJljNlcLLX4tUuw1JB7XFmEE1lee94VJfoR4o/vxK+55oAwvjTTczP9+DkgvItOKMtrgTCE
LUTj2/xeOGMw1L8yc5+TzmGdnXtvzOrFydU2XqffRI1bE4LcHrNoHAgc45V/0giAGUusBJlhvEUR
skenqXeDUe1NVVIaA5laGwWXOh7idvjIkkutZ7uBL4uchx+nUReCoWGZcFfAyIbhb+xgrfWdC891
20u5egwUvnvEJzkMxbAbvRf+3mFTLI8jwdxbn8MyfA3uEike5G7ITl7f3rlNdWoSJrQqe6rX5OIP
81Gxu5x1CedmXS4EZX0z5aqI1I2KqYrlZLksE2azdW5O5pEb372eZNHseaHeYnWk8xN5V2Jt+bH1
+V5q431qLdQ82Bd4HQOy1L3MFlK3tp7i1fsuE2eT0O/uk9PUSLHKWX+WqXGKjT99LQ9idU4D9+oW
EbBY6Pjo6LHYyJYj0B0/eQl+fVvjEppvuSDdl8thcK54mU+pqC5xJy85fWZtvVyJWeAwH32EE49V
rcvNYIzFLsMjWHxUuKk1cWu1Xe/Kq9mbL8JlTroJpd7kftcq+2nLmOyb7dSoAfWhso1zMVTfpdc+
czCFczlsG4q/l/93IRos8fAimelfN6N0iMuTkadPS7YQfkKydaby3WnKN8FG6gAg6lLGEKRKe/Iz
qlMzfjHLum0HvmCUkW9vvgqwktxwIwFtTE4UJxBQcu7wUpk92KeMVVIUzamh09Vui9CTA2IdPhLN
9ZIANr+eK4/PuZyXP/aFW7hcJBI6/bWmuMk1+r8ECmKjrZJuhfRTcNHJyuFpQp8XrrtXCRTp5K7P
sc13KxU0AjvxW3eT82z5TAUpNh8B7k7uM9gsAA2xa20K8ioCdxl6PJzM4yC1B7Obr3SmR7llPLj+
52itZNubQFf2q5N5t3g5LEzB1GDanK5EAVmCw38Z+kz9alKhzAkDsPD+lWHmUJEXqfrHeCi+KCIK
3PZh0k3ejfJooKBIFmjp/RJqcR+1APcVcf0K19WJp63TpicTUHvwjkNuML508d3cQWiNcu+a9UuR
m8eFMMSS8VHxh60GjxqvpN1ogzDxg3v7pYun+97VWgAF5W3GWN9ikHaG9o+ETIAsQlIs+50t6zrn
01nv3kbKfJMi4ZeYXXVZHolI7pko7zR93a9jdTcSD/MXkxQyi1ABLBg6wGUweBgaWEwdFAmX3xwh
eJTIzkX5M7LcA1m8Owx4CIMpf7jmHSuL+0XX3gIg1ptpjLteKIB67UEX66FL61dHzRSZEKGD39Xq
aIZtEp374PbznjwXCNiBgI7NSZlwntA80K9/a1lR27JuezVHbc1uz5XLbHlq5lc+FEc+En8xRSOi
1Tae/pJ5PrwojODCDEEUze/8F48PF4NzmPuLipxcvBbzuEtrY5+b6uAMxVaTRWCwPLzCz/a4fRgk
nmiYTjM7LEbvwUL+mC1c+P4rb9cwi32eaO/C/eVgy3iTxGNkVdkXd7GNJbXAhLa1AGpbRLOOm2BR
a2E9F5HdGtsUZFoH3TUWxrx2ZsGd7r8oTf+FDNmVFRdkhwUTG/aJnUTpb9ME6bybrlBtZ2Uj6thA
NpJGjNq0Ig6+sM9cwucEv5tVOzeW/6aAa4e0IRji/JsbwvXDGiJPH3KN6kxioejIbFNa7WNR4DP2
epT6V22y3s0M+NcbCHkSPXG1rSv6YKECokn8LV5HSAIMlfiXqYDvd70zpPk3DvGpR/LUtBePhpFQ
tNPVqpajBR7RILXV4KEbiNG7yR3Pymkf+tyKUlWc8wbsojH/3ayQbBbXyTLeZqPe0625E425W+WA
Wc+eFIqinFkeysknK1hHOWj1aidHCuqPMv6K5+KODxw2H4UUbc2l0X7wDQMEu474a7+ZVvaIaPlB
6V+/SVyENNIvCP5WVDL+d3O1dRNJDfHLQiBvtuk3sFcIjCknn2BFVF6eREfnF6axjEeLC0efQNfR
vgNeWoDSJauFKTywHuDTwwmtsGOy3HydWcewwQTGPOaxiz/amsj2cH/jm3oCPYvgFXaeqX6CtdJF
AFwc+QgFotrVdr/zuZEOaG1h7F0EroBUF3O5FMVXJ//0rg5M78+k/sjiXDLj5kvMzECTNMLVyI+E
6j7TyT/QvIv/lU/3lTTfG83hSgfRwOIOQkXLucm9wHVOlSa2trwOBDMs/R/tR3eytKJxcf8aMg9s
fqZXBiuN5oq6V+fJ+rZycvbFHOV0MixxvDHTv6FdQKQVXugfMxyB3f4nywmzxu7ZoW9bkyqsZIcA
ll5KLuMe3Ddjf1qb3HxpuCKfdaZbcI/GS68tR54q5DFmvPLcflfkh1hPQ4AGDnBeLFucFvmu+irU
elJ59GI9Y+ux+Dqb78bS/HZ6Psvr0NxxDf5IAK4XjgJOBBKvnsUN1umGr9Lur5Z2S1x2ge25NGjE
304Nq2anHdcipwmGcQh8G9qv5Eetp1WQDDmpxeFhVsVLRRfp0N/U6oJmCHAXI6NASqZvHf/XLLq8
X6r2nPADnQQINrF2gBYkDQ6z3vWINj8m8XebffBhCqybgWd7eP4WjBNny7Dy51qHZWdX6e2HurzN
mfGZorzf1hX+2p0OMuveajEIvacJtynVftU6wXohrp3dfWSG92kPr8jWeiSWeBfn+ray0zdEt8/U
u5/r4k8ty0td7STfdRIWlKd8UEi2FQxCbfZEN9iHPtVn35Bh3BhfKvP/ybjlFDuxGiPoy/hX0819
TeOWTdPyTlfUEznU8AQ+C8lDkux82SpaI4pzEnMbq7XljsRZ9ujNS/zZ3x7JolIvWWZ6UIT4hBBj
C/KwyCKv9JoH1WpViKuxhOyjSEF0hE7eUnonu/Wsg2gVjRy0T0WqME9QTbHgVUh5fek73NcECMPO
UnRouMz20OL0SpgUfRSuIklfdslp0e0OvF91wWyYZEk0awHb9b7g4b/WpcDC8dtPV/DLq4yboi2a
x6prim3sLl+TbRDz8zECtZkscz271iZbkpehc/h32sASb9Fd1tkZdp2FAipzagIncz6lgzYcbA36
B4WBpu5bmZPqKGVFtbtOBrY3NYJlkNT4Ew4XytHOtoAD/GMqjCz4x/tx8R69MXNRUSuTm1gXxYKw
YToY2SZfarHz0vXsIBxy0JLOHZpxN0rnC/BecuFkgY6bsFrTAp2TboI0WH+zEJX2AoO/gUU1KQHn
Cr9pIxLjKgr/YbTRrm1nX9CnGFBYmxKSxFX3hievHvatzv8FmiqrOreO14ezqg/UOX156CQuckgu
46um4Zwut7zPYJ79frj5VtpzyX1y7dwQ+1siEKlvGEY8pDFIS4GqQ6bKqu/4RwOx8zNNYjPbDK1N
PkWt38XMC9Ov6RytFaPtZFCeknoVZt/cEwjUr5bwDvx6/lFL5ZC81A61Uz5M1ECN7vKATFZHvUvJ
lWkT+wfyQFwt2q0tyrPboIvhaj5PwI12Mb9lEr0hhzwMZquEkvOGQ5WtPkZsy33Qd777cXWuVdUg
e8V9Q6O6mwRUyoQrx1FGSRjLDE+ezqVVpvIfxcKk+xihg9Uqnw1V/LLN4pKXkmiiehyE/qR7zT9r
XW5fIWQxKpMJj43tj2NqgPN1eiBWELa99Rl7pC8sm/y7n2NSZZ0FI1z9GpljgAkSUpANF4OmRlG2
QAnr3iGnSIjD8deDSBf4AYrJD3PW3bdOeoFp/7dahjgylX7zc/2hGFhnKTjRa0NcweQ+b9pWc7uV
sIoX+akP0o5iBparZsHiGuwiw+qYei/eUCw6BlM6pUGaT5+GWt8kObR5Xb+KW/K7i4dtJyx6guL4
rmmKi8g45hhiss1YZZQEDWsRAgdtqUpUMAhUGLbGnG9FTv2EwakcWLxam1w1XyoWTysvd82LzW+R
EioleBlTCpAPg4kWPEHsYwXCvtUWDRyzo/9WAOvRIgm78K189VvpbsDIoARzimSYdyMlUK4LyrWN
hQAaXP1vVkPZdJPbUc9GxsvtaNKq4CvYEriX1fyLADDteynIYeXjA5t79xjdTEfFQQNOpFJtCuVN
4rRKDW0eLISGmSO+11dpeVHLvyDaB7kyzdw+LQ2folwuqVuReDcoJ4lHnZv3zdKfhHG2KV0K13qc
OBQE8V4GZzfnwDULbYu5s01Hna9zaZ9yO1G7eGmfm7n88nxyrVVr7Epqhzf5zP1yTO7MjgGOZuLN
RCdKkBgVI18xbp04flkX517Vzk89+HykmrAs6+vYt5+dAn1sNFxIeqTDLGfEEeKphSijQKe2wkna
tAunsQa/35y6Kr6Dvj/3szjlvbE3rcFFWf5gQYO+LRfnicq5l9GDu4D8eayX4acY0vtlYDFE7l7y
HIWngna/5bas1Lj2GVKIEOUua4d7ZVifskre1ml8NTrxhqzPNVQ3TxilW11pSMz+PwFse0gnOYeL
QOXNcmPYrx4ofLnuzFT/xdHa5PatzpHANlFnopv2ZmmSjjg/nYOzTCgGyLnXcFjG1nCQLZsqwAU/
GMJMQkbk/hyz+2oLvCc955zEFLubp+oxz2+3wxX6VBf08+U9D0du9/d14VVbHwMyE7UeFi5fHA3A
QPfyu4JJbONWbEUUKoPEti3/9hV4p1gn3xCf/BAJifuVBg9byWrjuor8kDu626TvqmBpzC7q0+nA
c2oFGPRPnfDgHtBSbeJCUTHyADbxwiutiPaQvU6W5MpBdJS5+PZkcZ4LkgBUEFF+VPpjFHd1vE1b
uGddwO6I+ZQJ897w2r9VR5tfXO6ptHMCrdPXcmBr4kXy348S20Oah7h1lr02stfaten2MjtaT29m
2prTZdXlyOparU4LHZZhZsv7yVFHky6olTceFmdHBUaGATmeKtOpInrLCOvkPXX3uOK25j3mjfhH
PTv7jAefr3eucQ2Nb9ITVsFeOXyjm5FzdikUh1NN+Q+6axYNtvuYppwzFEfsc59nUuL4xAA/IFPc
DecxSqX/ITX7zaXDJs7iC+GlvZvpD36VHW0Nk6HRStxc9sdsGO0eWV56migq3YwLg2rrlGGpGhoZ
BIpOhxhEvghIKvvswC9WBm4tSb71kZahWXBioW7DYYoDt3CM2HnInpRHq0jp1u91hShKNi0a+KtX
N0Z3GUa0mhIZlukwdxYi7cuYb2lhNoM0kWovfZo8iej050QfmcBbwJzRhROzp9i9woa7+z5uz+yY
fxDCMrZG7bz4uacTj6Y0bVUObYSCOEuTUVM51p0eqsrKgb+Z7V19bWk2if/8gY4e7uYBtG2xzQ0k
YAKeYI3drRABEbS1OWmmXuMkU499OzE8J685Kk6bO5/tjN5v0fnO/tStBawQmGV1qcviFY6KX82t
2z+l8EI7DgbTkQkmkHLmg4Gvi9orV3tePXEdXeuV5TkbG9vfW/X3hd6qoskoEBbuRV/oOVf1duqL
aB2HcKlY0+DkN3r9tk/YpNixa9oXST1e2xODtFP9U7XTgYU5B7Nz37tp+WAJl06FyoApr1kvVUER
qZULY5+xmwAaJbl1xS5YIoY5Rt4kaC3x2/PIOk8ncbtN3zcfeA13I9rwJsHmo+9PfypSLoitY7+s
jXyS3AqsWh40l04Pue5vs2feZM9aqt0R1X5JU+cS+xrjvTpZqXkW/b27IEAx5dx6BQKjbU6GRgHE
aO/IlK6bFtE2kLQaUdC3tfr54tT/cXQey40jWxD9ooqAN1sSoKdoZCj1BiEL700B+Po5mP3Ee2qJ
rLqVN/Mkobk4Hz/D8tlNmld43DsWuYc+m+9F2fLSga6RUgxkCQRf1Li8Q7ZkzOoj+5XPVLOWOFE1
kmfIXcF1Nqd3py0koUHzz6zB0Ia8wRQ0V9YSIJQTixe+seajHR7xONaLSft1yMLLlAbHiDVhD4iF
PtIVl5Jn99orDPyfdIo2gZI/dcgIXf+ZdtPZgBGVpM4DRejSZS6uVVYuXbvr+08WwKu4UpjjeC0a
8ynIymEhRH6VCLme0MQFnQ67bPLA9rHOin+TDe9qUl9N1u6xIk9l3R0am2AP7K9V0WPmwFpNOOxU
tspXoGCTcbiEDb176UsLiDKcRpAEoWQgdds/ROhmMPcYLFeBa240u/XKGfvZmNlHwWFakWLGw/UU
DtlxkvEpd4ttBIi+KQm6Ko0BwCXI34Kqf+jCOmTYa6JBPEDpwdg0L5KBBTnX4bvqMB7kPZalooX0
2DSRFxgKd38/mdvO5DlbdNtIRxBokkeAy4Fy4EPkdh6CCTpstRZBtZ2lA4PwH3VAd/JlO7Kl/4LF
coRNfp+gAdjgfl0xvhg4/IziU0FMUytMxBh0WnWGn2HphBxwMefhLhv4pEwh/730DMzkYg7RRIp3
u7y63LhhGHqGASKh+y6JpjICVxjZ5/gxdMYnAg3C8Nh9MTU8EyP1oCBvSendW9vxS9u+1pn9Q/gC
osd0qAbxy9jq9wGqmurcJRDBoe82ueXyBy88MxjXOccwId7Zt2ZjbyEf8rRkbsLqFKZ/WkpEe4rx
liJjzKk82FbN/qyQrzXvKO7yjWoNW9VJDoFBZMsWVwPjcCbYCacDnk3leSj0RRHmhAA0odIasUnQ
I+CdmaD6A3nqDIbNcnLOHRv9oVRukDoJtRopa+P5ZHPSsztPvTrhE88PsR0yUCKlDjNwZhCbW/mv
q62tIWYmRTG/kwhBqdV2ohEnAtA3iREiJEDGMnaKPJCeO4zEx8nu1lPSPMIR85iS8/gY/nTmgbU1
Yh+o63wXVcFZxUxGROxYuuWxcUG0BnnHW1w1bfYWfeJ1KQDjlFLJla3ZOzNQd45O4th1wdPUSrdW
m2wtRjJorEKAcTV8mgvCpZUmwBYVxxEypadN3XtYNo8o6zlyRiYceke3IuNaXJjxkZbsayZzOuzQ
OCHqOVzLto7TXUVnhNOc+mjrbzn9NSvLNtfShfKQp5PmZ5GmHXm1vpiqQSYf/xk3D4GmdB2R7l+7
M+b5cvhnFOVV2hNe7mbVO9oTNtV2pRWg9qK6uVWx+2/K3XE9JMFLbEHRqXgKuNG5WrDkhN13HN+v
iNJeYJsr1Z4O7WDcGRt4vAuOVbFyc/lUggIkRWerEGcxX0ohjwaeMd7qXsm+TNLRWFpfJmSRKocB
gv9lZrorsfWlIDKcZyV/hQHBt8whtN8ci4bHPutLBYdXlD4I3wBGQtAGxAbKqOS1lCvlbpjbo2N1
zy5uOGBBGlr21FyRdhIoQREvNjBdI/MUWqzlctu6eXlH8CxXHRbQKUqORTThw+RPhGJANrAyH4GA
f1uCB+tUG1JW9MqwulY73ac490Nl1sV5ycmmuyR3hlpMe6yH2xij+yq3IpIyJgidqHNvIQkTKxWP
KsnvEJMlg6Z2o4YH1IP1PanxfmjYt9kgYVl0S0Yx3B+RtLKt4zR+X/ULo5G9y0idaCridW7/wjXn
9OKUMbhNqzQ99AXTgvaP3aTfNgnq4A9IfY8LZh1kymmsYeZREkibyMLTts+BmSBfN+IygypaufhT
vCAaS0/R+odp65e5x50T2MbVrVwe4pZgOkuCg8mCuceu63Wqs3Flzfk78yq0nhUtes6prGZt3EIV
sQAXTkrFhDYaX9bIzYwn2QMFwgd7VpiEjSZmVizv9DPjyFa/G1R63ZE+oVS2o8SWRqLnTU0+OzWe
KjqotyJw7tlUhD6j6DXKnK3SY71ibfAT1sTPYOm/NCJ1oC80Kf07EVQaypvlEN8C03zChL9Nopjp
AR8Y6lq7NVJmmr7j3RZXcF86+ij7fHotNfeXSgreAohOLV6jMmKDG5r8ZCVsL4zqZkiYGCxdad4s
ZNt1maKd2EaP7SJ6ISf2HWXZpoEg1lXGs5bbrzRgYlnSI7hPzQ5A7cVeFrY8MTmdsw9XqC+TrX/1
ivM0iZHRMjjOpMpQRUi5S0IaVkWlQoCq3ZmQgxOtRgcd5DXuzRfWfCwPItICufVrjU8EL8AHN+Q2
KjtCZA6Sd2s0b3Wpn4M42ZO79AoLlyF7ImOQ2Pb5GRT1McTqLuOgDrtlqdE2PNz45WgMy0HLgWcK
P3OMjSItsAYwgaZp5lzCiVJ4c66+VDNxAztot2Tyme8DLzJ5TgAWVmTzgRNk5KP1oRrB2mmdHXtP
Y6tpCEZDGJ6iWeVCDJG0WcY8Cq7CWI2A8k2HLMhR77W7bZR8gBQePQ2zy+jM56hcMKzWpTW6U1/j
tHKpEijZiGf9+NvwXS7mBF+VqnB7Ko9W5ypAe3g3ZxoutE488Zb0AkVgnc+69Uj0elLuudTWCBzl
4mNaCzl4kkstwSccRMPZifWTId0dTghPNSAeafY1MATfbIujOWV7juw+DGg22Atj1O8YXYCHhboL
8JxFZb9x9HuE4T8cIIRoGrNsYOtvxHEvyGTJiTRZeXRb98cc9R1p+gMZQLKHQUpkAgee9a3X03YM
4JHTIbaXdcJIkF7hofxi/OCaF8H7YOCUJJIyr7u4efRBe5+D9zpmv5GMjzCTd7VJio2tAcqg6+6a
tKOvhfjsUp25mS24VJSj1Yw5eloKQqZ01gYcUS3HqU6WwAumYvammeSU4t6aufAJyvijYfO3k7Gf
T8OzbhHkq4qGfZIRYd1v8z/d6u9tqAbbOhiZJDDDEsXKsUxjy0fmqnEdzxYzq3UPp/pbibkN0Ol4
pbuRtcJ5vTH14hQ67Veo4ShznXLdhnbOM4R/P6tvd+g+6l7N4EVqPg/3naKqlPPgcKzy/B8RMIbF
mnmST+gN9fvOb2INK+XQL9OHzt7M6Xa26h4XF64stI1h4VZxTV9zi38Ce6zS9XvZ1ie3iz9RzfZx
2aCIsOyiISvydCG3U1s9wbXeU/iGaGDesV+qa4UAMBt4oWzQHn5rrBiU+ZRMsNW219WdgX+yYNUp
Gpa+pTuq8ETaz37cFxq5FXXmSxvSZRJKuD7D3jLLRzZFCx4EL/1EOUrKwh/RGH8KSOHEbjZ17eyU
amOExGu1bzXAL8i/yNwhClGJ3JjQrKC+TlLgX4BY2RvPo8Qr3uVPYQA3LWle2PThrQPUS7JWDbLb
ME63WTefcdpuhZ3u7RClHy91z2fFzabTJBnMzFj/Jc6LYVhe+oAHKSf9JuGjqjQ4A5cJLzF7d61N
3Lr8xUlQmKJkWo18pZi5DOhncZpBwDxP+IHoQUASt0g2OqTM5/qTBqZ8TUHEwgNuueCqgt8cS2qN
6RaUy8plccpWAPRaznEeF+2vybnMGkL70NT+r5bAb/PghffbrpvNyxzpZ0FaCXC+4IZn1BJkddZq
Mbw3y8MUx83DKnAAEbP6iAdkFjV7rlz+klbJDsceVpjImFV+dV4tbRKa2zgk+TSKdZATR9KF/Sgn
OlGA3X21ZefLWHpZEHD3DjG1FaIk9459B4ygL0dgYQNp36jGnhV95Ro2w0RA3WcL2HEXq7ayDm2V
ma/ybT3xzZg1yDR3rKdx/ZmdCyC4YQuWctkqVXKSIUGhKplO2ZT5s0HVcc8N3KT8kaV2BumwNwDE
aBFVPHEK8jGo02MncApOBqOhTnUKupjzWZMS6o3hiMWowj3Sg6OPFqd3UfSrCKiyI83nfHDvasUx
HEZYgikjEFeaSVzmhOYEfOpkkv8rZXPodSIFSo3z5gctey0UFO5U/cdDHV+WIMYDfvk+at130ZQN
oWJQE2Yo3p3Res4ryejTmv40ZBsSv1jnCgzsibV1GTpX5M55SA32Dwng13IO3nK1/Z4CNDEUloPW
fzc6QrCRRtuZDX1ARlIbsFnEsUWlhib/iuJDzAQTHOe54AVCMeI2n82jLp9zm3tKxT0+xDyJbVc9
8R/cg44ZHtvK1VLkvz5z3sh94igCPrI145HPYay8J6l6GUb77LTDX0T/Dae0Ux7MwHypnOp7VAik
V8v6S+e3GwagFqLomEuClpa7c3hs9Am5xYbdTNnpm6jQ3jKl+iVle0j1J5OYf+EeAQa9F+gKWmf/
BLF4KvglN+N4sBLjMVac2k26pwr9ZNpIRCBO21C52iE6hMjPsWThyhg7O60HKJkPIAJX3HjK/Gqx
WKfQcWt0yPfiOEWXmn+diuMxYYZyJUmMYAf6aDnyyEHaax0rZlLW/OhPGQjKidVjiSk1xxU7Zzvi
OkTKxk1L3F5Gw57qYi9seaXhax5Ujqy59jUle3EXkwyHnMrLbSYZlyEqFy07S1bBa73p1n1o3BQk
/CJLfPxaMvwcluBW+aoxnjRY11Ga7zUNKh0QRT4wb8qYHObFSCjybWrhw9fH8NTHn2bCZpivVU1N
AdprX4mdPebceM62NIuzMRtnx/ghjMFfPlllhFsnnReMXawa+y1hd2CZ2ObCH2d21yCrXqbM+mQV
74TZ4qUHI0nnym5o7U3XkDJ3OiQ57YsttJeM3TZF5VDCr2KBmrvSi3LW3N3LgPo0cQOWwt6lsYlQ
k/I0Cbapzue9YK5StE+LW4biHX60iMQhiwxUpTf4FeeiqDZT9Elt7Ma07c0IlXaxeWN0hzqQ+y26
X26wybTdhUe6GtHCnUFbaz3R3jo/CBYUWdPsa9b85ULxDU30JbEfqNtqkNh655TgWlfx93UuagnE
LsmynR0ejhXeBsxGVfFV6PgbQtKYCEZhsMGNRxg13DaiP2jKh1lgEJj1VQk3KdbxRrYfQj8BN+XP
DwNgeJkIwgwchgTIGT/35QQmloQofDxQ2pzOXPGt2m5rgJvgVJ/68o3K5XXmBJUXRae2MXDW6j/1
xLXHtVLlCPKCBzeL3OlZ60+ZfC7kTiHX5srd3O+TsfZMqlZpnUfN4dqxs20ypH4ZfjvoEynYEXO+
U2qxUQTvhoWWbh1gkDw5RrGxMCu4UfjPUcLTVOh/BgjyyQXdLNRi3Wu9F/YhnFL1xcxLVOTGpXHB
xvHUDz8G52aIH0kZMp8SPM71btrkNcL9qJHMbahG4BEakg6sDvBKTrrjXM184gGVEigtf5pmurTj
WUDaMYfgqFnCH2MK7WGOxexwx6nZtty9hnzmvZDoX84YsdrajWhzlTSYwlRfgrTjjQ1rhnlW1sQx
Eblzvtgsc+dFB2qprqj6PXIk6w86FfFJanN1AmHZGXKVhsAZheo5xI3KmRbk0N7N3WfnInya7l7K
W9wBc8PVlBJOZ2BCX5/rjcq3yGnzU0tE1HgKI3B+NW98tbNvBK7pRLh09WFQXjS+i2rsGWLDgYNK
/5mEYI7VR1PuRUT/jrxJxovwOravRfrUGRqNCcve4hsD06piHeSofrgsDRzDVzsMbuZbwnaGRKQ5
ZjtNsqbPAQInihf3xmq0l0cnXRJlt2lDw58hxWq4yHP88QqYs5AFBnAivi7fxgBFLCWpvOCko2mr
98rdKOg4sE+KveGVtMDq1ehrbh4VD6JwRqpjhhwjfrsJJCyCawKrVb13uCB0PPxS3yz6p5r/w1yX
1adq+iywUVdEvObwz/kXVCQ946eC1ylSsINrUeUShBgAO2htwqawfHv8FysQti9sV6xxw3Ya5Ywg
3VY2WziOYX22F2I4PLAEXBlUQ4tHolltcofK6Ber8Qb8x1YLKzfmyG9PZvhrkPvTqSNrZ28QWGDc
J0eb/S4cD7TQroRBRj4tDiU3RZe7tBY0aI6j39DM0+gu5wQpHjKJoU7Eh2UsgqZfR9z1zJ/U9DHE
7SmvcYMfy6QtL33SXH07OmKdo2E47K8nc3H5Uuk35yfD3fOdQ3gm/F8jBJIN0KyHG0Fi1dIdLt9D
G4N7ttLfMhHrrmx+e2ECHlTwAIx1h4eP/Hieq/dFs6bTI+IxFkUbpAH5ZYRw7EvApNSFkSFeiPRZ
8upqGJBMO7myzwcpAMUGjEZMDKQc7R2Ncl6OXMDY5+kxbzdnQxtaNN26QMJWfjEqXHkEEYZiNWvP
GZTKRkl8gNWE/oFM9tYhavW10nRXm0mSLcSjNBkK2IkWUbzPlYujgHJ86cxrOJxRpVYaz2IxU1Uz
/xvZSPWGOKflx6CShMAaSCgrN+NHO3G2V7DarOpoDs8iEb6DDRLgoNfF9sHC0giujGeTJ813hSAB
RhQwRqucRxpai1HucusdErgdEEZuvAKlsyg/OvFo8YuocevbYsZMQ3wQbG9IAZWyfMu4L8LnKnoz
lXfFOjbB0yBD9MqnCXxzR2qvYgvmJVD71OnAvGrZ7O9Qh43vFKv2suIAjckC7yWvJpYC6b4d3I2W
8t2lAScn9mpSwpMZL/28Ndx7Se0ReFGckeVeI8A9GN9qPZJ9fTIS0EBbemzO7vwhCbRiQfIBh3kx
9OqeBziCZ2E+TTgd41fb2Wfqs1O+QzA1KfWWQB4tZ5cEzxYfQDPZz+oGuw4yBKYOR32nDRPtAn8J
e9XDYj9cPL4y3A0jIFwasF5j98lioU6Yxe0zb+w3yG5mstHx8+qsPGOyvN09oHfJxEjqZqeoplPC
b2mK4RMqic8G0t4QPzpVXKggI5a7epVBW6BVD83O3KjJdHfLXoB4hjJm6VxeTui8IyNImhT4/iBH
BjHJZWy5BGvd11kfbgo0THVApBPdoW/SQy3Jq1SXMi95tz+zqT9Azr/mMGyiUlmP8byG5YOgUK0i
9p9q6v7LMWTaTMBQHxHwbc+YziwC4e2q9CPwd2hBZcbNxqS5D6lAb95qeFXtvqUyaxZXaZzC+kW2
l5E0ZLYtsmLjaNl3HPFBFV15HAWRLEh/bHbXOt7LINO34HH/TfTfUJ9mbVIl3Rb4621s8+6AWTFR
T12e/jmkJFpT3hjsDoJum4b0Otc82yh1V7Ank6jjYXZqKnkYWkpUBMLcUhVsTB0Y4pq41Ljmf2ff
KT+Go3hKbEHEYgiqpp9ZV+5DMbzNTnxW23lrCQS1oebULfWv0CYJDOdrzs2VISBbs2YnogImOOB8
sanDkcGMPS3RiNH9hqK69pOvIlN0HyO7XstdxRoYACoWWaRM+6wmS/IaVMxLk9dN9UUfRzhwt+Wx
DL9mF0yJT38PxZC7OZefFCBiO8Hz3Ba+sIdDSh9B2OUPR5nWUqWEcpe0A8erXDVFf20TWNV8W88A
/1DScgXlT/Fa3J4sTN9zgd9fN7e9AkDV+B2q48yUbefneda2FqKOM52EWvlDfQlhxkhBCRbZBnbX
Q6JgZW2fMsJNtBYEGtTYgwg2JY/CdNJPOFl3sroQk+dEoWaqwxw1Yw+ITfmMk9wbaImqO6S4VLmq
ltwOXf0K5uxk4gJTW4z+9iv5yGxpquSJq+HAMHVxq1zxZvQstRjIAi3apeDACnklmPJjCPdaViMj
Yg6XhBo9uqZ1G4jXxIcVdAsTE3ARTGyBx3B8Z48KFmAhAkVbPQYz1Rh7NHyfAiI6IP96RMmofVeY
IEYiTnjF3OhgiPeC3U0jvuVY7DXlx4INnEn6GlAkmuo8VG8A8vlyM+YbwUHG1kljUUy0djtJuOgo
7oPDmYl+Gcu1a2ubYkG+w8gu+M+iOYGQMW1qA7Nb3+3ykcR1E+2ppXpJjOAed+e+mjda+MMJhAOc
yIXEBjjzqrKYvDPuGXEyDWOfg8/ph1vHJaE8F42957uvON8Kw2DevbfNW2nyt8v2afMakY2PmT+T
gCRPHb4EuH8zPLhYJPzUlHjH+79iQSPIiBEKkC/TLYanDLp4kxnAUH2Xd7lV0WZPciOrLK/WSVrJ
DwKckXZoQpWrSOyJLI0VMileb6N6TNHbHNIKFPIWiXgX5le6w/i/0P2aPzO8zUvf4UaYcdU7h5YX
TEyqLdbJNaZ3cnP8eTI/ID85DPym5EhXJIVJqnsfTW9KXjttPxQTD/WbKHmeqmIL5dTHS2WL7pxH
eHlznu6m/gj4VeMDLYovx745sPxqPAxFeRlZC7rZW1t/tNrstRaf7PFdJocWR1VFDRzLBn6a6RcX
ObkCkxPE3i13rpM0O5qTlzcXU4vK3d2OjTdJrM1SrkyQaaxk14oLcYo0Vjy1mwrecDex7SNASnkj
Cb2Zih9tt1SeBKLcJLjMeerzlIJD4JTH1Km2VWNtA9L6iq6cMUK+cEtAjxPsiSd8X/Fe9rqfpsG6
r1FbomZdEMdaVldkSjzeofh5z3Zv3mK42yruH8ccdzlf8JITaAZ0NwuNdhjjQFptB3nlhMFwrwSM
XVX6Rv7oOaYaEEDvepwHr55ccDAIv4CyIiqzoqZbUa3qxxlhDL5tlYaCaZFq5WtfDj8K4y6XC/6i
NtjDpvc6zD/JTLYgVXegi/dD7t4U95+ZxJeIloRQil1lAhNvGHF1sAXc8JOR8/ZUQMoqXk64UE9i
yFIBacTJq0PnObE5G2OoLEGyJTF+Ipy6twhbr23sV5c5YBusFrhaGLusOHkfLBuJw+a1UE9UYbCu
Cledk0EnzNLfGu5s0cM5HOJzqo2vM8aq1C7o2awvGlnLvM+2Rq9/ioS8T/HWmPNLlv02RYhZSz5G
SR+xqj+FpMNrPTkqUXiRst13pvsXju4jYkfbVAp/k+X6uIJT88P03uYcl6byw/7kt1MHz7FUv58k
7X7VAZg+uKIa62GNDeCtKLEXuos66jC0tTOUb3veNmnv48DwHCM/DkP/VHb1WzM1yE6n1IBqjGXA
hZhlWhtI80IMQFuKg4OuFJXTc4SSRgv71raVW08x6Mzg2ioDuq9+J1WzBcGGhP1e5dfBYu3vHjiw
8TtNqg+pfGNJ6RvjcOA8+UpjfkYOXshxv7AMLmlEFpNsvaHzSUd7SPg5HEaUbCh2vWOcU3VJFZ5V
6Q6knDRmZDh34isiFcX3yv6YsbR32icTUEblgp3/TBhus0R40Zi9dhwmkZp8AOjkECRTooT2KoYt
Z/E/mWgP7EIIHL+dycrYznhIxrzFTOvQz2/w9P5/8Ewj2UM1fYoCH7/vb8ivXvbK2uQSI90OP4TZ
2jaTbUPOqgSjUhYqDPnvIXsZ6TQbrHqjkWiTgYVlkcYBg42WY53Hqbw0ZeYltUWUkMBt2RzmtoWV
acCppDVj7N4G4mOFEjzJufJVtFTupBPMYc9u0Neq6KohaTi5+EXKfDPT18T9ievXREA3DUyKzQBf
q5JZt/WM+TJVJjm2DmIRQDpD+ax07rMUr7qpkh7g2z6D+TSRDwrMGfbUeKVdbGqbAhU32XGDeHKm
LTAdTnGsHdKOZJ28YWbYG9Hr0thBxSS/2pj5LPUxJF3iDEN5T79M8x4rEAX6kda3DmzDIv6EJxH3
fp26+Hi0W5jWOw1pfsEQBQMvowlaBRlhTRykw/TQ6wczZhGbRXCuXF7UTGhG3N51ak87Hv2QfU2V
salwNhY3naAqkea4P6j4fMkqP8ss+kvmmOT4Ie2xuNMqVJehb4aEZOCknfvMJCmf+m6lg98MNxhm
2t4EeoFmS0/1mN9Qvu5p0JEXsF+sbDmE2Hny/1hjYGvNg4mup7nWVp2VDyVYIDMmG0AYLaLjlZ/g
5Uv5ETqBlznv1ZtiZgel73/TuQVvNHylxPqYpkEZRSO2hjEHKZzqqbUa+ukbmODNHfsnyU+5zucM
8wa5z8Uhz0Av5gUbAQsnz81NYzcTv4Q0e8ER116KaQouUV2+Oga13arh0/TNVZ/XzxkgLJqOun+9
Dn+BUjqOiCLAqpfqL1MU/pB7exNR+gsM5A0Z4necI2ZvldOzlhBiYvrmfLtmfk0q9Uv2I88CneVQ
Ocne12tJeFnOLQzz1NzCVjtOsLAD/tRV02OJNpuKl3uZbV2T+EE8XqwoacmGiB9dT6803MTbOR5Z
bgX3nNeL1/KLXUujrAh4hOBWUuNVkxy+kyS7CtdT3boTNQ/m4prWi4CCHP7N1EFT7Ki6PQEjDoi6
1f6qlExbmOm4Vwb5ZJOqR7e0iXQollgPperiT6+eFRTrRRW6agDa1oAm+aiY5kcYT1snDa59kW3C
uTx0jbKLNE7fQntxGCnVQt9qo/1Eqt/2VBWOjZXiFTfujY58TxnXypD1X6lAIw+1txDEK3H6CLA0
sVFTEYeoKV5aht5VroONIK+nS/lQkhR4Tzq96kr8mjeG5RW9xVUOmjAG3pCq/ZGsKHDTDh+jvS2W
gvHUDi+mg7vItWHbsjAtFXaCZi4QxW0SH+lpoNU2nuTJaoYDC5sdLOtym+TzIy5Jh8O7J/lme0PI
K3IQG4xpd5khPQYV/mPz05H1lUCZryfuVRkRjUYMIXDUg3T8wJFyqsoWBQYzL5KkHtm0tzVvFCOc
s665mSoPUjKXZNAV+6SNM0tHbTPSnN0sWCmOOPSQV4nkTvLlXhodtARF3dWNtZMG2wY0Cu6zuuI3
3OfPThjehhirSaM5x7LNvqIY4biliqlHAojmP3Yh/4yabmXZe51ePQaTvqtIR0tLzedSn5+nkVUZ
vA1qKKz0JAJOHCpxXUtXmb+CB8VkN12dEKXTi5Xnb0MWnWUXfi5oJV2Opwb5k5aNfVjO1Ubv+02g
IQXUbHsLxW8pD9Nj9anSwj90V3Bc495UjH2LdZQoaO7JUa9WbcdIkTPoRL1AClSeUtXhFNJ2sGWI
LuA9q7hfqbptGmefsKnNxXiAaLVrotaDn4IxsGNGZYuAhekkBDiAzHqtHZYPWkqoaXnGVDzi8sm+
TFrK0yvetsAF6A6kdcNiTVvsg0k9UM2xcaoMzDrgJBecI8sftj5Kep+1YFNUEDGG7zqmpE7u8CT4
Y0Xmj9uP9sFV5mRrqA9Dw+yLGxH94ozVfEtH0r50tItldi+wn/bjkN9odvZMpsywzze9Kq5Z/Rtj
LxtMXOBkc7YLXjgKipszZRdOpp0W98dRgbjBOkaU9lufil1TPtvzu0lYROlfFEVsaCH454iloNC+
S+0KsPgp1AESDMlRsumTCelKngSY8NfzZN9qPfUjKweuR0Okhe1hxiGUONXBniasv+XadU8LxYqi
aI/cj9fZhA2YAws33mrCZjCkA6Luud8NbHzWKYy/tEWmE/VBJzyGCad1v4qJ0qIO3BrLhyjSfXti
wOLLWIA6TFx2Zi4/D2KJcZ9D3kls9kr3obAebtAMEKH5PFM+rhiHLgjOhaPT8AUZhVu0t6qtohFv
CH7z3t2MmbGpdbGlqmlHj4Vf2IS1DQ3RiJi6iw6eotwtb6OSW5J5nz/an16Vn5nAh9VPDhbcs2LT
J0JGEF5UMKe7MECbTie+2NUfs+O+UV+1vNhRVrFqLcwPkV9n6amB8K6kn2nxVrXqWkzGhz6eJpKY
IcEnkz72FNc/ZUjrQjJC1wiReIu4WjaQ60jUvMQAwwv8srFCrT2rl64llpDADCl13oHIxtAYKw1W
V9b0dw1zlaKCP8/GgztFpCfGtSpyXm0NRgIMzwCcHP3k5B8OijqlPyighQ95Icxu6pxtFZ51+kIr
WxpDMolOUjKjAUEsQWOMTLlFq20Wq00jOcDJUEyAV7pva3hVF63Xel6kpt6hvZFKuNB0T/Rq7HRF
rGc3OjbM/SUxkpCer6D/rtVjKk2vxbpnzt9UUa5DRf3R6KtfJTOSIdu1OmCz3EEZsXJvUsMvNY3u
qin9Ik5O8Vyf8xlY3shd3wT7ws19JyToHf9huUpkdbOG5luEtEdJl2kgYZVLTgVpipqIo+PQa0xe
i5zg3qn07YBzb7SfDWhD8Auo57CxpI+bAMeWS88PNvqNzbfYTsEOVZ999MgdSnPQV1RMvRqIiGiZ
WqaFKIAMPjCiGuTzoOLgAjgJQzmEEXnvgWN1mv5xhHnc4Ke6DU8KK+p+voT6u6v4Qj4AnrLqA1+r
hJuxtd/qZPwsLJvKyoq8tf6mTtYfp+MBijIAB+Usc4BKbKy0/KbKPwu/SshTBkgm+erF2+C2Z5fg
gj09K0xa5fJnLctdMQU+FlA/M1/oWVrLey1CyrbOOWK4xZerq+DbApDDRKepr6Mo3oJG+VK7miA1
GRi8lPxL+xpUzgxzg/xr78L34JcFM2c3as2fFNo3EI0pGVlNRYiptDZwWKCqJSmVTfOhJTONHpOJ
i730xGJSlnjDasTHVpBG4bzOFSxVbbab52XjMx4LaPWTDgiEzXhHQjvR87OC7czBJDXUDRGkxqPL
Et+wSmMtmBlA+n+J4eIKrw8OuxA+6R0fwZxm6Z6AE402fNTf0plcMH/amCW3rOMlBfRGhw1fS9Rt
Unv0e9NjWUNzyLYDcALXeG2zOzl4Kc/Mhg6OZXGswl3cnRL8vvArZneX8srBA0vvez2dK0x3YeJ3
yg7psu32XNQSTMfFAr3ivmv1qzW/5wOmOry7s/Ge678mqxHnYJlXu1R91BLOrzhbd2ih5L6kfgUI
OQugXf9xdB7LjVtREP0iVCGHLUmAOQeR3KCkoYScM77eB9657BmPhgTeu6H7NHyvbwnPne5gI2VJ
CIkEbrbEzW6AAYh5/ZAAoKihnKumdK7eKTkVFTyE2k8yPGOmJ9UvWJoxXDIHkE5Rs1Nackps3qWJ
Ql/9U0G0w8NkdTfQE+rDHYwAuQPXUYNvBcQ23roqdjZqzWXCti7Q/WXnPfqWEsTfG/C7NIDfV1P5
6UMUDgvJOiD1W1XGG6UDBlwZQFpiNWtPHjXbiJ9meq+5MImcsgNoZGzQNGwA/dLztkqybIQNw3OS
v+0szGkGlypowNYciJG6UXnNVR/JnIA2hhX3WyjPevCX9edCg3IJiw1G3KFoZmoyK2IQpLO8+ghY
2qsvPVka4p6yMBn/mfGkowS9BCyEpCxl16UMLvMbCfdhckYhEArYWLpHlyNKtlPtEwT0RDsNogtp
b0j3omXwBQDFNME5TXKhYgtUv9TWJM3E5kJtHbl40b2KgBzdAsAiVA+iocvsAWDByC6GEMLPpm9Z
AzEFhYA4K0GlBkMMwLudYnDs/wzJ7k85PZVRHGJAOdI1Nb8nMbth7IeS/e8zRg0qdracOY15jOVH
PQVO3kG7jJh5EOGM3R4EY558i1NKxmAHbPhl4NtYJjyaBDDZIpb9ZRyY+6T11rpwahMnkzCyeOqJ
MSp3zdyF3z0rQcRYp6YH0kzUIQZPUroCKqtlqr97lRBDD2BbtvGZUsT8oprZkMBCJ6y1uaV45E+z
nzhL/RNxUF2tG/9KpgevFqa88iftFi1GynbZFHjaQGHAW2+PenbHsM91maFcxkThseInfxclNm9P
zcj+mX+lhPRonKz/aHKwTx0G1CUu6juFnHfcrExdblV04kkxcNRYypGhc5jDP8O96zoxjY5G3daB
8cMqmxE/xADdt+VyKyZfMj9d5J+j7LcBekC1IZy0HEg8MhY/cXx5HXbrujp3/Ql/3gZPV6EuWaS0
XOJ+i4D/A+gzMFYKpGKg/cygdzjAbsDp5cnw2HdbhS/doviPqsldi58zIJIAKVUCcwWInshnFeKh
Wij/oAoJ3gbAjjQeevMutIQ/LFAY+UcBBVgM3JwXB9dsQRJcA5xm1Qkm4ZP7ajgrTL8keoYyGh+9
YLvTsYbtOU/2+CCRYS41PCNWs2i/vfFDTkrg/7E6MYXWFvFWEK+I79wjKOg0VKuEKS8A9enJQi2w
6KZzL39YaNtKibpQ/qtkb+EPiNvQjHjU+mLP1uGGx6Ad3orw1aGkydRfZVwj5SgDJzXslGTywVyY
VGGVt5eaNYCYCDUg2bYKD0hkniRvK2XXBDNUDbVp+Bemu1LewcGjWdjDWsyNfwPTdoMX2r/GnYOL
lT/d14+m9fBiR8CAyZi0+4t4/4kKa64W+FNxpbPQbnYJcigKLUs5IKKujG5CeQDlh/lAqYRidtgP
xiMg8FziJHTSFtwETJFNqn3H1cvIndY7RuFLU5zApeEGMXfFQIb/sEy+B55Mdcl/ysYFcZJnF5e9
ufZTFi3JIlI3ob9rcd8J6qpHrjBKTwgMtcUiFyITATjmGsq70WCwZqYmyoMjTMpXIhNlDEToo8ZH
CrywFv+JmAGr7aDtCVcnVXQYPp3/UxNrwN0JuSCzloM8R3jmd1Tn+DRJMJjc6G/m4Xo8xzSc0StR
SnL+aUcTqwVxKTT91zbYFs2KeEA1pCtijMG0ighBg+NvjE+MtNpx16gLf1op/wvrmlHqfHz1Bfqy
FS+n184TxWZkBU4VkbXusShHGtgIx8R7JPkz95krs61pk/GArb2ocNUyM+SAtry3L/+I1i2NgRtM
t9E2Yk9q3S3lNgKoNOyJ9ST4oDEDJ04u5fj0WEoZQruTA3/hhecpeijIuG7an4rWzFtE8XoI97q3
MuMlJH6nbZ5YaVFMv2LA8+InUL6TAj0HnVrlfdX5C38yxhLg6XHKZBfdj917a7la9t5TrL4EOdiY
sjjH+cdjZ7Hw75V7hIyzVPlbtHwg2c3/sCCvLmHfbcwWr+cwq9pdkv1QAi007XuMniqLVcRFyb/Q
dxeMSmB7HkvIhjJU8II6C9C6qx17XXbYJOrAw5GK1jcfwo3UT363l9e+tLa1+7Ff1DEOMZ/RCTJv
DfsBVKV6vKUcXHgyYStyKpOiVKC+YjfYkbhmUEDItgfRP0PLadBElSn6RA02+wHI14huJc5W3SXW
5SNri0w4ppojSKivlLseDDND3bOxUJ6G+C/kOYxx46UKPCHUtzCY775pY4udmcKPgQQI/Isc3vRk
VUXrJj5Z4V11j3iJUGbE4H+ku14tzHqL0txiJdRyXHIost8XES7ZHidvAHyp1JzUujQNoBvlT+Kr
YaADM3QrV1cRqWOqXWE3orddjr01K7pendXaHx+eHx5VIo9U3SZNgIrqxZ8b7BpCJhH/WO7BTc6u
dReVc62tJenQ6acy/0o6kL6OlzzVcV8CxpdJMCc2xOM4hLuAloEGPc92AuiGkvwA4oJFLueVPCxy
457mL4mi07PEhQnbUmDeyPZYJq8ZGUrNHQxFa+Ybm7Ymjrxch/Wf0H733hmYBeKqBTRvUP0NrB27
1WzUPhFWSfxZpPvO+WOG+KwGtmjtAu1LbQhEIsI8oFQiYxNd2l/FMhj2F48T+quCb7FcC1TSWWUc
ooFhLgC9bC5MqVXtXRTO7H+s9DiJXF3G2tPC4ZyCOgtEba+YKrRljEDLUKIE+xUR78XvxoD/xF5u
/JG6b4vNt68pS73emvmXzghFtMnGKzCW0YBREOLPYwSjQtsMe4iRwjLFjpPhysGKUiK8Do9uSLQ2
K2joNXCl1KXPrTEya77W/lP+gjmi6mwqCLvQZECb2CBvecVOvv4dkyt4ijrelEjjmPf4hLSEYPlz
nMCfIVx29d7UfzQuperUDT8s1Of+8FSHtenasUUZyj3BClUYHoHPKoeGc94JgDsYK5nAxggUXBny
uum3Igr9UNmiQrD6vxSiAcL6iqQJ1miuIO4DQjWYVCMiW9DrQKUdLIgjq4K5f8BWXUJ3jx7TKw8C
guZBxBY2zBvlgZos8FdTPEXPfDojuTubdjxlTm+AxbVbDZLj6ndPeiX0r2goGvQ3XfSXlD8j9k/J
AEUDSoQlL3PkRoBj3DJp2qv5SYKg7OtUCzwWI3OTRS1/ehiRWgKyJnx3zFUKeVlwOoFR1mDyhquw
uJkNlrB8K+Xcmh0VjLo2OJ+6LxwEA6lY4xdjAdCqG549Vp6pcvaZ1hUrvXjrwPgs5rwghV6ShHll
+ifgJ9GqDjeByIuRMizKl2XxHYUEPB0G1Rk77OztC3/CJC3Dx2qDDvYIg6rqHYkXTLb7eQH4y6WK
r1PQpZ8MnX4T7hqmn6WDSGM28BhUMAOj6JC5fyF1nxTFjqE6Rn5S0EVBzubY0PnNmt15nO1AtLEB
skP/qkOoo3cCV4cGOa3yMNOXTFOLXM8vbob0J+enygIEn8+mjOqswNkyr5CRy18u8w5sCGz4CHdJ
zjpxLhb/xEI35X+THzoIxBOgC33yiE+TM/RFzrQaZAtWl4EIWhJDQ85hGQfDPIY4ThhCaaxS80F0
PPNCnY8+KO9K/y+BLmn8oCfAgHU2X/DMdM8p4kM5/noFlQBJ8+Y8SN8xgta8fng+1zc/BU2/NXbU
j95C4ApfSP61aplvYHhx2kvOE1AuCgQgjYYZcuNpyBgC4HQLvfpTK2K+1pL8rPATaxYKwuqQGov+
gC1xPqk3JTD8wDM9rnrAYY227TkaXVoERhZesg3AK4zdRxoJjl4Iwy4k2ogOB+wl2Pwu+A19Htm/
LP2XI2Ehnmsdqb/m+Pb/aagjZGEdK29sXI6WhGQYLTu+tnJ6rL+Qe5rCRcjx9hrcKCyR62vYvlvE
RKqFugu79H4YjoRlkaKs4UkyXOLdHBGpM2hljhVJ/GN1Egt7V9gUAjmIV9qQli11OR6aEMdZTBY6
SF/NXzVFvrRCQmOhkOj4OugOJOlXJwWMX4NBjd01qt2jjjUNU7M5LHUPP9hDYQidGqqtc9zzR3GO
glqzxneMLavMP6q/baVd17gLkaokiBcBvuTEb/fEkYv8haJoG0HTG/cA9ppua+Un0du6LDPch3ZB
OVd3T11g3naPodJpg5P6NF1sab9VFFEm0jid/Kk6uhYfsudgWPjtJ8NHyLwHBODeQ+AKKVV+0I80
QBP0lekyF52DO0zaiY0y68W3pP+GOY0wK5q51j6M/FNqNyVcAw+c680m57WUoQJetfEAJd4KmfDu
JVYCrkoZMn3FCnfv1Wi/w+CbnA0fW7DSOlrmIDkDQ8QrzxLZ6B9dDJ9gLfoc67ZkznPD6ZK91s/Z
JVcM+rQ1l/io4zeBNoIQMOIw5ekYsjX9Kv6/wVo01UUzh1nRv0fuJz49kYM62sOJrlDHRixj9Sst
HkkrEYN1uWWstiGO1QHxiHJuZvlOlJ8RpjLR1ZPtGBxc4cvPXkLrMElTo6ufYJJK323M+uEqiugc
lyQTwIs0UK6WquOqJ1M9tJINlSmIz9VwYSXWBvjJ698IcV2L+XKYfE0ckGEbkKiyohLX5ENU7Yb6
V8qjVcntDtprMZIomn1PB2CUYKYPGOgVj2yypjPCVIpp6Eljm7wN/yeXoo2e/5iMWLG2mS0riHlm
nFKaF0xg5CmyUeeCQopROoK5Kxrmfauk24cNAeEkORDbRiojKuPmG/oCqrJ1mPz+X7TdJfPm4xlU
GV8vEkyZFWeuxdGko54GwdVwcbcZvXr4UBWMTIcJON/x9fg+jtqZP2Vj/CMGHFXRnqhfJVlZ2akS
ji3HNIkqLQfNsJNJDSZAwNQ47jeyTmzcJtA2BGJ2H8g9Tf47ykBlYOUB3UDTCCIcJQIK4OgxsJXw
P+PwMRAFNBSTSbGTFQSpPcFM7DsbFqm8sjyVyyo7GXSYofbxmFWLIXbBxxCdourapatKQg65cpVz
aqGCwDSeKTMhhKTELRihcwXjgP4nW7Q9SlPyFGuEDVjNSoyWv42Hv/WqeS0/PSiCqcVjqiFAuRIr
kVwGbw9vJWD8jgvMGtu99GC7FPHyNZuJPouChc4Hd6qOYpelQpo46u+0r1DMwJl4mu2IFggUyi3S
MUjO1WjLIqGDUs7p3Dy1ag/M3h/XBNnl5iNuNjCuUS8BqSrolJMeiLoyE084v3guzBN7yqbegaAa
SMhSmkMr/BnKIXgILo4abE4lshhWoSEghZiVeV5x1xzgc5GTYOM+o7EyK6672YRPNBWgh7PsRiIt
vLhgHknscqYOj4hTFAY1G54ZJZhZrlik4s5EoDL9gkp+5Mk1EydXH+4GuxZeek900NI36TPgxQ88
NOOCPLAUcQH3JHQ3wUO4/VtottdvvcpHidtzz9iSTswH5u+rG5k4kEBqf6vKNe+XA3sCTIEqg2vs
SiinUAmK5FRkvBeokmbDPjRvJJZQQywIXVWLO+odcj2q+J1hiYInVMHpj5wxpgOBUb5ULFTdCh3C
oaFlPXiRU7dnECFUM3tiZHNeoPTCnk7oNVjbtCHspCUn8Nc5r48/7HzjHSrfvvpVjf964WJ1P3K+
Yo7boMZmq2k1sMdVgz0rZ0T5luSrX7sMmOasARj4Ibx1qmKraxouDEh1R5UtmRZsUpy8GH00koJN
fMuGfLXYfwf5mgEGoasQYvgX/yivxCkXAM0yVv5lFGzEUbk2qCMlaaK4lzMMNjNZ2ibwbOJPhiFX
dCi1JbTjG+NqIPzp1GHl/xPbfVEfMjaAbvGrYP1tGZDShItsjxVEwktPfXTujLI1UT98XMuG10k3
/8GcCEcswF2OcvzMJYJ1f5S2XXMPG1zxfAHo+iCN1K/qOypPQXLoo2M6/qiIGxQ2XTl2lY3PcMXY
asV5sDCLchuH7IRQurTbCo0Kow8Fi+EpVy+mSWlWrmRtk1e2C0OkZpvbrrz81Po/LbDgYgRu2bQ2
9KylCX097T5atMK10Zqkcou7ED0WPDCCvJhggMNOg1tNfm+c/Kn9thB3fsynZb2KYV0HJnp6PP1H
MX9WWW4D4EBBL5rcGOuAdy7rViS5Q1Y5ReGyRzQSS+AtyP7kR7DigwBWkM5HXZvkJ9OOxZdBwjyj
HdVPKGWoN89iu2lHwhOTbUKSl5vzxu0iNhTiOhmJweE66uVzJ53o5/LoFODiYow+1+mg5IPiOmZk
G5FCclQ3F6wbZm5sWlDxMqpw7uTRFjgSc4wdJBRSMflAQpL6kXHKIMtMij+5sxGmyXTgA4d8U1U2
ydOzGvdPSLKP6s9RUNckbiX83egQCD7P0QRHXxRNIntb9/9b3ub9axQ2fRLXBbdYNU3/c9ZklXZO
tEUtmlu//07gPbSAhzNqyQaVX4Wy+972N5AdjkW4iyrOI80Glgr28CO2P5p2S4yzjmoV2Rv1ErOx
8gtwpVKcWJG0Exttzj66IZSUqI1RDxaEvS+TiEEFWovKhUHp7/EzrSKSgvUg+XbLnRZfY9BTjJlL
zj+qxRfaFazkASQaLGQmSXXUQ9WKaXcLZJrrwvvTcV5aPm5oj/HZnqAaUlWM8adiWBG7W6n9Uz/G
cJR0R5ftKsG/wKfyC/t2AGQZR8sQxfFwpvhTGLaoN73cVRFP+1JvWeMf9XIlKR2OabtO5TUgElpO
xwsx9CHhzspoZcGIrMbyhiYJZMEQKAtuxJ4gwLDi+isD3LSc5cM8TL/rcDsVIn5Cvd5Js1TedOE7
TJchbSCnD+E3g/ogS1OblG4bfryKsk1T1yIquDURnBUUAMXc9U/ygTRlbmk79kNu+2PGJwA2mgH2
KbxG5lHKHyzvEMqq+rETgXehF6PH4CvYWsmpbC9yRtSdw/oojxXbbE8MuBVzy0fsBhdTu5SIXn2M
r2O9McSTIB5abn2EP+xuTKZ1cvSvkzBToBRDOe7l+84DqB0CXW2OenWIGLJL1TFo9gOAr5ZBA/lT
4nQmkdvKEG26Y2d1sGbMrJtUMwg+YNdJhJBpL1nLGboB8WDvUUZfEgjUSP/HohK9GNmEa/IOHewU
LA5JrSISd5uZcDYedbPHbw/HiiXMM4ejDXlqpmp8tWdBOVkGvjRGUJl60tuzFp89qgRZvqrPQruP
3TcZRzLBlPQw2cWPb9Ni1sWWqX5Ub+nWtp/9BJK7SjUAyPlX0T/89NIRlkfKoU4Dua6L6+DyhNu5
RS5dhx15NvoYG8j5pRlmSS2gHkYB1Z1cBtqpPTYsMtEWxGuX6at5jqStMOw7iwPtXqmqM4EpS6CQ
MUX/JzQZu0hOnP7GorKvNeZejP9Rw+9CZYqt6WxphNWPw9JVaZ3NDA1k5lSUh4UKBfJvGqvIw4pw
AyxPMZ8DZ0d8MrpLKC0G8RSox1zagQqjmAuJ8GW5kijIGUmGqOeh8kIV7SqLogXw85uYTsLQl5Km
QRmuMtLJefSl/It4Tois68rfpdTWPtiCsgpmqnvTNdsc5xUayCp4Wpw6w3DW0g/+dK1zRqRubEdR
1Mv5kbV/kfkIyx9JRtrQ0qVG4nyuuDYm584hlX7gM+C79BpIRPv2M0rDzNLHjZoTTD75fh/8m1UF
BaGC/KCjm0hRS+D3xv9uMskOXuhTeP4BdZru3be2Il8Qt4UPgyP8y6cjire8DH+T7M2Hyl449d41
YzjIKuakJcgBFCY7+XfI2MhyE6EdVdB1iiyb7zrdqCuz7WLFgGuJycPG4A1TmaadIYgaA8cVXijh
mycz6peElBj4jIuVpV8EBpalvC2KpchLV+FZzeQVHr4I82NIXkY0jUJ3o/tLIQJKmiHRXMlWRYSm
cYESexC4/Rg8ewASmrZYKR3t093I/ymVTqDAR2S+0TOK6L552yBaKOofO4ci2ZopUgdEGrypWwZX
VgjW9YVuhH4NTm7K3C8jKWJjsQ7BlxbJKLUZrhIdowDbuFa4mAEGS9axaRhOt0RwcRO2NrsH+eFX
9day3lJ8n8hmsQTq1wznw8H3jzn9tpBYzMoKUMuNXYrHoGwWff7bIBiQFoqxDmEgj9JXiqqQhOO5
MD5C/RH2J4guVumkYGSqRx1SPmZnv2YIG20CFQBr/hZZT6REcuh1vauxG4barjQ2eR6wVrqWEUG6
Cg2LeDXYHYcPxb/hozZFluyHSogWhnjMR/RTF6QBVonj9eRqTjP1GfIJqigV704Mbj1Hk6nTf/S2
mg9LdoImfLGMrgjZLS3vV2A8ZKZxA+BEggaGzjbCL9E7WFhuiuK3JBSGT4A5gbuFLcDv0k0OHhiW
DfUnQ7hsDgF/FYQXH49c0j4N9jMuchf9YaJTREKMlZILNqLYid6Cd5aLg1o8zP4cDU5urrtDmOxp
YMCDdIEzcj9lfylaqixa42VkytklC3k8JzVleWOLuHdAKUcb1ltxtZLv6M4UfTXqyzq7qL2dSDT7
dq+wKqgYPCOzzNrvBEWKl17JSMXRfk71I2sqRpUtK45N2gPDXXj9GZqC3K/V5tY1bxlIuf8tRwc3
XilMrr3i3mkW0+JxzkVha2q11tVTr99EIBCi9Z1FmBIuUUIx0dvawPgav8tcJTiUcq38Gyhuc/Me
54eI0Id+rfSfxF1NxhRt0BdSsBr6XwvfXYIYlD8Br412SHtwZ5zNxOrI+KQj7wflBfELvY7AaEn5
K1iIvruLEiN3J3AS549SrVP/BxVsYFyiqb1ZAitw1UNPYc0HHIZ/ZfuDvipK19Oc00v2PXARpka+
4eQ9/Tf+UryibXxMzZvYnV0+2wQRv4oU30bHynaHDU+79joH/4tLbK22r1nNhcyUS8j3mODfNa2p
j+2hJbZWAAXix6cAlT9kVTV7mlCMExvEn9ktUds34cXwttj+gvxHMP5pLLERDLLqVzmuq2DpE0Ef
zNVwJavXYaRwrNEP3NQAu6/TvHKiG+RTj4a4RlkiTjdbQyiS03nnAoY2Jjnlo0T4q1CyMgBHP0KD
2MTXyt+3DUeItRDdKzMM1SjIT70kqHNyrF9OEqxwOvbVqa3dhZUeBl3Btv+HFmpZdTkqrmreqNYK
BvuiZdQ/RhdzkqhXb3XySr2VYhrbEh4XMb52Ve7wT9k8chMwtMnPTyvLsmY2UIArFDARVVTCT1OL
4pXM2n6XlmQMMix7edGro+QogpNgsEUl6zEDGMjg0ad3zqVXeZE9lsKP6hqH6JHJjuAlpefk8lMb
RxB3Tf8WhGzFFUAxL3Ko1EuaZggjpfsrM0Uy5rVy0Eee71Wpw6Nwhp9gXMk+Jf74hqcisLfv+h9V
v/uglYgtIL5rZhpHQdiZ/WMKSxmWQWsLmjPA5MYpol7HbMuMdFBXFX8R5V/Q/WvBlUwR4HG37dRX
Eq6l4enCHqnUvSeR8n2iERLwSHVYglCOmY8MIWVxnEzYyV/1KtJ+XqIAY4ElN1cFdUjOI0jTFQf2
qO9V/TAom8h4JuQ6Zyv03MgVlDszWjeF4r3AuUERC7hpZqApH3kvzSlr9ZGyJTW47UfTHnle9RT6
FTsr+CeCgbGAqcBXVN5UgyHc9xiDf3D/lGQnalsVYQJ26BYVoX/HE6b0D1nZpjG1KI8A4Q0002UJ
s3uv8WJEumNOX+dHyXbVNI+rtrgoY/+iYAOTKVx6KpyIxeLgXfrimkcaBey3mRyljBTbacy6jJoN
EhPMvwl85Mbb9Mpb6uAZJgv9R0TUDGOlHo4h5sUsfvrpT2idtWyjPr16bsGrZIIMn03FScs4QEqQ
kiMylPk8KSzL3p+BTPD0i1hP1Cx0WjEXNJ2xK2+71t+0oORCzlqCaSQEiZOyfvIr1l6zaMTVoDgC
RLPskaG3HNSzhicgRPEvp3aSbgXcWVAb1Ln8I8sriTYudo8R8t9UONI3Jqi0hQlU9q9oFuy8h5S6
ABEfq4ajBYKsI+6U8FTywJ/wl4x37Z/jUSQJDOAmOi4QS8RPNV3imEM798btKO6k9lMIF9KIA3nH
x4oCuxmWOD5m5bcw7T9atLMM/hhtNjwIJpY1LViYxb/EtfWOCsf7FXq7Uz8Mj2PX0QA4KBI9Fx2O
L/3LC2umI7lpGECoz0ieFz5zhXvMFYH03MFAIO3VFCDYfVDQ0OQPQ/hqQSzE3sWsTtjEGERq7Q0+
ceU9IsNgwEkD0ax6lA1SB6UBF5xnLTz+z8gEpzPQFnByt8q3UV3Thh893rfRHjRYh3M8djdK8Yej
Uxd/zGGhkqSLw0tuHEkghHt0+SY/fXME1di2jxYsbW/desoyQX4Hcr7U4/OA0a5GlevzoxAUMY8Y
bUkTgW+SK7LHtELcPAvRW2ZhaovyvXZXExvKsNXxOTDLrNAtNlSv2S7tHUvD3pEcZZgyxkotN4Se
cYJvjWjrqwf2Rnj4fgpixEaFNTExL6N0ogPU1X3W7DtCs5NNlC8E3fbw/opbvIZq9q4YZEbm3deu
ZvMH1CE3Tn12RZ7IYVAkO67kMuQ1toeS8vnUFPweNq3Qfci7hf26qIpV6u8K3vMqSRa+fFHRlsMY
nC6i3F8N9TWtr+jVgXTuimJdf3Otcg7lpBfFd8+nq5nFEgTmBdqQxLi0/ZkhvjkCrr8k8p4rqnvp
Mqq9LxBU8+LKipmVBivMgDssIy+D04bQBOzm9QrRk0ogi3xps6v0TqJL3bTz+itl0ynyqZIE8pJM
7taG1EMxsiUiuziOUdkHwRUFUcbfl1EO+3H0veZVozeb8h4qhNoRblYZdXkM9Si1lC3WOx7sl74T
rWVaHBtk84F3dZu1Ky1SYxvX9Qlk2SJgYhR48BBhCpMB1qDjllkML7FqFyoDqdGZdPnDozQ8pNYX
vMxiTNnjRKXNhZQ3dnBvzfYKN3XBaCYd2a6FBxC4cOfc9hfuQ1WSjBKgGyRfS9kL41lrgIslF7E5
93A33a0W/0QAT+L+N9NOUc4dzSipdEwENAB5CTQtWYi2p8h/ucOzRsLOgfQM/N9SRWRqbgHb5aQV
W/2iyK2lQOknvCgRzOmqxOILMTWhcBFZ7FAK4qfPkNhghmXjnbQ3r1vHDz9AE6uqAMrOqI9ojgUk
s+jDepivqG1K7WuA29Gi7LWs3z7djGwxTPfTiU9ZHmwPOrzevGiUhxzEpom8BDqUjxZDZQgVB5yr
4UbQ7PauwyTFx+1vcAgxtM3jBZd7DsEOxa/ENN8kctfuxh/G9Vr7kVBU9GRvM2ndRdIm1XcF5WGv
3btoOwirni9IHiCDSWxAMm3NMTNq0TlKGYNLc949UPEKfzu//upI+6trCloDCtRVVfY566ryLIx7
cEZzmmqMJZyCqe/ooFvgKRH17Yp2y2cwiaVVOwRVXOV7HrmUvSFjn8z4TSizmCJANqp0rpDupzKO
fXxQCepqwpyjm/QcAMfy92DAQGH8XqOYS/ZyPjOovAbUsEgTiiUPuBoeNHHt0fuTS0lTDj2hmDHz
qfS3dA/Cf+i6BdEOtbnoPZXyVYS/KjBkkUzacVoAyvUjLzYWPNf8JnMjY+6vt2p/4kuGqKBah4l0
0rGvJ22chr9gBJcwHS4/uQKrcysjGAFkbq30Cj0nYsFVCwoL5qG4dTVy9lCjVYsaNRSnPfOFSXKB
7p/zJec9iHukB+0Di8qijK6RPjp6S1JIX99l/QcjmzNquJHAwnpzQb2o6KDVrJ4NAkD+HikbvzaV
Vbb//HHMy4PERVSdPQ3EDGQnnQozn2cwrFuy0Um9aTRxqcrXpHyGQrnW6gfe7DJ4uanGnYXa1Di3
xqsJcHAyk1La68A8NqaMblxpOSIXkMJDU/0RbGhXiOpkCgNUgr03rJRQRYvtnwrCy0s+fovBIWhS
v5oLQCpyhIkq5VmkvaNk3WSnstx7WA8CyMRKmN5jrP8W5rtCcgT3FKN/VBI7oAC3YOwMJHXHss5c
aZI3M2pRHz14dVIu5x1AOeLuF34tz1S4Kk1LCqJTsHcTCYtFR9pCQsIS5ozu30C2mv9tQYNjVcjG
ttrVhGrF1TUhXsLjVDQ1p/eckJktMOBZx7oRxwO8JCJ00K+Y7KHHUGePxWII419HGi5QT/qHFZFS
63Ykocq1TYIUCiYYYc0ZRo+Dt2mudugoGLMoZGFZRbQc1E+g65QdMvoXdIuDUw6sSvQR5wsTlwXO
ypQtnzoEqBZx+GOdYoTaw1DQ8cBaVD8yJFLA6zxCe2xkdoi8K+2/CI1ZjeGlD9ircnFE6H8wGCCu
xjoma3NZwpZPHppqNDfYoEdkZhtVsRBgxuhbqx/JhXdQVtGMdUUYrhMCUAbLqSZT/t0bfhvzjMEK
d+XZLTkH2dzCJlPTsyW8BPc7MXdwFuf9cG/dcyy91OJVAs2jOxgPaXrww7csn3PCKz1euJJbb+hZ
QbJcoRyBUDDAx/I5f5gZFnLClfuFZ3oeSjcxvqr1ewyfkrWvWKMN5kNErcPKM2TVrRXu3LOYrMrM
qWXOR597i7xI9oeMXMbRPCR9sfSZegXVfvLf5yIqrvI3Cs3rMKlkfVIZk+CflVMzwidM6aqhJcxK
6SgSPmOeu7iZdd10g4H1AM8Z1UffzLdEjlr+M0QsLyvoDgXimXz+D9QGbRKuYmaGLT4x8uDmCYNG
GXWfjv0i1xTAItMX2j1EPP1Wyz0jZ3YvCDZ7BRDdrKL1mgkmfUuhrgh04MKQkIv/a0tWZFXtcWIr
u6wrWNwWfzWQOYOnAkwZFzVAdSUAX1XYRVOuIHjbAULFvqWoCVykmSut3HehSmhbdJXKfyGpjjFp
RGX5VdQeMUAXokK0etX1GzfNj4Ea4dUxZyLLqUKheW0HmyBqxjnvbPrRpw+jauzB0rkLUnbhuoVi
dWqrgLYEDDDkTS5rfBE1QNi6/UuU8FBp0q+Amsnv/heozBtml4J5U/Qj2QWgaLhg4IVoSo3wtMdH
3Sxi1AhMTXULG53DtefXuO9YfIRAo+TggzMCqCY1k48+fa1qW5nNAZJUVz27xtNsd2rIcdst1Sre
Fk+Z2mZkkZxheq0Nbe5Fb6P936xFlPd/HJ3HbuNIFEW/iEAxFrm1AhUsyZbkuCEc2sWc89fP4QCz
aGC6226ZrHrh3nM1sD0nIrsrJIR9YwIxJqklibcRldughQ8BTc8MGMBrMCUOtyzhgthlTNMcl33h
TASSRfHHWvOx0Zfe8NlynqLBY2cMGA+K3uB7aGj6bJVZP0XxO4sE5/8Mf3Bbs1luym/UjGctfg9R
n2sfLiUd9Vntbjs0vug/I4WwiKXoXq95zI5lCw7IPIiW3CTjJNSXYF9dolIRK4Z0T6VpXyY7e81Z
1dGIWPmhA32fIsebdXJEk0c7tJZMhJVAE+hi25HFjyynbTf+gZhJMEfUCNQYx7DXXyDz5lmz/F4c
XMc8JrnEcDVQuZv8sBcyGNAAajK3hlY5XnXnh4i2GXkPPHv8L037baK7IdiWVf0BaIvJ6HAcbrGx
IFgfWpPhm02m706xuAvx/qx5CQj4CX/k9ESBbGhvsYuRiBGIiyom7V/KCtKDeCmSGNAYtRac3CXd
iQlAkD1mw90zEox5lOYIUYx1wdPU8EPQo/fK5Toh7XzIEcq6kEK3cfqN+Fl11758tirAffyb05WL
HACL3EMrscKj1bbYmDOPXJs6mP314L0jJ4hzc22yEfVV8OJqAAONteD81tx+C2f7IWa4BUMlZFnB
kZW46xwKVbhP9H1oOyCPX8cA8RmETrZWrGN+LZ71Cj9CIZutjUWShE6+0gTAn8nfmNw8h+5z4NO6
oX6t+VUV7CzxJKZjVh/Gvwxcnztpqwq5yNLLsmXTmyfyK1F/EH31WORo0J/mGUkHe7UASc2Zpinu
dzqGoZ7B3xgxNWjPyfBr2RUgYowDR2mQIa3z3f4UJXvphVmWUrEO25qhlpWNIOLW4CMxQ0lbPijM
U6mYN9Lt/USnniJGOIMxiJqy2Uyg9QPsAQtFpLd3yN8ypIFKFHtpvERI98e0WC9/S8YwpWjxMcW3
FkKg8qv2NHUHzWWetM9ecu2tU9+Lx4D/KgRd5qYODhm8rAYszHzXoi1STsXux+QReMan45ZXGaGd
hGleE+moLytAkFomkCsDK8eEHIkcvmfMnacAtUrB/mNiHJ3Q8eaqOs/JstCFZdpMYosaahtiuU/x
HhBn9zXRBLR9t2+9FJc6syadYWyY7nmnyOa0mVRWT6rofESXKY+GIl7vyBR3svwlnwB4HKlUAwCd
C6al0NzmZHeILeFeXrJPx42TPqUkKKpHGghCHhYhMkZxRbhnz7wddyMhrC6aTGaY49pmcN8C1bx3
pQ/vxU58aE3YRiYWMOVuMraGiW7jVcPlfjOqS2GsSrw9OYkyQZzA7LlxhXYzqohvvk7fxB+C7asS
25FFCztgfC8oMzwSoBvzu8BFWrYXp9vX+a1FEzD+a6i164rLqHkjzO2BbpHogdRe0jN+eibsYz1z
W5Da0RanlEV+w4Et5P9o0cn8mMWladhTGL6hvEe6aSZ0FmfFHPqWFa2revbRq+NuMEcNhcyrQQuU
xG9T3G+L+lmlbJHUviRjK2E7C6k3E4E/2lQOF2Vg2R+4SkamOnhd26tg7WwRWcwHaPCBWeR2shnP
GBe/lP3fDN62gQ+O452InHM/blr7ViHyb91XV9SU30+Jemyjk6QONDSPAvsxNC9e+2RL1ivi6OWv
o0zXE520U36YOoRVQeA25lackFUBWjFV2wW6MqanzHyuzb+QtYSmv5YLyn44eFge7ezL6jJmcDkC
7hORzcRfxyadGL+jIQWr/MpKQttgMlAunV3xnJLQhn07eiuSHUlGTGEQ8u6muDwwpdODpwI9RIqd
SpO/HofERDNZN7e625pghXGAADJHcQNVDHzjPZbbrlHrPExuBTlu+tMYncL5A9FA5C0T9dauySaz
1kqSWuq9d9Ozss8VVTgM+e2c72CxYGYybRx6SFUXhV6Abz0jV/5tZsbR8eIxU8dLrchWTTaa025R
b/aQCCKm4EFOcYx3C5WZbiD5gGNt/OmgaeLBxb3p6+U+CtnOK3UQ0VM4/CSo/o3SoKSIfddmg6C9
tRzkOpZWRy1eTqQAC3+azUcXX0RK4bvFabbvo/McXN36JomDcHJUP+NWLy4MzKAmo/CknW1ZcX8r
a5kjwUxH4vEvMtYpMUnBmzOc+hzpEIIg2wMohlI9tq7au+c5a099xMR4VrwrlrZCp0U8m2Nh21xV
LPxythThLpMHCXW30I2j0lhg2zQWvNvxs6vfE5ANUHS2rTYT9Nxu0wZoV60zQwYwiQBPMpjVzdqv
4poV269LI4RL/0EiWuBnnbR4UPnAa1wlmBm4k9DcbgDtOGhUnQ8LfE807gPnUAVv43i0Ku0f+/Nb
3uSsoh189lwixD4IclEVRwHhajvHDThfoH8VyOA1/tEGfm2xD5NfPfroWKGNctp3wyGvB5rQfkvY
pt8b7CWo5SN8FwODwZLEiSKDyN1lzWesRZifvHUaPZWeC23QlkjTmVDpTr9zDW+/PL3lZ8NsgNRy
tMol07H5Rbg03qInsjp7m9kNG8lXh7CmxMKToYKxcuoNpBhpgOKt9P65/SkeO7aEmNj0kBWOt0Hc
+RUxhgv08LE10ZUpBnwB5N+6P83thLIEID8T8Q5jhbLJLwNME3jcVObYHAfn/26VLEB6MRU4a0k/
2JGppeU14np8NM3Y+BX6E8fAp87N27PnpexKrOY9h5mEP2Dcu8SiGboFlgBHx8i3MTsPqVX75fzq
MOelXFb3GVmMRzqQbsC5pkRE3hgzxzcNXHA8aanZHBDArGXj7KIZHhJku6qV6KWX2chLNIPpDuVG
2cSJ4v82+nUtbvYYbggopJV/HXn8DaaDPTFxhKG1zj8IDMA6olOekIces63J8uEPExzjtCZguUVu
tCW3U5FiP5HTVjnmp42jNWUT5d60gpls6g9YTTMOjwTFfaBgY+L0aUfmj+CNTQT/kcurLfe0Y1Tn
rF0xrgR8zJjhVrLlKGrqdw1NWo01vAsOsvvm3lKIXwoMDGlOepsUrxH7L6BouCrkZiYEHq15QI6t
ZpXP+WwSLF294azNpvanciD7jwU0gwJ7EhmDiCKTKFhr7dckAG1Y5qPi7czdRT2s9ikHTWFndIaY
Hnhkq2rYhi3zeXYVMdd5z0NT1HjE1b5lhj60X1n3RHDQhVTxFZHYDxLTt4fMyq6nc+68LpAF4T2m
6AiGOcC0263cFKFbm8B68giXsJB6KC88O2w3ZPXDb3zuCnMv5s++wNDJfKrOti3JdF4xvWA0YK2T
LyTjTYTQKNAZWeJETmrv6GZHAb7MqTy/S6NL1TNry7RPt56Mhx5grfwKWY8qvJgZA6zYXJkga7UY
UX1ebBNM6V6/c/LHHkXFmO3NuFu7vMpi3il021Nx0pCOeAzvDDDO+fBT0rlPaGz0Hqc3cHAuc/7t
1qYzLrD3tnONwZcUBgntuU5BXxe3FoVEsHy8I18iQZluTwg4pg75+LlEkE6M+UPsiUMsMlJk4lVu
ZId0ZrqCVhT9VNG98DHsybqDccVlgrrA1JWvZY+E3jBeg2NeVjOWmIXI2a2jVH+s6vBST7h/sMl0
UDodp93pA9NfO6fkrZ8IiNwZi53XSK+ZHHclBhELUWPB4tZorw7Xo6fT7PZ091VYEjemkVL/l03p
9FB3/SUKScOEIecJjxbOh1m09ppsTWfhayZVEp1owL6I2qrvWI+FVJL2S4C1MGg4RSO3X+uV+Uj/
f09CpvUuZIdTB5maImrtIX7Iu3Jl0qZqWAoysm+mDnItTDfHBAnbumvNhNmO4QroUgff2jS1vUbn
23GAvJqD3xne90CTGvAsx5b+N7Mb4+5g22qtXMNeszPHfLMSWLgLk/bATN5ju3wNaTJ1FrttZjCz
6LctVhyUlw99/0/C75srCuewghbBXF85F32I1yOy7xShDgTn7eLMZo63NdXA7pP6Qffb7NAVzsaO
75KxvkYCYzr92hFkXvNnqtB9fNkuOJoO4rUZnzxUzZpMX0Zn/Ji0E8K+0UD76KYku0GQ7P1clK8k
iiBrHwacjJb6Kabk2Ctv0ceu87K8O/LeFjZknAYwdqEgYcD4aZ+9+kW6J2kWyLc+vZo4rBHPoYLT
3brPZTs824i9A67shnvYRGvXvTZorAhDSWBdZy+DlMdIebvMbJAFcKpl0yXUvN+piiDnIU0ekcTU
Ic7FW+dh1iyoe4E7EQxs2MgljcVKdSt6jdm2fYhauRvigE06yoYKdBwpD5h3Uea3OPUi2h7rF1br
qohpXRdRA9cjHGrLjulw3w3zPWE6ZSTfnWTUHtv/yJale9IB27DsVJj6omaXTGTptSFxrDH9w0Xn
ue864Au4Owr1NSPmDVQ3saGp8ZeDRgrLq5FjudHsNYoR/Px5/sOsfKzIisx+a8/98aJFwkVgiz6s
LZaJrArY13qbguHahIVtaFBU40BzOo2QkUsna37WOw21r8nLYzKmKIb8mi5ZnwHlGjl7/fBaclRW
PWfwhTWmYP0WmjeQ8pX3WNpULvWLhzsopnsJj2aHMIYwgMJi/vwRYw83VUD8CH0w2++oU6zDTp5c
ttqLvmhA9fxvqr5rC6SqesoSxMADVmDO6yUWo5jAVHfgQQgC0pnUjXIL5552P6bzBaJRRe5mMMyb
Bh9jRkAFo3vds63N8Ks53MtBBtIziHYz2+xwWf7yYDT8zGqQfiISLwGmgM4QUNUHhL3WLiZ2TKvk
4xzFB3iFhIotLzfZ3mBfL1lD8EfAURmjqbdw7CkPxBlXiaf6rb5IbBHlsGc3/zVm94BjtPLqzVy4
H30yZoyzpE/lRxBcwpIVcicRaA6caTSqnv08hgwLGPzOElUQD6OBUXYMrw3bdf4gz+U3yVP7qIUD
znPNRBbD/MGFQFS3AM7Fu0Vf2BjrAbW3XZGdncPOudXkkDRYDUuMSFXbw72UD2X+Pdu4WhnvNqaH
241UtLLZOngXZAZd3z3EOBB11kNjVm1rPNEiq/eTHdOyRhuNxXZpHNPpOVDtsSFOOavFycSeYRXp
KrNPQZrtIiLSIfN9mn17yFwTCEZHNOohWXLo7GspDFaB6FIZ0Bh99qexVUyExs0DDT1bkoWPDe9Z
ZSPyQo5k4IgZGDtGibUbVL6ve/Tz5uRnSCbJjNkk1HsOkkbDjfyygaxVV59TL99SZ0Kk9VMwgdQB
18rAWMXtR1aYp9hm/cxhlXrtlbjytcnWu6sN1p7zGaDbQ8SAohKwEIbivKjiEwB7BQMHcHVXiB+E
4Nxdmya5ZZvY6msuU0KDzaPhdluwAnXxNBrdkjnyu2Qnj9SztbiOcfekU/Pks6Soa/3ac/akcT9Y
afXShgN9xRvePdCr6UZStRRVtdGtfj9RnHhtADntdZGaaVSFLnGLBtVdj20tKdV+cKajJVy/7HO/
WroemHWU8yTEkB/g8nawIyedOAaxnifinW4LVYrYxggLxRDdI/WqMv1ie8iAmem1EwlLzylagIr6
MJuugSAmBw8VPte9p4E74+yaONBiXH95YLwa2GzZT0Qd2Z/sywyiYAn32+ZJsQ3+54XaG4peXvTe
t0oUFgHxuXNxiRlsWfXG5RUrta8ue7KcGGg0WyryTYcIMAjOwEmcq4ZxYJ39jcm8LWmWWj04emHk
u2l+Ger8UAFncPm4FQdECeYor99RnNINtFc+/BiNlIVoru/mq1U89hYliBuxu6ao0qCQuQ21Yu6d
WxWcAplcZOeu05G+jUTECrMr2544qf2xMrcxiYWpEW8tRKteIraGLg8qAqNGGywYCOjcJJjgpTBO
wGaL5m5RSHgvcYR9NHCQEJHjUNL01HybvyxzXCNaDfjwG2RbrBBXY1VcBpyaCiBPHpDWwNYwsFgN
UBRLtht7h+VBWY5oBfHv064LKYgrKfy8ObjoWVNMViXMLBu3O5APKMd+AJfGkfBY8reQBjWqE656
RkXcT3mZHF1SqWStThSSKOqCc4TZxerzTRixr9LUTp/krmnLTUldDmgfuW5zbQPtpcZ927IVGDFA
z4xKpoyzOOg2LPqHnlmICOHM6ZsAforIB95htrIbk/9DJNhKmukutJirDMGhJOvIcSA18U05Flay
V6clvwHpJ59BovOO4Lsr0ZG7mFGtn6D6JD8wiN90Jg65EmsPFEMOXMordlRGfhTMb55DtlU4cHfS
B2H1ts3vGlBYyDZ/EPcsXycCnR98wt6qVsNMcRg4T7OtMSIglsYG/oOCY9GKyIkhVw6OywRE7A3b
jsFr0KuPlqTNJEPXmNW8CkidYUMEwD9qhBXIDXbWjJA9pRTDr2PF6dF2vF/T+k4Kqmql3TzTOQ36
6A/miDld30yU/mOo3TWPUIq2PbXBXzf9ZtG65XKM1VIf6UfpaTDQPhv7JZ69jRL/BuefZgdXQX+x
zOub6s90hpVCJjGmgnmseahc+py03oDgW5s4TQRzgox/qmE+G3DJx4zNMe1kwhGBjVdjhwvVDche
hy6ugT7Mvg/rj1UB1USaVM87mqG7E3oYwrDuMiVuvJROPlgnDdAKd5jfJXKnHtNop0enCSdMGY5+
qDHYrKyDbrb7Mg2PNnvVsX6xmnM3svkRjAGDwMKRzRoVu4MDaQiP1RkH3k4XGtIN7xlWIIxtzJWU
4igadpnVPyp2x26CZyHCOGu4mIly8lGCvUTroQsko13OH0qbTZ3WX/M07iWTFbevfGdGkyY7rgs+
7YlcBUAIwNAfp756lW56iN35WRnM0GS0t7CBFxCYe8G8co6OPbppMRG16oBkcBIfDrM/jm/Kne4U
fUxIxSbxoNWaSCGsAg5EZOfoF1Ic6O7BgzUjML8rLJhdQHZGUYNZHBkEKVSpLGcRJBuJDvS+uU7O
uaNnTknpFUH+10BNfyhi81mx5OsILmmYdKZz5eeleEqQOHSeQSTqT6Re2JL7UsMuAdmxqWrUv8vu
AdZM70CTM481v1trsI6CE2PNeWxZuVicEQMi32GEshLqSMqTc1NGd1768zSHb66dcE8YTr4a9Ved
qbxRvTJs2skC8CqCqJIdVYZYS6t+CwJ/CHPeAe79N5U+/O1tiMgvbD/oBKle1QOFPsYiZKaXIaTU
Nh0UMTkoIzy1uIxSaPexPBb6T6X2NXcjz9zRnty7Thp7DRw6G/kElihDuoRgno+9N/62CQN77G0J
2SwhmZS64pQE3ztRt7j2Z1tGfsFmeCpwto4slvSHJQ6nkdxG6PnCuPrNR7I7HZqutEm3E74DwZC6
D6lHOH5cYHK68zcwPtImdQrgItSQDspIvwl9oXjSUgONs60bslw8pcnKADPfdnSnaAls9MGx+LUR
fCkhsFpWWDvgr1rm0yhqf5nC5obT+eTdLm4ssHUK9sV9bN8E3toIHlAwHfSKeldw2ZewW9hsPoa8
qVVlv5IM8oKI8zlo8eY42XJoR9D0okcanScZw8Jj8deaa0mhqhHaw4rsQRfMrQxGBjnDzSA0faHp
p5HzOJrARA7yL8qXFS5/mY0FwmLtDCzjQzETGBH21Tb6dsg7k7Yds+JaecyXwmkfs371MPFmcX5Q
Fpu5tmbXnK1aosEaHAeaU+0znWQ+PKbTQG8dyh8jH15rjptMMyi4LPRvpnxNKwSO1NdFohbWCwuw
6miqaw7nJFf9UzpbG7cJ3xVQR7dIj2PWXHs2BmJK91rN07bkP1ToZczkhb/m1sivah5PYS0ZCJUr
APubYuBVbYmcgsdnjNNmYPtvLAYh6b5ZIY3rWB5yQBFVijzF9P61qR2hWe2A7cgrEYQRnjY9yF5r
jhuiCBCUR/OjlYD14zMslCD4K9+Ug3fq8IqJub+HFN7zhG8qAf9TAskrtrwyezkqfAvt7BNdT8HO
9Ft3xFaYr61FBacr/AcpD4TToJczavEW188YzbzE2ZdDgV6dkjDV0wspDk/W8F2mr0M/HyuL87Gy
Hz1TcPd8L2EuNlC+0lrrI5Y/sM6i9Y7zOO1lWQGT8/TN0DJWCrHsq94jKwCdomihEmXnFsqCl3rY
Hiibq+pm5Aha8sgXROw1CdIIl/lp2x1N6XCFKJJMOgo1mgYbxWrQ5/dycnaOQPDrACCq7EOYvYoA
KcqSIkIUQie9WwEuqRomPATLoq/GgshECgWXMu1tYpyG2XlVdbtrTPPcR65vsnO083Cli/JQyXFr
1e0xawtkQEjMGFn+VUF2HCqew+USHBq8w+nWItTKnFiISGc7lPXrkHyp7HtugZtUxRbAN8cQW6a8
35qzOmRi2EfJ/BSU5cZD98wWiMl3srJmbF84m8350WQGFnRyw8WMvimDbUTMpf7ZemSre2sXOmkl
5Nlo2JMkYtchV8nSUxRwmaie/N5fHgoMPaTnQTEeZ1oo6Iyku3MH22cVg6mE5N4rez94sBRZwhQQ
Qypdos1hbDglBmfscHXZ+Q9ks4RR5BtkLWGWsOTSNSwuV+dA+hUAcFYiLABD0mxFMeAu804gadq+
eA4QD3LX3qamWw85dgJbsRuh9K0BBs3ad0ZXaiDDtFT1mIauH8fOjxrQbIhmp1szB+LGjW9LDxKL
5p1+izVCyrKtQ0nyWaKMGxF7z2I4lFGNxPifalHkS7yaixShRfuil/0lE9hTdHExpevbdYmTazyM
Nsj9JCQJgu23JvVT7QX7wJQbu2+umu5gnIPcwURVTgpD2tkhGXx2/U4Ha/eR6/0mLTlMUSqmTAx7
HUttsVMNSlhKbruqv7Phs0YinXtfNqNt2LN3b2a9LQuf8DhSnNP0M+FGDqMJU84YHsOBAW3cfjtO
eCtZv69Tp8PiE7CAt/RhsSElGKCF/Sr7i1vmJ+UlqzG7ycVSjynRjR5FlR4yHMI9GyAgCEzYeNeG
gfPRuS2kkxzOXxLviuo9neOjbJ8tCDJRMp0we/gVngbPGS9pPGPpxAmAaNy0BkzfzSoeKf8WsMDg
fpRIBsxuuE9TdpSDcTOI2RKqfLVCZmSjs2nRAz1MAp4gUFdnQA1JYRnY2eL4n69hOAPTyK66rNAy
lv+0KmDZNzAnin/0pqD8G3jous4GmxOP76jsSENSzIWayGXYYdUBMVSBH0cEKZFmKYFXFGXiC7Qo
c3WupvzZ1Mm4Qn2Sx9mTZ8AhkKdEReCrmoz4u0SjGLEey+hX5ZJuFlFfyJamstMtE7zDiEOyLwC5
VPpbmDHFnJpFbQwEA+KtlWSEYCDlH387i2k6tLqNCLqDmBymP6WfTApDPCDw1jhVDX4hr1gHgzLQ
0VClzd4pzPurhQQ45mjTRHtWrvNcJtFZimlrJPZuyDvuzw6HhSS+5mIXL3PwpE2UM6O8tK6O9R8X
QVY+x4V5nMJm7+LemtEYN4b2pLkSqySDYaIuzb67JBCn6xAmvzd7+0khazQBWy8zZ7IXEg0LJt2U
VncnBVk5WmiBQPIgRnNRZ8dkFKu6f/fS1lc2VyT0uEHWq5ZUxIhjiK/HkgkRd5geFyN6VQrIvoZP
fb4gvnWOLuUnXba3NfuscVkPSvHUE3UORirKAEqSEWSPdIaLXp1LPjbR8woGk2glxpkCL7RXTbZo
ydHOmTHjxRYzOwe4rvaV+J0IjTDYq6Wx2HtQUBKAxfBnSO82950x7SqNvzIzMFmgP7PhXwQSYO8U
gv4ankPpquei6f4Q4e2ayH4Jq6hhukAvhikXfeqAwhFqb2cUr+4S6x0j1uyQUcVLH4x7qfWGC5Uf
WgvMZbbH2cXH+pXSpzWL20Vjr5Hq1qehtY99ENy1ovnHUXKZavs8xcWfJVEF5WgzBb2iM0OQStib
FmTE965nMOgxGFZ29I0ZNwQoVdC2cubediOTF7r7LhYBdpNhfzQC59glJYBdF+diWIUvDJLXqlB4
s4AFP3CnPXQlxqHos9ff6+lWlbPfBwl7OoJSh2K/RDfRUz6YZriVcvrXqppTj1K1qisiPaGi6znV
MfdJDwkdEjkamIYecI4Im4mzvV6m91q+GSZPTE3xYFoSoDJ8pAAqk0QiMjYk1A50rprLNjyq3Wui
Acoz4kPPWTXBdpCDOlqpec4I3AHTZKFm5zuPAPH1qvqYSuPV8ojDpt3XMrlPWwsECezKQLf9zNV2
DDBX1Ng7GypV7ApfoxBmvLcdjOEe58ay3sPBgKGLE1dLm0MUTywwHIZN+bpV7DPT9taw4NuGvPn5
MGwnjlKF9GBqrHMDEL+VxVfXDgfdodXO7PWclqcMbp7J8jfX/oLinhCFx3gWnzYmHSMn5ndG4EPs
Ec0XA0Pc/BZqT60F24ibM49xdJbxvSPHxy4KwlrzQxIOO7f6Hqjzu2Ze9f3NobahW8FZjvCtTa4l
/i08qYBoXt1ifC9mtEADkef2ja73o8DTF+mGb2JN1tKSaU8D9xh3j4IryX2tLUAFOqw+elQtUrJ4
EX6sB0CdgUUemNM+Nqq8JvFwc3L9quVQh2cTKAm4R+Hcx3T4slW3K6ediz2yqrV12VED2qRvaMFH
2Tirmd2sy8BBDJg9GVPFk44sYeIn3epMG9LfSHOJRVp8AiL6JYj82k/4zzvdfRnK/rOBW/YQNgsg
XT/C4qRVUnCN5ty8Ipy9yhhJvDbi6LMpUXT0aqXpgK9ycW+JzwqHdMoHmOGHLfQR5tuMB6cqnxon
OeikGxky+IEA/8giHu6vunqYQzqLn2Y+PFemfKpM4lbINDIQVaMQeeZiGJlkMdHSUL5G2SWzi6vO
XC+eGo1JeeBbdXG0c9I+S9rDAmk0MhNb8z5rE221EHet1U+uiYNtUC0BR5FvoomZTets5a6vwthv
PKREyHXsgUorNu5A/CEZwSZjYnMeBZPN3OFw6EJ2HyKihoB5YzT1La6srS7cl6KisWmTcVt3ihrR
QlVG1kpmf3ooAvB2/YsoT4gfeXa60MFEO+F+hrmexbpNrYCERWmEvQcAqtWSO9RFYknehjZixWwt
alW/6I16srz+NtCEMtAEvWgAhhsLZOyQ0/js/QZIU8vgjl74kiEEEUnIFLN59PhRl1o2P4wegXiu
KugOU19v241DTdvE2jNTCyICe9jCWAGn4a1o6Jkxhvc0+JHRA1mi7EtsDsU2DulZhjd6zX90qPiE
UJhVJcOxCmI+Cnkmj8zopfVasa5I8V2mY/Nr9Ow+DXJUqnk1pijJ1fhosOvU4Bfz4dAsZ/spHLdO
7m2EZeMxlJvQcwmmBlYBZVanXUEkvZ4hAGidsXbw/kgorxZSFYdxVxfJ29Cn/Tpzl1gwtCql916Y
4AIpO5ymYf9Uf3HDOqssdPedXtFf4BSPRi/Gv74gqWmLF5B2o8StT9Hsls4ZJx7htwF+sgIwxl/T
wcjK3/O2pGQzH2trOjalcyyb+Vxm6XPWJ36QwR0zamsfmfcQFpDZIoR1GFwgQbfYxq6m2kCgIA1n
x2TkqQnNVbHMGb3yxML7X1qCwZVgt4qIZLhs7k4oOdHYZ/G5CkGo5wQApJrLngrha8HZuZkb6yY5
Z8OgQFZZ4hnFkozhLoshVBWooWNZH7W6fe6L5kzQ3baklAAaZb6XKXKJMu7Y0GvJqqhd/LgOfA1j
U/QVfaqZ35yBaetQXpiKnfG7YBTQX2ujE2iyONZlR+9UxA69ZPbVmk5JxoXLvlZUB1vr34op//bi
YT3nzrE1oysjbmZK4FlImATuq7a43396j7V9WxHG2PAaYtbmFxIigi2Ld6OcD6pL/uUqI8xMOyZo
0+3S4VGInq0e6T//k+UFE6m2Cba6ZFSUqaNNSRS7yBIrjQVEyPC9wZfIAUnMiAHVbSYruElYOAks
aSqkpHUpxQpc2XoVfHdZ/oi+f1eTY6BM5LBG+E8kw1NpAP4ttNnXExTM3mTdQ9f46m3wmTFyroky
LewlKkUqaVDjU808hhwpOTvew9gx6cxhxeR2F69dMe8HcyCCGlOZ3bBo8OAT4+cJsKpVbX42gvLk
jNlfInuyvsHHFqrcJEZLsJ9dbfOBeDEtPmTEEnPdFAfqVFwNSD90d5/T0zj1R4o2sJnVpRbwrSUk
LOZbekpqfeqtLBnfq0T4BP1S4EN7tkjrrpr6zupwY8DwJlwJV1IonjJ2ibPVrTUdeZDunA1BfVlM
WEqMas+Hh4hM2wyLMyrpmi3jpeMwG+cgQi5DwVrn/ckQ5q2IOPCz/BQm3jbLxV+ioeupUAO5DiHr
RqNwhZdbD5ohkhu8ojq7NWqUwUVHJNGoMs0yELGlzzbCsoeJfWgmWbQxzUOAiPd+nu+jhBzYKA0j
vnC3M9X1iFBKj6OjlKyjEjZ/Qq8QFI+3qG7PsXfTjXSvRH+MIuuHvLBN4cTHUnAhV+JktKy+TYKs
JPo44JSqDFajW36EXniv1IQqzX5MPPb0Ewt1Ym/RnAAoQBxu5e+ZnO/LR1UMwN9EseU1wB6LtYe1
VcLoUqkRo636qwNAC6VWXDqtv4SYLDWPKyI2TzYU57if/Tj06GAMTC/hX1+A2zYs08TgN1KzocUJ
i/Oo2feGPZbWsSwxcBaOLuQRNBQPRZoy63bpk3oDPQKFFug14zjpwjc7FEMTAXAWN0nY2s/dlHBN
AUsZxZWQ3oe8t9fszXdOSkobdfJDTlRnrncA06liUJD3nf4WeAj02ScTUe3htcOtBGk4c+qzsBls
FJjdApv+dqROx3RNlGJrr8MSM8oUZY+NwAjd2qjz2h4jZL4IYJvwMLvyJYsJtMOiuXicEKnsGxw+
tdDfK328d86iXCkCX3jzph/6T+lofO3QlzI8p/B20S3q6xpXF7yeq9axfG8c65YH1a6d4W/9R9h5
LFmOa1n2V8reuGhNggAJlnX1wK++rq/L8AnNRQS1BPXX92L15GXXs6xJmqWKq0AA55y913ais9eb
x4XvvVKoUgpg0LGMkWh8awX6KpmflKu5d4mSwV7+0te0XL2AK9t4nweGHbB87KnVPMBwblg+9VH6
bHvxee6Xl2KxGEThv6mzpwJsQiWBXzC6ZgpDSxlsnQ3wnrg57JwAGLCOjNGJYEIKXFgy6LOGi8Lu
T9W119FKda+OOlU7d8xvFaHRIgCaZ/fBh6YGsdjk414FEOBQaU7jt9Fv7BnvTtg/OZoGMQEhynmS
i7dJKqrw0br0QJFmrqbKax81DiavFO/eHDzEtNwKQsEbqhQUACfRPoKZxT7R7lz5koFP4eiBU8W4
CG2gmK27ZUJMMbBi6sJ/SRgeeVhTPNn8RqL1Fvspvs0XNYpHXDq/XXbiKnliWn3XpOqkJrj+yS+V
83wiB6kUJ28DOViON06B/iUpzbXjTreEGOIufZFOzoQzQV+Wef1N6q8xL6jEo4Q8AdLLAptmu0QE
Ws1fTcgECG+rC63FwhTIBPhhmllUvreZqldLGVx3ObU0uLhGnAYRniLrp4IP2HXVcfaAoovecFmF
ArEYft0OVtugX5rqfcr4iqL5NRlQR9MldQCxVDkJyphLJ0ljq4rJGSG4aeYU7xccdUEBnQheSFYC
wgAVvc4all9Jitwj9H4rh72yBGCVgQokUBAwupa4wezPlmp4xOOejTOx0/1NlYEa74JbDI934eh9
uBwL9SjedVNetXAcRp2+zI4krf17bKsXPwJwPXawMpEDMytyyuFg4XPykxtnGXAgYSVzAxQQWV7R
M83PlWPRogpWutiuJhhL5wSCeITDTOltaoOMsFr7aHk9qEVGGQlBoVMICWrhpgqX+j5tUaMpnTyO
kblTERJSp1ekI/dEczKDZwaDquUgEnOd4K715feyDls87x7fBvezr2byfjLd3S/V2qZGYZDHKqAi
wuvU0E8Zx+8ZcfPiE3GeWPKx1i3T9HkbQoZwGZPAmDbMXl28QV2T/Ji6RCrJTx708x2pG/sJuRrd
/tOM9LpLSE5gididfgMV/2615GLhC6uQdxYqWFMXravScF4Us3ezDGhtu5I5fVceUE/Z23ZmdJIy
iS4RcV+1blXi3wAznRUJ+2EJ8gZ2u2V95dGM9DAIj/7cH+2kuw5sNmZhkR5dLNO9NeXgjgw3teLb
0p59U9ZMzLwRM3BVohfNIvIDh8CQOVhj3bDN8t7Z7qXNzanucdAKLrit+YNp4xLXjFnpuRP0FKDl
yduBGIYqQM4yHLCE4pnKxW85Y1ibfeujRRHPFdArrtbFoalzUDwgW5iAiZQDzU3HpX/ANnlZSkNs
oH+DqAT/QZzctytSzGmYgNnjnRzqi9vTaqctANqhux4nyCFjIc6cNtQpMyLq0WPOMIrsDuiYD0AC
dPtSLF9WVd+LUl/qlMZ80/CeUf89pkV9I6LyKGvCrX3zKFV8tshSV132akAyjFiJCqLWkAYEvxTd
sJYruxktgF8JdbKWkIFzz8NqhvOebL81qsGB+eZ2fO9pAx1gtuvTkiNCt/wKWb57m9jFUxA1nwEq
+dG3MUW4eOrAcHkAvIjT8lyyg/OEIsPJf8AQb5fsjzb8pJY+Ayi7TGP5SffggSCIY5pzOA/pN0wk
d9/7ErkZYD9mSLS2OU8CBhVJrk4ph/fVGHxKIM0KUkGLSctX9Y8nnfc+W850Ih/VVB+iLn6u9bIP
xESiqkW/Kxo09rTonOU2NyILpzqIKsJENmHaPavGPLmquG8qIJTcVlGlEFqMcixdiGLHFDCh9wg4
PjMhP9Ih2ja5ekpblM8zN4UZLFSajSjrUKZODtl5muxDB4uoFs2zSIKXXECn1nXwLG33hYiH3yOt
jsloyKnQIvz4BMTjxpsHOGa6P7fKPk08/FFe3ER1e8toaqdtfK6+dTeGeqMd3Od2dwwTuHcp+zcX
ayyplNGefM8lsJNuxuY6j9swoZgbFEZuNHeOl0DES7FNuxAQw5o8dis8ZlV8LezsfhbOW1YSD2ec
PfEHEKlWHCIYV9enC+whM6iH9i7oMaqCD0ycdDv69w48xIn+jxJrEIPdPvZBdeDI38eTd2rd86iU
A2gkl7eeA7GtjB+Ijp43A1lVXdnvxZSTqUVXE2WqM6NBUyhwx6klU2JO97OrCKAxuylvbtyMsTcf
k4TW+KHPYVmGrr3D/JkR4QXjUkxUDtEIQnvpV2wXIWgFPeZlBAPT2DQ+ua/MCM7nynp2UfjMTnrT
GrDFZYTYwuIuWJONrKgAt2KG3pdZy3lonYtKl1PpkLwzO6htTNYSk6m+h17fdW3/PDkgWE1p/xLG
fdcFdWCzQsJHlKVehecrMBlbao3ie0qqoymXfVsxsBVJcQwxE05FJPdj6y3bIo5fOi1wvLHNCzgN
4fSSzvmLa8gTYVbPJqStlTbDLmWq/qRi92NMqclA/t4n3Mr3zhjsFzYiz5LcAiA60ZeodhX+givj
ZF9V5H3/V5dfLO+JS2ZstFh/osB7ru3A7CoLaykxmCedT9fE9N1myfKp7RCRy6JfdIFXvWvjM/mq
hwkyKScfJqgJylkV+2+9nj/qJXqkx3fISY1sxv4YU6shrOyfIB2FYEzDbV+WEyx6mEc2puXKrS/S
K16sYnBQIw4fdHOL45o0P7SjjepqPEUtm+mo19o6RdrRTfS0IBczeaGVW2QFJkW7RjO30uvKZVOL
cNfJ8bkqUszjKayIoWPuJEsMhXHhXrgTrzlz9VPhKea2yJmMe52M+m2YsTiGWTau0WrsbZ3z1JqO
HzCGJVZH5a2X6TuZj2rDhYKojmlkWDHjkwGtadtMaP2BKiJdTbCN61zioGxvRg1knFf+Hl1mu432
Xr2B+aQzcn/tqPSvrKB6LWBQBCNEATPxJdiW1e4d0lmDLCcMeex+rAI79ogDBkAPIBvdN1+oRJ4T
e5Zbq5mgOIqLNYwfZVqjAXOot2UUH6Mxo5lUXrcxsosElftCRmFx34fNt5RcYTKB8zuoxlvjqF8s
1C9uuYbBTwMaibdGScHPOukZB4ICMlgndP8gITwnsvfvFFJ4/FO5xfGfg0Pz0xBVWQLUSeQ+BOfe
HuzxvnBi7u5TGDM7pI2eFOBSyvJQ0u1NkuzPAGrOIs+r6HuyGMgNApRp1wyYfIjPmizu26h6Jflx
p3RwNsNXS/cipHGLnTYJuf+lH0DsmTalDCk/QMw8RuRyByX168LWa1G9971hiFOyTKJoX9ZYmPPq
1u7nT58EtMyvAcz3zOnuA8e+m8y4t/vq3kpxr6A/ivjB+HOeAtM92I26gpRfm3ljBudxnodrzx+h
TH9Cztraq3SDIfYi/E8ZFTfEBx9qTPED2QIjwtutIm3ibGKnODRo6Ugd7b5a0/zmUozDzyWTZcBP
tusTWJUmNuV5ajzGowCZdNA31xNuzofBQWAiDXgyekoIIICLt7U3n/0uTy+N19QYiCs0WTn5pdFD
toDHBeff1XRrCSXwCI/tV3jHxAbT4VrxKDhjO7jYZYgHuBJ/ioWZVwbbo4WMAuQKz9F8cZGcodRi
tMpXejNRzei7epXcf7D72MWhADjTvnvjtm/uuuXO6Vb5CUWEOqYEn2eolDZg9Yb04OfWDpLpJh2e
QPrHTNIF05TmZfFPyry7+tRUxC4U1U635TasPqsI/qi1FwC0J5Kg/OgIbHLrZMUuNPABgi3C4REr
MAk/vf+gx8celYL5wJXJrISpz1U9vmJKpQGZdHv4aHV/C9LKrUC8HxfGcWt0xsr+Zw0heD0KPAKM
TuPyyZ0ZoKJSXVMS7orhQNGO5zdDFVJGbxE07NBDj32ZzE73cNBg9yyAFuD5VDmeWWScyR0Xxpx6
31W3c/2Z4K2Kw4By848FfJJAAdpBvyO8RMNQbFL0dZ6b3NPa5JGl6mc39ZnzBSxfN0o3acuY3OKY
6Hh2re4uR/bn4ThMeM0EmwBIFNRsNH3Bbn4OzLZIJ+xu3BZacXVqAr4P6NMfsXvurDcm9USCWeG1
+4hxdMv0mv472auM7jfCPxQQT2UMFRhTYHSqQJrDwEneZs87Ti1CtCvxwc/jNAQg612F4JISDi38
9URnXHKIMuKj0qqS+3X43zSvNckBMZNppowVkb0V90PCMgC9M2s75eUukaiTuK9QeONu4dAZ1sbz
pkTlaxevMJ0dngUiy3T7K47PLOO+O9A5IflMDedp2KP5uWqZoMVXFnelsv69frfmui5vlLPCtKr6
V5me3O7BQAnpsW8kdLg2zcR4pN745e2QP8TOtEGD5fxuaeiCPhDuPSEXdv81LWg+7sz4mIG2FQcV
2SSUHSgyrpwfnyLeoyns+Meq3Q/oeNJ1yoNEObvzyws+twCgICVtDPe1JPDC8Ee/ZegZuuS8zukx
ryKfLdVr013m5nedYSaZftekHmgKi4B+D9FiLT9hVp+69I7KrMWWEAYID0Dpg74syytJ/4V6B9lJ
cZ3O48WBw1gl1tmjKMAhwzGIOeFa846Wpya/LgOkpJQMwIMaPgd8Ah+/sPeGmX6Rl1bDOHg12CCt
XR2crP7Udt99fr+Yy+JeY/9AHspTEXF7uwB7Ik6hoOdmNVtnZg8OYY8uMBPzZ0EABagPBoh0jzD+
+MAtPjE3mPiVG/HaB1+Oo9wl0XaqEHwfl+4wRdxkBtTZV2NtX2FSoUpF735YhVlMPXKPs4HVVyb0
lZEviq0w9PIvMCBc6OXDZ5g+ef514Qj8ivJYrsgMWeKC6XeayaW5G9JfVp4flhXK7/RXBHWglRHm
v2ytaywv1Xdh3dZwoJrgtl2XH/0Ub+tUf1z7Maku9vQLj2SBYxUlAjC2A5s6IR9Z/Jk1x8Z9oS+o
2EgmyVoCEZA98Hdbz8f/UiF0pIDD2pHd2gmE2PamCMlf39qMlWoqZW/Q+8CgRtk5KEytTzWET4U4
9Io/AIvfLAFcc+vAdcfg6SqZ72aGUpRhOxMjohvApddP+G23jY0DQzJESsia8slwPKjpFySSPcCA
jcb9FikuMB615EOrHqtkFwWHFAjDIh7d6TTQ9VjWpDbzEqKS7ZaW8/PoWevQ4xcHb5x9xnrfTPAF
61cjXysEXtZzka00CTwOm0LXV03kUQZ/QUNLhn0K+NPrrj3OmJVoRqwsegf3COGD/Bph7QR8MAEk
gtpxTsCswOfXx666S8RbQj9BwJbJ8jvGYihMztYCy9S+7zmQp56kK7kdum9wobK7nuJbBthZhUpp
148I4BOGM5uOFVo8xuiuOR5F8NNON/H8Y9xPkKkN2tyKTks23eTVZRwFytpjujphp3MzA9uL76a+
fYzqm3pcNiS6HbIUmD4sxvC2S96i+CfA0zClvyIeK7atAdiEXd/04gBsYIhf0PPI+1Q9kHIT8MmB
AAXV3sFfGPH9tO6b6/yxucks28B9p4SV7t4X1/Z0D1kSzUEx7eccj8zDiCJwZDviESPacs7eRES7
kOS36cEvudPyjWSnhrKKVJHcQLB5a9cDg84vvdGrjPVdhXvueCdF1FB8rJHozHfN+OLQjldfFgat
uCe39AkC/pXbrvCCHGBDHTxG5qGc94obewi4Dn6w+26Ib2JA3gqUnojI1RmXS9HetCgALQCAwEj7
7phjTS6WgG39HDvXnfpurQ/fOg3EYaTk2ynJ5GXnfBicMTbqRnNykh8HjExfPFrmdbFc3E+AaxSH
B24XZq8lT4UkODPuToZ8WMsK3rKZsA1gmely9D2w0TRpuTrH0daRr2kFh+DcarMb3dfcEojLTqX3
3pmHmqwS+71EYhNSnreEr6FJG4jSmVcexM2ECBK3fClIcLmoJNu60C298Gzx8MIKolDbuhwweX8X
CjRRNLvYWoq9CNqDKQHZs+KSyyqtYHmKyMWYcFxZUj0cR9qA2NPrEUkzXgdAx8W5oSYX8S/i1ar8
7APkTNNLGrzUDiou+0UMa8uK7m0cELnyaIN4YIwOv+DIHImN90PZOTAtFxX/bZs8T8W7H7z2LWOh
o8tQTrORqZFzd/xQdNIL0PtYO6h2ai6Vt15eI0Dqt4TC7TvdbhAjsjNAtZxv+nlgGlMfuoxp6N4O
opNx5/1M55aqlFL/vWIdttMRZPthMcVhLO+kxDzs3ulSHY0FBNw9dhLhDrD59Cj995W3n0KvQz/W
+u9OluyQL24MaljcuAthirpiZtl/O/pOYYFBnk7DCdU8Fl/OPxxSLdADMGi9frKiz07g2MKIGSQQ
OCYcwC2AQpzXqxjKG199OE5j7B9F1VwqJ/4ISczRjWDxrEYztE3oCBwk41oTgsQsOKwq/PHiyvTB
LVNO4i2ms9VYT91AozzAzZGvfo3ES05wLw4xyXNOgrIYSApE3l8odin9CvigdgnetgoVe7faKmYb
NjHwMUdPPua71ltNaURfTZ5d31ZtJaBThuhZguwZfQggXmBQhS02iR8cu1VeVMbxE5pl5qZoPdwE
B2zgH2Y4DfjOzbWtgNJNK/fAYmC8aUL3oEL/kOuQQLMw/Y2+61JXLCDd5dGpV83z3CB1C+gKP/TK
hCcRwwWeo4BA+3oqtlbS129p12DYmqGzI26duWsFffI1Bf/VAYE+0szBzRj4p8mtV/7hgsFa8QS4
kie6Jj/CqCWGBt+rU1RaD74fZcew6Jtz7yNam02JkFTZt1XjvWnHmUAWseTGoqbFFnkOuzj8cogD
5k7zdq+y0XsjKpkhoz/KvTep8BWZA4MFtwOhOjGThYBI/8Y/LwVUf3SS3OeW6S6wMOwUteuv3+bD
WMn+2raiZuNL4qf8ERu9J5w7mrzUU8ttjtchcFtuG+N8nXDRywuBWUbfuwGNxJir1Ua0+KkZLB5r
rMRdan+6Li7KnvMD4QAVar2xW+Fti4ZBTcX0o5A8siLpRxr50EV6oH8e4SlgBrJqPpcaTOesvrWF
Th1YJsdsh1fcNO5hEso9Ijs5TskaTZSelfIBEQUT1grJ52mK4W5ys7eE5gleX31aKHZmBPqz0zDD
wxk2r9RDjlrDhLzSgCfbfs0yyBhS1VAabc8jx4JcAgxSGtPKDDQ+jNM/qHFJBSbFtVcXQRKnlUJi
TjoQZiUpazOCctXTPKl+JVJfBrR/MRaErRmGQ1f7v8sl+44a5iO8NyY6E/QTY31OMfY+yZCg7OzP
rlvt4daPSKPfsWu9VAocSsDV3rVuc3K/erQCRrQA76rbVCanLuYXt4q7QsfbeopJo2SPW9xTx8U+
l/oV8Q7Sx6C8Zb4lmLDj6OmKE47D/eBTluvomIIHTlL81CSzSc9g6jRn1zcH17ZfixGtJPIfxGfJ
Nm0BO3YYKBYPb4lX3lEcQ4Tz0seiJcE8654TQ71kAhgrEActQwEjPvLQ6kCjOLjRu9B3SQx2fGgF
4jDoebR/w6SZMGgoU6rxy3YT6X1GGbLUH2fom57ZGuh/1yYZK7cJfhwxNEDydK08YxRRVkPJpavy
qjIT+6iVFSdJZzULmCWOZ0azsVvnDLhMAEqJZgZBK+Ql+lwf8fpFcW2J+7jSCihwV4SgCzduWQaS
fEkDWYPz1G9rtLDkzbe0szjSqpzm11KsIuxW8LNdAbxriTzGLttKRpoLs+mvOaHQ+WOjvCTEwV+M
IEBKWkM4vIf8v2trIHCi3r80g1/A6irSnJkV2t+w59JgFXOtf8Whh5CBJpgfN/fUugMc0UqbjL3B
B0K1Dnl6fiq5zaTVUfADF6Vo6JhJ0BNZFod2EF0lwblSDQwor8esGMp82/iFGrl6RFz0b41L9Deo
Nn9w643xIlIqxjiQZ5WNacEpNDKj2BrtFrDocNDFZBYjri0pSTPkjPmHCWgxz5vSjivaYxnypfAr
VMwjih1mOkkvPyFrmJOp6JO897dRPoWGMCIVIs8F9hERFlDF4aIahILD6B7BTlbUA35Yk6+x8TVT
wYKFh7wTpkIXAIKt56n6szTCER8ueiuQO5rVTXnfCmS5wOaaWFUkqSozhq89+BP9HJU6qmFChh79
tcWbkKsRu2wpLlcyr7z+D9T+ihgO04sBnnbR6QxIS1nWzlNXtS1tYTtr8vEl6xAsoZZj8IbMDpn+
T5CBFSXf08Sd+B05opnAFw9p3785dJ/EwWFdLdaqbGzAeOkhK0W6Aww6k9PYyqynkJdTYeuvJfVE
n3LncCootIUVlrZzzkNbF3/ycrS13NqDzy1B6mYSGaMb0dLJtVnk3ir0t2pC3KTjlPo268dOP6PF
j3y0pN3i6eAQz1keuDROOgXnW0ldBQB8A3ee7kdOOXTPZcdxNiZuOO3zJhYE049zJxXpD4Uf0gYe
I4/51lWsJh2+d0OaYLnTXTsnP4mvU8yohrO1//bQVGI1Y/foTvNgzaub1QStw0jNRNwOd36MoSMe
ibtnPOnjmKRLKIYhMwg2mJcm4tiVGMrHsy+sihytOU595sm95SUgGAt4LJmAH+8GLskwthGOte+D
uppeFYYOzLSpTDOv2yEprei2ZoPxmNE6Xcj8SczTkrUowcs8HCAPRd2AcNown0Ga6NVOvOO9tfoo
mqVh0tJ51irjKfCfRgM0k5XEH6GtgsnTly31KJ6fihtj17UDUL0WGT4jIV8E82uhTWSs69L0aTnt
jDVG2tzarsoLb9vHUWtw6uTuSgQN51zWn4PuoyWB9WQa+UvwplG5OrZd2DSHoQtmcsvDFtEDQVfQ
DXonkjYRT0aEYY4vk+2s7l9MVXkFFh2cAf0fh8Z+XzyVHsPG8rc0VoTUNs3qYIGnbycl7YQuTnT+
KUOZObdRFsuGFm+lSqRhY4MBGvyNU0lc/rPlF8Ea5mu8/jXMxkzMh6wdRTChFGlihMfcGAbaZTV+
P8mmbNXefRi0UpztoikJURT8hs+TO1RUs9jO+NA+qlvGiJGJWAVFkkbNOwIhyX/coA0cbkOEL0jP
umwP5cV/jmxFOtIkGYE+xnZMhsW8+CXA/UEASGb7RLQUzMF6u4x7Wn8Ix4rrstcI3lHY6eG3kLki
5tMnaHZ6m81UE9IbdLOgPuqXpnX+8EBHyy2fjaWQLlGWPAJ4rOSNq5y1YQB4hLM7tdMlO8R54rg3
amo50Rt2cCyGqUcp1HSUVztaizq9taRem4BtG1g3AwPZ5QTduANkyP88Py1dkl/4iZP0OglaNXz5
jpiWk10lOXCu2MGrBOTcCx9nego+UojOKY/u0hcBTJGuDPqDjHIbYFpuUdv6S5EAW6y72KPVOqW6
ueAjswAc6qq0E/pgS9sMRzSRQQeWNsUzhEueGcer6UqDpdRC8hjs6JXKeCu7dtE2ZwjOuI9gqWmc
soRd2gvCRehNM2Je0j++KooR81MSJe0TkuCCJuIcWgRHRSLTzftoZMJFmt/Iog3SRsuIVTIPQwQs
URmNCSMjJArHYiLaHPd4tbB2aGGu0jq/q7jLkOSm8pRXCJcqH84ZYJrQIc51oDkG1zkyIeP53Pam
Wz+gjX3moag9xhZDi4GX2zWSPi5Ws5q/rWYgAD4KrNcW0R76vDTtF//akmUmGTxkZZ5CTQqmCDnz
NM0w7sExgG7bRUnYMBytwf+wpOedZHgHyDKC7qfzhYKxCuY6iRGM6CiAM9KQSFFNvgwNoerSgtda
tEmfoA+phhwSUe7F2WFyNKPvQrGL7V1CuPyDxslhfU2cAzTgRqbmh64kIPDGiitc+G7BObHVUYJ4
U5c1DEsffkV4YwWSkblt6z7+DjCI90xe4iE8NFYk5mv0WIN5IUUkw9fVZiVQPVyMExIpV4RsHhYn
88OcFRLqkkMGKH2rKivZ5WqRkXMddz8uC/pWmKZyfuLStFyyWiUK+jau6u0eXpOuin0jbXxgVorA
hIkcFdjtEkAceDCD0c51PVoj+wVrtjmVbtPI6yZawpoGR+R08+8wbP38mLjLTDem7CIGztriiWrD
ziAwzDrZkhDScY215FKmL3FblN0Lj2qVbkbDyQ0iw+nHO3bsOT2joQjZqyc1LTddxzPuTH4dbU3n
43jFodI/l60E6pPpbBJk8WhYZJP2ErIHGf4QidvHFWvPguuq6vM4jeS+Foyi4hvmon2HV7ACXI5g
EV2Ol6lkPLuKS+LVpKQf39plw4RmpFs57NqBgf5ehrb940hvWQ+1QcsHJwwzZPX1gIwHlJoXUefV
DtlEY0kzs7OL1v9cEpFh+Cj9cXik/5oHh0L6PiJW3+/Ym9pMI2irrGDMT8DberlTPCxyk6mabXGc
3EqxDCuYiY1oBcj7Ocu4swWd+I69dvgZgqrj7cQucQDOPATgXMrRuePDpPdSyLghCYpNfmt1IyOT
2UdmR/paa6VIM8aMPnoGdohW4WLRmZMd+OEZzT5JQXFAcK9AsHXljwvu2Nz20QHOdEfnq8CrFMqN
zm1wl1X1qNfeqJfeSb+Y1KaGB02KZ+d1X5mRkikfbKg1lkMXOX0gJw0OuumRo1mMxZ2LSMSERMHL
AnlZkoUBq+OgmrrP4K/cizpMf2EVgavidmkElL4pZsQcggQZhWz8o/Ha+dEPNX4rx2TR2Q99Gt0R
GwpqNWT5tHjdpiJQKfIJXG8qSNwhttqvyogs30yiKvnrPMw/qOJ9Zsyo7rN9iifvly1C9Rk4E559
ZspE7WbNmOAqidioIBKI/gsemYahUcRoSWd6SO8zE9ULYMTmO8lr8nVUXcbY6dqkQmGGvRC2vkx7
kDqIPcnqlV5MyCY62eToOhIkpxX4AswkEIWn1vYWUus6DHUAkYDNrdd1VoGlXJnTmNSwGK12tObt
zC7DH2zGAkqOm3XoA0xQ0WNkH593U+9YxG3hYy+3Y+QTJRy1tuBAsjTmRV68jHYlF8zgKhGBgjGP
j8LeYe0ErzrHCSMZM6Zk0XvAIDA5+nY50MJru+fJQi21KwofJDUGH2Xt2c09fZMOgT1uUhWVwSmO
VPcDq38oSfzGZobjcFZURawri5NaIkW1YgQLMKrKc11oHz40XF2QcWPmxRcuLxKMTT64oIErQdpy
JBWMFsROPimVWQyCEFMidxtl0x7dz0NuNy+glcpu31GBZe8syNLcYy8qk20gLRvhbzwV7VFbo9V+
etVIfKqezRh/tH2PZ9aBIZ785BGsv33VO0h2QJ3NoiQqA1JX9hDATGPNL0h2pea6MmBicTKv0Udw
q3P+GqC/yji3am+46ZhajacptKv0m+MzZ5EsM4QaVG9DzKyUG4EV3gyJh4jgaqTGG7gWtlDTaOgg
+RtokK1UbmdeHiZu7OiIkmWeoOAabvGDp0T9qFvfd0kYCCak7UHTo0vPEM5NmwruEWOZtohtLtc+
NGkWemyOIaye5Kd2TMkFoUkscgPimqCvQCZI57NCo/rvyoWKNB2s/DIOtYWmbK4cNGtCT+qecAl/
OkA+Ky7Z4An/It0OcSy46+iTC+HS7gamGvKYD9KLXiJIoWTadLZdM9eJm5J9YZrCNAQqJqsxOQwI
66BC9q0HrSHIx1tVDX2yk3VcFXeoWmmKJhgkT20+OTWPuU/DXPUKnu7QFFl23Yyt3x0SBCnj0Z7K
LEbwGxVY0qJ141r6qgRntlDpWAxbsirY5K07hruaQy5+89EEBlj4ZMFsNrMCbtvoUAz39ghvByOY
qZ071KTSd/Z04iSoXOky3Pz3MEkwW9Zs+ji3tuygTHa/G/9JmpUe2W8oFLmLaQDSeLEyrFXtesdX
CDPiHJ1C19HJbxsqW0bidjVBg6Zps2SvDc9xj34rj9HLoXYI5LT5x7/9r//zv7+n/4h+Vw9VPkdV
+W9lXzxg0+nMf/5D/uPf6v/3T08///kPz9dKaB6OwNfCdx3fD/j335+XpIz4j51/h4LR53WMJzoH
iQmhRTlxsi2ysHOv/v6F/L9/IW3/9YUKyDGV5dNYmciVSa9bOw8LcqpAGW3gw5Uw+8hcGZcSxvrf
v7D6by/s2o4bUDFJV2lHrv/+nz7hLFARBzH3PicscV03U9LsgCJNMIKzKH76+xf7718nACPP43v1
bV7Rdf/6Yn0QJqnH40ifH2HNZiiLhHKdO16//fsXcsS/+FiupsqUSgkbleZfX6mLPMMYm9kLbasZ
TnWlbH2rnJWRSDwycaOt1dQDdCDftIesXphNDd5k1tCbhHSGOm1QFUiAGF9//8b+1df9z+9rfd//
9HVbvhIuyF3UsCNJ0hHoapRFbb9JyjG+/P1LOetn/OvidX2JJI+t1RFaOfqvrxUZJZmcMqQ0XsyX
zbUXPTKyrKPruoJc+y45Apikfeu4HXtZnNAwFYL00R716P/wg3j/6r34yre1Yovlafrre1m6MXcr
HxfzmC02cZ5Bz6XQBymL4SpPOCJ0rRb9P7zov/iyeTFX0p92lCPF+qb+6cvOebitpsNGFraqPUWZ
6m4CvrFDQijW499/2f/q8zEl9AOPfcINxLry/+mlFsE0p2TaCAC1nQ+unATpyEBCrbDv7+GsBLu/
fz1n/QP/vx9X25qlpBi9SHCGf33BEaGWcGKUDRoYrhf/X9LOa0lyYzvXr6LgPbbgEiZC0kX5qvY9
0+NuEGN64L3H058PTUqsQtUpqKnN2GSQPTML6TPX+o2z6ZCzYXhFh4FoeWN24JcUZQWTCye/2sZX
EGRJZ3WI2nrNjWKVM7PtQgdYigmOmxsxLy57MtmaPhc8PqDD6lJpfY3KDo5upZsar1f0AMn5SZrt
bK53wvmmyUxSdZO1y5yiBnTaB16YGFmgUakoC6X+GbSF8pFLtLZFhhUQkJ7+skkMf74e88KcItmq
KYombHiP1mQBF26XBbg0a0tH7n3po9+ZEOwLXqDZjxa/lP71erhL3Sp0XbUNnWnMIXTaxECwD7WZ
qiDU5CGj5kmt/9CQ1bilXBbdAuDtf14PqIydNp1Y4C3ZNVRmsqpMVqpUq1ZcjYuG7Vt5tUwrBTzG
UZw1Ql4LQP7b0u3CVQfyfEwlqck+BKk4N70v7F3sFH9/xWQ6FVwFvUjDeFAgm7/QnOp3qkVwXjJE
A7iU/SwgBf12ZNSFE1eRd0GJXFnKo3x5vTcurTJD5hJq2xyPoKBPu1+FZieXPU/cqJaDDx4VsbWE
zsGP61EuzSk2D8MQimLaHMenURrwnOB1E0yvYgpVaRNkNzZUkM8y//nb9VDGhVg0xXzbMizFFuPP
jzYqi3SIW9g8oRWjLVdFLUmbTHIQZUosjkAPazKSf6OaV4hjI7U9KvPq0uxsbR/pTbjxzAwLae6B
FE70Txb34keui+TdWkRFbEUEhxrUvJuk5hqmSQytBz9go0ZRWDLNB3JkN6AxXvJK/yBl5JCRtO44
dJwNGbnfTRKQVzSB8CahREYvbEZB3k+xb2BlIpFUDhOFtDgk9sF3m0Omc5Ggds7Lpgt/BHX2IUjb
H3QwSkmlDk0O0xENWYSo016azgNmbaA9UT36WvxaRvYmTELwnjmGuwLNFD+Qn2qveAxL8ZmXCKaq
2twWeWlp2WzVsqEotqaryrjYj/o+USPJ6MevDig8oN/suKgnw3BG4aPPE+VxAOX82yM/pABHCAN9
ySu3jrdUT7ldz8wDQk1WuS102eR6KzSV2X36KULvoIYJjymnwDXD3dcIy2XEKVqRFdGV1yQuWN7X
Y55PPS4jY0XCVA1LM83JYkqcrotggqOGILfaQzXEyueaqsHCM43u4/VQ59smoQzD0oUsbFo5aV7T
uaYskcwDOtkUr1KRor9VkqZMGkem9J27M/Eu3DeFoSNnJTiOZPJRk6MoL/y8lHCr4P7e9P0CgZwf
EKUQsCtq6LAu/0XoXA7ITy4Mp+8+Qvbn7YKK6dJVhnzma847+vRjJq3PdBgoXkbdpzaNCmhz7qHb
oKBUEgDnNIz79/b1OKB8Ord6U6PDT6eSTMLcdNDGW+i4Amy8Wm8/DIFmPHYdMtVlFSbvPvW5QlKb
Uw0FxIVpTE5gzVB1gYkGlONYuR08Shpgt7IBry0wU8j7JLfUMKuZuXs+oYjGfJJ5v6gqG9lpIzN1
CA3DR9tF0Qz5W6Wh6FL4AZJGyoA8PwiXEZ1/vV/H5XC6RA0FXwLAG5bg6Ncno1iDvvUtiF6L0q8A
PuadvLWpBNq9W21lyA/lKugq5KTeG9XSVN3AQkkWLFYxOYvS3mtTqne8ctsGX4iROOTFAUWupjfu
Ok/8VAdUpK/HPJ+vlhAoHVqGYpm2ak82BjPzI0r4QUrGpvSe4hS/P5Knxq7wdOnz+0MRRrZVhZsq
smun46iaPVWhhO29LRpEy+oQQlpQJwKYUeQ5q3cHM2XT5OHBLqur1uQRWuuZFlUNqeOiHP0ZzL6t
DxBQMsR9grlxGy9Ep7NlfFCbFi0jW0Gq4rRh6BKIDMPpHKlIyDvkXm0T2QwPWE/9s8pNtAebxPHc
JaZUevYNfgY02He21pBlXtDU4AXXcUVMvqBuHJBi+D+AT8wV48buQ/SXA9dCzRbKo2vcXA83jtRJ
g8dwqrAQ12crMNTJisT8lkO2bPAx4yT5BAqt3pBrS2+vRxk/ehoFUihrnxSQLM6eGEY7SHmLibQe
tuqWIkz5obZQCDGdCjdOkVGxEY3ZvnfiGDJJC0vwoKSCYhmT08T2ShXio0VUxYwRcBxJIyKqDmae
9O/vRrZvnX3fspmq8iTDlalegVQyc9QNKvmWYoa5a2xLmWnQhcGCVcUgCf5BmmnSIG55KHdVVYxC
Z4leZq7H93CFgMpcH63zMBo7l6LbwmYZaNNkllm7VC8LKLAFGUx3XUcGnsRR0kTb98cRHD3jy4w7
2HTuFUploouJtlOHuCwELg3fEqgbWZ3fXQ90fmWEyzxmsBRdGXMY08PVJS9rGS08xUB2yk3ZpwWC
TU34MzW04CY0wETXwgc53/foiRlQRNoEHPD1jzhfA3wD57sNiVg2SDecbi2NknYdYovuqkIsi42k
7YAWrIZywDFoqeQJXo1Lv+T13a2khurCe99gdAE0ZcGACgSlpq+jwRXAyiC/48cOlmlJeabdKxCW
5s7bsyOeOBZrndeezN18msFoFdcNKeN4CH1qan6ny0HqfcV0ZnDvo9qPgy2PUlOduTy9XRxONxiN
XKg1ZqlkRRjT57YTW0Pvp+BW27gIQK8aIrtDAQZIvR6mt63QpO/gWdIvVMK7O0iE8rPel9lDbUAl
CQMwsKbT6cAaYvuO2nvyfH3oL/QJIlaGyeWQI0V/u/YevViyymjQ9sIsMoLRgAGyHFgI4KRxPMpR
AUooBU6uKQyc62HPDjODdI7FpmTptmqq2rjOj8JKdcub0iVsCCT0QQVsxUkGzhPNSPkmblT7N6J9
7q1k1sGP65EvNPgk8vjzo8iGngK7Q3Fl5XUVBqGB0iAvUIHwydHsj3p/F1fQpGa2rUuTwNKMMcdD
woWOnhydIAiylkQW0KpEPWiIEq2GDlhphsLGEiU3MPAgl24qVTIfbab/rQ7wCKiLAB4sWQimUb56
qke6bGVl5sxYnF3OGAv+0rhqwuNUxeQSE2WZlMN75kKIMiN+IZLDTucg2Qe+ZGalXxp23qRkumRS
0MQ87XxJCLdXVVDNHlXsBW9khJ96HhCLwWnDpxh5o32dh9yI28oT5kzwSyN/HHwy5zAXQnKTOz0+
yQUaz5oW9Xc92hm3al1hK+A3KAVfn2uTnqU/OavMtzejbMmKOjl6fYrRdluSaavDOLxJXNRWe7PJ
9m5vZqvroSZb+FsolcklU9Ea/5pMMAOZkSSJAVuqiqN/k0PX2RVNDTlMtfqvatCpT6GN0MdMA8cG
HO1tf0UlJ8xYqro6PSbtogxQ4oOD5NdeeaPFHmRtnmpwuFPUj2q8T20PdZWGd9QTUqLq4/VGT0b0
z/AcXJzUgrSDpp5Op8GRxkfAqDgF1R5uhAGElrNsaLAWS4Ho+Yg4XY94qZs5rsckgGKzn0+6OVC8
3kUsggRPHgI5q5SocVHU6EhRp2FaVLDv9BxQSFyCzL0eenpTeGutOb5OLRKV8OUnsynEasB3y1G+
GanybQRM+0m1cjxIArSEmqjMtqbfSLusYs8GX5pgcRgMM2voUvt58VBv01T6QZu0X9ciYRoNoHyn
FpIOW7iuOb3KQSCZmdko/dnGKE0rm44xE/l8LZEeNxVuSqRRx+zm6Vi7Kf4bQOdwJmyyfJMCJTho
oe2vVesfNJJL3zi4PApIoU1fdXpO+ZzHHkOqsVsPWvdFLdJnA6bQ2rYwZWGJba+P7flEBnlEzlYh
c2hZbBWnjYs5iYAY0K2Z7I8+b5V8l2lysM0jM7nBIKzZX483uUYzlYhHnlIlvaKzP02GUSpjCe54
TLEuriF9h6FdpyRmNZQ9rwe6MGrIQsg84VQOfNWePAsyzQJ+aNlsS02F0U6Pmyi6st2TV0NOux7q
rdp5uhnpxNJ49HPEouQ5aRSkCCAOGolvCD/VjRdg26HhELuJRn822w+7LdIWCGkN/RfTg1hlF3a1
FWPVTBbQyQaj0Fedhh0qjjnGodX7377nopNvZ8bMUr7YKwwzRQf6Rpuuol5HvitsUA+RlT5Zm5ks
SPqkgALBoM7MrEsjbXL7pIxDsYXXzOnMGloZDKkgJSsXZbPX07iGmGcEH673/aX5a1Os1GyZN9lZ
SckeuErnwK0oRFvdEmyjs7YRPb4B7OYhVKh7M6+mCx3Ia5185JggBNIwGWobLhvYckh9So4LWOdH
HyXIAqs2MMXmessu9J9p48etsN1pCq/10/6z6wCAWkWeGZBBX668KEAFQO2rupxZkm/fPJm+kNvM
tymsAOgb23x0MeXNa2ANgKqL1wNiRd2t/1JW+peyQwkoUwN76YLw/1zG1BWkLH4ewRuwIzqbkh26
OIANEV0C3bRyNKs7FH4DRKe2mzX7dLeurdTapAIhK1dEXHRr7LFzUg0rMze/waCBHQA4GvVdQ4aX
2X5RGqACqKsf9E4RI0TIWCQairWRnGGkEykYMnnKUsjeTSjVuDpor5nt4PVp3dWF/Tu3QplXa+fe
ZGps3eAI9IW39MgyzxEBRzTElXux7GQ1vksgamxLPTzYPcqsqly4S3kQyjIvgQO+eyRJI7HeKChT
8ZtexkK3wWUhBeRuJjbi472wE2ljDTrlq+uBxsk3HUgSgrxtVNK7Z8lONSoBl+ctAg0BTiZkKJMP
Acj1VR6r9gPURzD8kqzOXEyU8fybRtW4WDNNeGRwGzqdPoEd5ZwiMniYZvDDJehVXhWYvFRrHaTi
2tPU+L5rU3NleoG3C+vuTQE8/zg0SbXNUiEhAOOjgOQMMNwCV4ueQzuuYbRTjcXm0NIeozSL5wbl
wkIm5c6AkMuzqWlMTvWs6i2rNxCzSPvW2Xst8BLIuEH2qSkF+k/XB+Y8GGl22xwLGVxVdXNc60cr
DBFTPEhMMK1NjnI9UG4AsfCmNyEcy5lt4zwUjz2Fly3RdF4Bk9HwJb/wrFwCB5Wr/iYCLYGYHBD3
wJSy3fVWne9QhKIowyNaNjTNmNwdtL7BzslH+CFuWvQLEr9dKXZjzaQxJi83pvIY5a1ewJVIticD
Vdg8Jmq0OmCPlrDc8hxlrj6G1RBQz8UAo683MTvyQ1Ejr/T+BpKwoXEUzrkdTRooFXCaIpe3S6r6
/a0rhSg18oCfSZOer1qmBhUnRbc0XqjTI0U3emtoXHxYA4qXwQo8Y73qvMbbO7JtavfovA/Kp7y1
xcv11gEyPFu5RKZEaxkmmAyScKfTErM3AL4Fc6UUEI1RL972Uoma6ZLyDP+O03oaf06yL7GGY1n1
y0Hxs2u8leTi6GyinYLpHBizoV9G4QPPkYVUqKglrBoLEY8W/LYPseNjgajIMFS4iyxz95tLZd4K
5GXtIr4ePdfDo5XKm6JD2D0J13AnqO5HAEuzvYakJOobiOSjHJnzzlM2yALI/g56xjI27iulQ4jJ
xxpE3FrY0Lv2rYQouf29QVIl8cjoGDjtQSMfjSOQs0Np0Rr5QSibFtg9ZAYKlx3FPMeKbts6yA+x
132VuMS5eLHb+8gvlooTcIB9c4GJFE6HnSoMjlp8xv6lrTamt+PixGVSeUtV3obQ8ZQHq0b4xtFX
A+wgrOiXKVohCFfr/UfHwkXhxYN+z07Ti09wK9DXedEbuM+4W8UQDD5GGLJSSMnU57oGZW8eWuyh
21xb5MMDvjOwIxamch9iVZJC2OtecHxIvQLRJIDjOIaZlJk8SNeW83PAMFgzfuO4N2j3OFANGNt6
1ItD9CI4+IbspyDLGVbfw5r3xdpGST1GJ6nBBb6S8XBPPld2ftBthHfC8IF3yUJBgGwI7xqs8Op4
k8ByAV2rm2vehLA0DiH2vPbXUlgLhhZdH4QkceGVagRf1J2qOYda2urRJqwVyKS3ubk0kAZx7j2n
vO+ibYt0QljcjeaKAUhCQO6p+4K0Kg5SyvDQyh/a/AbVAtn+kSKLFm5RYETEpT54+DpUzQ34axfH
QcSklfS509Gqah6dZuva1RpaHm4IjzqC5qmHnJ70VR3wK/2kFmjhhR/89jvWSLhlIFuhIC7VvrrD
S1rdqqCRQf7ycqgORviMjY2IntRw0+ARn3FJKlGpLPNvHejHIvhRgCbKK+w2fB+/iX3TocJl7gG3
DxnSwzY0xQGp8hHJfZ/pezMKlx4kWFSeQSgaiGehn1N9E/U9ov0xWig+pMmu/zrYr2nDCf4hAtYc
hsmeUq3iPFjRN4E0cpZgDAiTWQjpJUlSdItAMaMKLcLugEjlLkN8szIWToDdTB1sMuPQ2E8eegH4
SUD6Q5ai1yEB4GgY1TtkUddwUddFLa8i3mKV8Rji2tbE1h2gNH7E/SnRN0HDKBlr23lQ0xW8Acix
6Nv+UJ3uEQ75Wil2wGhC6G8GmmjXd6spDOLtHDjerMaD7+gMFWrUy6njgALsnF9J0P102FLXPA2e
bUn6MPKSeiu+0zpYq5GnvAwpCiBGMfN+ejs+Ty87JmkAXpUyhUEQtZMjoROBW1KY4f7fiVvdi2AF
YPWul3eprmEda1bh2oDw+ctyhHvrlSV2AFimDoDpFk2Idfr1Tjk/Gzme9LF4Y/NRZw9PKDRuGyts
4JrrZvvC7oKdWXXIl0ZJ8R0qP9ylImhwNdAwRbke+vyeQWjeQADXSKRbxvgwOxqOEg5gI6cgs3wH
D98af6hdFkPtiJ1y7lp7fs/gAUkFn7/zxqNocBrK8p2yG1Ik+zxqYuMrpbNvEVi135/o4QWvWzwm
FbDNZzlFVWvrAn7LyJeMkBjsquBJcawAHRcnmJvN50cvyRoNzBLZEF6u0/zlIIq4TVyQJmnRuwe/
zod9ZyZYlXUFhtBAGthvyhJURljgOKZjjCc74bPCNRPqiu1y6hj66N6GUsHQsMnkPeLzBhZXMx96
8TvBpI73e0Ehd/KKxyTNAG+LZmECxhpx4a6Tv7aKpb/IVoe6LKxOTNniwvPkmSvzhfVOD3Hzs8iH
UR6cFge01FDRYZGx08HRHCzLk9fCylFK48YcfXe7HNnR4ceQ585apOhVcuDmqL5cn+UXph7VOkPj
bQxVQ55i/QXJkraB/we82Ut2ilPAYSxcd+YFfmEZ29TBZJBHPMpIIJ1OcOS3tcBwYehqAnpqEXfe
fe7guASZU9sFHv6GkODMnVPizn69fedvNwgopJRpI7VzCiOnkYMhM+DauABIRPwCn/0OO5nPNXjr
VYF4s5DMrzwnzdFz9uF64ItNJo89vlSBdGiT9Bz8YbsuK5o8wBp78SJPvWuEUlJyRI8MJ+d2g/6z
t8Hoc65ycD6joaKA6LZAII/lg8nGBXSP1Ap0yUVTKtaHJBv0x5jKPu5MbneTmyUwOuA6Yn29vVPG
BO20SCGTvge/PkKgJs8YMiip7NVcDDIjMxEIRwhNW0ixIz/qTpw/Cwr/P9JMCRCocPDRQKYzCXG7
QZkfC2k7sN898HwOhUGgWJwfZ/wFyNlJUAkkt0vlI0q6+Q0oQ+T3+R/6vQniqxaifqqHHqGtq9lc
Z4y7xukpSv6M7JmlU/UntTXpDKSppCA1q3wRhZS9NR/pY1vJvQPq1rhDwThbtyLyv2lx0y8ZRQto
kY7JeWeWq7StkrnPGQ+Qs8+htMFOw258hkLIs7oeHFAxC8dRP4m8C27LTC2fi5s669s9gi4aOPSl
GarFGikbBQEu0OCh18cYJM3iPc9XBn1z9DHj/D06WK3a9iQ/1xEiGBz5xhp1xpzi3pKQ/SOLXz90
ZY1/lWZGM71waV1QjwWpoIBCPEscFEjHMgdkxgTFlZXs5NG6ymVwF3DrqOJ9dGsjn9ldzxcFyRAO
WjYfkLTniXM7GKu/OqCaXClbZIO0Ftplgu7oAPAgBu+KWmSjL51SQSJ/GL1HjIZ8UcsgzNykxlV/
MgXevgSKDnIxVJemT2Ffk2vIU663sqgPN3uNAkz3DfSvaqOe10uaij2PSr9c3xXOtl8VTCxB33Bt
MJfG4+dorHtYYTncUpKoheFuc2UbS58o1zITCyRX7t3K7hf4g0gzSP3zgh5xwRJrgtQywLO3nx/F
pVOl0swMdHGRRNWXltY+h0nzogeDB9HUsB7drAdYDCY3erIM1BgoayIAsbve+kufwb1u5IJwdeXw
m2wDCoXr0gIOTtHd0PAoHSTMsmFpu5WnrdMGnSikwTEhwtF9R4ZI/xR3vP2uf8TpwLMDAjxiBKjk
atT4SJudDgFuO53HCTsKb4jgu6v5Gi/XRB7qVQ5f7S5wojadWWmnl4q3kFB8KEkBQaGoKk8OXXxK
kAMyMB+p5bAQ67zPsp8lPN5uZo+/FEfXgCoCjKMsdVZBMLxCIGzFY1WBmxBWsvLRRrhiZhTFycp5
a406gqZlapbAGKdZQAfrFRylSPu4fiwvDaVwUK/zVKT0neHX9bGaCTVdLnCnZSfVtA7WuRX4P2AT
1NlrxHU0+qB6eLe8Xg93YWqMWJGRNYM+DI+c06lRy34pV6ZdLMpCG1CiBOFI+b0vsCULRMJ9sxs8
bybbeaGJxzGnBbpUz+Q8dXOWfQZea9tbQS4fDLXHWESwAqs/B+/fT1jI5Rsr+Wea9YWPmd3kX//r
zv9ZpGX6u/qP8bf9zy87/U3/9ZC9Jh+q4vW1uvueTX/lyW/kz/8r/up79f3kX9YJ1M/+qX4t+ufX
so6q/+ZLj7/yf/vDf3t9+1M+9tnrf/7x/VfsJyvcXgr/Z/XHXz8aCdYqqO+j4R4D/PXT++8xv3Hx
3fO/n/+G1+9l9Z9/UKz9F8JDkFcgt5L4NUxuMO3r2490418GJEQSp7oOnRZcxB//lgCw8Pht1r8E
WBAwdzJHA8VgnSmDt8XbzxTrXxob/ViXAUkNEFD7479b//jnSfTnwFxmj49z7+i8IusO9ttWRmQC
m6c13ToTSUuUNkYpcyAPdIcAkvnJ7ioP54eqfyxQx9lGCH48Wnphz5yUpzN0zPfDfjGhDrzdHalo
nK4KqQw1G8vvdqEO3zrnq6F0GLy5M1vXFLZ2FmVyNJg6wIDcgKHfonl37xxQ/10B/15rW6qI+d7Y
FFt8kGfOgotROY2hNIMYYN1P3gatk7tSmxG1f2pWw6rdcjQHK+RIV91v7eDtonW/EzObmjq5DL81
9TjopEN1qdckWRq1Lrf1WmwSQCy8TXAYXvjf7GW5wqhqNazrW+lQPUFHvKvjBSKRq6PJ/9f8OlYj
ON3r/hzVo4+Y5rX62pIyz+AjcIneaR5ijxaPwvJH3ZUzkS53sgCQOmLxINdOUmiyLllN1muEWjpP
1qHbIzf/udqh/vFAIXlR3AWcWH/ucyfb3HHzLk1a8ygma/b4ouUKTGlikmWgQfrhm01lcR/YUsk1
t0n313vyciheNoI7BXqA05lrZAO6csyhUP4miYey+yxDK7we420iTpb/yBrQoUWRk6GueNoezXUi
9J4ZLrLI29HQZxmu4xfKI2jHwB3Ymgdr095kP5Fyn4k89tQ0MicdG6BG3Q+AwmlkJezxVHhbmMt2
PazGVWmtzLWxsLfRGhPLmYTrhXlpkp4YRSTg7HIFPw3XRYC+zJyGQgXDwWKgRmuir/fRRwt8pmVj
ymHSsqNQwIZOQyHByhQBRLaAsbNsmJXuVmy1dbb1ZraZt8V0EmkksYzsHQqn3DmnfeiSLnMztKEW
wa2C9N1P9Xu8VnbpXXhn/DK/3eLzdtvf9vvmRf1MaYQlOTN9JoeHQeIRBghks5FrTn11MnvyTHZU
za/RgUEI3xm2mvgR6AhS94CPLMzD5lBHU4jAXwFJ5nHnNSkYT9ZEaYK3zdvSWKjph3yskNXNHmfv
JQoaoBfVpRtYo7E2JjfNYWibrV3aG9/Cq3B0nKdiEpefze47kPQFeoczmai3cT0ajenHTVNRhlPq
2ZDycfUyhf+7kZf5oXz5UWEitPY2yPM/NL+DYhF96tbpKnpKH9Wdd9cXMwvr4piA+mNikBY+o4MX
SekVqkbBJkAwGRdvljeeuj0SudISRV4sbNuZWTDVefiz4UchJ0tZTa068QGdL/Q7BGplbxnfI8GG
dw7Wu8pqWJZ7dYXuoDmzQU6W9FnYyWRwsXml3Mfsi5wIZfqvvM5WqfpjcM2ZBl4IZJPnY4MkwU6i
a5JjtEtwEBViccj75wvJHRapUiB0cxPZn65vHeMmNJlBZMGAQJBJI1U+TebnARLTTcr3B5nmPjcw
KJd5gMckpgoLM4qCD0E3x4zVL4TkDQ82YSQFnzFXfKknhdqim11G6ZMf3FedMdOo8wlJQgxVCIMz
GvPkKTJUODYybVpMdj9w8VUMBPVV52tqDIfSaF581do1Ybh7b0cSk2jgX5HAOEOiNWRIM9cjZinU
lyA3Dqbn3wWSfPCt/F62wl/Xw5134mm4cQIdpUFK0/P0ro1Y+XG7HGwUD/WZuT65DDDXBRlOZdTz
gGYLJOc0gokYsGmg2srMsO4Mk/qpFburpMaz791NATyCwg4MTW3MqJ8GcjthJW6QiUXpqC842+41
rZjBqVzorZMQ48+Peis00P5U8lSAK9Ba2ETDpvain9ebcb5k2QBH1BLoeRnw7qS/UKZKokyNxMLy
XHmFVjL+RsYtpPhmAdRzrvpxFo27t8ErijuoRnXnrNPgSVIar1Gxydv72kkRlBHpFo5rvpYgpM1s
R2f9B1lgxAcjGwC30pguqNqmyGF7MjjHesBJ6FOM9cP13nujHZxsRJMQ6ukQ+S16ybkzION+MLbZ
HpWHXbz0l/x/nWySx2QTPtn36WHYWbfaE2rfi+Kp32hLdaHeJC/qvYvV7rLYzsGozhYB+lAkljn7
uTSimjW5w5lZA1OjUORFOgzgGKJnJf4F9p3X+TU9tWnBkFVGEpELKVsilFOYAqeNL3utVOoY4FEO
GfoWUqGJwXzqlKt8MDARcHDEzFHDXmM8mm+sbpQj5QC8R9rZWg6WP/cOOD9e+R4yBeRXNZDuZ7Tp
RA9j3gc8lMWiWZE5MpY86vbZGnymuolX/sbez/X0bMzJkY6OfQoAlJhWuOh+diuxqbcIca6Bmout
+xjsvEP63j17bCbPnLGqpcNFny5ZpYXD7PJi1JAyj8Rr4+gL0XwBi7CQq2J9fZDHP+x0gp8Emx7p
TaVWceAQDO72wYmw4DPDj1Icb5XA/G1J1ROMBcBzuOhcj3u+dk/jTm7MRZ1HGSAz3o92uOmEvOw9
a+YCONe0ydpFwx5ZhpymJaVu4H3UHToxupNJ2W1ZZ9yD9fRLobvKIojmjt0pquVt6fA3SjGItvCa
nC6dvJLw8UR9un171MXrYCUt9X23lDfpRtrPXV7ON4SxN/8ON9kQ+joGGWPQm3aXQEF3VoZgsiTe
zGSZbdZ0NfhIy2sFzao2OG+RQepu/DtzrS/yPQi2l7m36uVJ8nezJish92lyExMuGD6H2nOp/Pgn
k/B//nx1cp9NYtkus4A/v3PDm8GrvqkyG+r1GJd3kL/HZpoI0uN6aCpBkGaT7P1nfe2COVuKNfhu
dwmoEqLZTtv/H4NO5n5ORb7sTSYEgshP/RrPkHV1k93kq5QnSLHsd8rj/zHi5L7kpBYblEEzBYfC
Ql4qK/+A4AmY0AWmQR/VG2n1zhzUX4sMuQ4SNgABpnmvJo0CED40UhqNov2nUjXWIvlwvWFnT5Fx
NyYvjaKEykvbHpfe0SVNbmLfT2ISXYEDq95yorVdtFuhZV+1yATZkIk56aWLs/4o4mTvyAqUTO0a
z2ZFMpR9UHfWre2n5sfr7bq4ZRxFmWwZcZ4OSGXTLi17Ml0cItBElpWZ2+fFIGhWcUcbdQbP8iJ5
YYf6mJn0FSrAsFX6mxqZ6X/QkqMgk5nn4rPbDb7TLBo3pthex82yaXRjnVtdO7MBzrVnHLqjyRDq
pVDCnFCpxp6Hs5dLsn6AvXO9RRdPrqMWjZ9xFMYp4sCwSsJkggwP3kkICi4M46cFiCFoQbUgyDZ3
mb68T404CWFDq4GZeRo0l90IZXqrWUS3xca9Nw7AiTfGr2ZpsLvLt/LOXF1v5cV5fhRwMgMDkYVy
Tuoagdke2/Lw1q6zT9dDXByvoxCT88pAnTsrB0KUnXkvAusQWuhQG+rMDJxm4P/ciQAeQPlEOOVM
K7dRGnS8YuLkv7EQ4WnAi8Fe1xtzW+4pvG/CFeZ+M9fE/8+A/R10MhkbH7nJkATfolwXe/kFe4el
v3Vveevvi6cxYj2X5pxt52RiymrbxBXuJMwR5QvmvUq8xHF+Z6yGQw1ucljKt80221rr68M429TJ
3KyHMuswExibqm20FZB/0oj5qloHz2grLMnpPl2PeGHiWFDLyJugZQKkZnI91bwe46IcxBZioVvD
AIob6TtsNn9fD3OpYSNalYQ8XBUADJO9S0UjxszH+lhyC5+Vtu2sFYB4czksHa4HeLQm27l1d+FE
O4k5mTcBPgSdb2X9IrAtFz3WDNuQZSB3UER8PbJfMESAil72FfZVM80d19vktQEcDN7WSJFhrUzm
T90hWaYkNLdeVitlg+9eDp13obNi0q21bzc9BZctxpqb6A6v4pno46Bdiz6ZRUNsxJ2JYQUofLTS
YJ9AUIHmLnpl21Csc5fk0bCfbRHQxG7aUMKPVdlW2U2Xm261UHzELWc+6cI0IysHr4yq+Eh3nlxw
JV8SOCdUAAPLaFkoPyO5WGr4T15v+MUoZM2oumOnhq7E6c7uhGDxUgcIhFn31lJSc7FGbltaI+82
bK6HujS3SDXKyBwD8zgjeDHwwqSUxrrxvWgNx1j+kg5evbWEx4NLOOWuUxtjpn0XDhLSgTy12OnB
fE0RR5kuS5Y8BsUl7RAa5irulLmZO16Yp3PnOMbkJBFUy2w7TOhD3NIT1XsVmEs6ZfHCI+XgB/Wd
nwefkTPoFrLZrEMF8wu9KvKZlo4z9NpXTOaLb3a4WYzUTbnrtzh+LTEE2LtygcnWl+sDebFPbUAJ
EPHHy+9kpfapX4eRGDeJ/hVDsoVSVTNT5XIEgOiUzSDpTe+GKHpIaFURQeeC41JklXgWXW/EpYlP
Ql8dNfZG8Mlk4oe1I1k9xoR4WrgLU32RUndhvFMlfjz77eMgk5kBC6lLZYWZkTufg/RuNIiuIAVd
b8mldaVBQkUZhSo/75DTJSyreY0JKUCtCBtDRbmPTOzYpF/mAIUMK9TrwS51mwb+TCWbKyvK9MUa
1Vk+yC3ryUngpVv2wit++e3v60EuDf9xkHHBHd1xcVwBSj4GGZx4VWOk22YzPOqLzQCQzrlK+eOM
fVKnmolwBBE6r1wKpUDivN6rsyKcFxtic0sYgUPKmY5KhRa+hqNLxwHhHBSr2iTyXC3iUktIJaH5
gKz16BBw2lfV4BaBXABn1LzwwfL7Q+q4eP8YrbG6PijngajqkVEGxDmKfEwDRVVYeY1Ol6mteEjk
+iWIyzs0Az78gzAAdQHMA95C3vO0Pai0OSWGeojueBGe3N0utzjz42gG6nCxNUdhJlPM9A3JzG3C
FHnxCyAZ1NP6yQjMmXr3+aWGTqOeR1Ie1dmzEosn5w12z4TBn/CLbwafDM375db5RkAxxLOXZ4D+
7tIRAY9iTsVYYOA2XVYxUFneU272omHhhsbMAjo/bcYghs1UgFrAdjAZJq8oscTi3uBUXO3NMj10
RbkplO4ZfbTs3Xs1wfAGg1TN7DsT2ErIHYk4YBsFnLfoIrFy8Jl26pk01fliJQpXUFOQXCfO5ETI
fDk0oLWzJ5CUe7CzKr7BdbKdOaYv5EmZ21SmQPDCuDrbenjMIiXbaVC21+mwFBv/YC+7pfGzvsXQ
dCWt5o6HKXyJaGPAkQ4DSlN/Q2oe76aW65Z2kqlkcyiNVLfKCttAf+2s8CdaYw/DReG+WLqbuTfo
he48CTv+/GgTx3bQlXKXsGqBlznCASPa5fpecWESEgLMAfgaLsjTa0LftY0taRgfyv23xHr1K2ub
KQ+eb8+kTC82BRElBKnBmHFmnDalURPhVgFD5vjubQ1Nxu3mChIXm/J3iCkuRtT9oOQcFii4d0uB
xJbIP7iZs7QTd3W9086vC0wHlDhMbsRgvd7m59G4yJ1vo8uCXD/yNlu1E89RDCzeLzalgrNzEm6u
h5vqNf05/Y7iTeZBVoDhLlxeU6gKJ2Bo69ZXNAjajYeRTyz6GN+vur4FiS2emtZOyEg3w4uFpTRK
az9QNflkhxW8auzlws+tpeHplyr1SElXWvl7iJyW9U+G++iLJ3tbkruJ4WPCusBXeKHV1UIXM8JG
b6fY6WX9dBDG6XA0CGookhRnzo66ofRTgu/vLbrkrgtho65Ixy/grC3tQ7DDbteqdqqHAtJCvsk/
SzMwgwtJhtMPmWx6kYnHez62tVx3K3lt7vyncFst4KAsnRv1xt7Plc0vb0fI1ygoYvFq+n+kXddy
3Ua2/SJUIYdX5JOZxPSCIim5G6GR0QhffxfkO9YRiCFmNK5y2S65uNmN3TvvtZZzADE686LUQaLS
2fNQY+NU37CewUPuVMf2LQkLvz5lwVbndMXhQ+1/iV2oYYXJxgh7NgNg+0vwIVaOUU8O1jE3gvEl
zMf/q/svOQvlGUqBZMksZ75QwS59AD4ACqEIQJWMyeJxN5wwa5cBd2KzeLPSlId4uEjQZGGxFVHL
71rVxMCDH0dM9PYOGrO7FJ1F5qQOm0fLbrvw64c9/7BPKgycXUBeYl8ZdfzfhcmswsqcYvW2GpCw
CdKg91UMim8VKNYPdSVnEanNbBMRBv3/bpdKmIFt3w04THT1fTBhv3x9qPX3cCVN+f1UfGxYWTeQ
1rq9Zz0nL/VL7AlO53NPCEQQrWwXMD+XnvDV5v0kzKdiL285XiyqUcHM7OdFxuF4oi6sgE/D/DZ3
kg2HudwB/Fs7r2QtLnNQCXxmEc3HA03sdyUU5iH/u/qWuP99gv37sRY32QyCBkSf+SbND2364F1q
q/rWbt3aq0ZEiCgAwy4YK1q86hbLYwaKv38rh4aG5l/q5OQumhOuedHrWw0hVfJt85HPP3ap+9di
F488zzlP+gJizVP2AML6CVNNzhRaTuul1g5AGXbsb367tRABmS9A+eG0MUi8+HYALcL4aGUgjruY
geKjMgKAXURxyeMEAHMPQy5uEuTftgaoVx/gtdzFh2S8Ql2phtzeER3ZoTioABdlBLIrhtqG7111
D9fSFl9UzdqMqQ2kRSczSBKbvsieEhZB9KAfR1+CO0Qu5cT+lrquPo0ZFwpzHhgk+kR8po2G2gMm
GJux+8k3/CqIjvQ8h+S41o1nuKo+V6IWdtoyy2lKErxCohCvBDco9s+9DUO2knli1vxfx0Ex9XdD
NoggXu1mdvrWdQc3ecGYCdBtfAVcnJhYk+zBGTwFGzbg9KXW4+Ztzkrx6YVciV94h6KWeIRFm94G
MynK17smiFzpLF+0QNu3jnj47/v94HW5krd4HAAgBd21NMujkdMS7GrEus3BBf71ta4Fz9diFm8h
xXp+XoG8DQOSN8LwkanUASBzUACECyPsX8va0EgsZfz+CTVmALKAQ00azS53zCsC6Y4+in7rIPvd
0pdZH776YAuTVsr/0pdkx3fZPXM+NDRbym9bHaZ1c3L1pRahbyyBiroacapR9ctd6YPG3GnHENy9
MJxjCCyrr69x/sW/OtgiwlWnsksBioA4hZUPelm8kW66zat4M7DdErQo9qqCMKqAUcTEEL/XA2Da
eNEOz226qz70Dpgf9ujONnrrQr82Jqhf/K4lmdymSgziObs0J5tbTyA5dr++wVXH8+uLLRfY6SBU
oFGFhFrEcIHk9qAs6oAe1w5kYyF3/SxoDwEtY97LWChhpQ5Fl8XIFWXtWZdiO1c3BKwfZQYdQgUT
dZ7F+41GPYPlRXRezxTQQJZtJuL0GXPoFszMuiPDLO6/RC1er0U7EUCUMBXma4z+1hlMzC4amQ+W
81E9j74VFG56v+U+1y/wl9DFBSqUiWpL5yxnjPyyaD2DbaH0rDT6Z1P7S8biAUv1KHNp1nOsMwXp
ob5IBx6SQAlEX3b1gxz2T9ZGtfbfGI1fMhePOBZULJcYuMzGGz0Ja3BAZhJ34BX0kn31VGxlxetm
/pe4xVMeU7nLegvigDE42GCKj8/zTix5NeA+gcf4DES3HLVVmOLY33rQ/8bu/5K+eNFlZxBOJ0if
TXHu/0riisuW29zSUnURJmBnRyvGGArD/QmN950Uxt9IIKR243JPRLpDfG2Xn/4wPvjnjMshilxP
WETnKtQ8BCu+FdxNfNNtkCEXCqZTbWEzH1nNzK/0domRTZoeL3LWoVJx9D1QvABs6Qh35Id6g9Ly
+BzZok33SuJOiKuDr03o6rsEkvWM/Tnz6i7DIW6BtZ3CCfU94A3fLb5VIt8SsIh/rMICYANFRiIA
xUSWBCclW1hOs9p9cqRXZ1jYzkEwBSvjEMH9OZ7jYe8LwX+Q8K/60Ss5C8MpDpZQGnNOh8VQ7IU3
Tpza2QWs8jYMjP0N3PH5dlSy6hiuhC4MZ1YODUN3Dc7bsmvUyOlHjH1Ey1GCpvFEP/fGQ/PehFu8
tKv1BgD7/aMYC2M68YqwnEFujXqDEWMLEjyhDphPj0mY2LWTOVvJ66ptu5K4MKUc26EkbaGKGEgA
bKlFPkD/gwIj0wOh4aFWbhrvLd1cWNPW0IkqzR9U3MsOUOVC6ww80sYfvDk9p8DfgW98/vrBrXuM
q2MujGheSoLFBAhVgwFzYJghshyGbV/iDKf/IHvceBzLGAlbkRYGuecHDntmiedcdpXjFKZO6YnJ
MUqPQwDyJUcO+seotclmSrmE9/lZ2blSpJ9O5aqiTBDIVNVsYeiOo+6Iys5ZCaw987c2SlcbWNeS
FqamjuVpyBLcrNDsowAFTixf3unHIrb7Y/sKtllh+3Qbz3PZtNB1Vk/KrEKVl+1qzNjeNU7hYG3C
Hj/ED3qW3dQXt1Za/40O/VxbxOoaGpe/h9at3PRFk0Nq45GQOvk98Zij3gPc1m9Ee9Pvr7+Tf8Qt
uWcHoWlBdgtxc+0xfzEO2c/kqPc10xHduTfYbq0l/yTQ/WzUf8lcOCapjISkjCGT+4rf3A7hHGCJ
DfQn+lmHbB+Vv+ZXOmusHHSheel29WmL6GE95EGHEvuo803PCDDX/ZC05kMPoJPeznYkrO9B5OEM
+26X7K3dZugx/6yvjrzwYyCxz/tiltU74896VuazoA4NwA+kly3Hv+7Mfh1s4czakSlWOVcKIx14
hyb49V6S+PvXtm79cWAlDDA5wMJZ4kpKAs+UYpyjVRAVm4pL2EkyvDLdWldZk4Pio4ouuwy4lmUQ
I1R1I6hFhql2pbGZeos+jh9xjEYKd18faO0hzOj9MGrAvfhEFwAK2RbMtehj5EaosMmtATL9tYTV
uPdKxHK3jSSDGsdjOvx8a6qTudQEuLI9dX52wNgclm9gSkEvGyGn3qpIbBxPW7y5KONaC15wHK8p
A8wuu7T7k9oRsM6wXIEO24xzsNC72oprtS/EOYeIQw7DhYhwp/rR03ahf81MQhbeLZbxQVy1nAzS
OjAKld00P944jOdIXneRIElYde0Fh7jWw8bHmwOGxQv+TeDCWkx5YlQKWHixT9R5c0Vapfv41kwQ
xNj0XQpUXw5NwxZaN5U9tpk0rbwDWcK+NBBqJQskYYvvF6uJmWCsDOfl5EMDb98o3IFH9nvB2Uaf
eE1NIcoCExbmzTErsgjWikQvu1rBEAXnFVBijTsrxzqvyCVbVNJdLmMm3Mpeail7MWMt1JPkIUuz
5ybFSiEmaztTPfcq//H19a+oLzarsTkO/GYwWS1Hf2gHVp6qw/HLcfD7PnqNyurjaxFrMcaMdo3J
Z4D2Aeptce6BVqLQxVCpn/n+UULHwRDh7dGX9uSDGDl/sBWHmEYBEpVk4dvCxv3ugSaRWgo3m78X
iKdjhAH7AOR2t/HD9CgfCz8Phq2Eai34h0x4O0DooY+6TIKTpKOxMUJm7+S7etfexIgvSo/tgDjt
6eF2Drz66a4ELh5Op9GJlRMEinJpG/03GXsaX3+5FX8nAxgb+/3g6AKwysK5SlalUEur8eH4W9ob
T3VRujOdw9dSVqLtGUkHkgCIDprNhXpUBFNpkjVj+sDiaIc2TAFSJh82e8/zb7s0NNdyFpkLlYtO
p0Tntn6afBmwQRzrF7U3OYrDEI5t9YVWDcvVsRbxph63WZnoHC0oTXQ5OEN5noLc4pluOdjPGEGw
1lcHMxdlH6DKWWwqIYk/o/zidegnUuAWpMEMMaU/9L6yH13QRcnedhN6VUV+nXLpLqw0BYvJANll
VVy41VQ2QJoBB8yVeMvLz/r8xfdbAqqbTdXJFdpgSAJxQMmmvvm99EYXSSCWS1xr80VvKIy5UH9x
IkwlFc7WeBJutAngC290d3AMZGJUtbc0ZvVBX93l/OdXWV8iZVFLexxwmG6MCkQWwta+4dbXWthF
UcyoYXQ4UVI2l0zM/CaRv2eW7H/9oteqc79p5Pw2rk4CTEWM47aQoxG3Qw4ShyDPDRG1OBwfrO8w
rIhir9e//0na9ZvkhTGhShUxwGbMVlh0Jleys3sTbXXRt/UQeGQbLn1t9Os3cQubMvASaN8tPlnv
1Eew0gYYWkSN1ziDESZrbSDzYSSzdrBTuS/cPpR21UZ1e11n4OHAWoBNK3XxRQdFAngHrIudDsD4
kgr9rqrrh68/52ecr58GBk0WrPVgbPLnVODV51S6Kkp7jkudLrCcDiMYOeWhINrSYcCcBHBCjqWt
Ocm+Oyg/6pPmiP9J2WD+dJ/f/6/fYmFQxd6YyghnxXOMArYnh/61U+0yZAEH2gJ7GY/DY+GO4Ui3
1HndEPwjeQkfYPQRyCNmQ0B3k6/5TcBARYcABmATYQoqJVvbuPH1d/pL4CIo7UZxarTZqk5i7qTt
d7ONA6ATff1Z1+My/ZeURQChmpxGbIKUGotOdndGLc8BpF0wOTCpZ+ptPs51C/5L4MKgNirYlYfi
/78gsGn3mQSMnc6VvDow2s1h6VWFwVrnzLMyA8Mv7KlZAPEhHxVMZhTiOQMDbVPIly7KNbceWz8V
imDjQrcELh6j2A1xQQUIlEEEhmo3fS6p3d1iKNzDNO6tspe89lYhaDNtLc6umgETCIHAJwQw1jKL
6RgYtkC1CwgUrA4RXbKLfGv7XlqVMWO7AvUJ1B7ywqiXUyIUgJ762//mFQx6+zR/PdFVfgBict7O
3erdrdpX4DFgbxYz/Ka0TB1SJVHiSEHqwH3pA1gkBzGQ93E4z0qR43QAn90lVd0a43yY5WN28roJ
d7EySiFf/wYLC68OpjbUGtJTNWh3bF/AhykBDdllMz5du99rSQv7JrFGNYrkZ5r0+jdAKA5pa+fG
nQFCsx9b4cbqB/0lEBwOv3tpfWzGkZg42hzfsNrJUTqbs7IG69c7TL2549OmCVgzpeiZYXUetS38
Y2FzEqFPuNj/lDm42F5AKZ8hNctsbc+D+H7LQa+WMyBMnylosBe7rKT3VoGOjDD7x8wuHyQXdHiv
A8HA1AxKzAtns6A+v4KllwLJFfLOmXLr0y5NwgWDTfPmc+1r9+at8aw6YADzgfPa2WWN253naok7
vHxte1aV50rs4nGqVFX5lOFeq1xudimLkW9gI2ljA2ptXAA1PMAaoligWuayhJFk+mRFBJAlrcvd
4g6gl4WjVzbxEGQhsmskFInc/8BzrKnNtdzFKzSFrq3zFnL7SWt82apHwFFSPaCqSHxmgflA5yS6
qYqhsROz010UHNrOzvsuCruizh1Lb/KtsGDNSyugYZBQp0VpbmkQc0otcIvQHgll9UjC/gR6keR+
wCwKtvpBlvvD+DG+G9+//tBbQmcfdB2LWYVeWyOEyuRBkMD2h3FVkMDaX0tZU6froy3uW0s7ISUF
pKhCCSPbGs2Jxzm5+xMpoDXHrhbmg5b0ZErENbPoCAKQIT+YII0Aym22dZTVMEcBTwj2HaG2IA1Z
3Fgr0pE0DGHAm/BBCBCfiVcfuAOu+F3D/wPUvjUTcC1wcXmF2YJ5jkMgTzDfYr3y5rHNUpeXG9e3
qgpAsp+BXEActpx/yrokNSua9LZBAkOfgMX4AKKOP9EEgFb8RHFAsLgIRcEuI01shjVPSxpMrXBs
9OL+azVYP8cvEfLvH6jRgICjz8omCKYr9HUoDYZgN50ib5xl9cNcnWURf7K+1cHFPQuSiS23w64a
9hnqBlnUbaRl60p3JWp+YFfPFFFmqegcouZuY+4CSfDOBGLL6Hc7utd29ZaWrx1NVbCdjBo2/jLn
O76WVzMhUY0BGXenuKkKLso4OhrdewWf899/LYytoxMBH44VukXUMHZc41qEMEXvQXJeAnEsLfyo
0res61owDaWbqaWsGc1ioXiqnhekTjUYh2f2mAEkKwYvrl3dxp7u9h9V7c5ANI/WY+oTfyvuXA0b
5qIaFr31Gd9iEYvpujJ10oBlRHJW/5qRb0At6As1kty5e6q5X1/p2lrdzAj5L3HLLd9JAqkQTCTM
7W0KCIZnfY+mv1thD0d3271wC2Lvh+wu8/LgT+oH15IXt8zVmLRFgoOqJbGnOrWLZCNmWHMl1xIW
r7vsALVmVpDAZLYDTPFp4ONGGWZLxOJdjzTPpFSGCCWv7IofQAC48YHma1hGddeHWDxnQnQGEz5L
QJNq9Bo73as380w1OBeCr2WtWcNrUYuXXHVtXCYWdIGMVagPTRhj4AR0wf/rkWaLcmUxsqju0mE+
Uo2VAhV7Nn/D9ps+vd2M+lff8pV+L1xwjn5jOVRIjOcy2SiCDtIuWyfzI9fAHE/yNrpJqDdBe25P
W5ttW7qxcMaZUTUWndd9aaM7SvMogTr4f/tgC1sBhucy1xkkYLPdjkBqW+BAWwiWa1qBYQAstMzY
IJ/a9cjS8pE2sO96o9i5IDtqLDpRugV/syoGbKUKwgog0i6bWKaWCrWiI10a+uqUJ1WgCNVzQWTv
6ytbbYXOGEFAKsfa/CeE3yKNh2ay0HZUg3pn+dqhq2zTLdGMyTFZPwTjAYgK2z2Z1eNdiV0ogz5Q
ZqHfimesVLtcNVxd4B5JtwZxV8sW18dbqETNSjUVhZ/HY2cFa5vMZsCO5qHhzQ0n8ZifCYrCfZi6
3Y1+2N4vW9N6jApYwAJHSUZbloUp9qKmguEXAIXGN10p72Wt3HDQ63dpKaYyA7h8Wj1vGYZjOYOd
ErTM17TkzFu+I620NS2+lvoB/v0fOQvTm/NOxuQ9jjJ3j/vXNrdntIPOlX3zUKPYtbmbt3Ww+c+v
DKMYYWB1GHAwTSFAHEd8oQPjFCZr4w2sf6NfB1sY4LGuWyWW5wsMo1v6UmJLjYKnqX9BQdSZGowv
s6evRf4EHli6seu7XNhhVWIlV3uI5H72EN9HTukiwNkPx+E4F39Kz0gcfQckyA+QiQKhznAKqGrt
lICUwBdI0EBU777+nVYj5evfafEmecdKic3XjQpN+oZg2dd38Y4CuQOlEvXQh2zL821p1OJ1pl2b
VqiLwcg9y/u5EVwfpgD4m1h5TjyUL4KNE84Rzhe3vmwfCLExiWoFeb0zuDKwzLXWnsHlRR+Qkfkm
S8hqXe/qRpeRs6wDqEqaX6Z2QaPkrrtDAQqK1XosskFtj72sLQe/8WR+EnVdPZlcy1NFzCGxJe+T
jCCSmViq22zIbl3kIs6rTIbpqFkMByp1tNcO1EdHEegG7d326Pr8Fr76agu708lWlIG9FNuBbQXW
bJYndlxkwIjMOpf9TLLk7xuKsmERlsM4Y5Q3fT4rphxEpwj15u6uCQjynWnfvrHSTrfXU9bK29e6
sjBChmm1PeMQKe4bcCkB2eBY7PitsLnZtprjXEta2B4+wJB3JSQJ4dxETA88t9ngJJd8tuixYwXa
I3IQ7APD75/MZsPcrt6tAexoNDCAPrQcVDBBwSIkFEaMEMsmCZiUtpF1Vw3LlYxZf6+ewQQmeNkq
IGPWz/IGIbXHTmhQ7vqd+p4HfzL8CgLRX2davAcpY5ZSzPKki/JR77qA+pEPdBXgDXjbRdjVR34l
bfEgOBOHWuwhTcVKz9DfYJbandStCHQ295+e3ZWUpffVzbTSRnSZlFgMRnYDdm+7MHc8IXaeN7bO
tvi8txRj8QLKHBSsOSgh7awubRnz/KoSfv2u55/w1ZEWml8RImstgYRBxk6InNto1LlRSkMibgH3
bolaOFO1QbGVzXHf1D91gBuVrCdNCFS5cr4+0mojAAx6gMwF6hAICRc+VBZBninK6Ddwvz22YB/E
2JEUDsB9MS/WX/xcXUC4uOFI1xXwH5nLMV9LU9ukVpED5RVTbbUY6ocyNkw7N5WtdspqAejqfMux
3rxMhKFTcL7aHzBMn3pYMQWr+bzp6ffvf7DpiQlUA4ghmJhHRrSowkRJ3mEIs4Q0zNjqXWkXf9Ts
R6cCIyIA1wID4eKDTSkz00Kr8XrRXATyykUUbInY7BkFQiOo/D40+63QfaVqAjIZEbnk35Sni7fc
9QKbTBW9sJnHRXYku/k2j+aDmODbVgN85YPh+jSwxYAMXQEv+kKWQFO5KWpAUmGR9dbwpwOo0Y49
hsPmVYut1ulnmwFhoKhC0wIji9Zyl8Qw675hMoS1QnIiAqIsY4th67OyzyLgrjDAICONW5xHl6dE
tTimFYG4EpWveXnI1GrDJ67KAGTmzMerzw3Z3/1VMZRaVzf4PmlrnKO68oCwSwFQsEUQ+dmm4yxX
chaeY7D6MlEnyMknyVX72ANKrG9OwE+8pNKx13cbxulznPi7vMXdxf3QgSAe8kDmtC/9aEewXTxP
sFOPuFtQAfPD+d26/y5s4T+qpq9IVENYgm0XJZyhk4DLvgmdtKpyM6yzCGWQPlVmeJcIKRjRUAcn
8SOXxO9CJH37+t7WRZjaTAMFJrQl+IDSI3vXR7TjouY7NUunSJ//JwHL1gGw+ak+GRCQy5orIIoo
84+vJaxqtAlsVlC5AZ5aXXwMIZZLsYkgQW1jZ4r8ugYTZVK6X0sBNeGnuBmD7MDpBczT3xW5hU83
Jj6wqMwtu+8KQ33W+0HMTXCvla3xnqdaKx2ECKxl4TjIevvWU6OpT9OUy92bmIoDeZe0AYw09mi2
wnTTljxHb4G0eeTSAbRQgNMw0jAaKzAKyFOl2aocCzwE5LWm2zUHM2LQWR1/qxtxlFzOzfwl7/v2
KA5tdVOjX3fCwODwvYmBwGe3pdB0DlZFFTeRU5DoJYApN2wBgAb1qe4aM3olViK5Slurd2XBoGNy
33c0BASquNPbQR4OZZQ25clUWZZ6miiS6UUEt+GNToqIvZRZr9JgJEkv7tArx1BFo7bhaMXprS7N
H6PWlI4H6UQHFPUMVrexHRM1ThzLiLELN0ha4UaRNe0jARSmA5kqeEGWdNX9AOoob1Ca0gbFA8id
Lbm7ZbzvIMISwlRRhIPacPrCCiMF8E6pnwytK8461/JXLONwzWlLLbZrbEC8YA6EHSfgewekaflL
UwzZnSXoij9gQORGpQZYzgYtDVUy7msrukmJ3DrSmGOPXeCSp/WC5Wgau5nyUnP6nOwEJnywjoWk
INJemhTFIRVLvCrKHqQ6ualo+WK2o2VPAqnPUcbOg6ids6Y+SEzlTpyNxAZQ4m0K265GGN7XKrIb
OD2KenpXibw51EoZe2UJkHpLnGKvlhvp0HHdchCSSQc9MsQjwBR1X2OKHGpWm9pwWIXPSxnMdEr2
HnFeukNayg43CTJytHdPemSSB1oZaBeLw27UKHZ4NfI2xfmdyQl3xV6Ef+7yxlHzKXG6dIztrMl8
TibdZaLR+RMVGQqoyNAyVaodldP4CFxcyyH4e7LMV7U2Sz8tygD8wyjqTuCLo0MJoopRSm8ARO7F
eWpcAG/+FpMETqfMInsa+ovcjh+qRK2HlHfDyTJ4fFOoKlA98viHJPalYyj8Rc7ku9wcj8WkF07F
LScb0BfjLebBW+qOpXaospR5GjqXjqHWP9DRlt3Wyvx4SnbdKN+RwnzpcmC5VIqiAbpXtk4NURM3
k0rdJgN4c4VOPmp977UTvtKo3hNJtg2wFzTtuSE+negTGB2xXsb7kOeCMypHOlZ3Si/6QqWEFMSv
SV/6Q1sEIscYcIQnaE5hCURODKVczGZ0u/E+EzF1ZZXnUond0opdWUGVpvoAIqYXZZVXGX4K7maq
ALxBYx8WHZ7TPD4SrnwXWOYbDTlUSX9jNIPoIC8Lc1xUKWoA0ag5jsExoZpVqd32cWEDCeu5qqyj
PESPRZ6eJyULC5keNKLfWJ360ETxvp+miz5l3xN59IWhfOji6Ex0474Dei410WWtUmfQBa8nxkWM
dFfKGretxmOVNYeMsx9iiliyOqetH5fOMP7orEeeSbas2ih/T5bN3lPzdsodUBXXmW+ONkN2rDyT
yk/iF5MBw6VzppvSvJHfpZsBGPERqAR85UOi3zTqTtZr/S5NMIsu08E5mINN7pk+qHeAXkSMnr81
5FGVJlj8OwWEbyJ1+/GGyK7FXEvxCdSL2RjOkYxT+i26VOpMt/fU5XaMcMc0QyHdj8TlALNCNf5e
eoQVsnmWgQLgUaG7on3oMCuqCOA50JFas8kWYswPCILdj/hGVpZ8wyDtKRfyN5B8uLDX2Chu7+Sh
fAKIlSPw+6ZNwMngDWJ0WwBf3xhzu2+MW4HHNq34JQemJKiNPEIlR1SBJlm6wpuSY0xNBaR0kGFe
4ElBSa2xvLj0++ec30nFAR0amjjkgDmnTNhL9W1GziPFuDCS89NkOUXMbMv0usbJBGDwgF/oEQhl
MIlNApIayXAViNSrE8+AUxD1fmfxe6l+phEawZSegHHh5slbbjSBQJ9VGdt42pNgpDaMADLY5j0z
TvL0QLXKEcWLHNeBAAD5xK6YF8VhzkN0xMZipxhekzgqsKBghwul8sx4QFfC6QvZqZXINowCtIMB
j77p1Qc0XOy+p+SlsAQbbi8uY5CMPdHJcsfovtMwVCVNLviIDYAq9rBEGHkX75RqP+k7fFDpoLaO
lblNFxian7OnCfutehe0mt/KBQbyfzAeUi0oYT7SQGnve2woow4rPlTTrirPFJXvwaVamFsPEod9
S09xH2pPNPe1LHPrJt5JKUyi1+Y5qKXdFJGz+aOOT2ITks7BrBm26TGzHUgAfC2fu9StxsYZkNPJ
hicN7xZ1LPZUoPlpnSseTBgFjM5Qw+yHlh57zWalh8uPW6dNbrDToseY6j9k/THX91FuJ3cihlzB
Uc8Cy3CRtpX5rk+9Gsn3iHUzpbWt2ukse4xeqejS6ACoDaENmbIvDLev72TqlPe94bV1YPHBjs5N
H5DuPkOpqvDHdyp4tXUTEbfCmjYNIsOW+v2U2vmpTkDBKTqsdNMXKu2TuxIIM/A/J1MKksyfp/Jk
nxwouiSg5mxPHC7PCFEvTQSHcr9Lgwp9X+qY6VEHogJx2gexPWqpbyGbts45OVeipxQ2lJfL50j0
JHAKd67atU6ERy0Ljtndj0/YurMZ84bixIBBTc4sOal0J9SwQ24cGU6jhp3gav1laFK34fuWICTQ
PYL0j2E0GOXoMn2stHDEzZfnqt3XGaazYSpap2nvMaDV9re98TDKu6QNQJZWYSvM3BUFACdoUJXU
nqyLgIhAPBTZibBAMC+RdY6Hb1Z9YkpQazsNakGz54h86yQ/oTDDrgz+cXFnJZ2LahnI0RJdDnLJ
zvnZrJhNYB5Pif7MNR+XExnfG+rlGhDeXRkl5+FGgbbRcMqe40Z0OuF7jKAs+T6gyCJ4mE9xpOxV
TnfxX+ReHv6yFJtMDohDzeyxqw4gEx11R06CtvNBhlU+UOrxZoSGPAGWTdAcPOfpfr5289DEYYG5
dAv6RUKd3qQ/msITgKhV3uexz5Og/qbjv5C5QT+T+KAkXmxiFvMY6a9TGkjxXibn9AH0Cw3AHEho
8qeyQ8Lfu8YP2l5y05NUmwm3df02xp5BHfyfeelq/IyySgvn84TFFQGgE5G5k3Q7HSlm2sKBP4xE
cZt8R7V7o7rLpgA0RuBnTWNHyl/z8ZAox1r7wMHbfmeicpxnrkWikHd3o85cVfNkGM3G6XiC2bKd
wkO0521jDCrsGVcHGYx+chcIxVnGSwaZtWJBQRvsjV8G+teAGBv8OcNT16s+n0IDyy9gFVV12Y4U
6mgRriCI6HlMwRYIHCmVuK1u5+0jRlTtkp37pnIU48k07koTFu4EMjKEZUbuEXglBZ5MMO/7+GhG
O0zH2LERJrkrS4M31gHDFKuW5SECUNcgfw3xfSbc12LsKRXuBeFseRLTHfD6zbfJ+oumjWtYuafX
KC5mDswmIbcpU0C4dAejEgH5hsbYzzvWSUCBrWGcc+7gX1ixN/ND3Pmk/cjajyoOeLJL6oMmeGJ/
VqQAH1JUkMe86N2pBwAKWq+m6GrlDbPeFNMthkvCEDcNg20Ol9EwER4GWWd5mZk7ccJuLKVxYyxC
xc19blauOWZhkzwkXRaY2Y9e+V5U+CXFjPi58F6JD0nxKPXvUxmHdBphYvExLOEsStpN24PPnCd3
mCBytLzS7UFBk0kpu1MkEq8SpUM5sVCNJFsZ/lISuL1Jc4Gg51WS9Noqgx+PiscrOMKstPMMu8cS
co9+vNeUh2bcS0T0q+I9h1fQ73pY8HpyS+EiD2dN89PungBBS0Zkle2T2qPxhU+eld5AOeTOs8Yz
LfAFzyNgd4Z2n1thy7xa3+nirreYP7Yv6eSJGAXHd8sTC0HkLhr8svYKLXFVg4JpUrHV9JuFnZGm
2zO8JvVZTYSQyt7IU4RxfqrIninoXmz5jF20KgB7b4KnrslPiXKhsAMi6VyURvF59wLaKkoJDgJM
uRMWOUhGhMjr+lsTiRp5U9VXKXqIIw2aKNm8vp/DDwxxj+DnETGTw1LJYYVg14BnnRuyzQ9DrEDy
jLhC8evOL9rjILpDjTkopJ90wlVjZQBuNp+OuXFIuVdOF6u6z5Ia469hLQJnZHiVVKedCidJn3jt
WTKG6dpdqjhJftvGD/XgYeVfRzagOubwvRiCQnW64v84urLtVnUl+EWsxTy8MuPZjuMML6wkO2GW
BBIg8fWnfF7uebk7iY1Qd1dVVyVr99DFkunGYcSf0G9VTNk5aPcjbkqxFwhlrKejBmrMeBAZ9XSK
Kb7KGetfxAPXaj4vUf8g/QZnqE0nX0874edY98e7O2JB5hCIVDEoM9RObh+NfdKljp3LyNLivurB
Yeb4lOiTY72Lqu1gdvfNSC097VEN0Rs28XPik1ph0GPl7oIxZkZ7bGkV9c9mdL+Ut0V86vglWjvn
wfbFUUWGH7kU7iajcpvikeG7pKGP8Ycg3IPR8l5rCvnwa6yNy0l6dBe4Y2RS/Kwq1GCJIHFzL76O
0e8FhhDh5LLrBruGcIMUIw70s2YEka+8F1PQkFa4C/xkaH75liF/B4120oBFmWEp9lV5b7I6LPPF
Uz8Lf3GdeGzeO9dJFv1E6d7juyA4r+TSs89mlHEZRK52mP2I+LmvsVBbMpRevN7E/R22HgurWLfs
koEdxroKn9k1fzy4T82vpDcl9pb5rq1Hmxw75zCie7O/XfyyoiGheNRuXJFoRUiC/wLMw2hfKEdg
WTwLrGeP2q5SPJub4RpwLTNhn29R8KAXa/4SgENF2YQLX5Ol/ll7BAsl4/AelLmGMdm7+hjoS5fg
lDjoId5bJxpRroNIvxnlo5WJftGrXUAT9pjr0CGHOcBWo4OWI8I/RmPRp5tMq8jZim4ONWQWXM3l
MS17b35qUdnHUMNb+GlL8TK4xfaB7kXUuX0aTh060A49boHKzwfYjPWYryBxo7CWPqzmbjVj6aSe
sw/6DGe+sl7xB/QqRltVuxf0UKOzGwDccP1udjBi71CSpndjxaAV2jD2/+27yJPfHpz9aTjOzw7j
5t5cYBAiD4y4+tPhRgmPheHAvx03GvfCQrFHPr3EefURnNpF+i9KfJ/aH0/7JXe/YCl+PW9tKp8U
h7mDM6LjJGUX6+bOHS/BG8qhjuHuUf9ARSdwwbIIUNUHfax65oNAcGDlDP8x5xHgFSpxmyBrO+yc
xHqbUahkBNl9X3hlGvxsTbyiJKwF81O9aD62LCjDwC40M/f0cPLncEKEFzywMcuEtboTmbP8aYGH
KT0jOIH7muaTzDSRsbs5wIccfaYX4vPWGCpe1u8V+0TweSlv5vTiqpv13s5Q8fLuvYVRcR31djQ1
sbMfZmwm44sSv2pI7fU0Nql+a7wYh1xhQpmHxPvp/4GuRgrlGWrnqjxtaMjRxXk5VDJOlWEGdBMf
LXt5UHuKZRNjbxlhY+5aLR1orDWP1twvrIq9JvIu/mtz1ucwGAqhR9LKxzasLogP8+domHO9KMXZ
+26yVsYeXoX3sQnNA6PR2qa4gl91GU1vWpMP9Ew/HCdc/3UCZtP452aMuwEBGv0Yyl/jOlwYQuTn
kHfFBOCGHuwj5i47c6A3S7fl4dE98yO72pGY9uF03vzUvW9DPPBr9zNATQHMwMw0+fzFm0A4PPaX
N3iQHYGnel3MvAsV+y64e/p7DRPcEuhiurW/VItaNwIu51DMFG9MXsdi/hGnIbjOS7S+lTrm0qTp
7MRC8w72vT4uVqQdhMTyngWBESrul+qimkYEy3UwVXtjqGkL1qmtPw6yYPrtjvSwVP+LsJ86egeX
sh8bbmLs/YOzm/81xxo417bvjUQzMs/OJY906zy943wuv9SI1hX2afqu7IoyaKO1PNV11m4n5t6a
7WyNd+XHgXMzyzYadx5m4CFBhfRlxmUOAxHDSJvmYwoQN3FfwZ3Z8w1DjCiR3rkhcz6pLPwjVNU5
63tslpCdJ15098VrZUo5jIPJu4LW1tduzIhsFoKNwVP7mSis7UuRVM2ltH9q7941ofiaRWHpxabQ
ur861VHCk9q41FtiBrh54xECUIb1pyoqK4aVq72qCqByfiS9DzHByA3pYRgQMCMfJlwRKuoxOsU2
WvtwxlV90f9sCL9I5ENldfHH0ODR8r4cANWYfwtuwpuao/XSrNdZRgAPhMyQmLnuAszRKaZSqP7L
OsbT9g3EL+d9g9kwX7HuiiPQjnH9YuEPUKn+qBjwubPcwxsQDlMH/EXo280ZgS8pxdQF+nFP7uRc
agXF/WOTw7ar96xL1qckaukj/i2PBrAzPGhkqU+RvxTDOzAN4628D2aIzEVWaF423QeF+hZ6+1H7
qx+Ti6C8zEWNVif7Ak9SlndmrBlXDIg83cyHPuwxCfeXFb5kr3i7toSdGxyd0thPB2K9bO/q6Hc/
XnVYaUKXA8AmRPGZSP1obo6KhuYEa6mxxUMYMwrDPInLPBlJpoyd5R7KY/2OZz0ZIUb6Z1OFrXxp
FwxTYYCeAt4wuMqCZOiQzlPwNnMQH3JxP1s/Qd9OMMqvCTrm0s3rl3qFsXrjZvIT2MXGoumEyDHF
cmjcgT46IpvYdZ3/aicm19IMex92dmaMF70M7naJDg7oQUZ/tjoqUVEx3SNJ7keW/4DL9PwTO3EK
mXy4i/E9fVQ5stx7LVvfBJ71ehIOAovyDnVg1fYLei4Uvanbu/qPrqPqoF2OO2cLpztIj9E6LQAJ
lsuGrIstkU1ca7ECPAHnZyPh/yQuBlZgWDRaNHrA2P95JmA7d6fvMMaSn/Wbo6KSbLkSCdLJyqdI
9KH4XZFVzsJ5ep7a7TzMF5DX/lXiU7rAaFxkvzgRrFUAF86xNzyGs/aP4Lv/6Go0I2TPgqPu3r0e
aAM7r0sxZmRKjG/rJJB6jeKIpBrTSEGmiWrPzu4hQOOCif+G5+1CMjEWW2z5GcEIeg7ijmfgJLiB
Rnknip7F5aPX4EVFjLz0U/xhdptrdoIZyPXxjiaOlywfz5YweLUOqG7D1wbOQA/LLXYkwNpQ3fQy
GbRLqx2BA6CFs3hqkL1HLs0Q9bv6aI3vnv+lT6lN8ZgqHD8OOCzqWuzpvs3A93nhnslL2efma+9k
FUxvu5cSQbvfMAIFBmcOsYtiXA05R5fANFxqqsUXG6GvCoDdBygzVWNEtDzh4mMrELhQ6F6srA9l
7QbnQ8dECe58e1iq3w31mKvtU1cImcLD0rUY9laps2EYJ2MCpgV4JlC+5qb1v3CBCWedZlsFYMhu
otKd4BqEgFE+A41N3O0ZGitTpcykDDw84NxudmT50qR/9t22WKEC62l78TW1s5QWWxqyiw0npJ55
8Mf3ZntIwLklMB1hbK/z8O3ZgM9teIJWN7epwwBVHtsGYalotvjL1WTvojUjFZh3UBdA7Prb5n8r
hB7/n0+FhUMowCNrmyKpfxpLgaluwGqY9SitC5VvpNnV40vXZH1wnyn+U31o7KJvu847YPaKjQXO
aO21qtJKUxFZUW8OGqGIuLLDCT0CNl6G6dKyo+FqwAJfgvLDaa+K5z4/m/1prW5KJcF88hFlxHv4
YI7VkWtDYkPczMiHRV5m/Ztg791C9EK58/W3Eo3tNF4cbodiMCO6frJyPErxJtHBrh2JdY1EBl6c
pVsTS/v0xFn0hfRy0/ffFr1NRxx0YwzCzgAydzOwOmiu+0C9kcDJvflFBJh06pg5RWvjuP51eCbG
uSevBEbBVlEty47izhdDH3slGhNUU1tC0aejsuOLbT6k9zOy6s3HTVNaH0GPmU8nOdJ4on6CQewg
8wrVoLKRqDSQhGHm2Ty/sAOR150fluiVBb5fDqdMUoPEN+9V4N17tFqjVaZ2f9Km82zv5fQ+N/dV
yYTop7J04Gj/TuEoQbl49VSbSHBCbYfhaGgjfT62AXSpmHAUFiga9dpT6GPlbSLp6popmfvCXhA3
vgAagSEbG5Zzi+KC+N20wpXd2Cptyo/A6XeOgXGFwygdsxBchvHiAjBYWlz4lfiYoO5CwNEuWAlg
GgwbvTXsGOBgAdt4G+VR1+wI5nAhaWC92dBT170q45+jhhsyPuJu3A/0sPV/fq3wYnUhwyTrOlrh
aFpq9CybKvtoMo6Dgg8zPcz2OOOW6Usj5R5Ne8sL7Z7uNmM9+O61dvHDsTwk2uFJqKSuWiNrzs2V
xViUjR0XUbbqy7bwmoL1UgAbgw5WZcBOOn1fz5iXBu2Fa39AR7tnu1yp1Nb/rIGHtBtSq+xyZTR7
t1UFmXHpKyBOwDV4iz+GNrlRz5EBjld130PfR73nRQLuFwu296R56GfRRlZ/BrJTYaBsxuVTlBx8
qCy2dtcwBKMDy2rmpUmcoEoR8JvU3hzJDVi5i2dBNUyCJZZRsSrHWEF9LNaP+oTKNhzIE6yloD60
usYRvqtlzldI79YKGi4zyCSGPrNE8CTEfixI2YLSRz6bZq86pCq6VWivyK0bb6b/ICOIX/Fw6iGb
mZt7Kygt6311+WntIN0OnkvYGk1AYyl6teaD4eRDc6OYdfD8R3sfVMdG5Vp1boMp5j0/EIyOBhcJ
Hl5pOVEPGHIZ6lzvHqKx8sGjX5QbOxcDh2xxdMfuR1fNYZIiMb32Q5/nhHPj0s/WdTX5yRX6yxx4
SeAdm9aMm9aCrhX5unYHGMLc0PENRn+QjbtbWho7Qsy5mMWPqDmLDNr/4SncHEExj+n2QzfWwhxA
STkV8h21KuVCAxiMm4nrN3PQbzyQR4sh5IO2oDuwNKDWePb+hMfuS1dHWJM4CYErqGV+OHgHVm87
vcFS92yt0ayc2AHxgNaUIqqwpWZWVS1aDnBdxPjHiJn2YxtpAFcWqB4kSL/agaH84Owd1ABlvC+c
n0aXA1XqE0ZEbFVgSBAn7CsZdgtmqgZ81QgGZ0OZnfukW3Ebl1PuV/0+wKvkMx5NXpXUBGZoVjbK
+4q23wM3uNlnY4HBDlpZpvAPnZNBDtRkyMVYkxZB8QsZI0fbQuQ/h8P6IfgVqKG0u6gEsAoiAWTt
aKZb96ZX17qMhyFeEKrR5ODuarXvg89xA7AWGQAhQVAt/atppQGJ5ynyoInb0KclPQDJIbKcrGmP
plZ4Y1HzO6nwJaYCpYMXrR6vRlHJ4wbPnArjBoYM/41bV224Esqjbj2jH/LhjuKAXNRzZrZht31i
hRa2p1+B+1P7D/s5c9vXavpaZTai7+etg0KOWR5eRtbJm3aj9eG6MmqA8bI/k4vYrK6+ylzyGqCJ
38Ye274x0DILkx65r0CKaxOFnQGVj/1q52qfi/8NgJDIg7mdV6CY6k0jhQ9msYXcZ5ahM+0FDLTF
vsazpJhRtf7cuZ8BOvf+0wmOq5k5c2IHPHLhmKX/K9XBCP44qBob8t/O+Ny8c03eJaA4C7PJYzP+
meMP+EDBROL7kdlVSQkDnIqAsMSkXzt7quNNol/WdAYF6jWfszhwa1+SFGMKa/8x8GRe+XCDPjcA
FTGg8ZuN2RlIX4/r9VhbuTC+KToLyV+6NvJtDBtT7CEUBuOx6V9bcCGT96jQGTX6UUDdPqa29aH5
oPKANVtaIg1zPzVoZmFsXSMp9jphXIelr+U/Fpxy2gE0lHfbB2USBBAtJdjgThS94YT44PUcgvCG
aQY/iA7bB3LnpS1EQtVUY2RoIgGurlZLAq7/MdtDzD1A/rILKw9blWjKB92KNTxlKUCU4FtX+Fr8
sT8OhhsT9K7CdQoGV6ax0S/18m9B2XKQBK+Bhq8ZS4yShkPLQ3hAWMtFLXvIO0Kv/5vNl82/Nls2
jnu4hSS+d6i8wg8ug3+d1MWFEGhrD50GhhEoWvBs4l6DeTfgui09llPiRbVrnySvzsY6V9Gy+oe2
h3ReWz4XY0wrpt29EeZxGBWbbvp0dfCZwDts/8oprPRtlcGV40B0O2OAixUxdp7hg8amiQ90d6wR
bgZJrT+on76u48lFPVFDUTrBO0Ri2dR0ZbzVF1iLxESrQn+ZQUbwwlvQK1t2bOHhPv+MAKqFgOiR
AKusSy+xHIp2YAZV/r1OPG6fExDHc9LMdHJ/bYA6jQmjhOZ3Na2bJDg/5QxA/zn1V3llzK8joJ9Z
swpi9KdeOsegtjK5Ad4f19M6nJxRS2ut2S0awNqpshCiZEaEYFeRyUIHt8QdI5rcBhAfXpVB0tAB
LYJ050KNCHFr2EEXH88/sl5AUc0/dvBBF3o0S+DHCh29Q1Q2q/Zc44xLHaav4HuWGfeVy3Lpk3SG
wKIyUBI6P/Zn3KVAw0aQChDJ5zqYpaWd0kV3Q33pf6eSZwaF3YnfvGlrH8nBBTFdZ707Q9IEdVLg
ZQGdLlz7puuvziFtqMGKafXR6+toWMTJaECLrG817fNqquApRz/F1rw9zxsbmik2VppNUDiYEDT0
iE5twce7LKyQKKuCo4KKYTGGgmvIAJnnXW/To4f+Y4HYwl6tXbnAO5jMcSn91403d9GSXQNeqO3q
RBhL0lHtOYPcK/9N8U+lfKChXM/Q4sWO6hK1aYXd8iY1V0Cv2whKRZtwkNt62dsLWlhm0wLb7TvE
abxp84fZgIgVw9Vt2jcXuEU9YyJozBUiExvWX8B25AThUee+6pt9cNr6SJUFuBFnffMfzSRPnvFU
h4De1Dku5TEtJ7lfDP/ZcH00lneFpvDg+AzoIcuMaopt3fwUrHnTod/jQRn1Cg/SIfG4DOAVRqD2
tGgtUJZ0EyffnM69WcblvL12GuQlYil3/YhYPNSA2ND0e8lELHX/gGCQfT2Ry1Z3aU3oQeGzDjOG
ldkGHj4W/vpZN4BBHMxTtG8iDjzYmqefYGh2EteGBvKql34RrP96bSyEg6HaZ+4vI9xLKp1uoZgq
8DfkQ3Zdyldw5ZPePxRGDHyIBb+RSSejI4scFMC1H24d3yIlC0fV8bK9sOVk0z9WzmEdLAmeCF1O
03KXsPWA6JOi99KskwPQEugL4uD5+DCQWWf5USnbyABBB1uv0GMMYoSdkC9d1SW4SbZmKSjGo8UP
sGZdAcXKug64zguM/KPVyOGiHFGJyrcgkNXwo9qaT9yBQM0Wh268acHHbE55WWZ0OI7TvjFtaH8E
pHJ6zNqPESB5uV4r94WgkW2Gb3uDmmNPq9QGW4OpbYFSUlPwaYXoskMxXq4LwHaNzlBIHs36Pahw
BlwGjixatNScfqj9QZy8m3Dn6WbkPFeop1dpnJbNTkoJGRkaIwygTuultVjSYCqcLe4EjQLK44F9
NwAhCIb3DPSOACYrkSS44rS7rPDNL1NFIkgm4PhW868q9/38LrHkC4iB8/1Qiagt3TAAXiiPDjCO
AQ538J6bZ9Qf/+bpeKob5oo7ivm2VHt7vZuVi3kOIcyVFaE19tvLpMt4JDTS0QMFQAlcV7sY/pWB
eDQw1omnhKFzsmVB6L0FZWLSWrAqtKE0BGkrsEkJrWMzxkJ7Xemxb3C/j1mAkWNZrwZkNR0gKa9P
sBURLxAJKn5TpQWEe0w3HQS7OsC7KcPbFhrAnvuhGIJ2VztQtUBvqToMY5dSIqASR6Ujh0HUiaas
uFzPGg6R3rRxIO9yLjAHhUqiwYPcZHO6czs1BengtNv2J0l7mFUdAbczAb86JXZ91RUUQlIcOVCU
AFHptfUbzDWATWbctUcMwhBLwvyhzTAEJvqIx2BlnfW1BMh5BISMpL0RTsJ610Wk0qNlhtyIkJg1
UGwuf86Gd6sfcqjDj6bNrya4AMvAQomLAo3MdiUV+gCo4Ri5wmh+Tzn/3DY/UUEQQmwTCoDwmpO0
7Y8xFh40Z4hdiRh45MUSJykQ3wnLJIdv6RQg2KIz94xaUMVie5YrEH8ixccuRhOiwBV5JQGsljm0
UAECvjbIo5/VW+kwKYRGvtXenFrEEFxEeo+BDF+q34EJAIDJOvlwEKVd45tfmnwGvSsqC+JWUILu
V6DLTPQAraGemU079p/qsBkSJ4AuwoWObwQyX4Hb9uISWoFAgWJFSUba0UGvpozU39Ja990KALjU
4Tmtd/kIAWIJ4d3kWhEfHORGwaFNLJG5egBwAar11xLbYdqyRc+hcV5rzAVXuUE1MkCLTA7l0Eee
1x0s7sWth41+/dt3AIUkVhBvEsIfgQ6ZI89JS1mlYqrZ500bj63vpq20QhdfrIORflHmW72oyMdP
BvmokRayQy+hwGJ18T5ZfWxtcOkEoaY2sMun2tqiEfKnCrCwgZmo78vcow50eLWRzNIIBXX2sBKF
1HPNFZR68CVCtKDcOygXFgiXCThVRxPUT3DeHngFH78b6lkEAj4vU8v5nZAcVl2xIHeTAjJO4R0n
iAO9ekxsPA4+ihxAq7RS3CFTzyLmmb9DP4x51ZNbsHV6GrhVZgzAmbHY+lUF2k2sy9di41gMiNdO
KIyLTv2gkVzbTJG4AP34gHZsaRm6JbPgBgpV4C8pRO99rDBGd4YGDbun0N8jfjysG1QPPuGTzIMT
xO5kUgg95z4ikBeVk3Yr6YwuYDT/DULHVDxPf/Zsf6sZPIPSpk9fZ5jqtupg9gbK/+TqEFdAhBZU
20XWxtn36lNH9XcxBfnI+ctqA7JdANbJnoJTBFnvMP8pwwsyz2RYF+Pkn0EBCsE+AFN2OZsJbKvP
lC9mVOE5REtDd/CewJS2TlooPKgCldvs4TlwaE25c0YPGnikZkRqcY5Y1ngK5zA9mpWoMryeTSwM
r4xMZ1ChJ0G3u5Scx2E1w8rfTqJ1v0FPKQz75mEU4D5rQW7OyqZYt/BLRgNC/GH7YoH57m91Toe6
DLnGbmQZXoGUgcBlQegTmpNy/daD8scbaUICE3Q3pEFBgxXMlbw4Ljm64wowtDmvJX8ZG/E1YgRl
lfM+rfa5WZwT4VAeGsO9dOhd1M6udUs7ERCdty1UX9CbHSsxQgP7rNFTpaLabvE+WVNmKQBlWJhM
DAekct/213qBUGpsvKgiLZQi4suuAZAZfpdpiu1XxJ1C/AzNtWfa99HnT2mFF4SOV19tPiSddHNz
4qdOs3M19LlYNdTVlQKf0hwXRIbx6Ooq96Txu3RcFcO8DuD7qqeZYY062nYv7jycbdfDEFqiEx+d
DrB71XwRjSGXyW5dEBA2gVCP3eDf04N93iYofeSFrQswM6Rrlvw0cfQU/rScFbHbqB36VznPEK1C
QuyP04/v9icbOxrYJrpRQi7YwMDcD7UQgaOgseK4j6MX267+ugKKircJd1zfbHjXpXG2u0bsurYv
U6lpI4aR9cCEjR/MWDaSrSsjwHQgvHiDaXLmh34ygPYO/U53quusB5d5xu1gLuOfPsx2jFxNK5ls
92dFgAzUd7J6tA0Q92jcfPdGKgA6vs1eJy6rlxaD3qXSdeImgi5bppMSA6MCYvlmB54DPGEEOWFa
ujhuq9vSAka1iNewpXuFH4W8bxShG5XC01uZvsWKokPG2ATrEgdEwOCrD91tzMKoBv8yN4F50FYL
+uzA7+pY80jwYFMwyTevg9PPczjX2AgKptUhvw6bZeztHJeD13ybbjUjM4xMTpDUdYt8RESX4mzg
LieG0su8L4kOAo5hCIKgxmq/x6EZQA5sDdvzvpcFbF2C1Ga4EWUJDHW1iHtegxKSp2Gd31QNjmCq
WxAWhl+nGoaumNe4EErN0u+6tnT3taKswFHYotk0+t2ilJOwVgZZDdud3HemDTslqsaNSlXUjj6a
JQhY1J5NzhKzmcO6yEPgew5xX5cHgOgSNvVwa3afoJs/6HkQjD4qmzlmyrJZqm+6vOEsAPn3giVn
5QYsq5V14li1f11AHuAdArodtL2dmMotIYcVD3vuAROqpo6xfoLhAOkC2KLRitGlZdy7P05Vp84A
0h0bHj101nNrA12z7V9vHT4sCo9FCaVw1QEX4YexRJ+2jezogtefe7ib9db6U5X2RRjt1R70F7/c
YAhFkHQ4kE6Hxn3eaTB6QMvcubDtBCg8zOiBxUjQRNoOdJr480aXfC9G9RtU7gfh8s/ogjlqnQVm
QlhWMUK3s6AIhBOo175L7KiC7earw65109gw8fXETIpyglobcI3e/WLnXHcLrO/XWPOYJlUFiTPR
FZ6N/NlgSr0T0w7QNVraeYXYy+yHrj5pm1PSS1u5JcblkpcevVvMxYhNZ221d6TzPfS1EJJPkSbq
gSf+uNp+NuneZqY1h/f+aRxIMEPvYAeoOr4D2NJfK22YATXVLMg6BFEr/GgDewqlycDbB/UCBYvp
Ufd3W9EkZz0ffTd32PwsWcLUOHgUsvSQn9B+iVfVQJCN/ze4p7LiFKWdDnLJhrpay6Kru3WMqEbd
am9u83BsXJ/Ux8BXm/FiVbZnYqGmRN9E4TgIwqaxO1LoDi1X6H4YVFKNsWxr0iyqLw+WaS/IZVi0
bb35nQ00sHUm3JNjLyyaWrxjdrHiQ6B5s6rGudWeMMDEtMpQWTNPq/dH6xHYZYudLGxaEGHMBbVg
Ghq1VsBxiBwgrimvmDscVDtMsNhuldUnyO5ZgnThxECb7K4uSyoBxAvdtWZN742zkmlvWmWPTZpO
q+oS0m4OWUCpz71MiW6VYwSv0xn0ERAlXBbWFPDEtsfO21mSTMOeDhY2zwjK7Sx1TvF+Bct6sEcX
dwhHqokBjYoPQHAruQ2PomEhDOKVDhKAzRlstoM5tyrjFvMQ+Fhf79ogZ+46bRe8sbLBDPg07fRG
F8j7Zg2ukZSehR0D1XEHs4+lGX5moK3So4p2wb8ZkDpgwhoMVShwGcm8w8A/QYldVw64HR50seKt
5HHdkSdqx4z14aMzDyudTXbSTfP6XXo2M3X07NynL3qFFbnb3Aa6uJccNt9XY7KAMyGWaRz/+YuQ
mKpQt1hec+wbFcswQ43QKYwysdczMuDtpVLE9VpDxL4oukGeQCZPMzBRKOUWqzeJFaLLmj1lxQS7
hzAV4PC+gcOKfjUlkRCdU5Pjc5oGRt5tGLcebK5NvVQMgL72k9PbLLbNBV8//jSnex2JP9w5pzUp
PKnMMacOa3khFtb6h2bTcDe6oDnJC1lMDRzSYCvAV0FtanlFAJRlPrF5m3R+QEGXr4Y9X0rqM29P
mQ3YoeoG/C9lE9FvtJ0m5JaWMD+NeNnzYNfh7DiJ8CpQECBXZuzPe709aKHOvcr41LwZ1OgzbGPK
nM4evxwbmkzhdlTEo2T/cXdey3Ej25p+lR19Dx0kgIQ5cfaOmPJVZNEbUTcIimIDSJiEd28zzzIv
Nl+p1bMpdoc03XN15kqhIItZsLnW79aMeAfMTz6FrW+N9SKs5NzdObNBQJjlwHDOrS2JYvK1WZ0N
84k1DBNLNx9V1jnDpWC/vBiEPV4WQ2BOiJn8NtoMTdTa94aE+FlHhZnX53ke5mBmgx6emiEfMNz6
metBVaZw7RLHXMSUhtFlElNfWRFq77Ct3a2ndIyqRDg9Hd4MYehbyoKnqIY5QVcZ2Q+NGU2XYyfD
h3SmXt1aQ639nTmnyW2Tq6S/ENMJz54wORoLXYWKfGKD1+KyOz1gZPG7rrmW1iSze7yZM4rALOvw
WDA71d+HTHjYSNVJUgITU99ig5VA8p7kUCxqIHuVyCz6HOqmFktRm6ZcAedM/pHQev2Q4N6T52WX
iOijY+Sju6H8HgBq8Kf2S62TstrzOmJS8Fg6KN2CoBDpvTPUqHAqrbAvmrmukW5w/6frMe+DcD02
YWmdRSqR1VbqtnLWfW/op6Av2BvHufLUMehLmzyyEifAckhgVsde0jwVTcpu4gdlCikaOUV40IVw
UF4IezZpssekWodmkKKMsMM5242afgxZtXJh8Usn9pdD5YBR5c0oaE27MRs2mS/CauUkOh0/1mNm
Bws79LExpPg3QS5CTbRUKFWkdp2oM/zoigZi14bFWdUYw7ZUxbCLEMq32yhVjbExnFrLTR4KNwJR
ikBmgYuaNDlgXFPxTo5Kl7D7BTRZMzpNQ71D8bUNrMYcd7lo6F1FYSf1jZOwCK+AWoEZiXSI75Ne
S/xloqfyWRfhHJLq59lgm11DxXzmxSNuYHZII9vVc4oeLe5zo9uM4VQbh6KwIx8NQ+4wqCEZk+Q+
VDWT6iVcS4M5CIITjUjhWZd2LMpPk2ZvO+bBEH1p+obdGx9ndZzbWH9sYhNpgIpa/27UfuStJ9Vk
ARZJH/8sAoyBTlERX5cf0J8gzDPJN06OoL+5bpdmcHJ2tBVw7P0cpCDJVpLLFH5R1jUPFLc+cTE+
u7PZl0g63NmyUWsP5STuIzVN9Z6q0/JWfu1rex/4YabWcRp3o76AZI3zeiFSMQ/7tqniaQtX77X7
diJdd6XkOLggX37vHALOJ1wHvWZ8SLMyqnYBLwdik2pdVPfgir57PhZOZ66mMcSXHHkhfWRjJMje
87gffvW4KWmyLAvHWaTnHJVrZqGOySwS8KcxNzcm7NfGThNAHIzKiOyc0e6ra6A6WDabHKxq2Rqp
mUKZTRIIdTRbtSEpL/piepNjnWkrGQ0YKw9nzRCOQXfbFHkmeebsxNtMg9QDaqGuia/KkXt6HTn2
eAsBYq+bfDbPCJ4tVnZMb0hKNDxt1ZZopFwzEg+OV802ho/AT7A4tGgB+xtHZRnWsjGY6tOaXXBj
uJbTftRtFjurqWp1sopGj+nPVsrzsuVN5HwMOK8njX4Eq1dIaaAN6z2BdzJNxXNjTFG47bhLnu15
bMObULZA8LmtC7wISQot5Rhhoa/sLIFf4O4s4Pm6PI6zlgrZnX+WUfeHLAbXMW0REDEgKTv/MHpt
DI1AO35CvgDT5ECOm6ValbgnFsWDs6GmoE46Gr8t+h8v439Gr/rqt9CK5l//xf9fdAnLF8Xtu//+
67J8LW7b+vW1PT6X/3X66P/51X99/18++e0vr57b5+/+sy7apJ2uu9d6unltuqz9uibf4fSb/7c/
/Mfr179yN5Wv//zl+UueYAhu2jp5aX/59qP9l3/+4p6Sh/7j7d//9sOL55zP/Y+X+vUPv/763LT/
/MVw3Q8udKojPHHKUPdOkWDD69cfefaHgFxLZh0FxJb8FvBS6LqN+Zj3gb3ElEFA80rONvmNv/yj
0d3XnwnxgXwd+5RWSRYHU5PkL79/te9O/78vxz+KLr/SSdE2HIt7CmB5ky1CdWva0vaZnCiJoWb2
yvcBLdzDbcpLzVw1ik72uRHGtC9TuuilZg4A2+s8Rgcfj/bO88rhJs7N/LxKsYNPKq7vormz0QPr
BMY8qrzHIc+xuxSNO60qd8A6rYcRaatOh/Zgeihv+8JF5s02UG8q2wjjHUBz0i14eTTsYMhtYgxV
6PVHD3lEjZrXCVSD0zWQR1PGzF/KlQeZdKIhR/Qh/uTK19mfgqssqoyXURX5Q2lOA2C4VhvF5Kp1
kbPdth4+3GacxRU7brOHq0B1TNjfwvYiRG99jXksnAREeOu0Jii8SwvncNTnZtpb54PqakD0Tj4R
MpA9y77ok6Uf1s7jMBVgwoQtONczjxo+OKvdhW7roSvJe1SPaYTUW9fpvusMC5mejRmuNvMnkUrr
JWfDQ9MX9NdDmo6Xtt2naJOkeZ7bTraZKO/2k/Kcw5SN1mVCBYyHQOSb0bSjh0aeiHnqix5AI0nP
7FLhEqhPTL1ljBYwGGMvvTq39paV57fSbL21GcYRLUfWX0R0BPnCMwluqFxo7jiyklXv5NYm6eLp
WLrFfCoPEapP/bzvCjY8h9t3Hc6dt6SO+mSiUKQqhpyljVrOjkvhGeYgjiGGQMcSakuOvL0qzQ6F
75h1mA4yx8Jd6+XrICvnjVn12Xnd1emNVc2Yiceq4gsgVGxbDLeF7aMOminVUy9TROgLG1/HOBCb
QbkANBMMy9ygC8jcsnqY/TDfuUj3LlMUb4swaAgSSRC+nBzmljt1B22Z+UplhVjG7cCORFrRTUdI
yS4vsbC2PfYvXZT91WlbWOVFhlXNNsyrtEyiK5Zske/BvoeFYa9HsuMeezkP7TW+yLK6FGJQrY2g
RunkUy7boHHWhjWT2POUgx5UFR1xbST92jCMoIQxraqiP9mItV2II4PnDWi00Srs2m0hLDMelpuJ
jndG+ZZ2YyquygBpJWQEpjxpxvu0lfrOKGDWnChlSO+kxH1meOV1F2lx56cjT0c6TXufCZGPBVLW
cjFIEDhC9QkKrif7RU6teEK+AGAQpx7MY+zvs0Yx9p67OoISo6OlRPXOQ0c6wN5FbDzkQ93j1m4o
NTNnvpBDYF2ZUqRPIAvtNim1oRZDX5rLxnXsq7lqKEGlFeIynir/ohjTIVzIMkXPJDKzRvuYGtWh
HGbo5GKmLNJtKhHw+ZP9qc8g1sKySw9zNjt7IJZy52VBQWZk5g6bMe3VQfWTu6MZmq7rLiuPFke4
bZwqw3ffULgkqpi/xFVm7e3WrvepZejboTYbeByHh7OcrE9Vbfb30ggR2ntWkx7TQup9Roo+DXPo
38l2xgwYyfzCQ2u8TpC+XXV+HTyWCFyx5btG/TDUgR3tRJqAtWdZDE08GUX1arm2cV/kAgJHVQWO
UjOtP7dILp6GRKA1j3RT3nqwtyt2UCh/otPUl6KP8Nua3WxOC2KzCgTbIzi9meHsjusQaQoDSFCQ
RJYiJUObRnMRe3F8lXlZeg2gkq4yi3AI7MNSH9O+yK6toaJ6tsAKUffHKX7lYRz0prXb9DMoZbgv
zTRZx0YRn4Vmkt1rJ+rPssJ2dnEE3dgUmUsVq1rnbix95A9UNxcWiXwKA5dR35rhJG8FCNV2mDz5
HHq5eZgZi3uYQkx9mT3D+9uyQ19bK8ze3EPB3k5SkHJ2JOzSmuctIm11kxQdaQWRah5sL0aMUbWO
u2D0SLAdYjm8aEOK/TDN9QqkLDqvC6yrNLnhhjli+eWcGjG2zcbbJX4ZvujKrbcZAkC0sVzBJV8f
y3SMv4/qpjKTQ2LWRHwYprVWnpq2tmXhaqYf1HuS3+aNL6Szs4eKApVRTw7mtyxZdz7xC3pK8Jdg
QiY3pnFewXcdZOqCGMIkKvtF2YfThRm4xhnhkhNi7SF47nozvO90XmI1tR3vYpimmC0sDZgJ03bm
Fx1WAyaieHoS5lhcKhtEY1kOkX+6F4tjOxWIzngHqWVTJ86ZCnL7jgme7X1uoAtdJHk3Hoa4yR4z
ICGUOCmSvdnAcJ5YVn+rnHa4qiYHgb9ViaNsTGOXkRt+bGRVbhi7S/MBfmOsWqtXwUuhifbZ87P+
iaqzgEgPzYsyEga1cVFCbhu+A8hm4BsrLY+EbKNxnjttd9s8U2DV/pDx+nSMM7c2ySKgZeBYXAdG
orDc8J42zNkmY0uznFW9QKRpIU+YNVHwS0/Zxp2uWnFt2y1GkzzKcRlyF00v8DIIqtmdPod+Nf3K
rPdBAePW8DvU/ZBi5aSBdvLsJdIVXHrn2qTA+DFBmyXiX4Akhsdpma0sC0qmr0cBTtwEWwKTqlUu
5u4QkOi1pQqI9nUBBCYqy0dl3mcd0oy+WhLPJdGfTebBAziF3AuqR080uKq6KNkkTRyc0SzKsyYv
3bN5CLyNZRfyDiQpXPUB/t4pDu1N0hMTZqk6uwBtkxelz0Wq1RzunUw2R1EzmmCy2CKAlbBXpiRy
gKLlGzeHdrXMUmyHdBYPTB5KLuY677FSTBb8IBp4cieGLFyV1JbUaVGF28e2cr12Szc8m2qrvGnJ
nPpiNgIzeJjkMWb5sr5swcSKjWV4Gielpw1zMM6d0EnFMefC45mrrATFQfaaVRSNCzs95RrIzOtv
NS6JCI9/e66iagjQGsbQtOVgi88nkd0eFZS5VA1CPQwC7B1DadWgB/goRWg+al2HK+iDeeVDYjwR
YfAsJK98L7NI/yZ2iamJU/Zs8hZfyqpFqhi7eNNHiO6496dV3VbtMU0SLFNdPp57VmoyfBuclOot
fwxtc3hxezR0fUNc16h6E5O5699Owu+v2tIbj0xEV9fG0FCbhLlczT51LNQeFRtJYMZFnc4ReIAd
XbkM5126oUksexxbwQ2K4JPLqkx3ckBJkkTuePBGN8YD7rqQwl08LrjAxTGzqvSzZ+AdTAp0GRnI
2I78NG9xGud2FVcjSkIl3PM6goubhAluVI44DxrX3jq5ms9aiPxVxZPKu94ungTjjzeJVOrMymqS
octUHlVByE/PASDksxyseWglsgo8Gzyh3CbxnHBCKr2DjGU7KyPG446oXWdYi4O0jW5blo35NLWh
fg2kh38T8zPhqh60bmfP2arrwmjd5UAtoyx/zRPVH0I9ZWgFCm8TmmOw92NbnLcuLmeAsmTjxG5x
BXVk7uuIsbT5lKPKGYduPbB7LyMiwZZqMLwVKpGZF0ATHlLAeYzsDX5o33fBaWBu4owCPp0zYmOo
b9dDjtRWFoEmUiGetwbbGXq2jigcYhYOc2N4PGcjsiJi6BZSC8yUmV/d8isBMTqt3JW1T8BYwY5q
iBxlhbDDFWQKXFKzTdLAhhbFdE/wCC/BzinO+LRe2zYvFwRlyKZmwO/BJcZ+jv115PoDGV+YX8yw
ORvZjQ/1rFH+1HO7GOIKiuDEZWoDCXjvJw52uEH3i3wUzcroK3FtuMF064S+9Vsa5V/qqo8JTs5G
/9p+30J/34r/t+u9hXMaRf6D5htXmyZ7620D/ttnvnXg0v3AHW+akBcW80ZAyt524F6AKtIVtufS
i5zyXr914NYHft0kxNaxHZcJUS4hkL834MEHX/hMJnRskw5cuP5f6b/ped713yQc2pbpSI/9XzJB
9l3KI1GlQTX5slq5RcFWtinK2bGeUhvF7Q4yKGEfHJO6xrbYh+3XmYtTZbefzQJ10drx21hsNUHP
4apTXjq90Lm2ybPrKVRpYQBPe+aFyI5Dwg2rgMgJWBmv2IXxxNMghE8CWTGaHZkHsRNg6ACpS9Hr
V2ZjfSx80zBu4oSqdl06pUh3aaM970xpN6nQtvXiJmpmVb8ChyqfPiNH9Z7NvcwvRagoFoGJAY3V
0RtOAX4LCrEBvzC5oz5meh8we2uUrXAuagBx67WfFXiB78zAmN48eu6NsghEO498QRy+ijwa6bio
DPtQdOxzK6ewZb/ReV271zNTq2dyGiAXvZkoZVg19WQrsxvOxzQPwyMh5rZ5rnze5sc8lz7D0WZh
tdYztEEUPtMooQJHa62wXzp27M0vo1XHwaazejt78CaXBEjERFqhM8jjse6uDT8OsysxRFRAizrr
IURO8XWZ4aO1K6MwDqu95fW8XJ9iNbV4VHQSQHkMXtyRyZ2gGLEe5sJ1ENm1gds6n5AYlJ1aCFWX
1nUE/pcdJSVWvtVNJELqwD6ZrmLg9HAXNFOH/TBIEZNcD0liuNd4Cqb4E2hqWA5IgjxUW3OSypxY
saR5VqkyjafQNvz6pqZab5+82AbDMGPfGB8GS0MyLHIZJdnRs2SePUqf2mVaphRSGUF0ncowvKak
6bboiT2mYftG2iNXSwLTj9itnYDprmE2mRGsHvQLxYnvE2B8O8wVASqNM8n2hge0Q1mNOKUdtqJS
Xn1VZHTYe+mWLYkJPf/yV8bCI+DTdhxI/9hwC5zGkm6PSMxi8EJkioVvMI5S9lHcoU3iMw55TKUo
Xv2pS/tpFQUFHJdLFosJAtLE7BAtwHijVkU8w0+svKkkKGiOHCSYXob0zQu0rc6MwM0xNCXd1CHh
oQSJPurK7/Jt5DMhhsgdDYQBJySjE/k7qUB+NrtxnHfDAGty7vSG3SCy8nNxSclWx5/1qYjbRrEi
0813xgwF21AaGrW9aQPHP+nBTiBwsM867pVJpwQARWni014Ko0YHM+lQ6Rfsjwh3Ea8jzJghSzuE
3NIYj2bvTfau7H10ozNtYrzoo0h4hwj2Bd3NHBSkyDgCBRGOZp6Ace/xNKGX8+SntBvgK8K2i/Av
e/nUYDIQuerLS6Bs1xsXNN5xduZYZlhdBblhpYciDnL3Ym6ZeHqsZhJNnycrsn28krafHBkdXZp7
leS9vHTKeewoGGaNsbZoO2Blg74eFyG9pauyOXlJPdiJxz6uyGaO+tnMtgNswviQ5l6IkhcJRI3k
ATDOcu4zNUkf4lUljGzy23pKviSerzx/2Ywq7V7cLB5wPYNGtfsBL192nGbaVLw8TVALNIdNJJOU
UDDswTHKrJNX0cuYTY4Yunf96CVtg2l+8PNokuOytKc8sXYur4npXkNJIE/2c5u4wLQ0E0a/4SQI
PnkACnRCRR+XyTbokAndSGVS7nXWlOrrQZtd+eusB2FWiybuo2af5eEY38SzHdgkJbrRLIKFNsFm
8WoEpUaPyg1yUic4yFLadR8QonvXIPQfb1Jk2ky9FfRG6sJCCpzW0R5kLRPXZDUX2WM/BKXxWKVh
pK/LYHaz+8Gk1983E2X/ee+WIl5z9LW/o/Ku7MPQuoZ9Zk15qndRH8syWYk49FArVExF3FhOnmSf
hwnh8ZVAXFF96UCpMzQmptsdgSoTiwZPJUG65I2XpvOqGAoPc1I6F1ngb9KoKMYXiHLMEG1b99H5
WA9FNy8EyfHTQ87LvNb7iAoq24KUZRAvjEUw6/PYacVESphX8L0Xjlcqba88twFER+Dl4KMFnU2t
FpbPXPkir07dfdCJVn2ylDTS/G/wFf+fVlamSSn0g8oqe470u8Lq60e+FVa2/CC+sg+/Exq2/8Gy
Pc/jl0zpuo5JMPbvhIZPzUR9BZ4qTQcJ9okH+b2eEuYHtBiMg5OCUW2Eav+lgkq8Y7WQLwYQhqYX
MJnsVL294zNyih6/CkfUmh+7X4fneJmsfYY9ZY9EsxySj+U2XL85Ld8olbcUyrsC7g8Lnn7+ZiIL
qF7epiQEL3obo22ChrsB4qqD1Fr+pYVcC4bUlKYMiODmhIl3lWLHYEt7nMGlMrchf8z7FLTtFbLW
3Y+XgYP6viRlIS6iy5udgebC/8PkvDoy6PajCCXgICXuNbPrMSs39XyTG+wTi9SK1Xxess1ljDsc
W4Mw56HYS4GuYNtB1hOyliR4eBpgv/SyK+jvCT8g4xG1rU0q9ZxvIhMNup4nUhKJt+RDEOiunG1S
gWMHp4aeVhn6gl06V+pGhi3MXRqPW8nl2DRx0ko4fqKU4KTHm3AgvqfUekS2XrnUiobZ1BsxBQXh
ydjtgrqzH9DANiunDcYb5cW09FVrxfbqxMA95KUnLmnSk5XjwEBFuMOyu34cozO/Gd2PogoLMpr8
scSlI0tw8cbZ1xpxh/BHFRMAGUT9oQ6d+Vdp1l626k2SJbOx6spFbU/+wULD9owyNGhWoULZRTPr
Ez+mgPx2JvqiL7y3xofaE9NntitjKy0/L+9clVvn4dBj7znJQbJFk0xs2FElX700Vceqw3OJbIHk
5plNaImKPXtiDw6XTdzYe7PwSL1oQV26yvSxh9V+txrtzr1QcWFRy3RYLGVa4nBowoHo3SGzRsJl
uVSWK5oDwDX5SonfrnIVxWdxId07wJX2Jiu9fFukBsc5N+Myja3hiZhwhXMyEtPKLwtqdkQ5l9UY
1BdROeKSTVI9Ujgb6YwgqBP+sQcaeDUokaKlnUxlsa5npzl3naw/yqiekB7r5lbZaXBrcE5JnQzs
8qlsu2aT4uzIFpXvBLj3wpNosa2ig4Tx33cIgHfcoS6enlo7tOoEX0/a6EnpnnDsJb5vLpTV9UeI
EH0B3BkMm9qagpU19RpnoucSJYB7hVqzW9Z+XlULC3rkEpzLPvhxlXw8VWpIqIfsqZ2gUDaJNXUE
zPTopnHq1c0mS9I7C0/nZRgL/9YVpJ8vYnI1dm0xiCuZ5/M5ry7xSDkKLu7IZLpNhxEZE0SSvR/z
Kdw0uB5WQZoET03ak2xTlfN8W8Zlce8AFiK4brz8LJt8QdBz35N3raTIl7VS6UHmw6mMcNWabgoc
tSqa4pDnRdKuYz25lC7cpWe5R36STFzys9tT1LRt2MmDJ8Jh5YxV8QS/Fmxb2MQDQun5xXFK+3UM
67RCikhUYTMTXjH7tV47Q/9rE+qMHBcrWjdzIFduhL42YhN4zlVB/EfoiOQq8vRw7RkjLoshs/Uq
pxMiKgFKuttJORY3RR8GZ8oY5W60EJwyUojSe+GCRmEProeMlB3C8hsZO6SJmSWabbtM3V9Tj4QF
UQ4l2uCqJh8lVCHTggwDQD/wlfN5THJx3uUNKoIsLh9KGxqNrjfHfaUSO3luu9FfRcNYk8TnDB/r
3u4JL6nCF5SU/saP3PhjPuHfTQUtCdE9LoEwdV2WZ1PlYg6w+uREMIxj+yQxECVno9Hz3qKFwPcT
pRMBon6fR+Mydw0icbzYL2byUPuxOVixRVzNSD4JQe9R1KxgvLm0TdbpkvzxPMff7s8+vTYzVJdG
6bUXyip4Tjy0EPdWjToGVYmsPiexO3xh7g9wtK2cG2UO6W3Q4QRh1qGO1D40hD43GZLziCXSv0gb
geco6sBZF44T5s7ScSvvingbUk1I68dBP5qxc9vQnZ3bcTt1O5VO8pQWCec0IyJYBU747OiZ0P/A
uGMWA+Oj5ZRfRHnRwv7waiSzwayXrmycu2wuAv/w4/3p3QZ/2p1sD6zkNGMIqY53+vmb/bbTvZzC
nkTICBnogm3kU41F7m+swaQfpnKDGJjOu622CqmXBxSiXLNw2ZI/4M3bH69w+gtvZBe/HcWbFajF
3h5FlelubBxWMIqnXlnnIBaLjuQGEwo9Qpf349X+9Jy9WQ1M7e1qkyV7Kz6t1trnXvUo3Mcf//3T
t/3B0ch3RVdPl9zLiL/vjiEdZxQ96phxOHP/WPftdrQBBaai/smiPzmo9/Oz2M/d2a5PF8nraOjc
7rIiPf3HB/auuHt/meSpVHpzs2HiiKbMZA0Iy41TnkuGwreq/snl+dkq9vertGFe63hiFbOFC+J1
lpLfTBP5/3Ys7x4cf5iaKkxYBRVMbe/t+JhmP5mS/ocJjF8fzn/faPJdMRwHzmxiDWM+4Ll1MNfV
dYIEKF2Mi2RpMEZzWNlL/zM8if85WmU/OYs/ux/eDeYJtan7HJ/AAvRhnaY+UoqfDWL62YU6PdVv
bgcaUFuVGafQ8Ug0im/Lzl6kplr8+EKJ0zf90eP07uVQEs2Rzw5HgjZ6ix2u3YtFtSQ9DjfqKsMe
t6mX6kAm+E/O4NcW4kcLv3tPqNKux3rm+JpDu1JXxI5VF/FHkkuX0cG5U6Sq3RYXIQnloC1XPz7o
n5za931bnRmtFZ2WTpre/QKPGO0DQTUFF4zv5u+s5VHuMcHp1LN+fxn7sfOMzGMtIQjWIlhyBHYB
2/wbq0AuQBEEJ/Lh3bNgh5b2dEOSSxNf9yOyFEXews8O5U9vlTeLvL/pqzmG8SZbS/YK9zTJ7q3S
O2E7zV6Q8vR3joi9l+F30N5f5yy/uf2jliFFCBMzvKz9WaK2JfWD8Jyf3P5/upm4/17l3XtqcDML
9wznDT/eoo/nHk2MDxNaL5ykWJtBcqzTafvjI/s6sPgPd/6bRd9drKIftGN0LGpuNW70/XwebLIN
Jh61Ge6NNare5+hOoRdfEnu5JPNn2Bs/m2X4p4/Am+/w7lrGvJ7bquY79Jv4avg1eNE39k6trCv/
Fv8yoTp39bbb/fjAxfsBil/f2G8WffcsVIjbsro/nW3wxn3cteYpxcfP1rIs5UKcfHUD+o11iVR6
D2ZgLFvLTPa+OfY/+Sp/dvh+wHhKCU3n/mG8YmXiD4pz3nqqK9YI+uBti21GfNOPj/jPnpi3y7w7
y56IzcpFA7kwB3IL6N97CI4qvM8Yc/Tjlf70dfp2qXfnthC9GE+s+QLnEr7jKwDpNcHa4ixfBuvp
YyA3ePvWRH/WC+vmx2v/7GS+20LswccTXbF0UhLKmgp7g6mUYJ8iW/94oT/bdd8e47stAwG56DqL
06l999NkWFeQij95kf5kCe9ddemJzBt6zGALxDWPyTCQXqHuvx7FX2LQ/7vp0k+sNafiBxBu/lz+
r//5lhr/9pFvEK4Dlc1sMiwAALc2FgCu3Td1unQ+nB5E0DRxQnIRmf+O5TofUKwzzNNzffMrymu9
gXJBgN0AwTsDe5HNicD9K9z49/uA5OMOjZ7wAycQApn66RZ/s9u0amoM09W00txkKJ1jXV6wNTU4
E219QJGtL2m77cvBKqrbN+fpTzBdQru+K8G+Ls7qpotkn5NjvS/8h7rzqh49ILkeDAJwGWH4Ka/S
8tyzRX5IAy/DcBueomBtUzBUxLfni26MvI+kcBWHARkQc92QrgMvRBpDYDvbDdEWzkwwjTVN0IFY
5aKWvnLMio9GKI1PbRVa/XUYTLFzdFQtJKJde8JgkrpzAAtujnoTCRCZNR58An2DBKnwAmNBPCxm
02uGWwdBmbURnasfqXmK0/CLKbqte6v6QmVsgRxZwRfHLz1EbWUqmF5Tui1xyb4ycD5PfZaEG8v0
BYYjFL7hhqExobsByODWId2lyYdLHbpknKZT5Db3IBs+WU2YgBziMwzfNRgVoNIGMbsYiU3oG8jn
rjtNb4pakqGaAHqpyIBg8sZiOwul6W8gwD2iYBxiHhEpRh9r6dXnBkzqcAB3aLqrZKrlcIy62kKG
2Ntzc+gd2WB6q3JdLpPGQpxWKKlpNiLsU4BLPUGxhRsxlgCzrcXrtlGn3KJgtG5kPZIB03tW0q0L
tCJXQ20ZDESxm1eAYDj6SofiI/JVg2kjE9cGgluSWV2CY+8TbeQVtUgQMDqyEYQgxSA5TUnqfJDN
ZbUhFuzkxnOdcRtVDCYyiQX5WGslEcSGaB6g7+IHGPj4BsdidXFSepCvkJXBrSgJmUKbcQpH9Ye0
qdDSY59cibwUr5H2RL9q59OfJJALxT3kArn5Zm5m5wVTidFCOIalVnkNdY9gv9TxWjCju7rRPmka
m14m/bFBvvrcIwWMN9xUeOTqxCY60J+xQjDRjwGSh75y3TvGKZP752vPx+EvI2t8ql2v8FexXbY9
ogtLf+mUTM58t1LrOY3CQxi7ZPM34UQ6mwc8260Znlx9KQM46BQx4Fo1ZTPDDzMFjtEgve7OnbyP
iG0NYyS0s6Vjhc2xzsVWzpb1OpMfujNq7zTmgWDImcBDJBvemZOU4bFD1HDwwavvAbSdiznDBmdo
6T/UVu2aKMt9hvPl3NbMJ8gNAiWzQfgVto7mlJ0T1UDunpwif+MxD3UdjOG86d0mxdCKq3eRGF38
mZ+Hl41rGndz2mafYizHW0fHepP8b+7OK8lxJNu2U7kTQBu0+CVIgiK0yoj8gUVGZkJrjTm9UbyJ
3YWsqi4Gkk1Yd//dv7auqnC6w+U5+6ztc/8M8t46VIPX33FnNL8lmW75m84Vsa/0NUaSmhMwNVoa
bWvKdZ96Sj/XhgQE14yTfptY2XAzaoVf7UcF7pxR1d6D38EQFT0ou37OG0tokg7WTq+AmBU0a9wk
WebdWG2TPQ1xUkMJB4eeqxX+06QvHhU/bzZUpIRXQuwnj+idCJ/nZpXaVIbrVym6TDBNEtq/bpCu
EGHDrYuyErPINvsiGXl+j4jNekAYUPb2VBx9aJIhlDejhV2AFCk1KOBaFdeNCNvERbM9FQtmewof
jYMZAzM1harYD1lWP/cdXmCQIszvYmKKhwhhArkcCVkQORUseeIwLW8ndcNjEQrZlyRyIxxQKhF5
uqiF6pccSMZBqHx3K2nGSDZHRIQeKWhywyTAHQiduphHqTMiAbgZx9C4bgM/ucERV2jAZVVcUwnK
I4k0TYyUWjwOYDRYR1Aj6i6s84ESJt2z0zAViBlCJTF4Idh1FYnwWACaUVz+LZXL1obSI19bTWld
o7fMr4Fmym8wA4xvnmL5B8Wr+iddJISS+JZwx1bToZaVom3hd9lR9prQIR0oOawvZvSA+2spkLho
PVP7kHXUAhVb5tqXSXdrBZTXdoKCZZJMuYRf0ojo+8GupIZ5BRuDzowq1YtDmtxhdOuzhKMMEwlX
71Zs5R1QOQHKWIS9EZuo/xElanAdu5iWghPoAKTrxr4calKh1pg5g++LW69hIXe1ldrIJl2+ZoVI
jIoMgJ9AUJRWhN1FHmKqraH6/AfZO/G6yLLsEGfUxvR+iehGC9PquZZa8coSS4SZFK/YboGEPek6
0R4Slb0BMPtzBi37u8cmjUuBacG/Q48gowq3hr2eSiJOlx1qsTKV7iopt1jdBaWHXpZMhpJkTgYj
oOKHSfkGSIyENfAjzCaH/pYMXb2L9dKDj650a7B6zUMUeQPmv0kOnBi8Bla71Kpfda7ifoeUgj1M
UkAbTjypwOWT6nrb7QqMg004HT3T84tFsTfQPLXYSLmqXQfst8hfckzeu0aw1dDwnlMhUz8458Ln
Wqytuwol15c29AM4gpV339RReOhjyjWrCrHL2KYebD0YwS35VrBaubwLSrV0slHqdmUfKngHqu06
GAeX7EnBv+y7SCSkcKB8gxRNZuG+28dG+MB7qX0BegCfzax0ATl2RsI1iHLELYUWqI8ppxvnYw+4
Tw500JF9RimRqoxT4TOVqq2VoQXBkqykpgQMqFR8V4UePVBgmTClpOq5G8HFTB7AlNyYtRN5dWyB
2gsMQJke2YSKwYkatYBtGONaNrThT8qVaKSPkbOlopzaRQgh3xtl8dpSO2o3Ew3PrQ4jBj3FAygd
e/dJUTDqY9rqeyUKjc2YJ9JjBVjgZ9gGoOu92r0L+0ng5gn4Uota9xjFovGYqNiWJkatQuj1Ej53
L2wJAoCIKHyUK1xmHjE/o8JeCiIHpZ/1xYRJ8W40rQZTRgNyKQbk/2MMBtuCGu8xShNMTeXxw2Bt
P5LhxWUUB+1nDwrPtSqE3VvGVXfldU239uBvHIoiCQ8R/II7o7CUO7eM9TfDGpptBSyawhvMGZSg
VoHcedWbEBfJO0wLCMBcMqjja9pNFcTVM27J5qZFxOJogp9vrCANbvtWbA+NiQoorSqsh4YwvPNz
2X1AthnvM4LDr7JVWQ8BmrdNl7faIx7P8sbzGDBrzMtd6MflIaEs4ViBtaAYSU42ucupJBJu2rc5
jt8RciRHh272UFVSua17P7sh6Zsfgrxq0Y0X0HuzUMa21pN3heFm0AzhNgdxGO7zoDBvc9FvnZz1
swn0WsYwoq4yMkXYMBRd8wXqj7tFtf2CgojoZJkTI2noX1N5PyoAII8+ub1j3Qf4VOlpe4iNRrqu
mKfvaRKAFo+oNZbF9tpPYo5tLEiotfuqxlH/NaQ8xxlbU4PyXGj3WdHJtiJ6wVuMruqBtMbAPVjW
tmhcaa4phLsmE/qdGAbdxh0i4abJZZljtRURuGNVo0dq/l2sa+WlL6xmzd3f3MMfEPaWMHDnQ7ak
ADw2Nf0m7QTr3rIU/bovjUlbWqIQAzOZXCO+VI+DAPNulaaUh+u6jsZPUjR/W5pa91YaGtG+LMK0
FNyHdJtnwnjMyjx5QTI2bkajwEzWdL8lhqHe1nLUHkidVLDV3I7Su4b1vPWbzLxSjBx/OB82e6z3
5RdSYaCduzK50j1MAgWLAh6qLQslBndnZbeNJg/w2b1W6zd5m0H49TRUwyWlQAcGC5MB/kC+qqXe
j7nHYeMTgkXq7dRiHy7jpsP6qivtxFc6B9Vls/d4lkUYHTfRUao746iJivrgV+LwVPi4EwUid0kg
zXlKPyGxOmIi+29a6WoH9tTCntYi54ySlx+e3/rxqpmIWFRCB3di2tVXqETT5xHdLVUO42Se7SnN
naEUFc+ZogWZYtEKMJFAn7jmrci5XwuBDhIioDTOsFzzDUIbX4ZaWXwclay9l9qk+3DJ+r8MsGqw
BKtYerxWtABRqpkl73ruWbdl0Jq3pcUMWpVeIT+3Yq59l3jwodulzuR7M6T8kMENfkA2AESRxw2s
uwLWsKWA6uUqiT38igI7dgXBNW7CuAOiJw8FPjh4qUljn101zQgCFkMCP3JyURO+dGlMvW1QK/lW
Q7OxcTmm9lqVThDQielWxnXoO+xp1Yff9fW9hLniWzRwsSTYPkTXJMvFp3GIi3c4+tV7phhcnWs9
xSBvtIyeuqQWnc0+ETtkHjg/4J+kxiZerJcfxrPUxF/vYpXKN5EX0W8iJMPXeNUoUFjLoWJPRqqI
965cDD4ixoS7A67ZUoOXpa9mz4hbA3Wde31y66UFOTq3rtJbIoqKt4r8WJAcNcYvwKlSpYe9qglc
3Rd+rnLmGa9R4Kjza8EcqLNYcqbmYpFNZZVUh0eOlfUer6Gsu1NcDRhzXSn4R4ziT3QwNZYshYqp
uWi2PfZAbVm/qh4PWRsVe7q9/LvORBc00ZJlhWJSS9UUYiinoY1JIOD7utCtklIL3z0lUAQ46PHw
0Ag4PFiyL70XMgzM0AWu828F7H59QU1RpqIGg7AHUuzPbRMv4I1NERKs9LC+i2pRerKs/M9g7v/p
gBqbuSIbTKF/HVKzf7yXn0Nq//yP/tJFGv8gWqTqpkRyiRIR7e+gmir9Q+WTWySeCKNQk8K0+Esh
Kf/DgF+niKLMXfCXgPLvsJrxD1OjUmX676g1pCLG+nfCarMlDM0CECIaCl1DiYkoU5lFpVs16/zB
QGATX+H0Fu3rJ2WdPgbPqOB97J7JspBpaJ+RGy+l+KRpbn3KsnBpkkBe0FO0G5o6i737ljWYg4dL
ZehT9M4m4MqPSSJUPOZDyWnU6o0XQPXdC7rqJ/L+YFPpRb5RdRiOkRFaqMlicdf1PfeYuO22ac1t
slIa/hVZj94T1fWPFHQp10PRgyXVslR7zRPq0qiDSJ2+VClqkV3Ir9x/XepwpfwRu9L+1efxuy9U
rX5UKLFxGjQzuzbU1Js86Ah31QMYUzsUxgG/W8Co5LNLFJEV9SPPehUOW7MRC8w4Svmq9gxT3DBB
2icIFBKKLQoxEvDrN4mMD6JWDI3jFvBjpz8hb8FZ43MijP6XHI0WwDMx2ehD0WybYjpj0rHRnhSh
j7diGI4b3jD9NY83alQCNDYZXNpMvslao7itjUhA9AZ1eyPrBRmyNCBxUoA7dVTO/ftBEOM94i/v
g3JzuYLCixFcmpb1tpK8CluHUtr0TSY/0az5YPge7AhFlTEATpPkmMgBELwagq6dyF3/nGPI+j0d
/JzqzhJSsDummiM1VXAvBF2/rkR5gEqIqJNPEhv9JpSZWU0CZBrtG8+RgLoY2ADmOGKIHYg5bn/g
61IZz6ixK6sNpYqUras8KfKmI/Xd9V+sGkiFiJfcfWiFwyGnzPvQumUIQrQIoNAa7r5SJfdVpsbi
DmpV9VUuCh4m0KKaCYuqHkXZla8qQoUO4dbx0HAxvdMEFdi7lwoqPNVMpDgDKS9IYt36UkWjsrPU
BOdYEb3fu0HhMYo3g2qANJCpvQhV5KOtnhyVXqpRWpY6hLCmoPLZQ7xuV13p93hidF0An79pAa/l
1Jyq6K0SO7GAz8PCQGO4DjuRuqw0zNU3foi2p/4eUm3OeV+tKXUbDokcYsWeqsW9L4EGqTKxf1QA
nn5rKj190g0u6CslifovvV5DukZGTL0hFVXxY+cFk6GdZuKjFGeI5bFczYuvQNoQHNVG4W49TQX0
G8heydPM1670QVLxRhShoNoEckYc4yI9o3igU9TAqbUGf9ISlZ2MCiYDd1K3Oku4GYWOk59/BWcf
pXLf+o73IGGYXCp+gLkyjLWSBMVDKzBfy+5HFxgUvkaxda3UMKjstJeE5quBkQh8QgkhKlVwevXF
R24Kb68cQyJhzLbE2PWjkY92qzck0zPCScMde2amXSEtLTeBIg3ojKOWCmzuWbibYW7j+i1QWrfE
F1FwPbddh60haFv+d0psuzcwAVC13Hirx5iHEqUO0tGXCsFaK4jIra2Wgtn0ZeoRJksG7wdUO2yL
BpBi15JcKV8lcgjZ3eiOk8MZ2tG3DO4blQuKh6UIGuPJfqIDsJF63EeDpi4qXrmy8T2WfMxmY7HR
EKt2UTjVZrvNz9EV+w81svxdRzXra1qVSFQr1IK7nhoXFSmzaR7H0KsOHkgRyqolTUgwXxzG7o6g
CvRW103NG7/34ps0EbWHPivkVysI4lc840u0wVHrv3DBqR3dK2Jgb40Gm6AaQMRJVQGbLWZnhnHb
ZCqPfiSzN52ZZCuMH8SjQarDdFT40MltGEH3DytTIcAd4XMnEF/9kUtms001sbgnmhc9KGaUffXB
ie34qYAoIrONlI2A2HOttka1qzpVxhqwhOu7zQaXyvTBL5XADmW1fM/7iCRHRjz+LYa8Ha1Gs4/C
CdSh2frQBp0NMxFcsBolZg1TrU6JPjfsBQG0llcqqQJMcb1063GlR4KhdfU3WJThkwxe+RYrP+Gu
wqDmfjqkEJmGvXQXGVn5xDsXApmVQwHMevmN+muD7altK5GXkVhGtsJkPdS6W6I99BDDt3E6PptA
XZ+6IjEc2S+ag2JKQQ1dVk6JXIssTw9UZ8dz340/utzI3noGHKJ4H2V2E4vCVWDo2SPGdSA8xBw2
KB/Ru09gIWCRo2sm/68hPotCQNyAiIK/joYG09UkHZNnJYghvtUoZ65LCIrDzgpy3D9r0MrrzAjM
Q5vlFF9GoAJGCBFkGgDGi8KxIYF338RDiF+Y2oAXiFU4LDhvO7UvKuJ9mBMYtSs0lj+MdLB+iH0u
fWHrLa6jwuBscbnZ4omG9HlV8FK4s4i2bS1Xb294w43FWugpURI4Tpy08eK9KyYAi1Mr/yClYH7X
Bx5dq1ht+x9G4wePLT8aowuR0nvKwnecOlgOh23oOZHojqB1LPHJg7dwnWaAxFHMRt8CSqq/dL2J
yji3DOUAuUo4jKnXP7WNUZNx532prwLdDI9eUPj7VqoinqOGBlMxLMJn6HzBa5Z2eGQqaYe7X6J9
xdNEuVd7zzqUSpg5iivJ34fe878TUC6RSCRy/2qQkzlWgQeyuCul+iWgjq1eV4JSA01WxZdQ8jCL
lnwiWCsxMcRvkJvz25xq/mRVFeBFHI6/7jnyrfqN1Fz5nI7UIt/HXP+etKKmAC0SiF+sGiaujA2Z
l94LdQ0ISc5G6tJzV6yeBaPUcHcilvpAaAxmP/5ncr8ejYRyWqUSJe2QEMH52kWYvJeul+wJxupU
6otmzAow8icfvCMyvKwYQdnLnXCE5QLU2/CyVyarYKdZO9yk8AUHzEy1aCdEHeCmLKh1aZ3VYvK9
HPoGVXorY2DVEBIlJSaKEmtaopK0M9L8EHI1GvZ8qtJjG0097VgmlmHhaNul/mrMG/0LVf0B05Rg
Cq54akxaNFXTBoU4hJtvXi/3H30CENYu+M3UQQvWWJNbieo9qn31mah6/EC+EbsyoXEh67tB5X3k
ZjE+VF2HG07HRXg1kLxDQt3n/bfRq7vt4Bb+h54CJ2PiDulV1/a0OyJiwGFJnUTbTZ6g61b5sAn4
0p53O6WXAtQX4Konj4czeebflA2Izyiw4TiC5UameSae6NyBaIbFVbyMngkGxfUfsoZPtL3T2qSp
hP3zhZuXOsl4VbZkzdDluVi6YOzroQbj3tmkCrja7Oodhs22hibFsfbN0nt7ysl/uuCrJP5N/Y8n
hmbNa5R8Ai5hNVXltlscR+tdum13pPjs+kaE0eqU181tsA2XghK/aZhmrU7P7ROlQA7SSRx0ehnu
kwftmNkcC6tunT/Iu3BJKHZmRD/1cPbJWiVFHG7RFrs0aUGHeGG87tckfi1kmjtzXa37TY0b48b9
AG+xq3F+I3e1Xfohv7+lPndanr3jg1BrBU3jh6gOrju7dqc4kk0caLHL85I6neygLFuKgRBD0+Q/
EIInw8tL1whrl486dRlTdweH+WpdXdUP0dpbZ5vxNVQXFsbvsjTaVCTexEQpZJqf9a4fUFeAtpt6
l9wUB4AaK/xNVsVT7Rj7y4tQOjdpQYcTDTEkNiB9CiKd9C/jXO8Hv6Pi5L7biBt1A2pmi1z5ALR0
jW/9rbBeWii/idAQqoiyLIOlsDTe/LMmKbQYKY5zg5UyCliqtGtpk2z96I9R/LeCMP9Xq1dVlZX5
rwM1myr///+vDOrsfx7f0zo7FUFhFDj9t3/Ga2RqU6fNl3AYkRFKK9k8/hRBEa+hDm/SOSkKIQvi
dX/HaySCMiidKEBB7ETlqsE/+6uiVZb+QVxFV00DNRDVqISA/g1E5+yMIE5Ima1qEMEwWQkkvj/P
TiEixIpPQE2iDwUPrLoCv4KToTlzDE1MldNt+7c2ZhuoH/VAfyZmkPncTCvALmwXa8KV/w2vNN7n
2s20nyIo2gjYNddruJALv2Ca8CcHx/wXzKOSckneGlBpYIN1fB+wvEbwHvwoPqjmrLd4pq/NxU7P
1iAl43w5KolMXtGqDtHl88AaODapbZkjRLrWXusnCcLyS/a1ABC56m328Hs0XqK5Sh1jYXOb7Tfz
hufVMpUWV3Vb0HCZPOfqrahcUX228EmX2piOzJM9rYfDJvY1bVTds0RWeXLQrrG2uPzZzrZiSvoU
UGYzM6d/ftIKOC3Pa7oMlU2mA3Qew59Ca9y0Kmy6yw3NpbS/xmxSBMKSNFTVVGYbJr7KpgCbqVqp
13juQhTcIz3bVT+EG/CJ8BTql+EJ48Vb5U57utz0uWly2vK0Pk/6GLse9ewRLVcJqAEoENz81ykl
hkOyVD3z23CixpxUhwb3J5VYzmw4Q6UL3KqGnoXv2QaJFoWs1XSZiexmPQAIWqniSvshrN2F1Tdf
/gCSPrU7C8tmqiFAyaVdUJhYO6RJsw/UEUc1rTOJzhAH3HXiUN26yuhe56nQbi8P8dl+cz/lKCQn
YczrCtxKbQbokSAbxzsLBmqN9surv1xuZB731n718qSV2Ycc2b4LU6aVftu8kEIM3S22XtQrUpbE
q9W0ozeII0jnQK0stD396dPdbd707MMiXpaErqVptX6pSUNjTrKwQJaGcPYJZco1/FiihWBoUEo1
a8XAYgSuxuVBPNsRg5MN/hWwKm22DPt20BLck6DUSOVqTIfV2L5dbmH+ZPnjM500MftMndchvxJp
Ynqy4ARpj9/0O8LrV9l2OFKnfrm52bjpki5SDMOCk0wZUfP8BUZQOsJxFmGMjAMkzuJrERtWCtIX
VthCM8rsOotDDqoZEH42Wiov+Knk3+EYXe7JdA84mWN/9ERDrmIZKneP+Q4Jp1MLUhdudxw8QBrw
TXmFjjGKvhKAWxi02Zb4R1O8KJFmm6Rx5uu1ixI5NjMGDWATNcsvdW3YQBZWuXJzuU9nh+2kodlc
QK5KBssSwZ9WwRr1/xGC2L5PtYX9Z6k/08842eLB3Ho59O8QY3eMTztIX+qNFSFiEa3N5Q7N1s9v
IzdbpoWgYsOs0lLkVvcIde59f6mYdKmJ2X0xEIQGshZNJNTJy+HXWlv4KOcmmioBrSNvbUx30s+j
ZZYV4ZGB+8SAg7ohBmzX93mPz3f0vavvLo/XuQlw2pb8uS0xhD4qpnSmwFBcSqXVQHVWQXrlcjO/
lX9N2wC5WaYyu4BiTvUOpzOARG7Uo63HdNXBnyLVsG9biz99O14j7ens8mdwZ/0Mbyy7PyBfWeO+
uS6W/BjOzUIuUixe3r78oNlk9ylqDyJEXnZ6Jey0NVm59+yA/5iN7fqV8HXc1Hbq+M7lnv/20J56
ftrqrOddGZHc9EO+5iG8UzcwVGz9NtvLq2itP1xua6mDs8nf5OiAWoFoSGuamyysHZK9dp929uj+
vNzS/BD5tc7IkDGUsIYgxc3m6IBsnyLaGhuRW/SN2+zac+qN4eBxYwvrpcfLuQVx2thsknZkGjUj
A8bv6+VG1NS1RElwKT+FsXxb50uhg1+762yjJ4fH/OA9RJncvG+yhs1IhoMOcN7VuI2OxTUgkVX4
jlLRrh3SHuvLg3lmDX5qb9a9FtcoD35/ZIsoy6vyh5RUZEu1hSX4W5SJifipmdnVwrM83awlMix0
y0Q4va2cyDG+9j/Fq9ZGC/3AfNld7tn8SjhNk09tzpZcl5sCoE3aHJx6nT6pdgZGDFQ6ZZ7TVPG4
aXf2cFxCRv0WcfrVLpcNYlygPwkCf95u5B4SYzcypNnPZiMna2ldOFN9fG/azRbN+3568S5GDKcP
9dvEMXQFvbphUlo1e+Ubstl3Q0lFjHstH4ztuNM24+GPnqb20pvi7KwxSFrA/JKJ4M1uPDLZtMxA
gkm56Pek5WpPkiSOlwryzxx2DKFOyag2ybvE2TqPRw0BYoa/UiPkqzHBuSBYuI+eOxpI8hEaVKh5
47I4m5c18hJRwlnNFg/BLrnhU9nehsqte+M4FcX3tuCM19GaZNjOuAu2S+N4ZtPk8g6IQkIQydNw
1rwpZ5Iow9izk9pcyx4yaFCcSZEdRkoZLi+Hc58MQYrKGaSRKrBmC11vu9YSgH/aVt990fL6iH/b
ewDN63IzZ3tEbZduEdOCAj+bhkFOJRM00gjMkuz42ksqv+MAebC8H5fbObtRarqI2IqbKtqu2Xmj
a71Sdp5PzvZWPYxr3yZx9qCuzFu+2HN3/E/2ydPmZosahYYptQ3JcylQXsfE3eXyALs1WdiOF7s1
Gz+U4kE/1LQT7v2nYDcega9vys20/VOjtJhdkae/N982iJNpHKYT8HjOMQhzLneSnkV2vtYd4Sgf
cAxf6Y56z8bVb/t18WAdo4OwcXfpu/tYHxB6BiD83ZVip5spQ6AtjcC5GXT6i2YfNmkodMSHL7JV
d6P6Nh50R3NvfHUhdNoYfCCuYkvdpPcAvBejhrNYya8j47Tt2Vcmbx8j9abt7CdoZnij17/STU8l
3J4NIhNobRv3VdmQ3w9IZ35dylac2/E0QpaKrlK2S6X856MDQYgVy8SEbaMKHI0XeIN90uWFc74J
Hvm/Nh751+l18hyqErZto6eLvvfiKVeFdX/578+DeX+MIclBZIDgTRHAfu6D0nft0Ci8INScNz4n
vT3ugJft3HVg17veJj/5ggwp2i4BTs7tcFNW8q+GZxMHP0S2ixIevZC/9eabLN+VxhLF4ezkPGlj
NkFCvStxh6KN9KrcS5gDrIIN5UMALFbKQTiYR3FHGc72T1Lpv0z1nv1oJ83OdgVcGNuAHD1R3kag
QEa1qe65/NnOznwL1w6dmmZunrOvhjNxXxUNPP3h4P1K7KLvcGqnWnoHnftI072Ma4OhcfTNznTO
+jwWdJea0NfwCdrr0a+ZH8JmSkGI4PQ/+udgcWacGz6dZCPZcm581gR8P30ABg0kPiMriLRisNug
JzL79eXhO9Mt7us87QidUbhlTsN7sqrGAAh4qJHhMKsXlA6rTkJK1y6EkM9047SRuZtbqVh0xNcD
O6tefP3YtAtv/3NLFwkvJSG8/lE4z2+uQ1XKWBiKgY3c6tfLCnPWlfy0Qqs56QowN19ltwHap8VX
ljztbLNzSEFOPSnXwZ8Cgfs8gBGmNEImTs/HrbeDF7hO7H4rYluYPgq2eZVcl0fjOX4HwIe9j+1f
k7BOHvWFATj3FU0WALIwg3DBPEQvo1oRKdYJMLkarzgzncaXHwVX2Pz7kwVtPtkO6t+pX5lNR6rJ
JaWUIcmHBo8tPOORiqy0cenlKp+bL6ftzDbElOpAqa5ox5BW4kOC/nZNqdVTeVc45j69zRx9rTgK
gPhV/M267taa3V9jWbaYEptSqb9/3JMOzz4uJ66pDmDEuatZV/W22fRr3dYimxCTv013AmrZp94B
eJDeJOthV+3U+/B56a597l2mnA7HfBP10JyHPVPMuOVeARRn8sR01+MNJnrALCH/gJJfzr+cn1R/
f+3Z1sDbWsdxhs4TobJDwNdBZa2LtFg41+dp3uncPemeJs7eZONECm01FJb9Nt+XV8FDc9M9jOzl
bK5rDt2fw7bZY8iervJr87+a0dr8pSbpHbo6kT4WJiXrW6DyYdgvdPDM0fupf9MkO9li4bfHehzR
RkwNA+I1uxffQv+pLtKFhi4vGwrfPjeUk7Bv8fLFY4f6MghJeblwizg/IywECTo5f9ItnxuQR+qP
2AzZ68BwusE6IxkHL+A/6sbfrcx2GVNBDV6EnBZ9/pYGg12W3vryPnYuEMcn+buJ2QajD6kkBTFN
6PeyLawMCobXRFFtGAXX6X21u9zc+e/yd2uzXQQfRTcRR4Ytyb5hm1jmz//d35/tDznccXmcBkwE
LchEW9XCw+UWzk5hY0qna5MwaJ5agVKSafCAAyoeJVup/VXdfAj1m7cIGZyG4rfT9KSh2QxLsBdw
sVbj26P0UNwrE11smv2c3CDqKl948p+fBietzWZaW2gwO6DM2qrj7fLb8Uho7xmT+rVOUo+w4uVB
PLt6TlqbTbpOGnimWbQGeaKKb+JyWy1lk8+fnCdtzKYa6uEY11jakJ18Lx6SB3UDL24jbLRN5+AH
bUNY2RCtueMpDFdmm9vedvncPDvhT37FbEIqObp6qeRXGKO08hqKMODtXB7MM9d+xTxpYnY4DVWV
U4pCEz3XrikmS8HEtlxORJy93pkiygeNuJA1Jy4FMrXsRUo72m17BT1hZ2yivbka1lMqwlu8Tp4d
uZPmZlt4hbm21lIlYA/ZcSTFPH5cHrazC/nk78/WF8UWmdclAt2R5Z0Q5xtfMzYS4CIhWGjp7J2c
Mpd/jtxscQVgJrWmZuRUR9pek73cGEeU4p7TH6Yb+SSL0R+S7VL0fGkEZ6tM7SZD6YZDUA9x6/TS
leU9Xh7Ds+vYVAh7ar80RrP7SiwJruuHfCN/0FaCfKvJDUTxr5cbOX/1JGkukSbiqJ3ftUOXKEvg
knebpGfhVX833qqOaCvbZAMX6FDu6gP0b2LM7qO6TcCCr4LbpeTfud3YovCTqwS1nnT283nPpl/o
oUhPtcFfdR5vK/IQenwdqlcTueRyj88N62ljsw+nNFEyRtOHq8BF+dVTotBza2FYz87K01ZmGyRG
Eb2S5rRSv3aHwR7X4gEXCVs5CpvhrgZ+/uLZ7bW3KK092zusRDTc1Q0Z2fvnodRz9rJaZSiN+KoK
X+L2qh9fLw/g2eMMVT0gPNKLBOdne2JadfFoTq/gKVfldI731UKiRe2svMLgYHGvOpenUixc5/Dq
gMlHHcXnPvWThn+cDpv6YzgAaHKEm/SofR3eyDducWdzkmx9uYvnR/HvFuXPLYpuLLYhvgA25Ctq
/X/kuEDnMO8vt/IrCzS/hZx2bLYL15aUaDkcPbva1Gz66W15JW7E58wB+XAfPri34nqirUp3zWOw
XnqSTIfjpcZnW/RQqyVQp+nE8aNjllFaaRU7pcYn2LfWTcEjvx+shQDNb7L96Q122uPZSnc7FaNg
n0aHQ71Xdvp+OuQ8W+RJe3lsz35BgKykP9DUgcv//AX9pBy8wp9WeZA4XYVvdKtupHTJleb8WlBN
i1DdRGycR4spm5wycFwkQ2wVZMuEA1Vw6NTdMzW6aMTGh3FAZ4fX8r2va9sI/OpK1/ufl3t77jBC
jfTPXzHb03w57Sx30g+HVNIot3Hx8N/9/dmukgo9NIvpFgSN+t0NxJe4MRfC4ktdmN3lgtr7881X
Uf3liY95uBBZXWpgtmtpVW1MXEkwJ1V2pQnhHkHv0vQ+e5BpJCaQxUO3mKcrdTUUvbLh2tPYzcZ0
knfzMMVQpuQ2eaGCKMO4mbJU/0FkHwcp3svMQdH65Rp6+vQHdSs1A58ItthPBX0QtmRY6HkL0b9z
ubfTZuZZ7SasSy+ils52U+UlcodNjbmhp1Lm1PjbCme4VSe0x7RQHkBCwhNUwpuEqlt8burN5Ql5
dnn/3eFfaeuTWEebV0LW1NP7DZvG1vuqBy1+kEuw5POr+6SZ2S5SjXgFFzod7g6mM93K8+OUaiRM
tVlO7E2L9LcN+aSx2WnAd0vx9eEjelgOg2OWwxcx4tzxhoWVsDR4s53frahYLOEE2a1MWDWe3Ezf
O1A8/8EnQoiJv6xmUGww2zOK0o+aYKzRluqvdfqq4uUzBMpCI2fD4tZJK7NtQ4KbVwc+E+EvvSwg
Aj1cB5v80es3FE5zhUWusGm2E7s8NrCHWqXRyu2DFZAH6+m/6/Nsj0l0JZfGGi1UHF2JGZcwNOxG
+u1yI+fvln/1GZLK7GEQQUIURrRytnk9vFToMdKtSUma5Yw2Ftq4IwhrYYvDln253Wla/DY/LVHi
ik4CAKHE5yNVZsH9oeINtciJIMn6qrawrGfgYcyGJ2HXhEiZICmmOlcBkjqqKTllAGWsuaqNLxeC
k6nwNSpMZYMVGcwCSBiFvFttwDp2pCR3LWcYMvSJNdgwgRkC2CC2KJj5bioBWaltLN3lXdE+QtMw
F24Z5+4zCNFQAROz0pTfahZGqu3HKOZTyI7r5NvEGZ1iH65yeynxfWbNfmpodsInnRFhC0lsXhwn
9mX9YjbxGiNWcbXwkfXftyHquZDbYF2L5oEU9efPPARe0YGFSew0lyXPdr1gSDf4msTySqtVl1jO
kNbFqm5Nq+S8EcTHUq70t4GDCfspI5J1229HvAOMqofW0GjlvQ/ZC68rIt6mrLivpcJCsRWzrV7z
0Y1uNKYCNDlLqPZp2PSrKCDNalLIfN+r1rjK81axPVwgUioytO4eBl9oB0ZS3DQwN3AMFtKfHIBm
sxprjzCrYeqHrIeL2feNNRlUjXZaxVicF6q07sxi2GGD22AQHDbbunFbOyRQsS7U3tj2aQ/WawA2
La2kIlZqu8vMygbRHUnQqtG4ALKMglu4wSaKUdDJLzJMGFiNFJkDNhu+JkLRHkkT8laPDd17zjqr
BruY19IDAGDl2rSGDytrSIqXerGuYGQ4ShP0D3UaRLeUS5LXA5n9v+ydx3bcyJa136XnqAVvpkgg
DT0piippgkU5AAHvzdv0+h+lX+z/QN3blwlmMxdvT3tSA1WVTkYg4sQx++zN4AtgODhE+71iAidR
jLQj+c/ginT1up8Oeq9XPzK550+VsUZfKEinq9qOpr0iNyRm48xgV92oVyqqW5JrTtYg71uoJP5u
pDL6OSjQUox1pD60neLslExvbmcIQBtXEnX1bIBELPzKVEZKG3M3zi4Flhq2uyJj0D0K0HQbRw/+
CuSk1dm8BZocWzdxXMpUyYLagagBRsG7MZzm3iuTtNJ6lxn4tL2oRaVZO6XkMv2y0C5jXBgQm3Fl
OHB9XcF3aKQ+TLGG7BsRXFLXSlRFxlbAHFRdztaUqw283FIIbbcyz13lxWzUNYMf1jYTDmwvohWa
8DU50/7uJYXL6MzCa6eFWgWVvukgJyWytVOrDsOmky1jByFgfTkj+/1JIPfnVoBz912DhD0MncPO
sMSwJRNM7lV0Zu+irDKvLdNO/2YqMXswqy73hiUczqpefwgZ4b8IGOLaGkGm7PPEQCEbUQefeYHu
zjCkyk/DTnXRJ+zQvkUu8gAvs+2rcWx/DaReM5nlavLCr3NHf6zGIb6QjEls5qyEscVo4l+WGbCF
qtk0m0YU0TaGPeiQiEVHsrOS+sGWKv0gV4ruW0DUf0aSWnud1XU3Kdd8dLNeUvfQg0KV+iJMDseI
N/ACBLB2m+kGxnmeknJKHjWrV7bakOnXnSLZ4aah0hBtrFYbdU+HbAUxX8PZaWaiXlXBkF6CMoXe
RRhz7hZWBV1VAGHRDnrswbop66C7RQ5c/I08tHpj9726sYsJqFCepggOwtlpdOU8uKPmtN+KNHcg
NUryxkekhnmXzs6HSzFZ6rOez6rXQJr1JFewN19MxghFXGyKEiU5p72ktgX/cgy555dsKMID1yjz
46Go9mWpauysZXzJ1Dy+hwRa3C2AkftmkipyMxlBzDQr4TYykq7Z11ao3ahd7dzhAkwX8uhiq1uh
uAtk2Gw1SKxBLhjOIRNycB3NtfSJqfjsBl80XUlhax/M0IyvEDGS4EAvNUgh6OQ2OMLfVQhtlzwo
sFhrabiDMsLZBX1YXU/J3Pp5IkcPfZgi9hmO8h5163TXFonpQR7Y7opaj3ZpZ+RXUWzIsMQgJaiX
7cAWlUF7sNtM2VhO1lzAhow+ktVHW1WtO7/rY/hNFFtciJnDnKNqvB1ilbJJqyJgkwQOUqeBBpmS
q+hN87uAF9NyEUyztkkrkqsgt6SHwTL7XeqM0+eqK6HRLI3EEVtS7PK2DnqYHZkv9adSFcyU5fMu
lpzSS6M2JfwK5OTKlpvwOh5iJFQ7qX6SmXcLoX6BGxrqHpi9hN1e6MWU/4THpf/SxrnjNfBOXkDs
Ge0mK4QsbYz16MvQOd1FHEow4ZaZbfraZLZ3jV5ZX+Wio0c46CLwUClPH0MTLvm804TqSiUDDbkT
KI8aHJEueIPuuSzjVN4UamJ+NvIIkncpkzdwwggj3yRF4fRbeDayTVi0ZeLFcOM+xEjFevAsiG2K
BHztQrixkAgV090wfx3KrNm1soC8CHLPXT5lEcpNc618CesyNb3YjoPPhk0CuonSyHgUeqnc4c2V
XVqVsu/IVF5AmgY3aYHMtNEFjZcbs9L6UsYRdK1BVQ+hUFPYwbt620t5d2E2Tt5tlKmkfNL3mQ9x
lOOXRp37ZjA5VzWzQyWzy45xEEogXffT4FwRjxeX1lDLh1xr8++OkYZbSa7mm0HOoUzJF+pVexI3
HV4wh40o6/Z5HGS30LIrB2Ow9AtUVaKtVhr2pk0h9SpaMe6krrUeUX3fmGahuXU6OkAHBpTcjFze
VwgkuJqZBt6wjAUMKSKhhYBVPCmgYOtR7byquwKlnV7tDniB8ZsBN/m+NULjqS+gDzWj2X4GDshk
BkxeO0OuTVwYt68YIUrXYf65mMvePBi93h9QnLAQXzOHAhniIXmy2ylzxQwjVa40mV/JMERlKVd+
jDWNiVat9rW0S78GoZVczon5SePtcfUogzML+krKEJkk4IQy8osqNIGxAS7yJdmo9qbkUBKfUx2o
Rl4hCRYk9l5zat3PUZk7dH3NELCsNdV2BjH5K1clcIq5nY7PqLVr1yDU62tJt7NfM3fBz8oCcuOR
CNZGjfTClIX24Y66ClAaHAkC0zaViSW8fJUvl/oMdmjs0w2i49sxuoSLdx+jTn8meHyTISxWgOGB
UGKGZ50h2OSUnbBDWEQn2R3kG+Zqz1g4kZFjgtlL4OgvIKxVdBoWYZ0XuZxuak/etIdwuk63jg/v
LK/Gpbg4V0Y8gYk5trckRa82bkrLvlUQB6Evx9y1djW7wgMmt7UYyvAZj4fLdfsPKPX/EVf8hwJ5
DEfvfyau2BXxf/1nc8RX8ed/+adoj/EXoDCKCa/0d/7BV2Fofy1zvvBSoJqjk6NyNP7JL6qof2nL
meTImAr1uYUJ9598FYrzF/OiAA4YMuCZgmT0Q3wVLyyer9LkhRmYmT14YiwTKCXjm8cnBq2Usona
kGoHvAtfi4hb7xcIXRTM071wTta6FP3Qw1lqYftWop9ykNTljvSoCy+lsLZazx61ydllTd1bftvR
f/ZGayj6B6O1RhwSA4jVdFkDA/dySYoMRCf6mUsX2EoJEZhTkj0FBRyTWl1MzNLkJVmULY2FvoM5
f2Teuy6qAgItaRo8BHnT4TbWpYHQpKQ0BFd4Ek2mKxKiIc+GHeuHZmW8hkBgJbLvnnmUjtxnMBjo
5p892Q+qOc+GOjfQDlYWnKFaEo+POuze01abUR3hJaffzGMzWvPnOe8hmyrQji48Gvj14CdNFocu
NFhT5qPlwp9LrQwpVmEU4yOQYvGcTHpZe6IuVfzzDPUl+rcmNJtz204Kf5Ig2CPpxfgdnZes85Kq
SttLuPryHW8gVMZy09duTEg4w5/YFk65MdvZurFJGeK474NfUjmkA9lPYg5X8kiwtpGMWrSeFI/2
cKUGaTV5kKIFxE1ZQDJoN53+2QnTMeQXJ8OjDcNjvhEC/72V58mw/Qo5QtkDyitZt6g1Bd8CkiSx
bfhbqEqkzjxfQdUS39f2WMO+F5sBMET7pjfsOy3J7kbbvsvsQCvdLo+qapOU9vjTkiYI+ToGdn+i
DJiqfpqbSfsQdFIx3lRyEPy0urppLgNHHhBUQEV7vmhTtVLvc8MiMp1hWZl8gS67fDGqTe8MD7BI
aigJlE5uoohhwm1nW5U6bqtSSLY3FtlWxGlh7K2p6ArXCuMYBSNW61BGC+ToYpAaY26vpEgnLixC
6Mpv5MGI+puOkwN4sYHm/2BCW6pe9HbrBD7S8VZzTRRZp9dt1kqyDwWNXrDCcDBlSN3HQP3KWZP7
QzdRRLyy88o0OdGpGD04QofHxir5A538ir1mHBBGgQHmGEgTGrjMipps/LpAcMf0i3BUwGmjx06M
wdiIEd0ZQSJKL4ytuoBfsUs54jZ6InCBFpCxNbnC2KLWTQ0ppnAy0R1kYQbZRhRql32xpU5y3NmM
62qnObNDKUFLuNi6gp4OpZmWclXeYHPDNavKDdO7gbkp6G93/lRMKN0lWjCneyI+KCfLvBslz0L0
2tmU8BBCrk4xHU0Sp4TPU9iz8gzbBrJTSskou42I94bronZeUCRRfpXGo2FtBmhFv+ZoqONlinq4
bR1LUbxUY9TtkiycAlFjJs4Niaz05EhlIjwlK+rFr1S96ulJP3ONu7LUP0WkqQkBXJvxk9uhqg7x
oEc9HPpF0G2cWNTmDtcjmi/VHCbG1UIu/lRKzWBfqzWe18vajN6DIKz8Dp+onHiqrkDuZFiJYVCS
gMjnPtPt8Km2JNuHS1WfL6qsHkwoZdumDhAu0lub1SOpsY3QUu4+S1WNEgVi6XDh+8KUM0FGT8rg
liqJ131p652GKr1aXeq1bUlbNNNQzmnh78wvmdzM9X0B5bG80SGRjxC/gE/Qs9AbvtEi3ZQ8KHJ1
9G4KvKuPbjfe09YTs/IRiikYqhstZ95ZZSN/T6w+Tg8N/2SOQa/UlFlJyckZeekJuoAeZWb3aTAo
9XhDCnfotuvLwd45WcCfxKY1f5FM4ueradCdLWw/07ihPdgDdXWM4qKJcl2+nnSc7EXd9a26kZsi
/BmmuLtdQz497+HxcTg8SSIl20LW8HxyLuvhgz5oRXrRUOi6SoZy2BYLJ/TQQChfVJGz6IVAmzJS
dNuiB6UFjzbsdD/hzLUetLaA2d3lZ3CLZjL1gBkNfbY2EvSgC21uBrUqYa0on2dHR15Aa6kP3AZ6
Sy3Pqul6bjRj4L8EVNtln5xWC/poJ9CLjihMM3cmoAaOc+0mCtlfsmhmavaOWmQKIgxp/hUn1vXb
rFXsL0W5cBBCvIL10ABy9QwB2mWjmpVRu1VVJP1DK2IAraiHiS8Okp3w9+mRY7kT5aQUqSFpmp5L
vUsiSD8ScsskaqFF7OfCUq5iJnZJCpwpS2/xCrXKj9TQ7zAFAwlPslpSM0Z/LHWuhrgfZwhAJ7n3
YZQelKs5QY0AxTk6M5fMHanZTlaQYHF1ARPntiHAj+GhrtWgurUiRRp3szlW9Y9i6dO53WhosldW
iVb5VS1DqpsJKZ5dK2ni6ROpamxRFUt5i7qxtBOeXTMmfclMqeUHN0Jxmt8yk3TZHr09Od/MS/QA
B4+ehsC2pDCGTlnptXu5jRTtuh+cPndTWxtSP2rUULt0bPSH+PsS1n9bQ69e7iIl1WHylKK8VbYT
ekLguUGdqW6nZiUdkZC465Yq0SB2csyDgdKRyukz27GH5WjuW3Q8o3por220Wi03YGT/p6W0I6G+
1BvqJ9WeB2ZUojHiLRCcPiolRElekppNdjn07RzsZCmP9R0SDXJ9YUhSXt/1g2gGUkUoLzdzrynD
vWC2oD1MPaSn9zyatnndzDTWr/qOnv4Gzks4c6dxlKKrxog781KCtbfbWAgZjZx5DdLiPu+m9h72
q0agprqQZA4gWb42dki8QVEI7092iOhLD2+yfsNn69CeysIwusvlpHN8Q5nm7BAmVRZ8RhoEv9bl
iIfldlw4l7hKLX2S0QEy9k4O27RfSmoyeAjKLFTiWm3WoztVM6IocMqWegkeW+6+h+qkUShrBZm1
0ZRNumlKEF7oMQSldKPoIYK3hlMbV6g5tLP/Ekj/X1bxH3AJvk+Hd/1cP+fRf/2/IyK8f/xf/0ws
lL8s5npsmcYW3RwQd/8iwrP/elHlpZmC1hF4PPVVYvHXkjKQW1A2WuaaaHL+d14h//WnH4+qAReR
Ua6P5BVL5/BVVgGigAjGXIRHFppG8I7HWcUSjDtJApSf/7L1jZgXqIGGmeZBNtDe6JgEGjOxpzxi
b1JDSh9eZWF3fwy9plJdkpa1ecexKXrIzGFD3HhsXpvhByk1Kn1K3ENz2zlPUmGlO0srPlaoWNYJ
RIhJc+gDGVtWV+sMkxF2/QINtrisxoUGfPY6c+bpg6/4DFpj1c9cTDFawEw7xpbG+qqllndxEtVz
nbl2HXB1zbl3zfEcXcyaYeSPFeY8sWQvHc0VeE0p8igEk4+q6E760e1CH8LyfXVo7z88SPPHFOoa
GhQucIbaq457XDm0bODzdzWHjtmQKdphSCvVr9s+2L5/HtZQkD+2+FbmQhkKi8PqQCi1I4eMgEDy
fCF+5gf7WWzlcad78rZmJnobbnPpTK/15OeiyEekAEscY3DHR5CAOgyNFjZ2zbDD/WSnxaZUxLkp
oRMHnR2E3ose0wsn1rGV0SHeEDGHYprCewrYh0kdPyXU6N7fvxVQ6GX7gPZq8FAYVB701THPqtKR
dCcvXCYD4OnO2g5+ZqeB6kdA8f09C8roUwt/deC+b/ftJlIDUdlBiCmYJVyjfTtVS2pNLggUija6
xc/oD7Wo1c/vWzlx6DEDayhMfgx8mtbq0DfTFFm8zDRKPGUbPMEjtJEPxWF4nPba3fu23n4wTC2G
oGCUeapXO2nFfdWHJizVc9Epm4Jpsm1XLbpFY5eeOYFvP5q2HHbWA+8WXMCr2qOc6hQkAgWHkTTO
dV3HF0IM+Y+Ypvd1lU36t8Qx0DB7f31vvxhG8VT4f2zz1BwfyAIVw5rmTuHOwaLvmBePXWCcm849
YcQmtKNha1IKwyUeGxlk3HuYo0yD4uqmLX5YQ7p7fxlvPxMu8JWF5Re8qqN2tk3mO+GbhlQLZTcu
wuiQtiOQgWGGwf1/Z2zlKsAjoFeqcsrDXunc1i5ux4q+PlL3Z2Dey190/CyyKvTwCAw4DuDXj1dl
laSX8dhkZKiN8jUkUdjDWWR/Uos++h7I/TlFr1PfaSEcVRk/Rmp8zRMblI6dBp0FD75d3cfZ+KMI
pw/eJ8azqa5qSw8FBSeId4+XFJhGlBt9wZL09NKmbfCtsAfnElaEc1Rt61o+IkiEFDZ1/KXuulRe
j02hCo4O0wR1quqImRqZXj1NaW5t+yzXvDbr5UuaftNWRiXsC83/4nqWr0cVGvdArs8cz3Wdn5hP
JbyC/RqwCZXgdYCjTjKyNWHAsslkPoN2Kfem1jKnpWT2jnGWYUN3OfTUemwPuTHoqCCZE2q6dIhR
UtXNTV/0gY/8UbjVhvYccd7q9vz5dcRe8I8QrsD0c7xTORKRWeDQDm8NWrZpeUGO44eRem4Xlr/n
1Xl+sQMxE7Q0HGmHoOjYjhIVGXTyWe52lBu+Is2pe6rUK14vj7UfIFTrjnTSDkyiQ3k4jZ9FgkLt
+3d3daXWP2F9pdoYxZAKgV2XryUhklymjxRJbPqrom6/oZyimNv3LZ7aXItpwyVMZyp4bbFpgixJ
ujGjC95vwsjZK7HY5UI945TWYwx/VkZfYmnCgQ1eh2dKOkCki8YVKXwNX5PCKabSVDoIv1QSxJjG
TI2rcYy7aKSC6iJk1Qo/cQLVj6RJ/KS7oUkXltXqT6ipVpf1pGq3bWwhK/rR/UC/DR5egix5CROW
/XrlqkMJEE0gYHSpQBW5GkxIdUPBPW/mM7H+2gGwI1gysYL4sYFwwvLgvrIkDYFezZQXXxh/degG
9YXDZuGUaneS5n4QwPjHHKGPpjIVABHY6pUrKSpQqqLoRQsnv+8A4NyUEP9/fPssFY4EyL/gu3Be
CIVeLWroQjnMgV0B+oqfwjhQ3FxPnpyyST4WGSzLgbQM+nyI1gkk18T9XZEsGDweg3aYjG1eB8HB
KYL+7/dPw+rJWazwwBF/QELN9VBXb6k1Nc5UxJRLegcVqCYNEOWh6HvG89hvHA8YOqRi0QIgowDT
enwS9DRH3TSgId2XYeWqWtm4mRgoQ+rVtggYMe+MGzkez6ztra85trp666AIDYbAAmMNfO9xpJux
aaPusVbHJ3jt/41zQWccNgsHZQdo71ZLjKZcshGCKtzQlD0R2hu1n1Dxyv33v9epNRFzywtTOEnS
Wlyzd2ywDRr634HVPgi5AVjZSs+KnQAUUgvzzBl86zsJvU3VhrdTW9QcVjfYGnLNngpewzLNfuXR
jHTyhIR8KOnn+PuWv+n4aaK+AtsuJ/CF/HH1NGVoGGIsztwxYJAY2t0kNr8AH3ObQLm0Kvv7+9t4
ypwDy4vJt9IJtVbmykAd4rDEXFyAShJugZp5UO9DY5er53LOt58MtDOgRmXRU6ApvPJLFIJDCVFE
AFiKuckCaWcN0lbJkl+J/vn9Vb39XHjcpeTBLWOgbp3BkJd1wRgxHZtN5S+1jHuG3rOK0mh8Lrg7
sSYus2EayPvYy2Dp8YVup0osjVWcUxGCwtdqaj5uW6py6YnMzB7o9WjRhz2vYZJZEx8Rt+ITVzcs
0IbB1CSEptIyBhGJmV8CD72PyuCDDBXL14KwxCB3xyTaGctGv3LyfE5FnhTSGWGLemNUdnLZN2ns
BYZTnYkb3jpgwyRxooQEedLiHI9NSXraxG2EdrtO8XKvQ8rjk6/pXz98MoBVyHgGUlzc1CpjD9EA
1lUo1N3R+h4Q3SFJdhll+Zm1rMtGy74RWCxarwQWNp3V48XQ6XJ02n9Ed6kX7LodGNZ+/4MnZcdo
MXpT4uyjvx4peDEJ5glVJjwvPnFlUg0RmkPWm/AukFLucx6HG73Riy2BPiKjCtrjemXNfmPVkrvI
seb7TLI0aPCZU/jZ1COjIiwmRNVs0DXZpxaqO+4oCuZmUILf9j2M0GdO8lvvA6UnzW50b5eBq6Ws
/Pp4xQO4uwkcGl/DbIGcVp+jFKy2OXxCWH5wLZM56fe//4n7ajPJu+wRDGeEp8cWpRbuEHqzhevo
0mYYwp1U/AIv6UrJGcf69qUnu+ARpJRuoBhurT6HDj6FoVPiCYuZ86b6hSoaExxw94rfPQqoXbV7
f2Enrs+RvWXhr25qSdcsKUyiez0aYQqO420Y8Si+b+TU97IgJOSBogRFnnZsxFBjFDg7Z0maZ4Wp
YSmIv0bZBE4kC3sgmk5TmNFmZrb5HCPjqeVZ5BMGjQv6F+uYdigrp8sMLpSI7ateVXzqA7/fX9xJ
E4sAj0mZl+HClWtIpFZCBZXFQV3KeEJkNEhz9F/eN3Lq/FkgrSk4gOZ8M3WSZSNsPC1hS28x5mOM
fqQ74GFimvnn9DZOnECHW2WovLeLQNFqPanTmlWgIl6pmvAXRUPPTIXoLzQruIosWfWKIvvSJrjC
91d4Yhsp4CnmUs3D9LrGZtmCpjGJh5swmOxROv8dmeWZT3Vqaa9trC7XPBQUukbeirjtJR8cnLzp
x+mHZenfgcgEmwk5obH9YLlt8bBoXOI9IErhFK6rvfIkGehr5kCGpWyrRuPnJs1veqe+f38Dlx9/
HAEuZpZOG/yBVKhWDyGgr7S1FRKrBGCIfqU04GXEz3/DhkmALptU/1/6ea+9RZU1AEOABLhAxajk
xEPpV0ANPBOZ0e37ptazY3+2DTSjAa8sTndddwBlhUj0BBIhNPo08a0+RU2gzAzxXEZWRGGUAQNw
pzkwOvIgK32mMRY9NmnDk/D+T3lhbFhvrY0iu0Ygz6lYEyc6Fm2iQl0QUapUjZ8t8E2INFhVL7n9
hJK0h9F02ItUiC9F13W6m46RfBsUc/BND2Ji49aYg8wrzDIx3Ar8YOYLniuGpsoajcA+m3UAflko
yZupmSHC7g3hPC6N8gphJprm5Hxh7fRohjowFw6iz7UtE4CN4k1NVDMzM+fNndXTcfXeX/uJyh+i
KyZCZwadVbzb6s5kqTxlZGZAYSYE/jI/2+VfFm6m2jVv1a2Afgdc35kNP/Fe4AWWDicjgwoZzfF7
kZeL+J+U4YJAiz7F1oj28iKqpGSdeNRiE+nNbKrsz+8v9aRVYlZqnUR4b7gK2kFhAF7iniZz/akd
JdONEjlDXCIP/Gqof4BSCz69b/LtnTWX8i6xDKEMCaJ6vNCmbkuKScTJc+g8JDFsjr190UI69GEz
3HxKo1ympfayen/tYBAxQxI0gWL7ljjvEHXlIVKUMxu47mtxZdEptdEs5Z0HDrB+bTNTDRBxpjQm
gQhCXX2+qTqUE7mYG/S5vcCeblCLZAaugkO1N7+E3bmm9VsPTz5qEM9yW0kH1iz2GcFHEdT8gsyG
muRlFKFPnqEy26fMwGyqTP6aJjDafHR/j6waqydTNrJ5rMQSj44BQ55zfGnN6G/HjTj3lrx9JbG0
MM3zKZkgWOeNFVrqyagCIe7zrLytZG2475KJkbX3F3TKDOeEN2sZZJbXXY7WkSpNSiaSgu7ZHJi/
+uAoBJk8j7xKNoVzIaVf8/BUUTLbdU61x3BSA9BwJHfjIdCbwTyTuL1ZyWKIjpC8EOTTs14lvXhE
M1Mk+jVoEoXfMzkEf0U3+eH9/VrrU/xZDxd4yQ4NSgereogzmlJT5iDMam/aTH7udZ9xJIFnQVcd
uCXzSB8def6HScoieKxl7HxZ+avIvTO0gaaPoF6uiG0x7q0q9iRAGu+v7I2HWvZvccSQOjOcsAYy
JHy9upFJfLr6qRI/xvBeJyB838bJb7TUuBfFKAbFV99oiqRGWAHgnSYaNmTIrtQXZ27oG9/OMihq
01ogdqbxvgqOxirUNCCfObiZ7qHhrBWJzlzk7DVO6Sfd7H18ReBMHJUnk4hdXzlcs3HGVnJ4wNKB
yb6RUYYgbc0za3r7NC+LemVltSi1rGKpNEFJLLyJi8hvromrYYsW0At6JoxgWZE3QRKd6UGdOhMk
c+QhVK64Uiu7RlHLA1HHMrctPxRtsLWK5GnWwrv3N/GkGZ0rRbUWUmlrFQUwshfLQubV0mvDH7vf
Iqw2IozPxJmnDh+taeiqye1pe6jH16gYWoumLvWPOk8/yXp/w0jvOc78N68SH4qUCmjOwgtGB/HY
RmXHqZQOhM0IkTud6xijuUzUt8zbpVUzfhujDq20wQ7KLwOx8Dln+3YjYRlB14WKHAUTylfH5lWt
L5pSG0iCp5ZYMYJrPpU/iebnR78X2AhCGZNeIXgudWWmGuWGl+ulpinqC7k0swwAb13MpP3BOdLQ
E2uCAZ5EFVQBkc26wliJWepsCWgB6nnTRq5rCMal/lMYCLH/+LLoiBH6L/kw/dPj3bNqmtrQ1BLU
yHJieGpl6LMbTHHNIBLpyXzuVi/BwlGyQetNp+8PAIlj+SZdrGLoHky7pFhSoylad0y4AhUIL1ot
ZP5CbDNJipkj3wRlPm5tfVw4DULzzKLf+ku2lH6/wW9B+HCNJgNPVIe6Tb+/0BoSZVhGmH0wRHlg
zObghB92KMfWVienTpnQShWQDvb0bYogxPydBWfigLdX8NjE8u9fvZbU2oouW3pZrVlbG5LLfEuo
KPmanf5KbTl4CItK8gvGJs48bqud5NG0eKHBvlLdIP1aH59ELVP0bGjYL5D7XJ8WcLwXYyZFxXI0
nDPmVvfixRzy4dTCF3TKG/09ze6GhZuesQZAm5Uj7o0q2hVae+Z8rLzmHzMmDlOXQbzSAD3ezjRO
xqKCh4Dha+OK/vwBNdEzF+HESsCcGDwzNCHoSa9MNCqDyZBilG5vDtqGIZ87VCz1jTnWj+9f8PU7
uiyG0i4kDcAmOfLrGJGhLtLMlOBAdMzKeF1olroX9VCGeSI1ZrKlsblA7qiZNgM90S9jmc7XfdQV
s5fkTvcAL8co3Eqfpouuy7J74OrVuRrEmw3nEVxKmCDQwF6C5jvecFDyUt07LYnNIBH9l/qNEVdn
ruGbo7pUSHkmOD3Id5LGHdsY7NZshzwlaqn72Wu14qljrGljNP0nJUrv9cgQZ07r8vC98nXkF1hc
tp53cSnTrr5xUjInnjXESYwR5zArgvuIZeY83JYbclMPknNBhcj0o1nXdnEmn6OYfHPGVvZXu9ol
cd5OKpcTTNEhh6kty4afkKx8sLj5Zp3a8c6OaqHpiYZqTR9kVNn74Osg62fgIufWspygVx5OZ0Cv
nxxsxHF71yXzxaSavhqIv9+/LScOCdeScjpNS16oNWC7D0o71UcOYjeKnRTZ13Mkb5pRbOdA9Zjo
v33f3Ntzr/DMU7UgU3zBoR+vysmDJO0tTshCl1Db8hUkM2dWtDzgq0PIW8tEMiWLpem2OoQLpXqU
zZgYmKTZzLq1V3JxoBU8uZHN2OfHF/Ta2urIpXNpgaWjBl3HndzeFUJLm02vTLK8+zcMUbJU6BrQ
IlvfrSYwdam0+FBzX227WbtTxTlN8lMfh4jyv02s1iK1mpTCgEFnfugQ55ilR9PszrAqnjhvvDJ4
P43aEtHQ6uqoURm1PDSg9mV17/QKHcoHyQ5uJiqmkyWdcUgnLtGRtfUlmh0zqiOwBgtrlBqiNh7W
bh38/PCnObKy/IpXV7UX1hQ0AitBQ3g10pQ90HLJzxyAk2shp6apsnCwrd25XRWRpvYLzLeo4eVq
PT3TNjbzB+8v5pQZhfRp0aVV6JAvH/DVYuxiNNJ0koisxvGZZsDniRlRN7fqM0XMdUNgcaIknP8y
tArhwllre8NCmx2orKN5U5mO6O8yQ6rfVm1slz5R/Fzc0ZbWzL0DY2rLAJ2shRstCI1zLc0TToMf
A5ICP0gZbi3108smaOOZzeVHeHJ8l3aWa/I+DSij/Rv7Sy1zyVHBb6xLS22Y56ZR4tc1MWgeg9CR
D81MucsHNT/8G6YW7P7CYLiQGB5/StUWHaRFBI+aBoiobjxrtL/ozZkbfcJrMPSw4EIYIQFEtLKi
jUUUa+rCQV8Nf0N+8xwb1No/vBJscBAAaoM/WcPyUjGMYy9TZm5meHXUpsu/NE5iXyH80J05lyfO
/wLOXk4mNWdawMeb1gda2sbpcizr0v6hlGPnMqhdfC6Zn/TfX9WJQ4c2DuUkkM6AAddHgcENkZYV
O0e7aYELJVcpWrvIP1l7cwyHM3t44ju9tvZyH19dbC1S6VCZNCdao9oy2/pYC+ujIjPc6RdWewJO
hEXpGxxvXqIZkdnbJNdClDDZpXUgwq2iNfM5Qye+EhgAJnqoF1BCWdM21n1iKqLhGcmdqDsk9dD5
gTME91mXhWcG505+JTJ4XPxSaVx3C+1OF3PZsSbYGRZNKIaWyZy3pRz8PQ3WOUe0eL1V9MLC/mVt
Fb30pdkEcYS1oA2gJUnkVN7P05Bu41FVGFOWoUekRepJliE+HpsZeFrWiCcEnrx6mmOixDTJyBdK
OzQ21VSHh6xQz5GenjqGKMqBuKYfgVta36+w6e1EJ8iQZutZaXpvCuUzC1k8znoPebog0mC2Epe+
8kiBLaaxzTgcOuyAf7dRaT0NSla2fjvVEIqMKcjUTZ0FwM7fv9CnPp66VPC5B4zOrvt/yTy09VAu
afRk5b/VFsnLHHqZJ1EU+SaFImwTK3K9N3JxTib11CF9bXn17epxppkK94jbALy2kxB+hEslHL06
kM/EBydyPIZHltEpBBtPvF99bxFR8VJSsND8TCTJNmEobZ9MCVO51ZDtIOkhy9fM3Jezbj7z2pzc
YgJgCsnUJcF3HnuYro7bYQRy7kpWYAE1ErTPNtmsqt+UYBq/qZGT/45tpbqvVANUwfvf95TXoWsC
ogVMF2U09dj4CA+MOUvscqcakMcRtCT1TxX6zPfNnFwjaTQwSNBhxPvHZnrI7+JmIo2NbT16Sstw
3M/CSve91KIXLg3isTRHcciGqXh43/Kpm4PnJvamVIPg48qyYUmRU9VAEyMDgftvk1W7g5Z5uv09
7/szCe6pVQIrVaFn41V/o5EJlquOzZIquoCi20dfKd4N/5+0a2uOE9fWv4gq7oJXoLvdbt+dOE5e
VLnYCCFAIAkEv/58ZM7Z2+50uStzZl6mZqailpCWltb6LiNJoXqraqiql9G2d6vowUbjOWevU4dl
tfVFMRSdRFSj3q8vcNtCDb+PKf8cVy8O+7I4j3N9rnZ3coLQAidouK4Ax6NQDtXfuvRj1KGCPoq3
C3p7OuuSSGybVEuRd24JXXVTNVvl9p8+/o6ngiwSbKSYyOBBxT4aGlQnmjYOAhG6B12Oks204ekk
zuSXp3YL8j48GHFlYJCj3dKhuOT1MyaI1MVe+RqQEgvUxX0ddFAOdSDJpRPrnjkcp84gKpSg7aG0
tar8vf94wpesdNh6OFry2VLvoovE1zmaz9whJ4cBfpZAGhrVymMJwbVPO4kSw/Cm26Kmge6izudz
cM1TK7hWy6IAhmioiRztxMTlbTJKrKANDDhnQrCqhr2SnPuMo1yaZPDibtJsVLM8xwH8c4sARYkQ
gxCehKDaHsWymHXogkRIPicCSRHgocoHCRjdxd9uRIwCEAnCGIBfYNS8/1oD9GxhRAnWDrotI8uB
i4+jDeGpYGf24nHLHrv9/UhHW37qOO8rH6HLYROaR4HjXfhU/4CvIlv7dMnGE/bbUPkHGk47qUIg
82s+XAjI9uQsSoFFg2TNx5P/wzdu/U1IiNGNWDU2cEbez17hw3dyWbGXpCF5wmy4DeOKyY1qpxBa
bK3rfHOgFcc28HXD/4ZzJmgWI+uCZn/c0j4r2eBB/ajxAJZTJZ2vlHWcX7EUPcDcCSR0s15GlVvE
uu5/TmDvAtjV9GzJtCktso/EmvjKSeOnj2f2ZwRdJ4YtC7oULsTjdt0IgVVVd1hsv6dFKsyBTc0n
UddFZ+Nf/2IojIRwjWANAvL7NVyEAIJ0xBFhjAWwWQcoo8S1m5uy28+DPZNe/O5qvs8dMbM3w61B
/c0rqU1lV/EWx8Ifq4sl7tGhgC1nHfifWMBGiIKPPIedopsxl12osftFE/MMOaFraNOh/Zt4P6SC
JFLjP6Ge0KLtwB1UcGedpwZUhqCjJPNX8X6AgQAPWyBeNjuxn8/zeAvL47++YjEZ1FnxjF2bAMex
skXPBarAmEwtZj+ErnpQ3tCeVY9BstgN+gPw7PGyjpbz7uOPdsx1/H0aMSDoh+joIq4dLSO3jVZG
AlFfO6ObN34wXEchM3eC9wBpNM4zMoNykyrIGbaL6xTGU3ExJ9zfQl92+vrxrzkV6nzUhPHCxm2I
H3X0TYOlc5IAsTyQtPnOQHKJi0jUXJ05779LHW82D+Ic+DFA7AIZD2wKour7gTzUMOw4QwGfzVBS
zEQ6PysdPq+UjAxy0ZDnjyfni2pSJ3dk82DrkmUVJIRXhZs+G2IOS+2GuQVc6uzlAO2ZrTHpuDGR
Yzcm6ZJtF40JRMNEn5eG6m3ft3NBevJtWTyo6EsV5LQD88jw6dkbEfgAkLoMrRflApE3a4O22wpX
lnkkvH0YQiQgctmhdsxFqYIXmdJDVSbXZkhfQfFxCxPZ8iD9BmpgVD7Lsf4qyqrPGasJzBhm+EMD
znHdag3DirC+TOcex8YdYHC1RF7eq7P9naMPmcAiFW4N/sooRGYDgMf79fXbMULXDg87YVz+yOBF
sXHaafrx8XY5Cm6/R4EMLl5wKx4HVYb3oyzUAaCdYO9OMWSOtYoHCAF1dhlzD6KiWVCV51jgR8nG
PyOGKAQh0XAhOHQ0YjU5czopXABw60PuW8L6eiajhN4vkWf26MnJofMIFjI66H9k3Ysv0qgdMbm4
HOZdALW8oqKkvHWoMbcRUee4/Mcg0v+d238GPC6fDGM3MbGCSKO+SyBmoF+h+s2vuXReKSXi56B1
90pd2MK1pedecGgBQtfEPUfzPsq0/vkZKIGuuG8fEXFdlzdxPQ4hedA2M65iD66Sbl3Si2E0skA3
ef7q4xV5D433RmYfb6VTGxa5P17LYAzgpXE0KiRJ5UpcRjWnrQu3Ec/pUp3ZrSf3zpshju5HAaa5
02vsHTpEAxTcIn2FR2W4q1Q83388m+OS/T+LCNeatQCAuH78onEM8iu9jhUCb/2CbAPyROWC2IZz
iRgGbw1V2rqAAuNqNNChoF0vPtl8/CtOThiqYDgpqz7ZcWY+WulZ46zYzL6T29S08xYZ/FMoz7XD
Tm9diEuhVo+TiYfA+z1T9jYs0zUvc43I0qUphnj1s4CYLKI4lSbrKij94DmZRcq9MfYcS+04p/29
3qiQrWLOqAkC1vb+B0xacN9jts0S02xiKMDDEQi3mAfCkEvUgVj1zUEG0bSoCsYmLWzK4bWZWGfv
sPHgJerh75cefSF4hUe44f54rkCskE66A0LRb2KWwdNDHlJO4i8u/vW3j4c6dV5XZuvKmgMO7fgr
h4GAQBy0/wFZjpywmCsD6HKjligrHZmqrEdLYtyOLtB++ccjn9zleGECJYtIjDh5FI1rVLeqEvZk
GfQx9U4MyXDvJ326geBNtx2FQi+lwkNJahVtG3hLHJKGn4ONnQrTqBtAEw7wVrQ9jm460FCiFp0I
YEEdlXwVysYUIqAEJGLH1osoEidIz6mcnVpy9HAC//eDF3Wn97uN1W0seRCghjh45iefBu8TECTB
jpbY/pCb/pWaMP7y8WKfGBM9IzhfrWJ7eIceBci+r8Q4t2hR9YO6gTzkrm2gj9Ta/haWymUWUXkm
ehxnpuuZwgQhTQe4A7Li46dLE7uig2kSvq4f8WpbQfLzh0UooRslXO/nUBrDYOnUtp/T0TobYoh+
ibQlc9ZIjyYQfa7H8cyW+72b3yaOv38UoEopcmWsx/ElmTR9XQ4rW86LJ1XAU9HZSocCPYMHXDay
CbpsEEtrw74u8N4bs6SNfAiApsFehGO9ZUTyLe27NIdZ0FMCWOHdQmiZydUaAo9QfmncEmrSHdnM
PjTSdWVFERtYazmE3CYQK61C87nX4aMjBzeLW/hZLT7d1h5oqi2vd4yA9NvWDvSE63GzdMlTU8Vf
kbgvmVe33oVuQwE2SjleyhC6WjDYMFli6x/cyEfeTT8AaTDFpMK9P8C9NlDNtbDB59GyfCLxdcP1
XRU0L0qk27qtVQY/1tyPFpVV3L03DILhKvqi5ciLITgX004ddyR5q6YaoP6o3R8dtdYXTjyvv5on
HRJzdJenOasZAyVy7lvvbhnd6RWqhpA2iaeahzk4sabZVYDInUP2njj1KL7ixAPai+LkcdBjfWin
xFKcBve+HoOtjfYQYCsgUXNmw5242lCQAY5xFcXDWfjjrAutIbuOXs80uwFMYDT91o6MPXCYSsX4
xIpy+gV8F0jaNlD9z6QLDJ1nyzO/46hEisOIn4EUC6h3NGvI8TNxfeKkcJlBMW/p/Kuhq+9K6tM7
FI0nHDdOv6VCRreJ7Lu/q0v9HnhV9kT7MAYv/xiGAkHnabXCWSv50BpKvCukTGcayX/mfqDXAavh
o1gJUbvjy5sHLUHfDuGUQYk/m1T7lWNGZxLMP+MnBglWoDaWEbiqowyBe2wuy0li8/Z1Na9a02O5
US7cuLOu7oCiBsOz97O5UR0/U1w4MT+8joCZANaKQNHsaGgIvCsHGsZYwiWmkEf3LSwDguDvPxRG
QfMVFCNQpI4v47gmRkiGy1g4bjNlfeSxqmhqqs9xpE6sJIQp4Qi/PuL/NAIMe/iSwQEc6xa0/uUS
2GcwRB/iBIqiaWI2SBXo7uO7b12g90F/ZX+v0pHota5iBO/vWwd67I0gKTYIhBZxu6fbxtWPrj98
/nickzMLAEHHFgFs+TiqeEECN58Kl0un6g1Ivl9hdvDdwT9Lgq8HFce/3/irthjgyuAPrvor7+cV
L+NMYvTh4BpRbnrDH5sA/bqP53Ry7d6M4b8fo1UE/PIUY4SjQfgCtzOei2qyZ4b5MyCvdJ//TuXo
bohCO8gqgtOv79VIxmqYC6i1kevprTeHcDpqBrx0/sXUImDLsRVByTkGYEGXhJOKYkwUaSCrXnLY
bSoofWsC7fR/MdTayFwdMCHedfSlZjTHaArFeqiztSrJe1v1yIISCwMylKYe/3+DHX0yv1cTUyHe
L7Aq/MGQV2W81W42u+RMyDi1NwjK07jSsfn+wIZwqtMQzXBUHNRwWSbjFSyUHrEjz8zn1N54O8wa
H99UFBpt5QIiEOASbgVxF8jSXw+BC8sGQdrDEonxTIfj9LSAzgAdAOyjPz4WtDaiekRy4HqwKCUS
5iHQKpuRLfJzUMNToR3d/f8MdfSpLDIcsB8xtbpJdyB93ie2+fT3u4Eg9QDIcNW+To6CX6JNOOt4
HULH18PMuzxi6QGOeH/Xx1sveggz/Wec48xaBgCbTAk2gz9qu5tmqQs0X+w9M0lw5jSdXDW82Nbs
DUrAx3EP7CWHuchvIWVgHFLUdWo6ZM5BPxYfr92pgL6+XnAdguWGx8z7nRfAiWSgPtYuKu/oEGbw
3IHvMsvK4LuC08HHg53c5ihAoI6E/AyUuveD2dT+715o2U1Lq28h6W4Xx9+sZaCPRzq5fm9GWqf9
5kCFY+cOi4NoVJbNLVSTijktXz8e4lge6fd2gGQ4ntZw/EXmdxTx2trvPCfAXcit0QfG3eAmgEnE
VtQzXPBAg9kNzJp8WeZnwrSXp//Yu6Ks4kZzmi/xEBY2WAK0gkV8OYXza8XK5FClMj6TXp067lhu
VDnQYAfL7+gjd72nm2rGxh0GtAcjPyO+3VfD33FE/lkPIASAaAHe988kNYVHS7TGyrqN7okQNtdm
vuA2eIRBBdB13XxmwJPTAmzHB7gFMey4hF+bKOTJjL0bT/0mov3lBOKpB6eijz/06WFWKyWIVeGJ
cfSdS5t6DTTNu6xPRrD7nn3fZlH9lwLF/6weCEb/N8pRnGSqUTN0jyAjBWflLInKh2jQw5nTfuoA
QqQdTwlAnVeR4vfHIgXitQOsqgNKNLH5AFzgJl0MOyg0cIrRhOwM3vHUMUQhAp0I6INAFOgoMpuU
VjwGnD2boavY5VAmQJUzZF1gzkzs1ECodaC0iQwYCISjb0QpEMV4QnSoWPrzXsNaGFU9cQ6vdmr5
wDcGIA9zwmVzFL9cOIgPQG+ikjaPj7WU94I4sD6YO5GVif43GRUqCaswUIABj4sJKAzYMVozKiOg
A+NNOa3uIFO6+Xh3n1y5N6Os//1NpFwmV1GY0qLQMqhxH3aN2S0q5mcSnFNnCCS11e4DgFTIjbwf
pRRT7MJyHjV+S77PbMSqGWdfGfr3iQ1ZtRzwiSAli4Lv+3F8qZsAVq74QkO6A/bteoJFXFQFu48X
7cR0MAzwPGjroaB6/NxqqbUwpMaiRe4EKeGl8b4YrUGgJrH99PFQJ74PchroloPpDojSMZI26Ils
Rh+kIER21NiE/zrAJvXjMU5NBzcZLrIYyUZwnA52Jaq4y4yvo5KEbhetcUnAvs2F/MbHA52omKJt
9rsshcIUwPfrL3mz22DuqLxwRo2hI8PsFGWHb3kNnR/p5YvpVZgNTi/Hoo2JGna1XARKlrFVY85o
BR9YyXvIvoZt7P74+IedWoEUIFBgi9aG7PHJBqaHWUIQqBIe7oPa/RIm/d607s+PhzkRQNC9/O8w
R/F3tCVxAaXDC52Mw4szdPqWqYrBIBXY2nnpyzOb5+S01us4WgWq/qCGpgn1BhVg83g9HKZtJT45
FoDviZNo+y9mBj4uSD5QEvij3BhWfiAIHEAyC4gIhF7zCK8zzdqtpC8fj3RyTm9GOgrCYgmarl2w
hXAP2AI62MWokq12oVH48UAnPxZUBKAciqXD8r3fq01oOtqY1e4zlJeLgJStDBiE7P0Rfn3zmSN4
brCjMIxnQMfjCJJmzLgH+H5eW3j8rbhlXJdLdWZmp5fwvzNb//ubU4jKWLXADA6nsDLbpGI3yWR3
KWNnAFCnQhdkulbcIzCOKFy+HyaA+DmvFXKyhc3PNmj4irY6dyefGGS9ioH+B1oGndyjFCOKqrXy
BZxMaVWQRYM6DIn/8PFOWH/oUXUN4RFFDVwtK6PhaCcwB8EK/LEOWs32okyeSwDu3OoqohaiB5uP
xzo1H8hxeKhgo2uI2v37RWODScbVqRnKqXFB4E+Onkjx/xti/QlvPn9quB9yjSEQgmdVMME9m/uz
NurMpj65bri6EBXw5PvjXkHqr3z0OLHP0DUi4S9ofTz0Ot2Ont9jLc/pKZxculVQAdcVCsnHdQAV
GXeY+zXaQaZU0m0XePnHK3fi4ADugQcH8VfW5HF64UmkuFC87CB+qy3wQhDcGxhNN8r0Zx4dJ+fy
ZqSjb1SPUdoCMogCQDfqHH5bX6Oh+vVvZoOaXQB4HaigR0lzpQQbnWbC51HDM+pnNBeN/6qN8M8s
2+nJ/Hcg//2Gq0tQ0ZrfJrhtuoh8xtycbbKE6Bx+PKNzAx0dHvj6ljHYfUhmk+bWdN09HHZfPx7i
RKDGFvjvXNaf8ObwtDBpHlIYLWd9I2/I0l5Bdn+b6Oo76ZrHj4c6eXxw/azkc+SZxxQgahKRCkif
gt4UFS4KQHw5lIFz7YY2I/3njwc7uXRvBjtaupj3bUvDNe5Qr4ObhrqJQJw4sxFOnp83gxwtXipZ
baNVLXMI0teKOJ/7ZPjZBuk52bBTHwkyp3iwg+iJNvjRhltSvSYk+EhBlO4cXAmw7rTE3+KZ+C9m
BPAbqpgx/oZl7fvtMAmnxOMXy6Zge8AbZwtr4x0EcXcff51TWwFGFSuuAWRSdAHfD4Moqoelx1FN
eDtuYevVPnLQmIu+8dNbAu+/PHVc/0x95bdU//G992bUY8VpQOt7VKZdBAgIF9b54tiqzFwKY9cw
VpDeCPzmxk4dKQjj7KKGGesduhr9p2Vs9U52kQMpxwqgZbrE/J6XgXio08ZcUfwFA9fJBnclXKP/
UrljraSs2e7KOEflAWWv92vVRDQAJg+bDL6PIifcPrK+3vR4x51Jo07tsjXt8NELA5DtOC1YI2ba
R9hlKfR7Spvclqh31TF9MvCYPTMWxGTXE3j8NX5TLFbi/p9UI+tKjabAHGWeWOI6B+iS1bn2uelu
66ZHo4C7Gk6qsSSm2c6g2wdbNg0mKCwLiL6FBXANp5i5nL1diD/J7tQSeOwa4kplcNMMKNKD8BA3
U3tRdq3bPvZNwJYn34Vh7aMGveChctqRb/yKivJRQceu/D66nWDoV0AcpoYnON7EKyVYNfWnZYLG
3VUyQo22MAEX5DJo0+ZbmrI4vJg9VXaPEasrsmXC+s5VJTxnLmg5eDajjLSYZAhaFfytV/WNWS9R
v2ltHKgxS8E7Xr4nla2qDUyvZn5nRLrayOmq/9b2RnSbpo21n7WTO4k81Am2QoepyL2O26mBzTmR
9deg5XqCi9DCSmCinLD8BvhOaq8D7pvbXtDy2WrD/E3TkERcLIts2t3oObLbdKhDqUcQK+A+DtVh
+NnuADBbvkYmtnDDhmJF9CQg7AcEje0hg1w1qcs3HLlQVcQTn+TNXE3wpXeMWGBq6RL8VjOinZUp
QO3EJZxr2pvFo75fwChdf/GHtv7pLL3/pZ4qggVAMfKHiqW+wjM5vu2iAFoXZI6cfSBm9wIbffna
wpy8zdMwNEEet+HYFrbBvwNTlYgEvcfRwMCCacdA/bwHjKajAlgZNoxggZTYO+hsDJBVzsuq61VB
0XeGcLGq9c9qrsS9I7ykzCHTrqBqBN3lHEp5tr4ySSRfaicEbRT9QefaR+Fi04R0/m4jNb1o34Ia
0wOA3uXglJF7z9MqR5dBDpld+hUF2Pf1N+0oAti30uoW1nOdtzFz7L2UZko3Axx1YFlPwJ3MZrzO
65xEzOeZV4q5zY2d1QXxDZ5LyGvqBnhOO0GMuVJJfWGUN156eFj94txgkkvY+UlmvArq7FCinZMN
M2F95fdDtJ2WeQjzEC05ONnPDJp/pXLNpezl/Gx4H71WFYOC1jyND42nls9uUpZhjnmYC1jR862U
nkE+Lelr5y78ru+nPgXvZhQbIyPxY4Jn+LCNQ1TJRTskP2tM/qKpanJQqJ/dlf5QvpjZlXdOC2AT
aebpOowkUELYt9vEbfoqaxwQQDrq9/dwpJM/eibw9iFS6mfMFoKiKOGk20oPI3oNLhsOPLDR1Whp
/eobkt5xXw0cWoMtM4VxfCgOGinIjakS4uZM8YjeREsZBgXsxOirIWMsNkgP7LbxsaWhuj2EOHXa
aYHxYe0LuKOVLvQY8gg0025RxTR7wWVjFcPdlA63caqHjUPpc1iar0HPnyRRfa5UUMMGTpaweVqQ
tE/TVbmonRebJ6jmQiw3MnWO3ovaNDpIcmj1f3FtYxD44i/gCuIe8cJmW/r1iPuJ3AkgdNBksO1l
GevvjRrardst5DON9PAzmJvyTlAxbaq4+z6R9LbR8avqHO+OkA68hZkvO3yhFo+6YPhGGdgUSdpf
UhF6uQLAvMBK0NyO/ZItvIOqJvW8p14P6mKQk3PHS+aCoshiI276tvOvZdwFW5j4xTl2UJUDeFpd
23Hcg40g7qOxJD8g+T499f3c9A+4r8LNFNHR2yd6ccc8sH1z3QS0KbNG0AEUE9unD7PjB5caxW+T
e7SBBG/QQogjXKT6wpZFZ7LTL5Xu4mJRMinmcTE7/Hyg7qSz5Wm6ZHHS8Rx+Cm3hAxq3bWXr5wrr
urexCgvkYlcsifZxM8Cjb7WHdzyyK2dTX+K+aDGc6gP0V6iTdzJpcj2P6QYI+C/RMAwb0gbRNcRD
wJDzo/ZOQiknn4L+ye8dP3NJtxxg9l4+6H6p9q6EXnnrB9da+Ac3FSk0YQIfQtBBk1tcEJns0/vF
668C1oZZTUm3m1O7PBmTTEXHZ/BGqLftzAAMoSVTPoEUn9EQR9mzMBQ0PrtblirK8IoK87QZbsMB
4updvIomLgOijQiSbS2aGErtpId/XBIV0hD/MJroDlbR3x3cZFmZzqtzSbPksynhHF3LIQf5bjyM
qNdnUbRo6ASCURdzECqDKd4lkidQI2/Ly34MLkEqS7JY1W0+uGlOR9FsloTtOJBpmZeA9pK2LuDf
3RJvIzlAC3g0NusddAz7tG2LAb2gfAK48gblKXIBnXuWNxU2Y+DeW7yisEawV3FqirWJlnHv6qre
xhY2GWBIHboK8F4fl0juBM0CdI6bFhDTeE619rJeG71JEjRkBAPTz5PfZUvslVOHn0JFVAE20xOs
o4NcueBug+1lN6hX1HtLeF+kpauLupR6V9VzdHBo6+wSd5w+E/R2M+7ocONacpDjBCZqywU07ac7
wZREu6mVuewnH7exv4frTLczQ3TRs6FIbRdtFt4As8eqS11pU1SlZpkeOb6zMwabJfa+DQoesSDY
9hlrscDI+5e8DoXYcwHqWdjVTe6VfZI1tdjNYV1mtBqv0J5aMmUaoO394SqkuJxYHQV77CoH710w
x2rGv/ijC/G1tStbLp+YrWURCn3oGueR4NaeJXnmQePneoov4B0OtARhdzKin0249PkyyQfahc8s
RFxPG8Bpy7Af7yEbKQss/3jHUz5thfGDwh28gtrG5lPafpnqKdh01USLqkapPW25xNu4dXK31CUI
O367gdyYRM+xlHlVIXtrTDRkDWrnmZjrFwNVoKKG3nkO8aOgYJr8pEhevGr+ClXoZyn7r4MZbv0h
uamYuZUp2bbA+2ca/rtx6zhPVendNgTmdFPSzptAJZfWNU/eQB/Y4AZbsni33jgzWBop+9pN8PMM
okpCm7JxOf6YZJZVNtUCzj6j4vtw8Kut8eMld2AXtLcQzEPiFfHymoS1zpPJxbZInGVjdBAhQeXu
RkPJf9dpVT20QEMVDWDqB17CmZWKeXxwZUef2hQ37BCG4wNYzMF2TMf2WsLJfQdrGn5lR5+RDWgE
s82F00TJpp14P9+7UuFQQqSmskUat/1FJMlnL6pCDSFRmKZmzhDrrqBL67lZLRuE6N5V1yoKdmXg
uhBGq+kG0ib6pra986TdeEah1FUFFvJn6UYqE2QAAnpa2H60Y5oZNi2Izf2MfINQ5MKj3nSSIOOL
DBy1ImzaeK5YDiMBBj2WRGYL/Ckv0rQ8WNo9w+CyzqvUs1+aITWbScz9Pl3ZvcaNh0PdND4wIAzi
oB3UW0xzFwbDTR3ZsIj0MmyJCeY7iBSEG+p405ZLfVEuct6Wnt5XtLwAf3cGJLlFg0pW1W5uiZu1
QaMvnAkslChtvnvxstwYUyKuSaDSOhDU3CVJ95BRSy/dpi6vVY1lwap6e0UZeDnwx/sMnDnSbA4n
BN9nt6w2N60MpwKapjh34xDAHZDdh4ttd2kZipz2Pf7A+Gp0KQDoYEvkyI+DfHSgEMelDYoWn+tF
GNXswCl9XNLAQJ+UDGBXh8PeEyi+S+1uyGxiiH5WNBs6yXHP1TfIW7ehnsAeitI5o5O8iCwcV6ne
1+64ZJB3+qb0+FOixZ4P0DHZcSg5FwkrX3TFrque76WQ+0EM28Bp66tQ89sFmTJ4ZiJEjokI4nZJ
mpF0TDJ0GsoNxDARPacReRJePkjbQEevH+B1dYkYXeDd8JMr+UWMU0GFWu4Mmsq5xFMxR4vkK2lk
uK276MWzVb2ZSfizZdhCaIAh+7II0JHp90C2bR2DnTr6/RWn06eSsnTjW0irosrtTSuH+UukfZqX
PvCamWzFk4y8Ry9p7mGym9668Ky7ImONV4O6aHw8rGbj/pzcepN0YtymcV8+xRQBunE8XkRl2mda
iwttxQHWvc6lOyIwwK/WQqNZDFcJx9sS8qb3uGIPupxmYPj1FeRv4Khbz1k7Q5Y4HQQoyYpeimop
IKf4DTs6H4m49mdI3+OB7HL65M0TXmz2wg+RqM/M+45XC8QsptrAI5NVWxjjsoLIROWcAz0YMg5E
5oQCDto+aYbjxHMxMuz8tnSKyhvjvJoCnrkxI+Ama5NHRJPPlpRen5mYhpd1BbAv7LughjD0130N
sjRhXQWB1hp3gU+uGuLt4O1XFYMMnGxw8Uvqun5SUzJAUE5BAQAmLHhTyLSIwejOF9zbHm+e0NI+
+JGS2ezNt5aNr5W/4B7vYi+ruRjzeDLsisr5liJlzf3Ju19EEmyAxQTzAiScIbTfh1KYgoPZm8ee
eaGpJLcwuoUQOB2/z63+Vjd+Cf5C5+SldgV4av69GIP7Ugw7RhkAfFP6CC10yGlHyQs0T3gOkonI
K7zjc2Mmjm+qkbZU6tk6/Q/YTvyKGRJ7OCC3+36gFlej32+dVDiZUT5YIqLfjETiEZQ2l3Vs9GXi
EAmupbdsXL83By09FL1F+AqhOQZnPf+zhNM6ZteDvta+tj7feTy6lnUy5Xh5LXjUswszs8uSdrfS
lreqRCKkgiHjZPqWMPowQHp3s/TVrxZZejaP7X5Yxq/+AvmCpU8bhDhYkXtDee9AEAB2MzdqJFcA
A75aWGCDvut8n/pkjzh4WVVRuIWm8rVldbqxESW5gfn2AEm8sh9+lAl9aEeJTHAJhgeyhLs5SX8G
rIJz+2ChddSFX/DiuQtEfW3TsTzAPvBrVdkSvsPeM6Sam1xVfZfH3fK1c0CdCWhyQfnc3EPDwG4N
BMNyN4EecFNdTXhL3PN4CK4t5ZCtbqM8aqZDMCe2wD4umtIceFqKDO2z7WKrHQo1YpVYwrq0wS/X
7zbQ63J2rAQtP4/BKjkI6/7iRH0tl9bZ4M76tJTsrgvmZ1BkcuO6QxEyR+Nxbt3cNdWO+2JPLD/o
pT2AOKpy34ndu7JJ962DkkPtV1WGgg5ysimFW9IYobY3THwz9jTAncgv+aQBCPH8QjTQmFEkfmC0
w+3vJy+0nh5ZR3YIjbfUc2zhhPYVeuQ6A1wruFCR/j5gPvHUWBA8h01Qjy+4hm9anVabVCA3nMr0
JvCSQoTOQ1x6phBdew9NUp2LPtwGCsY6I/1GVqsfgw2JzBJOMdG090b6Gjs9vwAQHpKsrLtYSvCM
0GAA6NiB0Gyz6BfWVyUoJj2KCdMGwgtPrGoeqsFfqclPyHOuSR//MFyGOeJOtxmcmGTGbZ2rdoKw
eQhdbE0bsuMSQkIJ5kH70WRjwtpNBX7s9aSWFOkWv67d4DIqUaepp5+pTp4hMR9sqaL0EOO3ZL7D
QdOHNaMBDzyfk+Smb/DSRQNJF4SMKisbu2T1rKEY4tefOAvvR+rd+1SqTIbUz4SH7YvSzmaAGCzK
M/QB6n5500bVnvFE7xKF6BM2ePaV+olBntYxEl3WUuxhvv45dbqDM4QXRDtX9eDvI0qLukmQ+rJo
h+oaHJqaBFdDV/jwB7tIlvjrPJbP6f9wdB7LsSJZGH4iIiDxW0z5kvebDEmtCyTem6efr2bV09Nx
jaog85zfrv2eRANeyfS4kqEfEI8+gU1tVImwXHaD/+w5Ko2WSiZR1zFv6PMhq4UIla+dE0aBsDZB
lsgQ2w+dfVkcO4KUWSM9Vb91bTgYEdWx6sougLTXj0NT7fNxnkOuGHX1Cu3PcsY00Mb+JRFuGyz0
TErNOQMtB1NrgoHXQF29GRfzhVcgJhIq7pwfmTaPYmgif1h+C7M9a94Qgtze9aJ8mnAF+sO0b8T2
kflJPJtuvFTbhqx7fa5GLTILTjWQvy9byDR05ww95hj5paXvWagfaZTaJ4u7b2sVd74MG5HEWi6I
htniGZYko6mwdVxS/zlazexUrH/+DVBjO2I2MpaX2ls+boZXSuXs58Ee973uhUVGeOL2PvbrFfX1
HZ40LIE+j11bxsJd/uFiuaF9ZN0kanut1Pq+euLZbpCp2L19JtJQ28919bTyFIVjph1qvd0NVpKE
k2PfO5n7qKXltaeMl7yY9FAP1pdXuT/2YH8QAO2EtsXD0tpD7FvOgXIzALi+beN10MvDkJXHrkyI
2+66nWicf6tR8kr3p3LmhLL0Q7W5GC2nV6+oDmq2zpAT1wwsJ+3Ku8yvkEg4+55yR6JmnFObtjIw
DO2QSuqbKV18MEarinGDzihl53t/lefBqI5K2hezrZFZynUNMqf7suUclv50qhKPopQFha3sg61p
d1WlHbRhNIMqrZ+qqntrzOnhNtTweLQnihSamDWZ3oCy3DfDBiDRgq/Zr/aQxI24E9p8KBmYl7qI
uayTINPao2NC6i/rkQ6rM1/5Ne3cR3NQUeZr8bLJ+2bkCvBS7zFtxr0mmjDxEnA03y8ClgB4usp+
01CGhYgS+I6Y+aZuukP2vCNmca/Y+jlw8yQshLIiDv77PNGOZWWUoZrrXxeLC4d3IIQK/X7ZU34e
uDnbzgbtl0//Nbn+5azJxbTKN02fnuxtoU5oWflVTXZUa/9s2uOuv2WkWOWHlrdRsmrxai7M6LRz
B6bBRo0B7FAOU9g1STw5U7w6ViQBcWBM5YPZDgw7TXbIS+dukvP35s8vnr+yEZdnwjtO9qKfuoGa
09X7p7PFBaTCWEHfyWBcp7vBcd2wKl2avPSYsC+OzeRLE9a/ZRqepxFxS6usd2/K7XDL/D+ptVow
40I4ZWItojpliplxjaxbfmkKPQ9E559MEkbj0rSO7SJ2jZvv1s1+X5s8rCXff2PclU77mdjymA3Z
KeWQKVvwQtu9Q5Mae9X/u8aWb70xT2KRocRsk2nbP6PsIzb9i8FE0eUimjPzPhHsDzNGcGubT8NQ
/Vtr8KKyyK4+kEVmYoFNfmpGxkFP+50pu6Ms56dVPNNw+A5hw1jtRU46HLg+gqlZH3pjtEMtTb+b
Vg/Mej4nVKjavUU7ojm+0Afx6GgF3takO7VGFec5uUzzAiglk8YL565xww6QOWzkBCkyj31ERPwR
+OtHyTzuOnpRS997WpwkbLR+3rlyeyAF+42MDAKdtuaQLNp/hqoW1rDqydflxdMLEQ1t8mrnbIDl
WuwItIycDejdmpyrt27fq2M/+DkgCQDFruQZCJuV7WKZwRfJBwCMqKyTa0zHnMXZHqu9qAZEnZI1
hWh83QWawPp9d7ND1nMbMRo+batCY7IGE6wHtRbXdBPfTWL8JDWBnf6wS5YhMpJ6nzkFvZQdAoFR
t/a5NE+9Z8Te4kOv9Duy0+4Lx+kAddyLC4sRF0kfDWr6TYm/qQf7TjXMr+PcHhchIwUr2S/9Wy3K
45aOHS8oYfTOSKzMMCyHZWx/utoCy27NQzeSc6P0JF5Ef6eP0FZtdjGHp6kfQAE3ccQQRjiB/aiV
2de8OnHr9zuk5/c2JFHZRYNszuXgxebtB3WsHSbKc19ah7r1IsPVnknkOWnNcjCm5Losc0qFc0fO
hfUkXD1KLSJhVk87Mg7TJz77Q2j1JS9qqee73lS7YXsbzIl/l2cvacx4Lot/We69OGiuo8oqbyoh
te6EJ+uQtaAK4eGOCiaG6Fce1kakUVsxvzkbhRmGTeysAj0UciWmkB2lUHmcVVReEd1vBq3M/7zG
u9v85dfa3Edr4IwpcuNxlj7Ndc3f6Cqos/wE5807yOtlejzt7bsOz7i200M7Xife47VJXudMfKqx
H3cMmWlQIGXCKk+4xNzvZSPilF3RZx1Y+ey17Vkzet6YOtI0gZp6lP/0OT0US0tbUEs+JjCOZ7/y
4sdl+t4k+r4Q3iGzeJo8tqls3oNIhq3rx8VWGIHE5ZxlLLKl+qGi5jA2IupNL0o0Z4aXIBi5GPQq
SmaILrOa07t+QxHZLuCzY2U4BztnYTMs6JPJkMv9lIoeGGlgDqvc+tom2bBDJbOe25VMA8/p+11b
V+oRqVMSGOn0OyVOE5EsnYRGC0BY6Hr1DWuVkkk+GFHRCRXpthqvuuiIHdJBn2RtfnRpUoVGmcS6
Vf4rtPrEoHfgcI7d+WdpZhLnnP1UbX+dMkIXNCMp94ObHDs/QhGLSlyCvGKGGDi/Dbdh1MD4rMRp
rSnibP2TAZIHZn5NB7zadTKG/SIOU+MeG4qZ8pwBqCp6Jumu39sFaSjGAFE5BcvElmzUe3uqY9td
eWD1hwr6SfK+S8LKxpqt3HQhkmYqc8YH/f/r53QdSI7rLWLL8irKteZcIVJwjbnHgl4cIQQDRZJ4
Mrbfs9T2082yT53RhietFLSaF9mLTg5tQK3spVzGD1NtV/fGNbObyPFDuIjxujbADnpqnARuoQ09
Fi7td5rpnJgt0guMKx/WJSvFobG8kEWK07k4aMo9uZPxngrn1/Hra6XaGOxjr1UuGDFp3vIOKCf/
zWp3CB2f9opu6eNc+Ds1iQMmTr40I4J43bHdkoVVnlqRXRaIGGHlj0UCttHtEKbAWxTyH5k1R7eE
HBzGq6Vzeib87TT51iYizMB83B41Lj4Ce9nnBSASCJCPgEBpzkNVvNbzS81ioSoVuoCFffGQgw7B
DdF0unzkzhSO1V+fuS9J6xzG2r03luHVkN1u6Le/ZJh25oTOYsriTaZWoJrya5HZs5wmkKU/OXHI
ldmTO9f7pS0O5kAyBxCDqoycyY4nuU8+/eZa6dl+5Hrpl/HXqYcrsVkRIm4GU7cMq47encoRe3fW
ryQxBpvHVuG7J8iS45iP+8l75eeO6nx9mkxopRTMZ/we3TUebk+z8E+dO96hnTrXifWmifbZwL2/
QR8Os3lWtnHJ2VPmqd3bpIKZKTMjmDdw5pCvZ9LQL2VSR8qczZMxJPd6ksWL50V6A8pcJi9Wp6N4
UKfG5+LUpvvUWs856MQ40JtbdC4qWzBvbTvLzfspEie4yUZ8LTtoPhXri/7Sp8ZZGv/0rTiKzTmP
DNgNaGC+IkRo3QX4pOEsdKcv3oY/H8FLlcL/ivK+WI+j8wCn+ZySaybb/qqIbG6q9WE1u/OmTj4I
irelwXpjGqXYZ5AFqw8cNzfmsU60fef2D2ZnvhKvS/g0iKk3uz/VkP02hbRB/J0KWKA6lrePaCx/
Cq954YSKlmLc1QiqVu5M0kLDAky8z/Rv3x0voyzOhkqfKaxHDwVn4szFh1MX74Iyx3BU2bWQGeeD
9uxnNu/efKohfZuRqwzt7e5GsKT20gf4YKjKTM7ZskX25tzBqbKE1HsDziTP63Mt5dFu8sjrR1A7
CKWUT7PKLnw9DzxCl2JZ/xVOweRIq3Hf6m8VcRGu0f1bRAcOtXbx7NRfvmjAAefniU8mp6Z1SFpK
FNztRdpcYKlo1sCR7+0N17P7FyOR8H1jnLf9IROyC61R7GfG46AB7OCXhjM25LHXHs12eaCaIVaW
8ej6X9SYxyaceTGub8aCn2dy07gCBts8sF8A35RWS51P1mf9n2aI7sbAk9Onb81WHw0x7VLzSY75
N4kMods8zroZkfN4yheaqXPJzb9FmuziZiVdaa2pga8iR847p0nPpokw1juNymCPaeUd7+EZLuXg
mtVrrszT6tI8nnG7+OMO6Ukot+Zec7bAhBju7NdWzvedqzUhAKJHgZBO3eK+NbT/Ko4G8BEqPbK/
xbIeFjVf9PZ9mrha2T/qMXvQ+wK/HESB2u40fTtsU3k3rc2nv5pHqIKgRY8i+yKk1Q0dP4BkQbZH
whSsQISnHvw5L34nMknBx7FKQCaMZv/LvHfi4WqIEs3Pbma9m8a078RwyjvtURfbkaLNN2dYAjPf
2JjvLa2Klw5wtHUf3W45pNUcFNlxlA82p2XCmYKEpNv+bUUZTtu265DdNpWzTzGx68W5Xt64MU7c
Fv/knMSi0QJPf808/5BN5aVbp7ju+h3I8Os29vuyWJj00yHu7O1Ns+d9StyMMoejM+Y7QgzI5OO6
gNj2GEOM6WXW7CuOjSifvEcLHIQIr6Dsvp12jcAWQ5KIrmttH+1eBomc4sXKvwsYFKsn+YUEaGvw
g2KzIjEIomg0kojy2G6MXUq2mV6oyPj/5rZQ16f7r4Om/6Wati9KJmWn4d3Eq3smYW+XJmDo7fww
9dlloGaLEg6Wao0N3LRiDr6oy7DsLlMHrKldast/H2r/Oqb1B1DLf0udXCxKTMGpj0q76RQVDwCk
fLzZpzyHcOz0OPUftNn6MDN1Lop5f1ty9Cbbu6IL17IL8QftID2i2tCAi/9QC4eez9vem/+mUZ47
sE9NeyVHCF1BMz9Y5Xqy0EmQaPZUCTsLDKXuZne6DE7z2CkrTof8omq007X5340ToY7gYbaM98Wo
DnSY7EVt4kEbYe3JR83bGAPQsUD+k5dVrFwRbXZyMrLy1MtvueR3XHLwfRmCnYrp0X7ER7W7Jcbz
Y7+bVvYEevlJ0HmHcAhEbZGcR5UVF+AA7VLu3KQP5fy6llxOtjlxniHFmNXPApFdr81Z0J3bMxn0
csIdjeQgphwwpFELFRXxsXy/azMSp/TlQYmW8DKZMt+sfKKdXWeTgEAvxntbp0Q0Hejd4t11XkRK
AzWMMcIFO/aBCnSq01vUGk0XidQBN62vKRih3d258lKmP22foPDCOsk/TRf5JUeSKetvQf9APFP1
vhnqZG4zh5kPoGDCgan5vuzNj1ojq7NA1UCXMgVq66VWXug651IT7KIPo2Dd0P8rVveuL6yYtI1/
ZP7eEZWyy2hGbvKNK364zNaPpZDs50ustjxYpQzM9N/YrLFmDPCh/9jjAq/tfjOV7lbpXpwlD7V+
iMq+BQRLrwUDuedfackMU6poI72wA3qHLiMTboV2MRCcdkPenyQrlufi/VJHqaekS+VB1vJO2eK8
9h9DR4JRV2RBIcYXqD2Li2G5mwrzx+m4kbexvmMU/qzyMp4SLgSPQSDwLKZYpx2/C7t7sDSCXxrs
SR7vtSF/nAr5mp22TEVOHY4kgPh2EQBqhaaelkSjqng2xsdlyF9LmhbG7oZY5ztLQ/JiZMlp7dP3
lj8ag/L9WjaXhA90Rrmnj+omaikIN22CzvWirn9K5E+TfTa2Hlo3Es/24P0tZE4cKyPt3fz1171d
prcPdX1fMuMrBX0PCNv4s1vd53eZ4GcccUgThqmh+a709d0T4qG128/M8L7s8Q3sQY/FKvdS6bvS
Tt8B3r5S736p8n/Dur5W5b5ft13evfhm9mkly06wDDXZM5l4n/pcXXwDuV9tfA+Z/x/G0KAxzgST
hF0h/yhMOlRO9mO7ndjrQ8I5lSBK8RMf8GbKudTKP1nnl0QyiFXaeif7NHvyllV+dbdHMi+H1ywz
vYOR3CpMyZsAIhZZ7NG//Tg0Whll0PhRVTEjdpvQ40b13tluPKK+miGPLIVYY8iZCvUsNcN28btQ
kgl+qJaUHdAaGnZo9vtVF0Wkm3kb5O6wsUq0yXnV7Tbwq6ENF8NsEUvTtpmk3ve8ON/bSjQrzNuX
K/jySuOGaov6qWzrfCfd9Xu2DYUYDDJQW7BgVotrBdmavI4toWeVNjIxiPa6Lc64by1Q0F4NJdKn
5ZyO2ni08fuFoAz1TnO5uZEM34pp1cNsQH0TSITGsoKjwLbAk0CGnCv5bUrILHex76fVe/KmzAVJ
LU2GsDZGFWrgETMylImV2HvpdnEanFWGIhpirKf91DvfObcdsyYVcm5CvTmiYtibBHiw+kHMHI05
43tmUR7QNIcSzok6M+NB5P7jZINf284hJyUrJMg0pRMVZt0bn71qPDQ6fwQpek0mdo7XRVT9HWcn
+fbASlwgEdXLB02DPV279skZzYvfjTfuSnspsuy8tW4EBc706A4/ihdgEdg6CwGyMweuVd3xW5OV
xmeaSDMLkEp2R4S/PzgG9LDb0iXeStbb2ZisMPVKCL+lC22pk/DlHfl6/jNF7eyRmx8rp3icVbOf
3PURqKyKO/TpkWlj00boAcCaNztbFBeX6fbGbL7MK26HfHnPiJU5KMSHVPMUKOW88VjilIOMbeyQ
FI0fyi+dh7Ksgb5kR4DjhFJ1UHm0cRxlXn6kSvbs6QhL+rT/j74i7Hys0RQHFi/GkP9l23JVRb9L
7OFpFPqz7tX/Wdt6u4CAxijCHIkWaX4dU1uI5UuPlV5HTWd9Sc9h3LC1k0VEZjBmLT7ZqfwzMsdA
Kji7QV8zE9QVxG6V8+RK71tapWJ93Y4iXdEQFMNyJJHnvnHSq6qb/zbs+oCc4w+f6y99Nnq4Fe6e
//MBqdzXDd+qbwMJncJAUF2Ytn0GHkKw7uoSZDFCd8ydJwMcAlM4pzMph2r+MoaNQGp0jtv2nVub
AE0ady1mt8iX8q6u86vIOObYX7JgKrNiN45bjrAy2fWyHdAh+GxXBhu3UP0aEeTQhhavVqCG+nuQ
4nnj5a54sfkWtwzlOy9jSnjscTTBg+cuyaAD0b9VlhyDxdH/wA6WeO0r9JSyfvOb/lYfD38kVU3M
61DEA4FNQU6dqLH69L/4019WobRpZxd19pDdG25bRFOJxoKy10NfLn/s//Oh64VG5dr0mHvOAbKb
xSg/aggUw7SZo/4Gc1qFBj6PNKRstRPc13dheXHD/wjUjHplXhg8LUwCCH2uBCLqAe2GaEUmnaH7
RuvPwrjYTWpGWzXNHAoCaTF7s6s4cM1c20Hw7NJJ53YubLbkZNjLtXmpl+KbyQxYpDH2BcUgRJMw
Wk7Jndmyu9EdEszIo8MGvrchS2bnSPm6rc79UDm/FaGvXV9HRVE9TF3z1Q7IH2sNJpL6oyhTbDdC
PDeoyiKfRy2ae5tmjlRqgbXU57aUd5Y/XrpFnFVnHExrdEGXP6mS1nfF6jxTR/06ebegehqVq3X8
zcf0fh2HY6Xcq1LqYpctvI+aD1ZqPHQZSIgQxZ7Q4/vBsL76Mnnf5ukNI/N7qi996OrmGbJ0pw8a
MLP/n1gn85jO/RKtAqQ3U8Z42LwJ0Gjbm6n+B6sVKHvb+5V97JyCV4bKprVO2ogcaaSKffLgVmTq
YSsKpTUe+2ZF4i66T/YvM9Jstwflar+bHP5JV5yTEGOYX8onpW6D4c0divEbwXjHw6Hs7r7KPSTo
kJDEuupR7nLjkLcKz6LucpawwMVZEIoh61nVLeLcq/kjRUIdmGv3KRIvjejsekoWsDnXHRIO8Mnd
JV1bhmtttnFHkCfPqQVzNDy3wjsNCz3xtxqXOJ94AGu5wlJuqM6G6jNZk4e5GE+y7n4nOK4lz6yo
R8gLRkUmvGwruUsbtM865STEm5wxT90bXvNv08HnVxcX8qQxRBkiT49NPV97/vvUQ3305lE2znpw
et7NViLaybALDbJKkEkrcCQFtK5Vw3kt/CbK7P5+doaTmSzHjTcePc6eqrWbKWA6l6ZTxotRtxEa
OQp+YcZtzXtStfjPMPs0IpSY21tpjKESGg4wFLGSwx1dT5yzaz5wOFV2HoK9ZsTcu08pmQFBuyUH
5fNM9rA+EtEPsql4zZYpTnv/s9fsd9co4BTk1eWGdTP90S+zE62DrFNaAaNbo8oFan+iSu089wgR
yJjlDGNIL4b6EcwQMKcFB1pg4mcr+2qRYGzs2lqS/OB+ysJFcGKBcKPFFEemcMjYZcyeB49MHOK9
PoxKLOh1nHjkRy9vOt11JHBZUeN3WwyVs2p0AExqh/XUBMbsh0Pvp7goRd1dEn1i+W4Q50yuo/BU
SfdhNEf30Mnmlt39KIRl7IzKefWVpx/xEK3RNjjEooqahS4zeB+rVo+G0lIIwFnrOxQRDzraixCl
bb5TBvBvsSG2q9sVdz9qkHahYGDutMPcOwnHp3wVUJ6Ncr6aBaDfM9M3vA2UvhYE+hf5G+KpJ70r
jilasdFgGTLRBaQr8jvvcXC1l80TD5NrvfkIDG04/n5W0NKzYNAQ7nXYtpdpcM9rSc+lo2769FtX
u5mrSGgc301nwLem+tfQzMcRyaLZuh/tvH66vtDBG/t1V+YZGwTx14eMpiaEJgnzWbnCdhjmFHuz
mMPOby6TKV6cxKU8oas/oRHuJhBfrB+zjKdJf85T5r7GsV+3un/GUnK0qv6oudCD/Xa4bZOqzl60
VLubquQ1TZ2r9DUW9uGMEesiunsfhVkoOrT7TX0mOAplW6FxDJdZ2FvZTu+Bjbvl6lQVRbbl8o1D
ylfdKzUTB7jZE2ahp6rm/fKb8+RoFyW6V91lWhpBN/ScoVU4tQSskg+bvX4M6JPCzqog0Dp3gVUY
Ir4h9nIr5KlMzkgU2wjb/+tQMK3n8pzC8vV2ffFQVrLSJoz+ZvpoU7ykm/Z7lRq/aDAOg5mep7q9
gwAG8qyncPKGnxpoNdKEdr/4BUpW9Y4iIywqKr/yuEiX19RQH3U7gPSKw0KEP+CCOhEDeql7/cdW
vbOTevIy1s4FdUDMlw0xw2yo0Jh0E/gKWK307Z1w+6je0IIthXvW+s9hQvuXTMWZhqqUDhUz1LPZ
CQahG0x15Rup6u+m5pwKRC4Ygt6tVUQU0NzPjAxgqR5vC4R8WY4eR2qmgBUsiLPedPblwDKGhTE1
KzY+9S5vMgOrPk25/0KU8r7z07g37KdKL1Dw2l9qQ3eHOP2o2LpdzT742vJioaub7TIyGnS7aGJ6
Y9tiirzwFbjodK3zvCYHfCz32paAOlQfsrQPlmUz7vzWLSQWgdWIxbfsfRqsb7APNyiX4Ydb+bnU
Ob59VKyO/dS7Xly77gNRgf/1KLAhFrU/ZsJ4JLS5NLynTgANlSmUYg9DHA8DgczzgmwowQ2U1ypY
sy+9KIoXdqnXljWEqxAO3FJh6moPReHdqXxC66g/4+V7AkCN2pt1yqBYbqfY4YMWG9rHAPlNWCfM
giGRLXASwi+TMK14rHxN7KeiZUI1Sf/eGFS2fv4aWmdvaRuTlLZ9uAY3T+Onj7f82WRhhDHsNcUX
wCawQsSsqntPFmRVeslIPv0zuSVDZ4FYb9vykDbyuvTFc+3X587XN3ipge2U1iFA/FFFQz4C15Qk
v7rCPdgUfXkmtVi+r0Nq6+VJW6wpgBM4zXkGkdYILU6m6ry4GqzOOnwkdffudqa5p2N4rxXcDQ42
Vpxnx5bxtKnHqHXMMKM8IUB9mOKsG/N4sra3WeouTPqSHsp8FbwMQpxZ2V5svYbYxcSJYSgL/Q3V
eD194b5+mAkH1yZ+eZWZ40FhhdxPSr5kjnuSDfOun16bkQAva5wOHGavfQGk766nHjq5NUV8A9BF
mgB2oSmctflsIYVi/YzqxoJa4Afz08jLVghZH7TJbqHx62q9U8qLNbs7Vx0rq50HVqfFeEgEUEh2
1MiyRSSE+Sb3vWmvmSSg6Wv3sDYrfC7DpL+sBxTVe8fnovDL+mnUFg1xrzpX6Yp0kM+xSXWfx34u
AqOdR4Ss6StDVWgMZjwZ66fBTIZKkNfe9HGZTK22HpHJYXqDK6chAFeHPaPUK2FiG1U+Gas589qK
R1owD1rq/K5Gdpw6uCDCykPY2JlZgZ8tnZ1i73kd1ruR15+VuVmMPX2OiAGgW6ORl5IO8ajJ81Oz
uHewZjHmuAgjLGH1xsfSVjHJBXlsKa4/vWGw3tq1D3wEE5FMlxqGf27CNJdF7Dc+66CjMSMoebKh
OkeEo9FgeLtMQuhZDom86XNJXRHXVs+saHrAxmKxfpyFC8QawDaNiSdq47ERVofBNaufSDRGE0yc
PPCw6c3xYPKqjBhnliFwutYJ19y6a2h422vSe8IJyVVUoHjQR5Q/qtn+S1rcT5nsXjot90JEqWBz
ScoWMmWP0rbv0H/vVZpxuyFBAtTp91bOZTsOrAsZyUzVMLGPl+trLfy/BllMOJbGtU7Lg5nY/HXq
mEjnILU5NtyO+jf70QEpDOucdd21Rtj+9AV70q81uc9DYz2L0n31mWkDwahgWt3Bmax790YPstE8
zar49DXjZXXNHz+3V7w28rzhYmIDbz/HGVOA0ywP7kL3mhItcNs0P/S4gsGm0xX/2FIybnGyU7qs
osZNgTGl+nAW/lo3VRHWvmip61/h82fpxrtplx/JAES+yTqNE4l63bN2+uyMgSXkD3P5FghX9vua
1vSADjT+W/eJfoDwofTTsGTo9d4Bksza+9IBm9iMOQJZYxJt5/dMM1/ndj0VsgTpFU+uVfNl64zH
HevO2nMMLY5z31tgoS2iHF9u4O9AwePy16H8rTaFBMfQuQT0d6KcWmyeXJhi0Ki5N5KdLABWRfPE
4ssQ7LvnGZeEQj8q0+nqZebFmv2DsbAsCPdBWhrgu8PvkacxY9BZITfD9Bll7IgMmcZBq5KjP7f3
CaEjwGEyrtZt/AUnURcsRfXZ7/3/Mj1vcHPm6OWXO6RXezqcDIxYGgl1eYoBGBVgqcmPyUIchwth
C4ese2/G/qvN1isBy5QfdarauaIBFNOz/0RS97vcZIqC5Zx1/UwD+BDrTu2FFpHZokSOjGCchaja
uFFa5txBPdGezOc8Z3FJGB/RV1nUVB0kgZVOQTZ1WtgnxGy3ctltiJkxg8Axa8jtOd8x40gNDnMY
2bDW9lfPzOEGv7B84U+n9xZ8yKwuidf/JAKxkO/V/G4uteRZyrUxoQpvHf3CInbQDUQKWjvFTVl+
JaMzMDEzDORqgXzT9L0lnYy0yJxyrjXjdWhZujSjSq5p6b+YRMjCp9lssbgyMf9p+g6UIQupGEPM
k7t9qHVQbnqbQrMlyK0gVVYXb42+hraN/qDPLN6nvHN/57XII2A7Tn0XZHUVC1ZMe7ZRZ3mlt6vq
UsVGnv2YhPKEmiTg3alVu69qaqiWdflp2ft2AIgvnm5dHMdinZe5SRAc30dLoue34RHDtugbYl3L
/AdkZsEAYcirtPlSOvkSZcjvOfizORwKr0Vfi6QLvOfQaFyQmZT+7//YO5MluZEsy/5KSKwbLMxQ
lFTmwm02nwc6ydhAnKQTo2JQQKEA/qa/pX+sDhgRlSQjJbKidt3SkotMptNobgZAVd97957rFplg
VNinb7m3EHDE1rzRUb1bPPYQq0OSEikSxaqSGW8xMrizrFvi4F/9OfQuS01xF3QT21eHbM73c31s
ZI78QNEHYcLZ7gkAKDdscPKercxsnbK97wpn3hQqICexyIEX0Kd87kv/IcCDdRO5fv2eaB6xsWIO
0LZp05u6mknMah29jzqi4bk1Fb4U/4lRMl2QiX3FVIG1HXx1j9Km3SdeM23tcJT8gpyB2p47ZEoL
w3IUpMUZdR7Kbbib4wXhPAhAKoIP+iW/BlgZPYVJkL46zOseQLRyX0/9FO/V4rnHpNbZ1jOK3myN
E6Fr8FUFuavJ5bGDfT0gntINgASR6fbYVt54TygspQv30Y6u9yvbbb8LxII5pc8+cquYU0MX/i4d
gnmfJENzTOYGJa0jvf2i/Bd/QDupMjp8uHE+Eew2oy1DJaANo3Q3lNwzIbquVmfDvVzKeYP6AV01
qTPkQ04m/VJFlfVZ9+OEpt5X4jIMCrXlqKs+NDTyjrLxx61IyZNkTKm9Zxq/A6eMHNGJMyTdJTZw
5y7TVX8zRKV48Wcv4pteOrQSllU8QQmR76bMl1c5vmnOGdJCc2Ol/S6TqLUvei9bVx127wMktenY
cP9fc0tQW7HUcOiJSMH0mHzIhosy945F+qWKmFG18/WS+TwIiBs5myn0XHOYnYPaTa71grS88lbV
SZeuyu6hPDrERe2qoDQHhBnIa7JRuDvPC4PXZkJQkDdogEc7MGAUx5acFJ1v61SFl1FPL2Apy/mD
cRQT7pBjih9j25+nGY6EKgzy8jqlNOgc54NCdUkrKsZP6tn9SSqFXiEP8cYKTpy27Yq7vqAVn2TC
PXoVEoOpdtbvLpsf+JN1afdLi5iTJByJbA+MNAIw3+OpNlT/RyPb8FAqvs6qCutP2hmCj2KUZl+S
THkYlnR8qunh3IaC3ZmvLHlk/66vmX+wgCuFwbXvKYGYguw0PO+bbp1lFxNRvZ1rrRa5OLsStR1f
dlkKh7Pvc/AAabUf81ic0jy2d+AmqbMQHm7jbhyuykJj3l/G4ZwYWV4PXTd9SQZaOtLCxY7qpbqN
BnwQSV/3l6EkxakNc0FMjDPdctGss2f5FiqPNrrxUrQ7MeaEnZeXDucWieOZbu/lPBcD1r7FeQSc
EJyLLl/eDoXDEZf+yDbriuUWaTLzdA6wJ7exya0ZBctA7ZlLiN+02keWl2SxnYOTug26O2pa7SXv
ENohnYTY0l42hbH2dg17QzWMfoPRtzelwuBuV63NfhmIZ48r9ainLGD27fCt+QnjM4zuGwzm+pq0
+eRQ4qba43DKCAVvk7PDCo7xtOj3djI7u8JNKFLwgV+nbazvfHzYuz4yztHxKpI/8y4/AamqcI1N
+Z7z/XzQZVo/14lgGoAodF+rzDv5XV/cmiLh3l6lnBVGEWg9Hk+8l1At9FOz04sbHcA+JCR/MKfr
zfS5W+d6phzaqz5Nowt8iOGWiPT4Mq54XmUCRtjp6VgTJFpcG8abQBOngmLUG/wr1QX+Aflxd7QC
GonVMOttaULECXlg31CPLOiEA4Jfi0jiY6jyvY9SBTt80dwiLb8Xua8etVNMJ+bhTB9Q2idbgF/I
ZjEYbzklqWozOh1q/or5zQ7HHJubRg+t99MS4Q+MSsm43+gYbYxdYYrfMavt7gKZ1rgfdVFd1wIx
JndptXWypHjpkrp7KEiyPODHNHaxZZhoJHAFlpr2U0Wv4cIkszo1rRefZr8LdmCOxrmkwdVIzFCJ
rGhq53Zyp6y8vc7HydPcR6M8jHDXk41OLNKUBrzHCaPdbH6ewip4sNhEip1lVKD5NW3qd02DAoe+
Pbp0+ghbx2Llh+p9L5Iy3tZJhNG4SEebuKuyd2/SOsFB33Gqo6XvROPO6bWY6c+OHOkF4W8hpVaZ
D0icFAeElHX3YWniWhyjprDiC9Hq7hGYS/kBZ7FjTolXy2zPTRojLXWjKrpChFBazyOqMP/GsyBg
3BNOKDESLiTd3+ZB5ckKiQDX6QxORnH89JdCIylTJlCoNDjR7OqWadQnTRxZisglVuxoWTGNkA9M
MK2WJBO9bQItg102yyI9515FDyQSK0iybz0T7lO8BKw2OK/elk6WviStVHoXmDJ+AImF6GxuA1Ri
w7CaEZHBLvFGeuRHUjdRR4YXBXd4d+Gp9hEcK6dJWYu52OS6RJ9HWTNhwre7Zb5QQ1orZr3zYKzX
UaYmRBTQ+9lNpEta0SVRTs1juqwxV6CTS3EtUqekvZoK9wNu6XrbDLXYLXbJd2sjOGh3o1RdS0to
zPUp9ft82eAOgSJlXOyEO9TX4DnE1HBBOc5U3l4VOa8FG6ndSxaWtt0sSZt+TmXE//QEW8NWaNbU
Q9l164tIyaRH6k61uiI/SzdbU61nI6voO/EIvcM8eVSrT9NUczMX4UB2btPOi3cxZn7LdF9mjM8L
/oulIJiQTPUp1KO9QZxCaJXsHWhgKAGLnQ9liUJ20qsgK/VpJ1kC19qpkcZOT1YSN9U54ryAmmgK
MTOMAgPubcZdslJBPL86pIMJQJp5rvlkR9OS7/4XqF+WuNbGsxUmW1FhRig/dtGjz1Esw5neE8qd
DmLr49+zwAYkai3Ig0VeZBV8JBAXBf2FCFk6LSfMj3EtT+NSIroNNjkzsICsSZkwrcMj+xXT9m+f
pn9PX5u7BjpWU/d//w/+/InvQ+VpNvzwx7/ftq/146BeX4frl/Y/1pf+11/9+/d/5JW//cvbl+Hl
uz/s2NKG+V6/qvnhtdfV8PU9+R3Wv/nf/eFPr1//lae5ff3bzy+f2U23eT+o/NPw828/On3+28+u
Te/uGxrd+g6//fjmRfLK65eh+emgmr5v/snrXl/64W8/W4H9xrUjwHSO6/LQQ8T7+Sfz+vVHofMm
BJEdxz6d15BZCRy1mryojJdFbzxfuHBOQxLrPDcA1Nc35JvwI0e8sX0y1EBFxV5Ik9n9+fcv4bsL
8Y8L81MN+aDJ66H/28/+j/g0H55ADBec/wDgIu7iB/agFNp0KqemdKpWJtzic/Zl4FCvruUoQ309
hXGsQdQnmoaR6Vp9Iugo1Pe5bYHJcRomw0dlJWN9q1w95CCDpsI/SDEi8wsCrfQTmQgT6U5J7L0z
RDEDv6AX0K4SgKl/mpWZLYTOifUl7eCabGDveu9w3Xm3JYsitDontbDnOhCbjyDQ2LlEmtRUWwFE
9VtBQza78HSIIsjWGZl42WQJwAq6jvDGF3gHmz0zM+3fLgmifmwufpdTNQnPVFhgXf+1kmXh3lB/
AG/q0z4I934bsgpZIQSbCzsTqADslWGzY4woAER5S65uCAXsaJgwh/UfCEmaAMzZFM9bT4UYDS2s
5/O2bSr0Byixe2Z83RBSyZcWZabslgKZJ9aaZAvai7Glly+D2aQptihnM9t9Ht5UTdxWxcUSAAs+
c2Tr9GaKcd9uyopT8CF0/DR8nlSRloe09uflUE9qiM5zounnz4GqgmeNTfVB5lZUnFRa9/6d4+g2
vLUJM3VwpQMG2TScXhp0tGHP+DFODfoY2/j4rDMXBym2KwR6HOi3s4FsyOARKfPW88y06eD2RAtH
vb2bkf8C7gKj6Sam5Q/aBoJLeGuEW9+J0fH4Ntz4vq49nF2xShZ87L5ek1116G0JBPbQl7vwhV+Y
OdgTbkJjia1J9Ci3UvkhQayMZtwjmzk8Ii1Iy9uCaOI0Owgio67npMSA49eKzpQbzuhVs6js22Oz
lM64L9Gn95BZRPiFWEnQQ6OTRtEOrRbnVfoeabh3CpTL56hwWwbEi1UW6JvixA+eVGljpwXYGDuv
llxm/9zlYrCPoIgNx9aafTEj7ps7qkSiuB/pBycYPlS8rEmOTNc35BI4+heEXQ4d/hEkbrJBreSx
cfnc98+DyFzvxk3yJqMnAFce+X6+EHpCLGaMSaUr3AdPJzrFVoM4ZiuKqqzRO+VIwWlWJ3CYGsOs
HThFxZiTYHbtX8VDmLSAQIYqvg79ULboL/N68u96oFrI5ft8xT967TBaF4AMpoiYVcArO7APYAnc
sFvQEFoRnWRm8WLKz8JvneqjTTtqOWYlLY27OEIvSsHSSBq7qJ8VaBvNAYtDlVxOIikW95Y7C9dM
WEAEQ6nMHvgWFJiTZPMFdqYWx8CFk9cBBUvfhvI2Cy2mYspR0/DLaFQzHhvOajHSaqSyF2XOOrob
k6Z6cLsUx3VpOshJrhdaH6twpifP5F4F6NMInvYA+oy0j8Zs9dcz8oS3pG1rF0JBsPcd3+ewUVCE
6L9Bd3yHL75dDhFnX3Wt9Fjbh0RgFz/G4AzknjKESMxs8OLute5qBrqG9rF4Z1MceacFUQoNDTyc
7PiCFULgAr/qQ9Kw7v0gWs8EJl+q/P3MgYrh8Bj6wz3Nb/f9Uub5vBn8vqlQ7CFs2ztDHeBz9lCh
bel8wNkZ4eKnGxoyXn2To7ftzjkdIYT2UWdAG9To9gIml6ntHgMn+Nz7gvZF65jKP6WOqNx7F01f
cMroCOqdu5CvunF4CoOP/EVOygViUaIGsBfhDhhU/zE09hAcl0kOT5zGzP0M/b+5CpO5CE/AUKz6
RQfNSqXSqsR1X49NhTaE1seuYhUr98sIWfpxWrwx2PVgiCB2aafOGPUB30nRsjCFqhzNFFJ7jCgV
tQhRw1W95FcoxuQXY0XBwxQHLULDdEG3Hrtl+sXC+dhfqDD3r8NQMMNcENcwt65E9QvYOfWaIeD6
4PLe/ZrfPGGxxT6mD2Uo7bfz6GJ3y5ekrI4tMkZG5UlE2U50a23vWHUWdCEwLiRoELPI4n7RQVWQ
AIxwpRrPXpgBB9iXUuUYJkZrdHtWkEqmjsRhvnjWhg5fgdLKUgPpQVwQugn0N8L7VI+KbnZMvGu6
B0tYWJiYStZtTgg6ORTaU+8NQbk4TMl3xKrcMaRhBGo9q3pqa7gOHMIZ59bAMw59gAaMqYiL2szy
bR4LUdZV8USjQiAYDLOF7Sq0cxW8d/yarkmGvGq4wGCfukfXoKNoewBYTdXO9aGtJPccfj10WbSJ
0/mGIiimFaINeddll8425Xo9FExC06E4B13Quh/g/UuqjrCLwNumPutzWUQCYV+h2g2eCQoomDhx
DqYqTqkPKrqfE3hCMrUX2yQnS1ZluA3zMlyuYcdlBaJrw6PZF4uODkGMVRG9v0jjE2jBYTnlFYwJ
urMredmIKfxiW1q/xZCPLgiTmX1ijWnuUWBJQBgyFXSi4bRhrhxQVRcMP91dz514W9c6cK9n0Zfq
SSaNYOhWkpG3yUzFCJ3oj7PyaDDZQa5vQ7KG8BQF+JZOVRKDovPc0Br3wktVfzc1hZMgxLJK51M9
gTM+MceIIhZdVetz0FsztBcLg/QeW2o1vGWWgg50jEPxgD0cE38opbfcBLIo3cPESp6dyIsAEEkt
P6pDlzdFvyWqisZhg6IqHPkB7SjWEcAldwQG9vF5gaO5CvrZXneRk1fiGhQmpcLicPMUdtfuhN+z
kiud3KYtyVsX45hQA1Mez8O9adwZ7yEz4mU1RphXnjduvT416WdE+eH88NdP/df5J07IzZfh+yP+
96XC/4W1ATT9/2Zt8NPn5qdHXX1fInx9+T9KhNgFhRVHUJm5vt+UCIF444SRu571ATaLIOZw/nuJ
4ETrzwjC49TuRCT8wXP+vUZw/Td2KAiQj8Cjxy59j79SI3jBD3xyH9Aj6XQww2mukZMV/xCUlnhu
jvjYwZcOQKd6QuXVpGfoubl/P4T+yooFOxyk79w+UgNaSJbNc1VIrWllizbsz9SPWp5h3U/VB99q
M0Y+MB76aCdKr7fubKZg2cfZ7QP/xQ1IDf8Fto2IN/S/2tbsLSoAF7RckQ7OnV+C11uhRLKbfmki
WuU7n1MWgd3I6IJdOZdYDBATOCzOQ2QkXiBcsXdaJtoc5rR35M4ORtSPmecwWZkRiDVX6ClUfFlW
oYmfBL+ke4WQCvU8IDwkSnbcZehEqaRa513ZKzS1jGSbMbmUIdfogzO2VoaFaqDdUIVtW+0KSSLs
GZuZhVm989OIoX7W/4LgwMcyMyT+WwNshqWlMhzCzWzi5qqtQdbFbRFUd7kqR0a5I5FgtJSZxBxt
GfYUAJKlhvPpEGmsqPx4j2syVBNl/4AKYIwR/2+VRFy6A8SV+jj+wDA/NyJv4supcXocV7Hr5s+h
My8AAMpsiHd2BQvvruhTJNgXjSj5tXqfyIBbU6+IaBEh/96JOVYdggGHk46pNauJX1ejfxYTenPI
OmkJ2hdBWXiUoqqWW3rvbXFaHNx7BwNkxz53IeJxbHYEpu/9Oin0xpeI1jGzdWxoOFnpyTC3gjhU
LpGKz0aQHuknAfa6dWFLbQih/ChYj1ZlNoY7fP4shmXUzcsxxRlAAydvVHiPnxFcxZZdgqXUZJy8
tzN7g32w6zjDesN2OQK0WIT9MFfKge8Hnx4fK5CXx/nrot1qINhvva+LOdGcC7/H10XefF3w2ThZ
/Gsf1PfHeZxis7FDiykOdh0UsaD32TIC6FbRNvi6lXSBUQxP83hiUY4W/LpSSHAGDm09oGlftyYE
E5Y51wk47gtaVexezWJn12nFlgZagN2t/nWr81NreG8PfX7rYjeAo4E44lNW9dSFvhjbLwVDI4XF
CmQsUqgp6A6Z00VINa0C0ast2yEC/ygQXLu/7sKN8pdrN80FFGaoqjPegnXXBnztvRb1wv2BdcD4
N3BLE8yxeRSV23RYAnGCvAo6wGda6UI1kepu7ESDp7q15uW187lcj+0SC3M5fD1f0HFKppvm67mD
4pEziNdOubXPpRofAOcZZIpIMAhEjGIrhYQ9eIoCLZ+yw6pprTbCOKiXKMDtdqMXg8QP2LGRd8Za
8SyxnUOsSmURf+QEhQvhwhuAmj2nOSbjq5aGJ4Iqa95hGQat2K/3q6gWsxzDEsh6vO1cY4/DhY1D
brwUxUCfD/priqBMWMg8VJN3FBU6RWfT4HRJ+udhHUT3OwZAxauZimDcGn+CHJ3C2zS0DWkfbvyG
yQBy6kXZD3kzVvEWhyL4g8KmuYBqVDSsUnAwcOYBRYwOKEox83hu0QV3Yy2ifjeneiWAmqDrD0PN
GOqqXWokYFpmsdrWbjXtR2cwqGfTfGGUCGmyORt4FXjHwsW4G9yaGnAAwpx0C+ombbDxEZf2UAdd
/EUq10THGDYDkgArBd3gxu3YY/ujpD1HbUWEcG6RG3jAD8n4hxhewmMgmYdvpwS5/AFxZTjsMmfN
Ua4CY/VH13MTwaE6C3GGRsp5ryZAXpuIZRAToJqgWHolzG6EBSXmQ23b2MQoPZKnUZvwccrl8jSG
blocgoZIsGMKAiwBij989sIZrILRoL6GjGPppi6c1OeY20j8DMOksbGmcBEvhK4iiSVKkmCeJoPl
HRdV1dZl6NcFMxA3Wrr9XLJOYHgaEAM5iW3eehgifFQkE/OQjkO2AcgQYwTrxNCP1wvTc3XXj6BX
LmnrG/2cyLjrTrXXdf6lbSnKSdPHirms15rxwfAbhvfZksA2TRIVVcfcW+b6qamHFEmqsBD6kjPZ
zztWc19tpBnwPVn+UhdvMyXr4W2nHKjUBik2bKXc0eYm6zWe/WpgmbhExjAtV8PgTe+cKaJi6ocI
gk4EBPSpVr4G3yvKyT2XkVjczSTCPDnWKNLtDfUa8HiyX3dz0J7NBKj2QvoUVVeylHrAKN/M8V4k
AD82YRnk5uwh+sAJEPhRdm3Xa+FtVNuMOzXGmBl8KPifixLDyYXSs6HJlDB8uXekg+iym+qo/DXz
4y81k//fPFaupz86vf/2ez/3jy3nvH7pfzq8qpe8//ZA+dsLfztQevEbETD4i2jqOkQYr/Giv/Wc
A+cNKxjtNuHwNzxazN8cKP03tKgFfS87DOyQBvQ3B0r3DecC6iqOkxEnQTf4KwfKQPCpaHauU4K1
tU7XyXG8iCMvI1Bi0GLxw4FynOpYzbXvAg7PEKIy3BmyfWXNkbgXFvi1nRjWAPhWLmw3Q24Jf1dH
wjqIfsXgQBixIJmnhnZrzGFwr8ZRB1fG0tj9Cw24bmeNAySviF0TEQQ+CR/i8thPVwNjGGJ2MAMN
LGz5aI5uRP47Ylr8z5yY5IBFfLH0c9FqrLxhi2DtPpgs/SUMuwGyZ98E7XQylUj6lZlfz5fjNE72
pmsZzt/4vscCO2M7K2871ba3I2iLG0RxvXkkayChthujwTkg4k0j5k6zncO8To2HXwQlHrT/Ghgl
bHb45QhqQJ9vYSmqbFskvVfdN6HoJ9D0bRBD0HEyPCTQT3G02paFxJOKbwbKmhlyy12PeYB9rOSY
DqsBxkW8taC1Ljgfls5MtR7n3ieHSTmKNmtBZlnWsn0WE82QnYeiLDmGsoBF4Yap+SBNNKbnqbdl
fpNYFq5927fosjmuR8zTEFfSOU2dkv3bWGS+v3GLZGGIzNzROtZWz3Gso2P25EqM6ftMtVW4lXng
vFsmL6OBUcRsXV1C+Y2YDY37UUROEe3nguQ54nG1F7bXbZXH/Z1vjw1YUsKlcNk5JoYu7+p4OBZ0
yYPtPGeYqzmlB969U/uD3nVBGRdYTKMMSUGAuh2LOoDyLSvbGF9FGdNUkqjFxHgs78OJPZ+o6gta
fK5EuTua+ZEB/tJDfR6BApCotBL6ZWW8j4WzYEjD+Jzhdqlavcsg7b80qsKdVUEM1tuwAONwJfto
aHeq78f2kpQI5AmTQC10QUMDoHeLM3d6giWPN7evEhuAax5Yu4YqqDypCG0rnP/CxAcsaYm5mKtg
+ay0DD8P7EePfohNedsttgp2MigFAAYzYQuPB+UFn/zInd5NvjWDZqiKcDcrZQXbEvbCwKqtLPjo
OrX8A2fq0busrKXpDlU6yPKcS8JknrKZ/uYudWKdPxC4K8NdrMoGBkTA/byBXz0kD9hko5c2DwMP
akRsfxyrBidCE+AUemIdkc11myQUJbVv+e+lji0OpFM0ERBDzWNtXMcfIEEA1Wfs0SDCulgwTRj8
3J0VhzvfTaW1CSb2UwIp863PhMVDEDA4z2gHyEDgYQaer3ledj7MBQ79MT5oQ5uLFyzvYiegdJBq
brI7yLWDoaPkEa4zcAmDje+6ln6sxlzCru21K2gOK0Q3X0fIgevrYu/Pc1DgpjUj9CntUKstZsJu
FEze2N3TnpoY7BpPAmWcu3yX2EFzUHMbbuxV13BgmWmRYrRm9lGXdCtHmDMoAP5F1dne9IMzneUc
GAzk9JxDgApdW1+SbDKjp2L4hcTOiRKHAY8ol7MqmiQ6mFFQd9VkDoWHoIjiBaqKGwwn3XfZfGjR
I5tTmGpujwvi8fQEQNMkYEtnOp5fH+EOj2JYTOpkDOyVtyFDBow3kPl6EH09Hck0pgEPZzRQYBfo
F5erJRwwEwozp39XIlvm7o0bK8dtyMlmuk5nRgQXZRAU8qy5u1CbWOSF3KVj0RAKMLohnxZScfck
0wi9fQPh8CYmiX7ZkUGMfA4LlCyuMDi2v0Czjtxbm9AZZOUBQUZUPkMDNpsuafQ4qTgvDn0Xo2/U
xAPLS4AmFig1D6vvJstE1xw9gAASFAuJhJc0JeYcJuKSTIcxspel2A1TDUR3QZXgPjnwrmM6lD7s
RmsgYuDBRT9Pb9tPl1Xf6pnx4LYkidziL+OyCTqeHEJxvJciexaw0AX1Ssp59siEt5PkBAizfJ6H
tAr3RQvdeJ+RGkGR45hZHhzPae7DkILnNCYedO25Q0h+LP055Vw6EI0U40+YUu9qJANKn/nlfIpx
5GloHNyx6y/7tuAeLBPSZGlk9kQsMlNYfWf2EMnutgYN3uz7ekGTMA5lk4LqGEZ7F4+jl92lbZc0
UJ5dBo+nWghq6NR0qCj8mMnQLu0VxTe17aqNLZGq7IXQQbixpGWeYKnn4yZXs5VsXQnA92oi9n1C
4SfBeOFErvJPUKp4d0nnJew22k9gv7TtpPJrQjW1d27zhc46S660d5oVv9vFpJ7MZ1nGZrkvx3bx
zkWB842pFMvlJbIjtIs4PfziliUPUA4nSx3vhjBtPzeThaEytML0tYYiBEC+9Fowh3EEW2++rgZk
Vr7p8SRFKD6vGErTU9fkLYKhwjT1Dlq31HexqUKXLcdG0d172ln2npfADfKsEsBnykx417eR/7aR
CZK5grwboieSCtCNWOueK0xdgQZZ5w/BRoUDawcfj3ZMgOdtfI3BYPdBDkjGy8k7WTZebvHoKGYi
7xiLNjtWoQLdiijZLFLkmR/9KUYrYw+r7iSVaaKQtuR0a0vVMgWzKZ7VtiQr6+WrVCXVNquhz3LY
gNPwuIS2wuOC59JTdGzshdumYababH9tkBnMr+k1wP5GH/yFzKez7xgQiT6wkCdF7kJ5YYFMrYig
7JbmBaMWd19J6TnQLmGUfx7mPPW+uF0MSq0hZSTe5vwLgFTwgtdgv4nqtfeCzLN4azxaGnu008va
iGe2DgbFXakAUkL5FdC2VgVv0UAHsvpiQ1ANEYSChndBmy3IzHkENFcwM8nLEUVmPWzt0gOjPOhI
A45m1RjTB4S+rAwuzJyI1XmAiDnjAmhRvIXQtjqyThya8YAiLjopcgPkNRpeapoi7X6erYFnwe8c
Y+0C17QlC+vXACwi2Lhs63eyXYipsq6xSij/0Bq0ejfEIQDGtbpybVNF9qzXf1/1jwlKWqRqHE8R
KBkj2uZuXIJw3kbodafVxKz8W8VhDIZH4SWpvI5KDDePPetWAi6u7pfmyZd0L96DteCqrtPThPsb
k/lGma5Qd53geb8vGPjovWf1s7gK0NNWO6VsvfC0+x1WNrYVKIKMZmgwKruuHwgub+t7T8y5elvM
XpCeBrSSzLmjOqehZ/sTvX/4kA1BViKONgN7J/54qv2OAS/0j+FEuw9fCcyrOjsii6cHw7NYFk9F
xGydoVescdLaZRHvdOwTbFH19JT4SFw5pKuKZQKpg4OhLW/s5gsxAnP5XtYt9t0+a7YwvrAJo8ht
GS+mTG4Oo68DefSdcvpoUFxEyPw5iF016WTPkEwsNGWRsdoHv+8IDb8owwYsRJrNFvQxTJrdOxl4
uHPCnK7txmrGYblOUmaZmzZPg5T+HyTGPWANjDOdgxGRATpHMwMhBkG6crjuUWrbCxgljwcI0rrH
UE/zkaHzygXEbad7BkhwK/OV2Uj/Oc09hixLUKXqKIZuvOXa45EGbM4pHuWmn64EbNe51FwsDEi1
Q1GMWky2T37eDOZ66Sae+EVyPDoWdUCPtdBO39xVs4eFVIzeqSt198kKiX+5mOamGI9WJ3BvYx0V
H8oq76nxkUzme2CpLKCmo+F5zIJh6PCt04S4XDR6z+3/n+8M81ftV4Al4s8K8bsX9X/+97cVuPvr
K36rwP2Q+YsfkkhKgSKYVBAh/HsFLt4QreTy/3n0+Hw7pDT+baTjvsE2HKNkEIHth54IGTH9PtGh
pPdwEiFhDfjvv1p/f1d9B5CRIuJSHRwrdhAyUvxB8kVOZsCRGFQoCVxPkUWeIU0fDYQzev/Nl/Kb
2uxbddn38axf34gMUMG78G6B5/8QOerOZRwnDQ9mK1CaVrK+J0Lndh0a7/uhvGxz5/LP33DtG/yj
r/D1DSNO5jYWAJCkrA78/JsUYolnPx2NJlodacqW88xnDGPwndPHtG8ZwVeIETCC/eU3FT62eY+C
yg+ZlH3/pioedasHvs5GQLG+oCGYIIQGSoVNFb7mukuAHGs4xCzFr72w73SV337BPwzmPGYgYbQ2
a7wYMn3w45VsqAe1tDja1EvzHtnYRbR86CP7w59/wH/yLjGMC4FrBbEfmsXvP6DQqlsIb1h9np8N
Pp2y+sWDn/ZX38SPhYdmH1GkR0vxh5ZQPCPP4QTVXGB0P0XFdQtISy3j/n/yLmgrqdTX/tjamPrm
BimGqh9T+EKAGsx+jjlm+Q9hG/2Ld1mv+D9uQx5dsX4W4dL4ihybh/37d3GwIgYIsSF+OM++7G+0
wv9ubuX86c8/zfqg/uF9AmKMfMcBqyjW5+/bT4PRVrbo7kitii+DOToWnOf/xXVxUKj+8U246hBe
eLSYZ37/JhMgop5wKHpThGUCZ9iQa89ArL8GaomlF8X7jjih8rPAtHWV9dCEmG0SwuKimCm7cfPn
H/mP92Jgs27xdONJ5yn/IZwd5nwedqVL1HyGV0/VCCmbkLyCtJb/4rH+45fLO9EJRX7r+24Q/nAR
LZW4BCDIloIpn69Si1Ntg//gX6xY/+xdHKb0tL94Dz/4YfHIM3J+kwyh6bJ4IByC7D2M+Oc//87+
2XvQ9Q3c0EVsjJbg+ytolQGZjYLuomtqumP2meHlw5+/xfcL73rH80Vxz7t8lJBv64ebBCZcaqTD
Su+lKYlh8KGJV5mcLTWwepkzlHClKkbCLmhL/g+uEypmPhtKByTRP1ynuET05Ux0LKScI2bg1nSs
+t5++vMP+GPo9/oJHZvIebYx24ls74cbb2RAngfrs0ZDY5sf/XJb1NezuS7qC2uDR2jvXmUAEKCl
6q0ivizfm4/Rv/iof1xX+B1c+z85O48lSZFti34RZmgxJQhCZkZqURMsVaGVA474+rfoUVdWW5Xd
N+8uMhDux8/Ze20+RRD4rvv9p6IRLoyaYh3hPwiiQPWGRfOdVuDlrkhNGXGoWIv7l4v+x6PVVIvd
FJ24oWL3/fXtsXW7j5uShTlRtI8+cX9wg55owAbmrD17rD8gk5u/fOWGtr4wvy5tlCaWriFuMV3t
t9KBgSohbIIXikSXdNpGhFIp3SYG3z4gNtm6zqYun6vmpUQ9PfafEZGLk0wCJQa84QSAo5BZ+goE
iSK/FLi4mdBhzw+kewTlipU5ZRz8INL1u+uDtNwQyRHjKnUzdTPQ0s6Lu2G5cWsVzLkM1CrfMtSs
nS0wUKs5GCgIUHdt8JXpVYszRqOZF6q4gAjTICOEvl4IsXMjOuuM3hafJR6l0PDeJArmKhGbkVZz
PJUBlOst+Hmaey7CtgSBmSjbbcPotMBdQsOpOI9EKx/LZHpVwIHGyg9QPkUqSLrNtoP7g8OqT1zZ
ngTEfTxYz1aNBC50SLWhR2FsNCBA5MXm/WHWLu7AjDYyofLN9KZ1lPY0eopbc36I3CuVuaO2T1QX
7NYT00ZG6Y+mtH0brBLJedMDY4YsgWek35FtvTEcoCAw7ki+bZeLrV6YFwJru87rn6vZZZgehcJy
KY69Em8Z9AROEgWJFzNY/Fg6pMr2T+HuFuM6VxnO6iF2XZ8Y701v7ZbmwwIIlvdv+XBnu1tvjIgu
bX1pJQgb2k1dPfdEEJuE6eAbvbTEdWnu4C/5lcT4S8Y7niIdx4LJYgAsa7KOuRGMQK2Q1/JoDxMT
eQ7q5Iwz0EcfaQARUnZgH3OojG52bp2NXYVJdJ1E3fVU7EbIPLm4IrVDhdxlkBpQx49Ay4vooi2X
Ub0f25NZbVQP4A8kVzC9eKXkcEwIqu3lSW9uYyDQEnd/jTnf3djyJpK72OPciJe5V24gcod1gnVb
Id0tXLwnHQeumt+n49tkQxR4BadD4nA5fsXLI5hw3QvQcszTbuyPdn4XZ1uruNXzUGIDa+A4dik9
wPbHhHhIZO9CAK3uiQQjF55IYzm1KCxwzu4XaAiOd6L1EKTIKzJ53ZgHp0A+vyrNie2pClKaxQoK
B6F6nY9+SQcgJdpyml8X76uW91l6TyIWIQnVYcJGH13Q5FqFBYoa1bjNvMRSHquqJhMKT6SFHySf
yJtBiktIFVOpNWWR1zts7KP0bpOWWyAjiNM09mYTaOEKKR32qcos3yRjYlCxGcqgt29yADWydK8m
JoU0PmDnmsQQ8JQYUUQXgrtqBRi75+vKux5NhG9g9RN7qNa435g2KeGf94b/Wqtw4tgeTh/qBOdb
UWnas7tg46Xgt9SRWCQ9wo+eyARUL47K6ygXi/bUjp71+Ofr/kcthG8IBhAaQc6UJkfWf5d/TU+H
YbZ5UvWMxDYZ2TNopWfNk4RYFf2lDvzPiyElXDf3fyqibxczRSeShiJicGzSJOmXxB7ZVXafgeC0
7es//7R1U/m+/HOyQQGLDwsB5PrX/Kuypb8uUdFC24rTK819JVPhLz/n92fGDJoHpq01uquZ3woW
b9bRyWEj9psOXNeSMjlmoh62Ths0EJxSNFZ/2dP+OVv8+ptsNjLXcfhFpsG78utvAq06q0QAACma
os8qmz4i/sQtGJs7TyENBz3H7JZXgCiIYUk0eGrVNWbW859v7O+P0TM5ZOm2C5jI9dS12v/XjVUF
yQwlh3KEVO+Z8a4JYLHix//jGiZFkrmKBihVfr3GNBQjXWCIok7RbNyZCCbPgLEn//IItbXk+vWG
Us7yaygQbI4C5rfKBK+WafecrP3OZq2TKI9YnzUo9wYF1AEnYQqLj9HurBn9LodxSw4HMXwJCaDZ
36rQ30szrs9JbNVUqDzebw+3pvHb5w31hHRyhivDIyOzBaarfdD75vN/vr+WQZ9DQyus8jC/PUN0
C4JJF7XRTMZKWBTAPZdkrmA8Kc3+z5f6/Tv0cMXQZaW/QIlvf7tUnMKK5kPn8JcM9gHBA6HYKlv5
/+MqGr+FRWy19n2rrTXZ8yUieUBsCncgG8YKa0J//PNF/uPN5wvGL7n+FPiO3754g9C2DJ87lj5P
ZTSqBwpaiqJ4//NV/uOGOc7aWdOoXdeK+dd3Hxpx1jrrVYweXwwkr4wcq//5EvwEbpflGR5G0G+X
YFiI6LNh2YfejcAaXzXej93/eA2Pl5i7xXpv0cAzvrV8xkyfrHHiFWMz2Dex2/tWBfHzf78IziQN
OzzydvV7+8KYZanBLG/8Uo7TOalS2DRESf+vWwk/hTa4rhq8yax46xP714qXol9mqMn5ZVk+E+NW
/M+rHf++u/bedHBehv3PSeZf/36nNYsOaZDGVVvkZ+SC5PJoRNrlXWv8pdD47RXmr1dNh2twKQ7y
3xZW6BXlpAF3xRXKato30QV70CuR9X/5Hv/rOjRs6duaXI1O9a+3jImzRN9eI1eIRqpjiLh7BlEp
QfRd8ZdL/fa98JPWdczm1kEe/f6iWTVZ3VZh0iqLr9WFGS0Utj+/Zf/1Y3R+Cuykdb//vkuIIZul
t7CEea0WyOzZmN9oJvzlIr+VE55m0PnFHYGLwybD+9c7JtBmTg7aJFYwjpQDMW7MtnST1XJ8UZT2
L1f7/SdpkLscjZaRxTrzvToS5hgT98crjTj/YnjaXtjZMYGN/Oc793vFwmmffZWP85+S4Xt7GV94
2ykFt25q5TwzlBzeTQv2gSo4rpU0aGtrpc+iH8ZXN0+MBAWRyxLJTKwt7cOf/5rfdljUOrB86foh
HbRAB/16iyeLIi7DaOtbsfY8C4LCm1hCLSiNB4aPf/np35seHkuFa9DJoPHBUzW+bRbKGOuwqtiR
sCIE6ozqyzXma2nbh6nszswUt6rT/GWh4sn98+/+q6RhlYLu4Gm8p+g/dPv7JqVJzes6Y02kky7n
TmbSsFbtRirKtkmKRtmh+3YgOqAJ67srM4+J7DGL2UKBhOZbRfg3Vh1JpValmfhL2w5bLkdjguog
5aiyfAKwNDVbo8qEDu+0+cfQbqYTmR2+1UzDwPbLBErbMy7BFJEqeJOASrZx99BgpK5O+MTk8p4l
g9lvG3emrQgp2XZJvS0tmF5PQIegkJMQEw17g+Zw/FJAxZh2C5SvhjxfvVn1QpnX77SqUZC9ZDNg
6jPJgo68MRvil58IFKmUXZ12kTgOeb6e9aWqXMfSI1hkcCbHAoAxAozx3DYzfGO0sLMjhNRANesZ
7uRImcO5hueUoPfIjjpNXkRH6A1LIibbHreSbTAz0QenqLfM0pcryfz+TkztAHhjWXE1pqF4iHRA
2OQ9MBucM1723HqLM7hBBdOerSpFeZjCw11d+slKxhFRkW6sjr8hgM/YyUOsULttkEIB10EWkiIs
V13gPnquYoMeZk1bQ6GyraPbK5un6siVwh3Vk5a5wntWjE9q4ykH8yumA5oncY908MoZ0E7khGKV
za7pRzOoBSIn/vQ0jOekCuMVFpQ0EnXsChBCLLsEgF+HgAeYHIZ/QENabO1wWJjndsUQmYoKkchd
4URNoo8hhg1wciu6CPsCtCpEHlDgPD42XZZXVl4jYmzheVrIVZG/EAymx0jT6gpRS79ykjpkqX6+
spPKFas5rTwlgruzS70yloahSsN65S5B+KiewDPOO22lMqGZI/djabuDRlUL3MgVxxkNQjB3dXnT
aFK5WhEodDhwOGUr+am1IhmsDeDTpMLWLGt6Sc7ozSR1L8NVs/KjDGRpgb0ypZDU6T+72dTv0yrx
7nMro6OwUqiKDJ5zt5KpMH9Re8aGEnJ6RLDpTY1OMp/33q1Uq06qBi8E03uhmjnAIuhX+HnVU6nV
U6itbCyZyJqEP3hZHg7eS8PHAYMMAGe+crW8lbBl9bC2ppW6JVb+FqwazddXJle00rn0ldOVtBC7
kEzSqQIFfBzLHqpVO2EpWhlfykr7qlR6Ig6hlReUm8MuW0q5L70MVEZceOesMXsseIOL7gZZkhWb
y0Zg2YYJu1LGwN4cOtca97xUqk/ApreDAuSdhpVQ5kTi3RyNaCdXhhmrJHdOwDXDCEOWOW2ZK8Lk
6H1npn3Hv1EdM1QKnGFN9W4pzW7vrcQ0nZXhXS8N50CTIgvTfEQytuLVZM+HGbcZQPAVvlY4bPrL
CmRz3aR9K1dIm6X38928gtsWADqBssLcOurqLd1/40qZK3DfK/RNz4mriwxAcEuD7gZmnQtzEkzc
PJQ0/0acvWRB44e2VqCch2iKz1Auu3nFzSkDDdp6RdApJTA6ZSKOEeH0GCYrqq5ZoXXwBawvom7i
nbbU8lg0Yxo4hcy3yElwKLFx+JqDuyhTZLLD6Tseim50D5hsFFY6aHm5kRm7WtNAkxcoXy0cQ5zx
zXGTzSPZ8HEm7zphzvtk5fCJlciXr2w+5uLlyeJQe7ZQvWzTdmg+PYsFxFfLMs1CQ5fejVbmxRtY
zgS0vJtpR7lCAeGrMmgfVlRggd79Wqz4QB6ROFkrUrApXeW904l6yJqRwAsErLiWchtYRtSLV2dl
EzYrpTA1EzsOOAAUH1MTJz+tReK8rzvDu647JwN+lJXP2rp7rH5i2rdLlzzXlsu0bGoarCAzLvFn
jFlEeMSqJC4LmWB8UhwBwRfLjHD2tEmcB1DK1qGramLJ2MdZYLTYFQ/VlGbXizSeEXEO4QgSh1Rx
naaz1pofCArJyePFIE1r5VROkYwftZVfKZAt3y4TEp2ZLsyTMg/5a1LD0vGrPLJj38TSH7qtW+Js
JxNqzPqWZLYMeXdgmKg0CQJxzSfGKOkjAuHXBG/8PWEJ2OGbBGFtclpqXKhgKF3fVEUcOM50RXV7
dumlO2yZbW3fm5k68lblIUXiIR9rAl+QxGFoC+bIvirJBzEIUl7p4UuBrBwg8N5VCJYFouMwZd2Y
K5RU68WDjMQZLcgxcrEyaUbanoa8eE51I4wd94IQqADN5yKqaggAIhHMiBfoW9icDklbnSSEArrT
EDxhtp1sonSB4GruNhmzWy2r76TVygohEgkcjejehumAk0wLkLQDc+WVi3HvW/JgW/VzMSfPi7KA
r5wbvJjEVZruQMIqswrKvbBt3b3ahGasn6T+oUVAxEoGZXtyTcCHCutEM4xkNPB/tZdsxGDeT+Mc
qH15HUfjnvi5B6oEDAfIvCri66LiVk7z7WJY92DsdkBBDg59FCVtwwESrlfM53mEnY5u+AvPB7n3
42WIQACBiw4z+8NQBQHXaOEoY7CV6vNKUBUArgZLqRngJFu1Wra8rWsDTLJ5ZRl/UAZudtKRuiru
ilts3xAOlGSUVy6hUB0U7KZCG03EItDVyUBd7BH7R7AVXW2orX5adV8WnGeStPRXXRt+yi668/qY
3re2xyt5WRKWLSovvyDaoFtDNBBPZ9A45ItYQxhUS3m2KzJs56Z8TSFdz1px33iwb21Eig1GC7KQ
+Xq/+ETCLmPvTmOTJE1lE+FAZpLlPCMFYQfP2/eu7rcj5UmBDWtDmG25HZX6bEUE0GoTqXiTt23w
FkzJKvZP3kudtOxslYyBSe0BhtHW28QOY0Wj2ToGs4WUOcm8QCXtCK+2ei/eR4IgN1Rt6EGy8xjj
immy+cwruV3MyK/wcvsi5yGP+lU/mAfTzW/1hMFCCgrWj9r81IOO8meTYanRkv9izO5b66IfNOWJ
kNxm07YD05YEJ8ICwMFP4Mm6o3VfSu9Oa/BhxmA5Dp6olRvPyzw/csR5FvxIogDrkaLR0MkIacmN
/RwFb6FKSFOu/SCUYtXzDaS1es3dpPcflaiZpMWjs7Fi5QXMxH3ZjMDR8ZHPsggTcyQBuhovXmZD
lDLgwkLWpCh3Ps1WPtZL9IQi/mOOqN4ICTnqw4eAckhLJtkt5EtGwvB1yWSH3QqQiz7+rKpXBek5
K/Z9NUNv8PJduVgnY7wvHcDZWh1vEL7KdTk58x/csSqn9KqaG1sdfwyF+7Q0M3m4eQ5zP514D1P1
Jcu1i5ycKzjEP5OxpA+BX/hoRdZD4zYfk1rn/oo+2XCoP8WRuymT5ASFbsvBf8+Cjc4a9TQYv7ju
jTCp9Ccot19ZO7N7XeO2hjNzMpf+pcJwq/fOZ5Qq18hZj2KajjhcnqcGU4TID5HOA0B72ADxhYp3
48RkcCjlVUozD9YWCcgss7HkBSSjJRWBujza2uhz8tyZPQlUymlOLi2/TuPElVE0MvfbNBGzInjN
praJdWdjkCie1S1/+nURV5eZ9Lxa3rRoZOul2OOU8lFShp3Ai5nIw0hfJO4IUgA2JjWWLCTnulo8
eGvEK4scMBzivRSa7eqm6mo4QT0vpOgZAJu3KilUMFa2Tnczxm8S2WZWP+pUIwKCI2FJd63Mjz20
Pl6YJ3XKjssahQ2DN7d7gGRTfB7SNysj3JDPql3CgfigoVH2zlTC83Z3tVVdkSZx5ZqffYoqjaFp
4cGnNhTA7pUvnKeMvdO20vsq/nQhNILWfZgL+400SZTpBbm4OF2j0d7LDkOL4Kjg9ni49PfGUoNs
ouFNPogav1ecWAZvDJKSpMb+QUJFm6F914qzJz14k+X5xvZgqxq872hiU1V/o5XiD8WJPy1Bg00W
F1HOTxTaV1WFcjp5oxoPLYYlk2Hu4loGS0ewbV9uuyrBSkoYn+MdyBP1J+KcXGpGfYhBcJMnQclR
CHFoSarERe+zLj9SGAFS0QJBnMzgnrO5CLXc3vQeYV8qFwfmAFObvNU6UKeE9L73inrDin+mOuEq
cRRq4xi4brwTynDU1Verwti6CqhNEaaG6Rvdq2Kc6ajx+CXzxYfZTHzJYtiIHfifQ825qMSKgZsk
IIx30zFp6rRu19qQz7z5eqifSoQH+P2aIEnOlGsExBuf7cy2x7bSlC23kpQMsgjne304F+N9NYJr
ANI47pfhkE1tYIGAxz7vc6JfZyK7jBKyjj+YJGDuijbWAtkU+QAKY0GqfW4fl6y+ds0qtLG/eEn8
AwHjea6MnyYTWc5DyJq1ajNAvY6HeN8X2oNVEpyhkr/CDGBVoMhPk3UzJk1XlQXlA40ozPNh2TLB
nvQFP3uXUfvDWm7G5ihjyKWuC+91JoEhB2xdfwoxX7rpSrFM3wJ0odvKFrf+RodDnhpoLWax69h7
zfGeGAIGSS6T1ZEcm7VdPJrg5jXCqjkhGqTFlxSZY7ubOQyzpgNFs3cYcjZlZ20IozkUjUWCl7sl
28nXl+asErNpjgBChC8ULXAZ9IPioqxw9kv/1nsdc2UP99Jt2j9ZpJKm+SXJZ9r6ATVwqPEVuV15
7jy8BdcxmpyulQk/38FjYgdGc+nbo1QfdL5FIn1MTnrC28zxW4Z6W9GeRX1Q6N2l4+1IeRHfTN1j
lV/3pr41nTV664P4Xb+hoHK1LW4m3iVziwEf9/sT6juyaHyLCbe+kvRKsKYcMVN0FxOkIN0sd8TX
hl1sbhdc17rdBOWsUtTD7SSDS4cy7MoPU6LwyBVfFHwhWLo4X96ZBIeZzll1QgY++VIxjnlfxHMD
8g74TxDFPJGEu5uRbpbrvkJQcHvg9OYbleuPRoincqOV5NmcivbczG/QSTcNPZsl/klgUQOBKb2G
5kKA+wYxjq+xCS7LtZZAlm8I4do6049UPUEVIiDMnkICFgNZb5xxNwpQ/hznrqCo+MhOOEGEGYoD
zLL8r2HpPnTFgy0CGLy+jREqx4aBHwe8u0ljygDtivxAQrcS3rULxJcUniNdQF8x24OeV1igRNAD
/Js7QazPtAVCfRIG59tZHjMd4LZhfwryBAkL2rYJez31Z8N8p+LL1hEDfNqoRpb8WveM3eQCW5i0
HY54RC7oJBrJblWeTe/AN0dIk7/KS3rT3tCZe/YSfP16vo/a7gijHE1C/gUFeNPX4msgATvWMSAl
U9vfyG4hrrYx7gCObGqDeCYpkwT/1zK+m3GRQyIkdkNdyBGIh+NSZLQByNC1nOwGaOFxZfV7WXyV
GoiKoPFF5M+URI9Q9tHAgT7lhoW3T+bbPgJWbzyYDZnSsa9RwC/6fVFFJ6Fm29bOQs92tpSZx6QD
4yz6G4dKksQtDmYUBcT6IZk8lOrF5UymPfQW/rwrUmp8vXP3AIpZh35MuDIGUyGN4lVqV6D2CEfK
QwgVzx3ROCXON2QdJ0veK5myRdEYMN3Bn+0cbQK5nSkgIiIYrRfVIafS9DUYF2DoAwJbzHpf2i+w
UpwIASngCkw8Vf3aK89YbSABdltMyOTB4s91wMO3t7W6fmXsF/F9kzxZ6otqn0QEhoQ+pXM9a7iR
lO3Q3JIpnNFF1OYj9artjH4jd5r5kUMysVrEQvT8uumhbOaNaeSHTnohYX2kiJLDVBJPjPuUEINh
2ZneXd15hB5CII3hnMfDSZofeFP2KeHJGUb13VzEV97yOjYVBAt2OQIOUpv7BSqc7kplXc/kdKeP
YNEK7d6tXwxWfvLrRgxctotD+d7mBbRWKk5oVe/kopBL6movHBhJUSEilWjA4xqejXEfT/heThez
3zvjY+pd28llNnvIe0UwDeHqm6QLgPfQILWP+IalvyMYAtxqRh79OWlpDG87u9rxho6g+qPRoSnG
h8+G6pBbt7ZAiwoPboHdRLcAYM53mMKUDdRBL4DlUsFYdV/gZI+BQbIm50hg3fRDCJUnv8J7BPF3
q9acS+m/Rwq0d5Ef27Hc9c2lLmuSSe4JmzwW9nJTqiDka3UzgXI2C3qkJGwlBQ3V3PtRjtk7RPad
QpZ8oSDam68W9WUwDtp4Qvy36YQNMCS0eiS42G7EU+vAzD90HQWncjOa57h9GLvLVL4oxa4qqtDV
i4804UXF23Wa0IFq+uiPHXWjWgUAbXZ0yH/MsNPSwbXDHK1W5TYPDsEWnjT2mJTOmJ9/AhVFdDje
UtgdVwq5QNDJNr8pOMxV5MWNesvOehYNJrVOkq1O01N3aSrMvY9LhzHghM0tP/Tqp+mqgZraB7Wh
CGrmz8VQ72QlnxYXVUu37GyFzHjZsurWxnvsJJt47LEB4UtTNLEmRaI+HDZDxPridMtxhB+QYor3
wSzHSnMzzFuNSJb+dSKu0Pb8VEe00jOMMeP5ULQPRvoYNdRLc9DP7cWYpk1FshGH5Rq+JljHba3M
wTDtl3J8yxSKfwS6cVdtcfYfc5pseMGfXSJVRi308n1GzolCxqOoBkIWSiryFtmglwI2LdXrTFGD
Lqo4fMiXEte6Yli7QRVBYn7JhrAKMh3LK0y3O7s0fHc+Kxq0bwJ12gO9gSBfYjxg/IqM0bzaQeNd
P2RSnY9eelSisOZQmM/GmcSR/djQ/lBZUbSrpoevu0CXSa3xXi7sJMmybXtignL1RrNHmo3to6I5
Z4sgYw1Wz+g8tvFjkRWbkSOu3pUUKDDawS6aA7lxFGSRnuzzfmtV441nJJ+m4t3UzUSJWKL2pGGI
/cFwIFvOvKx6e6Zi2lGWiiUioLu509jKdQWlqZXsjLQJTGEeyPaCsUduZv5zICUp6V5UKoiJgbHV
33nJ0VReKhUkqfIxTtVBVz/RumyKMdsodCREg6rxCeIrHzdlvhkdx9Q+66u21NV28ygOE8lc0mXN
HJ8ZoG88Rw/J3wvsqsBfmhK7hIsymcPWJK956PflRB6BSA541R6Am96lAC+aJdTjT1agjaM9cBwm
yXrhVGVTeRNDIpUzAvlDWYhwkLc9m4R6XwnnwLevuh8qxWDZv3TiqbZ4dpgPxWOSd/REBj+DZ1C2
8UNEgH1BjDwpn9vcIpaEFgkIRQSfBEs57ammuiWrppgp+AozGFDxcS4HpOZPmAeLxg5aw9z046ve
XSf6UcQaW5FyqHsEgKQ6MV0xm+c5eVpim4qGswjTlXVesLoDR2Pb8pg1XHlDT8bmij50jx0nGEx7
QWoYnKbvamLB6rzYRhafo+ROjbC6DKV+0Ly7CaxE9tjrBwnrwxhvoVwGmabsYim2ovnhKP1VmRBH
DwpXWsZzxK2GllNV765z6zKkahGDV/VlahhAF09d+9rpS9DZvNnTy5gdO6Htm8kNbNHy18xfcGlD
YoVYQZz9uue6maA5K9czF1ULni62MwGOmRCNcfQtSHSlSnYlAM+FBnY6d2FDl7+fienTzAAIcZDk
y7UKP7nk1BUpdZg5/ZajPkepknWrPuUuYyRh7+Dj+ejfr+RiP7BLbIpECRBQn+k7HzC/bvOcXIaW
bgv6ZdzjiKZhTrpVwDmUSHqmUtZt2nCSbXvftaZ9yQcObOFxQQa7gAjLJ/OIUYrpQHwmI/tA4vsB
0c9TnZf3KTk6DNc304oBmZEV0jjJPZAaZbFNBFpPz92mhdxilN81eret7HyLuosh6adKucvmQkRu
FxHjQWhE571mS0cJre29HKd96d2q3g8rSy/gmC7xiJbBsg+r2HsxMCSww89mydlT3RJgDmnL3BhZ
esjVKByiOWhj9z5zWBtTIMNRtnNQCBckq9tqQdc3nmO44gQ2atUDDQ4D12n2Im2HFofDaaGdDb46
T8Pc7xY2L3f+1dYEJgCXqmV6levT4yI7GHYV9NIW4arnl2DWzcF4U7LPyq6ehLU8FMWXqGLyhsfn
adTZj4zr2E42rZGd1CS+jGN36C3vZzx5z+CofQGauuXYs2Q3khTjOL/rcNwj8/kc7eGrh+Lo2toW
VNOumpsjwNigbVrSs1v4409VTUK2t3ZHXYq2bmE45Cw7kRMfUeBiNcsTqJ3rum+fxCxoO51zs990
pHJ6Vb0BnY4/RlHkfomro0tfKalpodNJM0xtR8P/Ft//dqFw7VRJ39fAw6vs8qmFqvDSlDfS/pF6
3pEFmygzEl1mEjDscdyakzyynrznKX8jC6/a1F8w3y55YtKZLBjW8qbTe8j4O1xKlEJWMLrNq1yz
g3yCN+tJQNI6NfL0s1bek4UOrps5r0udn3sd4mRY2Awkys95dJgFKkEyFY89iwkJra9FRMdEm8pQ
jWGheRnnACKU9GfBJzflX72V95zpOUimnMUsGwDGU4ogbz3wzBNkcy1HSL4lsv4r5taPg7pB7rIv
4q7z6W6HzFx2ouz3tW0FNcitrPyQxcNkcmSy21BnwDVGNqnbzUEzidhz7Sv8vxdRF0HW2jeG6AKl
Fsel6wJnMncG1ORi6p8kEINKJdVoabYavVT2pHOjtYEj6K81yY1OS8MtlS9amU9W/piRXtc+Zkpx
7UQkALGkx9pIrdsF5nIhLISY175ev+DAVN8ag/0s1wli1QQGfQqWQj9ZtA8qAlKdWQS1U6Gjzfa9
l+3ZQYJxGUOZyzPxFcccBgtoadJHD2byyHhrU80ttzalPsNHFqeXtFjdytVFFy8pkHCobk910ocS
kFpTxWclBeqTe/dC6rdx3u51WvMjh+5IcjKaTb9TPqTOxJQESeJpj1YKEKFI+iMzGF9QoZlpd2eA
iu459At6LxplU+WGNjudgqTe6PKfBUWeYPWCqZ7SkCAsaDrmg0O0Erh+mBoWYYi8EebVUFhHVcsJ
uDQwlsQhmbTdYPnCpWdrWdA6b+l83eVRf0oGQs3Qxmf8g/hS0hapQsckmL6eDsNIW9RXNXL91kZN
MbVb4ASc8jPiqHP+hH7Ncy4H7Ra7/1Edhq986d6HTL7nHox2eBoOTB2wKhPQUT83ctuXw/yBI+TW
m4ZreHnWplygXpHiQmRjTvuIec4aSxIljOWsEMzQzE3IiwfSn7tLNc/RJWnrR9dsw1LDW+dUbPVl
CypnHjed3v8YcCGxb+JsgeQ5b6fceABo9ak005OS5F923TzRhvialoTaG/lf2I7wmhjZ0roFN0P6
pvY+DlCzplWyi3p92BrtSEgus7h91efWbmTcNkN0ByV334gBjoolGk7udbFDG3T20uliM/8PWlP5
NIz8xhZFulswBlUNUCJOLwGKDaI8TURsLhi/XZWbj/rI4juP9fpat9rOmx3aqgNNSQO2JRLatr4b
Y4P2hzcQ9sMC0Xb6zyYfYup9gwm+HK+dDl6giCFqSqifG1lrsEsJyoFOSptd5csaiOXtLINXxbJe
43TeuXl0M1RFGC/1sRfqPtFZfSv9gcEeEyBjpxOvSmSeE2jadBPbeRBJ804YtO8rtkJzbH/WqnMf
x/pT7KYvjUqoc+c1rLaqckxE9dBR9PqlUfyELfRojOMzNhWUJvn8aKjpY0mCQlDBFgLv9OqkwHZy
bTjBnH5EwYPGnCQrpYyBWcQXy0XPgmHhOBAOiZbhUKE2oCnu3NlDfpZKd5PO49kWcNHpfqKlrXdZ
uTyndUHDu08e9MQJZMwpUiohLry7saD1GDUhroE3kkNuFK3fGpl3o040jSbyY432GOXTK0kD56bu
6MBANKAlaSTOASXQkwtvsOjFraVxIG00HfW26pxBijB01MMJA40Yx43LEkc/5BFj8jk1i7vaxFky
qIxjhb0fTaYN9CjYz1BUBNpQ3rtxfCtTAmqF7p7qrnhPIO3oXbVB5XFHMslPZiE/zHbe1+MQ9Ebz
LLHDxIlBLy237mtjuSfgpPXtpYh8xc7PSsSKYyDtsA2N+it69kbt1tCwX7n5Beb3kyySq7GP38pR
oFWazoL2JwCfA3EKTWgMQxjptALaAdCGuu0WcrBS7brR45/0XQPRTwfUS4fOmTkFL9AqJky3XU9J
UVLoJINCK1C9zpnteg3xiHFzm7tEKzTsr1q6E8I9rNjyUpmOSk5QS9IF+E3BYoLCr5giEFlxVpTh
NS3sx9Zl+KBj5qFVSBeNQxyGysus5xy90l0nZZjM9akmOpwx7wGMyDGh7eM2xX4qYFR6EwKDhf7e
oOZ3a+ZTxdg8lh/ErTzl456gu+2EQStl99MZGcLv31T2lRTUviR907+4Atq3K0ss82Rl2Vb/UCX1
YZLlbZbTSaHKjDF3AeG6KdqvFNuRtCIWWjf/P47OY7lxa4uiX4Qq5DAlABLMSaQkTlCSWkLOGV/v
BQ9cz+XXdqtJ4N5zdtyMBV1Yfn41p/TMyeTJUYccSPmooWOEwnjSRuWRRmvMH1rxtMTuTRSFdVn6
L1MICLIxboN8QZx6CpTpqPXxfoDpG2JybVgJ0NnZ82RcKyVxQz3b5kK5K4gFRIEAaWyWO2OaqLkv
bMs65AH93wqNuVPjtETN+cyBuRVtZKLW9Ih0Izpc4kyld1s/BNG3vMB0QkXLAAS39EaccD6RqNqi
DIF8CEPFNSYGLF5Gmszs2IIzs/h5AEvU2xywJ8HsFda7CD1cgxkAQvM8T1hX1F3r+1S2EQ6Uy07D
Ldrp5UZEvCD6v4SwrcdUJetM2GQdkwhNzrmh2yjzAY165Dvg4AnI3bIbFdySzPt8aX9KWXyl5AOh
WzN3tXEUjS+YRNsiOsufEw/9F8ga/QZj+cfsuK2lh5zlXsVv2ug3wrTdRR1dZzS3JV9J/iwbNHuT
+qmMh6njq63gGVBxJgX5gDGk48AIXQFEopziallPWDiH9C0i840sKTACgxgqmDWSWNDYrPyCJhn8
SDBM9Dwgw03r7iYTJydKwnZMx501hW7SjzYRbmxtNUICivFm9F7Kwcw+TRD1poAFntGhSIcgvUpz
uhFZ65SCnroaeD0dwEkKZrS0BT7hcmfKzcnT5rFe1QMHOPaziR7a9kfvHygv1p1+X6CmzqxXmtit
A806WJnoKaJgEya7r5n7CzNbB1Q9+t1PJe2TQSMCkF89/xjwPIEo/ZMpFlnFM5Ah7Frlwyy36NR0
fKNS8C0l4U3SBhrR40M0V8dsprFn5K6v/W1uZa4Z1BCtf9Q6x0N51fv6h17QVTFQ9jbHULnBygCa
QlO6J+eLNzdBl2htzVLZIMt3RuNO5rVNfjfB6sZabHC09gOhvdlWjdHY8RYb9Mjo5VcXvlMTs43A
VyR/duUS8eEytUzckQ0weM+ISvJ3hiwSFcABmdguCGn07jlWp+nFEeZwgx/oxDuIUNSI5gLlA5Ga
MLz3RgzVFzuaGKzHxnhW8fiV6wZlimW7m5SnNOl/nI47EYahicXjkFEfD2MlZ1dp+NPRqwSsMmO8
r3J70TZYzdFKYL6nu8ikVSxfa1F4+eS7BCm4qfbmQ1YPN5KQ7TE/ZoDhOi9XW06THdHDS5aO9BiF
/OnX4jfFtOuo0EXSnVHS9l0FeCm95/NiabQessGH1QmDN8r13yDIdCLup3iEmgoBU8PB57AAVYsT
28iJGkopQqnfUuFsmIBZ/nAY6K8my8RBfo2SQ2HJb25zk3rzvDA+4z4v+XIJTUxhxin6W8VKhoV3
uQ07YLWa5p4lKYzxiy69B3Hm9mgMf7FquZle7Uy4EJ70lkcwK6xnV6C+rz551J8JYrySrzaC5B6q
6K43ytMfJ15L0G36ale5vwm4X9Io3fT0L1rqo0lvuWoPA154fncQhn0ZeFF7iPFeY6qbLY9qGBa6
GS9YNRHrcQhxrLaiB3TZtFsu6qGwxbNOSpT1IVcPff7Iegq/JdgpIiOVXw1qxNzp2sUgtxi0hPMr
Su0WLLSlZVK5tOPPLLiV5Y7ylzQdQ6LvIFSgbCF/p4vEzW5kCeT6gS2wQ1HDONcMZFOM65pTUcl7
W/vOpo8U9KT5Fc0DIS3gANIl6Q5KvyEBk3cpTbdx80OwKcpGNOjkY0FnTQ9KeUifuM/aXSD1Ukr3
1A+Rb52j6oCti/RwMwTPkXwdCdUuUf6a24l3U/keibyt8bqchKH3GuOF0kHsqXZsVplF8aE8o+xM
P8z80XJhkvToRuZZY6HUCk8eN0GwV7JNJ+wAz1ep7hZxyTK4UXuRGsHp3CZvTF62Gs4OD7BvQHG/
hPqqR3/FeK20TUX/tP7QktPit81WFWVQeHybf4JCBOm7nm0M8chYmM0/ZlrZI2Zvc1xRIJwqhyEH
uCzfNKRf2RWFQCx0tjQ8h9JmtMu1f1HETnTQKtYJgYaHJtlE75WPspMEoEUuVO01/1Fr9OW4KdHx
/VquPtleRTIU/IrIyWZtRbNbF8+02BjFjawvF2FYbhLO7zQwweYqQ6UmCDCctZv7j3n8MyR3vJTs
VEZ1SjWHTLUc7SMKK8M4TjX870eqVbY4uHKBrPmcys923Aj1o0u+ZgP4wDzOwzEn1Dv7EhvVqSY3
guGXw3etJxyGJSHn1nwfo00amTTiBVtduPTZuqC5AA3WBRiVu8b23wKs+4qTWpdujEHsPS5PaHYl
YrLa5PprVIcNssBVW+xCUIqUX9SCDQkQOjHhgZZCsRSK7OQqjR+Ig9pm24V3+gt4tYLpWH/nA9YV
Et82HQEv/hIXj7brrBePWt5wXRaD2xZ0fEPxh3Q1eZStUyXmxR/le57cfY2T9YclZ6tDnaEu8VHf
KZ4vVDwAl/6tSS48KQZ+A0s5AzrH5ZqfS4v9dcqiozG30d9EskFcHI0aAB25d70Xs3eZny4Jr0nx
S9EHIIEqXLTyRLQb8s9sHcrbeNi2DeEBZIJHu2lyK4oBK7oEVeqhHd/4h1QzMjwFBz/yejDoQ1JE
bzRZytR4a+OwV/jSLYb/pJlWkOvQocQ8IKUi7lUj7U7ks4r3EvfHT8clE+yUnKv3NJoPoSdtykFh
FJ4FFGBpMji8OCXVdImrdO5Ye3TMkYF3bKarAvqFqQrJ2vwcBddfjrUBsCE79lDUYrvRhkNrdU7/
Fcz/cswD4R/UCWJoV4xQ1oA+kuXwMcwXAlQzUN5R3S9PFmoBZ1jOvfJJ/yIHF3Mh6nM5cMIJcRua
kYBZXxxhHd60et9PL0V4H1DSFOqvMm+RctQUIBlujtd6Mh3anFdNcJS6rYK6AjVgyMfBA5KYFynY
S8U964hH0E/R9BPnh1o+ZKPPsnAUiS40fibQdoMXOrynw1qGnelXoX42rSfl01SX6MCkw1/C+6/s
8u5udRtB9HTppnWHDDkUg5aFjT0kWmrYtdQRTIjcEkYlahem42Q8o8FjVir0dd7fo+4wkE+rfaXN
p1Gu++CcxJ+aso58Fm5XM+5E2OGPqrOviSdT3fB/EeKoJ/7VT7bUYKPYT2n+S9RdHB76nldd9Ubk
CrP0MRTH1oLI9W3EOpO5LZBj44XgL1uUp7WAXrLqG1cmzht91Pykno874kecPmm2mrSjZsGKnqfp
3xB+U5Fhc3eSFVIQG0m4LfIedNlUDoqHXiRPRXyBh+u0VJgkTqwWBITzTzubceXg32Hpv/fRvuo8
gtMImiVwoJhAq/qaVEFCuNMLkFY/HzoVdwKU8k9MRwWxDvMnzo5FtMPE3NO66wJZGaJb6D/EbDs1
0sBOOGfBMys/yhBcGbamz+ZTTEdj0646MEMOaCt4hfI32W15etL+v432CTyp9bCUt1lFIOyCy6+E
cDvTap1mt3r+CCClSHo7UHTtBPHVZ+WP8PJm/XfDahaQCr2d4qMeeGa6IYJ33XcfE8/16H+m5u8g
/ouUL7KJ1xmbWhO8t+WnASFjXcfFtgKyi+6HCKat3GzGgByyd0EmAEIWbUH3eOzQrjuj8kiQcdYq
f4ql5bN4C/9BkDe3eBx2Zp+vuZKb/pAV34xAjqZ9zcmHCrGKuCj7iXEcA5WswHxrOnvkwpurDKeT
5fjaedTlNUwi6nvu4LB9CxNjLY3INKfPoP/U+t4d59FpU9+J0co3ClbWZKbn8dDObzkH1wTSxwBI
B0dsVaiv4AaHpxUYDBCyG5gKVSzBwWCJqnP0iTQMlacSLTi6lbTwhhsJsmdoi0I4k/YrUAAsKQ+d
aCpDPcJYKB+G+BPzHKY6IKryMuFKesoqsIe7LTQVenwDCRBhcXL8pmdek+CJuVjxQ/XPentHmZHG
O0V66I1jtvsKSQuUUM9xyaEIvy8iXHKDJQQ2OcS1ts4t0lkwRil/El8NgI4dpHu5uaP0RqBwJ5kZ
ve1mJn+7GkZ11Wp/fHhhfFaR7Ku62/KQDsonv2906AQ4Rxo9/ZOfXX3rISrXVttK0mnQL3X5ng1O
YK6D7EOdjzXdSLIbzc5I5R0uhWRGy8CCXhYHIYCppBgtgG7ncvaInimNR15+SgydgSVSWEI5CXgj
7LFcOhRPY1qD1kaIFhq7vj2ZZb2N2z+h/xqDK02siKucFPdFE1EgpLpUDaL2SQaTL3WVxLDEojOR
aRO5onWItHeVusGqC9cRoxLx9+jS/hrI4N688jihv6r4FuutwCSNr+FENKlLvglUJa7HVd4/ROEK
/2Pl50Xk6gNrL4TDNceAQFvnUTFVL2s3Iu4biRHsV0S8l746gwhteLn5Wxq+LJjvkHB0vd2b5bsO
hCK6eeBUpiuwgDEQ4qoFglFTBOtj4gzCJpfepuLTAqCPaoTX8dmPFaeDgpZ8/gWO85Bbg5iY6N6G
H/J72qxVHaYi4QaWybB14uStbODk2985u/fTV5vuaqRx4D2hSsqLdVLKy6z9m2LiY46m/r1YoprL
MH1DqNvh9KFOFHi6+IOC5Z6AQhWmZ0S8QsjCaQ9YWVVgJdNeRBAo6ORtN+5FFPqxskeFYI1/FJwQ
/80mW7nQaISSHqMotkGqEZE57DqkBk20F6heBe5P8FIqobtHjxnUJwFB8yQ6cj3ZnfJETRaFnoDE
bgSfLhIo2oXjqUt2g5Cya2+S1r7+CKRPOoxZvu0O/c2Q0GnzPTeCIxnfMWeUDMkLjtzRh6j0IE1H
tbxIJECFOtMCj8UMbuK08r+RADEtk9dx/BrAVSp5U3E6ibgaFXeIvbh6Mzv60cu9VHJrDkwwhOVw
Pg3vOAgm1RXnd2CBDQg9zx6UZ65cab4cKk+vXvp8Eixw3lUufJL4IY/L39Ejnnj0K0YiL0YOWERW
dfWVxGcpOhEXPy99SP0n/gSESviMYtKywQRY6LCN0bQLsmlXFMb6TPFtfhTlfwU6/S4+dKCf9RqR
xmriMWh0qK/kVPh/MXMfdblrQ10b5UVBF1WPXxwbOv+y5g60VM5k89AiAYf+3sZeVzyiwJ065LTK
08w/ZZZa5Hph9WZIf3J5aaxTBAXWEjVeVDTU4J+zK/ndB+/AhgDDlzJcXvXYTi3+DkI35z9Tnobk
Fw+1k6BPnk+FxBlKIdyBGFwH6jISOwyD0qrksEzpR00NMBmwJMPLzadcr8ALdT56soyV8ScLb4bx
jZ5gZflXUnBnWw/WVXqq59+gYhKoIV3tKH+lCFrL9hmEXN/8FCz91jwwPwaOwBVOHui9oWe9wfCy
7m8lT0DtVAhAOs2uih1GoVW8ZPs6evOnNuu020ryRzNziVgoCJtTbjjjSUPtuag3JXK3ZkcLuOop
Neq0/cjR6LMiAFkEZNVPnIvDP2nezqRPTIc4OdVsOOkqDEx7iH7jkEf2r8h/SiQsxixtE/XXnF/h
j4Y6Qha2qfIKrWytLVn57Qazmlsvj/U7ck9TuAmlI7MtmYgps/Ye9/ToQndZqLs2knmcpjPJxrq+
1iZSQv0NrSkiUudo2HCsSOIf1EkqHH1hVwn22N9ZQ6hjYiChHa1mRyQVq8FSE3pdRa1BHLmxP1EP
dJXZDiTpVw+OBr+mhQbtFFS7Z9LwCd32TIqqg/fOfyqA0LmhujrHPb8V56iarK35lZZ00pf/1HDf
S0Sd+Y7IVBKlTtRDeYX9MSw9kT9QkuwTw7Xmo6K/dcPeKi9isPchM/yndkM51w4fugDe9kibCup4
nYcsXbC0XyqKKBNpnD4qwK736l/b8YS/wv5fodgEnxEF5x+DpU0TPfWTfaRbwtk80wcXtSt4lR5c
D4WB+JL035gq5RaKxtb6p1H+q7U3Jd52dWDr3a7ktZQ3OU1V8ylsPSsG4T1KUAK+yhiyfMUKd+/d
6L/i6KtAFNcTgkZRHIH5yZ/s27zykMjG+BzSrVZvxZBj3V1Cq431gOV2tOGSG4A+bcslPuv4Taj8
QgiYcJjydEzFln01JUnbcrrmppn4wcfXzP3EpydyUCdHgssa1LEJZKx+Z8Xr/b8EYF3ugdV2vk8n
CCZynicrXCflFWEqiK6e7eel8eU9LD6ptQNJU5N7mGGSyl99Cv1wF0V0jhsNm97IuVI7tbr21YtJ
YZzkEgUapddmukGJ9VHHa/WbIK6jNxjQDF8TB2TcR2uf4gl8tPIpaQ5T+yvhiau53Unud+YOWIpe
cGlFfI9TRAB61bMo+E8BYSrVAnqy2GYvI/wupWSnl98mEKuy2A6gIOzCuOQsL5jAVmUFo84FhRSj
XgvmoerA+7yM/MZuXSLb5VGC9UXVHndfgo+apt3G2e//Q9tDMt/CFF0s8LWTkZrWcOaS1Mx582dO
S9hdghqaXT1+qgpGplMHKrg0soXhib06hCyWfgg/RlV0xPisZJ5VXBrh3HNMC3syDMDFDnLDTIHa
V+O4x7G+H/1dpO3MwRn+ycaqK39nOV+lbeKYKN4HwHNWSx0FcPKcYCXCf/P0z0AU0DFMZtVBVhCk
jh4iD8zLEKm8sjyVGyLFDTbMWPsXgFWLMS3wzym5JM19yL1GQg7p+co1t1BBWNegUFZCrHGNMGCh
c+1pCqIG2OlHlKZL/AjCBqxm9Z+i/3bBhzbftaDnpyeAcVnxQDWEkKiIRrR9KTgGmU3VkYQLjK6f
o/SEXUp4+bpdwLeFgoXNp8cqgGIXUiHP1urvwlcolACHBYaNGS3QKsreEt2VLVtN9hAJgwbFT1rQ
h9YcZ4OytW0SHEvzmdKcwfgoOG34WbEpZyOBpMpKvOD84rkwL/CUHTF66WbyR8qoT73wZyin6Cn4
OGqwOdXIYqBCYxXxGZR52XDXnGJkw+Pg4j5jsTIbrjuKgGoIBA8urnhrAMvbmD5KCS5n2fCsK+Q+
ZiJRWDGCmbUHkWojyMXOzy9o5GeZ3QtxcfXhbnBb4ZNIyLjfhOQ55rZfTDw0M3kG1xxxAfekHh6F
AOH2L+EEwbgP8GOP+cg940o0+8Aolnc/MXEgYc//UpV7OW4meAJMgTSEr7AroZxCJSgO+6DgvUCV
tJqOsfnWQZb4WOWY66oH6h2FFpr0VWCJKicEnX8ivd4pG4jXpBvFQtWtsCGcOlbWEy7Xtr/SPMA0
c+wSjkCnzm/wdMKoeYLFGgInLa2jcEt0xSqcDqHxipWvUH1v5p9RuFnDt1x64LjEAaxgNa2OGFUV
fzCzbF+/JPketj4Akw0NAOCH8HbdVHtSQ3Fh2FZ3VmHJtGiXVysfo49G3YDZcrfJd6qb8cVuATAo
0LINjX/ww3hFOEbaolneCNidop04K3cSucnIZExs6xUGmxUZ/Vm49tN/hbzGuMuoLaEd3xl3A+HP
sDi1f8T+WLWnAgbQr34VGaMgAClLuAh7rCAS3gTqk8RKxtZM/cfHtaGTBP33Tym48TzSYlmiHL9y
iRBXMEv7oXvExECigrHR9VUghJ/NV1Jfouw0Jud8/lYRNygwXSV2lV0IuGLsteq6RFdP3MYxnBBK
l37foFEB+lCwGF5K9UZVLQedJ2u7snH9iRhP2NyeMsVLH373ScDd1vNG926MDNkMkAgM/7TEw7XR
mwcT3WaMHovahNUA0RiaFCdFb63CtJ79qeO+Eg9hyqdlfVYTOWsmenpqXM5i+dEU9C0NJxT0osmN
sY1454rBa0z5YAyXJN6MiEZSCZ++/8z5Eaz0JETHZfNRt2a/BTNL09skYZ7Rzuq/WKKXormKPe52
Ee8QfbvGyi954w5Utq/EbTZXDFYmnqbrIF3Y58qE8lxsHjx9OhuUfFL8tZm4BhGgFlVfgvUmjx42
rVz/KZjCuZNnV+BILDF2dPACLbiaQlrGk5YxHMxOVv3Jg4swTWYDp8cTCKZxRf63xf0TZ3apkiY3
esSW1hl/NjaEwIlKNMHJO0OTCG/r/3/Lu7x/nQLTJ3FdcIs1C/pfQpM12jXTnFY09+H4leFS78sO
NTjXDSq/BmX3o6cfTBnWViqjvrITzY1VNBL+P7H/1rS3zLjqqFaRvTEvgY3V77SsKNUFiqRHTgE9
OjtdzdFV7WY9cqjl3WQJQAVai8YvnDI84mfykrD60aPsy68PWnqn0onGsFXN+ce0+Il2RVN/I4o/
sJCZ6j5lHmo80G6ahQjUyoM/wjEZG3BDU68hHv35Mst8lWRmgHv4dEv9qf+M6Szpa502mAz/Ap/K
r/WrTbGtp8kmRnE8XRn+FMAW9Y3Mwybhad/oPTT+Wa89SRlwTLttLm9l/urGdRBj6EPCXdSJZ5UJ
LqL6DU1SEjlTpDjciGOpreKG66+me9TiLJ/sOP9q4/0yiIQZ8/ogrXJ5N8SvOCc9A00y55i6m9Sn
BOa9KN12/HgNY5umbkVUcNsc+S5NvIp5GD/adqsptqUd4If8/ttMLznxqqQ4ZPE9Mc9S+YS8Qyir
6ktCLIcHicBiw1ewt7ILhbdysZX6NfRRmSqu2V8AuBVzz0fsR2Rq3GpEryHG17ndGeJFEE89tz7C
H7gbE7ROTn4GCTMFSjGU40F5HILK1ePeDpcW+1MCyC4156g7TjRl9wANWfwjLmfSAeyobZc7lr47
Yoy3usk0g+AjxyI9P3LtU9ZKQLcEPSdRB8m7FCfwiD8QlejFPoN5a6KHw04BcbgPMMASjmCuxeHZ
dkf89qsmh4T5KAsEhJx6qsZXexWUCwEviPegKdSL3l9Jqw2YEmT5rn5U2mMevmR/JVduzw5T3ML0
bSFmiVDl/FQDUmrcsPiOJPpLNRF2+b0an2F+G/ybLjOXsEBu2+o+kUJNcLLVrToK/RC/0pBLSkTP
MgxJLaAeRgE1XHwA7dydO4hMtAXp1gd9Na+JtBem40BerPVoVHVddue2bgB/Gfr/xSawi7RO899U
VI6tBu4F/I8a/hAro0O/sSvNpR3jsPRVVmezQANJ/i7jYaUatkwcskQMgQcvjOUp5XPg7EgvxnCL
JerUL5F6LqVDRyxwvorzGmu7mynIGWPbbO1Y+UQVTZ5O1VdO/0s0RAboy0jToQxXgXRKHn2pfJcx
HtLX04SHnNk6JLagbqKV6r/pmmvOdoMGsok+LE6dabpq+T/86QSdzEjdYEdR1MvlGdq/KkKE5c+M
3iZz4zMjcT43XBuLc+eUS9/kM+C7DLpDXR37f7M0EcM079SSsIvF9/vkn3gNKQgNyQ86uokctQR+
b/zvJkh29Ik+hedf477xH6G1F/mCuC1CfdXGf+VyRPGW1/FvVrz4UOGF8+DVAsMl9EUtWgKCxovs
IP9OBYwsNxHaUQVdpwjZ/CB9DH89bBcUA64lkIedwRumgqZdC4vDh+MKL5TwxZNJGJUxwa+upcqz
9JsAYFnLe4qHRF66Bs9qIXt4+BLMj7GGXG6BQukE/GUQoQ8JkMhWCq9K0DQ6KLEngdsP4DkgIKHr
K08ZWJ8eRvmjNLoTcUqDb4xAEcMXbxuJFor6B+dQZXszR+qASIM3dQ9wZcW0Rn6iG2FfG+N1Du5X
7CZjZ0GH4EtLZJTagKvpo1DWhngz+IPEBkrFc9cBTpOBlHIT9i7cg/wMm3ZvWS8pfdSJCMAWrxsz
tqdTGJ5L9m0hIx2deSM0O7cWz1FNWnH52yEYkBzF2MYFyniUDKgK6aS2hfkZ6894vMz+h1Wv82wX
NM82ZnwsrmELCEtdpCoi6XyJ0BN5BSzQtocWu2GsHWpjV5YRtNK9TkrM7Sws4t2AO46fSviGj9oU
IdlP1GY5hnguZ/RTN6QBVo3j9eJr627ZM+SL8v/EexCjt5GjydTZP0ZXLacNnKBJYHXBVoTslpX3
PTKeMmjcJIES8WceXCN+F4OTheWmqn7ree/zCYAT+HuyBfi3dJODRyM+i/kTEK6wJ9/3ovgW4pHL
+g8DfsZH7qI/TXSKSIixUnLBkjsuJi8huMp0vla0pl6TaV2a2+EUZ0cWGOJBhmg9cz8VfzlaqiKh
OhsgYjVkjjxfMzIi1c4Vce/IUJI76K2U5uwHujNF92Z90xY3dXQpVW1Td1SgChqAZ2SWRf+VoUgJ
8rtQQTMDRetnaCqgyh6KY5ePvxOqmvFKmoI8btXubeheco4K5ovAMD/1FJDroHoMGplINFZzUbia
2mx19TLqbyIhECIVpgmmhFuSMUyMrkZTrIbfxVY/LLY6q/4janpVmo+0PCUqspmtMv7LfG8xpmiT
7kiRN42/Fr67DDEovwNeG+1EITsLByKjZCfjk06Cb5QXGWOEjsBow/hLGe1+Hm5Kitw992KcP0qz
zcNvVLCRcUuW9WZDWIGvnkYGaz7gOP6r+2/0VUSPLzhnkB1HwkVAjUJjXY7s3/hL8Yr26Tk338Th
6vPZZoj4KRIWXXSssDswPGS0DWv8L37kWtqxhZqLwZRrGw2cLb9aVtMQ20Oft7ZAFEiYXiJU/lJD
lNCHKdpy5k7kpA0b1PZdfDOCPba/qPwWjB8NEhvBIFS/ynHdRJswsqvIVmNPVu/TzOBI/3DwpkbY
fdfdZxmDqF9GNMQtyhJxudk6F/fDEFyrgK1nOyn/lAR/FUpWAHD0IyyIXXpvwmPfcYSQUejfwTBU
o1qZxS1DnVNi/VpnkYfTcWwufes7Vn6adAXb/h9aqE0zlKi4GnLjLK/muuyB+ufkZi4S9ealLl6p
l1ItsC2tAQnwta9yh1M++yyJHVJJhI1YZSFrVhMDuMIAkzBFZfw0rSje299oPOT1OkNd038GyefA
yFFFF8GARR3Ju59k/nwYLAgckD7rmxxACj+bexqjRz4YOi8pOyeXn9qtBfHQjS8ajj2uAIZ5kUOl
3bA0kzBS+78yKBLFdcpJn3m+vVonj2I9fUezJ4eM+POLPBUB3n4Yv1X9EZJjOfkvIcYqYpwF4WCO
Txoa8dlHvStoa9KqI5wi6n0u9mCkk+rRGp0rP9Hw0xNXIjO7psN+UD+zeCtNHz7ZI416DCQnRh69
rDV2N2AJQjlmPguElNV5MWFnf81nlY92jQIMAkvu7grqkJJHkKUrjdxZP6r6aVLoa//IUogFDz03
cgXlAUbr5+c2d3BuMMQ6AmAymvKZ99LELC08c1hSg9t+Nt2Z51VfihjhrMg/EQyMBaAC70n9phqA
cF9zSvyD/6dkB1HbqwgTsEP3qAjDB54wZXzKyj5PmUV5BCIquLkYa08NjxovRqKvzeXr/KcUh2bB
45o9Lso0vCnYwGQGl5EJJ4FYnILbWN3LRGOA/TJJoSo2i+y+YefudkhMMP9mAcXJdNEqL2kwEBs7
+reIqJmMlXY6x5gXi/QjzL9j66oVO/UjaG2rfl/KMUiW/L8znHGakmqe1Fbm82SwrEc6GoRVoN9E
CgubCp1WygXNZuzL+6EPd30PXMxZ2xW2hCBxUdYvfsU26JxO9CZlLSQXv3gW6C0n9arhCYhR/Mu5
m+V7AXcWqQ20Wn/LsiexxlH9kCD/zYUze2OGSlvAr9b8VEQ7wsjmzAWI+KAazlZ3a4Z93ZxafU+3
I/lLxqulInEWN7VBWww6LiKWhtbphmxtTj3hh/tZPEj9v0q4FbEbyQc+VhTY3bTB8bGqv4SF/+jR
zgL8AW12PAgmljUtcszqJ/NdfWDCCX6F0R3Uf4DHqb/WCHBQJHYuNpxQ+ikra6UjuekAINSPRLar
EFzhkXJFID2nvfJdOqo5gWCPSUFDUz4N4b0nYiENbmZzwSYGEKn1b/VIzM8zMQwAThaIzhtRNkgD
KQ244ALLCfgvIxNczkDiA/GkKF9Gc8/p2BDSY58ciQYbcI6n/k6p/nB06uK3OTlE49PNeZS7tSRY
DoY9vsl/Y3eOyCzrn32JMNV6GxnLBPkVyeVGT68TRrsWVW7Ij6LIhU3nHHTZYJeLXBEe04px8zhi
sCnI1xPlR+t7SzYUqZfzxwSW2aBb7Jhei0M+rqlZQEx9lsmUMTy13pHXzwm+N5J9qJ7gjfDwfVdJ
yasGTayZzixd2AB19Vh0xyF0xmyXlI5AsS7eX3GP11AtXg1AZmI+Qu1udn+EOpTGZSzuyBM5DKrs
wJVcx7zG9HMzPl+6in8HppV0n56eFglRcOXl4aHiPW+yzAnlm4q2fI6H5SIqQ29q73l7R6/uyPmh
qrYtrSE251Cpvsz0EYRsNatU8nAxoA3JjFs/XgHxzdlJjFsmH7mihk9dRrX3TgSVXd2hmKE0oDAj
7rDCxlVGH6y92M1bD9GTKoFK3vriLr2y5NZ2vd2+0701iHyq+7n6lEzu1m7cYK93JQspuzOjso+i
Owqigj8vUA78OPpe866xm4W8ag1C7QQ3q4y6nHbgVU6JN9Y7HuxP/SBam7w6d8jmo+Dud1tfcnJj
T8P6hcgyh7JU/rlxoW1nN7X4alaNDDG8wapdqQBS83rR5U/P2giQWt/wMospY886qUloXtHaHj3o
0773Ba8geMAMuxaf5HhL7pzf/5L70NS900XoBgMYvqMwX7WOcLHsJnbXcYR+3WvpN/20UC+/hXZJ
Su5ooKR6bSKgaYkdo30cQrS/JOGnP320SNg5kD6i8LdWEZmStFity8aZrdGpSmsjMPrRAqPezf84
Oo/dxpEoin4RgWIscmsFKliSZdly2BBOXcw5f/0cDjCLAaan2y2RVS/ce+5yVWLxTTZ9RuEiWOxQ
CuKnL5DYYIZl4531Lwri5D2M0MRaFoCyK+ojmmMNySz6sLFcOahtavttSazuUfZ63h+hvzNbDDf4
HcS7YUwbZcVrp/ugUZ5KC38h8hLoUCFaDIshVBpxrsYHzd70r062mvBxhwccQgxty3TN5V5CsEPx
qzPNd7/rYjPM34zr7f5XR1Exbhj40T8l+iF3HivKw9F+HZLjpO1GviBjggymswEpbACe99lOrknO
GJwUHslTTSu1x7n3NggGTy0FrYQCdbPMU8m6qr5q8wmc0YqmGmMJpyAR4w7oFnhKWkXwyqbnM1jE
0tYmFgu7DlQj5rAnwdinkH8ZZRZTBMhGjcMVMnw38jKmZ8uuOWfJ01O7jGLMMb4mCQOF8XuLYi47
GeWDpPKaUMMiTah8HnArPttir+j97cShKYeeUD0w82mcT/01in/QdWtiE9srod7N+qOK/6wIdui5
YePBaNBo72V18Gpygl4MbmTM/e3RGp/4kiEqWN55IZ0M7Ou9FYlToDuQeDIdrn9Lc2fyoSAYsbeG
twOqGmiIBXc9KCyYh+IY2CcUz/BJ1y1qKE575guL5ALdP+dLyXuQjkgP+jsWFRLLbokzb53eW9dj
+2o43xjZtrONG8k9T2qlWc8WOmiraB8mrVtPI1I2fm1uWGz/+eOYl0dZgKi6eJeIGXKte6rcclUI
1jokWmsj23DhW8Ytq99jrd7b7R1vdh19BLnNnYXaVF57+dFFODiZSZn9bWIeC8MULa3uz8gF9Pjc
Nf9UPG8aRHUGhQEqwVFNOzO20GKHT5U4MDbbaB6Dw5BuvSG5XOcWoASnPEvszyTbd8VTXZ8U1oMo
4raL89cU67+H+a7St1rwlKJ/NLMN1GUGYCApFmKs4TBXWuTNjFqs+2iEq3TRiAGUCwNmfK3xYMFV
6fp9FW4r9m4iueboSHtISFjCtnPwbxqBFX950OBYFbKxbR7bPlmnzS2raMc4FV17O6ptzMyWPPiH
gXUjjgd4ScmaJFkuduRqscMei8UQxr8hKFHMYIJRO8mB2M+neQw2roNqhQlG3HKG0ePgbVpB8X3g
LAZH53x5VeJP1m/kkOnF5RWCjrKmbT2xKnFmnC9MXNY4K3O2fNYUoVrE4Y91ihHqCEPBwQNL2MvO
iBuGZkhnixM2sk2MvCsf34rc2s3x8xixV+XiSND/YDBAXI11zLBXho4tP1kksd0LbNALMrODZXoI
MFP0rc23HsA7qJvkgXVFHO+zcNhP3rZZTPmvavrr3CsGK9yV16DmHGRzC5vMyq+e9qEFX5n7CGdx
NU6vfXBN9Q+r+qiB5tEdzOc8P4fxp2FcS7Dxiheu5tabRlaQLFcoRyAUgAweYNDOzAwrI+PKfcMz
vYr1F5HerPZzjt9179SwRpvcu0Ctw8ozZtVtV8GKCC8sIcypDc7HkHtLBZiFHEYu8+yes7HyQ6Ze
UXNa/PelQMVV/yWxe5sWlWwYHwEQ/3glNSN8wpyuGloC4fAXUaNgvg5p9zAMyw0G1gM8Z9JeQrc8
BjUKwPcYsTxpN5dZC1dhyO9AbdBn8S5lZtjjE2sxrEBShjBmbB3sF6VtAhZZvtDhLvD0ez33jEH4
Olh59gqrALZH7ZA3Z9G3VNYuQADboz9x5E9fsyJrWsWJbT4WQ8XitvrXApmTPBVgyrioLTaCEfiq
alN19U4YXKoIFceeoiYKkGbu7Po0xFaFiuOm1z8xhGMywtd1/Va1yo/KZ1c72O1uGA9BXl4iwNot
34pgOVWZNK/9tAngCkf1Z7H86MuH0XSbyXO4C3J24Y6HYnVpq4C2QEj2jENp2HwRLUDYtv+XmfG5
sfU/DTVTCMAZgcqqY3apuS+mc6lSCYqGCwZeiG22CE9HfNTdOkWNwNTU8bDRbbn2whb3HYuPGGiU
Ef3ijHgol5opRJ++t+yjweYASWpgXQP57vaPVsxxO/hWkx6rd4PaZmaRXGB6baW9Usmn7P83a+0S
bs6IIoyTHQlh35jrEsSOTCBmU7kNWggUvFnNgAHIBeCBuGUJF8QuY5rmuOwL55mJIsUfa83HRl96
w6vlPEUDWaVMwNiwJ4PvoaHps1Vm/RTF7ywSnP8z/MFtzWa5Kb9RM561+D1Efa59uJR01Ge1u+3Q
+KL/jBTCIpaie73mMTuWLTgg8yDatWYbJ6G+BPvqEpWKWDGkeypN+0IYwT1nVUcjYuWHTnFeIseb
dVjLyaMdgqtn6CnQBLrYdmTxI8tp243/QMwkmCNqBGqMY9jryz8nNM+a5ffiQGjwMcklhquByt3k
y17IYEADqMncGlrl+Kw7P2YBOYBhVbTH/9K03ySIQe0cWdUfgLaYjA7H4RYbC4L1oTUZvtnrVO0U
i7sQ78+al6C9zuGPnJ4okA3tLXYxEjECcVHFpP1rWUF6EK9FEgMao9aCk0vOpGICEGSP2fDiGQnG
PEpzhCjGuuBpavgS9Oi9crlOpkWwjFDWhRS6jdNvxM+qe+7Lq1UB7uPvnK5c5ABY5B5aiRUerbbF
xpx55NrUN8SNDt47coI4N9cmG1FfBa+uBjDQWAvOb83t4f4PDzHDLRgqIcsKjqyEsAIoVOE+0feh
7YA8vo8B4jMInWytWMf8WjzrFX6EQjZbG4vkpyv5k6Z4nTH5G5Ob59B9DnxaN9SvNf9WBTtLPInp
mNWH8V8Grs+dtFWFXGTpZdmy6c1T+ZWj/rAt77HI0aA/zTOSDvZqAZKaM00T8fU6hqGewd8YMTVo
CRf8tewKEDHGgaM0LN4GftqfomQvvTDLUirWYVsz1LKyEUTcGnwkZihpyweFeSoV80a6vZ/o1FN+
OGcwBlFTNpupZH2CPWChiPT2DvlbhjRQiWIvjdcI6T7B5+vld8kYphQtPqb41kIIVH7VnqbuoLnM
k/bZa669dep78RjwT4Wgy9zUwSGDl9WAhZlftGiLlFOx+zF5BK74dNzyWUZoJ8cMqGfEoJ6ZBUgt
E8iVgZVjQo5UaOKKufMUoFYhF4EbhjaIjjdX1XlOloUuLNNmElvUUNsQy32K92Dy3K+JJqDtu33r
pbjUmTXpDGPDdM87pU2IETF1Pami8xFdpjwa6jZXR6a4k+UnLgB/XKLLYDxqL5iWQnObGxvCPStM
Hsk+HTdO+pSmj1I90kAo8Gas0TGKK3eHcoI909B9qNRFk8kMc1yTNCFboJovXenDe7ETH1oTtpGJ
BUy5m4ytQfamcddwud+M6lIYqxJvT05SZRAnMHtuXKHdjCrimz+nb+IPwfZVie3IooUdML4XlBle
SQ1ufhe4SMv24nT7Or+1aALGv4Zau664jJq3iQBVusUyXqc2c7jyp2fCPtYzt0W7CtvilLLIbziw
hfwfLTqZH7O4NA17CsM3SGilm2ZCZ3FWzKFvWdG6qmcfvTruBnPUUMjcDVqgJH6b4n5b1FeVskVS
+7ISFJd486JbJgJ/tKkcLsrAsj9wlYxMdfC6ts+CtbNVfmh8gAYfGDmgDZvxjHHxa9n/m8HbNvDB
cbyvbSiH46a1bxUi/9a9u6Km/H5K1GMbnSR1oKF5FNiPoXnx2idbsl4RRy+/jzJdT3TSTvlB3pY/
i30XYG7FCVkVoBVTtV2gK2N6ysxrbf4LWUto+r0MEWcPBw/Lo519WV3GDC5HwH3SQz9AHmLSifEr
GuNBlaQzPOMBS1vKpbMrrmmyLbBvR29FsutYsLQpQt7dFJcHpnR68FSgh0ixU2ny1+OQmGgm6+ZW
d1sTrDAOEEDmKG6gioFvJDto2zWKdNzkVhCKqz+N0SmcPxANRN4yUW/t+sECVq7klpz69266Kvtc
UYXDkN/O+Q4WC2Ym08ahh1R1UegF+Nazl8B+m5lxdLx4zNTxUisDJMdGc9ot6s0eEkHEFDzIKY7x
bqEy0w0kH3CsjX/k3mzjwcW96evlPgrZzit1ENFTOPwkqP6NkpynIfZdmw2C9tZykOtYWh21eDmR
Aiz8aTYfXXwRKYXvFqfZvo/Oc/Ds1jeZIFEhPJhHRC8uDMygJqPwpJ1tWXF/K2uZI8FMR+LxFxnr
dN4HwZsznPoc6RCCIHtJtEKpHlvP2rvnOWtPfcQOYw/eFYtEaib3Hh0xts1VxcIvZ0sR7jJ5kFB3
C904Ko0Ftk1jwbsdX139JQHZAEVn22rzdkIOmjZAu2qdGTKASQR4ksGsbtZ+Fdes2H5dGiFc+g8S
0QLfddLiQeUDJ/KlxczAnYTmdgNox0Gj6nxY4HuicR84hyp4G8ejVWl/7M9veZOzinbw2XOJFO5K
iGKtOAoaN9k5bsD5Av2rQAav8Zc28GuLfZj86tFHxwptlNO+Gw55PdCE9luZCb832EtQy0f4LgYG
g2VZbIsMIneXNZ+xFmF+8tZp9FR6LrRBWyJNZ0KlO/3ONbz98vSWnw2zgVHP0SqXTMfmV+HSeAvC
pcEhzuyGjeSrQ1hTYuHJUMFYOfUGUow0QPFWen9uf4rHji0hJjY9ZIXjbRB3fkWM4QI9fGxNdGWK
AV8A+bfuT3M7oSwByM9EvMNYoWxnZQGmCTxuKnNsjoPzf7e670p6MRU4a0k/2HXtVstrxPX4aJqx
8Sv0J46BT52bt2fPS9mVWM17DjMJf8C4dzsQD7oFlgBHx8iPMTsPqVX75Xx3mPNSLquXGVmMZw7g
b+FcUyIib4yZ45sGLjietNRsDghg1rJxyJuGhwTZrmoleullNvIazWC6Q7lRdrAy8H8b/boWN3sM
N17s0srfRx5/g+lg330lgqPN+YPAAKwjOuVJh3+fbU2WD/8wwTFOa4JbGGTrcnSIckqxn8hpqxzz
08bRSpp86d60gpks8cxYTTMOjwTFfaBgY+L0aUfmj+CNTQT/kcurLfe0Y1TnrF0xrgR8zJjhVrLl
KGrqdw1NWo01vAsOsvvm3lKIXwoMDGkerz0p7hH7L6BouCrkZg4QeWm3oGEXY5XXfDZXmV694azN
pvanciD7jwU0gwJ7UrYaEEUmUbDW2q9JANqwzEfF25m7i3pY7VMOmsLO6AwxPfDIVhX5My3zeXYV
Mdd5z0NT1HjE1b5lhj60X1n3lFj5pZu1VczlJzF9e8is7Ho65859gSwI7zFFRzDMAabdbuWmCN3a
BNaTR7iEhdRDeeHZYbshqx9+4bUrzL2YP/sCQyfzqTrbtmSOecX0itGAtU6+kIw3BOKi42VkiRM5
qb2jmx0F+DKn8vwujS5Vz6wtI528noyHHmCt/ApZjyq8mBkDrNhcmSBryfAhUarYJpjSvX7n5I89
ioox25txt3Z5lcW8U+i2p+KkIR3xGN4ZYJzz4aekc5/Q2Og9Tm/g4Fzm/N2tTWdcYO9t5xqDLykM
EtpznYK+Lm4tnPdg+XhH/ogEZbpNqlowdcjHzyWC9FybHoh9OsQiW1sUmbmRHdKZ6QpaUfRTRffK
x7BvmBouKHUPdYGpK1/LHhO2vZqAY15WM5aYhcjZkaCtP1Z1eCGJi3oQATCUTofsdH1g+msTzdrX
TyldtLHYeY30OZPjrsQgYiFqLFjcGu2zw/Xo6TS7Pd19FZJTOmgr1f3LpnR6qLv+EoXJZoYh5wmP
Fs6HWbT2mmxNZ+FrJlUSnWjAvojaqu9Yj4VUkvZrgLUwaDhFI7df65X5SP//koRM613IDqcOMjVF
1NpD/JB3ROzQpmpYCjIzh8sCuRamG2FpuNXctWbCbMdwBXSpg29tmtpeo/PtOEDu5uB3hvc90KQG
PMuxpf+b2Y1xd7BttVauYa/ZmWO+WQks3IVJe2Am77Fd3kOaTJ3FbpsZzCz6bYsVB+XlQ9//Sfh9
c0XhHFbQIpjrK+eiE7A9IvtOEepAcN4uzmzmeFtTDew+qR90v80OXeFs7PhFMtbXGirC6deOIPOa
P1OF7uPLdsHRdBCvzfjkoWrWZPo6OuPHpJ0Q9o0G2kc33TgFBMnez0V5J1EEWfsw4GS01E8xJSTs
eIs+dp2X5YsjX9rChozTAMYuFCQMGD/t1atfpXuSZoF869Ors4dyxHOo4HS37rVsh6uN2Dvgym64
h020dt29QWNFGEoC6zp7HaQ8RsrbZWaDLIBTLZsuoeb9TlUEOQ9p8tg8ipqowObWeZg1yV9CCBtU
D8KwkUsai5XqVvQkPkn7ELVyN8QBm3SUDRXoOFIeMO+izG9x6kW0PdYvrNZVEdO6LqIGrkc41NaS
5Zi9G+Z7wnTKSL47yag9tv/6nBJr1AHbsOxUmPqiZpdM4UPYhitYTfQPF53nvuuAL+DuKNTXjJg3
UN3EhqbGXw4aKSyfjRzLjWavUYzg58/zH2blY+Wh9f2tPfeHeDIkXAS26MPaYpnIqoB9rbcpGK5N
WNiGBkU1DjSnI72JJCBZ813vNNS+Ji+PyZiiGPLnlNQcI6Bc01dTP9xLjsqq5wy+sMYUrN9C8wZS
vvIeS5vKpX71cAfFdC/h0ewQxhAGUFjMnz9i7OGmCogfoQ9m+x11inXYyZPLVnvRFw2onv+m6ru2
QKqqpyxBDDxgBea8XmIxiglMdQcehCAgnUndKLdw7mn3YzpfIBpV5G4Gw7xp8DFmBFQwutc929oM
v5rDvRxkID2DaDezzQ6X5S8PRsN3VoP0E5F4DTAFdIaAqj4g7LV2cQ4au5KPcxQf4BWuByRd2mSz
13aLS9YQ/BFwVMZo6i0ce8oDccZV4ql+qy8SW0Q57NnNv8bsHnCMVl69mQv3oyd1jXGW9Kn8VgM4
cSQDvTP7hQNnGo2qZ19HUghrBr+zRBXEw2hglB3D54btOv8jz+W3N+r7qIUDznPNRBbD/MGFQFS3
AM7Fu0Vf2BjrAbW3Xb2HfQ4751aTQ9JgNSwxIlVtD/dSPpT592zjamW8SzYZbjdtE5bN1sG7IDPo
+u4hxoGosx4as2pb44kWWb2f7JiWNdpoLLZL45hO10C1x8bSWa2Ik4k9g6iwVWafgjTbRTn7fH38
NPv2kLkmEIxuHWBjzfCP2c+lMFgFoktlQEM24j+NrWIiNG4eaOhZv3GHY8N7VtmIvJAjGThiBsaO
UWLtBpXv6x79vDn5GZJJMmM2CfWeg6TRcCO/JJEsqKvPqZdvqTMh0vopmEDqgGtlQBBf+5EV5im2
WT9zWKVe+xz31tpk690Rgugx4wbo9hAxoKgELIShOC+q+ATAXsHAAVzdM8QPQnBeXJsmuWWb2Opr
LtPV4JpHw+22U32si6fR6JbMkd/Y0Hcj9Wwtnse4e9KpefJZUtS1fu05+wqCt5VWr2040Fe84d0D
vZpuJFVLUVUb3er3E8WJ1waQ0+6L1EyjKiR49cGguuuxrSWl2g/OdLSE6xOb6FdL1wOzjnKehBjy
A1zeDnbkkTrGINbzRLzTbaFKEdsYYaEYopdI3VWmX2wPGTAzvXYiYemaogWoqA+z6TkQxOTgocLn
uvc0cGecXRMHWozrLw+Mu4HNlv1E1FX7mH2ZYeEVDeZtnhTb4H9eqL2h6OVF732L3LUhKJ68ubjE
DLaseuPyipXaV5c9WU4MNJotlWuchwgwCM7ASZyrhnFgnf0bk3lb0iy1enD0wsh30/wy1PmhAs5A
qCjHKRI7MEd5/Y7ilG6gfebDj9FIWYjm+m5+torH3qIEcSN21xRVGhQyt6FWzL1zq4JTIJPLElWa
jvRtGixKzK5se+Kk9kdSqeNg9lMj3lqIVr1EbA1dHlQERo02WDAQ0LlJMMFLYZyAzRbNi0Uh4b3G
EfbRwEFCRI5DSdNT82P+ssxxjWg14MNvkG2xQlyNVXEZcGoqgDx5QFoDW8PAYjVAUSzZbuwdlgdl
OaIVxL9Puy6kIK6k8PPm4KJnTTFZlTCzbNzuQD6gHPsBXBpHwmPJ30Ia1KhOuOoZFXE/5WVydEml
krU6UUiiqAvOEWYXq883YcS+SlM7fZK7pi03JXU5oH3kus1zG2ivNe7blq3AiAF6ZlQyZZzFQbdh
0T/0zEJI1jMyfRPATxH5wDvMVnZj8l+IBFtJM92FFnMVQrJLso4cB1ITP5RjYSW7Oy35DUg/+QwS
nXcE312JjtzFjGr9BNVn334E8ZvOxCFXYu2BYsiBS3nFjsrIj4L5zXPItgqXOMFsrbB62+Z3DSgs
ZJs/iJcsXycCnR98wt4iLXamOAycp9nWGBEQS2MD/0HBsWhF5MSQKwfHZQIi9oZtx+A16NVH26D5
zdA1ZjWvAlJn2BAB8I8aYQVyg501I2RPKcXw61hxerQd79e0vpOCqlppN9I4T4M++oM5Yk7XNxOl
/xhqL5pHKEXbntrgXzf9ZtG65XKM1VIf6UfpkWkafjb2azx7GyX+BuePhNxnQX+xzOub6p/pDCuF
TGJMBfNY81C59DlpvQHBtzZxmgjmBBl/VcO8GnDJx4zNMe1kwhGBjVdjhwvVDchehy6ugT7Mvg/r
j1UB1USaVM87mqEXJ/QwhGHdZUrceCmdfLBOGqAV7jC/S+ROPabRTo9OE06YMhz9UGOwWVkH3Wz3
ZRoebfaqY/1qNeduZPMjGAMGgYUjmzUqdgcH0hAeqzMOvJ0uNKQb3hVWIIxtzJWU4igadpnVPyp2
x26CZyHCOGu4mIly8lGCvUTroQsko13O/5Q2mzqtv+Zp3EsmK25f+c6MJk12XBd82hO5CoAQgKE/
Tn11l256iN35qgxmaDLaW9jACwjMvWBeOUfHHt20mOa14YBkcBIfDrM/jm/KnV4o+piQik3iQas1
kUJYBRyIyM7RL6Q40N2DB2tGYH5XWDC7gOyMogazODIIUqhSWc4iSDYSHeh98zw5546eOe15fYL8
XwM1/aGIzatiydcRXNIw6Uznys9L8ZQgceg8YzUmP5F6ZUvuSw27BGTHpqpR/y67B1gzvQNNzjzW
/GqtwToKTow157Fl5WJxRgyIfIcRykqoIylPzk0ZvfDSn6c5fHPthHvCcPLVqN91pvJGdWfYtJMF
4FUEUSU7qgyxllb9FgT+uPRvgHv/ptKHv70NEfmF7QedINWreqDQx1iEzPQyhJTapoMiJgdlhKcW
l1EK7T6Wx0L/qdS+5m7kmTvak/uiZ2pXA4fORj6BJcqQLiGY52Pvjb9twsAee1tCNktIJqWuOCXB
907ULa792ZaRX7AZngqcrSOLJf1hicNpJLcRer4wrn7zkexOh6YrbdLthO9AMKTuQ+oRjh8XmJzu
/BsYH2mTOgVwEWpIB6TN3oS+UDxpqYHG2dYNWS6e0mRlgJlvO7pTtAQ2+uBY/NoIvpQQWC0rrB3w
Vy3zaRS1v0xhc8PpfJMSDTcW2DoF++JlbN8E3toIHlAwHfSKeldw2ZewW9hsPoa8qVVl30kGeUXE
eQ1avDlOthzaETQ9gsGL7knGsPBY/LXmWlKoaoT2sCJ70AVzK4ORQc5wMwhNX2j6aeQ8jiYwkYP8
R8ozhzK/mY0FwmLtDCzjQzETGBH2kVRvoRPvJ207ZsVz5TFfCqd9zPrVw8SbxflBWWzm2ppdc7Zq
iQYjYBiFVrXPdJL58JhOA711KH+MfLjXHDeZZlBwEe+bmvKeVggcqa+LRC2sFxZg1dFUzzmck1z1
T+lsbdwmfFdAHd0iPRIr/9yzMRBTutdqnrYl/6FCL2Mmr/w2t0Z+VfN4CmvJQKhcAdjfFAOvaitW
BTw+Y5w2A9t/YzEISffNCmlcx/KQA4qoUuQppvfXpnaEZrUDtiOfiSCM8LTpQXavOW6IIkBQHs2P
VgLWj8+wUILgr3xTDt6pwysm5v4lpPCeJ3xTCfifEkheseWV2ctR4VtoZz/JSgp2pt+6I7bCvLcW
FZyu8B+kPBBOg17OqMVbXF8xmnmJsy+HAr06JWGqpxdSHJ6s4btM70M/HyuL87GyHz1TcPd8L2Eu
NlC+0lrrI5Y/sM6i9Y7zOO1lWQGT8/TN0DJWCrHsq94jKwCdomihEmXnFsqCl3rYHiibq+pm5Aha
8sgXROw1CdIIl/lp2x1N6XCFKJJMOgo1mgYbxaoTxy/15OwcgeDXAUBEgneY3UWAFGVJESEKoZPe
rQCXVA0THoJl0VdjQWQihYJLmfY2MU7D7NxV3e4a0zz3keub7BztPFzpojxUctxadXvM2gIZEBIz
Rpb/qiA7DhXP4XIJDg3e4XRrEWplTixEpLMdyvo+JF8q+55b4CZVsQXwzTHElinvt+asDpkY9lEy
PwVlufHQPbMFYvKdrKwZ2xfOZnN+NJmBBZ3ccDGjb8pgGxFzqX+23tZDQeBCJ62EPBsNe5JE7Drk
Kll6igIuE9WT3/vLQ4Ghh/Q8KMbjTAsFnTFNJXewfVYxmEpI7r2y94MHS5ElTAExpNIl2hzGhlNi
cMYOzy47/4FsljCKfIOsJcwSlly6hsXl6hxIvwIAzkqEBWBImq0oBtxl3gkkTdsX1wDxIHftbWq6
9ZBjJ7AVuxFK3xpg0Kx9Z3SlBjJMS1WPaej6cez8qAHNhmh2ujVzIG7c+Lb0ILFo3um3WCOkLNs6
lCSfJcq4EbH3LIZDGdVIjP9UiyJf4tVcpAgt2he97C+ZwJ6ii4spXd+uS5xc42G0Qe4nIUkQbL81
qZ9qL9gHptzYffOs6Q7GOcgdTFTlpDCknR3tLGbX73Swdh+53m/SksMUpWLKxLDXsdQWO9WghKXk
tqv6Oxs+ayTSufdlM9ruivnFm1lvy8InPI4U5zT9TLiRw2jClDOGx3BgQBu3344T3krW7+vU6bD4
BCzgLX1YbEgJBmhh32V/ccv8pLxkNWY3uVjqMSW60aOo0kOGQ7hnAwQEgQkb79owcD46t4V0ksP5
S+JdUb2nc3yU7dWCIBMl0wmzh1/hafCc8ZLGM5ZOnACIxk1rwPTdrOKR8m8BCwzuR4lkwOyGl2nK
jnIwbgYxW0KVdytkRjY6mxY90MMk4AkCdXUG1JAUloGdLY7/+TkMZ2Aa2bMuK7SM5Z9WBSz7BuZE
8Y/eFJR/Aw9d19lgc+LxHZUdaUiKuVATuQw7rDoghirw44ggJdIsJfCKokx8gRZlrs7VlF9NnYwr
1Cd5nD15BhwCeUpUBL6qyYi/SzSKEeuxjH5VLulmEfWFbGkqO90ywTuMOCT7ApBLpb+FGVPMqVnU
xkAwIN5aSUYIBlL+8bezmKZDq9uIoDuIyWH6U/rJpDDEAwJvjVPV4BfyinUwKAMdDVXa7J3CvH+2
kADHHG2aaM/Kda5lEp2lmLZGYu+GvOP+7HBYSOJrLnbxOgdP2kQ5M8pL6+pY/3ERZOU1LszjFDZ7
F/fWjMa4MbQnzZVYJRkME3Vp9t0lgThdhzD5vdnbTwpZownYepk5k72QaFgw6aa0ujspyMrRQgsE
kgcxmos6OyajWNX9u5e2vrK5IqHHDbJetaQiRhxD/HksmRBxh+lxMaJXpYDsa/jU5wviW+foUn7S
ZXtbs88al/WgFE+942tgpKIMoCQZQfZIZ7jo1bnkYxM9r2AwiVaCfHgeXnvVZIuWHO2cGTNebDGz
c4Dral+J34nQCIO9WhqLvQcFJQFYDH+G9G5z3xnTrtL4LTMDkwX6Mxv+RSAB9k4h6K8BLG4RXuep
/ocIb9dE9mtYRQ3TBXoxTLnoUwcUjlB7O6O4u0usd4xYs0NGFS99MO6l1hsuVH5oLTCX2R5nFx/r
V0qf1ixuF429Rqpbn4bWPvZB8KIVzR9HyWWq7fMUF/8siSooR5sp6BWdGYJUwt60cNxN73oGgx6D
YWVH35hxQ4BSBW0rZ+5tNzJ5obvvYhFgNxn2RyNwCJ0vAey6OBfDKnxlkLxWhcKbBSz4gTvtoSsx
DkWfvf5eT7eqnP0+SNjTEZQ6FPsluome8sE0w62U01+rak49StWqroj0hIqu51TH3Cc9JHRI5Ghg
GnrAOSJsJs72epm+1PLNMHliaooH05IAleEjBVCZJBKRsSGhdqBz1Vy24VHtPicaoDwjPvScVRNs
Bzmoo5Wa54zAHTBNFmp2fvIIEF+vqo+pNO6WRxw27b6WyX3aWiBIYFcGuu1nrrZjgLmixt7ZUKli
V/gahTDjve1gDC9xbizrPRwMGLo4cbW0OUTxxALDYdiUr1vFPjNtbw0Lvm3Im58Pw3biKFVID6bG
OjcA8VtZfHXtcNAdWu3MXs9pecrg5pksf3PtX1C8JEThMZ7Fp41Jx8iJ+Z0R+BB7RPPFwBA3v4Xa
U2vBNuLmzGMcnWX80pHjYxcFYa35IQmHnVt9D9T5XTOv+v7mUNvQreAsR/jWJs8l/i08qYBo7m4x
vhczWqCByHP7Rtf7UeDpi3TDN7Ema2nJtKeBe4y7R8GV5L7WFqACHVYfPaoWKVm8CD/WA6DOwCIP
zGkfG1U+J/Fwc3L9WcuhDs8mUBJwj8J5GdPhy1bdrpx2LvbIqtbWZUcNaJO+oQUfZeOsZnazLgMH
MWD2ZEwVTzqyhIlvutWZNqS/keYSi7T4BET0SxD5cz/hP+9093Uo+88GbtlD2CyAdP0Ii5NWScE1
mnPzGeHss4yRxGsjjj6bEkVHr1aaDvgqF/eW+KxwSKd8gBl+2EIfYb7NeHCq8qlxkoNOupEhgx8I
8I8s4uH+qmcPc0hn8W3mw7Uy5VNlErdCppGBqBqFyJWLYWSSxUTrP9LObDdyJNuyv1Ko5yaaNNKM
xovufpB8lsslucbQC6FQKDjPM7++F6uBvpm6ggK49VZVWUiKdNLMzjl7r22gfI2ym0wWZ4u+Xjw1
Bp1yf+vUxZXMSfssKQ8LpNHITKThvdY22mrTfDBa61rbONiGoCXgKNraaGJm2zk5ud4GYbxtPKRE
yHXkwEkrFg9A/CEZwSajY3MaTTqbuWJx6EJmH2bEGQLmjWjq+7hyNpapH4uKwqZNxk3dBZwRHVRl
ZK1k8tVDEYC36yPieEL8yJ3qQoWJdsL9DHM9iy3JWQEJS2AQ9u4DqA6W3KEuMpfkbWgjnI0o/4r2
0WqCW8fr7weKUBqaoBcFYLixQMYOOY1nv22ANLU07qiFbzKEIGYS0sVsjh4/dWlk88XoEYing4Lq
MN1abbtWnGmb2Lija0FEYA9bGCvgNDwXDTUzxvCeAj8SPZAljn2JZFFs45CaZXim1vygQsUnhMKs
KmmOVRDzUcjTeaRH7zpPFeOKFN9lOja/RM/sU5CjUs2XY4qSPBiPglmnAb+Yh0OxnO2ncNyo3Fub
jsRj6K5DTxNMDawCyqxFuYJIejVDADA6sVJ4f1worw5SFUW7q4vc+6FP+1Wml1gwtCql91LY4AI5
dqimYf5Uv7HDqsss1PvOqqgvcIpHoxfjX1+Q1JTFC0i7Ccz7PkWzW6oTTjzCb338ZAVgjN9NByMr
f8nbkiObfayd6aop1VXZzKcyS++yPtn6GdwxUTv7yH4IYQHZLUJYReMCCbrDNPZyqgUCBVeoHZ2R
2ya0L4ulz+iV1wy8P9ISDK4LdquISIbL5u4aJSca+yw+VSEI9ZwAgNTQzKkQvhasneu5ce5d1tnQ
L5BVlnhGsSRjuMtiCFUFaujYra+Mur3ri+ZE0N2m5CgBNMp+KVPkEmXcMaE3ksui1vhxFXwNsS76
ijrVzu/VQLd1KG/oip3wu2AUsJ5q0ZlosljW3Y7aqYgVtWT21tqqJONCM681q4M0+udiyn968bCa
c3XV2tGZFjc9JfAsJEwC9w02uN/fe4+xfVsRxtjwGWLW5j+4EBGkW7yIcj4EXfKRBxlhZsZVgjZd
lopXIbpzeqT//EOGF3Sk2sbfWC6toiy4khyJYo0ssTIYQIQ03xt8iSyQxIwIqG4zWcFNwsDJxJIW
hBxpNUexAle2Vfk/uyw/ou/f1eQYBDZyWBF+mMlwWwrAv4Uxb60EBbM3OQ+hFm+9BJ8ZI+eaOKaF
vYtKkZM0qPGpph9DjpQ7K+9i7Oh05rBictnFK23O+8EeiKDGVCYbBg0efGL8PD5WtarNT8Ivr9WY
/U7cnqxv8LFFUK4T0RLsJ6tNPhAvZsSHjFhitpviwDkVVwPSD0vvc2oaVf9I0QY2c3BTm/CtXUhY
9LeslNT61Lt03PihSswtQb8c8KE9O6R1V039wOhwLWB4E66EKyk0bzNmibPTrQwLeZClTsLkfFlM
WEpEtefhISIz1sPijEq6ZkN76WqYxcmPkMtwYK3z/lqY9n0RseBn+XWYeJssN38nBrqeCjWQVoSs
iybAFV5uPGiGSG7wilrM1jijDBodkYtGlW6WQMSW3kmEZWQDhohAGLTRzUOAiPd+nh9GF3JgExgY
8U29mTldjwilrDi6cl3GUQmTP9OqEBSP91HdnmLv3hLpPjD7qyhy3skLWxcqvipNNuTKvBYto2+b
ICsXfRxwyqD0L0dd/gi98KEKJlRp8ph4zOknBurE3qI5AVCAONzJXzJ3flgeVTEAfzOLDZ8B9lis
PYytElqXQTBitA1+1z6ghdIobjqjvwkxWRoeW0RsX0soznE/b+PQo4IRmF7C330Bbls4to3Bb+TM
hhYnLE6jIR8a5lhGx7BE4CwcNeQRNBQXRZrS69bUSb1Aj8BBC/SauJosc2t3KIYmAuAcdpKwlXfd
lLBNAUsZzTMhvRd5L1fMzXcqJaWNc/JFTlRnbnUA0znFoCDvO+vZ9xDoM08motrDa4dbCdJwpuqT
KWlsFJjdfEl9O3JOx3RNlGIrV2GJGWWKsmNjYoRuJeq8tscImS8C2CY8zNp9zGIC7bBoLh4nRCr7
BodPbVovlTU+dGpRrhT+1vTmdT/0r64yuHa4dd3wlMLbRbdorWpcXfB6zkbH8L1Rzn3uV7t2hr9l
BQfVNXczz72QqFIyYNChEyLReNcS9FU03Utbc+4SOYO99LErabkqjyPbcJN6DStgftdRqynAcLaf
33dB/GCq8DB182M2Gwyi8N+UyX0GNqFwgF8wumYKQ0sZbJ0J8J64OeycABiwjgzBnmBCClxYMuiz
+rPE7k/VtdHBQnUvdjqWa3tIryWh0cIDmmd23qumBjFY5MNOehDgUGmOw3ujn1kzXiy/u7c0DWIC
QqR178zqMiqowgfj3AFFmjiaSlXfaRxMKhcvavJuQ1puGaHgFVUKCoC9qO/AzGKfqNe285iAT2Hr
gVPFuAhtoJiM0zwipuh5Y8rMfYwYHimsKcqpPpBoPYdujG/zUQ7iDpfOh81KXET3TKtPVSz3coTr
H/2QKd8ncpBCsvNWkIOd4Whl6F+ivLmy7PGaEEPcpY+OlTLhjNCXJao7xu4S84JKPIjIEyC9zDNp
tjuIQIvpZ+UzAcLbakNrMTAFMgG+HSdeKlddjsWTIRtcdym1NLi4Sux74e8D41cBH7Bti92kgKKL
ruGwCgVibvh1W1htvX6sipcx4REF01PUo46mS2oBYilSEpQxl44Oja0iJGeE4KaJXbybcdR5GXQi
eCFJDggDVPQya5h/RDFyD199SIu1MgdglYAKJFAQMLp2cIOZbzXV8IDHPRkmYqe7Y5GAGm+9awyP
J39QrzbbQjmIF13lF7ULD0fHj5PlkNb+PtTFoxsAuB5aWJnIgZkVWXm/NRafU3OcJBMxgZXM9lBA
JGlBzzQ9FJZBi8pb6GLrkmAsnRIIogiHGePr2AQZYdTmzlAdqEVGGRFBoaMPCWrmpAqX+iauUaNJ
Hd0NQXOSARJSq5OkI3dEczKDZwaDqmUrouYqwl3rOu/zMmxR6gbfBuezn9WofiW6vZmLpU2NwiAN
pUdFhNepop8yDO8T4ubZJeI8Mpy7UtdM06eVDxnCZkwCY7ph9mrjDWqr6FdT5kgl+cm9bjqRurEZ
kavR7d9PSK/biOQEXhGz1c+g4l+MmlwsfGEF8s5MekvqonGRN+wX2aSOc4/Wts2Z07f5FvWUuaon
Ricxk+gcEfdFbRc5/g0w00kWsR7mIG9gtxvGzzSYkB56/s6dup0ZtVeeycIsDNKjs3m8McYU3FHD
SS17N7Qyj3nJxEwNmIGLHL1oEpAf2HsNmYMl1g2zmV9a0z7XabMvOxy0ggNu3fzGtHEOS8as9NwJ
evLQ8qR1TwxD4SFn6bdYQvFMpeLDmTCsTa7xWqOI5wiosovl5dDUOSgekC2MwETynuamZdM/YJk8
z3lDbKB7RFSC/yCMbuoFKWZVTMDM4eT05dnuaLXTFgDt0F4NI+SQIRMHdhvqlAkR9aCYMwwiOQEd
cwFIgG6fs/mnUZQ3ItfnMqYxX1X8zaj/7uKsPIog3zkl4dZuc+fI8GCQpS7b5KkByTBgJcqIWkMa
4P2QdMNqjuzNYAD8iqiTtQMZOFUKqxnOe7L9lqgGC+ab3fLc4wo6wGSW+zlFhG64BbJ8+zoys3sv
qN48VPKDa2KKsPHUgeFSALyI01I22cFpRJFhpb/AEK/m5Ldu+EkNfQBQdh6H/I3uwS1BELs4ZXPu
43eYSPamcx3kZoD9mCHR2mY/8RhURKncx2zeF4P35gBplpAKakxarix/Kcd66ZL5QCfyTo7lNmjD
h1LPG0+MJKoa9LuCXmNPCw5JanIiMnCqg6giTOTSj9sHWTX3tsxuqgIIJadVVCmEFqMci2ei2DEF
jOg9PLbPRDivcR+sqlTexzXK54mTwgQWKk4GlHUoU0eL7DxN9qGFRVSL6kFE3mMqoFPr0ntwTPuR
iIePgVbH2GjIqdAi3HAPxOOoph6Ome4OtTT3Ix9/kGbHoKyvGU2ttYnP1TVOg68vtYX73Gx3fgT3
Lmb95mCNJZUyWjkvqQPspJ0IR2ORL/2MBrTEyI3mzlIRRLwY27QNAdEvyWM3/F1ShFfCTG4mYT0n
OfFwjbUh/gAi1YJDBONqu3SBFTKDsq9PXodRFXxgZMWrwb2x4CGO9H+kWIIYzPqu84otW/4mHNW+
tg+DlBagkdS5VhbEtjy8JTp6uuzJqmrzbiPGlEwtupooU60JDZpEgTuMNZkSU7yZbEkATbMe0+po
J4y9uU0SWsPbLoVl6dvmGvNnQoQXjEsxUjkEAwjtuVuwXYSgZfSY5wEMTGXS+OS8MiE4nwrjwUbh
M1nxsW7AFucBYguDs2BJNrKkAlyJCXpfYsyHvrbOMp73uUXyzmShtmmSmphM+d53+tTW3cNogWBt
cvOHaOwXnVEHVgskfEBZqgo8X16TsKSWKL7HqNg1+bypCwa2Isp2PmbCMQuczVCreZWF4WOrBY43
lnkBp8EfH+MpfbQb8kSY1bMIaWOhzbBKNUW3l6H9OsTUZCB/byJO5Rtr8DYzC5EyHE4BEJ3oSxTr
An/BRWMlP4tAvf+ryy/ml8gmMzaYjd+Bpx5K02vWhYG1lBjMvU7HK2L6rpNoftOmj8hl1o86w6ve
1uGBfNXtCJmUnQ8T1AjlrAjd505Pr+Uc3NHj26akRlZDtwup1RBWdveQjnwwpv6qy/MRFj3MIxPT
cmGXZ0dlj0bWW6gR+1e6udluSZrv68FEdTXsg5rFdNBLbR0j7WhHelqQi5m80MrNkgyTolmimVvo
dfl8WQp/3TrDQ5HFmMdjWBF9y9zJyTEUhpl95ky85MyV95mSzG2RMzX2VTTo537C4ugnybBEq7G2
tdZ93bT8gCEssTLIr1WiT046yEsOFER1jAPDigmfDGhN02RC6/ZUEfFigq1s6xx6eX0cNJBxrvw+
2Mx2K62eVM980ho4v7ZU+heGVzxlMCi8AaJAM/IQTMOoNxbprF6SEoY8tL+MDDv2gAMGQA8gG91V
P1GJPETm5KyMaoTiKM5GP7zmcYkGzKLedoJwFwwJzaT8qg6RXUSo3GcyCrObzq/eHYcjTCJwfnvF
cN1Y8gcv6k9OuQ2Dnwo0En8aJQU/66gnHAgSyGAZ0f2DhPAQOZ17kkjh8U+lBtt/Cg7NjX1UZRFQ
J5G6EJw7szeHm8wKObuPfsjskDZ6lIFLyfNtTrc3ipLfPag5gzyvrOvIYiA3CFCmWTJgciE+a7K4
r4PiieTHtdTeoel/1nQvfBq32Gkjn/Nf/ArEnmlTzJDyFcTMXUAut5dTv84svQbVe9c1DHFyXpMg
2OQlFua0uDa76c0lAS1xSwDzHXO6G88yT2MzbMyuuDFi3CvojwJ+MP49917T3pqVvICUXzbTZdNb
d9PUXyl3gDL9BjlrZS7SDYbYs3DfnCA7Eh+8LTHF92QLDAhvV5K0iUMTWtm2QktH6mj7s26qDw7F
OPxsMll6/GTrLoJV2YRNfhgrxXgUIJP2uupqxM1521sITJwGPBk9JQQQwMXrUk0Ht03jc6WqEgNx
gSYrJb80uE1m8Ljg/NuSbi2hBIrw2G6Bd4wsMC2uFUXBGZre2cx9PMCF+J3NzLwS2B41ZBQgV3iO
prON5AylFqNVHulxpJrRp3KR3L+y+pjZNgM4U7+oYdVVp3Y+We0iP6GIkLuY4PMEldIlWL0+3rqp
sYZkehn39yD9QybpgmlK9Ti7e9m82HpfFcQuZMVa1/nKL96KAP6osREAtEeSoNxgB2xyZSXZ2m/g
A3grhMMDVmASfjr3VjPkQqXQvOLKZFbC1OeiHJ4wpdKAjNoNfLSyuwZpZRcg3ncz47glOmNh//MO
IXjdCTwCjE7D/N6eGKCiUl1SEk5Zv6Vox/OboArJg+cAGrav0GOfx2atOzhosHtmQAvwfIoUzywy
zujEgTGl3rfl9VS+RXirQt+j3PxtAJ8kUIB20EeAl6jvs8sYfZ2yoxtam3yyVP2spi5zPo/X1w7i
y7hmTG6wTbR8u0Z7SpH9KRyHEdeMsAmAREHNRtMX7OZbz2yLdML2aNfQiot95fE8oE+/hvahNZ6Z
1BMJZvhX9h3G0RXTa/rvZK8yur8U7jaDeOqEUIExBQb7AqQ5DJzoeVJqN9YI0S7EKz+PVRGArNcF
gktKOLTwVyOdcYdNlBEflVYR3SzD/6p6KkkOCJlMM2UsiOwtOB8SlgHonVnbPs3XkYM6ifMKhTfu
Fjadfmk8X+aofM3sCaazxbdAZJmuf4Thgde4a7d0Tkg+k/1h7Ddofi5qJmjhhcFZKS8/lmfbXJX5
UVoLTKsof+Tx3m5vGyghHfaNiA7XZTUyHikv3fy6T29Da7xEg2V91DR0QR8I+4aQC7P7Oc5oPk7N
cJfYG0dsZWCSULalyLiwfrkU8YqmsOXuinrTo+OJlykPEuXk5OZnfG4eQEFK2hDua07gRcO/+jlB
z9BGh2VOj3kV+Wwun6r2PFUfZYKZZPwoST3QFBYe/R6ixWp+wqTct/GJyqzGluB7CA9A6YO+zPML
h/4L9Q6yk+wqnoazBYexiIyDoijAIcM2iDnhSvMXzfdVepV7SEkpGYAHVdwHfAIXv7B6xkw/O+da
wzh4arBBGuvS2xvdvm7fu/Rmbs6zfYX9A3koX0XA6e0M7Ik4hYyem1GtrIk12Ic9OsNMTB8EARSg
Phgg0j3C+OMCt3jD3NCET5yIlz74vBucdRSsxgLB925ut2PASaZHnX0xlOYFJhWqVPTu20WYxdQj
VewNvH15RF8Z+aJYiYZe/hkGhA29vH/z43vlXmWWwK/o7PIFmeHkuGC6tWZy2Zz6+IeRptt5gfJb
3QVBHWhlRPMvW+sSy0v1nRnXJRyoyruul9ePfopaWcVv27yLirM5/sAjmeFYRYkAjG3Lok7IRxK+
JdWush/pC0oWktHhXQIRkNzy31bKxf9SIHSkgMPakVybEYTY+pj55K+vTMZKJZWy6vXGa1CjrC0U
psab7P37TGw7yb8Ai9/kALjm1IHrjsHTRTSdJoZSlGHrJkRE14NLL+/x264qEweGwxApImvKJcNx
K8cfkEg2AAMuNe63QHKAUdSSt7W8K6J14G1jIAyzuLPHfU/XY16S2ppHH5VsO9fsnztlLEOPH2y8
YfIW6k01whcsnxrnqUDgZTxkyUKTwONwmenyogoUZfBPaGhRv4kBf6r2SrHHLEQzYmXRO9g7CB/k
1whjLeCDCSAR1I5TBGYFPr/etcUpEs8R/QQBWyZJT4zFUJgcjBmWqXnTsSGPHUlXzqpv38GFOu3V
GF4zwE4KVErrbkAAHzGcuWx5Q7O7EN0126PwftXjMZx+NfYbyNQKbW5BpyUZj2lxHgaBsnYXL07Y
8VBNwPbC09jVd0F5LIf5kkS3bRID04fF6F+30XMQ/vLwNIzxj4DPimWrBzZhlsdObIEN9OEjeh7n
Jpa3pNx43DkQIK/YWPgLA55PbT/b1m+Tk8y88uwXSlgHara4MscbyJJoDrJxM6V4ZG4HFIEDyxGf
GNGWU/IsAtqFJL+Nt27OmZYnkuwryipSRdIGgs1zvWwYdH7pjV4kvN+Fv+GMt5dEDYW7EonOdKqG
R4t2vPxpYNAKO3JL7yHgX9j1Ai9IATaU3l3Q3ObTRnJi9wHXwQ+2XxrimxiQ1wKlJyJyecDlktXH
GgWgAQAQGGnX7lKsydnssawfQuuqle+18eoa+544jJh8O+kweVlbrw3OGBN1Y7O3ol8WGJkuuzOa
p9mwcT8BrpFsHrhdmL3mfBUOwZlhu2/IhzUM7zmZCNsAlhnPO1eBjaZJy9E5DFaW8xQXcAgOtW7W
g/2UGgJx2T5XL21zW5JVYr7kSGx8yvOa8DU0aT1ROtPCgziOiCBxy+eCBJezjJKVDd1S+QeDjxdW
EIXaymaDSbuTL9BE0exiack2wqu3Tf6gkK720XmRVvB6isDGmLBbWFIdHEfagNjTywFJM14HQMfZ
oaImF+EP4tWK9OAC5Izjc+w9lhYqLvNR9EvLiu5t6BG5cmeCeGCMDr9gxxyJhfdVmikwLRsV/3Ud
PYzZi+s9dTVjoZ3NUE6zkMmBfXd4lXTSM9D7WDuodkoOldcqLREgdStC4Tatri8RI7IyQLWcjt3U
M40pt23CNHRjesG+safNROeWqpRS/6XgPazHHcj27dxk2yE/OQ7mYfukc7lrDCDg9q51EO4Am493
jvuy8PZj6HXox2r3xUqiNfLFywY1LG7cmTBFXTCz7N4tfZJYYJCn03BCNY/Fl/0Ph1QN9AAMWqfv
jeCtFTi2MGJ6EQSOEQdwDaAQ5/UihlLDkwvHaQjdnSiqc2GFrz6JOboSvDyL0QxtEzoCC8m41oQg
MQv2iwJ/vLhoOu+aKSfxFuPBqIz7tqdR7uHmSBe/RqSiPdyLbUjynBWhLAaSApH3B4pdSr8MPqiZ
g7ctfMnaLVeS2YZJDHzI1pMO6bpWiymN6KtRmeV1URcCOqWPnsVLHtCHAOIFBpWZ4jJyvV27yIvy
MLxHs8zcFK2HHeGA9dztBKcB33lzZUqgdOPCPTAYGF9Wvr2VvrtNtU+gmR9/hC4NwIIXSLdpsO9k
9TBVSN08usK3nWz8vQjhAk+BR6B9OWYrI+rK57itMGxN0NkRt06ctbwu+jl6/+qAQB+pJu84eO5+
tMuFfzhjsJZ8AbbDF12SH9HIOYQG38l9kBu3rhskOz/rqkPnIlqbmhwhqTSvi0o9a8saQRbxyg1Z
SYstUBarOPxyiAPNSfPnXiSDeiYqmSGjOzgbNUr/CZkDgwW7BaE6MpOFgEj/xj3MGVR/dJKc5+bx
5BkYdrLSdpeneTsUTndlGkF16TrET7kDNnolrBNNXuqp+TrF6+DZNaeNYbqKOOilmcAso29sj0Zi
yNHqUtT4qRks7kqsxG1svtk2LsqO/QPhABVqeWnWQq2yikFNwfQjc/hkRdQNNPKhi8BxGxXhKWAG
kmI65BpM5yTftYFOHVgm22yLV7yp7O0opL2rg3o3Rks0UXyQ0gVE5I1YKxzup8r602gnzxHNE7y+
ej9T7EwI9CerYoaHM2xaqIdstQ0T8kIDnqy7JcsgYUhVQmk0lSLHglwCDFIa08oENN4P49+ocUkF
JsW1k2dBEqcRQ2KOWhBmOSlrE4Jy2dE8KX5Ejj73aP9CLAirpu+3bel+5HPyHlTMR/jbmOiM0E8a
420Msfc5DAny1nxr28UebvwScfAR2sZjIcGheBztbeM6JferQyvQiBrgXXEdO9G+DfnFjeyU6RC0
RkgaJWvcbO9bDvapo58Q7yB99PJr5luCCTuOnjbb4zjc9C5luQ52MXjgKMZPTTKboxpMnc3Bdput
bZpP2YBWEvkP4rNoFdeAHVsMFLPCW6LyE8UxRDgV32U1CeZJ+xA11EuNB2MF4qDRUMCI19Q3WtAo
Fm701ndtEoNVrCePqCwmRfVvv6NHfp4lvXvGPHHAUha0JtZf+I+2DMGMEz9LWe+0MhrYK2r9a8qs
eton0kycFyUHvz1qK3LN+6DMBGgaXXXAk614wr+f59gZFMS9ASEa7pSwOBazPSte6hBzpeMokhRj
B5wJq9GI590YOvhrSZ5gnQniCTaaMLBlLim2pNEYQkLqpI2vgdR2KrebFTVaH62HIcFcEwuOF+up
abOBQ8bUvDfpIkiKG+15uzAFB8z7wtRoC8lDDFCDNNEjXpSWWN9nsWgDYoUBUTaZyHZpH0+wt4SP
Q9GSsTtfs27bLVFmPkGMQzRW8qHg2lSSMLBijsjM4WfjrcRQR6jPGA98Lyk7GY/SF6Mlz2YkQ9xi
fUI14zE4L6611dseMNqiFWgFtAPIEHUwp2OXPluocp9v1LShVmxTK3Sc615TYnC6mDOmspeO51XV
L9dCG46YuKiiq8z3wnmHFm/OXydHOFTotM3H5A7iL+mbRjRJkH3RpAbrNotTZnVonv2OwxIy8xaV
FtP74Sr0FTIOWoBuWN1Q6fdQVEVhTry2iW/WV1qlsYd2vE1SGxpyHGkTI4JpyPJUdZyrXrSi4bkN
mnbKbuGuUk81Mp3tU55ZcwS7brbolzUNyqVnnQptwBQeokSIi6JnnHs1JFmfp6tmaovpid5lRsTU
MJBgBnGZLzGStjCOmUZD+0FrmnIHNYxdXjYqIOljCD3nkPMvhe3dsq5H700x2W4P8TFR1McueiUo
QCk07PnSxqEfviDY7vJj2pk2WxlMXrwPmaGpCbXH7PwtzBmI3OEGt9rXvLe88+hjfSs3qkEuZ/IG
I30zA2Rq5RQ4gvIxNPnZHJPB7Tmvfbf95bhtkf/o6iLQN5ZRTM0mKIaOea8teHfl4DoSJWVdirvS
hMQJ4MOOB28bVe1A/rXR5KAvK8YQ5D1MmSNw01SyO/QKY9hAYSb4mMiykoErqCuhXXoVzwpg+4yf
WUZuGb10qlh4qHbn+fJ33lhmeJMHovNASBlp3B+LCN0P/eRq0SOXbjES51GpMGYHZ5qV+z+DZmyR
90z8gMVZSLdn7QTXVjLgStBiEOk6+JSQnM07gw1Z+G5JR4TPwn6uqxKt5tgEzmMjs7xjn8hS+oXU
B52fxFO5GQd/6lwEkrqnjF798x//8//8r/fxP4KP4rZIp6DI/5F32S2yt7b53/9U//xH+f/+1/0v
/pvGaW1aSmkPYbfUwrX55+9v5ygP+D9b/6PzI1t0HfpzP9takMqq4rGB6RalxvH7C8kvLmTblhZC
Sc/zbPfvF0qHaE6DEIxoMZR6wwl5uJzKDgJRo67+vSvpv18plJin7ZF9xW//VTYVGkEEaDuRmP7l
95eyvr4rrThtma5Snx+fjmQ0IcwlvtW7qI/FCW/JKvoItsRDbsmu3vV35k6vv7/oVz+ZrTxladsV
lqeXv+kvP1kQRXq0a0RBTWecolZvs55x7RT/4oh2+/2llkf1+e1wLEcwV7cFN+j9/VKccouE9j79
jUmetKKTR/sPdY+PpyHp4kNVF1Q+w+77q35xg5aDAccypbCF/fkGE4QyKIoYn0+Rc9k7R6xotHqd
S/a1i++v5PzX+7Mcy5WeaXvCEeLzozSyOrdM2tpm9YtpJKbx6A9XsKyvLiEsXL62UkJ6nz6wSWaW
awVcApPcxtUXaP2P04ajgrg0VvEf3scvXkdLOpbQ0pGmdD6/jnY05eYoGIv6Efgh25a0VCL4+Gaa
lH94C5ef/tOrwaUc3kB2Sls7y33/5S1s2twVUYiwECbxTs7muymWPpu984wMkj5HboHZrzGdP6wj
X70ckrG6Yqjiubb16Xl6tvTzIoC/MgrnSbYF05hpPYn+TE7r6fu344u33/rrpZa35y+3WPUcQuaW
S/XiVpAWWQqPOMr7uUuvnYRwKH33/fW+ujVlO6ZUrsNXZ3762szaCV0fTytRXWhvw84Z7ufYVhyD
O5oEKJg2/43rSUe5QmrmedanJVlHpYeElTBSRjcXBupYg3NvNVZ7l4HX95f66sV0TU852lJa8m7+
/VGOdspNLDLUbCBxqyHqyCddbO67399fZ/mTP72VSGOVqaTSNqeLT9ex28EFCs8tlQaVqrewas2Y
6U6ctY9eyXTZk874h8f4xSIiuJTtcl1HwqT4+73pyG/GGZbvBYPYumCpHL0jSgZP/eEZfvF6cB06
X0hgtP1fdlBDs39Hds0XN7XtJlP5tDWBPceLS65w4NR9/yi/+MkEdaSnPb5y6bqf3g7BN1z3dgdF
AwrQmvih+M7ydUx/xo//8AS/vDNkQ0I6LCeW8+lX89rEq7SHB2Rpxcsl47S9TOeHDA3u9/f05U/l
uoKFgy47baG//1Qo8dDROfxUFdO0WgHEdG6+v8JXLyCWFSEsy7aV9Xm5t5VwJEBJ5LeZdZzDFFVH
GJQz3Gn6h1jd8mNBxsgfbuur52fh4DYx1DksiZ9+qizDet3EjEgdyJgmUy2DHkAbcQABHPb9/X15
KW1rOl9Sm0J/etml5XmjF6CP0vmpB6pfJXof9jcO+RLfX+irn8ry2MtMx/Ukr/vffyqRW26CXxpz
eh88dihNOLYfvr+EJb5YLf56jeVv+MsCbxdK0LQyOVqDf/K0uAuHXoHUVVfuAikhwthL5p9zVflr
WTDcB85c0SL7/q/48on+5UY/vfxK0+HKwuWPSAgu9eU2Sn6OtU9bLFl/f6Wvvui/3u7yl/zldpNw
6sIauuAFFTzVBGiS+VmArvr+Kl/fj8tC6EgbNeWnb6znHBn7JprOGDpcjFiHCnWloTJnf1rs/7VB
fV7tOQT8/0stv+9fbmiWdTbkAe9IUU/BAYrWvB/dHOfySAgzqhZvLdOm2ZJEUmNAdvDJm35ytqQJ
inr2AujJyuGsJNkq5r7E9zKhRVc4XjffP5KvH/x//p2f3mV75rSOMHU5sxwToVeVkW6y8ff3F/n6
g/nPi3x6mcc5Dm30YSwCwbVAmRHT5f/+Cl+sbUq7tscW7kihPp9PsH6D1FAsM7ldoC2ax9H8MVja
eTT1iGZuDAqs5lkdhuYfXqkvnp/S2nS1dj3h2Z/3B39u/ZrjHYeULnqOhipZ9TrfhQ1q/u/v8E8X
+vSFdIwpsFNyoX5SCIsarGsYkBmX/nuX+bRe+02fNCriMjxkdABvE1MpBO7/jYt4fIOCZyf059Md
p77Z7HJ+rUGUD5G2fwUmMkIXr86/d51P5bZlGKUz/l/2ziS5bmRL01t5FnOo4AAcgJtV5uD2bMRO
pLoJjBIl9H2P3dQCahW5sfqgaB4JXuOtiJzme6MIBXXocPfjp/nP/wcmal80MBPnPs8ZvVMnov6j
G/NsMYtnh9JR2QTz0WNWpraDQ1YWG9WdSp+OHXAmIFxwy7riqC1cVyDDomLHSQf198k8fxv8nOx7
pmD3VX//9lc7cluJQP5tynjpugj14zAGBUufudpG9U0UhSdu61ELQgqLKRxh6svcNqsmBRsFn0wq
Cs58M9maH//BIp6ZWFyXnBZWpsS89Z3zNNXBwW0haX/bxrGdV3gdMnRXuI5c+E6mh7yiBMrHxHT+
WQuzryX9SlFZJ4pGR76Wo8N+Aj0d8eGrSoCUMaNRMfsxuEF2EHAKM/UKYfbbi5k/yOLBwoqjqNoY
iAYs38ZU2XEWWFihjYvmZLiGNLlZ8Y6hyAd89m1jR9JXZGpA+pGhm0RQi91hPMGMbJ8BaBPQ+75K
h+Cq9JhI9wplIjgO/wvEHc7Bq0+GAKcsL/xbl4eqhfyw5JFNmocgCYz3naRC7XjAJiCc63d+y+he
DdnDiTUf2UaXkQElXWnrjAssLKcwNjTZL+r1vvkYRdOuqYsTe3jkQM7H0Jy9kanUMpWlrFsHrqAb
b9ZMAEcxNGVjVz9mcBlt3t7AI+5ICaE7pnS5wGKZgWmMojM1gPRCVwtY3ovJukkH6JQhch8uSqcW
9NACutRvWz2yPqxSFRO0UeZC0kvPlKWAxfNEhyZ4yCFoeFAuIvPwV7xt5chGKWGQWSqyFg7pwtXW
kuBBj7Fiw3TpgiryYJR628SRy6YMGJCobsM3yOj3y4UMkKPV0iAQ7WZ+EE3mOvh0WI4hnqL2phl/
/1y8MDev+FkwGkbCdbuQIK9D6h7eaWZOQ8ZCDv9gUXw2cw6FbGksHsKJoimIBqyQBTYMmSHtmdmf
iGC3ce9+fNuWOPYFuTH4XZyW86qywdROp/ycELneCmhAgB+t7cdkZ28Y1VlPH5lHQXDPrdf+5lQS
cex4PLPs6C8/ptXYtQYgDHfMFHevuyvRi/3bqzt2zp+bWJzAzjZUJ7LZRAkcp4aY0qvAKfsnNuzU
ShYPvUkxGzoM3kgjnZ5iD3vR2P39N5K6p0UXR0lpmUuX1MlW6zWfZ6WIsytN3FRqumQo74RvPfrB
nlmZT8uzA972WVONBVb8wQFO/bEes23i/3x7V45+rmdGFg48qz2SugQjAh4riHmiSyNu//5b/+Jz
zc/Xs4XEoq3zYN4JOGZnyonqMmzGD/9gHTwTunQU2ZJYOB+nNwkl5x5/WP10vccuv/vv/f0LbwNz
SZgCtUK/2GwfVINu3Yx2fdvGkWecKuO/17B4CeKxxDN4rAH2ZJRFGnGtwwA5CkjvTATxePsgzwZJ
/bbVY8fMVjxAhCzCok73cndEYyu4/rHqMVwiYoQ1dMYvmlNmjh20Z2aWHsb1miq1Cj5gPj4KlJh0
78QpO7EOZ+FftKBPNZuuP5OcUEVZFxJyqq58fPtjnVrFwrvkIVMn+pwZV+5j6QQbAvITh+DoI0B/
0+UM8944y5CK7CGzi9m5UD33bvWt/oNpJbpL2hro7kxtsBov4cZeQ86iq83byzsWAdGfdgw6x4Z6
1c8yOoboknDuTswqkiGMzdU3F7Hwyb8PoxOV22Of0qHciCXTsih4vzx3QVsPbTz4TDcSidMWZC48
PbGcY0eCZgtPKatxqeW/NNGWYxFpgeItqIqLetJ33gjtfteeiESOPdvPzMjl4ykmQKMpZvzAO2O4
k8+FZkM6nmlx+A8OORwhAv04mxLDMhxxJuVZVskGuZVzX5sZqqwQ+nb/oH2knpkxFytqG9tsxggz
YRNuQZnshKe2Q6ufCAl+eeVFfvbCzuLONlo7Gvl83oJ6W/6sLgEvrZFPWXfyQu3zDZPtJywePXRM
n0kyNYMOyMKgnzG7wQgj8GXtvurnMcR0+/YVms/UqyU9s7DwENFU2KposeDI9GFo0/dQH31qS6RS
KgaNpeZ8KfvcmfmRT9ynY6eQuhMZBNeJZsvisPt+7EZ5FsDsNqH3WenxudGKA5AvqAiQOHl7la+N
ueTuIBBoLdp0dxYHpDCm2LZDmN5wYvrXxoTfrQpngkPuQpSBd51n9d42+foyY1LSIoP2Wacpt/AX
Pag1SRwBFarj37oOYgn2NG0yIKUnDL0+Iy5FHDrRDleArvDCkKX8sfEYFFwBTL0eAvUTkil5woY4
ZWQRE+VJNKo86kpCfevcTg4hQylb6Ls+tOhkQFeCruKGEb4TgesRdMS8NhJ2uqfgCJb9WrvXcj1o
GRDiJXbIKhh0MFda6uk3FqJYd7ISzbe8EFEEDRg8OYzhZTFsVjBvrEKpolP132PHiBYW1RKADfar
RiRgLj/2Mz51bqozZM9WgvmuPtChmDkFvDr2wZ+bmn+VZ0FoMBWJ1SWY6pELBCxhfoJt7oR3Ea8v
P+fGsClnWQbNumW/U1aMlUKnAQHiPrqxhpUFnRZcqz7KqbG6TPfWZliLNXLM3XU/XdayWfVIzcPT
eGKfj92VGdVALUrH0S2PMHA2p3ZgcGXM2zUAEpfteij8S+1kWHzU0NwHna8kuLb5z599VfQvphp4
HtGJ50FmBjp/FSN9vqJbm51Y03ztXjpWvi19UIqGWHqFjQK/Ka20l1zLXp4TE9urJkhuotq/AxaD
xHhyIi5+HY3P9sAZ4N8gUzAXN9QFjqiFJdxKzeTpF+48SeFVV67GYBMuqr0eahQXU9NJtm/7uePr
/LfdhR9vmTkM2TU8Q9gw7lUOOg01sBWj3+x1Rr7rTTQ0kOj+A6vKAnvgUiEylg/jNAoNfVrg8Jqv
vnaxc12hATgSgWzaPLwCRHN4296RXjDQFJwsOL4Ze7aMzZj70KLcaWDTiB3jCiSVz5BYGZxDHQH1
YhHk214m4Vcz7cb13HJZAwYnHh2cGsmvJjvx0Y+d42e/zTKESyczhoSU30aPD5H6AqcD3NonPvGR
aOfFkpc1ONHUsDuKmhPFyOaqhU56LfUVyFRDbAKIBNcxM3Rb4sgTn3oOapY35/nijJeXFAE+GQUO
dqHw+25tIRD/XH1s1vEOYsYT23rMyz43tUjDwaT5gbAxJQpol2t0UTLaYicWdOzVoFo0443mOrux
WI/UaopVoPEhgLVDRlynbh21qI8l9Z1fxae6sEePBtASB6YYE6DTwg+kU5cW/uxL7cpFhlArL/oA
NnkA6+IfeDjczV+WFje/Yiy+CktqtImK+43ulcm2KfVho8H5FA3Gvd/a5ebts3F0v2hVzPAS+mPL
phWNrMmHiofies737Ef3fTlNX962cfQDEnLMyBJwi8ucpdKTLGireSi5nYHryaMOGViWNyfi31dL
4dGl8TJ7bAuo7rKO4bR+S7GeIlblWZq/bRM7umuTrEtOPPJH7Zg6vB+gcSTv68vbRITkgDCH1hb0
mQd3hYlkI1PrRVu+f/u7iTmIfnFvWZFDdIR/VJSElx1l38+Fa/eUASLdq3f1mFdw1Xbx99w2o4vY
Zhy0lSFDw+MIlbLNdHyfMQJ54pd45TzmX8Iw5lgYkN8rcDAyWBGwYD5rKZAnbjNkCsMqY+h+GqwD
nZ95VLqz1l4t4IeaZuI9u5PwbWnGqetx/HvMvQvUrnVw2IubKHRh1G6Woo7V2CZk8ZOGakmACG0T
mNu8Q4MFjhbYIJHWOUji348pXMgndv/VYTYkUY5Jd2NGmxGMvNz9pDNDQGVEIXXHlLhw+/NaZmeW
dE9hzObFLDb/haGFk+tjVSeGwhAIAn9tZeZVCVWWbffMSIVI2ITuvXSglXl7u48vj/1mffJ1B8Ir
LMZCbbNcGV2MLEJEcmUn/sxW44Tb/5apZUEwCzQ/SixMVRDDFGm7Z/76HCGfEx7u9av7a8f+WtKy
LlgWbct8FfGUhwCgLIfosobR7q66aIuxR5l7w9NvrJ3YqLYFhxYQq46KYjCm8AqX/v0/WDSUaRxV
13zdOZgaCIB8h6BS6/SHXg5r2cfbsTVv3zZzxEcxHEHqCpyfjuYymvOswRnM1IVlRaAA2T9O4SlI
zXELFunxjJF9hZ1G+tUs4s6GswSxtkQQtExR8+PtVRy78HMzkc6oQFUDaMXLy4Zj0WqnmI3AiYHI
sNnfxVn3YEVTcAdy0L3xGXJCfhWdvlvqZdAwiKHpihMxzaukbj5ANBWI6pneUe7C4Y9D3UEDybNc
Vba/L8U+1T7GFxknqmpVceU3alxBj6l9fXv1R6/iM7NznvAstSrMnFk2HbM56MFiHvqHc3FmrHzb
jJgdyStH88zOwqtajcc07jwI6+oFYWgGL8X0XubqKvHiLcx58LIkSAYPxq735Ea0+llSVCfKmsc+
MXVnEBp01Oag7uVarSzOokYSgdTiHsas8oI4CJpN/gdPVwbJkgt5hxHAOwKC/tRkxatwkv11dMAF
Bubnt+6lcSP1k65u2M4pFZ8aU1jo5WR3LaqTazVkp+Cnxy4OxWIK/OSyFvC6l9ZSwxvrdPawZZVe
Krf5MBXpqc7h6zGpeUkm6qPMEB1Jy73UncaQuTxoL6uIiXBbFu9HoUNTYcX5ZQ8a5tFmdvmzFuTD
e4i59DtrrIvr1oaeJY6YK3c8XnejTdX7MlHZ3dtH7tjJfv7bLS5U2lt50IT8dmMPfczQgKCsHgJf
nYifju7rs4+wuEDSl4zJuPjafmYDogxLXV5ugDQC0RuGzT9Yk01QiDcEALZEcQQoC4TtiMdtdQdK
v2obQmUAjuqfmHGogdocVBOk0eL05EovQWrj2CEfysZhl8E7Gjl/Gzc1n59nZuYdfO57+jCbEAQC
CRPPlewejagR5Bm4s/zHoJmnylVH7wRlAAlAxTb0ZdnMEcI2mlGVqzAOrvRu3CZRGJzwc0dPAxCY
+UWck8ZF4FZG6NKUWlABxo7EXhbBB6Z7L+OEWKoNM+PEPh23BiXEnCQYr2D7YRQZpWZprAgZoFUg
gk9aF3+MTPm1+fs5HB0uMD2GmtMECuSLlQXlVKZqitDZ6CB4clCyaERbbt8+30e2iHgCX0LDDjjd
sispIP8E20bW4w5Tex430GxBqVKcgJ2esrJ4iyJGX7w0S9ikob6Z8gFnFP39hQDbIKCgKeiSay+8
QtSmSLMHbrUa4TWxPZ/Wo3Mijz+yCvaCxoiJf7deIbq8ItOmvvdmcuTvpnPvGac6FEccKAYAw82k
IwaIz5fXU9P7Vg8q1pBFd0kMsZsHZ5oWnDjDr5dh02ekyEK1FUjr8lEmGC55EWPUtMK7MvpuyeTE
lXy9DHI53eZ28LUoPC4e3hEEPXSrI8qRoWNetZpmbaxRt7aRPzS7t4/vEVPkrtTeHUqbksL4yy+G
8hRNJZOGBsozSl5LqHoN6MffNvL60sPiPDsXyfSuQTnlpZFWD2u9cRSntzInOIGImnPQRxUCEZHM
GGYZpiD4u1VqA5uzAyAXZNxAzZv4zFNraTTlhctRCOCuWanKRApCuPGKoaG9EHU8PxJ300lE/ZGz
YUuSGAV9CqCU5VIRnBaFb3HE2y6JPicBvfWsDdSJXTtmxaaXSdGIA/jqtRsYT7NdHyvjUNx4YXwP
cempRGa+7y/D3zm4lwyTA+fCHSz8QRz5UBrbEfJfSFsFCcpb6rPK0stp/DJpT28fkCO28NQu+CTW
9HpEoDAilE9FOvOFpu2lRGodPpQc+SWqJ8iR0T6Nw6jZvG30yEfEc/MymC7nBIf08oQYWVtrVQWr
mJb0kEKZkwAlKdOzt60s0gjXhGQAl8c9Jq1lJHr5HdF4KnkfyDNzpz1rHLhnAqoTaAvcAlZfRbD8
DpAahuN0Vmn6zkW+5w/k3/96wa1Q/+Ja+J4XYxUiebP4x/98H36v8jr/2fzv+cf++s9e/tB/Xhc/
sg9N9eNH8/6xWP6XL36Qv/8P+5vH5vHFP2wzGPnH2/ZHNd79qNuk+ZMFYv4v/3//8F8/fv0t92Px
4z9+e0QrPduEdVOF35vf/vijmTbCcNiRZ/sxW/jjj68eU37yLsz/ta8es6cf/3rK//WhTY789I/H
uvmP3zRLvXN0HiZOoU7KA/zmt3/1P379kXTeMTBMSiL5/9yQxcFledUE/JjhvJtjjHmD5764aXO2
4cP+9Wem+Y7HlFfi15wnEbf47c9vcfP7Vft9m44zZCwuCeVbkjHM4EWZKX6FVFa9axlNL4ZN5MEs
Vgxrk3jAjr9q0NuSpT77TH8Yf07HYS3LQ3gv1gtkS7mwT82J/svroaqqKYI+LrdF41zDWGTQK3Wi
CKm1VT60XKqdzD0mLwl8fEfv0STPO4VgRquN0Ct3lS9juHMTI3f3ThuZUI9AsgLvdeaUSNRRyHfT
z2Pr1zECQXMvzEGpdta5RTY2HuNmU2RcTyiR8kofbgyQFPIBYUe4dGfPTY0D9nnQYBO0iX6NiI1J
lSMK0PAw8wLBi9rrm2st9useNnwxWBsVt/p46AUEbJGL+NNXbSi8+s4oIte9gd1Gv0FCOLzsqaQi
bw62nycxyojrbMMzv/HZod+EWOoGOBXcPB1KGQ9JOKgHJ2MEAJ54F7rUyamLyy4sitva7P0fFdV9
WIa7XJgrhfZXDHt3PbgbP2u8HklQd0TAJoqr71kdxYCaw8IzV6ZV64hKp6E8VyKLIQuDFOoGeIIW
7D0/1b8VBLzd2tKC8n5yhuEeMhP3tldV/30ySvmRlYezKm6vPRFDMAWjU5G6zcsuR6MwQH2q5mk0
9hFlpY/DOKnusz1E0p4lvVOLUgJiRGu71ZlETI1ItihyJP7XIqmny0xlUIMGcQotNlER/Ua4LCN5
56Bn/2i0EVyqIupkvw5ytmKl+yWpWOLmIkeO1CvjVZaOoVwVbafcTYfYFCTHsefC+OtAbbYKktiY
7qFAr2dYmttETD35McTO6ZQ5n1QFJGoDJRlc4YUch8th6tHuzHo2bT0oms2OFdT7loLFt7LT2ktk
uSf4ZxsjjOAbhr8G/VE3+lomZYlQZMz1XLWKogOSpGXVfbDsUDR7z42rejtCXPXdC3VwCghmKfji
PDcr10lQI1qnnDhDbdiGdmJtFrT5d1OvoYnSDRXVUunDq7ay7dpB1BddyJkK0kmSTTaCOUG0z3J7
FudAawbyziLx7oJZdSi102SjKWe01kmFksp6MkuI+0wRGPG+7Sut3+RtmTicYhd60VHvbX1fmfqk
rSyYGkLG7uEuWkVMLlmHcpJ9g/JPOY2bOPb4O8OpKUmAIk2UGw5PCsG95LdYE2JwVhJbedCI1S0t
C6kjvLPmWYw/cZCgDC2sZgjhPtPTGoprRyLOmM9ieLXfw4Bndz5yitBBpfE2tG38UdOGFTxSxSi+
B9ZUohFmFvaXcvKgUSZD9340jumXm9bT0mKdV5Xeb+zBV4B75mnYuRTd5JupH1Jt3Ztx325a3+/M
dT3IKt/pntAeMtSO1E5oQ+cdqj5FtcHLkTRd27JBlzQObMipHREN91kIX9c67Qct2boiM6HaE13w
Ps3oN88C20G5G7O6hSjV0zTIeEPfjHepTmF1ayBgLNeGFbXeakJOalz1lh1knMgpCQ9UwvBPbJfB
3H6Rmx8q3Z7ia50MNlmLyQ6DTe2aVc/0u2klUJ+6kzxoVa+Nm7GN578YRGd+psy4QYGgVjkspqEf
jgAJhUaRJPNxG73v0LH1Kx2utlxzkUfGeOZvMyEytQrx3fl2CLipkKq5wIbHIIT0ue6jPN7Yta0z
EeToWQdJaNXcDxp6LNs0dVLEqoSQ2i4ixnIvo07huSPpZ+os8GXzNE1Vl71HzdOGuReuHXOXSgPq
NNVYiF1pAZIIXYyyakFQ5iD9bHvRZoDULbizytpSDxF9oHY75AbX3bdkE63ofDqMk8dB258zhGVa
W6lDwLobO0Z7HqDryppdU3ZO/Nly0qy+RsA0C6lmajrSYsGQVgeXmYLqUXcmOISTMAUw6I51H3yt
2hZtbhG5VviU+AWU/IM0pH+FOqPmIlWeoRyD4C0jcDVsrwiO3OQaanDXog9c49w2B8s401KmjK7s
qGojKjncRii+9dj1Vw1U7dkmQceuW/e9Ap5v6v7kHijTOgAIe9qt6xLGqp6Ck+U/eLHWDas4GxNr
R5TBlCC+MhHnZeW6HybDhsvQ8axkjYSH/jQxJhEgVGer6MwgzgY774Ztsg5Uq7OpVYBkLXxHlMpI
aK+ZnLTWjkzKu7J39GtvtGUAYSwaVTlAzid41KoA6I8xmquK3Dhdu+1gTasMqeH4Yqq0yPpgm131
0ZRhA8u9NCDOZ6a0rfZhFSZbOC9RReqo48s14es43QyWHJFaCSeqaGZUR/muA49d3IKsdcytCtSA
+p8qW6T7YrSFhnVeAC7gxYc8YJ2GTiChTc2C+uA5SRc+FQJiNGi8Qy2FaayI23NlhagLxtSucX3Z
BG1d1GkJjYtCQ3ZnzAWyPoY7yOuhN51hX4ZuekdLxXDuLJPyKMQmrv9ojMFUbTuIny04AC3bf/Cz
uLWaVaPrBdTXQZnNL8PgRZ4DgWbeh/sO7SFr27aV/akuVNJTzO/acGuBqUmvEP6CNzZEQ/qsSgZR
3DqeA6ewJNKh2lemcXxR9pXT7GG9yvqDPmRxcCYhFke1l340j0SbZwbiuuyzBh91nCt8uQkzXFFa
evDJQTZJoXJspdDXxxpQ2AekOurisfORv4SleqjGBsEtmj67VpbW/BbnAyN9iFT8Cu3+Jx34zaDI
R2XsL9q5V+nAzWP1+F//99vjiyzg9x/6IwswrXekgrDaEGobRPxz2PtHFmC674C6EA8TzQsxD4b8
Owuw3wERUWSTOkw1kp+nZPNnFuC+Y+h5ThzglDFdSuHq72QByzGIuXKGbXsupjCRyVDhy7gccEUC
wnL0AS0VZ9GTf0HpZPwKa+QavuAdrJy035U46IdTJfYlRpYKp7Jd5ohm9jDSo+V0VzKMI18My/K6
OhOr+Lw7WKtpnd/Ab75/ti1H0o9lh3O25YDCtWzaXuAMlwPKU1REcTFB5Dqe+4ds1x3EXtujxb49
ZWlOY56VOWDmJX0zKXHA6mDbwC9ffk4jRottzORPa9+cpefNod8h03FwTlQBgOy+sqNgMOJoSGBg
sB0uamCxNzlhlpTJyq8654fRNOIjwrnFtdX2OCgVI7txxgiu9zE3Y/lV5LBgBb2m7YnCGd80C6+5
8Ish/+kUmX8+FU1Q7wbSpavWgslT01D9hJSiqSzwkK678zxvsla2H1LZy0qj3VZBLw59Aq92K8bm
DiD+cJcmqtBXLaOGu8ZN0kPVNuqqclt6udLpfrQTGtBB54lzOQSNu7JrM/ymFQyMB3VRHWSiCZ3V
tAm01KNXfokr0VKI6osLQd1mQP45sM58poMPkhOdwi0ZQO4ejOWHSpAfCJQ1tk1nQHxfKO0KT+6+
15PO3VNRL5CKn/XbkfKFxDninYD5EtHJKiYKJtlqEVGLqy641e3a3eupri51B7Yr3eTfuXpuPQgz
QUK5Syt0DnJa9bcx7K8ADMN6vFQ1jMR2E9n7stfrR7MO9INRkaFqoIYZ9PQC6KBdtKxneQAiuKze
u5HXfNMyHaVUDfKaDeRexlflVd0+Fs2ERIQto7VKu3bvmom2r/IqPIRD7eycOC/2hcydT+kIi9uG
LF5jRGkQxDXOaN4Yk1J7i9ftY6833hdHjsU2rdoHswTZBGirza7cvik/1CrrxSZJK/u7clP1qVFi
PDOypF3RFuIWTq65mdJhvG99MzyvIUd8onFIJpybCDxSzveujckxLkQ3Isnpw/1rbvIydc9VTyQP
oyEsOgghRbDHp0UZ9UgA+cZZP8XtLUN9xoWTDeOHfEr0R6TVUJIaY4hRzd4cb+skL68tp44EEhCp
OSBUo08mv6rbd+vYboftCPHZhZ2J7jxpIJyJtSyEKViWCBspUh/i/YgSwpmayu5LhRzkdWkGTrv2
zSy11shqp1dB0CItV4l82Hi1K5H+o1Grx2GvQRDa1pf1CCv3CgrfFG34GGHVta5ZuVrp7UThstZy
fx05WbZxgky/oH/YXadW3REuDw4co1Wnoc1oRCh39LLK9nD0ZiAKbL+7LgOrRVwvT5UBhspv3Y/o
ztm3rWq6nc9Exxcrj7WPbeEUn/TGB6rbZBlaw2WBmo3WW7POat98pTbetGeG36dfGmkXl06qi9s+
mlIY8O2GsooWDQ8+/NuoGxiiFRsmXNE8kaLL1M60LTje/Vp5X6cuivWtl8nAQpjUq/J1MrT1p8KM
oycBnTnCkJ7yvhUjAgutg1Rq6uXGgxwmuPJJA8odwrT5PolyBO6DJPQP5PbyoiAG+1ZzaQ5iEPMo
fxjDfjY6hvuBCsVwlVAquu+bkRfFiCdG7bwCra+AUIgSMZJ4MZJa+tY1w/KnyHV43IU/2trFmLua
vypEiGdCmT6szgKzK+VeVu5QElmn3aGEpf19YfWZvkKmJP0K8bIy90brok5Qp0kbrC0/QQtCT3SI
pBnkYdazAJNxKWqrudPgc0hXdiOpvHTIPryPZOh9dtxs/FkAPZSoGpHxbJXnmXAkpkl865RV8UMY
HRqzUDdD4ExJ9nwwEi1YVwhuE89S2cIfBWn1fkLZ9HPtus0emjnC/LSP/YsIdrgnLaEutWKklq8U
97WerrzJUB/NrKuTVR+iyNbT0gEE46oELd6O7K4voSVyQ9CxiD5oh9KSNYqdNkTVawFHxaES7nSY
srA7B65oXmS1gUqiPbrjakiNEpmNDqZyutv6ypBl+K2Ai+omyus4ZJjKqGg2MFuBKE5haXdB4E3X
ejAiHJkrJCQB6u9C18vP9TrM9nlu9Sgn584InTuq1fsYQm4L3nKS6VZLkW7rgybeqVwXTxU1Pnyg
7563pgAcYVr+3RBG7ofEKBiesDKhrs0IfFo4+dYTElU64uU4n0zVzbqzp/IulHX9vQ2M6LNvNluU
FlFWp+LAFGrQanudEg60X+V1Qono0OfjrLFgoxtVlsUHYgJtVeXoaZEYT7dlZeeXTB4Ym76LqsMv
BmcInJudEUJ7vImCqd9Hzmjfd5SYzmUQD09IdJRn8dQ1H0yz0vblaPaMb3qGugqUVlPX4+Sch0Vv
nXn8hjlMpa72k9g+uPDBxjKTLXXtoRyEf2/FVbFF1nx8ymxeUZQui0vd7kBXd47vnyP2wMbkuCi0
c/3sJm6caeV4svmh6qDZmpnu78SELFZTFOK2Hm3/xiW8WfVVpeEyy/5QRmZwsEII0VRGfsdEEXCK
daZUBIrbScx9aDjBOp0ie9gic5rdZa2fMXxqITOlt3V4m+ao76ROMqydiSsOMmpKnhKjR9JxclSB
BGcmtqYqjPNyrhIgiZDla7hLxY+k8DVjJf0KVTk9bnZRFaHUqDcwNPme5X+33To5M33buS2sCEli
6N0ZuUi9bifLCKYMpmkQ3+0cdnFS4ioYe51PWaCcvqZyM7zXA6QtDbRzdxPSz/cxD3iLClfq7enP
ikMOvveRWVRwKEw1JAS1tvTPEmNydy1Z/30t3eJnWpbdfehNerNNRGdfOa1ebmQdjTvd9o2HvgIY
YbXlTJmuTYSnBVTrlICR9pvF5Vvrqq3a/GA1abjHv8gbW++0C8Ma4ydf9dmTshCnzIteXYQFOxcP
wlkVBSCh80a49UXSyXxtgBTaDVHlvw9scHRoBXYPblDJ3cyWAlYnHd3NqDr04buQiS1nLGxchIq1
T+CHFHrYyroaC0+7QiXe3XIIxR1g2QCxHpI+z7bazx46EGjFd/FtZJjVLjG65FZCNuWvbTuWqIU4
pXcRkNlfZokrP40pZEoubuTWajTqY2PSnOmuZ3/L4fLnScsbZqioH9oHF0GIz5SPW3tX+I23CqM8
3fW+pSHBqNJrK/X7B8IKtK6yIhDuirqhfclP+zvfza1x7dPfoJ7VZo+a7o33fmZ1tw5YzUdZdtlt
H/rNuYXo1dXYVUaFlvFYfE9Cx3gIrcBe26mFcHqY1+3dEKS2i+xfmSDKm7dPdSJS+NNMp1wHeomy
unLCz0YDzfrKM7LxoqhrA/K8ugnhZHFq4yLuEL3K3Cq77+gDxDse7/a7o8fpuZWgmZqIWmTrVkOS
EiaNQV60NfOeULqgd0Q9cfgQFVlyyAwPgbG+adG3LmaZ4b50v0BhEj/4sW5uHK/xvOtKc7rqzPUg
+V+JIRY7aQwq23eFHslVFGUTDw5l+HXaJO7WosZySESO4Fgan/fQIVyk3Iqfbljn78H4U2ubZtnr
HFrHfmqKOxhnUEfJPQv6AgPe/O0U4kVMFQpe5VJ9CSLRfDF8xOYHg7ouhDRWilhGqDubFqd/lubC
uwDFCtRyMv0PADqaXakqhFniyii/SSf3Pgp7sD7Wehs+VjI393YdlDdaU6uPlWaZl+Okm3cud4+Y
NQqsD2MYa8jZIwUfydp6X1La+AEpT4u+qNPL/PfW0v/UH36bJxJAHDxLdY9WILL/+j/PCxB//dSf
jUiXYoI7wyChwndIuSlp/NmItN7N9UoajbAQunB480d/NSKNd5KfeNG//LMEYdjvKEYD72FOkCqF
cP9OBWIBGYFgfq4DUOMA4sxAibPImEWsTK0QRrCBROBspHxbE+EV2uHZZzlSAXhtRYHUnmmaAb8x
MUpB5Tl+Y9Ri02xTO9gA9s02yp4kwk+KV26UJ3LzY5aAiTA1ReGe6s6ioDLaKJoERooKFzpnCaLy
jfcprE4VNF5ZEeBeKNzowM6BXC8H6YbJteKSN3CDcPLORsoh3geb/qbZ6pvQIOTcoz4Vb7x1FZ3o
5B4zTGEMDMcM86Fy9PJD+k2EBEelgo0Vp3vELWm1TKdKQ4vixoyE4mghBAAuSkC0udgsJk56CzbE
cCNSCgrGD8M+9fnmv+FZmeZ3CzNtN2RTIIgsDv7z44CWSWY7GhYCdHuMe3OX7dJ9cqHlT7TGNsH2
1Irmr/KWvbls9Aw+VJXIYA/zdtXdtKIDBaIMGV6bPMeYTpz016YoK4CypjzIwpSzWBriGkPsW4R6
SXTp091jdGdd5reBcYoy+RWAAKQQR5DXDN/CiV+eBFMvHZP4b1MTk01NSpsY1bkZva+vJjsdN9mp
0eTXZ49K6VxMxZFBEWYvzoVKQhlXDv0cr9cNrMlLFEzP8qlWJ5CFr6qiABY5e/IX9E9SoFx8RMS/
GquncrMxbhmL5XR4X8KH4mJY+zdfkkO8+X+knVlv3EiyhX8RAe7LK5datFuybMsvhC27ue87f/39
qJ7pLtGF4rUHGKCnIbdDyYyMjIw4cc7Bf0y//GaEWkxSM1Sk5X9AAd+7yCDR00hRfUMu2L+eZPmx
q/JrCndPl82c27VTM6tda0ox7xK6e+7g91coOjscxPvGih6okRxVgNuXzZ3zRt6Yy9IYLaGa/X5V
maoCQe9wklHoXUP/qZPf1xDRJOHW/OivQQOuf3UZkSd4UFFebdkIA/uolMs9gmKj9EOQtvx9w8Bb
PfvkDFsqcpFMpkTu3AcOWAx3rDZGUdbEz4QlkO14naxSi/91RKJSYR5FeDF09a/C0+jSo/sQXVl3
MwKeTvQREAVayleCi7je4+VtWsHK9DfLlMg5XdKCOxJXtzA81n1BRYpby46uy/nJp3gFjhLYhVsd
mV1wwQZcNnnmMMsijKS0MLjHaH699wzN0nulNLknaQJ8bAPTbeuBahDzYH9gB0QVSCsgSGQ57+3E
NAypNmIH2b8DOBw30eed5W+Rip1xdEBe/5jRVwX5KOvysAdVw51V3Gh68yGXf1biXTBuQLfP22GD
QG2RNskrN8+L0kDQjQNVyeIxQYbUl8LXzkJ0vVfQhbr87dZthsUtmG1Zzu5CCSobq4/H/Vsl0cSq
/K+DMtiOCIyHy1HcU374Ge/VfXbfHC7bXB0zgx0Cb73czZrGbOQaQjykVIXrSI7crnrNaQRvEvis
HO8XA6uQJMSgN/LFwFy+oEflZDkjiMPPy6vYMrKE4ZNgkc4VUo+TiWCy9WCUx0R51aOX3zRB5kz2
AgSaTVqoxN6biIMmnUSavW4d1omNKuG9ainXVh08XLbzy4a82WEYYREtYIZ97QNCZ/QdoymghQp7
zts7pTE2FAvk5XSc5Ef0yliLpYDiZ+RB/gXKT2lbC9Ic1UjpSYfJadfvJgeMK7UgF0Si0ztTe2WG
NgJDAMnc+CrfS3+yypPfYOUVqtUWXZPxGyjSCFfGbSVuXLzSsh+/rhH4M83eJXFaWVC0FsXQEQu1
2/1VHqev83Xo5ocFeGmL6MH/rmrS20dVNE3kRbikFcYqXYJvQGJCFT1gkUr8LkvFD400mZ4QmRvf
bhWT/ja0RPGlVS39cmQLXZ17PRw4spHOlM+VT/JniFCMjRt+skpe3gwtSQR9gKVXvebeaqvUHyaf
BBBFbKh2dOMgtsBV/BB9n16/N6V46148axENkqV/jy7UmrghQLu2yBF5czW7dxOahZ/0q8wD2kiZ
TnqkUzbZwPd2+WjHt1u07etL+e/lnhhfeYxuhp0V5RgfHOV18nI3uEKvtLWNvezCobLVu/4lZnEI
4VNC24JDzuthdSNDNTwKZoy/dOlTIhhX3ejvR83YXQ4n66HJv1d1Ymb5NU5DYx3jrzVxy3gyP4AI
8zoQMQdwUa7i9PvqI1O4ztbSzsWw06WtviSOE6pTyZcMpfxzRD8mY0B947I8dwoYNWeQeun+Q2L8
fl1ZKyZJpfeokof9B2W+9v3XtERSS1Q3Mpqzi2FUCPgZIEYQ3O8NVUYVDuVgcIEhNpiEnxRz4yly
NlQtq+AWJiJr6yE+gMdmPzZ8rvim+IbaLFTInulKH/z75miCBfG9yz5xdkUn9laRyrBafaJpFLl6
a14VcedWIAkumzi3O3wtGUy9tFB+grY59TqUuMe4akDvVq2/U/L5k5rFnlz6biv/pqjDm4Ofmlqt
pmqTxDKQLXb7mrZZWDtGMTGh8ZtMa/8xA3iIJBAyqfWEcxGVgF5njmtL/PP8QBOOejl0W8f13N5w
h/zXzJqCkF6zBscLZuTJkVRAQpmHUMGjxsj4a6rb4k3tEI+/X96tNTjo78VJVNBIPUHLr5nVxBym
gqnhsux3w6dun+1B4nnGlWzH3m8nnIQ9POIfU6uMGoxpSt97MSVcSczTjPHWTOy5wHpqYXVgk6RW
x7iZl51Cata38Dn46QJjw8XP7tQ/C4G+7b2LqwIyylXNQkpgE3X12m459vJ7rjOYf9cBucZ7A3MX
T/oUYkC88vcZeC2oPO620Vpv4eWSndUBaowxFecKO8mn8ljdTU69AwUsM3hr90eUrI+1lzy0dwWP
LdMB0wSD41bdYvN3WGXXXe8jR68HsSvUcdo59AyZaogKvQ9t3ega4BRmyTSGYP2Q5SC7YVqgu5t7
pd/VqR7tud5KR8pj6dswm4bTRWrzoOe56XSoK+9RaKawmat+6lYgkSRw6tJWiXPLGZafn9yyql4A
pk24ZVMGI3R6Q4OwQSZxNj0B7SjyjF9IStcPEEYaurbKoQZrvMHTndTNhqP80u1mjxS93E1b4+vr
1+jfQeHE4GpNSZSPvlBUMddSe5Md6PS5rR0cTVvdBZC6CRQvNsLQ4mm/eKK8DCxRhmaKa+XxrVhU
RhawxNatb4ZPxvV43drILf813JO/uJetncs1UYb9x9jK7QMgA34IzNjtrenBD2d7qhRPbduHvO2/
DHO9kbWvi5z/+Zxk0WS2dIfWD7s+KeOhFQlLtTvv9E+oOzxEXuawwHvfRkltH90H91uLPBtD4BH8
j9E1HRFdXgjka/ZQ3QcH5QCD1F7diZuIz7Puf2JmtXF6lIKJZHrElRvFls3bodygQTsb008MrDar
mprWKiuSMLWdE7uehsPUhl7b+RvsGlsLWcUhSa+bQZxZSGGA4fDpQG/JBqyrjms/MFbHSoh8qxdm
sq9+Z73Obvhl/Bh5glN6kW/nqZ19zDha0o/wakvxeWttq4w5jyKhBCvA+8Z6qksosLb4bs6nESe7
tMr708HsIhgVItdMldtxCh4zJb5SZsstp/QADqUCnyl/EOdBccImCpcRps+XD/XWGpdDfxKHBRE/
lCFDcWU/dsriaHTFxnPgbGZ7ssZV/gKqH+DZssYhCvdzOjAz8AQZvBuBir28lvMRYxE/XDSs6diu
NkwMBko3Q8O74FiFjvExPc4MOrnaZ+4XZlq0/ewNT23uZrutB9z5y+bE9GonFUYI/XZ8M+1fFdAk
8yBp3IHxTrve/7ZQy99nglIUjAn0zH8RQFcUtLphgOH6LJtvUxp/jKytdO38dXZiY3XuAGIW5hwS
CgVFEW4EfxqcNB+S5ySIxYMiZNqIerGq/RTRIXyC4liy81qbricEeAKv0hlBofWFJjtTxPvLG724
zC/X3slvttpnpqIYWolxKaWRv6mVzEhktIviEsAf47pIDNVD/nTZ5LlzQvuGEvMiiGC8VQ1Ozokl
t8o8zCqXkSm5Yio7oDc3qkfnQvapiZULAVARw6pgVROT8X4Ls3leTo+y3m5crOfu8VM7qyPfgYFr
pISlgOezDeWxajrbCOA0rW4yeev0n1sUX8s0RCZB6Jivkn5zYKRvkDW+2/Rk5gGhNAEBMP/Bp1vY
KVV54W+AqfJ9FGusCk8Uitj1s/qrqebfU98a7UI0Hi97wdni0KmhVTAzOrBFQ8UzvfFGd3g0doM3
u8O+curvjTu5TDIWT+HzhtHlrl67+6nR1fssU3OYyDKMDs7kyE7ozNe0o6g2K16538KHnAvXJ8bW
yI1WgH99SsTYpQpmR1HizdLHDroN4urGxXDWNf7dtDUPMmh7Rt5hLHL7JL0KBc0b0IfV+i0uy3Mn
93RBq0xotMCihRkLmsHFj8ZL0Hy8vD9vRdYL+7NmyDGMgZH7PI8pwtJHeTZvQbW0f3sGD0TZaZxi
31+Dd4VS7jX8BInAVLuiC/DY3XoXnjvblFoYyFlo9BcKhnfXuRiUcQ9Qk9rbnDtT/i1Pb6r4U5SI
IK/Hjf076ykqBKHAe5CKXHdIwyzSA2viwxbl7IW+csjViLFJ8UWzhk+XP/HZ69U4sbX40kn4NaPE
0IthWs6dstMRB8l6r3dm5+0EvDSbd99Z36SmDkwK/lMGdt7bk3K5r6NeIaA8z7vJ64/lvXUXMQju
GilvD+5dHv3tVj9zy+rKVQNpqutRwWqtemBJD76eHIvAvfwtz7rIydKU90sL9WEWqkHlhZMM8l5Q
5+apM/MIrr82j2ytDAKUZIxhw+rZVNc4Mbsc09Md7OAhTSbWJk6Ovy93IRBpmxz+h+LU+62a2dnc
5dTayl+aWVbpDLPIftd8km6Wp/hr7xTH5hjQJBbcLeG8rZ1b3d1W2A5QcWmchfEQhArjNHcWAPzL
O7d8ol/izMknXN1y/Rgj28GYvivnD3rReIug4mULZyvrp99tdb+1WoHU4eKB8Fp8HH2723MEjsHe
ui3vQiSnDltKPJsWV5ebkKOkpsZYlPdq5i3Bcv7eUsWYr7SrUSd53kzVLx8A5krfe2I3jX7SM/zF
E99VQrcv7oNDsxe86tUAddnb+pdAdRYWfgGA4uXve3kHYc56b7oQRyMrO8iNlUh0ZqYQUn2DCOz8
4hTSIPCdCtjZ9xbEfGwR4CEoi8MM4eBrOx17ZWdG15q85Y7nff5fUytfgXeg/vv+NgU47uLANeSP
ZvknWTHNpH8WtPKPrm5GcMhkCUqYumWqXw9VfcdEzm8SgL29qE7srAEySTlNEB8ksTuJ0JbXz1HO
uMoI0Yb6SQnH45/4wT+LWnd7UMhtIYVjl7oosOPmDlWjDU/b8IM1FrGFfEVqoFtw/Uo/Jk1/V3Tz
B/rfcKckXhGqz//bglaXihigxiIMaewy4fdFajIS8XwrB9ha0uoGqSRfi2uJwzNNTpruxi9t6EYH
VgO95n6BPnJpxe3N5FJw3yx+bjj7unta1/D7awM7lqaZo5ffUG2ymc3a2LXz74t/vX2NR6RBa/lR
zbYt/fwevgyvQjPoZ/m59uSddCv9FBEtKhxpq5K8tbxV2BAKc4KUA7tyvYuK1J4kBqyHbHfZS86n
cSfLW4WMnBORaUvKvyjbwoHm9QdxsCNn2kkebdvJ/SN74IBBLDKquoZHaIY8Z0GNy/Q7yDpmuwRG
3drdF+Wv1IuetmLv2egOc4hiIgwAOe/qYpFyM4R+D2tWzeCMiUyvOf/RFzyxsbpBkK/y295no9Q9
uF93Zn5wz2SvGx7qvaxssyAsB/eXnOPE3jolNaBzfEvyATyRRTEtx13JuXNC/To8tLcpZbaNTTvr
iycmV7FERYyvH9JsyUF4tkS25CoHpUX4Uj4icPGpeIGIKHWyjXbRltVVdIF9q547UY5pgj53wg/d
/L7wt11e2paN5ecnOXALg9GkV9gwjO95fT9QsBitrTCpb+zY8vMTI53a9xNPGsKk07sq+VTgybFd
fucND+HxW4s6uB/RC9l8NC2+d8lXVkEkD1D7aTP837+FMeMgPEKlhLTBleJNh2RLenC59y8ZW4WS
xpSqqGKQ4O+DAGUGBFT7/0e2uHWoV/mHWYUJarlki7Ur7czKKQA7w+t3FBxlT8OfRjP6lH8SSWh5
0cxG4gRK3NUpV7o2rsVJiVz4tx2GXx+yoPnr932RWQVNB0+NcOM632HaVrbiDJipoT8K0ce2uk7y
jSznnCeilwA3rAGLyy9K8PztTZjCX4aU4SvEq6jXNl5vGF4dme4fLOZN6Q6oOEyxq8ibiX49h8zk
u7N/H4uxPbbPkfKbDKpvGSJ6oWCOAWszBbGKS9kQjX1TUjft8uaae9qzEE38g3WcmFgFIdmYIkPP
e0Jf3ae7tkvEYxB3OQ+vJg39P/lo+iJ5oEF0I64fI13ml1m6lLQHa7yHCoF59g4+hNr/enlRZ299
YPT/GFrdIcvUuV9A+sWtLzrN4/LWgq3Fnj3Zla+7w2Vr52IsU3oW4DN6xr/oJvv+YNRpNcRuFPVu
ln83lfggZd8uG1mCyzr4LNNlPIURVgQy+z7GapAc1hoySy4u4JTp/WQ2/GPYmeoPDlIq7S6bOxeD
oI8HgszIngKa6r25eurLaFBImzpDsmP5NgPlcdnCua9m8dEWbncejWuwFhyQwBObkvpF4tuW+Tr0
8n7of142cnYZ/xr5BaqVCFoMpyfxQCqduSQZK9KNL7WxjoXV9vTy64USyQoREwN8Jx0jAT0D/Lr0
/X9byMqhsyocmdJYHgNJbqs0asxyo6Fx9lPBfbvMyNE/+yXWMIGdoGfNKBkMqmE7f2zE6vPlRaxV
St/i2SKzAhM19IW/4Ctmoe5NpV/K1u1+/KJfdeR1llPc+KFd3Bhg2vZQZdzoh+mg2FvY4bPr+9f2
GmaR5jDgQvpJYj5YLiMcMKMX+8vrO2vCWGLbsjZI1t+7gjHWouUvJtQh2vWCfwsT3h/kjIgr/dfE
OuFnShdmARMTI4VaE0ohof2eGw//0zrWc12SmuvMmfC0VlFXkrq/ZH2LsP5s3/x0HSt/LmF6CCXr
7VHR3zTirehArKiDATwYXngHM3ktHrrMEa62wXRnX7yWYQDtJgshFVkljYYcVlM0kDRq053WvbW3
1MKh6eyoH7W9orzUDAoHfzR8sGjBM8m2SBusx3hUdJuYXuKrtoLqWBUkRFTzS2tLduxsPDoxs6RI
J8l4aQYwOS/xSES8cTZuC4JFN23E1Tc/++U6OrGy+oZCoQ/GyKwpNdSltJ7tg6O1X3Dqf1RXP/1s
q6xbF7OUxv7y2dy/MXWh9TGJX6eH7Ci61b2pHJr0Vos2jsDZcj7M3CZZIgyqpMXvP6OeFQXTNyT7
GgmKbAfhbXHX7ftDcpM28OReCfvUC3bCxmWyRIhfP+u/VpcIc7J5o281aF/gmlLtwy0aOk3duy14
edj9nc7PD+UsJLbmT7+fwiAXAn0+2uMLpGR1HI15avMko1HetKktzN/jEJVJZSP8nwmPC4U7zI9I
wxnqQu94ujgzoakXJ1riVn5p1+OrOW9VVM/4PuwJEhSxqNzpv4iKplOZtlZKT6SpExfiP08RRKeC
m+ZyfDxvhqlUOBplld16v5CczKWVLD2hph6DcpPKr7mZ5PvQr1/+xBDcDIxPLED91Rfr1FJJ217g
JdhoEEkb09BdQY1T7qUp3tJhXuLCyvVUJjVIuogOIBpWDo+ycTAGk5m4dZBS1PwA9gQSdEi8xS0R
mXPZ+TtTKy/3GWnvVdNIKLcM3lIvSFAKcyBDOaoHIKsbH/Gc23EjLwR7DGLJb0nJyZmC/lLNgBOR
ysaTbZU/o/HH5V06/+X+MfA2yndiAFHMME8NArk6j05e5Y4evioxhP3DHzRz+HD/Wlr5A7PcvNGR
r3aDuBVv1MkyDnC9S+7l9Wx8sLUsXSBDtuNLfuKayROTlJ4eb1VStr7YytcsKcyZG2IdZfu5FFMv
6T+mTepAc7ERT8+eVLS3mB8Hjg1s4P1JHSotrhisT92xV65maOn0ofSk8E/iwYmVZbknDlDCz8e0
CFYCxfCKNHkUZNUO8q1B53N3EnytTMFDAIIfr+EPWYuYCUShsZsj/OB1nE94Nb14R+IC979rSfs0
ZxR0q315/iP+a3b1EaM0sfooZnlaxpSp9jVS6dGGm1DK5SJfB6CF91ck3EGhYa2cos1U2MVKIWGW
Ou7tLHLMv+T5OfEEj/q5a5T0k2z9u/Wpokf8kGziKc+t8tT8cipONnGcVDg3Yzp+TfGgzh99f/RQ
Z3QuH62zW3hqZfUt9aDxq2bCivnMBUjmNB7m2ml9BnqBlgAUKG/18A8OwanNlXtaYUOfYimKIZ6T
eWZsmG6ipe2VUcECdnl9W3u4uhmbPp3HzsKUOUONKjTLawsJP8sE0CJRn/Wl60FKNl6u53eOsAh4
huRiXUkI9TjOpjlIOOSf1YQkNLYcakuXV7ZhZF1JoKhZy4HGxo3KjSA/12XK5MqWftu5GRtIGf5Z
yrqYMEhi02lhmJDsSrvkOrg2P1idPbrBQQNRUjiWx8S5D7muXRwzxVav4TrPtoRZz8V/4GvMu8qk
UQzSvT8JZTZKk9TEZAFNYdhy3uSIMm9par+pP62OO2gEVaZwxpzjL7JNShYIHRT+6dtSK94oz/N3
5XP5EAK10t2RSQjIPAlsPTW7/lZubY3/X+6E49b8xZnlvvtFFp8+OfipVYHHivHZyai8DraNPo5+
/4J4Z2JJ+09MGIORkpwg5VCH/c6vBk+sKneYZ++yj26sxFzVpPMePq+44ZMazUEMOtB4+lb8WjKM
C7u2LkPKEBrB6I2JuWp2UXQ3mXfSgj2H4bG3csSJfgTtuENE3RnLLSm9c3kjn5GXOzLs8Hyrq0BW
8UqbxEURQ92PLgSUoR14iZMdi4f4atocmDlXo9DUpZUAkHjh3lo5hpmKeY5zMFx1DA5c7uAAQ0f6
rHPunnQmrLJduo9KN9so9S3Ha/2JT82unCXlFtTlBdiljZbtW6mNvp4TdPdiYHkmzfjLPnMODXW6
yrWgXp8Gkxp1y5uJBnkQ7Bon3DG8oMJ2Uz5CxxhebR24ZZsuLHCNdIx0+Oj0UErcbPyqBNdDoB9n
n5G/Ntzw1nPn4eRLWqtXbRgbUqb4FLGl1uPqORjC/Pu3Am9mKjqU2kSJkYv3BzsLzQGmUj6enIws
ANmb7K7ehC2f9QjODJwLb1fDKmmI+liDUZUmrgr8I85+yJFhS+g0NcrX0pg2PhpchWe258Ta6pT5
WSIrsCwvzXB50QYQ3FZyyoP2qHmjM/R265RO19rlvrnWBFv7eNkfz9yzGi81Gg9c59zmK+8vosnv
w4gsUAMr6nZIb3XlXLpJJr5eNnTOOU4MrbuRqpZpYabxBskm5UUvmxtmCYKNw7WxmPX7vVbLrvYp
c7pdjTRN6R9iVJoSBoUuL+Wcf5wuZeXnvt+XEATzdI+F0UNt2JHLyA5n+Vpsv9Tjy/9mTHnv8jli
6EbWYyxZXLBUpistNR2rlmRbSfNXMwXKeNniuYLtqU+saTiUnhmuvOMzKve9K3r5TrgLbjXPumX8
wZYPEHJdSxsHe8s7VkcusdCQVEu8A+WKhudWo23JsZ/dtAVgvrSqae6uNk2GZFnXVBy9LGFrhwA9
mAMHgbpDTt221LYeAWfjPF1kxFqXrjWUcO/3LaisRqKhzPvmP3j25Kd1xzXNuHi9Nw1bf7y8a+e+
IJAamUo3OSSl9vf2cj1BDjYgjARwlCsSjDBG8fuJPw0dZnAshqSYwFs+8UlahRwD/CwGNdoyfgzG
RQ+psXlb7i8v5NwhPrWySgPyRoqKIqNsqZf+bTim3yR/+KQkwoaXb5lZ7U/rq01Uiknq1llvR8bd
Iu6XIIz2J4shfYIjw4D3Y7UrsRYGcZNTekMiwR66RVWp3pXVvMHJdnbzQZL818zy85OdKa0R+EfO
8RGUn+LE1ThteNfZmAAvFtP2VKxlZb2QOmMkT1Z49FlPyd3sMgV1G912e98tD+aTlNrzc/MddbTL
X+9sSohsDmwpy4llBv79uoZ8QgwtptQ3OPOufjBv5x29MXiddqar3jeaB5s4Jcytut+5WHFqVn5v
FnL5NiwKHp+Mv3wwpUPZ/TX6/V4OfEdBA2JjkYunrfMzzhQ9eZ7TcBCvPLEYjA6acNLs4W84l93c
jnCdV3skWBqUsnmS+Xa1K7+2iTd8LlW32UJRnjsLJ7/B+rFdydmsZTGxCsrsnaaHexQPXi3J/7ix
0rPfFVgNe8lzggzu/XfVMjMIhKUasxSiUX9htvVqLNzuJWNoAzk+13SiXd0fFq2LjeN+7oTAvPOP
6dWWhg3eG1YJbQq9fY5j8bOY1/8hAn8nS/xOY/bMRvJ8VyQ4fTURqPn75fGKSIJ52chGOqZ6hsSG
vuEr5zbq1MLqnLfIAaqzRtCKzMGr++CvvJYOkpB/u7xRW2aWn5+EE6uHMmoOFpnP0NjpjeImKOH5
1LEum+EuWBL2le9zaUlAXkQQCswzvLfUylWESkMIs5mo02UxrIMWCMj0KZHm1dAoXQVD1zy0bSHn
9OUa3tns335AXO5DLXeNA7E4cyzI5tqJX/hOW6TjUQ/U8CrKzeGQdQjzoKVZHDWUCB8sXtPHHE6G
3ZA3/pU+hv6un4P+OhBL/9Msyf4z/32IDKw+HCDC8F0zyKXrIuQgympbeoXW5/doE0u7EjGAe9MM
htva6s2dOkrQ2snWX+0AAbGUqTPDDH74V8Wyr2ExqxS0Ulvqj02sZnYr18q1mPjq1xK6LtusfcWp
xjK7QSQJOhEhCD4j4cJyxKxLXo0UQS1HicfqdQqr5kYK++kWQDT6M6mS3RtZgUwLMIjMRWqn+4pc
Z/dJCyV5Fzaq/pDFQ9PbRW6amcPkZfE5z2EUceI0iJ/R5zEeuylsHhPTaBGfVYQwtKtoaitnmBEN
sruqkl6Svqb3Nvip9t3orQheDmWO9pUWWMh8CeqDTGdwhxhKfRR7GTI8uKeU1BGnvKpsDfwMJfqx
8nwtmK/Fid5qiDwCYpxQUgloTXtZO5h2X3cz2i1KuQNZXT4JrSk9xSFHqVfp7tttn+dQLQvqbdoL
hj2qEzRJagaJURbrtdNVDS+jXpKh/5eZIUG60xH7jk8twEHQOVbT8ZALW+2FRkh3DdyrPEZpHh+H
tCy+LuSB+5BS8WwPTToPTqei9yQm4osQQ3cxhE24jwRtQl8ym59y2ep+GmGvPkN11H/up3R2K6Hq
dxHeFTmCPtf3lbqIYsC2uFORDrpvUOkebA6A+r0SFiVaRM/vWU31EzBT6Whh3kyoTrfdVVBGyTMb
lO61OW69PjZ0Z4R+/Z6hwfBWQaHHQ1NNuKknv7nPBKl76KpJvynRB/WCqut3Qil+TbMgP7TtLD2m
wjBeAZcyD51ipYcS1eADyi1MNSuJte/NHuipYo1OV4bpUnTMmkPoF9IDahvN7YAe2jW1RP95muKa
gQF9BMjTN/F9jMwxysQw2Ep63+4YtzI8MCsB0hGdYhu9CBchr7u90fY8Xas+2ktJD0OO3rTHeDRp
OWIK+Hww2a01Ggc0PMfbWCzifaqm807WStmdUsFEAFjN/Z2amch/Wqq8V8oQSHwnZQeo9FDd0dJm
jy62xrx5Urtlkxq3/IXdAZUc2Zl9LbyprUJxm1TBLZkyAt4C5NtBjErhFQXfR2KViJdJoeWYdWd6
upUjNJho2iGpg+hG4zn50Iv9+GLOVfeoB4usVhmhBKP2EPJEdXlDMj489I1ggOOtNAfmLm0/grZ5
qnwps3nUWDf53pjG/ZSF7tiMV5Es39eSvjP79pPftmwi4y1ddmz85po8wOt85jS16IMiv46+eczV
H72Uep3cHaUq/JT4w13T+jdW6u/SECpG37QOPGYOrUI/qmy9eB4/D0J6H1KCkafkSixTBEQBc6iz
l5tHRet38VgDlxy91oAsyVeumqa5G7N2D1ccat2+sWv66ZAqhZfmNQq3yQ3Er58iS94nTX7TzXqI
cmxxaJrie53Cjqto1U8f3VCnlMV7wTR2bWLAL4YStT3OzO1E/bOvaw/tBGd0CJOfgv4TJEoPQzsd
hN74MFrltTrrrh6jEDbUyauFsp+rF9ZLk88fikK5kiJx3CEFsmvr4jo2h8cgLo91r1ObD+6Trvws
1unBmgQU1KfslgvyqUhGBsj8z7IY6La+KCAhxEeb2AcoaFZ2qPY3ovg4VRAxdEi8T5n2pEDAthM7
+V4QrRe0cu/0QVXdUu0fZjlJvEDpjlFb/xRC0UVu74BkSo9cto8UiTAgtpNTXhNHzUrsrPan6DYK
kvhj04ToYhvUEEeQn06laR8s5APt2lC+qvLMnSDKn7K2YFAQ8SbbbKfcCacJOOMooDo2S59Dc1Eo
L5vKDriSVMS5azHejbV5J6QaYa28l1PrtdfGb0ZZ3bYl6y+pghBmEJdhOAXAV9L+NJrgGiW5e5QA
7wG6f5kt5KELBBDsMFAe69ZCum9G6qYaboewfmh4zTpVUxf7diyRvJG0vTj1qFWoh8lXPYSH7wNL
uSo13/X9xrO6xu5CCEmDQUcxfRFM0yNG0eENfQ2ruXPmJtkLU/wxDuKXTh+vZpU5U11LbozJ3Mco
JntBN9/U8/is1M1tiTJvOk2FG4n8dUiTcTUKJsI76XU6KddVk7pvRGiIqnmjENzTPdgngf9zrEA1
Kip9hQb1KBtEn2f1oJbq1nDpuiApLiS7IYtCu5ezGj0vkenJXvbyQrhFYfxLNmRf0zlyVG7Tuqg+
FGVBCYlSBMIdFL7p+qTt9MWqi0Meq3aaiq5koO+EpPNzMbLPaVDFdqbPP4MSBUA1try+FH/2Iq1G
sy0YKFMdn2d/0E03Wp/Jt1WoP0lR+qXQZxQfdL+3oTh5bLKkRrEo2llKdEjr5GAMXO500LWyuRIm
dNYzq7JcHAf2V9X4hhbBzSQootM2CeJQYvgqhqCuDSahhfH7jC7OvhiFzku65M4q1duua2K4QCq5
nfZwspWWq3cCOnt6q5T3ItLdrykDiz8C3ULfEgEkVwjlz3W9KM/PNdKb/AmHGu9N25heD13hXCaz
0wCb/5qqE6R4XJbowk07dBKu5jpBa67x4sB8bEkSDt1c1m4gDAhBdjrIaqFGtchsMseSguvKmjP+
LbiT+EOJVOyV1r/PEiW7yqfR0YtwH1uJV8Yybow2Isn2XlGnQ5FkUEokumSXUXo3tPLOKvvbeiCK
5vXjpPYeIlB3qZg9GDlkS8W49NXFpnas1kcmslFQnUXHj5yvr1wxDvfEJMQcG4tjLj9IhewhLBjf
oT0Z86dRotTSXUf9y6oOTQHRcF54SRRweGJEtQoa2HFPN32K0qvZCm7UxEQc2UDwVE6jz4vmPJlC
iayXugsh7erT+kuDjtVgWDtLT0UQ5tprkKNMX06uMSuf86g5WPOM54gvkjjt0iF8VoSmsa049mKt
9ox+Rk0vd8xh+trG4HqCSvgw6TACN/pHC7HEwggK24io2snBvil8b1LfoFo7VVDvcnJQO/WrHwhN
fA80+ZPG+LJdSzU0taVkm0Me2sZoPvid8VlS5rs21npbi9Sd0jZPySA9ZqRGgoCnKsEzHKMvmXyn
96DnhObBTK0bNGJkR5OQ9TXLm0qPUX/WrK9N0n8Y1NDrWnSxAT8nRMIxlg+mjB5aGV9PwjDBZ5ZN
diQGT6OYvogRKtmVL5Nt9apbpP5LMOUPszQfBdTnfXn4kFnKQxiM0HMMoxMO8tc4Nu+0tPhqNSbF
CbQMAYhED1rt//TRY7fVSf4KWTOszUgzRrXwgA4X91odHU2xt8nwv/HDfY7eVj6+aMEAho7rwNSy
G02Zn+ewPgqlFdptMd4VwXiM1OReoBc39LivdFsaqSvCWR/LZIATUaLzBS+JMWFNKUqvnXQFh4cX
yGDLC/UhR3fOyrSDpfp/8bDcIwQ+uKaMceAZP6EE/15ZnGrD6p7pkX0O/AnO50y+n4v0pyY3Mz2K
mvEr07WKDkEyPqeWVYKdNDG7Lv0fZ1+yHDeubftFjGAPcso2O6WkVGtPGJItgwQIgATB9uvvynqD
U1Y5rIg3O3XKLiYbAHuvvZow1ZvbJtJCpnfrQEc7X3Ow5jobLJAffB9amsA/uMxlBfdtOJusR5f5
0U5b8XlFxE5tySNSEa+P+QEmbaU3QbbvDhnEx3kQbiUCx+Jr1Pxxi/SHPQQVttW68Bv1ECj7rqVa
7JCb8rOzJGJgqK9yS8QPM+kPW9Be1oF8WMtwDy5RSqs4763uOAukdeL39+v7YqJ8IeGDmq3v0J7B
LkCWlex2WDh7XeP4HprdSGFczsdMNyBbaBx7oyIXgdgID4dXi9JrIk6FZiEsLCvYmznMvX7MfdJ/
F3DfSEjIL2vg5UvrHFHV50EVn2XY7ZatzjpXooJvbhYXyaf+hi1cMqORyzoXCFrPlLW+RHDAzyAh
cRNb4mOpwlQonffbjJaTIXsvhFykglcW27UMQ5z4Kca5ZeCErqv4sgrjZputSekv/CWGqA9/e3xB
ZuYuGraDorRNWN+nfN0Q+hjwdNbmvlPyZtzgjKfmekHXE2J46M0ZAlCwbcjcwTyiVY9o/i69RxK7
kslA9Sv3cNrPbVavcWIh+mSVGtwi+1Eju7RDycHjX6GJs5HTjMb6rBpv78smp9Fw9hYCQTYCVBDJ
0YkPLIB88hCvGC5J7fYnZqH/bbzEblgZNV0x1eO9mvidheSpur5Zgu1QC/4QiDZXckssy07quLtR
RCedfgypSu15eZyb78z+3jsPrbeWyuqejYkKZTbo52H4FT8H3Xd7eB8YIpZR+TRzh+/Rf2pG0DII
PBbGpHdeXRCGjUwiKc6NqA6j1WUY0yRr2yeOOqv5bKnHuEawIQC0KxmcTjKT3Q/sd6XnbXuJNgMR
mdZEdzWbD4GZxgQ91gnFDnaBKIPcIJuGD5/ZKUFSKYIwMs+7g71FglS8s69gWhOeavtt7N3cHp3U
LOFl0tt5cKqc9/hABwSauxzLAz1//9q2Ve5RJFgKjrzTD4qWaA6HnHaX2g5OaKxuI/rsbHd1he1e
0tuGqjySz6pGiCrTeYDSFtKuYglWOKzqDPGgqQVbIgptd6u+eQO/Ca0e73pMpHMPd9iEw/agEWg1
6B5qIBQI1lHEiP0df2w4QzlCAE27YdXByMjGYRdXkKfJ0sOzhRQLBmy0qNswjWifsmtTr+0D85DW
WFieSDw6IbcActC9w57G5lsLND2KVc76ulj5ndNj6w8LZwoyi/4Ua5cFG5pVf6+6swOHcn5ADBx6
MD9rEZKcxD2CpT0rXaLvk4/Oza6SlcPuGbKrjj5R/9Zyo4s0L0aUyKFCXlERmVdkUSRDjaZR+4h5
RTGejP7SJ4L8iNj90k4wsGh384J4GZefkTlfBLTOw6Y/sOlsN/Oh9+bcE+SofXIaDMWqmtZsVOaR
rDGK4FfXqhMNEsbybQq6swjn5yF69yBAgn9k3rDKS9Z6PEhs/d4qci6e4n7dV2FzH0gkElIYvjH5
4rgoeeI+rxsYFaJssBDyGUYjBrzWAY65CQrfREIkUUucHC3fuegoOMxD+/1mmVyJtdjmdR9gKpis
7gRL4sdpcHJCH6P5Y/UkcgEeuuB1s/3M43cqvKPjYYs2BGdY+VAh2KIpQ785IuM31R22UTXjfWDF
IA+JVCA5YgzmQemk+rlEeFzS2tGBBBrZoteIA0Gzxn8IounpGi0cwmu3HmlO23cJFGpc06hqTkhx
xMDVu7dmIAkAPfruI3RZCveXIkAN3rQa0vmtQa9wBCXhcejGw9yLop+Gk2pJioFZEsR54Ec/UfU7
Segvd30Xv03XOHLi9XeN0721trrofvm2OYg57roucS2rTeOVXZooeMN+gFx4S6ROZe59Ddvc1UO5
39AoGRSKUt78qleFTdwFY65pp0fl4A/bVT9lqxfeuBUSRqP2hP+NuqlFNry0MBe6iXq5G2aDChiH
p1B32rbAP75mgCHsvjn3Sz47BO+j+eW1cwYnwVQDRnDG5VyttOhVkCOTAmm0DQ4bbPeNjYNnyo1k
qWrZoWm6k0aaHpJmp0yGUxZ037i8q2jzOMrpfanmdIjqXQxkBaPzHCdtEtS/vAXWk/YrjKJRxLEc
YKKbhW53HCsUu/guZx+1s977nbhpY/dk1gBA31zIFh93FyJNvF/GVCCD2oTfBgdq/61BgU1SsKcy
r7rqkFhaWx+AtC5W3OYtDntnhdH7jA5j9nKkyJXo1JLWZ6dO4VjFAvH6R4f/ZNhH0FYWDv7GWnWp
HIOL0cvBQjRvHf1AJngCCPEmnu/CiSTo6MCBS7rZSRzrngjUv/6Il+9GY1axLteqLkYSJUziyAg8
kJHM8jBRcpBu9LgQfUAh/hB4z9yB+IDTA0DKbLHr3I8ftggBaogKDuXOw4vduimHc05qqflGTf1z
S1TRSm8fq6cmwB91TH/ne+NxhO2SXONMVP4bDd1HKPqTyEE9yvXOYuS63fEjaeIblBk7z+1eA/uq
30AkoRfduvRRw40tjuu9mLwk1jGil/OlBroRzynUi9hKx7yCM2PUyDzkfVGjyZfyh9sFJeIv0hqO
MdhTUkMetK3ywTm5xt1LpX46MvcQpG1jZFK9Y15D8BjNLp6dPWK18nZzs6BhiIfXu2peEolAPBNW
GbHGTASnQcg2neIZZaPcKayAkL3444hPB3xfbDv+9t2qPCTbiZPszImHdS4NqjBY9kXBXuOd9Y3C
IQKfBu85bkpQlFOKoxL/Zwv+w0aDZNMyHdyfFDWGjS3LQ/OP9vuA+NtXB0O8qlpf3ZiUNHoSC1zW
GvuHVZtD79YFAXDoVc92j6102469hVNrWfb2OpRhIwqFpQ5EP5mZNyLVPcLe7qIDbmT4aqg8s946
8X5a0EKbn9VQ75dq0LmOVycbRvcCq+RfcDmtYPzDz5ASoqhCowyZ+U9mw/vH7y4knB9ohbtdyXzb
zewREvGLB3JR1MXvCAe9wF9nBIL4NNbwpTNFTM7UHh/G8IJxREblrUteWxwnevgWOAYNO+xxnHZP
KU44L74mUWexf4xRC8QReHTWjb2sSHz2y6mOCyra3ap/jbDl70MrUaRJgwroQZOGoCmQ9oeaYGg+
q5zgH/1gTmacC5EFGOu9rtyCBt/Gad6F0TlEU43sqqLBLmqRXwbPk6ORgHtOiPM3rHsoDPrUlnA0
oN4BiBrw/d0yhUACxkMcWqXqNcC122Cq3yof7xoh9cTCl9OxnWmXxNWj2IXhup5dOgBBuoLu3bd4
ucOHvO+2LQtiq+DzbjYWktu+NUirYfaIEctLjDzyOhAlmv192Me7kL6SuDqs7Xi8MtsZAlhsBTvD
iJSMv0+YsxLmArEnO4Eu3AK3MdmC5UHU2+MGPvMUYgmyQw2XNF9t2Aofr0znMLxrMMXQ0wc8AmJY
mxHgj5DjpXQtaG92jGFjsTHU1aBTzuMuYk5ie/cuSmnuXvPfb4blgVDrINhbpcOExKDFT891j9nk
9NCgb1d4sE1z8BggC36PTzpptii5Fh5iw37VvwjXpDo6BcbLxhHdC8n8etdauyvKKBVQgPWj9R59
ID5VsxyBYSTGxX9Af0h4R4bbL6mW0tLuSW7izQRzGgiSMR9mdobmrYAQncMmRcV6v9jBbvLuZHsn
yOPcqlJOL5Wjk35E5DgamOApgBfmqOp0qkpixd9n0iFVx8k3Oubd1bymR08LrEkEx2h6dgVCDiA5
pxE89EWVLwBhE6J2cHYtrWHNBxTPjT+XTWMO1jSlFWNj4qK7NX10qebhphc4SlSkyqqtC3BR9kFk
P7Qm2LlM7nhoXapQlcKNwZMaMDMT8jILgRnAXNsJPCRKjbAmQxwMhwIgh5uTW7ZwUtn5R4CVuSPH
QxAvLlCBMYQuzx8Kr8LO6HlImAb0bLZAp20vHqsAOzU1/i9YRdR73vuZFObJY5BAi2g9Rctq4ErN
rXIgQd7M6A8j/tON1wc9zqca/uaT7QDQ7A+BI44KY6oeQw5L/BwbAb5QW3ROOQfjQwdNotd+pwpB
WhWy29bHqB3y1ZnOPWfPQiwX7JqgxwOibvQrFeyI5O1LLcaDUg4a2o+t1zt3bB9DU+GdsbkMAP1P
GyuGECLLGuO3IQZGilLNiKiMzcTwLCiqec0xM4mcV3ju3s5Li5Dd5bZ34hMA2gIpxpmtraSrYFDg
o6hcQgvEdbAl4QJRgM6QTgs9gh71sDRtXdJ1uAHBMSM0fA8HhfkCQgXcKnWwejvUa8b8WtkAGCsE
hCj2zAXqxcfTSMMbe/OzkLNTMwfwkhJlt0xZM1nPyzJcgd02qQm7CyqkRK3dIRxowXwcEJM6VP6a
i0jlFaA4x8aL8R7XFQmgjX50+ZTSycEfj1C5XI2oTY7mNtPkmxj0fq1BjXeijNR6F6FzGuD5lNhd
dweYJG+jEHvuh7LaAxXB86x40ePWrX65GrzdritJaha9sul5bqaCsG03LlN5PeVnKcp+mXPl0HQW
/BEsnqIPoC2ULN/i+MF2sPDW6TZEg1tPTdFylVaw1rFHbCuoZka6dQCH3Z03YCENYWH7/KeJ4YKM
deeudziPYc03n8YYEyJnOPN1SBp6FJpkXTykdo/iwHVS5TZljYD0yG7uFr8tUQvmkJslLUCweG2K
wYoRpExPFRkL3wEUtGE05x2owWCprspGyTMitY61q/LNrS6bXM7rgtW94IX5HYo8vu6CpcqV/9H1
oJmYfhdXGDYBYvK1ONtd/e5xg+arO0pP3fdNnItQFlvvp5T7ORRyr5WH9zE6+5k3B71UmU9FOjfD
48gIAFE3s+GcI8W903g7x0ahLBryOK54OBSBoSPo6tc7JxVGhk1OiMyIjFNjnuE7DhOOvOsivN4O
LtV1BpP1c9z2qaM3lAxxodVczjAfrG2Nb77JYZZw327PMBjYVdiLYANaxKPAGN19rISbhB5Ne/3L
6Zt0aQlGj10xrKTwcFCTqT6I1pTuQC+jDgpvEseI2a+xNx86IW+Jnq0UufSlAp5MDIjMYj42U3MS
1biD/wAGrUDEK6e0RrwDfy3jxd+5C7jUmv7oRx/SEcx+qGwPigBP0C1wCH2YGzQEYZd4hOfMnY4K
EHJvB9m0dBcQz0/OpgtM5VNX8JuYzDlb1yeH9yAaVIh1885d2NV4OOMOG+VxVM2b3/GTpJgVBVZp
RJ0u2/ca8ylI4FG6vwTaKUwD72qO7zMOVW58lPQkKjYnPBnRvhAHfg8TO4BGeOCxeKZ1iPAB6d7Y
BMf4HJbb2KUAZnN7kjcTi+9Dz6CEGNaHqkZnMaJdkqwpQibvGXwt9i1BUQqIZ8MPUQdddyB+A69V
MjgwNFDztszJ6ofnSgHfi8ObhkmVGHwymNFkzuTsmN28ynj9rmcIlfmMPtRGCIQd5Z66Von/lMfG
S4PNe16ZjRnkesdn9g5K2qM7emNqd/rV2dgC0+XeLxGk+MKqCoXAQrvUamNybFv4EQHEdlL4kry1
Yf+8CQ9zAMs5X714MLMD9NM31V6u7iFcogNs2l/xud0B1jyEtbkPLSQzWMHtxCkq+956lRwJigH9
Rqv2JhzNkPhsLgINe9EZhvqJltHb4s4Ieus/8KZ0ojY80lBeCNwzmUC22NL6XcIm19pZ1Pkmu+mp
M2jqhzgEFUCuT3xSZ9pqEArwoQISaN8aSC6LrbG70m7VVjb1fCM9X5/BX8WG2y0vm7B2dObPgaCX
niPXpKMDrAStb8uGVESoGUXizuOHHZsuWSeMEWcb+KAMny3O9vW6/AJgGiegjl50g4mF5kEG2KrH
g5EdMERHJsJ2dpsPWodvY47WWygCnCmaE7yhMFmEKzIv3mTmdIYW3aZulAdQya+3e+Aqr6MPf7JZ
RjST4Ogm1mS/GwhGi6oNX/COER1m7+XmgWhAYpo2DaYFzjgc/ICuO4JWc+kaJ5266mwza78G61aa
ju+bSGZ6IXfUiUW69cxNkH32E5MsgOekchOlkRRhrGi3YHCWkKCD6G8FaBPglEfnaT2sfbTcOKy1
0bJMKo024uVRHPziHuZRPuFjsoEIkfTEoPdGOnaCMN+HzY0YmlVnPse1fMW29jJ7tCtUEz7hgHJ2
HtveY1uLpNpUlI8i+tFqdo9Z5K2rYYUyi9ne+W59NBUinGQlacLZdk8o7ikGtNhzYXKnQ2GKZ7rs
qm4plwHrxEcv3Xs2JoKhtyaTMWzXL/4lFsM3TsMWk9KG5BuD62wUgY1Q+xgpUXgZZr1NbzHsFJh3
dxS9qPsCDd8dExbKVXzjSTvpWyokT+kWwfZMVC+1B4gQAAEBW4K9LtR+7NforaMxT7cJngicc3oi
1ewDm0ThWA3epQo8jK4tmk0I9kldGxQd6odvyPd5cgjjKUwKmpTWArI6j2AegmcDNkAEeSlvX+GA
D8dBG7X2INHfyoq4qbvRj84MQ6qtcT/JXuPfyZ/WQM5OMMPwzsXkHAlXMfBID2nRruXhNQUtZsVo
VpdterO76CLcsUm7EKt86HWFIYM5UjcCPaTHSoMjBfrA4eJVDi4joGucMEGy2lKAZ7BXQe2jVUHH
SwYbIT7CiNvNbnEeVlOw92d8DBvmbPvIsTaYUTn2vTe5694YQkrbIviYmEXA/qA91jue9beovZZq
TJm9TRp0+f4Qzh/cHmYIgZy2hIEKMruI3tbMUvHwnQ/4Z3yfSLcKBmsfkX4uuAPNcejW1vNYV10+
ILZiH48+KwO3fo64a98FgXKB3uL4w+QX7v7uiE5gk21znC0K4A4SgqYUKGpK7H/62ch5PDpbL08r
qaMHsxCvQHAXfUaCRJRuDjXJMOD+mOZt6jPsw2xup3umZXUb1UymjXCDrG9A66EDKqM1uBo6tlWA
/UWi57BWB4PfaNozFkMpAW7hrjZ186Ar4RQVWlbQhAJMQRq15Y43onHSMXov26N7n1XhYQIL8Kkb
0catSy8O2l5irP4QYyKb9DdDsGBtwSw4CwdhFWhOZTlGLT9gU3ZPY72poor8ARpVzymbUa/lrF2/
HGgAt0tgPvtlCORNr3VdQt0P6XNdiV27YOw1V0uww6PzjnU7LPe6G/sU04R+P0uMrcPVsfPVMxZK
9RjYWzR2kBWrark1ZBTZAo7bKyPauRkxU8ZSX7Hr1VaUY7AQPofYUPe9Mla+gsKCp2WkPs/bpM+b
E48nBnOKUtlbW3KUpgUe7YrPfFW3zHfebSvssC7VjEoTX0cUrmAYLV5bqshGLMHakxO28viEkqfD
BALDFk2wrbnLEOE7mZfnqJ7DY+/HPXYFy3RlFeptP/mr44OhZmHUgOeNUazuMwdxfh9TZ9U/tO+v
5xXeHPeMmPEy+wQlDR5L+BPlHjtOW02zyKvoh9h4f6iHqDeoPAzOfaYC7z4ylrjXFpnR2c16SMgY
rX6iEPyJYZHlYxh8NemOtmZnucFwrHgLkrVtWkwyFqAiD5PbYno1D9pcKiE2eFZBlMzwPVi0xCRK
vvTcMtiFA5YDszGPbsQJRy4pKHNbG0NeDjCqAFwGqmzb8wNvbIbZCUqHF+kiHr1ZGnGaPTzDzUb1
i2vWLXYmAzIlain+3XbqGr8RmSb5ULP63hbXVyAd/wnWHjX67aoCFjyuWPA+XeaPSNlAGbByCOba
WGjfuM8x+uFQ5z6NgcR8uaoYD7NB9su2oxpsQ5AMq/mRbwt7mzu8x8ipcPrQsQLCCykWqjlwWpd3
6lnut27hw9GEg4NJAhITPng39Q+Rt+EvzMuKeQEyuzcnnZErVYHoijsAjzSOzr5EAN/A0dXkCkOr
SxR3bgBMCwP2zPV1OOwDItg5XpYJba0Ty10/Wgtw6jlwu7QZoeZLJsEHEHrAiXuO7EUUOCxrnAAi
Zu/DWJM2XVwO/AsnV2DnVltFGzgHDqDPgcczLJ7k6jyBL0Qxc+54hdgkx+vccjNriClO3ID3R1eF
n8brAHyoqg7DC3V4exlQ3AeJ30URrNsRmQ5sChRetfedZnozsrN/wTwINYjrMBBphGNIcKewe3ap
MsTGsWaDgwMXD8Ajxzqa5rdAOJGBqNbvzR0lbQ8ORh1McREFbOtv6GLQROHlvrq8FdC+MrcGbBko
R6YWQETkIIkJos2JeR3PQRdGUWNVNiZ4axCtT9vSdSIVYMX9WpZQyazmm62OweKgDjNi0gbrcYbz
z6o8BgIuXIhSsgSAQoS2gjEX1khl1tnWeNtGeH8JEgO6FmWAkFCosrZ9sBAW42fCRzO/hyzebDdg
zkVws1VWPCMTC7eOiYi7tfcBMXD34gH4kvcYfqngHnang5tyv43uNsj4i8ZW46MWnq52gssFa65n
mAuPtb3XkaVOdainn1OsjJOAhQtMLPBbBrzOODY0RsY7R8oEcQrJEL9jHLjJ5huSak8t+5kqUdh2
F/+yDR06ENYsK/GXGTuBF6/9kXm8vyF1POW6hUAVPWPtPUwx5h89KEWQNxsnLkkz2bsa5+eFcybF
zvRje4pnwk3us0WoxJkBJXALVnpomUEVa+sa4EnkjHba+s5470NcVpB5E1DYjsIu42ogKYKr+he2
xWhcdc2OrIV82mA+fYyrCWO5GW898IGSxpzPJYhbCJ5ndITkzlHPBuyFpFnX9ugP9bYfVjbfe34T
7WdLeUCm3PritFa1o1TNecU1Tlox8GcHVOFyEThlGiI9KAUxbVDOSvccw9Cjs8RAMl0P2ALBeM5r
QaVU1Rj/WuRkDjbQ5RItvpWCYbFg9DJv4MWaegeKDSCb3uvvsYFCLLrOuoz7hZe8VQ1olAAaBtla
OTGheeeD7/OkElNwX7mWU2zcYXk9ugsmxlGXUyPwHh10DROYYcd1G/mhmhlsUMG/fhALdpjJ9mnq
a6CPNWC2gtUQz7Fq/u62PchIyrUzbw2WsplCB8NquMRzGxNAy4NmkAGPiGawc1vjB0dGZvfWcJf+
3EjfsmQeJ/1kE1HfdqCVRqkSFPvk4I6HjtjqsdIG3WzVNRoHRW1/k9gq9+7WEMQWccx354DE70he
aL/FasLgpcLdYvKyFGpq4WWwhEH8LRSDF+bKreSPyYnXrFI2L/vIQOUYdDbi9wKMQZtIs4+exvVt
1avhTH0S3LrcxrJAoKRoE/B2PGyDDDQXE9ajvC6BfgCOuOqnjUcd6G88NBwzEgoUamg88+bDEPOl
w9mKx0dnqOglyrIunXQf5rbERQAImCO3aoL2kFXvrkG+LIgDCt1gP+xDYIIPg5FIx2yD6Se8DZZH
q7dtEO39aS60hByAbhhMxBAq7KhC1iSd3Jgmrke2m2hbewzUo5W/OmwaLrMkRKcboShzVIhzbtUz
uQVlUb1OYmlKn/azjc9ouG/i2QajYYYpETgm5xY1+3MorvvgELDv3hKz+2as+0uAeeIpVvNkEm3Z
/l2tYuu7kpML9kXNLJlgD3Q2sCcloHoHYNh71fhgXC8oKn6EDXF/wjBoKhY5AGAEuaWQcWTOg5b9
gzPU5gi+4HaYGjhKYUK0suM88SbtBfvCM8L9g9UCpCgRAsxsGLNBlPK7FMXhBGQyCclB9d26Hd9A
ZAGZD8qEI1pDsJyyAOh7Ur2Da80STN9P/7hC518oYv6g1f/tR3ySKRmcfL6xr7qHQu/JLijIe3XH
DxGM9EFCzt39kq4Z/38q0ntYk6qMZ9KHeacpvC8s+fyr9ua/2pz/PZBP2hxPRQ6pPPyWbUxwVhZO
dv0JPNVX6VahT9Y/QjxyGW62DIThNz9HaCdieIHQZahusvYcFW0+IK9d3LqZDyJO0pZsp1N9I7/U
d/3JrOK3J/dJGlWvjSu3Db9Wnq5mFd5LjecUJlGCec7Dly6Jf9Ds/Xa1TwqpkZlu6EC5vb6nE+sS
cKAx/4zf+++oZBM/2VKDox7V9POKBfDRPHxl6vAHidZvP+CTawCBteUwr/gBxjJnfWVUjx74A5hq
f/z9k/yDcO63C30S/U6jNQoOekHG0UfPFb4FkE/6L3RtfxAGhnYYAwGAXS06jE93s3FCtSLQr/Y6
NHkt7VKZWmKWQEFEsjB6HGPzxXr/433965Kf7mujVRVpjfuq0IojC91+UO52+fuz++Nq/tc1PkmZ
t25Ert6Ea9TyZrGOsYTDa1HDv+Xvl/nqVj4JSBc19hE0OBCQ1gISq76IvjJG/JOP1r9fUPjJeKPr
uAMnftwJ2zc7J0oqxJYsjzW6LFgGLXnkJmw7NNuP/guDq3/M/D5vQs7100BwCCzf7E8bYkgpD1Ag
Q9m8G/OrF8Fmg8AFGQRUaPsAJXg65XamS0AsGvYIkL/XSf3RqeLvj/hPcv7w37/j02YIkZ1DTHQ1
HSzNvsm397YpeGpyL0VW3C14cdz+4q3+aYX/+4qfNjRk3RPlXz/QoEXrYw8/22E7NdDg/P3OvrrM
9d//S+u5WoAf9YgbA485U5WGkYVI7FF/cTf/mAP87UV+WuJzBMEVdARIeYKpRFDwHMMGEx4i8c5v
vBIcxjyY91AMtGspgpuv0tv+tET+/TA/rXYc6wAtSIvDEnyxQNKdRdz87w/yq0t8Wux6Y5sLIj9W
oc9+jlZzJ6n+MoDjq7f1aalz4QF32LDU+19hDQPHxDldsxKt1IDDgBFY1l783den6x/vzbGhUwx9
97pF//6RaFdD82xwb5gZDfe2L82ldcEJ//sT/NN26fzvKp8tw6+fuzPVUPDgq7/w7uK7v8LNxSB0
+uJV/fdCV79DOOF7yLqHq8Cnr2FwwFSYKvRHEqxANN6oj0FJjCzQGT7+fkt/cDC4Xgqm14Ck/uCb
0IWQtwYOLtU8q+clG86ywF52hjiwQdYN4krL6Xt3039xuP2hGvr9sp82DwsRQtCi47IgystH0KBg
9u5i1l4EB+Te/X+YOf5+uetn+69NRHhLDVY/Lmf5H2372rh3Mfsi9u4fv+7fN5Dfr/FpA+lMCLIU
7CBg3uLUPSBxawIrUiyds5tCUJE8SD9RBwN7Q022NiOodWBqj6HbFcAmarAGBHSFkMSl6MUmQCh9
B0pXW6vE3rbhATqs6TtyUGkOJ2rwkAEIpH03LK8ME5LU5WvWtICnIAUZF+ccVTQuTQ1xhfSJdQy0
W++hESN5ABwixQyT3C5+2B2kDmGtP3FWUmiZctlAUxlAAlnC2S1Efxf4awIMYNpZvWPfAZBev4jm
+Mc99tNjA/IbIBsLMJT7H98/Wi9xqAfTZM5DWF7VErBeCPNrkXx1AoYy9AgGPk+HV7uoRaJRncOD
ofnK9uy/G8hV4f+/X/Fpc2RjdcXUEJ7O9VsF4UzN/OzvK+36X/jbfX7aoqxxJhX4drhCO1i3LuYC
CdhxOp371T4KNMS/1EjpySIje//7lf+7J/92b/+xAWwaMrEOT1hIWMQu0IV6j/1XyRp/sAn7/Sqf
2tMQUA63W1ylBtHq15p6xVj6b97OglcYeUIwyev/kXZmzXEjxxr9KzfmHb7Yl4hrP3QDvXFfReoF
QVIS9n3Hr78HnPGoCbUJj+2YmAhZIyWrUJWVlZX5HfGc4vd6262W5FBOnN0fbc+CMEP16pBMKdvb
X4kHaZM4QbQqvta7wrP7NdHYobwRd/Fa21OH8d9N7izu6qukbUJZBGVODTp9unr4UKU3/4kNHnVN
aZLjfvc8R95LUCIxUBpaurORMuN8NO6turAzo3/53M6JKHqax5+GZi5M7esxc6fe8ZImNvB/LiUz
NofqNInNun5RnGTRNZ/eeT9tzs66wAvNKupLbvFjc2lV4UETh4vPx3XiOP0wrNnmLrJSKBpwLHZZ
VnhIyhzLQxrfycO3z+2c3mg/hzLb4laiR51SY8dMvw3eVab4a8t0PrcxTcevbuRPG9rsooNsAWLt
PTbGitQ3+dDcUpzOooTcPfDovBDxnLhWfFgR86TTOEJoySx2VuW4WyonzkZaREnvWNtsQwEEde37
z8d3Qsjpo8XZXhYTMSkMsQtsvLDOXcbYUZN65W+qjb6y/HVyre98B7GqBbMLy3CujWNWVl31Bmb9
fZ2tsnfIoLe65XEZ3VS75sxZ9FrTcvjsU04/0tG2zojK/ELmU3YHmjaqYp3Q0dIw5HgDK3qkYWXV
nSe+I/2g2FdH1u6vXzo+TvUsKipa2XD5wIEtI/BgUTyAIMBflmT7aGLmUWht68tqYFqT5jVCvKXl
8iabC/7xxCX8o5WZD9H7cAhDfZrJdX7uuZctWC+ne4DQemato3PqjsWM0uMJA3imb6iKXv6YS/ty
5mN8v4pFivCJoxM7vlfX9Iq8WlAxO1vfWDeGY2y1tbyLt/p/6Q9mPsdUo14VIyuwFY0yTbpSaQEZ
3OesfgqHfMkbLKzYeZalEmOx61oGKR6sp5yXNt9WniixPUS0o6zbH+5Ko+aSvpFVcUcD5O2Sc1hw
sHO5NWr+W8uXWU0iHXqG+0TpyaootguuYMnKzAMltKnzFKNPq2nCV6Y2fSred+Wypr7KLvaTzC86
2NGi0OrCMaXPQglfGjinWkanbvWD/JI4KR2PLOApSdy/eGvfIXcUH5ZwdQueb66mWfdpGPEoFdDv
QSeSD4bU6UOKxRZmdZq1T7ydPnM2auInCCQwq9kPir5AuNY7+a6xqz2s5M3Srlj6hDO3k5QhjwMV
U1lniB0QFY40InbJ0n5YGtPM71iVChSvotPauJMPwa7YCmt3Iz8p6wRy++JZvGRt5mKavI91ReBD
1XRKrILduKMN7ia4R4zOcddLV/QFhzZPqaQiEjvcZwMbiRSKsOmrfKVob91SRKBTjfr56lj4XvPM
SpznAh0J9HAn4titLFdwN1ZIAbimUhv0ual/ceH8M4IyZhcVYZSMAq3aKePBSW9KW6tZS2/Gm+Vt
y8CZrpzB1r1L6ECN9gOFx94NzQH0cFx0Z4ufdGnc0yc/CgGoAbPakgLuiQ6dnfE+TgOKYmdbax3s
xWad6ivtB40C8m7pgWjJ8MzXtEFhZZnIbtTci1wzVkb7VdYk5/OpfkfpfLLnjVmEo4aFibYP2zAM
qJx30NOiUtV6ozNc20xU4AgpDJsmOC1xVM+OrlMQWkswZ3kaymc/xDQVR3Os6ug3UNRElHODwBKJ
YxV4O+1U8Up/CZz2bKBq4gDUmU7MjXhubafK/rW3jux4uxRwncq2Hd9EjJlfaiLSu9Q3T0eLjzvH
C9Kp5XT9JubCTJK539KMuvYvYmHhUFtw8sbMU4WN5XsdSmd239+JLU/1sG8+/9hLFmbeSUhAuShT
AFTUY/IYNHmz6RQj+8uvAUR6FkKkqiRppvV+gz36mANyenpksG49HzAEb5hFcUNl14KPODmWIyuz
JaPHRHKDwVjSyKTBkULYYGlrTH/FL6vyyMRsJXimTqFVytaIHoPL3jY2VBy615aD3s1LfNleJhvh
Ofny+SdasjlbBEDbY2TIOK7CpttLPno7hbvNkPD578zMVoKnDFmjCyzy0R/uJLV7SrXISbR84aZ4
Mhg9msFZ5JumXpxZ061e3Zb7ahttlS1938vYh4XF8H75OFpycS7XtTzNWjClRBoUTOxwk/CgoadX
nY0S4E649xa+1MlbsAJoQjRgW+jGezHIkVFVbOjyRWWUVIJ8UDKEUUa65dZ5S+eZJlOaHQpec8bP
ZVxbFK6eq2UH6KZGJ8YUTJdKp7y8aQKJZ34zNxZCuWlpzpfu8c82O7SkVlQM2l5xqOgwDTRth+kG
mRS6/q2FlXRq6hVDlVTFgt0szqnDmTfIWmOxSVr6hIvsliZf+6+vVe7ZVF9Zqspjy2xLVDIZp77j
SafQzsRgZ06pXyRaPjdycsKo25E00jOSKc/cyZCm+YheA5MVCIcG5CKN4fG5XiRXUjIucZRPztmR
sbljGc1i1BOMuRXyi2iFGcKPz4czzckv3x8yoCZRUibi1T8eqNngd5lk8P2TjqZzK+ZFlNi+32bt
oF/0vvYmQ6xc8Jenp/CnzWnUR/shL1Jyk1NWyBh0Ghup7JQ1ekv0O7FMt58P75SXVI6GN/taBUra
Aok8HiSM0ZazV0r2Sa799bdE+lqgd/CPrsEinEWhiLupnhoxiZl671X0PA+7UpvkCZf4ryfXA9A/
SzOAkuvze1fopejxmiQI0tprKfirNFr9U+3qr0+aKoKklwydKog5LZr2MUUUIbbZdRfuVM88yEH9
Q02XClZODebYzGwZZHkv9dR0E8a4ks2D9oM1ivl/sFuPbcy+f5ADPn1HEQsI72fSq2+9BXJF/chC
tv3UOqOMT9TRldZELH5c0noaDI0Bx9PW1WxbJOOl2UZXbYsA0Oef5mQOV+VxC7dMct+Y3+SQ4VDR
KsRQCUTMfOkuaNd034v0Brul8LFfLyWpT9QqsoN+mpzf5/Ix1OsQmVjSxp2jbco72haEVbPNLgTK
84QtvYgHb91u6fFyIG8/LN3/T8UGx/Znc1t7pT5UOvZFruXKWb1L9s2ecteF6p/Ty/HPmTVmJ6Gb
aXVYTKt+CCRaZqtHtLAe/ruvN+dmhMA7UmtkKBrRh8yTqPJlCj7Q6NmQEjqoC8/Y8invfjx18y1G
h53bqtirbVDD+/S5F+mdt4utv4lu/DsQbDaNtA4aEJf1dEla99fNdfi1alZ0A3yl6f3z8S/9OLPd
SCOKItEHQsxaOynNs9EdbfF2raN5US/4sJPX1eOhz47O1JRqpf191ZZ7hDOUL4KTOPSWoVEzvXjY
KI6XD/G2XpN+9BZzyKcdws/VNE3F0RlnctHIKX/mjMtaVClDtFSoWe8WYqqTj3zHo5yF56mbmFE2
BQjSVfWorpHcuzMcaTsCfiHLsaWPfeFAPRnMHlucRepe4MteKPENu7W5nepvkc2L6/cqVGWNeHTN
OxLiD0tLZ2F3zt+9uzK1gkJkd2pDjZhZtuYdcOFl8VQdy7Gjm/PvkjquNNR5p6GhkmxX6/SuP6Od
fUtDV7RaIq8ujWjmb8Q6gH4yeXKKwTdGmkyx/93n++3kIoRth7K9IhKgzII7iwK+xs+YNPrN6Bwa
HKt7q+lw/NzK6UV4ZGbmZdBsmeoeGIlx19uS3RWrdqds3RUN0efqplyn236hXHxa1vOoVT2yOHMk
gkafNoow1Lrm6AnzqNmeARKgRH10u+gmSaVm3xSRjJ5+7WtLIM+TFQrH1meuhf5QIQbAwzpBvOYp
36vUoLs0om8LEDXyvYI3R71aWhv/RnXEtCo+G/nMr7iZr1YiYAQbZcQpST0dH34MMVS0Q4e3DOfz
b3tykR5N9My/QD/WO6WYVpB3nY8q4jfWgoVTl4HjyZz5EwS0jD4vg5DisRJRPlbqcIGciHAuN7W3
z4MWxOznY5oWxy9TyEa3QErS8j0PohPEsAWWRWA3xYC4moFQlboy8aGfmzkdNx3ZmS2TRJW9qPP+
cCdkNVa0GaoaK8U8VzlpHe74axKl97JdrhP0N1fm18VSqJOze/QzzJZLm9RNrvcVpdQZSlEy+qKx
9tWqu6+ZO1b/ybxy8xYVylpgds2+pFd3YpyAwLAN1fhqDMqFCFjWC9DF+XxiT/ubn4bmASlk2UDq
CyZW3hrxRnakneVIN8MbnX2gi9JDerH0vH9yyRxZnIWgAz1URe32DA0J6KGjwRr2ircq6uT287Et
GZI/hg1Un+umOwVsSfJ9lEs7yfeKv+A8F+dvdiwUstJ7yDGQ07vKHqsXYxc4rt2u0RwU3yQndCx7
KYQ/6UaO5m92QpiF/8f1SMmuMvSlElozP5+4JQvTxB7FW6EljpH1HumWzbUchGtUsp8/N7H0bWb7
WR8SY6TGIrRlHaDOpaS2K50u2P/OyGzD1lkpjdbAAoiGmwhxKxH95WZpp570CkefY+bVm04vUyMl
OxGXibXyoKGglKx9FdA8oQHm97Dqfz+Qqqp//B+/foMlUwaeX89++Y+r/Ht6B7Hie33xkv/f9Ef/
/E//8fGX/Mk//mb7pX758AsUIIN6uGm+l8Pt96qJ63eb3vds+i//3d/8n+/vf8v9kH//+28v35Ig
tYOqLoO3+rc/fmv/7e+/yagBMfP/e2zhj9++fEn4k9ffy/QleW3eshN/7PtLVf/9NwhMf1OQyaGE
XaMam8JvNnP3/f23VOlvioZckaGCNYdCzFJLs7L2//6b+DeLrIvF/8B66aSMp2elKmum3xOsv6km
leQWNd6Ie1Ieb/72z5/w+vcT7veJZ07++PUxQWzOw1LpfbIUXRT5SyXctTrblVY0xmnkG0+CqyNn
M4oiikXITRh0W67NKN5Xufg4oEddQBuNSEQfTdgp87NVqFIUL8qGLouguFRNsWbnReM2+TAG0s3E
Z+v0FYLt6/oM7cW1uqmIG0WOx3ixN0OaXPXR6T+zSoPBR0ehSXKVF53xpG6jW2Wn7+MV4scbkAWb
pQfheSUTlD1y3ZR7c/7KzO88/A7TckiBY92E541jcKmoz1Ew5UnaBEaXXCAgubcO3ZXC+yQ1TAuz
O/OHv9iefdtJYqGuG+MJFQFEGsrgS5r4S/el6Zw4mkpalHi103l8F00WK0n3j1MpNYqQVozPvaBK
d0fJG7FoZYe3yNOv0F9Yf75e3r/ML+YM5L9hV5ETn6eqBbnxLRFzhWNuZad6oS3cNi6nPJR1S2Xr
pqU/K7mQtlPXQf3Qb5OrZONtkAalzFXcLfVEzk9R1u2E5VV50DGZBhbwx9EPqHoaYxQi6PWjehGS
TXMTb8zrvFxN2r3P2uP4tSxW4hLAcfL/x5MwWbUU3k1puiQRPH9+iNCvM6xKREO/aa76Ej0s2ZLX
qN/cxdJ4JUFa+XzWZ+uIUVqTq8FbQe7GMc1GmSWIZOUtss2Fn4u3QebfVLXpL5ys86f0361AFCVy
NADmqrP4KrNcyVMgmq1Ke8PVW3CfVQcoi7cCSm2Hg3zbC3dITDmILkULB+7JAR6ZxkkfBw5cL5qs
cKcBWijf8pyeO3WuLz2zzd3O+wjp99Z5aMHfyeIseKhlPZMbge6f9Nw8IE4u7aJtSx5KbtfxYSm1
MM9k/GJtFkXkjVYYhYW1qeqtPx/ld3vK1t+hq/5v7IWZU/3dHu9HbEuSDVCIP06ihqiY6RvYmzo2
+zvPEaiWREDt9t94wl2yNZtJVGFQTFCxheTxrpRWE561dgbEl1fldun5e3ZGvQ9MV0jL4nNoFpvD
SiM9MbVCR/4gMATXBlM1adYVOcS7ut6mTZgvJKHnZ/LvBnk/MFUEaE1dmYVmgdmIo1VgUFDkm6wf
nsHjSXZu+OeZMDphheZwMiLYLAW72peXPPqv3oVLMbdxoIR4dWX+gioYPJhJNaoRlSP66J9rt1C8
CvdO28SbiER/olGk0QI18y9ahOFW6mIt0zy5Mk3Ahx9hNgH6mGRh3/MjyNsKItWIpD1M62pLFXX3
Vtyr2VVOcZVDoSEA18993Ty3+YdtTTbICkx7dRYblEpedoB9QO3YnWP2D4jsbQ16fvvHpCJRnl4i
OZtvl06Sd5/90adPQ/7T7LwNoBxlY0Qr/Xez/XlmiatW7V8Ue9ypNq+jifqFqrVkr26yfeqAg9hE
10iSSrsgsB/q7VIN6fyN6Y9pMKcHJlVG/Gzm81W1SuWQ5siVfqE9xfmKrLLN69mT+Safq7tgs9R3
fcpdMQE/Dc4CiRFpgQKg5DQB+T791myTLe3/MBZJIebrpT09OaNfp/untZmzaoWxM1WYRKvMR0JO
SEPQB9JFXCKMtLCepon6zNLMVWWd6pp6y7iop4ZtP5Uj+neTYgOirxvxy9IL1qlD5sM8zty+aY0I
9tWMLN4nt+mm3b2N6/yy5RlgKRj7F9v05yTOtmlSNqJRegwNT/GjPg92ZBEOyVrfu7txHV+iFXmX
3KXrpUTM9Nf+MqPkqbhXSTr3qlnHTFRAS0xA4AEEUlD0c6P73k/ehMSHaZmWdh2V1npEbOrzD3ly
xRxZnYUnyP9nKXJiHKcwN9G5lauJnmIgRIXGYWR/bkw5ccBp0pG1WURS+U0EtI8xdmtUk8ZNjY6x
Fm5Up99Nayemc8v6Ee7kTd+/ZHtQDLfixtqqdGTvuvPgubkq9sUmyOnOW9o5pxcYsy7pBr3ZfIaP
53xsgfhIXJxzuC/3idPuCrsFi55s0vVieeXpafhpa7ZNLbSb29RvUB4K9+423/ibYN2YW3HDS+Vm
8ZH75Ml3NLLZVu3GWtIzg5EV4JPWavRFatZK9lzl11a5M5Q1RMMiXxU6pdpTRw9y0itKeaklBvaW
+c6AGATaeH90Fy2dECfXHxlVsggi4Pb3Z96j5JZeSKmfie4TzEZLvcrir3F3//miO7mvjizMtrMi
ENd5WKhBF+UuKuKak4r3KNshyHuvlQ+fW1saz+ycVfpM0aNeeBLM2mmaC1GHFzX8+NzG9Hf84il+
jmgeuVUVTdOt5j6xeA6/FxT6u+Vo9ER8qHHh+ueXed/LR1+mzmI98xsB4lm+Nmj24vqnIjLrL7Ve
nd55R4ZmTiGR0rHsRO+58Yf0C4J7xVarc3GtktrqIL5K5q0SBp5dyRnfDPSlBT1ohDdcoUa7ULZ7
Oj7482dR38Ooo0GD+6msLiqBYm+Ty7iy802/A+sChmNNXspejpBOBwhHFme7M7Bop+9gEuMSO6fp
7QRfmDvuFVcM4D+LEdnnX5Ub9Uc3hy7WUMQGA+z68qlvoTSQEauUFw1xoM9XqTp9t3+9TAm9P5pS
yrrJgJlOoQ8Ma+Gqr/eK+WYmXzxU4EZE2gx/netINieriCx9sB42+WW8a+ULAe3uHYm7iDw+6o53
ffuajysi1BZFWx1iF/9cSygL/gieBMoHk+v2RlUJ4JZ7DxdWp/pejHG0Iui4rwdZ4fuoWyAhjrun
Xtx2V+mBUo+loOqkp/65FuYlvJFZUCMeMmOVI23YE7fq4zQzxro6r9VnI94lurpppX24KnleWzqW
phPul+9FElYn6cNNfi4RhNQx0noBDXOjthKtBzHpFlbEibwSt4EjC7Po29BFqcgS90k8INZ3Ezgd
QfGPaTaRF9hlGySHh4WI4/T2OjI5O9Z9JDaFLnaf4vOp7gG6u2NdWl9hYBM5Zl8+X/Enff+Rren3
j5ZKJhgVirDuE2rOK8/dqVdggT63MC/9+f3+cmRi5i2EwWKjRuZTeK4e/HW8YUvsJRTlJl2SgOuc
f1bsm/vxwrOXwtOlmZynRCsNVLdVvjsqaaMLd/90jRN3WDksnz/vvvaT9WjNprO0wgHiJgblbfcY
e69j2JyB7E03fENau0sdYV8NleZ/55648Cmt2TwPHSicoMd2yXU5B1DkK3Bt7X737qWSL5JyE4Vg
YHf1djHDtbAPrZmLDkDDx8mI7emqLqiP01Wd+BBZcFv5Ud8qOsfCotGTUdLPhWXNnHVKXrDOoEwy
4Pq8V9fJoKwQAHHMl2pLEmoFQvw2j/e68JDJ/ba6Wr53nTyZKFkQkRJSLXHetKtpBR2eo/GUSpnd
owFd1nDRUZXxEbH+fBctWZrdedx0dPXBMJ40BQaOcNmKBiw+3x5lZcGhLxmaTsgjh5AiFD62nvlk
VkB3gp1o9itRv1XABn4+oNOr9efUzfyqFA+SUlXWU4SaFRhk7d6Mbj63cCp5h+v+08Q8WR7GBQRs
n4rcKTCashjNJr3EZS8LUJ48BI8szTx2JsaN7poZPfib7DLlyOUFxlobO3cP9hXAi53RrC78UJc7
aKbP8avD+TnGmcMRi6JOUwHL4b6hrXmK/KbGRpiuNsUsC9/stHvjvcPAIA8/4uyjaZUF98o3n6a4
b6qXbdSV8H71clfol9jRnessBhgnF8pPm8rsdiJ4BcqAGV+x37jbr0P5OL1F6PawacCfo4RMRZtg
L13xTu0CeE8U9ctUJhn69PtHu6CszTowChpIGtMvvpi9VCIY3msHAg7VMcdqqQfjlP/kyRWCJW/T
NBPM7HVwGctqdJ8M1anaDHTIXyzYfD+Ejw3MHLQi6GFYyu6TRnFVrz8LwpLI36kt8NOAJc4MjJ0U
h6oVkOwKYb9LTidcSRk8g5thtBZc1Mn49tjWzPFreqgqrostJb6nbYEeV0iu0jpomzsvS8+0zrjW
03qtKo+akS4ZF9/7Rz7sOXLx6G3zOmZpPCMrcxfZxLSA1Wjdt6GsRZvWU2uAJd6AlHUsmDlM3LJ4
yywfsWAzbYwXuSqCajVWev7cQ2kARSUDSubfPAV7mQnnLJ1YMLxsUDSsNPr9UKAz5tRuICur3Buj
G8Eoc8P2XdE7qyuNal5tegG1dVc3rqG39xT+1hL1bLGkoL8OWVdVz4ogD78VmRtXwKKM7t6nz2er
I1Qor2NLEibWMDSmVc4Tw86LvQRmSNzqTwA0tB9j1tGMl+Tw2wepFzundD1fciKjq7NDoCj+w+i7
/JxGP96jFa0hrhIOrYqGeQWND6397kLzVOWy4XrwzvwJX0bFzJK1EEkySuVilV4hcd8/KpWSZBeK
pgyxXSdeB6u+h9c0QJA5l2Ld2woJnXCO2muwafy4b29MZEEJqJh01xZST1R2iBxVoIO9UPVWUqt0
MN9ENVzVYALo5heHwaQLWC6vRzSwn6j7aDrqUmUD/rQ23IVaVjc2z3PpZSd2U11x3ojfUBqS0Y+r
+1BaBTlALkdtLe/RU83o1vPCHO3fShEg+/EaS4HGkOyFupMOoq5197k/lIigt7q7rgyjuPXzJrjS
hDyzrmsk34y1kDT5o6sZzXdJaaVzTRvU16D1SmLwgVVrFOCC/NIH22mWoCJKesl/AMfIuXU2rlZe
VVEuXAdlF19Egih+S/0CcJI15mMPtRNwyain7pmu9eltNsYGmutZQOt7i+aATb82vCEBdMQNXcDB
dRymE4UuStQXzUPFNKWj0TYFwbQrQ46flQ7dkVbQzlKrTu1aCUCeKGqufAe4Ir6BBnUPmVJYW6Uv
UlxKyO1WgSMD7k2jCTzQLSi7Cug331VHpOYG/SxO0qB28rRKD82ICsGq4oXX1vw4fxJ6PTzoZieD
GKvbNl33Xi/dGJWRnIGK0lg1qpQ+5LBG78qoZcnnvmg+A+GgfdHI9B2Pd3A+u15FDlALuIDDvIDP
HPXBjQ45BDCnIV2zo+JdEIU6nr30LRoevPIqCaL7GlAseNeioIGwlluQ2cAJpY0CUuEZOXb1Ej2h
4KnVB+Ug+ZFxleYaLCywACAxon6Y8KU6FDcl2ym5atlZ4Qnos4d5filQmXaB6hLPSLo6SJtB09u1
P1KvrEctp5flG+qqVcR6p6o57y29pm8qJAKzVW6qFrDbzEX2JUGvvgFW8ezpYlmuAiWy7pRWrO6s
shvsQW3bCyEK6vNGy+lwsIo0fzAKtFZgkoElAa5oXsithoDukELCXKkq7Eb2vlVeegmPipXaxedl
paOMj1JqBEw96p+bseqhykUc7LmRbBNVi6773Hefu8RQN5HZG7D5ClRbOrc6SLRhrhHc73dVKSBx
qUa5p64oaLJyFkAqO3Gm6ZdGCdi50SJ6QZUaXvgI13lnQljaW0bOhhmk+LnX0gB4h9mLz14UtI4i
1OGF5RXa90h2zXvfShG4F/ykheQVJryByWaS3+eGKWwL+HavITvhEQkv/5vijhB6TdCtNjxI5Xkg
jdCuqBKpLnpvLC67Cm59nZnDRSS3VPxaUurtTfAaD1Ygylu/LlCliaVcKvhpC++g+h5NwGKpmTag
IQ24B8mB19zchHith7z3VnVbfU8i+aysy8KhBe1bVcvwtC2WvHChC6iSi+GrB/CvGFCjgPoTyqZt
6d3DOMSXSbspKCOxPG5OfkaY4QigI0Vco9qOAxBf5YegQS/PTXC0pQd0qJScSsfXFVCtqWeu7rTo
a+cVB0VNzi0jcGLP+i7E3D5ZSJLxTVDQ/899hW3YnMfSvRqRxCilR4PLkwl7TPSpioKHhuQ2dALz
4BfdlZXmzqjyzN3EgDPMG5bveewpX/KqPFCosq99dMQs45wzb1t7OtRf/yZHqMhI3XWD3kPoU6qu
XUpxshNMf6OaX9VAuEhgPurVZVkDkOv9jZeHV7HS3VfuF1HgkbUJvkrdFzdhSyminQjPsKLWA/mJ
IfiegVPUhZy/+FHrBlhjydrPn2NZetGTaBMg1eTKl7V+ZRhnLcThGh4oYnHU2MK9fYs1VmYfPja0
0TtCL9iZptFvpKuvuCMgG76TFYXtWoLd0UXj696PPMrh5wFSlRUX+G3p8qJVt7clfWO2YSaS04TN
twx6ySaBK5uW5W4EfVFOKDQug+X4Opb9LvaFXSypjjVe19ZjSelOjXK/Cgvck91vYSsmK5LI59Yo
vJl1fhnI4SNJhMCxRNWhxoMOyc5UgjXIauFrldPGVFOMY5qReN0bYDEkvYOvATx7E8bmg5gbNyVX
Nyko133FW3EsIvainSdiduda+cSiAWSV3WjBfaspW4StN5GS3Oa+ajfIyFeVd9akyboAmSxHtC3p
oN0Iha8U2XNMt4E+KD9qhXo+dOaG0zRnmtIDfea2Iad74G1bNx32uaB903ogg7QpXJMfXCmgKdUJ
590NV9LQ7KKWtdN30Rp17e9VAIOr7eEA5j+kMrkRtWofFrLArCi7Rqk05FjdcBeVcXEZeygAhkO0
DUPTlr1cO3SxCqK52ect+C0hKaon4DaSo3b+Vw7sbhV3Sv4Cxu06qKxrjzKGqEo3WtgyrFzsHYDj
9uhxuyCaNIVGs3M/LXeaVUrbnrLcM8gC6mNn+Gd6UJ4ZGahJeDFKph88WYL9JubVRgprQAzyYD4M
Seu/DYDAdinInzV89u9lEJAPlTnnUkMhyyYqgo0ynLEeNdUn6vMZq5crZ0KcRRwh3OjTojAf3KBS
NxrVWVclCrMrav5U8BjWOjUiC0hNlezktgkO2RAl6ywN4nU3RqBXNY0jRDfWyPajJqS6B6NT4DkX
/l6BMwcWtX5NQHk3uXVu1PkUuOChVEGgS6jN+biaizbsMGjXPUz0DW1M38S8s87f8XXqEKQrs+qy
cAUuvH99Z0sxHJ/QxBzjgxhGTupWuSMOI2LitaGeK1WYvymAp7YmgK1rhZsUgHpTSKEBpnq3znLR
uKnhGl77fWVsqqzk7VpBo8X3s2ZbAVuh+NVNxk2vRu3W7AP5ayjlJD5Ulv/azNv6tSytuJoQkbIT
9FG65/Ew3vdSVa8TC9kfY9DGXZtJ+utQC6B2Xald900wnMcVtOWVV5XiDWk6lTAEqTsUksRMfYjq
yCdbllnnUVPwrzrmqdPj/6saEepzJvsgCtqsaMAKyfE+UypqhLrelZ87eDLAD9M8PSA0kTuRmprb
Lu4BtBFO7eJE1jeZ2liAZCIYYbBcnlFQlmxLLMTkzDcqkHmer+4BspE36EujfIhgmD37ZRMntg6P
UlxJMiRkr1A4UpCXfq2HsjJXtSRJBzBJ5rZpXd6b03TIN9Quezd9UI87IahjBxCmieKUNpoPspHU
t23cpZdE4NIuKWSqYr1AR8/PVDz6lpNx8NfEto1G5CX2T13mB5dtknmoReapdwA7mv2Qc5iKrjDo
ATL1Y3+PBI/+ra5HSoQimU0muVa99waqceGievkVUD3pMQNk972ELZatuAujt1Uoove9NWX1ojGF
6HwMImHvk3246wqmeJXQwb0FOCqcwUpVzr2msh6DtiquofYoW5Ho9kXWe/VRNzL3sYri8hXiZoHs
I3j3YUWQHZ2lmeSeNZZA3w+MX6IBNWkceKuKQcsR8OU6CJvnNFatZ1YXz/ylANy3cMWtGuYyx3rS
DJD9xjq/9eE33USj610h2SdsTEHKLri9F0TMBf+lWAHkSjvjjMRgcpZIJZePXJHX9HTDQwXwFsL2
lnsLzHSOR6w6hXQhSBoThdsaAXSbI9oTroRQVFD7zeKHqCvMZzDADad8V1MOPobQTfI03lGIGd5a
oEjOu6HqH1Cz1s5aQUXILpEqaGVaHEL3C8z4ANixeSv9wIi2bqaIr6QX5LMeYehgFefS5KbkdDjj
BOz4TEUTPAViMR7gPRZcYVSU82EVNt8KI6aRNRo6zwkar7kdei6ayABb0HGSRn5IyiF/KzQVSUhV
LJpLr1aqA24ovSkEGXtx/cZfm351RXe4NysvfaFz1bALNTTANXNJWdek7Agycv28zErRXDWoL5Ix
r8f2QWis5Kr3VOFA+R+niEcZRiipNdRtSQ6fVMnXdxUwshowXp9p3IRa/dWsPeGc8iJzLwijpqxq
P5LtKo9gceg0YIl1ph6iXudpr0ExhAyW3MY3LYq5G94NopsiG9yrboDvXHZlvZW6JPhCm4F0CyvU
dMbcFS4711IvtaGybvVScb+kjcxPEIqNRQEMCYq1IA7NIRGG8HuURdpmqNTmIdDbfGflvnehRLrG
pUPL1n0/VmdFnmnFIe4lY1WY7rjKcbxnmo6ylm916TdLGHl5DGjvfKq5WNyVUuGel01DrnkoVfmJ
G2mypfs4vdazNidIQwzU1Ov4wSosxE41yT/TZD16AWiWO1mdmo7ZwZLs9Di+FbJY3FUcZQFvFFPN
LWYdP+iqH+1YVN+avHiuAlPcpolQgT7s5bt0rIUYDm4ggUcWZcKZNk/qcW2pw5TXaJpJf9vXAfCV
1pCe80o9dWgJhvcm0pq2aS01I+XbJYUt90YCEzhWQAO6oSW8ei0+evX/1J1XduzKka6n0hOAFrx5
BcoXi95tvmBxO3jvMac7ijux+4H7SIcE6xJS91M/SEtLOmJWJjIjIyN+I/a5CGGtrbAAlAf1odIi
OvpBPNZOzv7u1rgSp4cMn8sjINjgKI4GXomZmjYUW9UY60MMcUbFzmI/0Fep5ulPnQA0yU7pVlhb
SR5c9eh7Ueltogrf7b1RxeGVp5vtD1kdssoZK9m/N6oBzZpeU1PUwwZMIvcT6v0+NN1eBmIgZM3J
EpTiro9j87fGdX/dI3qzyRSvGW2z7U354HdtLtm1G2aerfhaxflkHSxH6jXjYHiu8JiIZuCtB8E1
CzutzdLkpd/G2iFt8wATSBdfl4uYLMey2avBcawtPbQxLBevBq8Gcx+36l7AA45Xfj82pJBGdWzK
UL6thpaQYap5ehXv8BCWqdY2ZHqe3eng4q0ga6/JKfGqt+Lud60N5gvu2Dq25VH4kAVNcIGSRrTN
ona8rNFUuVWUVrkuNTF/IH9CJcEPxG2nRrHkYBps7K2Uyx//Pu1yFEaMeMcx92HdBklDBt8WhEEs
VwdbM5TwpjSUXHOaPszJ0GQNBQBOx0tfRsLO8vR23+aK8ZRVcfZcumLHg1D2sucqlMpDIqe4EJOs
G5cBMOEXXWqil6QJoqPnqpNvsmluVQnLGjvJ9ckiWClqLrGKUhB/pUxu5TQsdr2rEj4hVWxydcgP
YRlWDwwubkNoogUWolp90pWiRbQugPRaGhHm52OocETC0giObcDOTPtRWdWeNtLqH+EfsGkCknm8
RZVvo1tbFwD5fwSdKF/2Q9aRiuNwKcgjTp38d+ap5TD/ynKzu0/UFsHOgn6sjfFyskWhzd+I3FN2
KQ3yJahQ8zKLQD5VplfjP9y6V6FZxi8qMfJn1jT8RTdXrJuax/FLGjbpwTLM+lfuyuOPrFE7qltW
NThN5hf+aqHP8rEHgXC6ISnI7OiKCjpV1OYcHpzC6tbs6UFMEAA3OLFO0UFYl2ta1sHzv9Fl/YhF
+zTgHEyk9noMV+ttQHcbYxu8bXckdesQw/tFlN2MN/R5tFnrTW7xAXSt9E9vE9NI36SbGXbr+J58
1SazWru7di051mM6xifKV0DR/9MW0+dfMSs6j0nTK+Acp1+Bci40qanvCUJAp7ncA/wTN2Le2vJ4
94fuE/8pe/9HtMFT8KPMqux3/ZEj+JFr+L+OXEgza+oMfkEuDF6b//t/3hML//q//EUsVMV/oP6j
I51oQjA05KlZ9E9iof4POHUAU2TkHnTaO+ydv5iFgvwPA1k0uIXA+w1ohBO6/5/MQgneoWxO/QXD
oBAL+v8/YRbOmksQCxFGg1pnUQlTJQWa4odmlqI2vKJ6kUebj499l9tK+v3dglz/6X285y5+Qvfp
sJ9MWoJQJVDJn8OmQsw1ofF7EZ1Wb4fMOnoTwjY8LAFeLfnjydd1+eNAc7RRlZeCpaeqaleZHKT7
PDWTeykYssGx3CE+eJrEvR9xXT+obWUif4LTqKvmQ2FXamHekwEX9wKs7odaUSsuZTTqeKHlGGyS
SHB3ZJRXpwzBylI7olS9q93JXHnAPdsCxuW331Tyw/tekOp4Z4pu8N1Pp5emJ7kJBZ2+Fy48KbFi
O1Ibd1zlndB/r1MaRLZANatzRrXQQQOPLpWRZAhM4J2eZ/wsqXdflVpRTpWWZEhoO2r+bS6L3HOC
OXCHK2MYaVumC+Uj76vMpEzfAZHnVQRZauJwgcyNQuU0DDyzYEGGgs1+pFXbhsKTZso9frNScsGT
WMMUGg2pgp5BUL+C3s5eQi+MDxLlE8UZMNK9zwo/+RnKQf8ySgKuBE0dFBs96clPpNIK7mu3TOst
4s/DKZQGlHwyI1spaeKRdLliVG5caZBMx28NnkQjPqzaGlddydtrsSxmTt2p5EKiyhVvhyEe5esw
V6WXNgwHHoMoEoWXnJvuaahq7zUlw+QtofLgBnMoX9RR35HUu/nBLdV6n42W+0OODODgltt1L0gh
KM6oNBaqDh2XLQ/B2zIwuq1pDIByiuouFVx3S//EPOBvi7G3EfEPZ6OavNZurT7VNSXRFX07vvvk
E4TNZmSWz0rH5Vt6ibq1YonH5WDl7UFPFGMnNknj8TUlKkKtGW46L2qRxoeLeUOeEntOYykYCsk1
W2fdsnIHVefuH62xfI7r0bwT8rq9yNQRi+6hw+u60cP2gBltcq/HqUIZPuDv4ejU36uKgv91Tt/6
YiLOynbZJULmYPyrvFC4lw9xJvUpBTmci+mIFW3s1Eas3WZ6Ku7KvvB+ZpHKX6iTYAC9mLZqvMll
fkfZBy7fIg/lByryxU0am9K+Ssyw2bddo1VrzS80kCAVkG+qEwrKwmEfolY98AmjXA5fLcmP99gQ
tLcaPb3LclCqndQV8UNQjeml4OnhNlEk8YgFimWLgkhJSShzKtwtxee4MY2d6ZqNYyS6WeGq6ZWp
XeUjufdY5vJgp2+JoB6ZT1oWdPu4rIRdOSWMGhQEkD+WItnKMBSaI0hucOeFWHK/tfkeSm0onqwp
BcWmimxUkDP+WWQdvGsRP++jYuqFuRI8Mln6ouqmyxCqMcJcO+VBhz2X0iQP+ZQAj4EWbdMpKW6n
9HiYEmUpL6x1lSXZXp8y6Mgtxms/Hdvr0I9e6MI+W6jB9JCN7NAn8R33UpHehKN4wqu+2EVG0FDe
yFr51uyj+thFjf+tcBMrtbnt1f3QK8Zlmhjk+W8pf0Dd6pi8PQQsxXKtY6D5NFkqkVtppxWKhXu1
VTKiZDQqTntBh0+BNujqDb/VtJwYgvn31k8qxGNcHHmDShHLQ1tRv6ECKom3fmBhLd9j13yXmkrR
nNJEG2THkpQ0ogQbggJqrQFH58ptRWHdlFq0C4NaHC57Em76KdiAKZonfTMNv73D+Z7DHmRR35Pu
Upnu4OartL0670cr1JXj5mJ81HDK/OZR7blKxLRPVoNQCT9EI+Hv0cyVezxufSVexZUk34aVqxHK
B9G4kOANSaDp6gr/2dRLb4QUZvAe3sCwAZ0tqgiBBkSyUZTFG1GJw8tI8FCrN1mDX3VhShrCgLlK
qE20/Aqx+fIuNttatnG7DA07TlTxMZKFetdbAv1tXcfq3K51FBKdthmkI/2Xtl11rU/9Kqxi5Wc0
KOEFrdgeya0qU+5TJe0u1U521ySMwXOt0fTne2qKY0h9tFKDwd9nfVauRakTBqf0taZeianX34tj
5h0nSYKdUY2IpeuFVTwhczI8y4KVPfiNF5zMwhLvq0Ie91Ebels9TVzPjqNaIhw13qZDavEyxSzt
jodF/8sYxFyzfbk3f455VfwQxMTfpC7VB0mShb2BKcGe7z3S+nD19lLrVIQFLUO7zs0UfmGTC9Y+
LgyuJ803i5OE8dqTrHXaY+pbborqt1cUTl9ImnjTpqaQbymYhtsoU+SnVpb1G3p7wrEYgYyvRaMq
xvWouQZhIMr8Y99XMWeo6MZhl7dWfCrbOAkxaBiTh3ho8GqRaIP4K0oN9ba3ZOExLQZFdQRYrjeS
IZU4j0iChnu3qdHHNF1WJDJXlARiSrKIgn9zAzf+4UclNYM0EQPusKRKT9R8iWiJHmoQSVpduRVN
NkkMlPmxgjDMFeCLZeQIXVt7jhcVyfdUUP29qA7xo2rlyspsJGQPc6m8r3NTuo46GjNTXhLfYN3u
Xiuqm14BcQvvq1Gov7v5KAW2O/QalaOgWgejXD8rvh9cSDU6v7XR6bnThEJzgnPf5M9ipiQnow+a
IzsvRN0NaIWTMimg42WZRbZXVPK3QI7aZ7NThNwecScPnHxwKXEAVEDyKm9doBSN2d8hjC6otFRN
t+LiCvqYBiMtS5tWNk/d1PXLH66kxJ0NSKPHFSNxsRjrS9mhgFpdaknn15u+btR4rVDG3bme0l8U
Kb7LayHKleiSTlaTOGJpDtSVdeRSeljBzUoA/xDaUmNY16XaRL8DpdcuJKisx1brgO8MYlhcmdmo
VVTy8/oZfyctsJHbkHXbbfr4ycCwKLD90sg3Hc2jrZkM3clNe+Wh6fL8GoU4nOJHPdSJy5Fx9Gig
r6SmrDxE9+v6PhuMpty0uRZ/l5I2Xg+xnlt2Lo7hdTJq1m8WvXGscuxP7dBnq6EoelZDqsYHvTLb
2zBAQj+JdfU3fFA4/nmqBNuxKXqRTJr/0S7CQTVWuVxFN7pf9+YapzuTbFHFiN3WY5pTtqQ3yq8w
9bu7rpGL71U4andBIgXRuvaMMNm0rPBUthmqne7TIRTkmpsvpZDE7erR0gHF1PmWXVTWQG0z5rpB
Clj61Seq36K3Vlk/K6EyEPwsPO+R5MujQ6MFEF9EiQirDbl5Y0QeK0JZr6wcKbbaX7HqDq+sCCYQ
Hbp9EWWbyK5NLf8VxB1+SQ2WjsFGVppYc7xkqA5uLJkexutKdKNRfPtRI7r8E5W54noYfLg2ZWmQ
agh9rdar2HXBzVGX1F6TgpLmOvFrobFdF6P5fRxqKHtpqdrS2yjcmpRqMKrUKYCvfFPjQdy5UZ/s
cgtBdWe0Ov1KpNR70Zuh9z1yG512TmQRe0o1/JGnXf3UgjprHTk2y99xFQn3mRaz/7VMhf3VCTqN
urIt1mVcDUeRe5f6Of/sg1kG7FeUl/LC0bM8uLZqC96iAit2RZFsvG9IGJCrTiwxXCsITN0MtU4R
KODSvZc6g8AxeNCm7KFvqtxph6B6dJuQHFQwW5V4FGQ3I+lx5rikwHcenvdblxo6fzLUPBFkdt2/
ulmW66u+7cST53lIaGSitI2p9k0PkDZ4iks6E7Za0z3FMLfVamcsUZfkKnUxPwbY1Jwgo1NtIqaB
FmkzWmR2Noiq51Sd78Z22Yo+nvGhrw+2QbvmcvSN+KnVw/outozq1VWD/BS4Y7BV/b54jcWkuYfb
5h7U0ExeSFpoNAaG1lY2vYrhsQ8q/1IcPPWO/qK6Ta0Ell3b0wjc5GMr+2sgJe66aki5bXFAA98W
GoE+YF6LxaPZNfxxhepd5wsWlS2KuZUr8w8BcqJuC8rBvwmbytwqRl0/+b5QPbe+m12bRStsIr0o
voUNd3ZN4nmdFhKIL7In/8YcEyrurmwVJ15WzWUvx7iuD36kgXgQIu2qjNVs78pdtc8NUQCD0NQ3
gyoaeA73Wf9NLw0exn6pd4dExAZ0LQOYyUkCcmAX8VDFP6W4oDCdmZ106vuIRlfYG/60eayiXk0R
oFgLYm2clNEvTrJa5pEdA9eW7aTvC9EukkbbpWbkvqI9p247AE5EEtqc95qgjKhomNyzttYGIr0a
pbnkQafzCqMpXdpGEruYPniNeZUXkHB3KBH8LoxRvKHrn3HErba9kUtl3NdRIn3vcin/CZIl/9U3
XQAAQqH2L5XtLlAkuPtFUGBRkYcHL0+qKzoiJmWsvN62biEfRbcyLmS3TjZW5sVbH4zblRw1w6bw
ivGqNHN1O4I5WZcDZ9bKqWUGIUXZPq+5/8tObtcF+thbk/bTMQxc12fHkdcVUqTftVWi7hQ24FpF
CvLU5pm48w0v3yk4vYNlaj0iiKogWJxT0gT8qvZ3shXUTyOdvp+65xY3tLrDk2BJ7W0FXgej0gFx
wnHoKrvD2nNYkYlKey9OeC8gkOypjljo3s4ymgxzHV/emrysLnwgDTb5kASayJC3Gjf72s3KciPV
id7ziC7EdV+qQERyrdM3NL0qkFKlF9wbQ0od3tOyXTh22UkCC7zjpaVeVKaaveZelxzaVMm3Ztmq
zVqpDGlCXMS7Pib46K5WP8U0lC7B2aT7licO4ZDdcbTkgb6cUVNSz0Pwl6EpriwqNS9CrgzbrIjl
K3Uc5W3oKu33hpW+khr6Wis1FZt+gnlqO0Oy6kuVTj7QGDc/qsbQJ7bbQztfkZYDY9DK7FEQQRyl
TS5f6zyGwML0/iHL+vSmqfO0odNSGvhRSmVOlJbVLc1x31p1naHqq0xqUQ+i83jfdeJwyNl99Pi7
1lwZY2Neqr0hruu8c3eh23br0K2qJ0TJioKeZtg+xFYdXUC67zfe2OqOrkvRz6is0lWlxcZTHHmc
hd66y4dbDGL7wEkyK/0uN9mA6wFwlhalVMnz1xzv5KINU7WwUWPzMrvSOzSCc6PdtlJqDXYTuNLB
j9vusWLzAMyNs04kssTGaSyyYB+VvQonJ3P7EkhaqR5yIfRPHVhsMlUTDKYONGAlBJTQbJPeq0lg
N2nwILUZ/+qrwcw3WiKR74uJCcwy8xXq7dHII7ZSQyKwWtV5fCizrrhTZIARxuBpAu9X1X2oeW8Y
IF7LVLZ9FbdkigqZBgADxO6VoLreqyoPORoEsvXT4y7iawMivtTicoAyJwz+Vc5zbBcPOq15wxuk
izI1zUtRb60rbnAhQIUkB0wildFAOUjLlft8iMrfXS37T5rrRas+Mcs1OoaxsANVOPwo+4yWbWlW
7p0sVcImjyksBWl3U0iB4i41Bz7B9w0EoqjG66YuqiII2I/FR5opiVt4fmT3zyZmIvI636RYTk7E
rzBdTYIS/0ax/GNHgjLhbNAZnF5QhyHQVeqRndOv+v2kmIG4ti3hUphv9duvi5+fWRGz0WbQd53U
rDRTpshOhogvr+lInP5w25giAW61PEVtmsIHEPps0FlRt4qkMShNpkg5Z9yUe+8I62QHj2IV7sfN
KrvUNrqjHLuxcdwb6l277iTJqZPu9UNzqe20hIXnP2sbZZXzPQx4Kq6brPL1JMadn2JX2DZoBvEe
Xgnii7rKYHCODw/yBQhctFInSbElMufiQs6oHqPRybVQspDRI5DzPUI7G+n4Z68YIAn5KbHzV2Pj
gxzi+9L1ZzLBx4Wcy5dSCiWHUFhIDV2Q8SLGlLfc4f+6y7fagnDFZ6r2NBb3Lm8gWdOkuSZr1beR
CCSWCdLAeVRW6Sq/SxCealZslJCzsCQeI89q/39Owt8jzmcnWW5bSxmze2sbTZbDsOLcVXcad/XO
3ZlyZ+uIRkzngkYEpFaBz9o5gbYN7pZINdLSj5l10gagDFLcMf1wr8NMtjbRYWIntusR8QabIt9i
22zuUPZp/rO2mTGUGdBh5u9fjBtvh1/8CLznmO+KC6AjyAw2DipmySbYGCveuF3llNvu6GKT/hYk
/qP+2f862U0DR513sXAS9vwgu4nA3H/9/PVfh9f0F/nm+w4ZuK3p//p3h8zSULREaU3XIUxPweyf
HTL1H5hio8Cm4NShaG//0786ZOI/DJ3GNubcf5Q52U//7JDJyj+mkqVsWigPihLn6n/QIdOgeJHM
IAYnsWEAUk4b9x3dK8Jnskg8LBgt/Xthgc0jh3i3MGc6ZHMyooaSHm0+GlgmItcWd+HHIXS8ZMdc
AlFFBW0fxd2B9srK7QeAqOG6M4qf0E/oX0XbPPBuFsae3RV/jY3Pk6rQjrTmXhr42JZlSRHAkZF+
B6NNkaW7RULsV+QoL7qt/IZhoDxQzNp9PfDsvE/jGiztxI5lO8jq7BoekxEIqG+VjkTaY2S0uRZs
JWbJxXwAbXZhGF4YmFWu4ypopntIRes8am5q0JgLX2+GAUDa6ONM5kRfsv6kt7IJEb1FAYgrvnL6
XXpMHiZWd/4qo+4z6WxMzGuqtvuvl3Gux/g2ujQJw0qaBs7i7d58tz3jDGqZ1uqlYzYIEPhgO4EG
C+S9E1WD95CTQbJQvaeeghPtx5WvddusL+Cf1KvaEp0JBrvwk2Z0vz8/SUJ0iHcMP22S531/Ymoa
ImUVuaUj32gQAwrcJ5Aq2MXoqbsbOh0V2E4q3Yd4HT8s+aic21YSsrw641PI1GZHyWtaiVxXo3ST
lDodtQaFnCJSVwtTXBhGn02RYlYma0laOepN9yqvvYPlZBcG37tfT+4szdMS1XV+Wf+1qP+amD7L
6cA0ilFPgd1BaurZ/d1sC55tiEw9Fs69m22CrW5LTvFzWBmH6Rd0ksMiZBvvzvq5MPezn1dG1dVQ
LMT33oxe3+04uCNaC0yMXf4jvc+bdUoTKHT0lfhcv+JGVjv+i7nJt/kBNdcFguXZsyb9PfZc7y5D
fI6zQMLXHQKgqXfmQVl5h/Lqe3IKHPeuPTjhiI2o9hrexKfgaWHm50LK+9Hn75WhR0vEgug2+XDr
r8MpWFMTRAa5u2ju25O+ExZlKmboiT+fHViGKsnWJNc/S4tKWSpqMSFMIm679kfdSUvrMqr9VVmY
+FKDBpStzVSs+HqqZ2f6bthZalTr9C5akZhWqo9meFlFD2qzkPCeuXgmbBhEai4/U5/nu7DOVOgJ
PkRx5WCghRMEjwKsr4A49d+Zy78GMmZLmHVCIXcdZxVFuKNrDfQ0sptYWKJpnz0WKk0lRebfRWV2
oYV+2VoCpDmHjqlTNnd987szQL3ovzL54esZnd0U74aaxQKoljSy4yn6AKmZHL27jb8Td0tKa+fv
Fg0K/eRKI0vKLMpFuVp22RTI9VO1Li/cbQSZ46jsvIMIt8sxKDpwv6BzYykLAXaawbsX7J9tT8NX
YzknC8rZ5Q3s2eCRLiNULQxrobu0qt+5CKsCDobrPqQ0s79e0f/PVKd0U4I0Zc4D+hhUTdvRcXWq
9bAGu7c1997W3U+HW9iWW2vVON3T0qPn7BFASlm2RERkua9mF2XbBg0odmyB6TW1CgwdCNlYi2bh
/cL0pvP6aT3fjTRbz67UspG33rRj6n2n0ziyi2eednjBiZTInUFciNTzAAI8CyF1FY9F/mV9SivB
soo5TOvKyRKaixVNqvghHJ6/ntb8Fp4PAlTvfaKRtnreU32tHDG/FoTnxHj5n/39afx3N50Oi43K
lU4UJPBK6kvgL5U15jvgbQYWyommTAL+Sca2jtUihIrROFF2WZSXeUL2be267PD1RM5+jb+HmcvW
DlkOULeRG6dMlV8QWx9TPT/klKe/HmYeApnNZBRA1iWheQ544uN6tb6PNWlWtE7ktfvMQkKVAIWo
RJeCBNeWFJDPTIr7EJA2CusKEjuzOyrSfALUwNoBLFjJDoSK7/Sc7MAZnfKyuwCcvahpOscYam8z
5HEpKYha8mydRUS3yf1Mcb2Wc1Tum9/pvXRBJuZk23QV7fLN5M6CkMzoKOk629RYpi4Wws7sGAzC
/v4Fs5jRx1ovlpJeOynZn6EddBeOCQj3p68/5dlh2JFopxFn+Q8fPyVedbo4CgGf0uqv+lgv15Cw
qfaFOVqbaMl+Pdqn8Pu2ru+Gm62rT/MKdAbrmhJn16rjP/erySPP3U95JfbD4iZDRnpJ4Wxedfrz
Pd+NO1tNU4QNNpiMC7RuzOzTdJ26K9i9VEhtdUPHayXtv57r2ZWdPDQUMEcGqNiPKxuqZdmlZtg6
bd3tjQ7asxKBLlP2Zr2QYc0lzv7MzuA5pOicD8b7OBRlfL3sNU6IcTduwPPs1L23b1awpjc4wC1c
2WeCsaKIuCwT8i1EZ2dXjFJbmjR2IqAJ+qBmnEGwWIhib2KO72+xaZcokiaRM/L40MQpIryPx35q
9MY0nynvqa9yHDIPNbZ/kzGmeaQCvMV5FCrtYqlw+u2fB4bHgGc1IGZjdtHIFeipzkNn9k/CFW3L
Nfr8izWReQ347YMp0t/jzC6ceqhKJa9Yw/SiX2Hc+gspdVgej/omYlbG/dc78VwAJVRbBGpyLLCv
H5czE0pBNHyAH3GWbfySuaEUkGjBQipwbmO8H2Y2KQkcqlfKvBcp1j2iAgHGStW/fT2V82NoFATF
Cc88t3VuvXHAQRRQi1QoN0opwHAR1l8P8SbdO98EZKT/GmN235heDnqpFEs2QXht7Ntn9SA7yRok
mflInuOY36RtsNVuVLb+z3hNa3Kt7P11v47Xy6ft7FZ5/2tmH8/KKcm3ZlA59UrfuttmK1z+qNfV
HgacsyzleXZ9NRnFf6CFGMLP4nM1yHkmy6xv4brWvgiBTPhh0y3slLMbkiqWqlkkjRjVfNyQHWgw
Wa1VXmq+fCd6KOnLYYp8t1QuJCqfqilTJJnqZf8caXa9pRHKP/WI4oW/Fzbtc3Bb3KKLuMov9Gqj
PgQ3sAlXmWOss4sJcFEBDXGIavLOul5yMji/sn//ktnKWo2Z0SxuK6dD7aPVgaaCJvt6587bWG9h
5f1sZ/eAAQNXkxpawJAnN0ahXlWte4gGGt55CxPO9cR7V7KeKrifXUvnJU8W3I3PflidQQzgwLo4
D9wZQjWe3/EasOL+qPvBtwJgkSsVC3LHZ9cSxo5JXYpLQp3tH6R/KmipDYexCyQbdMA9CK//xvWN
HxgXkUG5lQPxcY8Oeq+YHSJFjuqdPH+Aldrs/fI1l9yF2+7cZFgqRmLh4PvMwg3oGSWJ4AE4Wi6v
M5fmADC6hY0x5RrzkIY3lC5L2EBys86CyOhFYcxJ4AE1tPmqVs32AIEz3gLpaTZN1vmvQ1tpdjW2
+GHqEywKfNHCb5g236ffgGUR70UD47W5k0c11qPeu/wG8wUYBLx/CdNrtbND/Cu2CaL5CPac/KMn
2dWTe7u0BPLC8POnUVGHrh5Y5NPlxtz2F/rrCd76WqRtsIrWqEYcqPDdeVtwYndgomiCymgsYPa3
ASZBWWCxwjkt+afl4CYkiZIA6puzPZxJwCLjwG8dkNF74yq+951orR/Mh3Q/ruQHqr6IAr2A4HEQ
qkWtKa1sKq4HY+Eonc2McUNjp8My41qd7fM4go6boDpHhCzjzbAOjhJsRvOiR9/4h4xy+LLh27ko
8W7ItzbZu/ROqHRfs1BJQkmH3qv/00hVp+uXxEXPz8ySFVx7RJZ4TkmFgaVD8IjAgNKYCHbaU7+z
nGSPhB2ymJMDx9Ij/9y8eC6qFHrIHfmsH0OGGVk8pgx2uOfpG8H/ZkG109RmtXCQpjrmfOe8G2b+
+h4VKdeimGE0G51dTPqyB28bXqbrYbfUZVmY0dsz+d2XMjFIDK0IaHau/XR1Vm0UbMCJS/fW57NA
C5fPZNDmRaFk/qSQpVKLU5l0ONzH16f7dJVsxav4FtwJJvDNfx4Mp9FM3hXcH4Y1v6TCyEjRtmG0
SRm9muzSqatm9+FhyY3v8+pNXBaJIsmbNPlbavdu9YYhnrrNJUWEIU9tDM3Q4upegnQR4PF5/T4O
NF0x7waqu67LcI5qKGoicT3NaJO8DmvfwYrrqqdSMmygI8qAkAxHO/wB7iwFtDd+58dt+fFHTKvx
7kfoFbJ6NOkbp+BHmK8CrK3NSGz1N2Viyw+TAVm3GddTS3JRBnpppWdpXlkriqobjD30o+3pll3F
D2P4+B8fvGmG5tS65++Z2myGwBckOWuolYgHpLI2yXbS2XWf/xuGSGRyH4eaTyhEpkL2hcbRQhPh
r40KVXO0FmL/+VX7ez6zlLS3XC1NqroFjpA+maKOvg6yE3gJLjmofb57J+gH2A9K34i1qVNEe7c1
+nRMkyKkXjh533mjDS67hUZEoaI++k/VD+kgb9SNubEes6tFvNUUdef7ktoWhRhYRqgTzL6aC4Og
89JkGhxiQuIomxxhIjtcJQ5iZyvFEe8x5hlseUN3lXb5QnCbFnE+PJaubBw2ILXf6ey+m/uQZ40I
QYyKF9KkcpsipPQy5vA1QXUr1bevt+jnXBI1WmSZSSegm9Nt+DhYRGWtsiS+qD8efbCjabEUq8/t
mfcjzO44X3PdTk/QCAwaFT0pFGobXNgSY/31RM5Gk3fjzHOEyJOsIS+YSVqEQm1LQ6kch6EZdlKI
ltaYitHKzMVynelIxY68JncVCkzwUUprQ7bT26MmtRdNKHfrCB+F2jYHq0dlSa4gjg5ttGQSPcct
vp3Y9z94tsc7Ucky5EJZ+n1mU8c8Fc4ki92s9Gf0Fp3lDHLhS7wVBd9tLCRYa69NBG6XhFZ4ODha
7+3jOl5IN848oac9RcrO0wTs7vzwKl6tSJAIObqbGqOtTbtPCX35Ltlqp/jOWge/ajxBEX/BU8Ba
WfdWxkFCmnG7sCPOneP3v2P2ToLXHgkNhAPOsXvj7ZJD/T1eBbfddkTPADqfTel6295CVazuaPpq
C+tw5nHNOgBlgmPBK0qaZ3eRnvYtSoudU65EJ7uVjsFJ26K9+W9YCpw9xn8PNc/w0GqJvSZhKCRI
H6i2IgOq3329nGeHmHp2JP4iyLlZVEzlrMvg9dOQakoHGWoHMbyvRzh/hN8NMbvDarhOmKRN+TfK
j+Olipk0Dhjr6iXbWut6nVxDPOeFJa9KBA4WARVnWg0g7NizuIRqlHPnVhgobUteprl4ht1ZP6YC
nvI9pc8gbdUfLrlQQQVNPBbfFyY97cJZuEfpSqPBbOHDDEblYwSusiyJZSslDFzke8DXyP9PWUL7
qO6Wy9Xngs6H0WZfUUe8u3cF2hpT4lcH68lgUE03k+pOeEwQLd38jk+muBCcz+wdRuVFNZ0HSuWz
k1hJTZi0SdwiBPcCc3hUFyoiZ0462EgMfSjvaFxls85JldYjwpt8OSQcLyajsP4gbOWduVCsmvbf
p0+lk7NJgJtMVZlNAz/uNqcm0DpeJm0j4ecgwHqt9q3w++s9cXa5iJ4aiG/QO+bsHMheJwpBU009
r8IW2hfB3309wJn+D1v93QizRM4zjbA3MzZdd5APxqbYIkB7k+w1XPmMfb5aGO3suoGVpe/PV/ok
9TQRR/V4pHIxWWpkokMkPkqDo191K+oFN/7a2Et7xBsX+sBnd4UpsiW0CVg8P8+pWJctNmB0KqUb
y/2W5fdNv/fTa6u47rujEhj2wjw/F82Y4LsBZ6s6UluOWh8O6f8j7bq25MaR5RfxHJKgfaUr213t
jV542kj03vPrb0B3Z5uF5hZW2rc5oxllAUwkEpmREVQfutjT0CFsQOzI7TavVCrOLTFpm4mBs76N
aavQ653pDUz6/3pchFt1P/4XokirLgmXBwybwn5YUeFKB41pJcNgqH5OKWIwpnU5u8czwawpHMsK
aneI/v4VKHX308/iMbH1q8GZjtJbgh5v8n7Z4qp/ACMAVAJqnDor01yCs7WLU5po49Kze8DBnCwR
oAPZyukBrYXa0dRCujUwxHvXNZHAq2+uLnhhn/6+RT5WqeUMRjYc8/ql9+RfLaL//Fxve7wsCovY
sRuceG/ulRQQ+FdA49EiBS6C/YzDkEA0AgRCdp2AHqRrPoo2qK2mEriaeCuhcmmI+ZjSbGo+GBPx
Umz1wAuGRMKIfcsJLN9An3j0ni2H2cG21hSjy9XejiML04CADn+YH6KbO1Q4S91o91VqNy/yS/ZJ
Sxkpt/u7up24cPA7dDwYf49bLb5gEIi1KWc9XFZ6xYiKlQYvICC57KVraaQm4RoABgj4QRCGnbuJ
2eiYAqAk6wqq0CXu6+QI9nwndP9yPWhiAzeDaw6wf8aUOIVaHcwDJgIzxy/vhuZ1NBTOQWena+jD
R6Ot8n+sMA/cMOuGQgd3ih0ftX0OxgzIAeVbM0PZqXP02KbEeKih2907FarW7nwMqB/4gpSrHw8v
XujgQq0HExbniy0HzPoJChabdcSawQ9fhBtf9y5/vbUYQ0wMqaC4C9EXnbkSWrDXtwT8HMhMMDSH
6Sn6Aoj33LcO/bFsagLnwOCuiIlp+TdAYuGJZauHWpTBjn6C/oQDyXN3/g38RgsA1ysvjqzmyihT
qqC6RLnSZNH0SuhPrSiQzjaulL2OsfVtBVCk2Vjqlb6BFMUpvc0fu0PIedPJa6nE0i79qIt1JphH
nvXURN1u72/EWxBMuxBbQEcWyvb0n6AwrDhkE9xEx/COpjO0JEzb7DyVQPrhvm/41wYwORq03Q2o
8iB4Ky2EpYLcVszPGEqegoTRjpDXqF3z1eWyGTdKulmM0waZp1n7hkfkaq/QJ0NigLf5ssNyvywT
uUGqruYh9aT2Jd0Fs5t/hpA813bRjuyN2ul/EZsGnz/vdgMUunAoJpQLkz4kygSzJrC9mJy3dEzl
X17a2iaingemQRlNYCgxnftOiVqlOaV4JSjgsAa/q1xvM73XrzVN4aGGf/c5WPdY2mKKO3INdRPJ
RO4Z7sBD1jqQdnObRwVDCfnJ2JWu8iI6w6n9Nbp0Vhayi7z95C2WCeUaePP6OsZi65i8VEn+2ifl
I9F5OsJrOcxynUwQNRVjmGdIQNmlvwNbm2WU95c/Gs8A/fPFgQdwAJ8tx0ZqKMFCjsxu+4fLFlZ3
igrBmsDaYuaA2akE3AlNPyG1lQFSRV13oHJFxTtUjibnf7PEbFYJRqbAmGmBAeIYfiFYc//W/lWs
oONeaBXRsS+2FlT38ti1+Ppgh+ohyAJxrKFwRwASLi9mtZSwtMO4uAR24UhVEQHBZZPvFLe6akXL
/+z38gexCyfc+3Zw4urCrvrDYnXM14oL0tZlBX+Id0iYN6aVvtLxsR7cNo7s6T/rR97duuofC4vM
V6tapGVqhtg7JuJWVq/BVu0RcI9f3k6eFcbPQVQJCnxamAHrkyOA7htjHFb7v66F/orFaQK5c1BF
CqxkYJWE/KQFYR5ocfMKefQjfIt+iy1jLsexb0FEVtNIu9FfwL21gwz2vndrDDzmV7ybmLdzzN0Y
K2ocjrRdAylEEIGW+S+1mJ4yHULaf/OJFBPE8GhJoTF0vnmQL8j7jpYx2vw1GiDd0t2V2cf/ZoM5
VH4VgYurwtXeVgK0Gsr3fhK9sZg4pZG17AWFJV2mipyghmP2DCTmalimOLu6/j4mAsZLZAvTqhuI
0rkZSqx/sSgDVTMKEgRLKXO3U2rTruqxcaV4kw23sX7QJU7HcAWDaYJN8d82TObjKHi66IWKUyrc
Sx7k1pEGi256Ul6NT/0xelRO9HEhucFLflVf6Ts6EzXtVaf3jGtejFp1yMVPYb7hAEYlVZwIur4S
2Ua1D5EDrcXjMJMeL+/rahlouWh6DhfH2WxASAYOdVoywQixSyXUhcaiNMoUgUR2/CL5quMs1sYE
w740SNuGONlJVG9CCO5UIyJV7Izdx+TzWoersX5hjImJYzphqMFAh0zSEvC03hdt5XB2kP7eb5Fq
YYIJiAE4gEPcJ7QeXuTA/KSeYEOVBfQnJ/DQ2+UVDwy/AlU/d1QmNk4FNAErAYuKd/0RXVHQB4CV
bG+6ipUCkeOAJNibHEhScZ8s/8G0Cgwt3qLKtxdvDDG9WBhQYdPvC+uHAr596jPGKzRUgA9WH+P9
feDw2mDrp+HLKPMR56T3iU5LzalmPg2FcNBkSH1A9YgTZNZe2kDN/HtxzJfE3xpE6D9QhDxoKPEY
7bzhKG950Jn1A/Blhvl8PXgaelCH06wHgnpqSdW2AteP9GMEHYxUBC/cZRdd3z9TBBwNVUpMPJ6f
8byAuhFpYVADkymYQa0yyVy/U+z/zQwTtGJJncLQxI3QN+2vbJQVKxvyKyyHQ76w+oIHB8e/18PE
rEJuwiaXEajlW+mFQivAQnSHiR6vP5T3yaP03B8im2yq3bDrAbrYdscAz3j/Lv7RcO6M1S7I8qcw
wSxspQYIWHrZokErg+YGvEEOxT4RN739U1oLWvXSkCpS/hEJNRPGmDDUUaV3OPdFEX9g4m6Tx9L2
8jdcPQILE8xRa/psmsae3oF9/NImKDdNYKiJKrDQFYAyaqYjJ6IHXTiO3fWNXBhmzl5b12PcingF
xjuIqEBPPDjOtm8FmDcIHN7Llq7iW8heGGNOIGR7kYgTGAvEbicG6V6PeKiY1ee7DtYT4PAUYIBM
pggyQIk3kQlOQ26C3wkTNy/dJnAT4NG0I1Bpm+AWFEjBpoG+t01+Uta2w9/ggH4XYTEAjMoICHDO
D/5IQEFEUydbj0U3RolACUOw7pUulNOsNPx12XdWn3O05vuPOeZcmkMUpfWAAgyIK5BLUF6w0NMc
IMkAv/vvLiT6pdgviYoloF50dgrV0fMVKlAtQ+cBeaFaE8AJrrqOgL0ANLwBD8K5djKAbyIYHcEM
lc7qjIdaO8XyONA3fu6Vk37bQ1G2HSJXr3/K6E2IwrwRuenZ2l2xtMp4UTqXJtqeWF/jAkkEOtvg
jsbve6RLmdUQe3CgwRy8giP3BPJj3sXxG678bXsXi2bSbnCtjyHwLxTHRmG/piecoi0l8qHzfpgM
gmSjPR6SfeiIGGfHcEnhSa70mN2E1+Vdcxq2vJfaam1RB4oWPTdwNH0bagaTWZoovomqGKiDPupd
6UHETITshZXY462OQV2KNX3WB7DJc67R1eQHQ5UEcGs8ejDVdu5sMqRqqyRBr6h1jMzVfumgnQlR
1+wPFG4hv9Rv031zTxm9Lh+stft7aZdxAnkAQHQu0SPS5uqUTGCxHjXHD82Hy2bWouLSDPOxZ7Si
wNGLZmbcVV4y165hepctrL42FiZYOqMRZAWDpCu/cZG1M74kb/6GbOmNKYNs96F5aDc8EqPVXtHS
JhMEoyHI6qHCWyo9IiptzJNs/J6/8B1yPV9Lt9Eu661gJ7/kbn6FJu7LZ7nh4QhWvyAYCzDsDFCb
xM7bDDFINZsCnkPAxV7XjQPRuUex5zX6Vr/gwgyTIGhNjQI45D7sMAeNYJO8xSTl4GTWEFa0kfjv
pdDfsHgwSqMm6XON7ZxqK36A2LRLlXd8Jz8IeH+oG3VC41l2wN7IvbbXdxGgYJGA2Qs96HPTPejF
zXQy8FYFC7NWZ7Y8P03Nnw8K0gnjLytMcpC0JckaCZtYgU4KUh8QLfn1V0UajGjLCvhPkJMTZik1
ODR9oVAHOxizYyFACiEdbw3DcC4fuNUdW5hh1iL2etMiYcMwShbezeL4Q2rKn3kwcc71ihk4NRrY
dJ7MBFbx/MPMoLCDeiYBSHIY7TY8SJl6DwFYTht75QbWIfKEDihiL1o9THzqoiwIBYI9+2dQ+v8T
C16Bk+4Jc+ctzbCvJVmBXE5oYjE90vomeM4lcJxDqjMSOI+H1V37Wo/K7JoJOfZ4gCCBrat3Y/Qg
Qo6ZN2nFM8FkZJ00VRK6x6gRxFuh2GEMBAygEudeXMlRsGF0ug6gRw2KfOdfv0kAcA4lGJmF1PNn
/VkduhZ02KqXaH5jkzl6v+zV61/oyyDj1XEgzVAkhEF1MPtTJEqpCyWkyo4I7n9RqZvdZXvru/hl
j7n3g6byGz9UsIvJtgjutU60UpE3YrVmBPMKGPoEywHB2MD5LkpzJsZyBiPgzHbTenQ0H6OS4p9X
bcGe8GWFWQr0uyrMRMJKWytX6owXARjT4y7em8QLFM5Dfe1BcGaNSVyi0cxyeYC1IHOTa+B9Dxj5
89otFDpBRT6ALKLfTNuKc65WbkEwKcARTQltFYAZzncyTKAGIZWwGhLpOCrtsZZ5mIy1j7U0wWzj
qGJOJopN4E/a6ipPHvthehhSzrdaXQfm+jBEqwOOwVIoKKGg5pHoA5GtVwelUbeyyOMLWUvIKEca
qnmigvchOxWfFKY4tz5ikHYFIssnzG79JqwOHopdAPwMH/Swlj+cWWS+jt8Ch5BTSToIkx8VW9pp
ANYXe1qyUT5mF5n0ydxA2RmslpdP8dpQwZll5qOBczAppQ6WgzfpBXCv0UlvwJvt0Qym2chujCYg
+MxDu/nAYH50E2+h0wvcBxf5Qg2xN8xy05ljQcpIadUI3tO4geDK7XsW2QnqxqZbbtFPA9Jn/hGO
jnykrMgy5xZdPZRL68w1KmQVctQe2xDuACl4S8BNbNqNUx/QYbNVmzwC7cPZet5HZ/te6thVxTTC
5rDHEJbsUgIeFcUB3Sb7GhVrQIyuA8AVhy2v1LOGfaM01EDFI62DzjR7O8VoNZiQEAQz3/yoBuNn
r093U1vednL/Ko6yB6EDLzBnryQ6ZNV4BTXqzt++9cI84+6mHLVNko9QTag+Zn83dG4LLdV+4qTl
qy61MMP4dqBmhRFWwWgHLV6j0s0ogXmtBVEsiFpHreF8z9Xwt7DGODA0aQYtUFIwktaqVRSHIt5A
fJJTTuYtifHTctaE0MiT0YYYjqO0PpSrOog0/gxFc1OplXc5OqwG268lsR6qoyzuKzM2EPpzPwa/
P02E115YM4EpToyFIO0HwQOTjLWxXIRRQZOx8R0iCDb4bTeXF7H2XZYWmPffbHRlL0ywQCCpkdWP
xXTvq29/YQMjGJgiNlDZZLukiZHFaS3CBqRL8KxILSifQ6ys4CSV3zYLVRbZANMbrnJsF0sKU7Uk
0CDUOMHEfTl+KA0PX/Wd5AYWVBErUOiAmWww6XfaqTUISRAYRsnqfs3gxB+38o40VveCvh1G9f+4
vsIYZL6/rkCQvpbg0PlcWUMJfU7jj9kAYALdXDyOKEnot8FPPYxCFSo7I+TGRQeK9c48YI6R1yn/
5maMFfrtFiUAI+ozJTXy0RaBMu+F0zBDr0HnRLR1I1SkGK4G+hD65wsjYVsbAPNjKX18nM2PToXy
fJpwvOx72+H3Ur6sMOFZLaBxhFMz4jIsd5Tut/090lcDUfcXXA2MMSZIJ2U/+HNLw6byU1evEv0j
5t0DNPKeXTcwgZEfCC4jwgCbwXwa6EqqcZ5UOJn1qP0ErC5xQEVEjkpWRMQa4nnaCaMogawHuPY/
DAyMaeaDZUI8iBEEbyD3J1pxCrVnoljhqP6NGZTERZBBohpvMHdP7RfQR9Ta0U6leitGkB+usvw5
VirO42XN/xB+MOOEggbI/pnlhJSzNfBhp2qOkg4933tj5jxUvuUG2DFwhdDpfmAGJRbZ3RltWAQ9
PlY9629BVh0z6KS0BnR0lYpzM6yYAtcFBXqg/AgQDbNrkZlnYQapIzsUQLfTQj24aLPHJkw3tZBz
bH2vuILXhZYCKN8tFSdnrqEinibIQkMpKj0SS7UkT4IuDfhuXYwnQw/QUTfojl7797S9hxmETdD+
FwocK98PpVaMG2Fqa2X+X0v0oZE1rDgG1VfbHSI02WbOSldtAMsFBhvgkiCwch6jAG00Z4H6SNIZ
B1MHT7vR3VTa7F4+WWsfD+wuqK8BgkARpudmxmk09VSBmaGcrDF5FQro1N5J4c/LZtZWszTD+Ehi
1sOkTfhsLailNfEHUfdd8sfcvfCNpREmq5uroGl9Ap8fCshntU9190aCihPWOSthYdpzOGRZ3yIU
ZcLg6tltJoE1u7i/vF0rGcpyJYTJH5IcJfIgQmZftQHk0qNokO8lRag5Pvb9iU53TMbcDqAneKKz
ZYAkC7JR1FBYnfbTrwkaT6mTVBZK7bfCbfWAqSSP/CmrOQ4uIiwUSUSAo1UMa587HMEYUakCCGDL
ZXxfK7NlVtkPyRg5S1u5rM7MMDuINAgyYNSvSZhZWvhTUJKtOswg+Kys1nyDSiankPf97cssjEnB
lLExC9DE4cAib32rb6YrUMQ0oBJIr6FhZ2UPuQuWhp6HQlv1x8V+MgER6oBVkUJ4z87U3irDaxN5
k9/eXvZHenKYq/9sN5mrvyuhEdfOMKJXO31GE7Sm9G77KH5PoZ9cpbGdNzw4+lr+BKPA6aIcj+I/
y6IUG73WdTKMUmrz4FDt0Q+/87fwTE9+hjjI5SXSQPd9if+2xj7S8lSrOj+iEarH7G/wADCtZchv
ROysVuXVSVbP99fSWGr/uQPOLctEPKmfhJPqTVfFY3tID+Pe3JAnVGZek+fLq1v3kq/VMc7ZawGp
USUZbSE1rLz7WXfv/vDHY0C/T8CXEcYVZ70R2xSoSBsy1E4YXqMHATWX0L68lHVfBHcFwEoY9mUz
gMpsIKSrwArQPHtK3dF5kA7Z8JB06zv2ZYZx+aLElTmCeMXOWpTpEq8bdCeLvctrWXe6LyP0Rywe
IrIIKeOQRqmuIVYizlbRP7TG4HThQQteL9tavemRs1BqABOyhUxEVGOzqPsA+6ZNUE720+YpB5za
kCJbT0OOg/+eSvl2mhbGGH/T0ZCudAEXS36sGqvGTbJN3GyTntDIPRUPDXTvNlbjVLvCwVTGHdR1
QSHEKw2ufkJIYGnoGiINZnkd0ljzITmNFQ8YT82ml0H5OQ7by7u6epIXNhifLwQ1motqxrtrrnbi
CJTQaHJeq/9hM0GDLxIIPHyTswh91UhHQce50rT0jqByJbhFVrTFsZBDv32Ug2D6YRZGb42ZPL0b
YMF6jBvor+wgKTvEm67SAPAgWdWbTpsFI4Se+1LYj2rRHodKQCsyM9t6O2alfMTNLIROoZj63lT8
gjN6sbpbYCJGK08DgQTLXTUVZigrBXYrRlYThHdGxrmo1m/hhQV6ChYnqi7yOqxFpObty5Ra/QPt
Opj2b/xQtBO9ANOBgeO7l53gO3qHRj4gt3BfEZBO6kywmJWiLbEsnGOVTtPVDp36zDYfmeJMNygz
/BqOwyl2zdeOywq5mugsTDMhxCA9aDcHnLQU1NvATG2kdwOwpef0UB0lG3K9V9NBv0kDiExymw2r
IYUipVATkEUMc51v9iDXgVkNWHbl6idjA62JbXQV7aNN+GaAkiZ2u0O94eFiV041yNqhrqfolP2M
zVkrqGVXcQJ+KB8UwFKqbhtBvqkChROaV1yVsqggcKAaqX5jVfTDVAVFSTIhz48f9bR87MyU46xr
JgjasaDXBD33N8xX1qNKqJvVhDd6AiWTn90fj3qAk31pgHl1yRHJMYzdYKsUjP2OP4L0Lcs5ee/a
50DSjo3CqLXyjWFbggY0Bq3Hye4i2RLarQ4tmjT+5BywFU8zllaYlQRZJDaRhpU0br7L7uQ3OlX3
EdK20nAsgAjyr8EN41y2ylsazUQWsaSMMlkudWq0+AzLXa6DV6/jlIK+k0TQb4SxeKC3wO4E1uRz
I3OYpz7KCZNNYZDRNve6N6q4J6KgUWz6zMpe5FN4R+zKKwD/G3nqT6trXJinPrpYY6CmxAf1xWTL
HRRU48Iyy0+R5yMraQ5OEn1kAuEIBALz5kN/LpMKDT5Y1wVm4Fvhqpivo0LMQKU1QNkHZM6ca/k3
exmTgJyZZLIdP5B135yLyTa38S5rIJNKDgkY3pSH3s3vwAopWiZGrgBlg2C4pXL8le7aJetMYNTk
UtAiCdZJbeYA5hVPSWBwPIdng3GcVAtnPyuyyRZ13QWxj0t4Few13wDdqwbqTkhxYDDg3Dfi2GgV
0gq41YobcVKsKc7slju3uHa0l1aYdeipKhOBlJMdD4cIiaFKfojKUz1wEA8rzwY4xNdiGEfX9Vys
SwVm/kF4kQ2FjvPmKNZaP7ADoR3wy0iQkqRnYXGghHzwy9EIJ7v1UIWCMPWmsLWdehWnFlSovcAj
fxGAcf8iqUcMhmIKs7CuUZoy7QiyDAU66zIu4BC1UUXkuNv3oQMEqqUd6i2LhU2D3IqTjw3svfim
eSa7/+ctbOzkNqos0F0LAFhAUXsblZa4/fUXBJHMD6COtPgBZiCqnV9EeJ3nSWZ1eDZZeelfFT25
uxz3f+Ohvh1fACjpB8TjjEX+G9I0Fk2JpQ526cibfKff10fD7oAtCKE/Pu4qkLglR7If99VO+DG7
GeSmwfu34SnZrZ7xxQ9hrz1QYprmjAzB0EW7je9n4+XyUtcyV6iN4jGNghxSVzYjr+E+6IYhm+q9
wSVe7mFMst01m+BxPJTubIvOiEL6aJmv/1KP/o8i5etr+7LMfE4Zo8MpBFywyeA4LisQ6vBOxqoF
1LUJlHeQobBU8BH0b/VASHG3gSqkeCQDTzGWrAUVZFAQ9qTEgegbnbukP0NTKCxncJWCj3pSH3DR
uVFzDUpwOxaBxI46p/LB0tq3u65wlSbzhP5GFkTLiNNt1Tx2euiRavYqhZxaudxOU2Cp86n0f45j
hNvyHaXSQ6FJVtY9GMNrNWj3IYYTwIHimPUp7BJrym/y5HmqO5QQ7uf247J7rK+PPm8BWqbt3/P1
DZo0I/LA/yg1HiV36rzoho+jX/tQ0PlQARRTEKENdhtHEP4NMnJIoYtdpa6cSuUEyTULYNsi4HCB
dCfKiecLEVOpq9qim2xMnnp+k98NJu9dsnaPgcsPAi0Y4vkOIQ7MoJhagPHtJP9MtMKqwLhTQHey
4pQDvo+pIA6C8g1VUcomCQry87XMQpnNQ4CUjWaMklP7Vu7NzwZGcyEGcDs58Ra6E67Ie+2tZQNL
s4wvpCbmSn0VZiv5ocNRksZHQ+e8iFZt4BENSirkHHhNnC/N1+skGURqAxyqOkgR2xcx5yQC6zZU
eIGKWX8QS5/bSOVWnYIRNorqWlNuxuhKrjnN11UTBhDrkHKh2DAm+UzTRmvQ7ZrsCE+GUvsMATIB
1vLy2VwrdRjog4oQiwfpwzdNPxPNm15V8HIA7ZETl5iekra9BXT0U527hI5KZKAl5D2K1k4SACAo
eBCJMsIy29eXTZfPOrYPdSMrw+R7NPHqyNST2Ot3aYLxNGUoZRwBmPAFUmEOrtjWEoBtiVjv/Ymc
SiJ/NDUvlvOMMq7XtoPR1i2+2QRlkqgv7UKfrAhw7Ei6UZV8Ezc/Ln+/NSfRwU+GvFqDKBybZEyZ
IeRSTkNS+SCPr1L5RKSXyyZWv9XCBLORvqL8C+hUkl9Zdj13PFzGWsxDQRJCP+ghgtyNrnGRkhlj
XgupDxfMLCEtgUMsLd08coLCakqtYw4TiGsDo5islaiShiip0JZpXODWKwtqyyG0DgFndTAUF1oT
V0F41RkWFpncRIewhxRM8MAwfOvVxjLHXyaoEKKpsuLxlgwPl7/T6jYuzDFnSpDlvDIgdGXP+nsu
/pRGiEnWbsO5OFZLDZg9Irg3CIjGFMbMpCgkKFusSt4oe9FWnpK3fgd8Mmis6bAw2aup5Xs6ENL+
e87FSK/18zBa+WWe8UZDqDArR8spVDWBTncWP3urAi0ShuMeuVR89HHKBpGlNeY8+8ZQaHGJxTZu
eENro+JTuKMKHvMONWHPgAOB6P9af/RPogJJpIAr+v4dHowotfgJ7LQPqLNx8nP4rWpB6BUA+ACl
0eIYbtMfvEnE1XrH0hZz5WhdTJS5wHKVTX8snRlDllbu0Np34whQ08E4BAZ6a6vy+Mwda2HGAEMt
mHehDgp0znkUyLpZijD2jmpHZlhmO1szJNsun5C1YElHv1Fnhozft1e1mAR53alIRIn6My+fC/k6
HTnHY+3ML00w7tkRs2nNeZogxVg/5lpyGBMoZRrzbZu0r10r75A2ckyunfulScZH9XIyhWGCg0jC
DyKcSPSgGy8DDxvMscIOxqJom5VCKk52ibHKeladwU/tKsN09d9caYv1sHmPLxEhUwukwE2Gpl/8
kPv3dbC77AmrzvblCSzSeWoEaR4jfCaEk/fAz54nnRc71pwN4D8VGnYKCjkKE/0bCXxdOU1xyj70
/PRJksC9MQ/O5YWsgW+Qf36ZYcJxP5kAE9Uw418FYCY91g+0qK05jZP5VnjwD/yK9trm4Z6BBCBA
h6ACZ06q2KlDTko4HJJjW0zfjbL8i4O6tEB/wSIjKHsSKkoFZxP956J+FDoMNyrbyzvHWwWTdUhJ
EpQDgQv4zXvcXCsl5+//Ps2DjgxKhZTSBlpXCjtSXeWqMGkyDIBje6+furf5Y/qlvsxOY8dQTXWA
CakDK36abWgSkMfRhcYz6npIEjm7+X2l9IeADgnaAdQXGReRlKgm2YD6QlH+QgMGg8k8NMX34AAN
RbxWMQYGPV2NfQ21eECYZKpmG+R7B7EFRaahO4lcQXSmsf70s1H+M0CVqIYd3iyM8w2Ac+g+qiWQ
WcjsCMjJQuS0l9cWA+JUsEMD5YB6DLNdM+KplqcyqlbCYE2BZqd4f8UCBgNjHmHD2pfBaxgoaINq
8bEIf7GOwx6wWiiml6+JdGi6+8ubtZItYbd07DaGDIHjZWchIA5gzg39MPmxPRJn3pZbaS/ZFD2e
b7jUF9+zJVhDUou5cQNTtuy30fIy8UcCRGbyBMJkb94m4LnWNzPU4Pn5wkqycm6NCRLjUGP60Ohn
kF0AQ2m1IA5G6djurXxrnGDTmfeoqXpTa0GAh8sOveolUO9CEQUNN3TdmBAF/SpZSJvZBqXaRJ4z
4yBkh6bI//zswi0g14K0CKKYbNOL5KQrzYFgkWJtZf2z1nNANivrODPApHySMaBuBtCQXQSZI6mP
sg6xdGkXC1zS5RXvOLNE/3wR1KdObXKlVbCUF/LS7jDU55Jb5UN0MMXp8abqvt++MoyhaELo0D8m
NM6NdUqUNaRORbsqP8puC4iLNRmcxEteNaLQ+Q9EIpBM0r1drEiujAkKjRr27ld7hCyL46uWfwWy
UTe7RokfdfB+a4DPyAu3RQ0hUYueBBOsExH3mcD5KeydrM1kVoN5nO1GF3c5gUprkTh94V2OJ6vO
8rVgdpB+7IMKmTU+oZnFTi0BfyViDlUyMU3xftnSd65LQBrQjvpnb9nxqlDNZbOOVYjbe2NkKXfA
6Z+E0/gSjf+CxYj3INLfAxrj+R6mSYDUF1+yzAaRGhWLdy7/HBrzz9+B57+GSetDXVDbMJFmO1V9
sHYPaBwJVjLusyE8mgJv8ovzMU0mox+DHER14jzbiY+HilBZxaQ6Y2NwviYg2pctfcNRm3qIr5nV
IsTq1IdAAEmUXInWHI5XaVa1dkZaYqVl81Ab0bYh6ZVG5NFSMggiKup4O2T6sUulbeWXV2kF8E7d
3I9+uptk+cE0IXASxqaFec9NOmdXGFB4HINxm4fha6UkpVWrxqFQWtkLx2yLAbirsgydvCbodEym
FYqiE5WaBeDMxpfFd7moX3yUdu1QxlyyKQrO3PadI1az5BVCeS/XvmzPUuKRqd/M4uw1c32va3Pq
BnGdQ/pS9DJ/uB8l87bRQE1dTPm+6NQXyaDvmB4+nGPOBMMpstPr2VU04JlTxmCUJkOqX4EHQzwJ
qrJryADBwgy/VFSK56wR9kKbCVYwh7diRvYkTPAnQEN2kuzSltuUDccgTEpbq+LSzvLMVXLDq6p8
r5F8L0TyYMtjfwJDxAEozh9tO8dOIRvvXS7cNpF0l4Bf3Rq77lEh8WubxLtObL0qLA7gC7rOxbyy
yxo1kMm862TDd+vC32VidJwFNbTrUChtZegfpab/zEL5syXCZxeWd77Z3I5ycYxyAUOEtbgdzGAr
tbM36XP/BCHAG7lQZSufpZsq0TKrCn3BUUUM0UWGdI3baA9s3HOn+ejtNYkOSZChcCCA9CJG8w/N
rG7jsKzdRMw0SHc3D+WYb2YBEO9QHsRNVvQ3U4nZVUlvX2bAVH1fs0gMaQVleKy6aGOk87UhtonV
gBKmJOU99HHBJkXUW7UHqyb0BDt7zCbZA2rsESKvmYUXf+WmSfEpisZPYPeuVAXSsoEmjpYkm4cp
lBprTupTPDS7ohla9Lt0d4LWgJv7/XWf9DtzCLaYfH2AVqunCfWdWLaeUvVHwU+uIAK+afv5ISIi
0nV12BS1AjKvvI7tMDANC62GTZPPqYVORG2FkXaHzoqLZpQBROR4E2WVBxlax0fo3GbFfF+W4y06
cs9iEGzLHJLfWpsCWRo1P2LdOEHL49CVZB8MnZf383z0S1Ow9WC6T/rqKErtXlWyYyXreEL0yWM4
JgGaRCr+DXQxxLCx4lZGGhSWHv6/p6ZJrpV0cvo03+XG8BCOo+mNZhRYOfQcrDbxP4tQv03l2nBb
tTkCb/JqjrKTx9NNFyk/zNK/19XcImEJ8ci+8xQ/e8sV41MrQ92KauOun/XrZESmTKR8dDOlDjZ6
HM/W2KqbKomPGYG+V25GkZWH0S0+qSd2zTVgWDtJ1U/NHJxqQUCLIWs3hjK/K0n83rfois/aoYub
yQoy+bkp8+tY7SD6N3oBiY+NGkRWQNSXJhQ++kb/nLPqVQfLxYhPYPni5PVFdOt36qEPlQS0/fVG
CEVXr+KtZpTHwMgVqzOheKcI23pO72voBVkpjrZlVCkgCMn8mSrjUTGHH30u6Hav9p+CgUsVyvAg
s5ubXZMWpk0q2bTMQDu0mga5xXHy5Ll3TDl4n+J4MykmZDnnuzpAMBJ7jVi+Wd0lgfYzbkxoaJT1
Zwx3nopgV+fov0oD6PIhhRbJu8TMdp2KVHaKd4H5MEhaYaetoEDFJTsRLbelVLltynBrVoUbRZIH
QQ4PekhOOItWA1q5AmjzoYQCpT46s6CDAKS7yqMfsz+cqkazVbnwklpzZXiW1FQnNR2twtA3VTxu
K9LaDTathqh1i/+86N1G1XGYOnc2tkR+nMLyKRHwiqhASzGaO8lXMF2NS1d4nQawRAIHcJeTN91M
UPCuoXujyNsEnyIP68dkBnVEchIb5QOsZ7sAkO6qALYlwBorExdq0e76Kr5SfGDIgjx+NXGnx9VJ
N9Vd2LQPcgs2/FF209bYhm18F0egNC7LgwQ9YE1PNzJBDGg7q/GFxzTPvAjTpUWTNFamPwhG43SY
FJLGq/8j7cqWI8eR5BfRjOAJvvLMQ6lM3Sq9wKQqCeANEgSvr1/PMtsZVba2ZDP7WKZuQQBxRHh4
uJcg0PbdFALaCLHhUk6hBDRKJ1xNdKUvQ+wMwa5eRIz7Ol2Yn8lcH4R60WW9Lfo6rUrYG4gyWpsr
Na2ZQciO+egrEfa2BQ+MVlDKML1o8tyE2/et+VpYza0Pa3fPX3ZCvNS2ytoC8m6D2te2ANNRZ6Zq
4pKAGqVkOEPTq5I1XINkaJBbqMxv3RIGooYZ+1BCOVtuTMSJA28GPXaSSVkHIaHHxulAf2DpyG3A
Ja8Szzlq8ltfWVBYSGj16nhFrP2HMWhCSX4hq0lmPsRFDlHK9sXuniC+c/L6XxAyT0HnQicmLGe0
D1qFkZTBvvSMeGgA6w85+qq9rOE52N3vHudJCwffUnZx7ah4IkMdFv7P3Hy23CExSy8EKSA0zFNh
Gpsl34G+mGhnSpklrvv6KgigDWnt2w4VwEA4EWcI9/CorOJZ2lAzGrMx98KykNdEVSEV5pVy5i0y
PzjDNBujeOtRL6Jmta+BefbqwZtgDMTAxzMjKYu0aqrYxvNUzw9qKT4kbW7Ikg5eWuZuzAWwbJ2H
hnGYNbwhmyadJd58OudxG9yJ4ggAJ/Y9EXrYLrR8tMaPuUf0hw/U++WxD15WA+qoxq4c9+fAA29J
ZDUkokEXmQHceOmL7IpwDsCo7g5CXwU5qgdYLWqh7kkLAN0U3S3PkHRM/Xmj9cZST7N5kwdiU1rm
plj8j0ah4Ywgyc27Y9FbSe8+0fJdT14s/Kw3MebLOlpXle9n1HpWzRSCiwwqFXmup2pDddmHvv3O
8FtMYcMT94Wg9ZnhPjI9Go4+7iXaxp2GsAyUOkERcf0HbSZlkUc26GasfZvzU83uBLtH+FDhby7h
jdcub6V9qMgQdv6dQ46L64aGnEKDLZscZtZKoyZDYWcN5Ti7d2JRPhvYbzD0CwEVJY7JQlOdnPqe
6Z2ymqxf+wgyANAa2ud+mzSmm5VyfVxlE0OwAskbGUM6XNHSTuslKdsyouZdMb7KfOMMdiqmXQf9
VusU2EbWtWY45zJtqifcGXln35yHZfbHqOB3qnBAB+uOSSv0chX7wk0MUhzqot4LHBy8zhHpP4q8
xDe69/nJ0FNYqDmbz1/Lgi2s60WOM4Wddz96P+ce0oyOkZX5E5ubnYnzNBnt49rk25kOIUyNYt8H
FaUUN7TeaLTH+uY7w9OAkCnqAhFTY96auk78gIW5dJN1CjJf1JnFEH+2VbS0GirV5UbhegomJ9Ll
aTBvivKpXvd0nhPTfg+6j1rPO2dMu2LbejvaGtDP3Uj5KPp7V/50poQ3Jm7apDYyO0/YKEPRZxD5
jhs8EAZaDQnuW0mtcNKHNX9wg23rxitwUcxZzB90PhWBjPoprdsP/MEZxBU2A3vtA/ECyUjCoWFN
N6t9V/oq6rFypcKTlBhDZMxyY8gf9vxYrBATZqAr3S6eGRfDsCFEhkHjbXo4WWN3XtVVHzo5ufGb
5ppJGitS7LjEr/b6aOn0hhhkY9YAC2Zy7Nx8DwuJ3WS8sPZ2Ll+0dDJrGMLCFFAWgD2Xx6EfDMfr
LqhiXuUJ7jWNPa78PkYPcewaMqsk2r19GnsQ4OJ3q3UbNG+lOGpVh4gfIyqRcy5VMhcHmCxnuXdv
0R9FcesEPwzkYwvsDsxZhFPwNBVNCEwyHIafnDhZEUB3tnjqBYffxH7kWwe9Kraw8R5X2Vziw5Kp
j0YFbwYVwKC2TvqiTZ1qygwGcpSBcK8s465FXI/zZS5WvJrlVtvFbdWrUA1N5oDAsPQyoo2LUbtb
Or4bDUtmBY4Xq+OBFzvm2gkcvffOrGNlWYk+7y/kEkhap3oIIfG0UQU098YqIvmV4jRi4rWlJHKr
W+Yg3mjsiMKmalrzEOT8rR6GGHonWYnVsdCSVxge2N729WBar/lU1eHQjPFs9omgZbZolthFJobm
rpQV4tLgoaNoHrHMjCEjW13vyrXpfm4fh4LjXkVe3UFGW5+sYkrciSeOlhFfg7iu3MOoe6jZFqlb
zHEOcRK+ACLn1Y2oSeZV10Rf1aoN+/w3LWtLjBzfxCQH1aAdAg9AT7pwVXjxarg4FFU8BywSBO2S
lnx28YCaJUtZrROFbKFezETXQEZRqIOVxYZTI50HXDHsRp4/CRijCzSNzbxIVs/OgtWL+3nMSqeN
xzGHIbWO5XzsbRvB7bXo51SrJ0m64+g895jF3GKzKSNyLHTyeiRbKjd0xjxzsI0ay34JFgBFABkg
nD7S9dldl/0AfXg3mLOezUlgnoZxRhbVRbUSz25vhn4HQinR2w5/UcNqvDt7VZDUKSDfjbB9sXjc
rVW0WjKcUEQLli7m/oze5fywWIfObQ94NTfIRkDAYbHr4wFY6iMkuTfKPNHRQgp85XOwwmoROw3k
EGx6HOZTP7kbSEPAqe2ZWfXVytTRRIBokmcDzrAFf1+mB+gBI+zY9V0Qz96VZisykwG/aL2iHXQx
ev9twBUMO+pYYMkAnIruJ3XfR3NK2qLKBBKjaTzAYx237Rv3ji6lG938Ag53rYgbaQvXh+F028B2
Ms+Q8HdxZbqU6K8cq427tndy7fD7OyethXldw4c0pEzcFEOfGnCDYS3d2cS4sX1+nJw6Mf3gsCpy
5Pn6s66mPZSQcAV4iEDItHEDfmd6xrsBNq8Oxpg47U/NQXLVxQTjTwP7dxicEJ2RJ9mb25qtqecW
CWv1vp75j6oaRVh3PIPU5a6iVSgGM17rOmvqblMX5QYoBqJupGatLDcyd391eJbXhu0NUDtpq0/B
Ag8BwfDdO7yFhWlvZzI9+EOFltXOix3p7px1OOJZ3VQKAW7nxB7XaTHK9Iwo+AW86Vv1uFbOyULh
C7sOIfBi5dgZy0tOCAhsejN7kofjwqOgG186C+y8wO32/gjlsaA61Mx/QvEcZlTUeHIKHAWfKWgk
BuLJMAAWKPEecFJeBW4Jui+cniJcnrh7emOnreqE4v4RJC+GUZsZ1hgerDkYf+CFvxHSOU8KU27N
DtG0d8eG8sb1i21pqcdqHvqoc5DZDE4rEmb61zUlDdSzeQb76h/r6iAxGso7v7I7yKH2LVYuT0y+
nhpjbEOlbBE6umyi0ZyrGI5iG2moICZISSt3DEKvRm5rEPvF5kuGLvhteyZDjtPGbPiVaJAVThV7
7nz3yNZ22zj1Q17IcmcP480w2i+LQU+T3d6UWrXJ4nl+rINgU/UN4C/vZpjKPMwnmyeW9HTWUbc+
WNoksc/7DlJeI0u0afIUciUPvqWRqLv3aBmGvaJ17bXDbvHlm2HInZrtHfXkdeVh+/YeVMTr2o8c
o3qq++pu4ihj9uTJWMSj6daniS4/7dw8GR5ERytqqUMHUmQsSf8gZIM9jHgk7FbE067fbrwAGFpu
tO/C511stCU4+f1wgHDImKGqhIphXlUBopP1Ro9nBC4QXUKQJIZmC2VJRCHxkDdAExyjiKbAb0Mh
Vis2C39Owf19LB39AC+DmM5QRee88UM3n9+H0ce/Jvuj6RYdzxVX0DMGPlWOKkE+ItZQLILeKN8e
d3YejJmaF3TeKBFc06E1G5iGN3k2DRNMTSHsfysDtMclTbtYOnHLwD0om7lPuumM+7m11UcLSZ5Q
9hR0DOnPN+vQB3HZSjetpL8kalDLrdPUdtJNzrrpfa+5hg5RH3mm4YLv69k3ZWW1ry5zynSVxXTT
rHgRwDLJ92UO0bwWyMgLX3P14Vc5MXAuuvbVnNibts0uFOMyNKBj+XaGhpgO3Z1uNT0O3mq+jk1h
AnJwjV9mIMQ9jkeemr7MY10gAXBaRWNB6zW2FinjTg1IdDrqZbaCNFA0i95G/Fk6u7EmFA2xlZE6
uikZnsAeybZrV/BhlCuaRrxl2ED7lmQ2kxA2ZY69ZW5RAb/MUaslZr21mUdSvdQBfuqWGY4mTw2r
869E2QPXqFkVN9z1snoozgJuQFUUUTX6NRsnjwUb0XVmBsWGoY9vm7vODdwyhpsqHwYvwaufT6+G
xfuPjjjFoeglnxEgriWyIzlUbv8wQlK7PHp6qvdevs5ZsMB5tWtdf+NLOBcMDRNpQ5wmtCbffsZN
B7290qkzng+AdQvUa0cu8gQO131kQQfi5Diiu1l6gEnW6vaob+VjMkuW/5L+1J7agBg79CY1Mqxw
qDIvl3ZKTbzi6NZDxxzNjX5XrPWaGuaMXN6R87boaobQxPMSY5mQGmkz33pnsY6lMUhq8VpBE3fl
iWyR5Q05gYyQ7ERs28BajMmaXk279B6BkvQPUHz1FIQwevw/FtWWk5aLYtdgDAwbrj1hRvAu669z
XUhEJKK6rntW/kDzBUeLNRjdP/ylk3FBIQtp+mVxqNBTPMJwPtBFHSJcne2YltRA3NPLMScb28zR
VWBMBOT/wlmaFzb32GOsGYP21kfTNk8pIlK6LXEIZWzTlvRJV8pCoZbvaDOCyEpgR6JaDSBJsFwL
daXIimymsK+QdNk7H3yKqOp7HHy9sGSioCyPPjcPoqP64GqfvbWWketwVATsRFt1aQOJ0e3o8OLI
mpYkTtA7icMDf7OAyRjC6QWYU19MZYRA0gQyNY9JUVoAVUyNd8TvzIOyauNIa2bj3fJGxHfgjY1c
PiEwXvZqNdBQITv2ZKFWELpwPJ91fgvFaRW22LlJyyF23/G8CQmeMOje25WPFAJt7ddqnBV6oXwj
qYy63ZfOSDaWJ7yU2IW3YSiAZ9xYkLHb4/hmCY1elxWPld8rc2Mwk/5QgeY7S7cu7hzf3XuKemHg
rf5hNosA+AcUjApUV2I1+ohTpwIi/zgj93q2DKRQnn+PMruJsuGAdHDWePkRQ6Te5Du7YPBQn53W
8ggYdNmM3QhBLrzSaqNng+2MWfu7GYT/o7BrkazLWv/Ma5NlWgTTflqm4Gr0W35NJEA1pn03D2GH
O97xSRpo7y2dZBwrHGo4iSDw50/rcN44hLpRxfrujfUWzJ352F9V1jSl7WSzD5Lz4kbLMnj3KF03
az8ux9wf1PUKnwywX+upCMdJ0cxkS5AVUA1O18KBOxaweCjLLgUldzoQ9QMoH24IdWhn3/eVe10F
qjp5i0kyGhjEidqc81QJB3H/4KEF3+X60Gm4vGv05UGvplgy3gGsqtxujM3RK6+VU7TPYM3zJ88E
cTVkEJe98RYDEr4QXrxawfNIKtJ0KS1L5F2FLZrreuFGVhlifXAMwTI5UhiW4UZJBlxWeUg1CiZo
dQRJGY/RSa8D2ZIRN3pndxniT7GzqZoVEIspP3o5sgrIMC8ngtV7bXEUf6DqCRVyuKTGAfZ/DDmt
dsscyY7zUuoERhHmEJmT794qmwDiRWvQ0ew4i7QwxQ6Mu/LkwHEFXis1lU85Q3TE5tWLFsAs6LtF
EUu243ScW/+umiE8i/LpRB5dwdY1dEW/eLsJBzK/KZjpbVBg6Np0yblpXC9uVeY72ZhWCEB8/ChW
J2iB5OXMBCBX2e984u125kCVwoIF9XG2KCIl7rRGtMDrPKYNIR+kLAQAAFmYS6i8Xn6MvqaPQvrW
SY0N0H7dn/FYw6bROTI7WdB/B7DuDk4QraM9ZgYvygQNetOVWAFpCGN2yw2C5QkYIjSzUeXIybif
0Ad0mEp6TmbsWX/IaQXHwx7B+Kh8NcFHCNvLFGie9NeV3joAkm6BUo87o12MIx7eNsqrdng1lBNA
SMQIProh8EJigxs12BqJimptdyMd0m16MO93FsCE2CIGR6I4DQzKNJazFQZULM0ZV2HUl3p+XHVB
rha6FLfrOrm/Jhcg5KosMPJIyeKWSLUfAmXHg5hFvHplC4C2koC0fZ6YfVsg0SiDVFtusRGmzQEY
4Lym7VjATqIy5joGpuiFbGF11kmzP/Jg9kLwTatbzjVqPzMDYLDag59arJT3agIYGrozVOFr2jmJ
LQz14DYcGIr2+00vKLTOh5WnnakRoY5Ti+qHqyYa22XThebqLMdKEz8BJl4kldmDtzCs3hLW1mwj
D1/s3UrnpT3Hhywqi9XDc5Mr9+jx0X62O1cWUaub/goCuVOEyi5APlg0i18VYRx1ZMey9gZUGG5d
CADDu3hjDeQgvPK28ueHxpjvu9pDDFDbuNmpSk3Z3iF2S8EME5HmkIdokA0FMvgVLHSNvbzbys4D
ImnznwGfQaczprvBMDHxAuVMyzBujc6D0Fo/3njz6MSOIhIxTI2Ywpq2enXHrJb0mQQz9PMnJOd5
3wSxp/N1x2uku5ODqNQI1hsoaTxxrj4U9d/HIRgi6LRmYmqKaMzbIyqpXgIbkmgtwVnw5zUu2YCc
fQWG1mCHt6a1HypEmoH+eX71w4kXvyqjvQ9WffCG5lXSZQkrkjthmzsPOrc/pDu7YWEVL5Bm6SNb
ebi0tdUkUOxNTVXyLRs7JGRjmUEl4hc07eFq54lEFOSu6paE2D7uHk2ToHCDZEVAkq79PIVSq/um
K060bjdW65CQqPbYuPZpLbgX54StiSZYggGZAKHlW0vZzl0IR+EQz0Y7lx9z50LzuDJeKkh4RK3N
rwBDQG9AVm02C9cLG0Z/LQrmXhpCn05/ZwvsH6sQ6LyY/XvJg40WUPkXDGwSJ+9+oc593UHOAPNH
JYQx476bbIADhvXqls6zK7wqVKu4dVAnSqYAr+rIB5IGq9z047R1VB6AkULrkIw8myHMvDgrwPfc
/QhKN0iDWSQdUB/PM/y0oyg9g1vPQ2XwnaicJTS5uK/K4b2pB7iEuQzFmAqH2Jz6FGKbm9phbz0Z
nmllvPXrcrbSDm58pwUDRpvg9xgujZEtPjJT4zSOZtzMZ2vUcjVi0a3wR81Xe8Mahigoh/rfrNfr
QPl1MlQjQ4hVPkDtak0Ch4M1Z7nHxcO7ttL1lBPgu7PxNjv8oUTBc+qRdAlHANPzebPB6cfubIBY
jFV+spvlR+0YV3iVgKx209s05I9jRUFcyK23chmfyBRY4SCXVyGck+lV+M84v5OG6YcdGXpUJYIg
VlRsRqp2EE+zYuA3KOeuboRoaVtPSKnrslIoeZm73uwzZPjXTMyvbT//HJDbJ8J3qkRz4O5cIoO2
RxbSWh9ZhW7T0hS/sKs8VLWJGba2vOvLBpg59IRC4SPJoKDGArI4FRZNHUe9LZA/qAGbFHawZbmK
NCt3LuWJ3ZJYLuSwijKHevoEAJXKJaaFPtgtVEpgtjHWADudtXjpxm5b2rwGolUD0WRl6rIplkaX
6d7K8q7eiOBHxQEKkL6+KYyuQZb6YzW8hLdyP/dDAp2EraHUU4HUXNlL5nTDk7tQRKzYIG19Fh1Q
1QN3fSPmCy7j8/VYUp1aDjs5Inix2VPlT9fm4kWUN4e6thJOPAKEZJ2xpcHJBOCJlOI09ziQak64
0DL0yjPOLI2j13gPay+eCs2r2FXQ5yVJ0/lhreh72dA+DkojhT1HAEDYfS1l3lwVeESZ6f6o3Udf
vQ7lBNTROi3uXEUjOqAIlrX0cTvV/SObuwgs4tDsxrAHHtuqPo/Bwn2kepgyWfRP5YoxSAOcarB+
TfX0kzH32veWPB40u61k/2IChQyNngFvZQ5Uqicz4S6D3Zq5lltrtZ8NA4XeqtsLkHugyu5DIrIi
dmRXy5syq6SQ+a2vRzeEnwnsk+ppazfTO0E7b6g1w06aKlxO/ocnwAcXPsAE7YOoBLnh0HWW67Wt
76iiPO3XDhUNZakYic4VVNM/CgRRYDywZyQp+xFZEiyuWh0HyGkjX6zvVu9q/Or8dcAjTgi8tgbI
wyBIxz5WDwUDPuUO2oJpH5hDXsUm1M1gUEhomzGkS+FizwfI/sLqzQDm2E78urAVeDFM2SG4MNdS
8h1seAEgrSdVQkBq9rNy4j12DFvjSrAgWQJrX6OkiIvOBRcByoSWu94XuekmlFmv7ap5vPr5Y10g
z0FLNbBxnqNI6GiV5s7ywHsEgnJ1WEpt9V76UOirJjLGkqN6ivyszHSDxrNgQSyK9+PdWshdDwgh
xqoCrysWEi0V/TUM/I0vdhVpHWzLoTFQZ+vJ3htXFsHR9zui/28N0v+bWAc53j8plK1TFcYcdMgv
YwB3Z2UEXM55XEV2CEgrG7ciguFH0sVTHOzIHs6z9hXfVfvpub1fX2RkbPkQNd+KUv2d72f/5lV/
Yna2Vb/ywZNm5PW3i4+qiV7AZkDPOpRf2jr8O7nwCxb4WUgeBFKUvmHfeLEGiPoN5F7g+NbBiJLS
k+1+QwP/krb5aYAL5m07O5akGuTQFgVFbejtIodta8pkRqj+97l8SSj8NNQFPX81VntaHPBuzyWy
tX4GPBfDk/AbVvR3o1xSv1WjC0RE5xVDr5i1DcAWm6ebv0/lzLL8x9akkL4C8IS2hks5NuI32pbK
X9EMN1+pzEjsTG2tzXduXtZ5Sf42znmyn/eaJKphM8YJ7mgGw2wULX6RME/KB/MOz9G8AU0D/NYm
GbvQSiv4vaiNfPiO4frlJvw02/Me+vRXVACI6qCj6Ktwi8Ocq32zBt80Vnz11QKTBhDnPYtVXtKl
OwPZm4RRZMS7xxZtlAySgW7+zdb44uRCrxyK2mh6cGznN2f70zxY0PptgfgZFGVYxiAtIMM7XoeY
Aan+b4i6kAUx4biGFh9gwBe73QBkJrlG8xUBScBC4RFey+DGrN/M6XeHzsUWsd1zEwB6l6Gd7198
HDEDo2Y4WJF1M32I0wgW1a/zxYgOmGjsQ/rc76dUNPGQfbc7v9gWf4x80QyDDrCGjA1mOFUE8KsF
JZL//Jihbx0uF+d+YgsyKH9uPEh6L/x3i+2yGyGJww9n8XVz81073pcTgbWJDWySmuhP+XMYGyHA
yOm5q5BNN2zpXqgPetPfbwzy3SDnn3/afH5HRvjcoG8NT/jWaEN7w9+xybdqu2z7CHXl5DvT3y+u
9nPX/7+mdXF5ONQYXatDb9csQIGbH0yCNmGfhvZ/7NxpQwHn00AXW5ALE/Jy4jxQD3vLAY0O/7mf
BkaAAADsqCn0DH5z1T8tnoPn1q+RVEVL+QT77qYRIfvO8O3L5fo0xsUs1EJEpTvsAm/IQUY6+LZO
Ku+e/efaHee5wLDMgSwSNC4uxnGCxWDgMKOBsYdG6ayKFPA8UFoypH/fcl/cqX8MdHE+KUGBhgkM
VPsAHxw79soRAook+fswX3T9/zmhiwYIx56EBBcUWgZb30lWAckYvFAHubeO7U8gc0viWKGzQXgR
BncFGly+e59+q1n/4w78tKQXTRG+Y+Z+LnJ0uAwTQTkI/EKFNp8dqhHkue06azfavZtKsBYPqzTx
lyCLDnlp8shf3CluS/mzYaZ4BzKKGupqn1zUozO1NDpGaQMJiQv2Da/JcKhx2+KOIP3GsI0lXQcK
A14gjHUU4CfZ0lfigNJq9eyUlrMBZDSDDaTd2wJOkmCNzUjqRW/c19AZiUpj6jZV69EHWXttCvYu
ulO0ATdmqvytXdvwGoPM/L6lskXmgNprrlqZkkJM56qhjhq3hA0wgequ0aHWOULT6QlWUDIEP0od
mrk1M+0X/Ub2Ljk0nhjiBfQCtBk4QeLJfk1Ma57cUHEFbs7ouglY8E5K+o4d1sYydsJspp3iVRdr
y7O/2Z5fyMv8sW9+76tPh7rOV8Uq6uFGvCuvp2uw/LeuGaEpys6g8rY/m/C6W9p+s12/CgLQUwl9
arwrrkcvIupG0MGbKUQioN6AXhE3toLHsrs3pyCt62+UgM5H+Z/78t9jXbxf0plpHpwlX0SV7yg4
ODW5mzyZNc533klfLyZshQnqIDD7vFxMy+nNApWdsyogOC87UAs3OZzN3Ws7WyO9pWl9dE/fHPwv
p+e5aOuyAgp7uoulJCBDLGWDeGqAPlCDVmawzm6MO2fnRF3Etj0Albf5tnk8WyKeW831FXL3NWKh
FeKf37TtW+dr5h+L/emvuVhsrcGcG3xrgUOi3LbJuZduTJ3dDJZTOD2cbboJjBpBiLlzswWNhWUK
ItrOhp4V2sM23dvfF+frtUFE5kH4zqWX/a6MG0qXHcKycUA7Ul/uOz/YVT1J2HcidF9e896/R7oI
LFRvumvV45o3KmT/1ksHWSEUosK/z+fLUSDhF6BTzEPofPGYWHUzBEXu4jFZ+5ROZFcRM4YG+zd9
k19GSZ+GuXhLpIvCAKzscDoDlg64xKxy/qar9YvcDT01/57JxWOR+8JR6J5BFqDP/oLtfDs1Dlau
WLedy9CPY4HHDVIc8OXbv6/h15ODghs9HxloGv0ZAjq8E7a1YA0nyQCmzqHrfXMkv7wGQHpGLdRH
RzBUk/4cwu2559cVJgeHzHvUg4wqymHOefYGLR4tVM+vKngW1d/IkX09LHIPGJ756Iy4TN+GGqQ6
R+LsOVmw6R7n++pObpyQhn5Cj+p0tgKl33zGrzak92nIiw0pXYfTbjy/HjnAMm1XV0Vd/ADitvn7
R/vqIJ/9AtEwjAgDQgl/rqiguhOLAe0Z1fthbxwDB9pJwVsjv8mAv9ocn8e5uEzdwhrWMUd+4COg
cJ3ndf5mIl9/pE8zudgbCr1CS7Get1+EdmSUSpAleluZ8Ptz1z+I1CFcEv4LgQkbaSnU9jzwACAK
8ufyITv16NgEC/hs5VWPzgYnGJK/f6Evd8KnIc5f8FMcMWjdUVliXpKAJDyAv/4+j/d/H+N3VH75
unyex8V2q1zC6DLa58UzI+2F7Y5tc6RvBtJsaDREdlIf9dt3q/fVXfV51Ivr0KUtt+b297k6a6b+
L870XQL8ZXL6eZyLO5FX6Gno0J8Bnf1zgzqID/H4tCJy4D+sUPx+S/++nl/vdmiuEaA9EMC5OFXw
1J28xcVutysw3Cq095Tf3ElfxXmeT2GBB0Xwc6/4n7uirzo+GG0NxjQVRki0f5Jm8GhK774jvEAf
xXeK4F9uQwqJCxf3H8xALg5wZ7FGtD5efG21GZeHmtixXfz8L9bt0yAXZxiiJx0bwMmOymFNSqvc
FoH4Rof5y4X7NMQFGrKUaum7s8xoNRLw37q4BB9Jo2/H5akn3PD/N6HzRvl0eE3td1Kd49ZZFjcl
IHU6fSeC9fuK/sfZ/TSji60QQMYSPEI8ij3oo10EhbZ7ipgVZNQeOmYUzGDchOyXp8/BKcgzhyUe
bpvdsLez5hrdeShKwwAgiL9LRb7MnEF7+teWubi5agFzlBzUugh1eHlVOJETVekclpFCe17sHS3w
eaOzjFx7sjYdSZbNd6nzl5sWJ9AlEBeGyeLlBdOynK4jcncDfQoduBPSPgTNN0/bl09o4PoUryde
AvNimiaoEWN+1uVDD1+YF8/aAkdD3eTfpVtfT+bf41zc0TP5H/bOZLlxJEvXr5KWe2RjHq519YIk
OJMaQ1LEBqZQSJjnGU9/P0RmV1IIGtmdd3trVWkK0ukOh5/jZ/i/Ru8oVxmxu++q/1KHPMv0++X9
em0ukwVLBzXMh5S9VOfQVp1klrf07Dh7x/h6eaBzJyQqQ9Rr4sUh8z7ZtJqfp6av4tb3yYOp/CiS
+8vff26xTr9/8lA8inn1WuD7PZoDCWCsrJLydrGz/9+GmTwTgatC54zSfSixbIQquWkk4DyFdOXe
cNY+0ytElkyyLFTPJgbFaiC5cBHi2R+Mm9ZWX5eh7W6tufENTjGgdtTI1k2wuDy5c5vhdNDJkU+F
+BCgUIrngVdIIrBaB7l5VLyc/a11H5cHO//A/p7h5OjvMWeDqaAbkZJF99JvQFHpa7mG+zk7CsoH
+pi1MFDx/Hwel0kWI7nKgeC6N4O6G/yD51/x3M/ubAlsMcEKSRXNyRB+Z1jI/LMlrChbm6G4gzyw
urxW5wTWFONkjOlryls61u2y7Q4U7fxQbXdtLNPtKKvfLlfptlpTYWOr+2BNA8ltvKzu0Bm6svXP
pmZOf8TEqwrUDGWC8UeoK/9esGbNnha9eXTjLax58kF72lO69Hbi+ppQ+PmX4e/ZT6W90sxt46xn
hcEL7Fu8uLWygPYyt+Yq4s3m2/DUrfq1sLy86OOaTs3syXStydsQU4eXFtTGzmN3sBMCn228riig
QmbMjq1sZVKLfHnEczpfCmre8k+5QVJtkxWujFis6xJ3qLS56Zrb6sbdjRMd6DnchXPadeeusuhs
8qZzkNjX3POzO/nv4af6q7lGgaTe4vLpvT4W+c56rbo2xbOrejLGZFVRwNBjINhY6LW+Qolk1z6F
uxE6Fh6c9TDPXqP7fq+vPVu9Vntw9lZwsrrTYEInRV3saT/vPNKLtNT2w9pbuPthS4/svPviL7Ur
5+nZw+dkrhPXs87qNOtjBhRz6yZGKkcuKMQ2riJUxjX7ZacijYvUs07WeRos1axKouLSIHZw0yzc
dbJovltfjBUywe//JEmK2yNBEiPeLE1fijp0JE0ARzuPg2JW0VWlxy+XX4Kzm/BkhIldcDLRMalu
xgillKA3UTVXQ+nx8hjSuPK/rNjJIJMnUxaqQzEsR1m3zJ/keX9odpqtz6i1XI4a8MqVONa1OY1/
P7kVtEHVtYaEJ1fTGyb3vMn9NTn2a0OMe/FkCC/UUF2SR/9KTWf98KiX17yDs7v5ZM0mHlZeDWPL
Hw+GerBkJsbVXVVZgDFT/+nK0xkf8a9PRyFzjVyGQazl81wkr+0owRufziCZK83z6LXzOn+T5LE0
T4taWlmC7u3wIIQFBXfiTaBI+WPT6OqhCbRr3JVxXpd+zWTeQSSHLv0fbEj8fAR051SrLfpmp5ZX
rPz5BTZGhXsSNRBmJtPO49Zo/fG4GAZl1qnFCtEtc+aLyfLyAp+f0d8DTbwJJ23FNIoYSKfhsWqc
sUx7mbQ+7czXNEyvzWli0RJVH5qoxaKJg/MjF6V91mVLF7WsyzMal+aXZ0QKjIwRYU0wFZ+XjgRj
riCWxiVflhb4YTNDu6v8Ytb0CioCVxy+n3UaF0ab+iP14OeqoYxR6a25Uhb+lqYszXZuUFpZOsf/
PRuNHNjfc5seuY7bwCv1Ta776g9UqPz6moDkecM4clJNg6XTp6TbVjPjCr8Ox+4OnXu7XDmLZqsd
8wV9XNt4adwO/+A8pAiQBnai+tRITW43bZOgBmaygFV5iIKXLLuaPzxnEk9HmLgZLc1Z3uDroydV
P2VAj4eVezsSNt3FNa/p3N47HWpisOrUTEJgSsT+GsQZhKHbZLXwvY/7o1ZkN6Z4LSxw1h2mrgcw
zxjAR/vz82YX6lCW0iwY5sFeonL/I8EZdhbOsn/hdEQKFtmUFd7hNc/t3KlsivTiwRyidGV6KgcV
zbBV6wKQpKVl4TpULwtFT68c0jsAlgAwIpfiafE2R4arE/wthXbeTK67fxB+Of0dk/PYCLs6pgyF
K93gW7PaCxEhiLZehiJpPTxcPlfOHV+nY02OZEcoRTH0OCmdxlmY2etAqXNZ/APlW+V0lMl5jNLB
oOcSQUPs2NwnzNNfqzw75x2cjjA5HyPENPJA4dkNjQkMxElvnUK8cgZfWatpDLzzRC2jEhLPfpBf
aehbO3JDG2L4T7zqk7nok+1v9lLWpwPb3xkyVLrufDmz8/7H5Qd/Nrt0OsrkrU5Q4+o7+l7nyk1X
r+S5bEvcFtSZtPX35o35ojwVVysQz9llFJB1SVQlTRSnx2IWSRrSepwkg2rcFLFzp5nhsusEW6eg
5fL8zj4s1MVVXTEphZ0GLZxaQsLaGV2AhjbgWh9reWa6aM0vDzPuq6mlBLX072EmOzvLRSUIQ/YE
ciaV8UZzuBG+BM1WUtB3a75X12Ix51fQUk0Zxg6u4+R99TutjanfIwpYjoX29B9oSVqjTxasxTa8
EqQ7P7m/B5tMLnfdgUqt8RzeVJtRALmwje112NtZ82xKf48zeXl70XNafcyaoQD42j6NauPWvF3q
b979WIjiLv6JN0U/BNV2yOSO9vmzgZFLTW0cNxrmUljO1eqbXj/6QTA3EosO53B5eYuMq/TLFpEt
AzV9UyWnOnlkjqZ7kRX1JLY6fymoX9BaXkb9j9xzD5FXzSutXFwe8GwwzVRF0eKmrOmWPjEgvhSX
koLcwdzb1zYSVYpnN7fRgrd7k8/HwprgiUZPXn1pnthjoMVbWYvhvV5fU5E/9xIS2gVXMKYrxGlA
IkV5RfB1aqgbem38zrsVTfdGpjXv8oTP7dPTYSaX3bSKOFhonZ3TgfImNuncRWkoD96actStjBCn
KVAc+7g86LW5jRbp5D46SCkQlZpFztFH6t58/1U0Hv/JEKqKT4J+3y81YmIg556Rd5RJNkghSOFM
Vshmo5d3eZgzZwqbRUJ0CX11OlcmG9QMBrEUnRTbmZpzjS5kR3wyffCitIBdHunMmjESXh1lSQq9
/5ONmcVqowk+EzLM4jGrvae0M/e6VjxdHubshCRumQAMDHLJEwPq9lrjqiWa21bqIraPWDHywI2y
0uT2yoTOj6QpOKnj9WJabFJRS5tmBe92lfobo2h3geQhb+uuci244hWe84pVntK/x5rMCu8Dl5W+
a6LTgbxIX62XMQ0q0FBCY7X8lj0hxWd79j/IODKsSa0QWFiqsCZGQM+cQW+ohp23qmahvRvHX/1E
aOcJdMvsynKO78zkqPw01sQQaJyFutWCuHDKUTo4vkfgaHN5b1weQpqyHqgBjhshQJPFcF/V9jFI
ni9//9ktDilG0zEvCE9MnlKSRGFJHdwwJ6qz9iKkrDrFLt38SrXE+d1wMo78+fjpZT1F8w9ewcj8
FEhTuLZgmwLXs1k0oxn2WK38RRPY2pUz6Zyx5q7+9wQnh21Jm7E3xD8HpoC7f0LZcO4eXBTeSM/P
zGVgI8B5bbbjbH7ZGOQK5ZFGokHb+zxbUUgSijigkYBuz+faslyZi2ElvyVHbZ7RinH5GZ6x2Or4
Nuljwb8qTbsXTMfqewqRx8uE9qij2tdCnVSRM++TL6VBIYJz7Qg+541/GnJyMnLTk8PICsbeyeAR
5dz4Xp9nN95Dta0X/QLlVOl/4I6ffRdwFOCp06ZBN9fnVQ1qVUrzgnkiTDKvKxrV4rvLK3n2baB5
Cw9cxsGbmpayLUVy7xB+kN6aqZGMiGi6Evtr8b7RQv2yPU6GmWyPPs0VJUSbm4ag5wqF2QFtaB+9
U01ZSs41+Mn5Vft7TpNVM2pkACOZObWKES31yoCtUBb/ZOEsmBlUFEA+mZYjp8QVK0MwWDjQj7mj
LcrybowGX348Z83XySjjVE98GN9K5DgKChzFpt42QcU1U1go3V2FzublkcZF+eUJnYw0bpSTkUjv
lnrlstVioVpa7lFDUBdp1bYAE6E/+q21KMLV5SHPTY4yUDR2JK6AAGo/D4nKgehptYkxseKlXLyq
ATwC9SOK3SureG6Tnw40WUUt0MRcKCogU+pXqX3SUgSl/bfLkzm3fpIE+EuXuD8zpclkWsjlic+p
+1MXNkK6UY0RMLHC+FYIomd/7GROTMNWyeFeHvn87P4eeWJo0GCz0NDk3RKbCJ2+9yF+sNxr79RZ
q3I6v8nDEjgAcaMYpVqadxrcJ1ogZ8I8+qgXylx7ktEwnV3zbM6dGqdjTp6b1eR5qozPzYjzEGHm
oJnJovGaW8nB1FFlcWvhig83fuP0LTgdcfIWCHAtECxgS3rCIW0f9erh8rM6v4yyRNedCFgNj/Tz
NvHcKPLcAmdNGauqBFQpZHcD+mTRBsgAIxRdDFszvs0cPG9xF0HldFBxS5Fgu/xDzm6ak98xOZAr
lrVDfRVfNc42RfsShs3SINVzeZQzy0mpFaEQCV/L+KVlt0tQB8pGRlkTxOivIJanXHE8zrx2GEeY
U1yMyBtMX7sCrToF20JBn6Ovgf2CWdhbAxpD3jYOYakW5pJWkcuz+tmGM9klDEov8pggVBVjkjwI
zEEyhJy+e+StbfcVPZToq7Gj9juY+XDQEcWddWMlis3NdiZvu/foqmbC2ZUF+6ZYeEAyGgCf95Gi
e27YobYz1/SqPqLcbSLUN1wz22dOaI02aILtIxSdjNLnUaTak8GJc3uK9RcFRU90uGaydGwGd355
Sc8OhAsiGrJkSL80PvmJheZcxelioBFbeEc3KReVtE6NK1ZbGtfll0dnAVTAHpD6mZptxYx9Zxj3
fYYIcNZpi0QK5430nMfFzhNuQwSPzCGwLeHH5QlOhQcoxgOxMnZej3lV7ZdXAeHYSGvRgSSEVuyN
G8zDvFypX7V1b9NcDtw43ku2th2JWrQvr/Jluy6Wl3/DZJF/+Qnjnjox8VJpin2dJeVcGY6t91Ar
z35xUwL8ujyMNPHOfxlncoiGhSQL4uCVPyv72ydpESyFebgbRRb0RWOHt4o9torp4uxabYh8bYrj
30+m6Lehpw0qqxxtxFUHsjqFYTS37HSlL1AOHats7iu7xWRFdr8DbUTsMqCk6zqycHpI/LIKk5Pe
UVLqP2NWW3oIn5oFktm2hNTxItwiT/x1rEFGTnWVot97L+91Z9Fet5/nV4PuRW5KuCTTw9HVi8pV
fTTMDFQ3feMxF20FIR+/u738xKdl13/OdUzJyThzY+Do87LL1G1G2bizgo25lbfqfbPs7foY2sLR
n1d2cIPqbmXLyzCbqVyEryZAp7ezv34A8Q1TowCSvOTnH2D0ZlPkfl7Oxcw/uKH+yg7cmFH6RWq7
1dIK3zME2+xna2g/ssjcanWPDJlYXfHEJsboz18xmgSZiCDRwMkywARMwiEFEYbO3CJENMj5iFEK
iLVyljc/0vzo9x+XV/6nZM/JeTYd8ud5d7Lhk3ToGvS6i5/vGqgnyjHVm+KIivQi/dPs/cdb93/c
dzR4o95Nk/K//pP/fqMqrPBdr5r8538d/LciLSEs/uf4sX//s88f+q+b7D15qIr39+rwmk3/5acP
8v1/jb94rV4//YedVH7V39XvRX//XtZR9XMQfun4L/+nf/zt/ee3PPbZ+79+f/0R+8nCLyuc++r3
v/60+fGv37GfY4j+P05H+OvPx9eYT9776W+r4jX58f7bj/S3I0Kw72c+//5aVv/6XVCUP0BQU8Us
E14iGChiNdv3P/9k/qGRXgMhTc587FZM+Cpv/Mwfpsarg4KeSO5tvE/+/lsJvmj8m/4HaQJYvxYB
U8JVFsmQ//6hnx7a3w/xt6SOb1M/qcp//T7xqVFrkaido0yYeL/OvWviOCSe5ptJp3/z3J2ObCA1
EDMvFLiC+QvJejpZpL/GPh1r8j4wFmk9sgvm6C3RTzs5AiPkJtO61L9R6jYHyXHXK6tcpGpYkmfU
SnMUIG5ogA25POq0OEaXZbqFSKz8NPAGJdGfDwOhR6RXbuIPVDCjZXZbrpKKkFu/LDmCKFu9Vvz4
Jwb59CVkQAvwuEU8cSzwNidWp48jNcXb9zlSLNBnvsva28KQmdWqsZxsp7TNcBOOmtBo0dETJvpt
hWh9ikSORKsVZYxiqq6VIdG+oUeTH5KyCdx12NCRRKJE2Ep+YNQz9MS7ZwHx6zU4RahrYW98MbUg
HDU4w+BH3MG/KH2nSOdCotEX0kRpVy5ST7DqmS70VON1kCWN1agwI83yQmwQxhckRIBVOYSZUDd+
K88aZLiXQVTVykyi6PlrCkKQbvdE1F+Q8zYS+EvIzfcI4NtD5cIvqDIje1bSUHgSeiX4WnciTeKs
2F1bFK35JIkurMgiyijsCnrVuytRDdVnrQFYxAt7cZTycYxNKbQ1Oi5q2SCyww+50b1E3CkWoK5C
IEkw1APYk4GmGqq+Q4vMYGwOiTUrMTwqstK5d6iqQupp9ExV+ENZqK/Dtn5KXa+AzyR30bMQifFR
kJNYpYOtofzRqAxkGsXGE78UFgrUOexfYYk6NjWFg4B2qJ6gG5zXrXNIRbPghUn83C5RK3zx+lC4
k+JYfxvyppQ3AopOxzY1+I2YlQD4SZFUx8aTKCAd2j5eUUE1HH14pmWeVAtwWMM+1NDYnHtFljzq
llM95mXazasoaALaOdBGnnEi0EFliCHNkEXYHIIBoZlOlyEuKXkFAcys49RGYKV/VNRafqvRx7+T
XLWDRUvKRo6LZNXk2fDAuFVkyw4otIVYAH5j0gGXvX7wfXWhqGmX3EtqZRx0qU0iuxIilY7+CoTA
CtJL3tp9x1JWFA2ayHQGibcTKjd7KrVC1e1cHCJa2QqneQ6CMnwfugBrXyQx4tZl65UHjzDmB/SW
JrPTCoqb4edviprkz6qnBiuVFOQBhuMIl/ONcKeJxlNYWEhspin4tRjF0I3ndsFLKqXtXaSF9F/7
QnNweaecY17U1r7z8+AxrntEZhHMbA5eV3VHJLAztL0LaCtmJpSo2mm+9s5Nu1gomQJaxjW4GpKT
nIWWCEYrjaMPPkOscNARuV95feKohd11oEnufDVAC18dIIBIUuO9tQhqOhxpg0fHauAYr12bl7cV
/IhvYRqjsl+6vRWuCxNd7SoQ4ltL7eRHtkBGVZSSey8hysy36OS2zzrynvmMvqHkMaQF+2GghOs7
jE9xTyIQsCbQuH5rZeZQLrrBErq5OiT6Jg4y9WvsNAPi2WRWaaBW2ZtzQy77ftEJXbFqKgOs0tCZ
abKAw5Y4/JNs6Bd536aHwAAJ5TR6vBPFHlK5B8ZEaw1EVQU1a22x9qPXzKmFmAIGNFSLtLKeKQCE
UFY7KddeOpCoQ0Eie1FnXnlrybxHWZS4qyIJtJXpSvK+CQJ1pwpqdZQjfXDBeigw/czeui1UyXmJ
EPVHQybL16VLRkSLy9qu1BFHF4o64aWRWbANAaY0c5DqGYzVFJQIFQE/BBcaZNsmxUunF+kXl+t/
OgvDLN1Zvil8WJ4MXgvroMGKabtj1fUVTLbWc45Zr6DpIiuFsFIrp34MqUtZqV7Y/ah7X9smCMU8
JqnermRDSgEGinq17FxVvk11I18btYUglxFke8/vhzslQT/YsAxhJud59pDymHdhHdTHKrbgMGqV
8Ja3krCK4aJwB2nZt23s3+amDJ1dyaMHk/P5rRiE/J6LQjUP5WbYRjHa1EofSzPdbdUfahDXqzZy
nZsyNhuuS6mpPLhV6N03ipTuNa/VAV23YA7lAOCs5Sm2rnpAIpAQdtZBqIfqrBU8bxUPJchUtyg6
7h2lz8lrOuk2Mpx8GaJJ/ix5ZApdVMtv1Cx0H2IrhuUiVFlZsCFMoCqpZBm3cqv537OwLXDmnQbs
kmKi5S7EFhrVpeysS/glu8TJm20uoUyfJbm1jvViUOacViUCU1kqrM08S0FnqASDuIsKmwaF86Wr
xVVhF44FtjsuM+spIi8RzwgqxcAjw7KAIjvqzKEGJFj7fkiVFxOyx6E0lQo6ho/wBMrktePNja6v
t7Vhtlul6L2Ptm/ALBEfDe+6KFS0udJn4GhHo6hBGlX6D1/znZcBV/RAchOuCgrm6NaKpVrdl1bb
bIIUHkMSdPHzEIlCALaAg2xedYmZEppDjWbhF4VD6rox42+p2qIhnDmuftAap15HaFPki6rSCm1V
KoFfbFLJp2qxb0sitJ5gqsJORBtSnRmKn1+5G0xCfCw2rSY6/yP3Td+2NgneNF4Qm11ofjSoR+uO
hTT5tyAx/gzc/P9Lwe+KoVuXLwVp8erHr6cXgb8+89dFQDP/ME3Nsgxu4DJtBCNW/a+LgK7+QXkT
1T+UJNDdTlXdv+8C2h94kzDukVRULDIjOp/676uA9IeGS81XjncECs01839zFZD+lFY98VwVg6/h
PJXGC4tKfk7+7CpjV7NSj3EZgQwa8rwuPBWIeOfHD7kowyi1xOA1MErjo2wtMp1eo6+65l3PYQ2B
r1tUqVLPCuBc4GACcI2NVYM+9uXRx/X07I4bOAdL2snFAbX5SJl3itC8lR2It65WG4FYm1ftes3N
71AZjfbJIDtoXffquyQ51bM5ZM67lNTGMfULYd/ijz6oZSxJs7os09fI9QLUigs9OzhhkH91PCvE
x9KSBz/08gTCUTPsZEdDV7eRxKZdyDRKAk0zYByJXr/t4i7/qsRieJA9JbhpQq16rMwMeVPV75TK
LvKoPLTgO4C86glYThnCH2Ii916ac5CRE9vpnuMdLFBkD34V6HuzU9y7sqbayHNb580FVfXIyZYV
c65H9UsXNMK6lvx01xd6QCzEcZpt2jcQWwRMMGLHaX0ndH6zogoii2ZKH5KVhZqIGCn9Bf4yslC/
Bj6ALikV82s5SQg5R2oS3QdDCdHLbNKlrtXKQgrqaIV0S/jNigdv0QwqShdqUT2YaSEu9dgv7FjJ
ZHBzRvU4jCV1Rh9yZMvqsPRD2bgPnV62m1S0VtZog6Mgh0cpu+b3RpTKh8prqtfSstKFOxjFI4W3
KiYL0ttDQPwTQmyOgetx4JA/SS0ccODv7i5LwvZ+qCNU9EUfnzuD4d76Plxz7nJLvx5CEsKwkhZN
kZhIbyv1IgZJtDXcwHtU/ErfJm45LNM4pEk3NEt9YXma+XUwwJuJsiPuc9Os163j+1uXNwupt9q6
dwWltStUsb8gRqOBV4c9BNDLlIExORaeVMZtVDThpJeVbgHb7P0vfQxIdah16baVu3JXxg7XNcEj
/RR0iPrySnd2FOjuDYwdcd/oEbRFTNeSBnN33+sZOnKBqS6SrBLXll7UtlRbJsTp3vXXidqGB/Ja
6ryLKCwsHQku2CALyqLR63iNMU1svyzCmdubARiCjg8mRRPe1hqdroWuH6FzuF/zttb3QtqhEdZF
UFijJv4CN7y8r9SghjGTR+qs6kJBnSWd0B/a0hOdTYD0cSrfD3qpyHeN4Tlydq+rSnPbCi1ViGbc
5w+YMG8k+uQPam11eMe14u9SvLX30JT8nZiU7VKsKvVLVPQ0NGdeuir93LsTMZlfOO74J5lbbUTB
Mo9uqcFvTNIwhy8tRisxlH1Up9G92jaNXEDhqDLbrOXiRQxr0FnwAp5LemuOraEIO7cQ2/cuE5K7
pDGyVYvfMsskpdtpBLJXRhY1PyLeGLtKi2YtS4H4CBTOOyoyMHd+MEeKFJnw5YTg1rXy6B4oEz8z
hSGGEU5Bi3hMhXhxNk/zKtmWcG7dxc+Zpk7qPUPtS7ZFw1ViGNDzm9VdCdO6aMUnWjsU8k2yczMk
A4HEoEwsQKUFD62H6wBraEh1pH+K/iiofXkTBy7k8Kb0EEf0ubzOlLAeqay+foueijbP3QIEs1q5
5Iu7Lg4fkmzQb3OYp6uiRvZ2pkE6fhSVWl3i8mVf27gr1648WITwQYX0ihzfQh5QjtDxzMY2NS/f
pUB0lLmMNCMp9cHY43qVKBoD0lGt5KGvB/HglBRcR2WebkjtQCBpfEVhh4uVu+l9L/nJBK+P3TDA
8YwBCu2LXIZ5KjVKeFfpSv/dIA7hb7QyEIFZds2DClPh1XHKEshgAFHH1wTYS0K/03wAcCCDuD0L
uZDCjwr68qnWhOJ1MIXUA1YpKIceysjCcYp4l6mDZIt6QSDBCznWuFTMVQlVBcxAvQuFAu13r3Dv
RRdJx5kn5dKGDnvA0WbQqfdZ2EREAWP4KX2W32tNze8fwuYGkCTUHtpH49sky7TbkCAEXyn1fFBL
zQ1hl3arc2V9bNW64hrjwF2M/LCwy6I2byBwyC9OnIW2D230ey/04jwGNPnWa8DbyLyz7U2hLexe
hhbLiN2NRie1O8tNKPJIrxP9pwvzIe0d8bnO9PGRDyVQXLHaZ6WAg95KQfwehpI1z9QIpXkj77dR
K9drq0mtdYAW3yJK1f671IjhWrEqYz1kfnCLME92kCo9slMnQPR/ADdQoKpu1wXobLlU/BXWVtwM
BKPn7FUOGEOQ566YSTuwNAiZRYmwdwQ/2LSNKEMicKQNEdPwQYcNPl4uzKVSt9GGoElhK0WQL0Wr
V19oMErWSVuOcp1ZtMB4GNuiKLutFWkDp52nHNS8TzZO3341e4i8XlZJC7NrpJWYFkgG+JlO019E
936kE1Oqe+uoVaBNBalL8Sic5sbNIYcFsTQoS8Mqsh9a7GvRjEtapczkqBd2SgwmN6tydRcPmbVy
nLho572D9S4rTV92To4QMIv2OFgUfZa+KiMrSsPhjL4mzopErxZZOrQ3EK90O0k6auS4lCLEDy/m
xkyNYNVaQv/q+7pFoSoGjxsfQTWliFYAeb157xn+Ue7bcCenxOgiMxmePUT81yRjg1UhW8LRhHFh
y3kaQANNqzv4yLldiJJnu3onrX2jU+d+EnXbtovB/Talrj+UQU7zedTUw8YtBlKiXZCWz0PqNXaV
mc7ScOVgmXVWMPcCOdsEku6tHIRvN9y55GUKYeZGqNN6o3NALfrcIPGku4BHhSgvVopWuyvBcPWj
p7TOnQ+7cG16GhvToWV3RtiySFcK3PvHQfKVx7rIuwC6k5+BaQV6nxLP21P9REcSYJQlMRMpBZad
dxQLGTlCqgQ0ki2kombWV7G6YYc5B7+uQMdlbvbQ9Gly16bYE9Xpg4XqO7R/sMfdA0B40PFZROvp
QmgpGZ+ljlnsEzhQG4IilE9WrvXWtQjeI75cpmsjkCJYZ6okb5QAXddZV6FDPgvbSr8R+UHfOKpk
4OTw5SPgL8sksOS7oSy8uVZa6kryzG992bfroUqHuwFWku3gOxy7zlCOilVL6ozASLsVC7n7ECuo
Vai3DqsyQhHPSn1hZ2kC7Ouhz3kUpfSgOW4NPdIZXlwMIgCVAjUpjaDJj9pMszcqZhtc0lbDiBhK
OieR1T36pVIuOynOX+tBTXcahXIZ+jSJ9hq7CnwoS01huctG9Cxx7C3GCq0nMS0hO6toOs5qs6i+
l0aTrJvep1k3bPVDpoXkgQK9XJVm6kmcd3l/rN06WQ9BOl6qfdwy7r6W8lI7VTdKCPnfPC+XnlTT
KzcSXLBl25f5BovuHkQwo3saddqjDu7i1ap64Y6QClQpQZY3fh22FFtCj5ppeQanK67lvUWsoh2Z
P+Q2pd4JtqrCCwUQ1JBmggwuy8PnO7p1BcPYaovnpBcC28jE3HYSOtCS2oRY1/fyKgSMCHopHnxY
3Vq9w/YBCK+C4dhnrjhX8kFYFnFEkCqquoMvq8o+sKxoW0kK/YAqfLW0TwPgS2751a/V9snyi/jg
I8vGkYkLCXw6sctST1eZIEACC8DHSUinvRMt7b4oSvFCGJVEF3LMj5WfOnshh0RjyUCHo0Lx41lo
GJHdqk1nzEYw4MrKJeutCUvle4sFMeB/9Okr0chyGTdOvpKYxDHyPfHODDJtHw2BdkfgRvxo4zS6
KbKsX8v0lh30HDPrx556gD5DoDJ9ziPzgJNCXD4A4V3ng3VTy7KzH4IyXsMeFu0uhLI9Eipp1hal
RyymdFO4jrTqKhGKTqiFS5g90RKar4VvqVlEoai03tQ+mMwFpEiTviiI2FYGv1nIrWpvOXV/p/ce
LUWdXto6YcobYg2xXfJwHrSsE79WOvwkhRf2Vqja8gOMjrAd3D5fD5ZZviioAu99eG1HdolzkyFQ
d2PgEs8ajs9yNsA6O/RWqdlhL7SPwNfYD76i3UTICKwjbMUmMQJ1WVmyusm6qN7Jnl+WM1fI9HfB
k8odRLz8ALBJmeVVCdPd9MTlz3ik3wU8DAmaDHD1fCnrwagj3QxfoiowluXIbHQd0TxqMMb3RkXK
A/Mcmbu8Mh1QjaG6Q7mv2fV6a91HoUCTiisn2oGskrbo6IoHlF16/D8yJVVZdV8i4L3tTCxqor1+
iKvT5CWsOi4U+ZdISRzUpOWG78NHwwcWnENcRyZJYkLWBLON9qPiJN5xO8ylBeJlTT3LUgsiRVTK
ycKkkuW7HLncF9EjNr4qfcrTr0Tzy0DPprqIAid2bSvxwkPhED6kra7hbctHhJQKbS1IABAuyPXK
j5EnfwRB3gQzPSETA3vY/0bAX5uleJQ7cWikJcio/M133HIt6nEsUDEpVlDt8txdp3ildmsNvFG5
Fy/azoNno1n/l73zSLIb2f7zVhSaowNAwiSmAK6vW96REwSL1QXvEh7r0g60MX2X/d5f7OpWM15o
pAhNGNGsZsFnnnN+znitVNVeq4seshN6/ewh0yWYobdA98CJGM2ZbJDbdtLFbhKle6M3phfMsM2e
lOYa1+2q19d6P86nvCri7SqLPHTbmBisjmj0lMg5n/Yovemby6/KhXfnroRvlZXXHDy3xNvNLoZX
hsfG3RBpxlUcEZxGGyqvSZvPN1Nv2ruqzePu3Ova2oF9mGTutQ50m8FQ6Awaosl8j0CvR8+hrQz0
iFCi3JnknZJEBvpWHSWp77ZzeZN2BRufkln0usgcAxLPwf7dG4cEK4rW2TQqSRmXF87XehTaGYlg
4mzMIhqOmlmae3POIjoJNYpb4l95DnU5NNe6Q6ZTmafF4rP/5Meei9+6zGUJGCN3rROzHQVWXRVb
kLLJ8uNsaEOz5EMjFbO3HF5/FT300yQ5dVs89oNmn/qmKoN4LMXDUMz23mhTr/TrmIcfrEUjj8Rk
VydhLtoekIlFBZb0cJOwLvq4PPU37rC4j95o5iEzTnyn7Z7z97W4JQa5irpX+jDza2d7HzRUmc8Y
RrV7eJOkg2oUmaS7UVNrRXPumoKdtkyqlzQv5isqUip2J3f1qyrpimNtTs1ujZw58ZuKWkUkY7ZV
g9kdSrgSQEv5ocPsKOvsKqA7tPeDJ8TjskQD6ViD2iPb436bZnVnm2P1MUdjd0od5WzXQZAFkGtL
fgPkY9+Wuj1uRF8256JwzYOxOCzAKTHDKezg6yaaulMdzbAUnTWrTiCxOrGNlgkyodXeBwr7gRkt
vcq91ijMXTGv+IgvmfQFuzE5uSOpbI6SB1ObL4Hv7BFXDKmh/uKed+8tgCLW7IHmImD0Qhvg5CsY
m36o+lUBTrhqPJhire/NUR8e7MImO7FMMbvHLmGvJdXkS/w/dkuGkWDfZsl1MhnjS2xiBRUbxLIS
bhWHRl1UIfFnZZCgS71xJznt7ZpcmXJeTXzoGyDpUYwUpkWxUZ4RP8tprN87EJ27onPbb4i1FjKf
MjYTRf3dlZl5UrhHb+U46vs8tmJKdLsOFycrmWwX8f2Mj9SKdjdx94LM3cvnngxPFeqTt9FlMenU
6BJpTKlBTEKVFteO1Xqv0WSOp0IVTG3q0vW2zRJ7W/I37dda5IyAJD7fp9y0u3sKd29jpgi5c50k
8EyRMWDPljgb4LmMToDW8eZv7r3BImeLd+4EUNbdLW1lHAczb4qgrGfNtyfhvZKOFwVzntRXTl60
d3ml9ztG+foxteb6Sz/qLYhHWSUfFP7WYXDW7mYa0yKhfnTFt9Udo+d5rsedG5k1Wj9P174Pk9WH
dCFMP2Wkw/WOLXW/2u2s/G5APJpp1by308bY2XmMCCxysquFfue9zztNZ2GX0U6fKdjZCOZzZBpi
3+ep3MdWo71MUAi3rP0UWXWR3zZW1Z3nMi2feiMzsbfk2g0RDU9dPE6bRIvKbTUY4zXFwEe29N4D
q+CApNPVs5225vVzztJ7JQiYPV083a+ZY9osoXm/KWf14WmeyR6XOWFFRu2B3UOe7drSP3pApFuj
ytTzUDnps1eV8342RqzeVsnGTXZgkFzqOm+W7mHNBmNrMDvzDXsWDCbFUJ5qavvbaIqTs+H2Lbye
WtsNtTBvOjqSZ+LTxhtnWozXPrXWU1zq/RHKqbP6OpGbz5U0kl3tdOX9Qnz5dTzO8SmfPfE7mOt4
XLTCDbM5pihI2zm9Qoy5PHqdNEo/8mbGYBkuMzQ0aUfKW2ZExBBm2KnRqnugs/5UGqSgMQikKM40
pRVXLh3Jt2pyScLNMndFfEuy7WOcjJeSCcJCvKnMXpIz46joJu+ZJPg1WVaE8Zpd9m1sGBhp7cCd
0JxUfMm6oj+IXCV6CBngQrmoBvSNDCH20zhop6ycMDeTTtMt14thT8MLabywUfMO62C/SjLxRZPs
iH+chexJHg3h0yzQWnSV3LlGk9xVzrgwo6ti2GbSVPxM9hZebVo81uO+W6tUbBQaDhGqJq/Cepnn
Nyw0GNW7U+xdU2xoJ8tS6MSU0pi7qYQ5IE5z3JhqGOa3KiOlNtAGnZng1LcPFIH8dz8nq9xDy04x
dadXH3yrqYzASQciAXDEJj2wSPW9Wtd5ZTfUGQwazI91UXMXMk+mp9hmmBdLEhZ/XGdlUiDWA0a1
Y+QYJMDR0MaApr1GgGCh73+MFEcKiLDzSuXs6nKS5x9/uV5WvZrN7thrMymOahhv6SndQI06t4Sy
ka1rELdx4kZHJlVx5cua0qAVnvc0gTSfCB7LzmzLM7kcXvLd0vIyyHpd3zV2BYJNXXWV9UStLtyV
o+waZ5NPlvlBtWzEyCD1+E25zURmp3SeeWczOuIlAqW1nJ1mZoSq95QJnWIlY/0mxLMwaaiMaSDy
M2bb400ut2Vb0NQ3VRzYecNrh5VkCLDd4ZPRiaupXDQf77j2phpb767S9XVjkrsYeJMX3+ha1G2X
uMx3SpmDLxU7TBpH07HJRkDWdI2t0O4sdXQL3u4uv+Tizh2jTSq2b4at5ld8ldPndS4puLUxeakZ
UEWbQs68JWqNyECYndVjBjEmbELzMEeHWi7m67hmpa+62MrDbGqjZ0g5qtsD9UYPWlLMt1D2h+uh
0muamYKkTl95il+ZOpF6ifNed26EV9DuqrxpVFh1yv6XT8v/Byf/O1UOhgUgvv/AWayr9//5P6r0
TwDlf/27f0OU3m/EWTnoNSErolASIJ7/hiid37D4kS6uAFDXESDyo3/TFd3foNBj1OSCHzpCZwf/
CaMUv/EzkEU49pbrAt38Rxil8ZlOLjgKCCXEeTBPmBfWJ8ai7IGDVkElCm46AlTGAs4ZHpwAOcMB
tzI+L1Ck5YtpG8U1C+EJGaPYlKNBRpet1hdM5id6t7Q42SLrvxu5Wh6Zfs0b1dT9RlSq4NtuWZgU
KIdvm31EH0M8OQDmGDTMnmJNbm1+GEj0vDvljt39ULqXAHgnJbugMZz+TpFEdkD/535jYUVPbKb4
6OilvTOcnA/aoXinTYkPJa5n23l047AvlRukCJSvzKG2mUvb5nKGbNEH7WrDbCvp48+ydNzAKEb7
gdBk5LveYO+FKOROK/GBpaSwK/anyf3GnLMj5iiesq+yL6at5uXdS1w7pKc2jccoK1+k9aZSD8ur
mcnDtomiKCDMaiBPHvZH7QOrLvukdNKD5cXx22oSWSnm3vleiilL/N7WOuT6UXHtdnIkctVenuBR
YdnVZllDgnavureaecSwwXDcfSXxHp1n36j2YYwrGUwDQ3F3HgbMXlwoImCXwn7LbQkixOXLM9H2
umC0Szx5IBwKDzJtW6gYhmiRJjEGfW7peO5wWaNIH/R1N0UDox/PjK9Xd6gPlBPq3KWiYghKJJBP
fdnqPjGr6Q309+WckGgAb85ADh0jqRLWkgZOzCbI4KgJPLLOd1y8GzIP0X0vcftzujaAYnPn7ozC
c/cw9zzG+lobVEvfH+bcIpC2d8eZUExMqBye0L3DsV+HVm/wdh+sPUYL7XHNjN4XM0B4DjT41HeN
HdREwuyUUSTbpSuLgHv9A/BQoZuwyxMvh+3IpDRm9Aorf0XO1q4uuoTTKWJj55Zruy1cgJTVjQzY
nWbfflRLPmKkUCbkFIpJnIppKA+6USxX4MD2XmVp9kLzle7yxeQP0yvvNJvRaqLP+aYQI4yffpql
8lvdG84w3uRZmGMdU+uu1ktn22kYtYg6IkikQVfE841F23HMF9t6jEvTDWRFXWik0XRmpjuEfVO0
B1NZVQOz1Ku37kV1k3R9jG7P8NqdV8jkBtTbkn6dtcU3KKLOXm+F+linrn0RMmdsrKmuCC4lNVQy
MwPqG5kUmTkjCYncYCNLs3qEL+Vt3MUSJ2YD9pHYIu/IJKd7csW03hkzjFIkR/lJGVYytFs1Z9Vi
bSVkn7CyTFBJ2aTQQC+FBIQtDMOwcnYDN+LN9DsxTdt6buVGt/tpC2snO1kmaOE0KRRXaSSoFfgB
hgUoevLL/1cruQNa5FfGcS1R/NvZNz2KqGfyAVRVVyOoozlfiLCjdyVHTxGtlvG/59PlPKQHo5Ei
gMKVkY/4kkvqNipJyJOeAzxaq2k79bLYxUpw7jQvdEyRwb/JLgVepor7riCdMs6BPKcfJdPlHxNU
kmrhUDgJgpNc1aeh77/PCjJAXUfTrjI9ltFWxXlI0dV421jAUE09rxv8qrHsAn7AMO+7pG8eCSSf
91NtSCqFcn7sl1hCTTOc6WSTrbv1GLOfEvjsgQPux8J7UTu2k4f+NblQ72xtLh/ipkxuABlT2Od6
JB70ZUphkkZeC/9r1Z8WstMOaesgnmMReKEGzL4zcmj3Ge69X7Wkt78WqaXsEFCx2OSGVYWlJTQs
dIbWvdXs2j4uMEpe57wobnS39u6k1KJdmizZ7TTb3EcA4295WcqdjCjT/7ij+NTc56XNHc3iip7h
Bz7Nazy/MPGx7jovr6hia1m3N7nXOc1mkgUBLIxBwLpN8PKALiG6iZxmunOqNjnk68Qv+/E8LAWu
XoNn4pfnpfOjFRXU+jy+5GWCTnkzTcL8coEPXy1yffea5IX6gb3nRPw+5a1HVZ9XVnoCL7KeXGCf
Y1GkxJvDkWuPfZ0k91MBlxPODNC9hGHk/8C2dbVQdFnTGN1Y4wqsDZOHbqZtkxfdW9XrpJdDufvx
YsdQ+2pY+Ut1jHPB1YBhVaEQlPJ6FmFDxFBohQXL6YHA280G2pJ6zeu0P2Seit9zByxdLoq8hWWm
8QCe5SZ2puhYMC5dACFacrc01BR+ycT5W53RMXWJQX+AuNggP9CkE5nKkj0yR6DqT003v02tK4IY
wKnc6DpLdRzH82M9ZXJT5yt/aalG8gedmixGfssf31HOtJivuqXc1dk3HqB5Rw5Ew4yKs3ZH6AUE
bh9jm981dZH0O2xUiFcru4RrNroSZSk2q2NJYruoJxl6VZ5dtf2SaQHWYQDwOFZWwdSWAna7LszC
H6uSZY6KGaJRfYkf7Nd5/l6aGvJ9axDmleHV1s6FXq5hxcF2MzOPeZHtMAROwpD3snZjFqNmzO5F
qiI/HQV2aGLQ1jMntz7YKYgpq5MYrh0b7JGpsQH+lRT9FrRZ/7q28XB09LXBZVK4I1cT5e6dVnmc
XJsYXJ7drOAehobAWSPO/snW6+nV0SftOYVWuo0Nx3P9FEV5eyhW1z0ooaU34CI1k81W9F+6yoGr
OEad/cBNjepAn7KKbpYN+J5B9rxsKq0a7rDXNg8tk7GQNMTuHh5oeQ/s7/2O6/b0BndavM+JWm8R
ISdferXoD/GlxS54GC/prPp9Aol8PyWmngUtw/u3iK/L9j2witPqFu4Tq23chMskGWI4kTAPox1n
101O4pOf0Es/TeUaP3iuzK7g7njXFkvr16k1LwHmksHAnIBBl8NQPMN+Iyo0wtojiJM42pWanm3L
ssFszGqGog3SqJzOtWjcmyqL5ycja7y3lbvr+rXuulemVq4YMeWDN/r12CbmtoyM7khy3nSzzLZ+
gKTt+tFgNs/M9thNK3PWDkwneqxuWWVCcygTstkqG/aKqm0IUATar/a6HknGWI/JCECYd40VZhFF
DMOaBvoWZqn+NFxaM3if5RhkuHgc4zTVn4e6tSefS5uOVBsoNRi6oKjIVHRnDat7iMcx3mUs3Ojf
hFh8kC7zw1q89t2x5ubsjrncugNR3AHRl9Fr72jYTWWqrIpw0NKOV5uRf+rz3/F3Txbi1UFJ1oXs
tO67dDrGvl1vRrnf5Hp99prMOTtlE90UzIJvqWLcO1TZ7XEin+ZhkN5i+oM+NgcQtubFzNb8ynaL
CZ4KIyDJ6+tIbZsze/0yJ0vR+8yhHKZ0RgXsYVEvPNa1I++TXDfbrbBb7TzItHT81Oi6t2iu8qul
MNxghHKy0eAGvQ3Jqn1hGj7JbRuvrXhbWqmOJvzhIG7I8dUggPhrFueHudVYFFd9vhpVnr9pusZu
0JL26sVOfd9QHL2LnBvfjhcjS6K09lQ/3nUkIOiPi8oPbctKVTf0vj0sgh39NyFQTVnSq8Czv22d
uJx8iOMQ9ZmG+dbkUFhXkMmdMijm1WLs3mQPWVWpU7OYTWimvbcTIkb70UxLsW9NVPWrXU4hepF+
3+YdQtMLQauG/B/YuqHddnaZbLTEto9WDvVybSZxUxbsyyy96RblDePquCv2+eoC6slahNFcGqe1
bPQvfEjmTtZM45jcdfu0r4y9rIs3Xvf4runrnnnEWB6mku1vmpfqfqSeqpn4dd0usaL+PktG7W7C
leqZraPd6AtlYe02yWOHOC10VKxulZ2Yft1P633EZDSAGmYGsl7r3ZK2JCGWWJBGvRyvTEasQaUY
GLmZyK8FFLaduVrxI/ILfePSmZ15f2Jslh13ejcmp8JhKRX9IYqK+AbMn9TTfNL2xaoR655rcPmi
sr+2p7QMV7da31sGJ1yd5mzVtLyg0zO3EUx5eFmje047o/vQK3P9XcuW/AAdzX1pJwSXjtMdHNYJ
v7Vmy6cn6r43Yom/SSsu+E4z936dp3Vv61UlWWBKdVgibb5qtIQB6yphug9813fj6qXNLjZF8mGw
AOTbmkj3rwzkwbUR/qe3ud7x8mVMLC9291ryluUM0CwzK4awSi7jP9EwPbM0m0FkWhQYgPRrcpNb
a/bQE0kDlTNjpKWvljUfl0oT+xkM895DJvE1iuy59S3lNHujiL1Hbaym71rdt/RVc30V6/HoYDyb
trf5wEvk92bbwOMXvfWYpWtxUxWrhZh7xJ9UrthowfqL9oXZ1SLwstGatwoZJDSFmmXWL63Gify8
KUe5KS5QOcxhL79lT+q7TVJCtPKNFBYq59M2j0Zdz+extU2mdmYLpkJR+2YIdB+hymo6jYUO9CYj
3PKOBjg7s/e59X27zBrkljhurpapmAMs0MqHvq+Q2Cylnu7YBtunIa3cHcjL+CrNZY0gKaTiuo7W
yvWxxDMZV0WDtRmcTDvPydBvh1EOnp9aGvR/tycvuNTq4jBpdrPPWEzscPEEodMx0O5hknry4ZBe
8WHmUuSBEF50dCPPvKUY0o+Qk7t9Dcp2YOimf3XNOr4esybd90PVbY2iiBYUP5dUJ9EP1teB8cpR
Ne0ERQqr4auIggDkszNkqAqdgUCuquZmFtN8l2m6NJBdrdE3U9Y5pKt+fJ+JtWQYDrDFsrF4tF5G
rcE9gYs2fKfcc1l/vVhEftxFuB5ozSq/TIDktb86eXKW02rg3VHH064AZNt2AtdYcocMd2RKHfdJ
WBdj/zuULffETfaGHW7nIwVxPPd35dTQGlvSYpN1VXLuIdeErpsaJ8Nr9D2mNUhPIUeXV7HZ1F/M
2Yo/9KKX1+DV5qFBun7b9qy4Y2Xgn2p2VS9D24jNY9vo1ei30QjQaLVwlS23nrcESNdfKvDdJxhE
ZQ1s04F/VPSSr+iagKlGlRrXaTZ07GRwhqKdqhP6vKovnYOBQOxAIC+2gAPhBdzq5jFmw0Wnuoj6
erT66h46KgwMeqGq9GcEQztrqOoXYcl4twygvkxteubuRhmQHJwHvJnpPjMz/ZybYwZCkWnJFbNx
L/SGxvuqz05yMxndtC/p0x8ns7YfGW1DkEnuVn3Zeto4PGnIO+iWa734DpXWPAhqvfd0qtC8eEob
biwu+koaNtj4ZIqdI9J8Z6smfUB26DxFhq6uFaDD3rKiNRzKIpbAHZm1W0z6FD8v6rFjJ/cI+tSt
fuNabvQ8JNZyN1K/nntpQzyTXao1fLqle0VPp/uwfrurNDHivc4g+9pOyyJsC2fY4YkNCdJtp3GT
tbCZsfXqz1afpgeIu0u4ZMW8RQjosX2p8dhPtrcRU5c9YxvaHmdtaO2NzE3noc30CritWE9WXpLL
MkyYJFim3OZQgoKhlOJUQke4sbVs2uL5OM++lgCLiWgsrqy5UpssNo1NbXTrGdfa/hBrdbtpcQVn
o8MDkpm4ex4Sp3sps8LZNzVaBL0f3DB3WjhPxvJOxZQcWsz77pEjrFuREJoLiFXsDSOVyAdmIHC1
NheFz3LbGgX+OWaiH3Ck65/YN0HjhqZ9VugIdllRTJR8Kl7xOc275QOltBczT+/Tq5IvZTv0C6qH
yZDnaaq798Go1n3kmNaDMmSyj2ZWfmTHkMWTrJ43Qu8Y9dM+3jqdYe+abvCeSxfpMEuktlsXQ8cb
vO4rmHyd2IC8eXfLKuNbRhS4NmEKuXcNfdhmqSSjvK6MDInAYIMATsnvcNovXPK+2pL/IO9R6tIo
tLrVMj+E874Oi/1VQTxij/eqY7GM5h7q+nJL51KH6jKQGrvOhVLBKqsb0HQdUHqmF13+nQqcnKRS
qhv0BOqmMDXcGESDZ3M4AIWHWJvW2wIcNaNxtJLnJsnTe2Er7ylNZyecRs96LvGNYX/AVfEtrXj8
soncayOPkPLVC9wmwxs3lFfZxnTwgQd5mE7LGk8HNGZ84yBPoT5b/cldF/2O3qFaLn3u/B3dsjr0
oiueba3U9jbc0A3Su+xV6xrxnrQpXXUaGfdlFavLN5ndweyR58zCrSPy7GEbj0K8mL3Xv9ek2W9h
jiRni005CnSpA+NXXctAqc09alwjf5K5nuycekgRRrRlcibuGxZ3ZKb3P0b9/xHy8f+cCwO2B+iP
/s+IxsO3qv/23wLsHyj2/gRrmH/803+BGpb8DeKBC3YhPd252Cz8C9KwsVkQYBz4Elz0VT9yC/4N
aZj2bx5WSo60+QZ1W784WP5bdmV6v6HRkuAcFiIuAfL+H0Eany0YHANTBJRd+D2gzTMdgJWfTWpW
w8narB/r0NqJ7fJ7ejQDJncBZKsb7S7yVdCcs50ONLz56W79jR3D5ff+JPayPh1XfvJFYLQR99Ws
12G+lKkvFOx20xXnfz7IZ4ezvxzlk6TMWGMJpZeryw5G6vc3dVAGo08TeV0+khEfFr80rf/kN/SX
I34SOnrJIHh4HHEtH5F/xxkloww7m9IVCfSY7v75Cj+73fzleJ+eX5bie5CmA0yY47RZ6Qm36XHc
t7vyXLJmh2Pg3ZWPmOIhpD5FpW9RVv4i/+VvnyT438VlHvneRSL48xvkON7s9qZWhVQn2abAnhpl
nfjF6/LZTOmP6/zfR/lsFRLPTtH0FdfZbXIM67ZMhfdijzEB1edjEqRHbYO+OASaeDRDb0cOx7Ha
zGe45+Gv3HT5Zv/66v50Kp9eXbdJC3ewsjrEJyC5K5n+bXS3d/boFbWXf368n0MGXYmpJ6uEi6ey
rpP99Ol1slandixrLMMlCeCzhO3XdX9Jvktvi826G0Lp94Ei3uRXaX/GxSbkp+/zx4ExjsQWG9ak
haHjn59qChSQ5t1UhtXVGBohPdWEFjPontJdh8esHbhOMP5e7JpfmWR/Nif7y5E/2SeNIBNRqjiy
eWdsmXjeEbS8ZQT0Eh3oHA/11Rdzi3S+wLTKwLvL0KD202v8oSX+k7/Qz3Yxn5HeT6dh659OQ8py
jdKyKcM+HPFT9UXiT/DL4MQG3rfyILd6E7bhJRzcpDCF7PiLE/j0lv04PmQ0Cg8sPAkeuPz8JzMl
2yoNC5WnImfl2bAOEQOm/hfegX/3jDE9h7iFjQyZSp8somr8X7LecZpwLJiVq4G25G0oKhRRwy8u
5m8f6k+H+mwNJRUVF4w5kBE68I/i3duuV8SHbbRAnAe+2nRn7yJ/3o282/VjHCiMufK3f/6YPjkA
/bijrk7XzA01IWp/ulykGpEiybVhCZFHPKEPECG3avcrC56/Owy1vvfji2W1+3QYakV4deBB7Dn9
wdj3+2lrbMz9r+zlPi27P67mp8N8TkeBeY1tgsfDq1NGLc47zeUvHtqnrexfR7DRhF/iEoij+PMb
6DbOoC0OF+LmyZut54BvQAJT9K3rsKlzTnH0+M8P6O/eRxrb/zrgp1c+EQN6IyaW4cULsUjccJpO
vdAYC/wyWvSy8X9e3i71GHJ4i4noZ+vFPpaxlRRsWvpu2CybcoMaYZe91Af6h6dfJbb+3aPyCGag
2qOocz67vNdiZdDXD2XYeuaXeL1EzBTq8M/37nNYKk/L+YMh49GAUjn+pdRpUKOV7BSXQg5nv69a
FjjuJg/qJ3dzeQXVzr0dsGKbs13jBL+q5/66XP358OLPL0vUNRWGI1xjnJY6YxkVPXoigTDaR+v7
P1/qLw712eDPNamZmb10IeqgoJzumqjgFTXD/6ujuJ/uZ+Emjm4C7oaacZtr9544euLhnw+BIf1f
X/k/3Tb38vOfVnkVj1WUknEUYnSHSE1WWpsHsnHXp2nui1u7t70kmOvlXWsXx2+sZTkV3npRtS9W
xKBSMNuzQT8B6gkXG2X2pk2pd8xRqGcBONB0QKVF7YmUKNCRfGxgOvSAKkm2x6lDbpjIqCNIbnJe
YVf7VeVOgBJyurXrutrkbbfup2rStrZuowAY4/SiJ5uWd5zd6kYEiRUjVgwYSkK0FY1CWA1DNENe
2Gq4MPl9jUzUTrB+sbEa/uhoRmAdre0Zzl77AHeC+bfTeFcumdRhMuYg9sD+V0NWWG+5nmEW4hEh
EMKrSrYxt4Akiwxvp6JqGxJp5nU76C25v1psYXWyDIbxe946w74doWR5ixI3NNfGadAL77XDSmnB
8apOgxytcMipzxstbbJD5ij3NGRo0fzG0ZCIMSw9ZmnuXFV6zLDARJRi10N5bxcm+Kjq6xbVcF6m
5yVt9PsR6BsiSpteRbFdhcU0eddKee12rUwdQtYiEXBWSbAadn1URSvu5aR3EP6HYYNnSrWLOYkg
a+ro0I56uU2ceSTMC+68U5jqaDXmsp9LVzt0kNM2eKpVV4gP5y3KMuWbmWef5Iy3BYBELH/XTMRV
dZSvN7ZplMd4EE5AHVFTNI/GFyQx2dmj1vwyzyj/8XDDO8P1tCdQF2MKaj7hKdQ7t7nXRi19nBFr
YtPSF6E+XCay2E/BGO6GmMkbovFV6tO5xLRhI4F3HqbRSd+0om72DjLHxwQkfJviEhUQ44nnsI08
Mh17/QnPW4Y7vJAE/aBvKMHY6/qbK9r4uMRTkHanPCsWl9nc2GO1A5Pom2AOzOTCiMixr1Dbqgnb
hLE9qoVc9nqQX8Uy4MXm6m0cFgQYhAqftt0qpDrH2IYcRsPKbwBS22d7xuIvalR61TKw9Ju0768H
iEnKT3qj/NAaPXuG7hvnHKPrTxn6yiV0kJoEjkbmta452Pd5DThHXpRXyDfQTmaMC20DCYro9Obs
RAPTmTxyH5YCUp1HGt9e6TjvTEuiAZMzsmdit46hWyZFYNeaDcK8Wl9WxBMb6TLmJVFChWbrYmiF
Av8MZG8EuSuaFOe1MdnKpJKbqYCpTc3WJVC30/4eZk+ebT2vWqZrDyoN1XOcG9ex08gUAH7tksGf
ZBufR7Mzv6OaY+prDFWIUh2TjZlBYbla8K0EBLdjVNnZroRBfoB1tp54PCAmaonS0zrUpM8SiDIe
M4Npd2K469lBH8JYva9vESJ0t3UXN49iFcVbVQ40pLK1db/qihqB8sw3J5QJV7kfbbIDehTBZmIe
ZZX0D5pdWtuiK8CwMXaVIiz7wttgVhx/660xP0ErFB9pmfGQcb3APaAUkQrhL1p0hYADDxL6x95s
rCeBmT+g5QBJMWnEJsqxT4cnYYHa4psGmzkSA8YUMLV3bo4S1kBusinKpNvNkDk3qzZpb26K0RYM
KHy3WFcutAjZvi12qr6aaph2Nh5Sc+pgtpE5Flx2+BcraPP/ou5MkuPGsjW9lWdvjjL0jdl7NXAA
3pF09qSkCUykJPR9j+3UUmpj9UERaeEEvdwrIkeVOckwKfL4vbjNuef8zVWYWpyjUW8I3MTaY+dV
NYAJWABWopSPlqKpm5yj1m5rwXCAu/V3k14F15ZQAlAIvAynGUHZm4jkPURiMHxN6DPfxZ4cXGso
emyzELRVLUTRBl0pE6UPigpqUsQrYyyUveKhidgMCsxHrwarp+WJRjJVmfvMUiJnytJxm6Wpcqis
MGGF5JrDvqw3egSIrfR1cwMosNqgcahsILPTpzB8bz0lggl7FjtDJwiFcY1AiLnmLMhvEOWAE1Ra
tFbQuASrT3uTanazQzpHW2tQGzZ90XhgraJyK3ly4vCsVLZeWRmcGaMPDw/Fx9YS8q2uBdEtuFHL
GcSBkqwQSsVzZ0X5tZAqNSi+XLpTurTeYofsfc04N+1YZ1lOHcDYpAirrTzV/UNTGcO2A8u9Nb3B
3A5ZPuytltp4RrNgU6AutKoSdbDjSEbUskLfsgGTcqiHIL5DEFy4ZuWgxjEoNJw6SbgdrIQSykAl
Ns/LZDPQWUWQYbBA+I/VCHTJKOwg66qfs7f5bSVU8euEtNFbg49cv8rjTL8VGq61sk+A35Gw3FVe
md9BWFMfSqFF/UuvSrcrq+61A0T2DCe1+wnEYXrUcaDddEENmZ6m9UqKobiqsNHpjU5AG2WzH1fl
WHebISnyb20voDEZ69HOa5rkhgaW+urVbWUD8ehLW1ADfTtoQrwBF6XvEaVXARDzPSy9lzlJa4FG
qkSvPpVpZqrjTIEDc7MqLcO7bnQ0CdS09iWIIFrk/NYhoRuUfgUlXYClhIiOuIcJaUdCt6CPaed0
hYgu3gS6xed3CqgRX/nAb109iTPXTKSi5Bg1FNCmScY3kbMkgvuH7zIwI/HJ6JHvy+Q8hDHvJdob
gogFOhR6nbz5powQIbCaurQhH01fq4r0R41RrkDbWKoe6s6fbkMpjtdwsJtfwDlD1EPjLn8tMh71
9mSptKl7ND4PgRfqCD2Kyqsite03+HGpY4qNGYBKgg6NCU61S+A1sB2t9FaNhvIdDzcLtYo+oXMS
jf4IoiOrotfK416oWLdzBww9llKHN6J1NE3lSrlCcFFBi3MCKk0jkuShoLx7VWFp9quoRfa9DtQj
1/MIxkUT0OTh5lQjqbuKVD994JEurf0x8vD1NiEt8QlgmVrilRVknoNGT79FsSFwRkn2nhF6pW82
+d1VCX5q3WW1t6+CPFybrZ7skkDonJyr3219pFayljY3sKVwOyTiTBeKlV2TMibfRzMj11sJ0qdc
Ys8+VPfxNDWblqbPluZH0zpGlTZX1QTHUUZGzxEiSflpwSQbOiwIJs+IroDD06T2h3ray4A1rxqo
uY+5ZQJ3QFB13ZRSeRX3EC01PUevlqxMIenTe88u49H7LomFgssiaBvYOWnJEaRCcymcKTaHqxBe
kt0rYfg8pBYwbjDt/jXkv/KhSsfoPqi16FvIUt+kiiG8AJrzD5BoYyShenIyzTqUli29ovXVz/Kg
ZbjxSn3cq6BMVl2fAADJxI7SHpI+KyHXEg4SiJF2UUb1w1Ak8Reg6yUoAnmgsdfNbTQ/qs0bpHq0
rZrlwbrOuvFGjIp+TasWGG9faf2TLLM3V7B7mu+NVda7OuEFulLBPdfeUP5IvWx6AMpaX0lZXh8i
WoQcuCU8A8TGyH+aqq2BzaVi9IpsavMdEiQQDTGkubcSY7OoV1qUVs85PcPaLjLkateVVqveqg8q
BQFX3HtWAnI/uJcImXkr0FY8VPT3byOzin6GtZZ7qymdnSTMRrkVcjHe9JLF00TqsncjrRXdleTK
+toDjwRzI8vDOo3r5q2Y5WnLlr80aIb11mh9dK9MIWzLHL2nraFP09c2tkonyKLyhfRffPd6C7sI
NfNFxG2baDtAaN7LQwYTHx1eu1VD+Jidou2jANck4Abofg4ABKZRLRwDMtAqS5qUBvIUbUcl/tX7
JK7g5zEU02TlRQhadN27od90sP82RsBVWQpJDdQRoHafN+oVGh74S1lN96jzrOHhU2VAxEAf9ABD
nA5BY/RKq/i6gYJ1yHqxv0INIXiepRdWQolwBD+vuK94SUAA8UQX8ZvElcSYZglgcEeOSTaG2mpd
LS6pU6tR4Kp1Zd1FQ+/vgnqMHdWLM0Amfr5J66ZYQdEeOMcGaxfALYEnaZKqS0P2KAZdtitVMXIy
IYXljtyvk3nsogKU2VopGbneh75bRf70HdGh4mHU28HVKrG4sjorcQ10HVAjasga61J9AFw23MC8
Z6WXbbH2ykF0xqk0KsCWUu9qaq1uc8Oqv5YmYKFUC5JvYaBzWsIffwYdHrzwEMEjKUkxXTUU+Rfq
KuOPQFCMeYcq0j1ylepWrDRGMnnCTa+m1mM9QFjUoT1uWzABqCyY1LN7VGnSaMyBIHoYwdGu/Ekb
HjMEGPYuY6ddbbZl2cCuyTUbbl8DADxktXs+z7RA9vlwgUaJtJEn80ESaPQWdcbEj8i/IqjQiA+t
B+ZE5an6JYiIxqEIFabX3/qJZq5mlcquy0x9hWVmfY+inLBVGgPwdyDJh0yYxTXrwQjsJMko+/pK
HKLepvu1DWhNBtBU6N/FbMBSDswpxLzGcgWKxl9ib/L3cEyq+15U+59tqbS9LTd1+q0FdnmbKqrx
gtJDc0vjWtymSmKBWW+V/rbze+HVF8Fl80kVGfJ5o1bg8arwUWnD/I2HYud0RiY1Dp2t9GB6sfga
YMSJMoVP99duIlW+6VvJ/JYFeuuIkTWtBQukdQP9cusZ5O8Ou652Z3rRtNK1OIjtCYXZA3o+kzuW
UxPbAtTzB2XC3EvqKVzBH65lYOyZshcQ7HgbR1+wq6yedjlrh6wcqRBDRw3LnsQENbtZbG2goXE9
BV7yKEEtV1ZpHvkvWZwrm0ST03Ulk9hD2NZRAJ5I80RSdbuNssmVcim6F1D+uzZJQp1uiMfbzOiA
a5SF39nm1EMtpMD7bnKM7nK/KddRAW3JSktv5/nmsPNaCw/PPuphI/qite1m8n4dpmB2yYpIgtmz
dxbYvsiONatx0RbSoXcCc1w3ss5Tixda72bikD4llF82qHeXvR2gU5DwmjBENBoiJXQqa6T74LF9
0X5BhKqrpenXJJbTVYiwlz2KCshU+MXyfYF4yS9P1ryfvhjRtRlFcqgh9v0HeLb+dqQf/9M3JYoI
guRbrjgEwmOpqPqWfCHh2eLlX6tgkq/jAXgnpKfUBkKmPUlNRyqujdajXpfWVyCm/SMc2MBJUyhT
KLUUyr0hjqLTAX2H0CGxjFZySmk/1YDgkO6DqhS7MSEd0WJlRp8332o/T17gsqrM6lB8zQGIH8ps
8B+CIpBB/4RBT9al9r9UpJZn8kakrfUuFH6ooya5JhTKciXCxCmAKssW+sbImt80mohFM23Rbe5V
8he9wY8stKLs1uPRs1Zbs7hOuhDRRkWMUZBpKVToaKpswHlqKAKFCjwMzOCuIiUFIDomwmuZJ6HA
ixT8BI4T/QtZvwnsMZbBKkWTsBsx4Qb5JOW7VtH8+1gMjTtwlmhrJqpwV0nZsI4tWb+P0jJ44SHb
8iTvpF2Y8FbP2km/HprWfB8GTTrw4Ap5m3vdVZ6rSCaDKdrCs1bcDEU2kHFy073JSmM+pVET3NO5
Ku4twDfXSTGYL8iwFe9D16qZDVwjeUnAumyjuiEhSLvGXwGnn+lOzP9cV/GvKbVFNzXynE7FTeWi
jmb+1Au9+55zAz2Hadm+5WojvidIe1x3VqeuAyUubN6ng1vTc/gGt6ne9BZKQMUYFbskTopDwb3g
eghvIKeUT3fs3OHAoiZBxbnyquyHdt1Qt9Zg6wrt6FheLG+Bz6SxU5VIZgGqVyqkVwZ1U9Bp3uuS
j21OHLaH3B9CQHyqmPJG09KfAiKOiAFIxt5My8ZRjGjg2cV1uAoFPjfibzKEb7Sq78C1sbg01Otw
upa2g2dq91Zn9o7XhpozqRTlFERR7Xqs1KdEN6e9JXfwKbGTfYjlTNm0iig9d72Haknte82mGRv5
u9FO2lfL9PuvKGp7GyWZdcHbyNrA0mysVTCMtYMPKjXEVgfq2U5sa6EaHjMuxC9o4ih2pTfIV4qy
tJuQ77yboO3sjTCVn6zSVHYKbIoHuHLalzTKDbyPa387iMBoK+ALqO0pABl0xR9vzMmbrjS02HkM
CdIvzr1gIw1oV6EbbazGuGjWiSDB5SLwViiU4CWswGOauWTdWb0c3NWljjieLg7PY6YmO70f4l3L
dQz5bqAmFojsYk+AYoXEOgD+UdMPDXn3D0opGYe4X9zKWdm4KMEVdxR3DZQUpTK8oexbfLdKFAmn
IW3vJ4gB75U0ovnZyeWmQh93PYkRAmvcielGlmr5u8hhCpi/xzSggZqJmKqJePOkt6hi6eE6llJO
QYQ2VwoHsKsVKVlK2eXXZjUp903r+3fQV+p7S4NtYAUgz/quKFYA03gEtJa3E8UmeSllqeC9OQ62
0ozKWrF69RkwPeK8vTLepU0RPxaJ1K1p2aQvujEGN1SWwk0OYtdV0ZTCycJI3iRIYgBHEanqivKm
ihpv30ZRiPgEWVhZRA3PCO7Dg+JTlh19HqM1+Tmch1G5HQpNWk3AevekWEj8oOy3bwU12/AuIglH
le5mpEB5G6QCBPMyFt12qsxtOFCt9w0xuBGDvOfveei3KnpYHUrAaxvkKyIbHUWa50GDsh5wPwXN
SqUzr0K1QJIEq/dVzFvLKQWr3mnYazhxVAjbsOA4i5TO33MBpg/MY7BVhURwrJhMMURnAMbi+CsX
AxFQqxA/hbL2CzU3dAjVoSVhR32ntPxpM8nghiFwqjeIYmJ4hHhvu6NKDZBOTIoHFGKAJacS9eYK
9P6IdplNBTfdGZ0IGryKMKOqI2ODvCzajb0soAFADR5grUj7AC6JFKfqddPn/C81qJ1UYV8YXaA6
emn4NisWLEhoFBtdyn5GeNg/dIJefW2ayXeH1kJrUNMadIpyA0Ewo+Zd2P+Q+zwGCekpq3iqrIME
lmYzpEK/D8Wwu5pYxxtDofKNohtwvBgBhgFDFPiNCo+eQYQ5qFOAIWtCycdVJM1Yh0GeXbWx1t9V
UCdcAKLgKIy+sUO0oLZVUvVUReT8Okgl6K6gwbetUDS2B3XgTmmgvpkDqQd8tNbOQyW8a42o3xbD
hOKySmkqKORppyh6fAG8NCMsPrQoNWQtdTynJRWfHTqwH1tDRcjqNXMavGb1ICZ3nf4Ga4lH4I+m
uxDpU3/yY6Rlc75LgIEk9GFYAD/y7OsgfrnU5zo/FGmBmEGrC/p+ZBBA6DZTcFDjL6oiO5nxNlBs
8VKB5gWShRr6o91jX2z/SXhLUwCDz4ZYS+fiokmhRMl+6WiieoOgxI3IFUGltGzL1TSNAIWTQ+g1
XOnjVuSKKmr3/C84McEKJg+q/BvtpxqLLh+dNq8SaPOAGQewjXzSD8wlLnTrTywXxA+gkang+Bjo
ogGbGyU6P/VQOE2ooTZTmt9lyVtnQ77FP+FLU2G98fcHhbSCxh4SDXyVFlIIRjSGkwc32Mll5DGF
Ptkq1XB/PsaMuVxuAkWesYkowosW/fOPm0AccsEsSeSc3oZi5KBbg1Od5oprxR235YWF8qmxzOqQ
VRr1xFEN4zcm6qgZW1gijaxgyB0lvp79XZT9pF1wp/uEqZhD8H8O5MbQZzPSj+NRgw5iMUx2Z9J/
FFG/4kj0QTCL2RqErtMglH5+AuUTy0LjsYX91DyDJmjRDw3m3J/o/hVJ7nTv/nflHcVrO3S9nWoD
eECIwW7XhjtdUY6/9e9QclkFrneInfpRfrWc/MI2kE98zQ8/Zt4nRxPsaUHT9R0/pnLylxkcg0zr
vtgVa7KG22BNGQ+6yyo4jI68Su7NK+GiOd+JnahRkxBVExUPXVqupykG0i+qNIwsP38CwfMlCC9h
nU6sImC7mqHSgwLyYS2WbJYGCIL6FoR+SGhRd9DiR6ypVue/66lxHAdZnCjNVKuI3Jq0m4EFNKZo
B3Bxzoc4sVR5aTBJGnBjVVIWAAg0yvS46T2STG36If1hZIXOrmm8ajV2RggnvjcoFv79oGxzpFpo
ueHVNi/noxXS935ttgorpC9rxQ5BRaz8JrnCPOenn7dXoSS/dLl84f6TTn0y9FxkUNoaccXFUIWk
FSxEPmdwaSOAgLbW0la/029xpbqmLCI66dpfaxfOz4tRl1tzEqCNNkTtbVwB6EKCLtQOyJm5ZC/b
elfe/j+YU86n8iKrMDjfOHoYKf7g81c/muC2qKQWncLSSa5ps9rxXt8pm2CLZOCFw3SJvYbsa7L+
wY+KWMzi7LH4lOgbCnh0a1jOAKDsD/1z4MS29wi/y0Zk6tazL03oJ+DdHJBnuwXxS7JwLPk4tDob
Yj2Yh6Zu/G2N+WS/nvF9l4B3JxbLLPwD+J4hGgzuY5gxNnnjImDv1AVGdV0e0SpBAUyOqurvbwZD
MuENzBngrCn/MVJpCCLSJ1HpQFXZyYHyHCb9gRT3SUMYyKY335MOmheu3BMnC+BFWQF1bM1X1WJ4
ERLHooIsuIMW/YunpC/RoFxYGqdC0ApUTPiL89W0SAcjrY5xeMlLB/VcNKBliEOKdyHGqa90HGOx
pRHgx1gBdo4jy8BgwnwfVNeUNc+fVr+/wHI3yaw1mSNSgQu7iCJYNB81mPlIuLbiXQVV7JtaZsX3
CAsa+GF16rTt0NvlQIXWlLrQpQI5OHU+FXYB3mpvBj2N2BqAEfX+YS01pjHaoZ+hfJBERqLajRVq
rtcjY6wjh3btlZp2rSEg/iQAUDftNqzEt7TPtAOHW/eQVYXpzGRSF7UH+QZRCfSJ4OUJ6wAJSluz
sINN45Tr1Y/BxUu659YeyvSNXvu/zEQsrxUENH6KTSBufUvzvnVNENw1FAbc1vPaVTvgG5BrcXbj
BxZmFw2a+7AXowMuCJD4vV4VHyUYZHde7dH6F/RpX4Z+xetIUtGkB+1hmWr6OMk9Nlx1h+wwmp5v
EtYIz9Ko0uLy8yK4VZJe3xo4zzxolS59p34bPQU91Y5pNK29HkaKk41I8loSrRROg+6LDgrAPf9p
T65Rqkj8NPEEQBQlhEy3Mr6sTHcRYvgqkC+grz9j+zmv2GeajiyjBWtocV7NIqShDhvY6dbxoblW
nH6DbfvX2NZXnWv98m1M5B3LGTd/f2SmYtJHJyUkGVrsPk+QBamALzwLDH2rk3rf58OP8yFObb7j
EIttUWh9pagNIQTlxRxQ5K/fJ+nLP4jBoajAfzB5ISwOR+pNQzcLCDoeHpp6+l7F+sqoLuVZJ0ei
gWYEgk9usNR7S0xoEAJNdSehq9iggSjd+tGFE/dkDEPWgTegLMfl9fGYR5MNrQ6zR1cBaNuo7oOJ
SpX+fH66Tl2OUM1kA7wpN7+yCILXJEkehnO/L0c0bLkcg21x8XJcOo3/vvWP4ywSU+QThV4tmTBw
dslucnQ7v5l2yVq+SzfgAmxjDxhZXKOpvO5fATw454d5ai6tuWQCXWZmzixWHj0+OYkpXoHave6a
+woEyRg/nY/x+4ZfnvoWhoJA/C3+qyxevrHfplFkpUhhuf7DAI8hv8+cyDFeZxN1DAp7B9V1lzTH
ER38GGxhl9xUmLv/aYL9f+eozJN57ocstrLgqa0UmfwQxDSwdQ+3yBZ9M1zsOxzFHtfgIDfowV7I
Sk7lrUgtmvj4McuKIS3PLQvyqIj4qqOtSOxeJLDm3bZZAVOAyKG4+IGt89fzUz5v5k8DPQo5n9ZH
WStdDg//SOD6Pj4UgvVmiM+ZOdsHbUbv0rF8YgmZIuAY3uikeeYSXo5meMICrv7YKd6w8/fYk667
PXQjYGMwIk2JjottXFi58xAWQ2Q22f2UUtimS74PorONqpaEzQDNRNq+G9MLH+7U8xvTblXlPOPs
/1RRHPvBrEHscNBsgqd53SbOsC127SF0zR16ATczOHM1ueB8bgs72eTbSyyBE6cQYfEMnJ/fCrKh
H79jhnQUFpNZAe4ssE2gZ5lO/7TukJFoV3nwvcXlA9L0+vzqOflFLUtFNtTU5y/7Maqqk294fkr5
DdXEVWVWm8lg9ciItZwPdOobUtkBxa6A85KM5cHQg7MdpmDm5FQbILrXQ+HvzoeQT8YwNUXhCpdp
vyxihA2mYcbE7vO+4XUTblUbgJ24D56aXb0RbMOuHVe+TTmIdpMbrezQ6Q4UddzzP+PzlLKEeCDQ
oyd9obj5cUpRCoy8CjUDJ2qtVSRsTLW3s2n/D4JQrOcgF+U5V/kYxECoJbUain9i8S5iPTZ0AAb8
638viPkxiBjoiJ8mBIm8GwMJs1wFR4UF2j+IQv3QkLmBKbcvopCHk2Wiqu9Yqnmd+eHTVAtXxcXy
yWcWEMA/yJqGqsqyyrt7cSNUUgPmZi7KNk70pEIdQTXEsV7jfW7Hdmgn38GhO77dYyhpN8/GhcV5
IqX9GH5x/bZBao5GR3h1gyxK5PFicLJ1d6U7+XXyUK7zXWd3bs5+v71Ub/h8F5JGo9dEuk6iZqD0
++GKkNF5U3UjzZ20oINX5em7FPmwnkq6O2p/4UQ5EUxi+cMzIpuCH7dYmdqkRZNnKrie5y8wZVAu
e0Lzzx0vPcZP3LWwb48CLdaN2sSarJZcfMPaeqdL5oRud1VtMfHZCZtqRZ//2fpxfqme+ojkTwok
MqRIVVmcB3902aZCVyQNeBIIuI286ijTohTf8GhUHe9Ht+9cfU1HD/SdurFQtBcubJUTKaQlISqO
YjP0V864xSJSxMbLTYw+HO/GtJGHPPRueCWt9blwzYWF95kr2b5t3sZ39R3I1gvX5Odcw+JZBoaI
Zg3iC8u+hicFUq6NNMnF/F0BStQA1LAQBW+7A8/OC8F+99Y+XvtEm3cqmQb38rJtUyKXxJ2Mg0Sy
GxzVlrbqDtWPdbS/VLb6nZYtI/3xUQ3dwCpnsWZBi1aqT7udrHUIV7ILJsfFksnGbNvWKbVfIjBf
DLhYuyW6NEoZE7ATGneyoFAoxRpkhlOP94YF0ydPkCNFhaufnSxQ065RqG7B/p9fzyf2qnE87kXO
4aN36IG5SbCT4DENVyFpfbdHf9nHYv58qM+kcU4ejJIV1BZJHZEw/7h1gkhtBymskt+p8eSgtERm
FT0aSN9v1EdMX2xxJb5Jwqp0L7GbL8aeE4ejbStOKTABn9jZNYkHhMKVsY5d/MRcZZ88NJvgMO+a
mVh9KXU9OcNHo14kA2GMOhNGIwlkkvdukleNCiwh/t5aX89P74mk48PsLg6mMjZ6QUVr0Zn95QxK
1oXgmLV0aUvOH+nDRtEpSip0PSxZlnngLSYSSLgSZygq/tlzDOxyA3bVaVbWptuM20vs4M/PSeLJ
s5M2D3Cy42VSjNZTGIkmggcYZmx0wa1/tXtzo37vSzqepe1v2xvvK0qJO2M/bNJupWouVkTVioel
015YwZ8Ov/m3AJFWyc5Jl8XF2OOiw4NrpvFi1rKSrcCZAhgz+j7Pgq0AV/FvftBFtMXCGQfLiKuJ
Kmkt8nJEFjRVqoewqR//vTDLdQNfKqjkBkJWh6soyDbg8kJoR1n4858E0mgMcAKQ6C2OmiDuhwGH
Soje8m2TvTRIxwXv50N8zgjmOUMxiNqkTFdumRR3EoThbvJTqoYyDRzjFkDqehYF8bbCffGAbNX6
0qtt/ujLDXEccnGQI2maSCNa7g5czxdjHKkNX3qifTpCFqNazNzshQI+DxFMr4QrimVblP2UwTo1
KH+dn8ALkfTF+6mgoWOh0EtlPvuZsQo88yVCFLkbowvnyO99e2balrl4b0yokRdMW+3O36jVV361
Gtb192kXuoEj3ymb+C5z5yY3dM3bgT5jvGaH33Xu6OBNsjaezg99nsRzP0j+eEOw2xCTlxg6cv/z
Y9Ft18LmHyhTfPyWy7p2F5lDmeIOhau0dFOMPhbq4/r8SD7dBISgfSnOORpp4rJJlZleEVngThzF
nDaGXCKSPfxKO+gx5+PMK3s5Y9zosDxp70j6UqUqijCXqUuFO9VCtjrZIcOMX+Wr4r0G9S9f+3Y+
2olR8aKgQAFlH3zI8iLw4Zf7PrbLTlE8TVgLm8FDYryej3Hq/CAI5RckIhBKWD5dEEoo44wmkAPt
bsJgmLwaF4pZF8vOdwl7nBQhvL2UInzuBlPdFsmOEEczEdNZzmRQ8ajgNZ+w9rprVV8l69yGA7BV
HWxPeI/aIArvzg/1xE7/EHKx3ANYPxOpNXY+4wEM82qqBkcbsEZTBPd8pJMf7mhwc0ZxlHrh6SWU
g4EMReyBsdQOFWjXtrlwi53+ckdRFndzYxZSCcA2dfB27ngroGEQrHhdbw27dYbv3tWc2wUXSlqf
X2OLDzeP/WhsjTpmsRijAtOOdr5t3cFJSSozKHL7/JC6KfnlLBSHhHho5w7mnk51YbN/fkgsfsL8
oY9+AtRlYJJGjxBNu5rWzS7e0+VcjV9oV86LdX3x5J5XxmLb8+zlPyawF0ASi6dSDOAX3Ct7RL4X
q1V+qNbyXlmrbrGDtbSSXqutcJNN9ng9ixdJrvcWuJc2zImz+sNPWNy56qA39Pf5CcluBjM0W95G
SLhcehWe3CNHI13cu6LcwiaaysxR83cNGg2G5SEyr7ON2j/YIn8FWsoVpWCJB/DoqSOJB7n7Ogl3
klX9kxiA3ZDMQoiOGvPHdRJNsjqKNTHmZlqSfI1mA+7gUn3i9D48CrNYjrg1KVqfEKZxenRiga9x
jD0lK7TCTAjPbrYPmU50di4M7/Q+OAq8WJb+oCF+Qm/VMR7Dg7YuN56jroa9ssfUj61/6QF/cm0c
hVsswd6Ec4ZjLuMcohtPui3bwCnxLG7bCwqC8+/+tN2OAi0WIRZ/E1oEHGz4z2ZVbI9hvhbMu7Ss
MIXSLsziiWQWIj86CyKip2D0Fme1HugJeNYcea5KhL4B41nSLpyZJ68Dsv+516rKlHw/rkPRhOqu
qFXmlHFyM3ra81Cba70enPNb6tRIZpEx0D4g3DmmFmFyDaDOXNiAvGCXMu9U/IHPhzj1ZXjKSCYV
eKAQSwSS3mS9WkBBcLKUpnRcm7di3OwFzQycWih2dSbtzgf8XMXgrD+OuFh0qBpg0D6Rh8yba77j
ip10XdvRbbdFYltCbk/fBq7wQ7i7dOKe+mrHkRerMEoyqxyrlBOK9KQdnmrjLfYvZHifZRU/Dm9Z
XIxGqddblRdv9kXeo6Rs5z/V9EHkXrMnN3MxI1rPjpWe7TcXPuWp1QKWBZSjTGmVbsrH1ZL5A+zr
hkdwAtN715dqehAzb7h0Bp88HY/jLE7H3rMkyBUZca7bPaYgE5lKvalv9Ds6jKMd3427YG9eOEFO
D06lWousHyn0/OdHGUKQ6cnYZkXtwCvc++m0G0p9e35lntwKNIT/FWIxfxbGw2OnURkxRvl7g5+x
4uOvIU7KbehlO12tL6GlT67Ho4DLiRwD7APSnon0UW7AjjRSrF3oWRey5M8V6HlJsiDQjZMR+Vtm
5iDFDH2wfgvH6XttO7fyJ7sFn3GpQ3P6I/0VaHEsIomAMJFJoFoB4OLdSsmFoZyesb8CLI52bVRG
oB9cwxWqU0oqOVXzZnrNhYVwKcpirdWCmmoYr6SzPNEDxNNxljnYCm1zqWd4cr5k+vQyAqwKmPKP
i1qCcp0bs6JflT0ZBQpVieqcX9Mnh6IDkwRlyj2lLyIo+K5ZbcBendBTS5reroXbSen/yclzFGWx
kIthQOan5kgXgnRraOWXQbsEODuVqihHIRaZUV9jA6V4HG5B2u6zGquLfPYhix2laN3zc3byqxyF
WlxQ+ghMckg4wdXwJu5Se6Azdj7CyZNGB6UFmAqJkiVUC+SGn1Y988XickUJh2cLQRpUjobvI/rN
54OdHs5fwRYfR4vDRK1agmnWTQGKGdWO8wFOfxq6AzPkkKRrkaVoqWXFocS1CvFjRULB5uS1GgGj
6boLE/cZGzEfZRY0KE1XkYFcpiuyhaezgtkYtVHqGigGRev8Of5G+uAItrpKbwxbBBUlf6mA8STD
U/c8VzuCb3+iI/6W4v1N+F5BT/jV/Nf8r70j/1SFftD8z//68E///+nim3OF4Iwu/v/+X/l/3H1v
k/w//+Nn1oTNuPvx3/9JG2X+1/6lia/+D44chaQV/hiLYq6T/6WKz1PeYunPMqY4QPBH/1LFl/AH
hjFFf83SkfGFUnmkiq+hio8DMA1UUUTcl7LW75n2f+Z3fzw16sU/H4s/L9YsSqozvk0UkS8h+eUH
fTx5UwmxKxkdCWQuImzO5RUEZbwZIxDO70eT82fk40jLZvufoRRSdXzELHW2UT7OXBDMi33MWmU7
2k0hwiY3dA1tdFdw6F4jAPJAv8eHfYJWfXiRDLU4/j/FXgwzxOl0kJlQuy2i1dg/aMFraVx6Qpya
S0AtBnBBMAVAMD4OcMKRS8485lLFhK1PxQN/74vS9d/iqryAF1qmMr8HdBxrcTYHfp1B1NdEO6ya
ezlPboxeR/SnxjwVCY0cmHB4H1UKkpNeulb87Ov5j3lyqBpZFBk25g3z+jz+luBuqiosCQ+h1mkQ
XsTvxBZrGNsUc8+HWhzbf4x0Broyo7hHmPLHUIbWt2YFMssOcSQdkvzrqEsXLrpTq8NiH4DoAYzx
iSkUqLlOU4bV0TVf9PStb7+E8e35UZyYMAOVWT6ZBNTDtBZPLiWKfb3AR8o2SZ4CdViNeEdN6BN3
6t+fr6NIn1BzehjiUMtut+tedWTPX+npJbns5dtu/ibU7CnezzxjmWPo4zdpIdJrrZ9I9qwpnT1Z
a+CVr/7ze7rL7wa3seNb/JYuoNdOzSA+W9x3wJ05LhdLrhYmyP5os9iwMIZ1MeahU2tNaptDPKAU
1CYX4i0BZr8HybHNucjpzWNokWMbBabh3bwq+n16qKgUOkmxqjd4hmwgkzr+XndQkFnTtrN+Ns+X
Svon1iTszb+iz9vi6J3HkyhrjIEdVhqzINQ7UjEKqhTnV+WlIPOfHwUZEk+U+lwXbT+pY0cMlMda
Kb+ibXfhIbHsiXyay8XHS4xBwLEzlewZSK1TQKSWDwf2Fg2irYxSt7W7VNI7cWx8mL/FYSyleYy7
lifaQuttIrT41dz8N2dvcQZXgWT59D9ku24s3MOmjSlTUDbb7NJKnBPHo6rhH7NHWYpe+GyEs6yy
DVoVC7EySLbe5wAi3vJcckcZpI2hHCzTcyxEOzwkcgqRdkVxqQo8D+Nc9MU+SJGpHyIWqq2FI5IS
eHB0SNwMNURrhPPscBAQCTOfzq/Mk7udkqJCj3BGiy1y6aQXOzISVqaXBig8/R/Svmw3cpxp9okE
SBS13Wop1eqtbLfdN4LbM01S+749/Qn5B05XqQQLPR/mYi7cqBS3ZDIzMgKSv33hWNnvAALL31v6
gktejA9PD4RfKrDMigLYKpqUrg9Byfo87IMIgCWLGR3a+0dwfJSW/F6kBiAqqgQ9KT2M/KaRyzdJ
0SUHfNzSxkSD2zbMK7Ax6d0Y27QJxp1iSvldONDUo3oD1nKdQ1E+BJddPJJ8A3i2thWcQTvPVNlZ
g6auA1E+cqK8BrOyBPbw9zDMi0PNq7Szce0O93XFNPM+BKXfznDD4yFt4xMIdmTwwYF+5tCBbyj2
JAnAFSBl+UaG1vc9HZlukzhEOrGE5JaSdMVGl6PggVBJ2ULGr99mqp7vx0ooKyd9duy+JhMP7KmP
GukjfV4RD8MqAu0XJhNS1TbP/ym0FQO3pQEs16WFmWOkAyFtkUJZdUJNBo/oBNmaEP/pAQ1HL/1/
AvddG5w5SRUNf2rQYEjafboz98kWNFsAZiaBTewIRcC1mtzaFM72IyIFKdN12EtqUG6Dhoys4bBu
U8/THCIUUemErcHj43rLk7Aum3xIUI12WhfiqJvyaNmdjxYJrzjCSfuKE25LB1xrzsphu/Yl/7c9
LgzPAofOqqBGrE6GIfUSPFdQjDSbldzY4vxd2Jj5K6rmNdh6YaMGzWxrna1uJZb7InGZe4zL6Ztt
QSkgVQ/ZHniMvdhqv0BTByYHfRO51mqqfsEWlgjJBKjj6EBHz1ktGJggwf7Wq058DPyp/iaOlo+2
GY+tIuJuE9p4AV3amo0rbAeQeU62aheE/TF2BLIJnuF0GxBuO1O/U7fl/vc7YmEvqgjo8IagEH9C
NDnbi0M41LI0tNShj7Ijg8fI1Us7epIAKLWedAhbQ26VAwadP4GxabfWbrVsHp0XkHVAL9QNEoWq
RW32Lcy3n52nuHQPDaZteJ7WVEeFE8TqigNazh/MVXffj/xrZNfbCCP/Y3reXKdBj7bpIYrqtJvO
axxw4u/Dd+DBkMERjrCfJa/0cnxDL5x0P2zX0N+z4A9nEeZx4wGNPZUI5/AYyQA40gJ82rG6WHtj
RWLZkgzmJ5F2/Om/DBVtSejNRpqXztOvA/o0haqPYIvcg9cMOsdTOD0Bs6NTbYtdhJRVeGeAJ3cT
2MkGZaFVrzoLKL5GC5y9Bj5EtOHf0OtQimbJOm+owyoBLBXod/Mz/pkdAPX5/WAX5hWwH7SlAFMx
CRrO7gtdAH0jg4TSocFRjX5yQKJZP/y1I8Xj/sLI7JIAzz+RU/gMJ6HPZfGjqnZmy1YGskBJdG1k
FkP3QSWD+hojARXmBjw6rvRU2+AR9WufbVZbPKdfmx2HqyHNwmkjBru6DP0Kh/pG43Mn8qoMcC0g
UF6kD1CSkg2gUziM/9L1ZtqF3XFle/Y8B+XpGOkDbPcKaJvzw4A+EM5a1wLf9/e74/Z2muYUOSKc
A4S186J8n3F10KaTAOYlK0WTZfby9wYIolgk9ibeiXlmGAQvkjwMMECHxCsD5rD87XsLSxv80sJs
ocy+IpB4gIW+O0cASYjjaK60pt4iSsFhhjQhDiye+qjVzRYEHF+WJdoK3KZ+5wV76V5ssydpA3ro
O+yMx4lgpYIkIGrktr4r3Oh59DL47LsMTciWi7bEH389ZrBzyBSfhQriTfNK3bJKqSugdfUeytkm
AIVW/UTi57+2gisQFlBEMHEnzkatFB3eHaDgcBS1shVW+CDyB6HF2rN/+pnZSQPllw7GI6SXMZqZ
GRJUg64HnYbJnVopI///eHHW5OEW9smFGSSZr6NMTW95XvBeg5S59VMpmh8pT51AIyuucOFFgMDh
/w8Hm+baTj0VW4PJjn4y7iEpHfhQREecJFOvOgIw9PdQMg0GwX+MHaFCOXIOfq9kgGOhs6BBWOLM
m23UVI5iHBT4jO+3w9IpuDQ077JNO6aDcwULJV5DH63MyLa1R2k7fKmCijvrDf3wW8kLNjKysDa9
h4qtXR3ru9YLwKsEhaCVqV5wXkDIoHVDNzF0fZ72HVgMlkhWak7SN3ZAVEcSv78f8jy1ON3TVyZm
d07HNGso4mram+KJQXfba8/FKa4c4yQsvEuk/XCWHsDmsnrbLQ0OLeNgvphINlC1ud5GGQBnQoAk
xiF+tbfuw4dkG7uBC6xniW5/rMFmDYdzqxWJwV6anD7pIv9GtbHjSPlg5z4WH/x58Dq/emEHwE5P
YJt2wo3kfHZv8V320N1zCGp7681yCzff1SfMopW8rSOGxDtUZMvKbVj9ZNTqI5iYMqeiWbSyoZc8
AkIw3USsD5zV/G4qaWqIMNQ0J2/2Ohv8KPCjbE3QdXEdQQmkI2+mgaho5g6KUe2HMcU6FiDHYDow
5smv7zfpAr0A1u3CBLlet4bWlpr3MFFvBqeV9rIXIyscPATPIOWduo6Tc+38IA8xHg/WPtlI7/Tp
+09Ymklk3w28CRHVoonr+gvGFm39vJU0B/TpdlnrttQAH1yc/94KCpAUWTiQVyGYuLYCIs8uIgHG
mQaRTyo0YVWPol058kvrBW1vyIfCl6IzbDaZRioLPM6Y7qjWBzH/jdqVfMC8VvblUi4NzOYqj+Sk
VUuu4/Gh79FhtvscAc4i27We8IUAFn2QCL2gLQ4+sfmaxEWgjjWbKhSxtJPDx7SQ7QwqCBSVueiv
kZdwHXjLyAQ3OCgS5iC3IQDzTSX1xJElyzNUoOSLZl+BYu/7HbAUKkyFt6nT3kJIMrvDQaMVVk3T
EUeAcvWgJjz1U85yp+4z09UaRd9YnFTQ0TWqxySuycraLXmniRAYr0YN9HrzKQ21Ik67nKBMUKPl
DCTmnbhvJTIcE3D7HRNGhs/vx7u0GS8NTn+/9MhlNKBxAgZ7Odn2xNpCNMv/3sTC0QU9KapYioU+
fXnevg8hFmgccFCrmNm5aE413ct/3V6jTe2V+A8ZI5RozVmEzjI5SBmBPHkDgvBNlrfZXo0s4REz
HJ3vR7MwYSZcA7SG9Yl0ZB4SZG01jl0qgUlSrR1eGbbavX9vYWm+4OhM4AbwokYJ+HpJVGkS1FQI
AS81kAMS0uggxoZY4kpJffqZWVBsgi0Vs4JM0MTrdG2m79OkNUYMJAA7f67Hjt6e418mR3EMcAV9
DQ6xNCoCTDPU0Sa25Hn7Kee8RE4KClsjuFPbYXSC6EVZZTZdWh3QY0D/F1hR9I/Njm+iBZXShxhU
U4V2Z77ExsoBnaM6JueKhjEsDSIm6E3PY2H4AshSpnB6RWk3Hn/vXhNPeOyUvU094Al4KavjRIO5
9rhYSk5cGp7HxgV8YkgTGNZPvTvxJUMa9w6ePb9b7/Ob1y+/RklRzwDjiIpuPHV2EWZpwMZQytGG
6jfO4PSgsMMgX8a70dH2qic9SM/fb/qFuwQZZqBkgM6BmPK8vV6Cto8uggK1xaiGQmcfnNE0DBm8
rEeuWZMal7I10OqCr0UpbAKu6SjfYMjXByBFJxAqZDCZQJt04LpPBIDwcedaIL3+fnRrpqa/X3jZ
qIByGtgSidNB16N+VqCzqosPlYkVO0uHTJtooEAvj2mc9w0wLWilSnQonLa6r7emXYSDp6w22i5c
kuBHneIXdNSipDKbOW2oY9E1ENSh/iS3Pr2nJzrWtQVaqgVc2ZlNm54maBRtv+xYb1O5BopFrviH
oD9+rRlu8VxruDngWAEMg1+8XiLIFOoMrWGKE5yiOxmy4WLfbuOD4hcQDgfLkjOV7VGDWLlOlt5/
GOMfu7NgrbJSiN5VtYJgrd6kR/I7iO1ob3n6ebxTfARuYLOyo3ttzY8teUrdQIiBM4cszzyeqvtU
ESFEK4BOo3vJxnvzMCXiJ6q3+k524/1/cmBAgFFk33FvIoNxPcNVmyValkOli+/EnQEeZuYH5xFt
H6FnrVLZLZ2ES2MzBwZGlESqWgMRQfwj7iBiIk51t+KzFvcMgicAINE4gorCLK9UCJLg9RUoX2XF
eqc7zEMB3UGyzp+Q9uBIuhf38WmtYLp0c/8xCxmJ64kMoHYIyjzgMFgM+dEY5JjJKTGO0ZB7Zglq
7TVWxCXffGlv9sBMtbZEDgHDjEDhXik7SQKVnQZBIA3n8T/ECXApgMaDWRpPZjpbuCwCl12Sodyd
l28V7Z2UB17Y7773x0srh9ZyvL0mUj4oA8xWjpfpqFsKKpoDyDbc+ghopq+44b3uGqdh0xwVNN5N
CSV9pZtl2TAIyVF5g22Qn12vXYwuRoh0YniT6gFBlxDczC+w5G/oO3muJz5yqH1ChwwYkJW7YeHA
I/JC+YvC2eD/s1U0C2gbWs2k7G6CCk17oM2P7yd14ZKzcCvgPEAoaQobrodGAqsyWwnV1LEMn60A
AdhAIJczDiEYj1EA+97a11PoOn7FzY1aPuTFkNlFB9u1OQ1qgzTGC8opfuPHQfjDUUmst8OnjlXF
NK4jI25nEBYxNIAJ0WR4Q9qdA1wC6gJNdVoTKrpsSF5ptUbNv2AD+PaJnQoZF7QZzlap5oFUc0RD
KOYr0TbOIYEISLTsrkze7VpRxFhIpYCoUQd14uwGH+WesK6HGfWe+/XnVAUOIZxg1/sOUGjF1sD2
mfvqu/r8vWGyaBiVfURelOI5PxufqbE2yZFNcqJX9TPdRU9817rDR7Rt3a/T4MFPA1pkI5eNyqgL
rkrQB5hv8jH31y6k2ygGc3DxKbOjiE1MIR2NT1Fyczcy+ZkSvtWFdcei4ECgFxoEIfjfInnF+Szb
nWDz8ALAw8/sQhIyC0Vrqg5guH6sx5+goRD2gGA7MRsfQJhznFi6nUStvzL5UywxOzIIsJHIV1CR
U+AFro8M7Vo9g2oaNvBG37dus20cK3aG135X+Fh87WfjWvvwYwC1rUc2CDs227UU8NL+Bpc/GnTh
+27rXEHJg6IbOHU0BoRz0uChueJib29+hL9QKAC9t4rDOM+5QoEamIuY4gTpOkTiuF0oqaNKn9/P
5cI4cG4oXudTl+5XC8RlRF8PYHWP5QSVgSZ2mrqAau2KhSUHd2Vivk9kHVR9eazhqpj6ZUHl8RI5
PYiWAxvUMrs1eMbCvF2ZmwWiqclCpSpgrqz3YaLYHDRjbLXTfdkKLl5ALUCIPe+S7ZRCL2otQsXP
6N0+7W30j9lps9KmvfB+xaJouOkm6r3b6BYpOlWFGRCggNXCau3isXrhm2n6JL+qnfxn6qxFZQvw
FtjEU3LCb+KemMcUlpmMfRRFJvoTxe8k5OBP/CARztfQgDXqn9r42ZEcjeOmi85rN20bewgzhwPt
olRIuND7sMx/oSC6V4Di7dLU1oK103frfSc4uUKQjgOHAt4d1w4A9d64jKdpqaMXAhVZ1cAHtY3P
jHHler49H9eWZkmstgVamAeh7pSAa+JS3TW5WOm4XjMxi+HGJuqpCDEYJNPsTI3ekLlfOYMr8zXP
BkcVxBV4DBMqq5xYgshBS3cEdUBcE6/fO5QFYNbVjM1vfmkoeF6psDVpnGT79gG5EPBiIuus2dVm
KrJApfxEn+rTalC6NsyZpxlKiCoZ+rQtIK1tI0X3bP0KoRH8S/jJrr6DhoXywhQ7Pa3tx1tvcD3m
mc/pLQiaDjkMl/kzHo5ot73Xh2BlKy7E3HhLgLEBcenEqDCv6pSlljaaIcwvML5xBl7YgRbzPnJK
L73jd1B3BCZ/fXALs4rG2y+hqCWdCbVQ+mZIFMNRhjsR+wEXjlV+kHrlJb9wDK7MTH+/zC31KYes
cwxZSNa7Ad6AsfR7ZWveRixoeoJbM2S0rILqabZMTZoytUsUE/sDzV4n+kifwAm9oxCLBSu95QFF
OxHlgm20OYtVDsovApnrsAX9f0gcg0sVQOgbanF9sGRAQgcT3TfgFc0kL3qybN0pnF17aPfiOb8T
Dxa0B+rXZke2a1mohT0K60inQZRrmoLZ4ItAgcIeGlOdWoOaPTNcMAzuRr4WFU6u93aQf8zMljEJ
2lhtQ8xxRN5b+VmTH3S2Nc37GqqsK8t5mz+Y5vOPqWnEFzumNrRgLBGiOSWqub0re53Xf/HWpdvw
1bQntsHMhQbfYS36Xwhpri1PR+bCcpGkpTwSrGS9gbgnFCTAebzVd8IxfIoIX1ppJFlcOgWFJyS4
kOedv3IKauRWq8BcA+BjF/42B9XV+NpLdAHVgFFdmJmNKhZ13fRQk4aosTeRGVcvUx5tEsHTAVy+
158btzlqp0m5wfiApDz8UPoyrFUul9wNFBuQ0oPWJaFz4HRfMhpbDTWdMZI8TXuJFMNv6m0MQeGV
/TPt+JutCqQBol4LL3Btdl1A0DulLaj1EJia/tTUmvwLDlw7eYZC8aFc5ahcCqwMVHQUHa20qFbN
U5VjIoWdNsiGE0OAw9ORPzR9MP6DOHsSIeEQV9sIP9imhquhYvAPcAFn5T842a/mZKhaQchlznFV
IQdYxuA6cIR0JvGvtlyjI1w6/hA4Q94LzR7gaZ0FM0o5RDUYfk0nCcHVEN8N2kOuQiM9raHvrq55
gIU7A9wTaN3GG9CCW5v5tBqdTZnIVSDd8bQI3/H8/ELaoxEieGvA8uvwVRLj2+2JBZzYu8CGC5T1
PPRM44rQNqaBk2YoAqpDrdpICoXwqiVQI6PEV3bp7RAne3hj4O5F/Wp+Z7XIq4PsF1nKKNEDJ2OZ
4Stto6zM5KIVDAlTiOD5hgIha1Ur7g0DpD7x6Egc1WazL9eGcuvGMJQLI7PzBhFqLcH2x9Q14UPU
S9jkJQUyU2+llUlbszTbF6USdnJawJKqB7bZZR96B9Hl9O8fzxiQgTIwHukmGLtmzxAtC5JUlczA
6cdG2MjivYO2a2UoiytzYWP2ABkoA/VKBhtFlbvt2J1JOm6/d4SLWxqlmwkvhGLzvAyWjFmPFJGK
2WokA5SeFqithhYC3CI4xkOxGseu2Zv+fnF7VnFBVBYhRNDOg5fd5ZvslDjk2XicWpDBU7hzpdW2
0qUd8RX2QX3hqxx8bZO03SipGU6QmX0q6VujQVwu1r2/n8gvfBny/hOMbfqIi4GJAuCAQGaSMxQl
oAjhRgXoWKavY/f4vaGlTYFePRS9INGLItTMEHBMstZZUuAYcvgkoR09a9T/sO8uTcwWyZCFonQB
TPSxtK3TYmNm/P1/G8Xs+CSsNGlfYLoCwk80rVQ7AWe1+78ZmZ8f3MRj1cNIinFESrdJc/njfzMx
u/NIh/ZTJbYCJx42saG7aRWvDOL2VgVk8M96z+EgVhC2hMlYDN4p9lCBiS3T7Mb0YzNx9Nja/E/j
obPctsRqFdQKmDLBS8tOE+tREvSvs5vTiFDhh7zfpKAxs9GUVSw3mpCcclB/Mq3+rNPwF7if/9PS
/DEzu3ISKSGkJ1xyRpoB1BeFz+oQ7r6frkXXcjGU2WXDMy1JzDDEUMrsTVeYK1X5R1Gs6XAs7gFE
AkBvo85+C1bIayYCHWZomBe22mf3iprdGZKCBmJ+CvOVTbA0KkDFAYoE0gmv/5mL4UzSBddUNE2j
ipAlP0SR2rGsryQ4b59wQB9dWJl5Ga2NBQUTJQYVBNCki1L6arbxnVKaldOUUeYNzVA7wZhz7/tF
W/Kg1gQugWyTgvTt7MwaYwixNiv5Gl7soZ6Iak07NivtMItWAI2FYJoBHMucLjtSyTDmJUf91ewe
UEM5hWtMXAsZ4gm/9f9NzJsRs9ZCh7osSQ77IL+Hjwq1+0nKCFkMY88cuoX+xMrNsFD7ujY5O7tA
cILp2GLMFa/ap4Y2fzy+OyfelRB+APkw8yJHAcBKcaqHPrFLUMULUDD3EAxdb+lYgJNdf8zshPe8
oHi14mOMcy7siYg48fVj92btQWeyWSMjXjU3O+wD9DFQscWKgoX4rrirnP6gP39mwNbEP9ewPNPm
v36f6uBo+erIBxH6jShcJKVhqEiCuSOIgmzoBR9Zqr3TyPo5xsGKP15IaUzGUHFSAJe7zTFE5qC3
44CBtcau+N28AvoMEm3hqNVT5xIgh1ancuHsX1mcnf3Rysc8gPiuq6b3qbEdUBtq77Uf5o7eT/JY
d9aJ35ncTo6UQ+9vrWq64N8mknlQVCBiu8U/0qhPahSmJAcZKmXsHFV9pqvB+0IyHLP6x8oc7Fjh
WaeHJaxE4E8pn0cUY1+TPQ83Xe9Up3I7bGRXz7cRuMl7FKrXjuqC/7kyPzupmtmEKfS3MciMpTbp
gCZO1tJGC8iv6zHOTmCNtsiwyTDGidIuy5Hb9LQfCcTcNL9rbbB1BQetcevI5fu/z7tPppG80QzU
oFEkvQ6407FqY3SoS45lQKQpBY2Eirw/jVY83kInAuygsRFpd2RPbmqxFl56VMrhZOX94E1YF7ob
NvpGPqwdioUc0bWlWbgaFRyZMYLJnDIakrBDlz3W5/zMN7V9PGYtOidDqBfZgddsJzzfWi/EApfA
9QfMLsYh6szSSDHUbm+dw2cGvhLgUSYdrvCjfgVI1879tWWcUzYhJW1N84oWNaSk0Cc5W8dGCaBW
14cclMpYxKa0i0OFbG4N4vLEz9qt+ZzjFgFJT3fOUrtbbam/HTWiKjx+deBo8UC8STqGlSRIB7Cw
W36CSjp/Ng4sso0n/ajf97Gtfsh2cl4vtX7lMq88/GQWnWt06j/BQ252PiFD2PfM1JlL2pKcdPC9
PVmtLiW2UrOm8RUz1BLhmHpGlD04s5LsB3JBhaPIUah7MZGyl7rSyEcaZ/Kn3qF92AdwieCZ0Kjj
PxRAJkQeeV/KIOgTwSvC7fBdAlh9I7dgtZGGhD22IfkpIo1u1SrA9MpZm9gTC9k/mpnnh1QO+S5X
rebRsir+2Rta+9etZZgC1M+RR4HSB+KY2RRAxxZMeAQfauShw1O4Dz6ihbb2v4/3bqLnmZmZk+rV
ukNm0sL1ZlabNN2q0rMgP8Ar53b137OeY0gQ50V8ic18E6mztk24RGuAbI3ESdJjAzaM70dzc3lN
o7mwMLs6A4XoklmO0Gs20fbIf2f6L4g9rni9m8sDRkDDbU6ZamRyvyKGi2xG0lliIB3EcYr6yBIA
Nto1ud+lYUC5fqLepJit+bGvTGH1mR5xF6mMxyTLTpbVO4UVvH8/Wzdx1DQQgGXA3w+ZHLw3rm8J
NcgMvZQ0DKQMcQkeC2hSjrWdQ1vme0OLMwbaTw2BFAA189JFicRTHmRYlpKKHxzgINLHK90ui2O5
MDF9wsWidEqZRwXFIzPDz4cqtNey3qdBZCfjr+8Hs3RiQO8BhDNAFlMb2bWlDJR9yJj13NVJag8c
jFBkp4sXTttND8Kq740t7QR4QnT7Tc2RuM+vjZVZNgQU+TO3y/PHhuFRYdFgA33GNZbFpVFNbRKg
CEGt8wYw2HbI6EoW4W7KZD+g76km22no9frgSvFKYmBprS5tTX+/WCua5cbYUNxqShgd6Ejuyly2
FSPZExZ738/f0s7ToRwNPrRJm4nOwgZiBsAgKCPmj7Z2puh2zbbfW1hcoQsLs7hATgSLS5Fxt1eT
U2RgA5blqUzX8PyL6/PHjDbDhGdllCOVUkN7TJVsk+3L5N+qiv1G+cdM2n++H9LNAwR+AbeOhne5
jDzqXPG4DUGhiKc7d2mUv4Ad3S7Ae1bU7qADDmBFPny4/73FpR1xaXE2iXCEaSqKgLtNA5wiEb3T
Mn6IOvYC+ohiZU8sqDZO4wOAGfAxlI7nfq9TGEM0R7HXQ5UUJ0V0+ugkMTVfE7DzHWQeo2HI6MPe
D0ImfwiBuhJQXkFX2ymROsRbXbdrO8OwNVKkjlYNjaO248+ot3I374jyw6q1wRc6a04iodGukaJ4
zyrS/5t0Qfk7BqttubINlzY6dAvRd4diFTC/s3BhZJoEqKvE3aTVKtDbSEa3UwbRr4UliyuF/mwA
hrSpkXp2diMih1pDGKTJTXXPGvUMDcgzretdppmb7zcFXM8UfczjQOOPtXlraUuBl2oEdiKqpvkG
alLmaCdU6/ZKnll+J4/dIcfqbeK2LBD+t+iMqkLdfIyTXn7PrbByE2ZYPlf06FBbYtzqaWTcIXfW
buImzxz0KcYb0g7mz5GTzpfC0TjlhZr8zFD0tymroKQ5yP2B1QTUNjoXwYMi6vI90uomRdM/mgXt
XA+g8TwEmQqQel0fSyGUd7NqQNGpFlCSGUQcgiLU7OwxqC1906la7sdqoiM9lIKtqbKzulPOhjyk
L6WVR8gsW13zSgOpbF6iIJI7oAtJuRt6FnlJCHC13adFeGgMs7OeS603aheHFNiZuqSQuGPyrrNY
/svSgniwE5PnWxQutdfESKh0HBvI9D4oRjyKX6JXS/Mzk7IS7Qm1HoFjIwybY69V6qkwB2CWy8w6
yQigT70MKk5e1/Jb1YGgk9RmdBTIw3gyz/mepHn2ThoabEVbth4TWvCEdQsyuwri/sitDK5RQHO7
Y+Vox0lXPUpYkx2TRu1gJka31ZO+3qi5nh3lMRsdEibCK8KGAjmiFuEmHieFpq55auRO3gkGOkgL
lIkPCi7IEJKgI1oWFQLRVT03nCFupRQqtrbM2s/OKkInR5WzygzLCcs0OOhKRY5jSTs/DiK+aeJB
eBNsstskxKx3I4lTr6yT9hBrCqRGEzN+NvpGdlu5G2zEsFDcGxr+GCq9bHgQ1DFH1zR6fuy4aqGz
wyyB7FTxa0MW6rndtGm0Uy3QOQ4tkx9p3lYehZLfWQq69L6xEuLKrdrYaqDFYEdUwBc+0Ga6rJLO
76Al5hhp2jqhblTbKNBLLxut4EhiYsBHWqYzmEESOkPAyI8hlysH6gM1DKCilyph+GDFbesEvRS5
EdHAu6ZK7T4vjAIdU3GYAtKlDMMhVyp+l0RjI4Ns26p02xS58UALJdnJucW9JOfcD4gc/Ap0EKbY
cqmB1iMd6r0luOKyfCi8wdJAcydDezwdZLIJOtncjrxOjmWTKj5tW802BytyJc2qbcZ1a59Kur4Z
uiYDx2yFPIVUZsUhk6h6YkQDUQqzFLsyU3DWhcLwBtYkhw6gFw/dlvkmH9PIU1s5dFKLGK+alvzU
os6wwS7Y+rFGUNPKTOVZQ2+TQ4IS+KeojV5J3dSly1MZImmiqyJ/LLPEk8BB+kS1jP8WRpuC7aBi
gGjk2UbOOxRgi6Gw67Buj0PWNIewZso5NLt+a47Q8DPrU9wVwxvGJ7uM0uJRqXRyl6UJOweNFn+k
GelfKCmqV5K04yZJM/HA6SDtemKmwk6I1e8iSDm4AWAwoB2vavADljF7rHrVcHPBOaYrl4etnvXG
IQ5y3DjVGMr3xCj1QzEiHOyVoHTGvCmZnVVR9NiNKTAfmZyfSdRw5JdEG/hdoERuyUZ0YTSBdUxG
pXAhr214plUYG70byH2ulYFTldkEZ056D6+1ocJpHUw/UyRIHVl6+dFWUjHpx8toj44LHr60Y5a/
dHmmHE1BeL4ZGiN3iaD6T4iWSI9mOvSeKA3+FFSJQFsUyaJdEYSND3oaad9BkeW3WlnyWxnjQOLt
pqF1lsWkdbuBBmhDs7LShjurHa2niHwKA5LYSmm9EIWBKtWsUjeQK8Wvlaw6lPlgPQCplTqipsMT
TyL6WCRNsAcOdfglFaHsmmkSPFrwdQ+jmciPITjaNmCmrs6NVtGNlKnahlZNuSVFrb4pal/cM/5p
NGZzaiiJtwIEh+DtDc3YL5UYIElBiNszLd8yPOHtIU0VV+Em27a0FlCS5Lx7HYw43jArpHYjhAW9
07h9VGsQmUcArebYQq38XDFAjhzetsI3tBy9GQCA2K1Qf4fARt33BmD7lWEW97pSZHsp1bStJUfF
jwiQouckJHRvNGLcV003bOsiq50mSwxu52aePiIAKe/MOpef6grgdNtCWmNbN2q4NUp0aYKv5q4K
Y3oY9JCMWB+Q8GaZKYBcV5TWHana3wPpOniFWtRvLE6iD4Q//Kk24OFtMbF22HovNb9zqVYexGjk
ttXgkXIc0gTt1qZk/mCiGB61eDSi4xhbidcB2eIkvKHHOAyidGrgkHaswKVqV5JZOImeoYWNNIHq
hQhSn8q+l44trmTHrEb5wZS59Iqfa1xTknlkpwUfXQFJBGwUkejcMfLR8jLBiF2xHsKyjWTGOFSF
RbemFRUoFLPoNMYqfQJPPk0dU+rNx6KSgB6SRdweo36o7vRAdPexRfpzFgzJZxVk5X1JK+JoEd5/
tpVn4YsS5/1jXtTAOKq1DM/Nxv6pQ+fIs6Ty5nff0xy9HKwIzhKumtopW5KeK6GOXm2k9DyQsXyT
G/FPCRSjF0hAvgJP3GwroUW/S6Wz/uVFaZS20er5E8vMbBMpMZSV2aipz8zIwldVMqJzFXHFq4qw
AImJXCu2QDXElcNe3ylKHsW2lioZFIhq/pCoeXsQEOd7btssr+wEPxe6Qq/jU5WQ4FPTBpxG4OMQ
9uBGdMAjWnAn7VvcwD0PDj1W5hBD5tZTBZHeBlUCT3gPkhgbFZLBK2Wrhi9XWYPrSpah3oAwlw1V
9DikQeWiBDy8t5g4v++6drTHkcd2yCvzzixwwm2FC75DzygDHaLR8hPi2OJBSLnsZnElH7Umizko
WlK6L1XrVPH2yCv6SPgGQhzGWQlH/lDUWXpSucqxvYp4OypAoNJ4Z6aK/IInpxNazOFqE94VyC5u
CNMLD1yhLbcNVlsbNdlAOp2VvQPKbBTo8q7blCop7cBC3hAiwlL2I0sy0wM1JaRMlTh1O72TDnKg
iwMcm/pOVSFvpzf7fSVy6wja/+JOSfAlqdTmuM3x11pCYGSDvaSztYSPBSI0rfTrkUVQmDbb5oQO
ajSIclwGKJGg1Zhr8WakwnqUWZl7+GemR0md7ithUnhfjlBnwDelKpHu0VBER5smiCchgpI+DlaT
eLVSle8KjztcNpnxj5pAWCkoiXqXIEp9/n/UfUl3pbia7V+5K+dk0QgQtereAc1p3bfhmLDssFOA
EEIIEPDr38aRddPh8Au/rBq9mMU6PgckJPE1u0Ez2b8UbT2kVVDpncMbdrC9YUR3LY+qdCzD+ryZ
y/IKRAkInPKqyahdRWfchZFmLINl3iApKnnCRs+Guu0UlkdJu/qKjbDpIXpuDngf0Yy7c3ivPVml
BFou52YAfC9+HQMdMJF6RiINTXtdX2mYrdyiecnORnvoLsDklSRWCxf7Wkp3T4c2On8dMik8L9Va
t1m3iGe/7dip1efLpqO1ldoSv4oEZV6Qs6r6ivJ+imXl11sYndRbBq2ZtcTZHEhBF4TuVY2TgXH8
peEaAzGBWG86Ko+YdnzdHSZ8TOqtRb3iUthwiOd9OEP6y+BdKdBc2ZFuNjs779RpL4Zwj2AuwBtX
oi49Ft0zY8CZx2ikFEc9e0Ubz8pryqyDFtY9U0pldTUXGXNGfsHDyo77DgI0yrKqVFoTy4zuSWo7
LN/l2DbGarrM653mlOQFYjHK7KvBcuixnAxmobDopnQmLM1RhLuejO2DdHrv2p2bIWFNRZ4anoMZ
wcdmZ0PkZqN83V+J0AlPBtlNO2Q//AVaE+LarYo2802jbwM1VVtaTP2BG8sPkmZhzq6WA7+iQ0e3
CM/yDjOElWlaTTM2YGfwGv4XCSvkIjKeL9WjqXLMrVSOdVw8u7/zQwSv9qjoVreeupaqiOLX5zO6
4CLHxCzTk+wZ6niE6+YgfSwn4lvmxqDKmMpp8VIC5cIvrUD6NUQ5JesRjvc8lIgZvP206bZtL9ot
3HHkRuFUSgXcBlHj5Eucd1WwCayXTj5jtQjEmRLH9eR5DB+V7LL06hYWcT1ZFNLdATc+Ma++6Mti
vMsHLHylhTirPT/aYnW0B2MV7EV0bQPcbefKb6yL6BWsAIcw8ep62nZTFFwGqnKOkzM0KnXtDjo5
Jiz45RJM6rSB5ek1JCqctOB42SOyLcQ3twSkIPGKvrwM3LFdYteFIGrcSI/tocobunEQWEhD60rZ
qXZb9yYo7ehApEPO/DpYzidU/b6S0IeSW2CiQsWOtIol6YxFn0LeMShhOSCIlnZJU2i3oFmp7TUU
gvnXydBL8mzGgvUZQpVaZahu+M/QKoogXFREGbfr6UmrMJIZn0r2zBYTcUTzEOKHLjEfooR4uftg
U2mpna27aEKdz8zfvEYR3H4oZkSEUO68ocgmTIKEe7U2t9aUwEcn+rwplvyc0xGLaOY1P1ttMB+w
0qYneBAYQGHCcGSxLQYcGGuCsJXWbB1lH3X6aNcM6rpEStUmdG5cH0AWmZ/bBClwQsJBBzurcuW+
rWwBHyXdLmiRuoj1/SlHBVyHoWB7RymnjwcScWThTkvreA6LpkkKND3R+/Kc+XIkdn4nxVjc+8XU
8qyx81ZvqknNIaj4CsrMxC9xD1JMXsp9HZ1IhkMy1UY2iC49p8X9aYyA+g1mcIiM3BgyY/VjMFhz
dOFzucXxmYtED3p2Yik7nFjcdAiYjO+ZG2k19VXrtBEqGl6J472N/BH6/gSRf2LmGpNKw6K45CEe
WMosYm40YJh6A1/JVh81HycA/K3WvASt6L6BEcC8lHqN2eTEn+lGVzScz4BL0E28VA1Zq+uNp3ZG
mYqe07mtHglVxT1dVAnISyCg1MsqyocUb2Fq7UYD8wtoHTMdHYIWgvYnrvJyvLcL73yEkPU+JwUx
sOjK7SCt5hyg+AIyESbp+y5fFbjmHOYSnEWbzhbAYCOiLXqsCNrJNG9fnTRsatYfcIoqUQJ/ldkG
tkEbn0GKPbP0Yi48CK6N4J1H5R/QIXVVrNEsuokg9lSmcp7Ci9CwWSLaKfmQcGcZ71HJzfM96znm
b4beOIuxpCgeswXpNpynobeDdBfWYgUO0bYnA6U7k7czOzV86IsNGkXTEws6LGGUNNlBLzDW2Mmo
LpfERqYPzaV5NmYnhGchVm05e4YEWl6fIIrDw3ZRT4gHU7q3poDbBZay7z6YysHa4UXV7z3+eqcS
O3sva7vsM93aWBLWJOsrv10GGpf1shxGvJO91LK91t0uA/KsVBFItqVeNToHhSz4bgVq0mxBcWTZ
yjL3wRhyOdZ9iQ4YpswQsi9QFDrOIQCQcWhPYtMsyGzcKhgC6Err4sqa/PqkQWPB2zCr9h7oNI1d
SnC8nzmkC/Q+bzyQKrSMwipr1vUKpZ48yrDI8CoQET0bm87hiLwoVsbiBlAFGicUDGJwlm0RV+2I
18NAzIvPmTvEcuL6aLmW+4AzZz0ObKw8RiAUHYdOvoh4dKb8HDih7stY4ICxFMGe6Ro1LTvARnmQ
CgXtobiCZPMtYzA4I2E/fluGkUdpKG3sE49N5kWqIIBmd55bKURZEKIsDb4gHc+8rDIfS8ZZX1wS
3PpX4Yb5VRQM8wzXMGUPK/VXnNT2CCF8ABeLuCrtKohbD1JvKnDkwc+96KFCtHrqUGzNZBFLfxPM
VpXNgR6+DJ7X3CP1YdseFd8qySHnRuJRd9A0hTkfjQ0S+WvuriCoiNcW3lqomxzDwtT7cYByxdD1
07UuwmoTDHRGDEUipeMOkrQpuITjWSl977LNZ6QHdB7aMa4Xrg6hl7OXzgiW2qVXHfslDJ5HEpYm
LcN+uFJN6V8qQmYcxqb4BoSdeQndTqUQj3d2esJ5V0nJihiIzeZeUbx7LSf3urQUznJGBzPdYfrp
XocjUkwwSeJuDtvEwUvkBJWWEIvIpqdy8urtawy9gOSVoBAHlYgJHVEEeObGhrD0Bt2cejs2drD1
Kxbt27kdLosqUmeBjTp43MreylSeyz2rTHAHzViaAXaI5jNHem6QX5+IuV6+IFzDxpH5dM553SWk
9tH18npLQWNrxEawB2gYKKr2QIEpqDWhoi66Tsd9L+k+dHtxHPPJ3y3DLLd9Nbc7tThW1nZdsY3G
sTmdukGeBDkdDizs5b7pWb1BYgOZ7xVr785uf9LTmh8CuI5vfS2sDaCnboq6Lv22Ht0ohlH7wEUE
02kWsaMOcpwKmOvbkbn1oSAq37vGD2IE7V46FfWSBVgvKTNTsVVT6McVyklJr53i2gG9eVdWUZm4
nT3uqwWakD2p/0CH7LGJvG7fjo3CJkHyD0WgIiuE66dU4n3XzLm6mLRVXNJZBMliLQ2kdVqgcGgO
y22Y1Ca2atndBJnIjSac34jC5Ee4/gxH3qLr61MOczjsG1BPJj2CfAKHH3vErWjP6asM1ekyQQ3O
TcbamIu2t25lJJttF7n9fogqlfmAK99Va9LFxYDEDLHdZkZtDUynPqs0VknIRv21g34o0JY0gqNI
gTJNZePvUJczL0sIjbaYR5be676LTupm6h+CmSk7hjdpuOWeJyH1EIbbsNBmj/eKd2m3wZLOQgf7
qF+eS8upD7Ndk8zF1j4PNFKYwEZbyG0k3U2B7PEorHpbw58LwUTuaJ20sqVxXQb2vlPCfikjWcFz
oNXmydhWk6m5rs57e2CJBOrly2hZHLaH0mnOegfOV0PgPdUVgg+H1fTAy6I80c7o3ZmuE8cuagAh
7Ym+Z6MLX3I6BVdm8POn2bKmrAoF5DdqVPJ2PopeKCJO4JMUrDip3cA7DtI0z7O/olXRHTi1fL/Z
jB6sLCYUTc7cym2OS57npwVX+nFSdDr1pmA4x4OhO5/p6gLOTC9ATQ6H0O+7LRKyedf0fIHiSF4k
NfVxQ8Sej3XkgPBWNt15Wa9VXXcx0IfsegsCSSMOdgnzmXut/OCOqMLO4D+OnLdDwSsWyi+LpMgj
eihHFHQDBosu1LEeUGvxd8Pokc20EH87d35wSZU7x9jBTlJWc70ZFYsSGALVaV+gFE6g1H66hEt4
BOWhTcocUUWH11rM6OQenMGDS4jjgMk9DcVO9NG4HUnFM8rG/gRx0XiwFwfF2nLCdsdRBPZsp1UK
7Sno2rjLfCSinTNgnedvFgzWv3W9N/9hwT15g0SwtpHtuy3CmB7VakSZ7KLOO3/DZMX2WKHV17ay
miP0YrukmkWt4sKt63QeaZkq2wKj1eHllvpk/FYS/eAsKLEDGp4nYy/kfl4sfQUcbLMTmGgZD/Yw
RrCdNuSLEC52ad3P7GANRbepgI7JorwjO4E22JXs+adY/NfW8PuGHUhf0DeCQIYLn9gfW/ulZw8Q
BmFFuvSGFHGJ9sw3G/v9GIYuP0EJ194vOUEoNEhra7VzeF4JAsuFVvuIsZwer34Whqfa94ubtnLT
pSJTikYeSxys4YeyrNGDbuZW7cul0ZDgsBtx4uqIfWsgm/ZS2l1+WkukHylHQ+J2sAP1WQf0o4Y/
xfsVjhTAx6Pj+uMQZ9flQAS3RTqu6BL+xMtHDgG6X/c+P2qzUgKnxlWDFNSzd7iFprCtzvTYCnj9
pj6qxBxnoRd+4Yv4pPX+4XDeXOndE4OjoK7JAvzC0jenRiKNKDd1233Wy11/5qeF8ddlXpGkbzAf
bOjQkIhEkXpxvXf/aDfesTtnWZ7ODygo3EBZNZ2PyynSoqfPjFg+GeGrCuWbS4Ox1/WlHopUI2po
uwq+32tO1u9//cg+6sC/eWSvCPk3l3FBcI6KGY+sG9cIAiVUfvXrK/wMBwUw4+0l3gG2xmYKmNK4
REWy6WLYoWx1yA/1NWjowEayF/s6iMmXBWopENYqN58q4HwEDHl7/XUK3gyxNwpEVQ9rZQWheqtk
EXqd3b4ELvMGjqnH5hyctZPqMQTHQF5PWwsqYxMqMum0nW759fD0t+3X3k3I+ujf3BB3yUTcct2L
aC/anKUsEoAtfftk3j8C37wd9zvQQ1VLM9rrvNf76mJC004l5U5t5z71z0pYp3pdXMD+CZoKFhxV
P5v2zxbWendvBhnVrDdDhFkP0ISG7SiqGZ8N8JPj5hWu/+YSod0NFcK5dYAENflmgyRIn/ItLGm+
0bQHxri/0mqHvsJndAPnw90JCl+Eg25FOb8/f6KgR40EB4PKhmw60Wfzy3TsdoDjU+iNkJ37VF5/
hqv+cLh/XfP9YSSpV/l5g+I6OjSZGsUmogji+sl7sJm4+/Xi+fBa4CgCMQpFNPBff3x6YbT01Edl
MBWOC3GKNrbtu4LS2B/a5NdX+nAmV0c9B6jx1Xrzxyu1qGuOHD0FmCQjePTidtoPzuOvr/Ezzwc7
LlolEpAwrQzbd0eQXQzAOw6YunqPjRBuVu9glQJ/78Pn/HOZ159x/++u9+7I8auoDewe11tVk5pN
ftdskJwEByzRLRA6JAs2aKxUSQUs/n7a9qf06jO870fz+nbI7+bVR8rhIAYs0gKw0jWcq9GsKgDG
+fXUfrTN315mXUhv9yBSkGqYMdIov63FS/uZys9HC/Ht7787RgSKJbk9YHlIT8YRBC4J0jA2qDRA
d+ZvDwXEyBByPh4QYvDZ+HEoHNCSwhXArrvFddiBsTENm19f4YNn8vYK0bsgrFyELqMRVyhzG3KS
q2NEg2SJ/S8v8w5V1xYwS7I7XIa5S1xhFJ0qYuT7fx+898NoVhjcm0c/uXVZ+UhZ0lql3fAcAofz
P5iuAKL5UDKAJKb/7tl7bWfXXtjigaiXrm5Q3jybpfP3zx8oCfx1kXcnXSSY75sCo9BVF1uVTK3g
bNbF//Iq79ZWbsp8MX7NQJxqWewVznUpIUU7hZ+xvT9cYn8N5702nAvBzipsMRxk5IkNlSb0bRNQ
dD55NB9sS8xa6AdwWQGX4D0YFVq6lgFUAs8eGhNdlV/bJrwA5jtKPjvHPjhgIFYGvi1xYHwC5PqP
q8zreD3VLageIaqVp1boIAMrnT9+vdI+vAhgtRC5gQTxT/qvQ1BP3Ch0j12gdXoyXTIVfPYO+uwa
77aL0MNQ+j54JPaheF6lzfVtdKbT5rHY6evVLs/5JLT/mUwceCG4yvCdsIGtxV79ceqW1nNGZ2Wu
lPDFFunX4BFQ0n25H0VKNtEBijq3nwVGH60LzB90j33/A4o06Lush/IVS4vaPnKv3eWQsh6sHHW+
76fPf3yb/pO9yIvvWZj+13/h/99kO6NzWfTv/vuv0/JbJ7X8o/+v9Wv//rMfv/Sv8/alue67l5f+
9LF9/5c/fBG//+f108f+8Yf/ZE1f9vPl8NLNVy96qPvXi+BO17/8f/3wHy+vv3Izty///O3xWZRN
WqJoV37rf/vzo/3zP39bdZxxZP/H2yv8+fHZo8A3r186VrYvH3zn5VH3//zN8oLfPcRSEFGCXrkD
A1msRfPy/SP6OySOQc1a+XkwAAvwBBvZ9QW+Fv0OEytEtPCrXDVX8Qx/+4eW6PngM8f53YfYjwcB
NheMDqys3/77/n54Vn89u380g7iQJVBo//ztfYCE+/JxC7CvA5odhhDvKwWt67Vc+CPiSuAsktXM
Q1zBvCsJKtDNoYqWroHZ1GSrvCTbUPhjq/s3U/bnLb29hddw+U1uj3kBQw9K3HA1oiuq/t1bcgX3
UE4HFVd7hswa9Gg/AzbMQTb/WcK3vkN+dan1aHjzplQhKpFErJBAGlxMA/qsDHH06AWHSIY3zWAd
tXKnT14574PedYBQs0XNmACLDreUd282YG4gOLMOEMB66L+V2VwdI1imr1ULAdHZMPv1jLqvKvjv
xvn2iq/A+DfjJA3qjTWsqmIxceemL1CQWTTqjmjXwkBwXjjwsF25bcLeTiqUTC9Q1eYPFM20RKp6
zJRoow3t+2lvzWV7VOA0okawoFw1ajmjdcTBI9nPXUimOLcgopLkkFq9Wuq5X7IS/QkA7qZIBRkF
l1gBiQRYAxo1UfNU0REM5jkazyLhoECN/sj44nKAb+LRDD0gp8oSG6aF7Vyi1jl2D6Jb0HiIc3Sm
dQy8HyRzbads5vMGYMIO3RRbXYmlQZk3BAbzhqHzW6RAD6AGOgzNaVc74+VUjUEK2IF1w/zlnnZ+
lU6kzjcc9lYmJUU/D7veUdWJox3vOsgtWL1QUqIc7AcqvJiAOCsSpSwf6KjCh5CTIxd6pid/vrcs
R57UtWTVvnEW8q0F4ELE4BqQK9BjJNr+yjwL7qsnrwPkG+iGob7lgLxjT6mwP9MFOolJGyh2bAIh
7LSvBwn5OnQ3b2wgllZYDbzsZkase6GLfElms4xqRwvM7aEJrH6Mo1GwKSk4/MpxxutxisUYuTpx
PUAET8lU9Q/eWPbQt1FBMcdFbhPg09ApP/XFgry8bAUK2Ha1oaODteDW7SkgtgLa8uispsFU0CRn
DkrG41RfmKmad7PbAEIGqHya94XQGWD3pkmwvFYNlTXa9XRdnQ1aFykdPXBw3DYIOLpKIsWBY++Y
QJN3bIXYVpFVQh7bqoBx8DDg5VBZUg1JF4IRAOnntrteDJKBK+kNTCUuYRywkLB1M592VtIvLnpH
9lSlbdjpQ4nX15VVwJ1tU1j1DFrE2N+rPEQSIQQ0ettSpyofy6QfW6ARpqIYYsdTDchjfBqspzIq
m1OAPO1gD0g/MDZD2Z+Bsafq2Ab88hpw5W5OgC/Ob7SKlisPCOMv3uLPN1Vr6MOEwyxzmkbt+SDo
XYlGyjVDlMMS4xj7BhqpKpuqJtwjzFEnU2PbZxTEw7soGmbI9cz1c2Wj5egBF37WNwCvlMA/CPQV
HOQnXVgGmwrR6mU+zgDcE4s80mHikK+onHOmg+UrADDdJTqUaJdGfn1alJbehRO6qw4ytmSZTbsb
l6bbCw6j4t5f+s3UglVgt35v4hqSePHkQCQxzBd7F1Kh9haQnke4LLRouhCT1aG/bHwp0cJToK4C
rjsDyQBfzDoaB6Qf0TPjbpdQAIIzmzbQ7qmUGztdT9FhcaIExZoKrCh33IWWCXe+0e4jTIlk4ppC
7HBgzHsJIN8eTI4u630G+6rQZxmMaPguAPxmJwf4xKAfZsOLOmjmY6koDMvR6puTzvOLXeh3yz7y
hd7RsZO7gnRT5sq8PpSVFhslynGzVK199+sD96fz1nWIB7XE1dYCDKqftL3zSWnlAO0aB2O3CYDL
kS69tmv34Pt+ClT3jpTuQzOTs3K4YcKOlb9Xdh937CLATiQGJr0jNIaba4cfC7QegVsBvPOk4Fd1
CCw5KrKYvCH6Koy9QWs4AeAtt514CYHrFiYeLS8BcRX8iesynLYAOGeRd46ebdpriFEXFxQVlknQ
VHhTHM2XNdBMv56B9zoncCwhsHtaHbZXounP2QHe72b28Y5bFdUrL+39DAJ0W5JCc8SD7CFJoGz6
yXvu04u+e7FadMxpGeKi06a+Qe/RS5cdtnY2LhmcxBMr/ayW+i6qfjdK6I3+GD/kQroAweM5e5A2
6YW1p9bdDCRx3X9qwbH+1NtX+I8TCs3WHy/VAOWDbAtj69NV1LQGFioLE3HiwGmKA678aWz03sX1
dXBYv/DQfA0532cpahoLO8gRCprEOjeSvQoQrVV6gXWdzpsIdB9IY2c6xRHhZfPOAZAr+Vx7CMHt
TyN/ex/rQ3gTvMD3B/TLwrSxD1VGr76p/FsUFP/4HyzYt1d5l84SyCVOM2DVGO2UlhZ4GxmSMgxT
LNEGWHyYefnf88C/lSn9f5cDATSKB/R/z4Fu5LdHJFON/iEL+v6tP7Mg4v8OeXCkOuC9oxsJbZ5/
Z0G+/TvqCauRpQ9fZyQiWOb/nQX5v4N0jbMU9tqug0R2rQP+OwvyfgeO117/gWKMY9f/O1nQ6sf1
46LDPVEUHD3bgaOmA6Xdd0cJA/06rFvGk1eMsPRgdJl2swb+BZB4YPjFSLkFwwuL3a7uNefuoJ0L
3Ly3CX1Lgc2DpnVnJN02UaluiRnmMxFCGCMOLBUc1xesikFOgjN6tPAdijbivs0n7y4qmvAuKJbg
j3kkwY1DG+8CGpjyqJgDlhLBCyuMcnMSBK2kKFgHY9bmvncHf6/hQQ15c415Jfehr8ZL1LnpBmQ1
9gDsNbpqOlpGAKMZOSuGWT1xn+Kt4gUjcH2kQoDFcI513Np41YrWEt0I3Eton8E6vtiDheZc5ZL2
cH5rQmej0ChLOvSPTzrVUB57QvAUKGLQdeacbgbD2KUrZZgubuVvaiPybT9CYw7dBuQeg1GbonQ9
UOvG6RgqiBPaI3GuYGmhMqHHeTtN4OcAMFI9iHHO570JAc+SPISnOrAYcemVgDfkg8xqsEqSauwM
3QStdodN0+Mx2ODnUHA5md3YwKt4XbR3Ib16RKUPoDwrBhocJi+gLYpRt/eQVWqPuuDifMwBp2lA
p9gxp7RSETjgdVsVcPq0A/TMt4oQqHnehtBPAc4SyFpS3CNTr6+AMgYlS0fau2Dj5JzVzgIUVR6q
7h5VFOgVA2IckrinU/tiSX/cOgac0HFkKusXv7mQEFkGH14rAvPWBUUD0HFPXukZpgSLgegF7Lmx
Gwji9S4nuwmc4RvHNMMmaht2ynubXygZoUxWN3l1cF3QREjA57uhdsFfEspBJ3Fu+uZoOy3QnoOP
5L0xfrmvl8qdtgtxm22ZD85p3lN9CvIBJIIMfPmgLYV0J2uHsr3VdQFuRTUVl2zxinssKMCsoTes
rm3mAvi4zjZAWUDqA6m8taH3l9FKFpeAREcnBgiEgw1DoTOaR8u0EhbalaYEggewialeEVg8YNXR
9IrDMCtcQNLF2r/lQMEmsrUnuclXrb+sjEjbpnTuqiGGDn4PdDm4JkPvCcgotUt+2joex/qgI/I2
3yw5MFBuBaKNO0YnHIDl26rpAKPrnG6rNcKxHDjlrfQmunP0uJwjO1T7gc/NPhdkBiLZDBkxYw1U
FagzQQocD3DqwNhfU1uBuhMhR0Us6zhDZkNAdALCm41sM1WSbxsQT/dUS6lTqJYDiTwgpguDqd95
zLcBY160Jba8llH1ne3CwVS8dWxj4cGAQZX0CFofelOgKxVqvoCkBchWPMhJ3OteA4U9DZhMA5ek
e9K/Yl4x+lRCCQpzaJBbkR5Phc9dNJ8RKUCdIIMaowRpzuLsmoqLW9AifP+BwxjewYZQE0+QR+j7
0Xbzh24K3K/wD1SPOu/LbptbofgCRk74Av0uR8QLNJtJFuYju9G6tO8b4WMPQwpmYruhcitzUoCL
DKswe47yOHRJew8hM7PXgP36GYWsYHToZAkaJEheNVD9Qwue7sKLS0iHsIuxrcKMaJ2fFxNd6GbW
M203qln4y9yU8PcOrcqGCQFguyT2XeOVad1T54RJy90qqypOJe/IATWZ8RaU0DbjfgHZEwAyJ3R4
QDG7wXK2M9uDUCXSSBF+/U7dIRaA8FXtB2C0Ipnt0u/4eOACo5Pv8H/A47D4fUD3VBxGXXmpLYDx
+cCAQqNyLi5lFeFBaYkVQiFffQYaDnhOOqdnbA4ALDb5RE/ZQuipQyznvGiHYCcrF4+N8+iZNw3O
L1mOQAZDSmWln/dAHjKQVbTdgPqysqCI0K8gZ1uQhJXMAWFKB/isU9iHegGSkduiAE8AJR6E4i02
pRk1PUUvtt7a9or+f92VRkTgMEkx3dBFDOfYEvorD0vAM1WzrjAPnrAcYf6t4V6OZMYGIh+bEgwd
8P7oqaEmPzcLDkbQShXwy0iwX6hLQWOrMUYU2NkzDdarsVLYO1MM+M7KXuOWB/SzAgfNUKxUA770
gZRAWnPVgiYcaICs8dRB6WsbPLoejDWtBdhBjGMz2qX1bDOPpHmIUhBqmsC748SBdjtYWSuJjXZg
0tF6pYJBgio6WVYSF9zUIjjHAMtpSgcPAIk+GA/4ay5A/ZIBcidS4Bd0VVpgDxEHJI9CgIeuQPGS
M857O5yiE+wG3EyJH3ylfTEDhzYtIBYMVvf0xC2JaScjdiIPsQDsxQOUHgDP7gvB+zHmo5liSjFI
JnH2vX7bBCu7TGNDnEiniuJw/RjEvuLyFdJMFfiDr8BUQlqk43ZnNq/UKMmwhIzoUDDRNm6UQd81
DjUw8KTHYLAHoljXAVaTWel9dVSCC+z7sK0ldQ8EMdYRdh0oU4HCcd3z6Gx9P19DX6s5fB90MK+/
DVS53oxBuR6DTRtAwpx3Ab7hE9BOJRhFQGDiJEFFDKITzCc4rqUD0t73CEqASaMLjUfxSntjQBoe
TaXXEVsRlheD0S5ocmSlDja2D8kClOIYNAossg162l81QNHtehQmryczWNdgtAArakJwVurZOeNo
r92AdRlcWkJ55xpC8mciB72trhlx4rZCPQ21dWALJNRXItP4x6Fo+t3Ajdz3vFK7wOHImE3b3TdB
UV+CqtKkxNcdaNTNLKDL0TYA8efjY1fxO+a20X7OI3m6RKDYLmB1bbGVnV2YGzezWrB3/baBD/Yk
DGDpdr4fTBUcO5QNLvVCwIRpm/IP3+IkRcHSgVS/ABFyBp1Qwzo188JGnoI91D9ZsH1MelRdQR6U
RRI4MKyfnYVmLWDEKdgNDgQnde+nBHodm67XPIWAIz0BSVlt1CjVxgzMfXYnqFAgjotSbg3sUApT
ZgCCksQeanNX46V3Go0murLwIhyAnoZcjuqK6aWNSrg7Woze+moR5xqo7Ce6dMsXWlrqxCGitONZ
2PpYD123C1tORWwKJ7wE5cEFGb1p7EsQcUMe52C83AwWROjiDsfFM7VnipNN8z8c/L6T+R1eg06L
ZRmRqbbisaimMXVgARPGAPIHKBya0F+PCOZlxO8QAIAnXzyLuXfPUakWT6gEEkARdAhlO8y4uqpB
CIKZKF4QX5e8HMa9P7PwUeZ+W4PlTcRt1DisS0DFzu+CWvWoqg4jkEKgCk112qpyaDe9HIEWRVW0
uWWlbVGA0+38Qsu62/u5G6wccunL1AcWFat3CFdu1ETIrd1HoFmBHQT2D8JRd8nYMiGHYHC546g2
avFiFao6wzm2gI7V+h7bGFCrrbPXw9tAyYAkTRshRIW7XnAhlkU/IKLFkWTLqKE7psr6ykbpet0A
JfV29v9h7kyS20ayMHwVXwAMzMOmIpqDKFGiZA3laYOgZAXmgZiJ21T0unZ9A1+sPxCUTEq22y44
oomdJCiBTGS++f+fGAOASWO/jKcVWPtZ0mzMpU8BrTZ2Y7sop0mQy5eBUwFGSWwD3A8ROZ8iGyho
PtBZC/yRI1F/PBOzNqfcXQNVA7zNTajlhEMETeukYElsg5LyGGVBZVAQiB1tbgUpO7gEgrdVQ+0z
LI/psoTM8y2IyqAaB4rhXAV5GbwtHcu4kcFPLaUSBOXM1RXQk+0mspbQibjmuGvqgpEMxtlfwFmX
n7pS1J7kmgNvWNsKyWRjOI13YpprH82g1zytMDpUQl1HJkikSOOLK5UoXNK/wVgvwjxQK9axXkcU
kSv5R2L40WMJeqeYVGT+o3lmRsQ6bV0L5h4m+3sgFJI1DQ2xiMcVrH1XaiK0s9jRg8dKU4rPOSyR
Z6Fa1EB+FLqizss6Je0QZpJ3FhVkdU81CP3P0nXqwnabiv4SQEz8QckdGEtkT85moNGhJ4kcGdRB
YFAABFOCqi7TOl5n0CKYrodLF26EKeIAkLmzVkJ1YooZ9Yh57Gf1zHBk4V6ihh6wZmq11KPDYx5M
QAqKxjgtcrtdEP+3KD2vgaZNMKSpaklEPw8nIXUDzj1CFH1fm2K4uWwJ5CUfTeCeIfTZuZNfqwld
7ceqXUXlMkHrCDNpvQnOyUEa3hgosKrPVIr/H6yklj7WqrFZAmig61yjyAk+IRgpd24WdXuLQ5tX
MwJyZX7mCxmTzjYhGPqmlHw4ZGvDgcTfyQTnVImCLhuleVl4tk6Sqr72IuAIM0d2E+9UbN0mOQXN
oXpw4tl6M/FFTOGJ7+ReOau90AgnadF2vElWQ3rJcDK6JBZrR7wAcuJGYOLTDbLbh0uEFvdudqYT
ePfGgh0LczfP2mIagKuOLzdNW+Xjtu7IirLQVc+rtaF/8nJ4H82kCCGLsprwESoM712IU/mp1RUJ
X7TRqvOoLtWHyrLoTlNqRhuDMGtjwp4CcHO6xEZNcwaMnMe5okeYLKqLRzqO03CpTsP4PEXu2WRG
gvg9KRUDbgNF9KbsrOoCp1aah7GancGiEqpndVGKs7Syk0enaVN9amfQF52kfhS+dyLf9OmSCsJu
vMGJAxvvlrEJ4LEo5g1e6ke9bKvLqtAa/0TMDfCUqrd553sl8q/NgYXYcIj6FMQ7lTuxQ9C446SK
2/rCMdcaVipnZ9KCdvDnURp3ELJ0Q22O5WvGlZxsZG+cr5vmrd74wg3UBcK9tZbTP7PQlrwxvcqc
6wwuzWsBCqobSri8R06Afu+nqWVMcjdsJkZmgoSMTTn4cyPq1QeQmOVjW2NiEWaWl01eOj6kAxgj
IAHkthzbm8q4wnG1DChmKlqQAZA99yTZuYSJGvyoFdGYVKK1/GYMJkr/1LRefasImnhjbHLzY95W
iDxDqxY2dRrXAeJk0saaMiUZap76oKr+zLQK8HCqNMpZAU3MVRNUSjgJCM1cZblQf1inqjyrDUGl
AlNK/E/Geh3OA08l0+QJ3sfMb9Qpnr0GCxZAelk0hIkryOAd66pYrK1cnFoSeLvIt5E5PgwwkMlR
foQxoxDfbz/KaV2O0wzNPZa8zF2ARm8mtqQlF0EaBTPdhOOhg78kp4ZsVueunDSPaqK21zbJsROZ
LwEVVJbTwFdMzZM2SLIT1Vaa08yxixs9TYtpuNGyGThp6zosQuNjEzneeymy04UZkRXV7Lq6MlMP
Z0mHVW8cdjDTIquXHBX/Wjaa8jRtwAa64AyvjEYCz2JF2lQrNX8eikW+0oRyvbCthmxoRpPmQANi
H7uBexGHkjuphcKby3JhYQrG0gIrPL9oLAXKjCxttQtUiL7wNqZ/K7uAXKsm8yC8AJBsJbY9tgzB
uBH1ULitnaS9TcxUP9MjjhQ5WxxqAuNgxf0CWtUkw9eoCZ5dpm3dLoiflQtblg3wyGt7KeL2XqGz
9LcuUv5d1bnPaI3O2MY+FiM9pV5LAgMaiB32Kw7Dm7Rq1Q+KsSlO1m6ugyIEdo1OtNJrjqMFXxa7
QhAMeeLplTSVYTyZSo7vT6QoKs5qN1VhorHatxJQ50VO5+4lAG361q8TfwEIy4H9x0uubEmBnC3X
XBO8luL6d2ZCtld3NhqunFgWEz2qwUnGbniSuE542tSFno/lzFPubU2D3gLmxYuqtttzIRDUc8WL
5eWmFvNT2UyiUwwrOYfdwItvrTiB3iyE78CI500NEwfMUWWQ1mO0zvrExk+F4MGLZ3EQBRfwrqzv
lIzM3VjR2vpO6nAQdpuDSzYF3fmgpo4wcxs4VYI4p2ttGwraUol9WEsy6KJUx9ksk7S275C58dTU
EnwIkXz6tVi01oWh0UyETjVqUo87En1YY5pYg5u+8R5Mw7Mu446kIV7roXJCuj8AtJNtIDdyQlWH
hNkzbgwXb1NFbi10W/aWZq6ZwjmBoM5h2cTS+9IslLGa+TE2IJ6RqQveuZJ2/bU7b8kH5AqZ+sZf
xRA0zf24xaNRsppgl0I0V5WFd62bEf+iRGWm0kcMEhiCSjhB3vk2OIASb+5NFBwIAgEYfubhEOdJ
yjCZn/NmbYXbrCYi4RohAvG3De+JAc5dApPYaQDnBZ5UFyaLmwZnE81zBvOXfQNLtXOj4atcBF6p
f9KS2LuTCb98MjeOOVvDM0JLFFW4o5cxQeKMsCtxNX8ua+S0wwDSEyNtYroI12sXTRdnC0c06mVq
uFDVCAJpHT1dX+AX5ndwQ81hxg4nkVInF06dqstN2GzuMzWEVAXUyKcYvNxUo5j6U5MEwjyIzfay
aWQErWqW1lQnqnDnpFr7oNcWWzyNXBw2s3kIDE1agOeMx4pFGDeHopaOdYi7FbDQ5i7A0L4NXPYB
hg5BT+KGp3izxVkl+6xaFsgwQZi+vL7NNSKKPaJboJVWV1IST7M1IQfVrDGdvTIxTukolkFE07jq
juv4KFI3e5Vur+rX+kK7XXXbtojrLvlnNz0ViXVlcq8H+smCOIOEzItk0HasbTnej8YIV1TtlZ+p
mZNHpky4iSZ/FLh1F5mWMImd3Z8FXRxRYKzKkiRt0ztdCyOyT3uL9PrtXxcC/rN7fjSDx23FYFcW
SPdFkrUHGbFfXQTYJEeWAT+uqJDU2p++Yo40ekiCcnxan//T9B9grii6GkvHS+KD3B71sj8z+RcD
fN0BgiSOlO0lMtT+5DVlBPKTi27M26t/1DF9+66r6c/N/0VZ6d78ZWWkAXLFgDL7aTLi/jKo+gjU
g6nTPqm/OCLHdQSoaB26CBYHwNRMUe2zuHzzw0XQjZFJBynwH/TN7K4+C31Ee0FBGgIc+Zmz8N29
II5ERVefvvP2a7+Qh5o0oqQIUSFr/TocnTyEXP5VicCvC0RxBBGFcSD3Ds6EOVJEnmOaCM3uOrpl
QF3157QvnH/Ws7+gGyn8Jh6DTniSf92I+6ugaCOQ49T1syGeNstxSQZQmD+pH757JgSJWVoYAHAA
HE5fRSagGDXRPNazIItaB4wZJBMEWRzRGoQo8U7ydXt9fxdo6oh2ClSqkNQ40rNAdm3oKigjSaYH
NbjefpIvjQUMRciVKEMBGLu9js9YoO3RYJFgjIj9qVRG7Wb5cjMo6sgEUyBSwdIvQ2+bHpGepBGl
IhuDTWZlZIAXhtBid/ZfLQSWc6cdgNlst94RrYAs4vIMPQ9yBwrqUEG74/By/qqKhgQKiHvV64Ze
Dh3RMnQCffgy4DwwSwPwWj/NFypS3f6driN676ke0/x5q5e1lL9uKOEcQC4LiPCrj7SvHFRr1AGn
YTkzn9fnuEwEmRLjoXZzZyNQiwe5TYeb25+/po9oeScrqMcjnX/nNww+BhL+EzhcFRXYy4MXNoKq
jGiYBdfCk944OrVA67PB7pMgjaigUNhPfdxg6xbs7wbVHIFFANsIi0B/HZtusBSayncNTAfajBor
gTON0fg80YOFQCyYWJUSe+I4F4JWvOZg09kc4RtQNs46fPNYYC1RgN5VaO/Ew9EpyU46DLaVKJ0X
YYz5ugzIm4PdQBSWBq80e/q6W45MSVBqMdh2lomyogeRCjt3+UWwFSGJAiHo8CQ9jk9IdubcUNmg
8bE15visEtn0+7uBqAJ0Cxr0ajsX4uhiKxAfdXxEw0Sk0gXbAJm/zDgQYZMRGaD9d0KjV85HZDha
dLG1OhKAYQtgjgwKXZD+3/GgdGwGaOYwHHem5fHtAwBEg00n2RjBcAUhW0d0tb0OjwM2gwbHCaGc
nct9dFLhW8QUv+5IiKhC5AL9bg/nrxgjft1FHHoB/FMH4Sdues5lTlwv/LzNYnqP+R6Tx/+84SmH
+XqAXeZuy9ohP0PBtvd1JB/9yH0Kr/v5j4Pg4za5uPfHp2Tj/r/v5vf6yd98p6dfnnqP2Sp7oHnN
Nnu4e8uePORfD9njfl5tm1P5+haveEmez/4PBw1XTrLK98ft49KDB45WbRK/GHkb5Rs68njleqv9
F+7zq0OHPXn8zNqHb75F7NIHqYc+AT78L39nXpG8uQUBmexPYRfpGPoE2PK//HX4MfsQwtCBl6ts
Fbtf/n3w0rso1fCxWZE5dEB58uYza1OG+yuzC5D/xoccjr4NLQwd/e0q+/LXwbi9r/obxl19+fv+
xW7fBokHD/2Yxavovnw4/KS9TzV08BuPT/n4ZrGKH73s8AG9mf47HjBnS/IQtswlNEgHorEz/7CC
f+9TXm7M3sQc+oxOFKzeTCiyybz48EP3tsvgB3Bq37xdleHhd+jrEgYP/n1Cq+8TZv2UYvohTHzg
2P+KVunhed2l5ocux5JPmL+Zo0e8Aym8i+ANHf6ttyq//P20r7e2S+/8Dx34JuGNo4Pd173y7zhC
Sfz5y3/iQ4X97J4MfW/k7io+/JLP4bGhY08eXwr157zUj4f+luX3XI/22h58qkX71r8d2rrdHQ8h
r/XHfwEAAP//</cx:binary>
              </cx:geoCache>
            </cx:geography>
          </cx:layoutPr>
          <cx:valueColors>
            <cx:minColor>
              <a:schemeClr val="accent2">
                <a:lumMod val="40000"/>
                <a:lumOff val="60000"/>
              </a:schemeClr>
            </cx:minColor>
            <cx:maxColor>
              <a:schemeClr val="accent2">
                <a:lumMod val="50000"/>
              </a:schemeClr>
            </cx:maxColor>
          </cx:valueColors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chart" Target="../charts/chart5.xml"/><Relationship Id="rId7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image" Target="../media/image2.png"/><Relationship Id="rId6" Type="http://schemas.microsoft.com/office/2014/relationships/chartEx" Target="../charts/chartEx2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33132</xdr:colOff>
      <xdr:row>1</xdr:row>
      <xdr:rowOff>2</xdr:rowOff>
    </xdr:from>
    <xdr:to>
      <xdr:col>3</xdr:col>
      <xdr:colOff>554936</xdr:colOff>
      <xdr:row>4</xdr:row>
      <xdr:rowOff>7826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32A473-FD2A-4CCD-9C24-74224D374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36" y="124241"/>
          <a:ext cx="2286000" cy="554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137160</xdr:rowOff>
    </xdr:from>
    <xdr:to>
      <xdr:col>9</xdr:col>
      <xdr:colOff>419100</xdr:colOff>
      <xdr:row>16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4</xdr:row>
      <xdr:rowOff>76200</xdr:rowOff>
    </xdr:from>
    <xdr:to>
      <xdr:col>10</xdr:col>
      <xdr:colOff>220980</xdr:colOff>
      <xdr:row>19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4</xdr:row>
      <xdr:rowOff>137160</xdr:rowOff>
    </xdr:from>
    <xdr:to>
      <xdr:col>9</xdr:col>
      <xdr:colOff>579120</xdr:colOff>
      <xdr:row>19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5</xdr:row>
      <xdr:rowOff>91440</xdr:rowOff>
    </xdr:from>
    <xdr:to>
      <xdr:col>15</xdr:col>
      <xdr:colOff>152400</xdr:colOff>
      <xdr:row>20</xdr:row>
      <xdr:rowOff>91440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58CC490-0E73-2BDF-FE4A-996822973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104394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83820</xdr:rowOff>
    </xdr:from>
    <xdr:to>
      <xdr:col>4</xdr:col>
      <xdr:colOff>220978</xdr:colOff>
      <xdr:row>4</xdr:row>
      <xdr:rowOff>11847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83820"/>
          <a:ext cx="2278378" cy="537627"/>
        </a:xfrm>
        <a:prstGeom prst="rect">
          <a:avLst/>
        </a:prstGeom>
      </xdr:spPr>
    </xdr:pic>
    <xdr:clientData/>
  </xdr:twoCellAnchor>
  <xdr:twoCellAnchor>
    <xdr:from>
      <xdr:col>4</xdr:col>
      <xdr:colOff>289560</xdr:colOff>
      <xdr:row>0</xdr:row>
      <xdr:rowOff>114300</xdr:rowOff>
    </xdr:from>
    <xdr:to>
      <xdr:col>4</xdr:col>
      <xdr:colOff>289560</xdr:colOff>
      <xdr:row>3</xdr:row>
      <xdr:rowOff>137160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2453640" y="114300"/>
          <a:ext cx="0" cy="480060"/>
        </a:xfrm>
        <a:prstGeom prst="line">
          <a:avLst/>
        </a:prstGeom>
        <a:ln w="762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2318</xdr:colOff>
      <xdr:row>0</xdr:row>
      <xdr:rowOff>76123</xdr:rowOff>
    </xdr:from>
    <xdr:ext cx="6947122" cy="588879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707418" y="76123"/>
          <a:ext cx="6947122" cy="588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Dashboar</a:t>
          </a:r>
          <a:r>
            <a:rPr lang="en-US" sz="3200" b="1" baseline="0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d de Vendas 2022 - 2023</a:t>
          </a:r>
          <a:endParaRPr lang="en-US" sz="3200" b="1">
            <a:solidFill>
              <a:schemeClr val="accent6"/>
            </a:solidFill>
            <a:latin typeface="Inter Tight" pitchFamily="2" charset="0"/>
            <a:ea typeface="Inter Tight" pitchFamily="2" charset="0"/>
            <a:cs typeface="Inter Tight" pitchFamily="2" charset="0"/>
          </a:endParaRPr>
        </a:p>
      </xdr:txBody>
    </xdr:sp>
    <xdr:clientData/>
  </xdr:oneCellAnchor>
  <xdr:twoCellAnchor>
    <xdr:from>
      <xdr:col>0</xdr:col>
      <xdr:colOff>30480</xdr:colOff>
      <xdr:row>5</xdr:row>
      <xdr:rowOff>45719</xdr:rowOff>
    </xdr:from>
    <xdr:to>
      <xdr:col>3</xdr:col>
      <xdr:colOff>426720</xdr:colOff>
      <xdr:row>33</xdr:row>
      <xdr:rowOff>144780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0480" y="807719"/>
          <a:ext cx="2019300" cy="4366261"/>
        </a:xfrm>
        <a:prstGeom prst="roundRect">
          <a:avLst>
            <a:gd name="adj" fmla="val 6733"/>
          </a:avLst>
        </a:prstGeom>
        <a:solidFill>
          <a:schemeClr val="accent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Filtros</a:t>
          </a:r>
          <a:endParaRPr lang="en-US" sz="1100" b="1">
            <a:solidFill>
              <a:schemeClr val="accent6"/>
            </a:solidFill>
            <a:latin typeface="Inter Tight" pitchFamily="2" charset="0"/>
            <a:ea typeface="Inter Tight" pitchFamily="2" charset="0"/>
            <a:cs typeface="Inter Tight" pitchFamily="2" charset="0"/>
          </a:endParaRPr>
        </a:p>
      </xdr:txBody>
    </xdr:sp>
    <xdr:clientData/>
  </xdr:twoCellAnchor>
  <xdr:twoCellAnchor>
    <xdr:from>
      <xdr:col>4</xdr:col>
      <xdr:colOff>30480</xdr:colOff>
      <xdr:row>18</xdr:row>
      <xdr:rowOff>38100</xdr:rowOff>
    </xdr:from>
    <xdr:to>
      <xdr:col>18</xdr:col>
      <xdr:colOff>480060</xdr:colOff>
      <xdr:row>33</xdr:row>
      <xdr:rowOff>137160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194560" y="2781300"/>
          <a:ext cx="8023860" cy="2385060"/>
        </a:xfrm>
        <a:prstGeom prst="roundRect">
          <a:avLst>
            <a:gd name="adj" fmla="val 6733"/>
          </a:avLst>
        </a:prstGeom>
        <a:solidFill>
          <a:schemeClr val="accent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Volume</a:t>
          </a:r>
          <a:r>
            <a:rPr lang="en-US" sz="1800" b="1" baseline="0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 de Vendas 2022 - 2023</a:t>
          </a:r>
          <a:endParaRPr lang="en-US" sz="1100" b="1">
            <a:solidFill>
              <a:schemeClr val="accent6"/>
            </a:solidFill>
            <a:latin typeface="Inter Tight" pitchFamily="2" charset="0"/>
            <a:ea typeface="Inter Tight" pitchFamily="2" charset="0"/>
            <a:cs typeface="Inter Tight" pitchFamily="2" charset="0"/>
          </a:endParaRPr>
        </a:p>
      </xdr:txBody>
    </xdr:sp>
    <xdr:clientData/>
  </xdr:twoCellAnchor>
  <xdr:twoCellAnchor>
    <xdr:from>
      <xdr:col>9</xdr:col>
      <xdr:colOff>55470</xdr:colOff>
      <xdr:row>5</xdr:row>
      <xdr:rowOff>45720</xdr:rowOff>
    </xdr:from>
    <xdr:to>
      <xdr:col>18</xdr:col>
      <xdr:colOff>466950</xdr:colOff>
      <xdr:row>17</xdr:row>
      <xdr:rowOff>123848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4924650" y="807720"/>
          <a:ext cx="5280660" cy="1906928"/>
        </a:xfrm>
        <a:prstGeom prst="roundRect">
          <a:avLst>
            <a:gd name="adj" fmla="val 6733"/>
          </a:avLst>
        </a:prstGeom>
        <a:solidFill>
          <a:schemeClr val="accent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Canal</a:t>
          </a:r>
          <a:r>
            <a:rPr lang="en-US" sz="1800" b="1" baseline="0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 de Venda</a:t>
          </a:r>
          <a:endParaRPr lang="en-US" sz="1100" b="1">
            <a:solidFill>
              <a:schemeClr val="accent6"/>
            </a:solidFill>
            <a:latin typeface="Inter Tight" pitchFamily="2" charset="0"/>
            <a:ea typeface="Inter Tight" pitchFamily="2" charset="0"/>
            <a:cs typeface="Inter Tight" pitchFamily="2" charset="0"/>
          </a:endParaRPr>
        </a:p>
      </xdr:txBody>
    </xdr:sp>
    <xdr:clientData/>
  </xdr:twoCellAnchor>
  <xdr:twoCellAnchor>
    <xdr:from>
      <xdr:col>19</xdr:col>
      <xdr:colOff>60345</xdr:colOff>
      <xdr:row>5</xdr:row>
      <xdr:rowOff>45720</xdr:rowOff>
    </xdr:from>
    <xdr:to>
      <xdr:col>25</xdr:col>
      <xdr:colOff>481054</xdr:colOff>
      <xdr:row>33</xdr:row>
      <xdr:rowOff>53974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0339725" y="807720"/>
          <a:ext cx="3666829" cy="4275454"/>
        </a:xfrm>
        <a:prstGeom prst="roundRect">
          <a:avLst>
            <a:gd name="adj" fmla="val 6733"/>
          </a:avLst>
        </a:prstGeom>
        <a:solidFill>
          <a:schemeClr val="accent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Vendas</a:t>
          </a:r>
          <a:r>
            <a:rPr lang="en-US" sz="1800" b="1" baseline="0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 por </a:t>
          </a:r>
          <a:r>
            <a:rPr lang="en-US" sz="18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Estados</a:t>
          </a:r>
          <a:endParaRPr lang="en-US" sz="1100" b="1">
            <a:solidFill>
              <a:schemeClr val="accent6"/>
            </a:solidFill>
            <a:latin typeface="Inter Tight" pitchFamily="2" charset="0"/>
            <a:ea typeface="Inter Tight" pitchFamily="2" charset="0"/>
            <a:cs typeface="Inter Tight" pitchFamily="2" charset="0"/>
          </a:endParaRPr>
        </a:p>
      </xdr:txBody>
    </xdr:sp>
    <xdr:clientData/>
  </xdr:twoCellAnchor>
  <xdr:twoCellAnchor>
    <xdr:from>
      <xdr:col>4</xdr:col>
      <xdr:colOff>20115</xdr:colOff>
      <xdr:row>5</xdr:row>
      <xdr:rowOff>45721</xdr:rowOff>
    </xdr:from>
    <xdr:to>
      <xdr:col>8</xdr:col>
      <xdr:colOff>462075</xdr:colOff>
      <xdr:row>17</xdr:row>
      <xdr:rowOff>116281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184195" y="807721"/>
          <a:ext cx="2606040" cy="1899360"/>
        </a:xfrm>
        <a:prstGeom prst="roundRect">
          <a:avLst>
            <a:gd name="adj" fmla="val 6733"/>
          </a:avLst>
        </a:prstGeom>
        <a:solidFill>
          <a:schemeClr val="accent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accent6"/>
              </a:solidFill>
              <a:latin typeface="Inter Tight" pitchFamily="2" charset="0"/>
              <a:ea typeface="Inter Tight" pitchFamily="2" charset="0"/>
              <a:cs typeface="Inter Tight" pitchFamily="2" charset="0"/>
            </a:rPr>
            <a:t>Revendedores</a:t>
          </a:r>
        </a:p>
      </xdr:txBody>
    </xdr:sp>
    <xdr:clientData/>
  </xdr:twoCellAnchor>
  <xdr:twoCellAnchor>
    <xdr:from>
      <xdr:col>5</xdr:col>
      <xdr:colOff>7620</xdr:colOff>
      <xdr:row>20</xdr:row>
      <xdr:rowOff>40660</xdr:rowOff>
    </xdr:from>
    <xdr:to>
      <xdr:col>11</xdr:col>
      <xdr:colOff>274320</xdr:colOff>
      <xdr:row>34</xdr:row>
      <xdr:rowOff>99060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137160</xdr:colOff>
      <xdr:row>6</xdr:row>
      <xdr:rowOff>137160</xdr:rowOff>
    </xdr:from>
    <xdr:to>
      <xdr:col>18</xdr:col>
      <xdr:colOff>266700</xdr:colOff>
      <xdr:row>17</xdr:row>
      <xdr:rowOff>106680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358140</xdr:colOff>
      <xdr:row>21</xdr:row>
      <xdr:rowOff>7620</xdr:rowOff>
    </xdr:from>
    <xdr:to>
      <xdr:col>18</xdr:col>
      <xdr:colOff>381000</xdr:colOff>
      <xdr:row>35</xdr:row>
      <xdr:rowOff>167640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182880</xdr:colOff>
      <xdr:row>5</xdr:row>
      <xdr:rowOff>129540</xdr:rowOff>
    </xdr:from>
    <xdr:to>
      <xdr:col>8</xdr:col>
      <xdr:colOff>480060</xdr:colOff>
      <xdr:row>18</xdr:row>
      <xdr:rowOff>83820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129208</xdr:colOff>
      <xdr:row>5</xdr:row>
      <xdr:rowOff>144780</xdr:rowOff>
    </xdr:from>
    <xdr:to>
      <xdr:col>25</xdr:col>
      <xdr:colOff>510540</xdr:colOff>
      <xdr:row>32</xdr:row>
      <xdr:rowOff>15240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B003A1DA-4791-4CB7-ACE1-C03E0776A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82833" y="906780"/>
              <a:ext cx="3524582" cy="3985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122708</xdr:colOff>
      <xdr:row>14</xdr:row>
      <xdr:rowOff>15241</xdr:rowOff>
    </xdr:from>
    <xdr:to>
      <xdr:col>3</xdr:col>
      <xdr:colOff>326873</xdr:colOff>
      <xdr:row>32</xdr:row>
      <xdr:rowOff>144780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Produto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708" y="2148841"/>
              <a:ext cx="1827225" cy="28727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121920</xdr:colOff>
      <xdr:row>8</xdr:row>
      <xdr:rowOff>38101</xdr:rowOff>
    </xdr:from>
    <xdr:to>
      <xdr:col>3</xdr:col>
      <xdr:colOff>327660</xdr:colOff>
      <xdr:row>12</xdr:row>
      <xdr:rowOff>83820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Anos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" y="1257301"/>
              <a:ext cx="1828800" cy="6553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0</xdr:colOff>
      <xdr:row>5</xdr:row>
      <xdr:rowOff>137160</xdr:rowOff>
    </xdr:from>
    <xdr:to>
      <xdr:col>3</xdr:col>
      <xdr:colOff>342900</xdr:colOff>
      <xdr:row>8</xdr:row>
      <xdr:rowOff>22860</xdr:rowOff>
    </xdr:to>
    <xdr:pic>
      <xdr:nvPicPr>
        <xdr:cNvPr id="12" name="Gráfico 11" descr="Filtro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623060" y="899160"/>
          <a:ext cx="342900" cy="3429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phael" refreshedDate="44982.90098460648" createdVersion="8" refreshedVersion="8" minRefreshableVersion="3" recordCount="2105" xr:uid="{1F9B90E5-2B1E-4555-838A-DF0C591BD401}">
  <cacheSource type="worksheet">
    <worksheetSource ref="B6:M2111" sheet="ExtraçãoDados"/>
  </cacheSource>
  <cacheFields count="14">
    <cacheField name="Lojista" numFmtId="0">
      <sharedItems count="5">
        <s v="Americanas"/>
        <s v="Kalunga"/>
        <s v="Fast Shop"/>
        <s v="Carrefour"/>
        <s v="Magazine Luiza"/>
      </sharedItems>
    </cacheField>
    <cacheField name="Categoria" numFmtId="0">
      <sharedItems count="2">
        <s v="Loja Fisica"/>
        <s v="E-Commerce"/>
      </sharedItems>
    </cacheField>
    <cacheField name="Data" numFmtId="14">
      <sharedItems containsSemiMixedTypes="0" containsNonDate="0" containsDate="1" containsString="0" minDate="2022-01-01T00:00:00" maxDate="2023-08-28T00:00:00" count="106">
        <d v="2022-01-01T00:00:00"/>
        <d v="2022-01-16T00:00:00"/>
        <d v="2022-01-23T00:00:00"/>
        <d v="2022-01-30T00:00:00"/>
        <d v="2022-02-06T00:00:00"/>
        <d v="2022-02-13T00:00:00"/>
        <d v="2022-02-20T00:00:00"/>
        <d v="2022-02-27T00:00:00"/>
        <d v="2022-03-06T00:00:00"/>
        <d v="2022-03-13T00:00:00"/>
        <d v="2022-03-20T00:00:00"/>
        <d v="2022-03-27T00:00:00"/>
        <d v="2022-04-03T00:00:00"/>
        <d v="2022-04-10T00:00:00"/>
        <d v="2022-04-17T00:00:00"/>
        <d v="2022-04-24T00:00:00"/>
        <d v="2022-05-01T00:00:00"/>
        <d v="2022-05-08T00:00:00"/>
        <d v="2022-05-15T00:00:00"/>
        <d v="2022-05-22T00:00:00"/>
        <d v="2022-05-29T00:00:00"/>
        <d v="2022-06-05T00:00:00"/>
        <d v="2022-06-12T00:00:00"/>
        <d v="2022-06-19T00:00:00"/>
        <d v="2022-06-26T00:00:00"/>
        <d v="2022-07-03T00:00:00"/>
        <d v="2022-07-10T00:00:00"/>
        <d v="2022-07-17T00:00:00"/>
        <d v="2022-07-24T00:00:00"/>
        <d v="2022-07-31T00:00:00"/>
        <d v="2022-08-07T00:00:00"/>
        <d v="2022-08-14T00:00:00"/>
        <d v="2022-08-21T00:00:00"/>
        <d v="2022-08-28T00:00:00"/>
        <d v="2022-09-04T00:00:00"/>
        <d v="2022-09-11T00:00:00"/>
        <d v="2022-09-18T00:00:00"/>
        <d v="2022-09-25T00:00:00"/>
        <d v="2022-10-02T00:00:00"/>
        <d v="2022-10-09T00:00:00"/>
        <d v="2022-10-16T00:00:00"/>
        <d v="2022-10-23T00:00:00"/>
        <d v="2022-10-30T00:00:00"/>
        <d v="2022-11-06T00:00:00"/>
        <d v="2022-11-13T00:00:00"/>
        <d v="2022-11-20T00:00:00"/>
        <d v="2022-11-27T00:00:00"/>
        <d v="2022-12-04T00:00:00"/>
        <d v="2022-12-11T00:00:00"/>
        <d v="2022-12-18T00:00:00"/>
        <d v="2022-12-25T00:00:00"/>
        <d v="2023-01-01T00:00:00"/>
        <d v="2023-01-08T00:00:00"/>
        <d v="2023-01-15T00:00:00"/>
        <d v="2023-01-22T00:00:00"/>
        <d v="2023-01-29T00:00:00"/>
        <d v="2023-02-05T00:00:00"/>
        <d v="2023-02-12T00:00:00"/>
        <d v="2023-02-19T00:00:00"/>
        <d v="2023-02-26T00:00:00"/>
        <d v="2023-03-05T00:00:00"/>
        <d v="2023-03-12T00:00:00"/>
        <d v="2023-03-19T00:00:00"/>
        <d v="2023-03-26T00:00:00"/>
        <d v="2023-04-02T00:00:00"/>
        <d v="2023-04-09T00:00:00"/>
        <d v="2023-04-16T00:00:00"/>
        <d v="2023-04-23T00:00:00"/>
        <d v="2023-04-30T00:00:00"/>
        <d v="2023-05-07T00:00:00"/>
        <d v="2023-05-14T00:00:00"/>
        <d v="2023-05-21T00:00:00"/>
        <d v="2023-05-28T00:00:00"/>
        <d v="2023-06-04T00:00:00"/>
        <d v="2023-06-11T00:00:00"/>
        <d v="2023-06-18T00:00:00"/>
        <d v="2023-06-25T00:00:00"/>
        <d v="2023-07-02T00:00:00"/>
        <d v="2023-07-09T00:00:00"/>
        <d v="2023-07-16T00:00:00"/>
        <d v="2023-07-23T00:00:00"/>
        <d v="2023-07-30T00:00:00"/>
        <d v="2023-08-06T00:00:00"/>
        <d v="2023-08-13T00:00:00"/>
        <d v="2023-08-20T00:00:00"/>
        <d v="2023-08-27T00:00:00"/>
        <d v="2023-08-01T00:00:00"/>
        <d v="2023-08-08T00:00:00"/>
        <d v="2023-08-15T00:00:00"/>
        <d v="2023-08-22T00:00:00"/>
        <d v="2022-01-31T00:00:00"/>
        <d v="2022-03-02T00:00:00"/>
        <d v="2022-04-01T00:00:00"/>
        <d v="2022-05-31T00:00:00"/>
        <d v="2022-06-30T00:00:00"/>
        <d v="2022-07-30T00:00:00"/>
        <d v="2022-08-29T00:00:00"/>
        <d v="2022-09-28T00:00:00"/>
        <d v="2022-10-28T00:00:00"/>
        <d v="2022-12-27T00:00:00"/>
        <d v="2023-01-26T00:00:00"/>
        <d v="2023-02-25T00:00:00"/>
        <d v="2023-03-27T00:00:00"/>
        <d v="2023-04-26T00:00:00"/>
        <d v="2023-05-26T00:00:00"/>
        <d v="2023-07-25T00:00:00"/>
      </sharedItems>
      <fieldGroup par="13" base="2">
        <rangePr groupBy="months" startDate="2022-01-01T00:00:00" endDate="2023-08-28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8/2023"/>
        </groupItems>
      </fieldGroup>
    </cacheField>
    <cacheField name="Região" numFmtId="0">
      <sharedItems count="5">
        <s v="Centro-oeste"/>
        <s v="Nordeste"/>
        <s v="Norte"/>
        <s v="Sudeste"/>
        <s v="Sul"/>
      </sharedItems>
    </cacheField>
    <cacheField name="Estado" numFmtId="0">
      <sharedItems count="27">
        <s v="Distrito Federal"/>
        <s v="Goias"/>
        <s v="Mato Grosso"/>
        <s v="Mato Grosso do Sul"/>
        <s v="Bahia"/>
        <s v="Ceará"/>
        <s v="Pernambuco"/>
        <s v="Sergipe"/>
        <s v="Piaui"/>
        <s v="Maranhão"/>
        <s v="Paraiba"/>
        <s v="Alagoas"/>
        <s v="Rio Grande Do Norte"/>
        <s v="Amazonas"/>
        <s v="Pará"/>
        <s v="Tocantins"/>
        <s v="Acre"/>
        <s v="Roraima"/>
        <s v="Amapá"/>
        <s v="Rondonia"/>
        <s v="Minas Gerais"/>
        <s v="Espirito Santo"/>
        <s v="Rio de Janeiro"/>
        <s v="São Paulo"/>
        <s v="Paraná"/>
        <s v="Rio Grande do Sul"/>
        <s v="Santa Catarina"/>
      </sharedItems>
    </cacheField>
    <cacheField name="Cidade" numFmtId="0">
      <sharedItems/>
    </cacheField>
    <cacheField name="Produto" numFmtId="0">
      <sharedItems count="13">
        <s v="Desktop Ultra"/>
        <s v="Teclado Gamer"/>
        <s v="Monitor 20 pol"/>
        <s v="TV Ultra"/>
        <s v="Teclado"/>
        <s v="Monitor 27 pol"/>
        <s v="Monitor 24 pol"/>
        <s v="Desktop Pro"/>
        <s v="TV LED HD"/>
        <s v="Notebook 20"/>
        <s v="Notebook 15"/>
        <s v="Desktop Basic"/>
        <s v="Notebook 17"/>
      </sharedItems>
    </cacheField>
    <cacheField name="Preço Unitário" numFmtId="165">
      <sharedItems containsSemiMixedTypes="0" containsString="0" containsNumber="1" containsInteger="1" minValue="300" maxValue="8902"/>
    </cacheField>
    <cacheField name="Quantidade" numFmtId="0">
      <sharedItems containsSemiMixedTypes="0" containsString="0" containsNumber="1" containsInteger="1" minValue="1" maxValue="21"/>
    </cacheField>
    <cacheField name="Receita Bruta" numFmtId="165">
      <sharedItems containsSemiMixedTypes="0" containsString="0" containsNumber="1" containsInteger="1" minValue="300" maxValue="186942"/>
    </cacheField>
    <cacheField name="Margem Bruta" numFmtId="165">
      <sharedItems containsSemiMixedTypes="0" containsString="0" containsNumber="1" minValue="45" maxValue="65429.7"/>
    </cacheField>
    <cacheField name="%Margem" numFmtId="164">
      <sharedItems containsSemiMixedTypes="0" containsString="0" containsNumber="1" minValue="0.15" maxValue="0.5"/>
    </cacheField>
    <cacheField name="Trimestres" numFmtId="0" databaseField="0">
      <fieldGroup base="2">
        <rangePr groupBy="quarters" startDate="2022-01-01T00:00:00" endDate="2023-08-28T00:00:00"/>
        <groupItems count="6">
          <s v="&lt;01/01/2022"/>
          <s v="Trim1"/>
          <s v="Trim2"/>
          <s v="Trim3"/>
          <s v="Trim4"/>
          <s v="&gt;28/08/2023"/>
        </groupItems>
      </fieldGroup>
    </cacheField>
    <cacheField name="Anos" numFmtId="0" databaseField="0">
      <fieldGroup base="2">
        <rangePr groupBy="years" startDate="2022-01-01T00:00:00" endDate="2023-08-28T00:00:00"/>
        <groupItems count="4">
          <s v="&lt;01/01/2022"/>
          <s v="2022"/>
          <s v="2023"/>
          <s v="&gt;28/08/2023"/>
        </groupItems>
      </fieldGroup>
    </cacheField>
  </cacheFields>
  <extLst>
    <ext xmlns:x14="http://schemas.microsoft.com/office/spreadsheetml/2009/9/main" uri="{725AE2AE-9491-48be-B2B4-4EB974FC3084}">
      <x14:pivotCacheDefinition pivotCacheId="20732909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5">
  <r>
    <x v="0"/>
    <x v="0"/>
    <x v="0"/>
    <x v="0"/>
    <x v="0"/>
    <s v="Brasilia"/>
    <x v="0"/>
    <n v="8902"/>
    <n v="4"/>
    <n v="35608"/>
    <n v="12462.8"/>
    <n v="0.35"/>
  </r>
  <r>
    <x v="0"/>
    <x v="0"/>
    <x v="1"/>
    <x v="0"/>
    <x v="0"/>
    <s v="Brasilia"/>
    <x v="1"/>
    <n v="500"/>
    <n v="4"/>
    <n v="2000"/>
    <n v="500"/>
    <n v="0.25"/>
  </r>
  <r>
    <x v="0"/>
    <x v="1"/>
    <x v="2"/>
    <x v="0"/>
    <x v="0"/>
    <s v="Brasilia"/>
    <x v="2"/>
    <n v="1200"/>
    <n v="5"/>
    <n v="6000"/>
    <n v="1800"/>
    <n v="0.3"/>
  </r>
  <r>
    <x v="0"/>
    <x v="1"/>
    <x v="3"/>
    <x v="0"/>
    <x v="0"/>
    <s v="Brasilia"/>
    <x v="1"/>
    <n v="500"/>
    <n v="12"/>
    <n v="6000"/>
    <n v="1500"/>
    <n v="0.25"/>
  </r>
  <r>
    <x v="1"/>
    <x v="1"/>
    <x v="4"/>
    <x v="0"/>
    <x v="0"/>
    <s v="Brasilia"/>
    <x v="0"/>
    <n v="8902"/>
    <n v="21"/>
    <n v="186942"/>
    <n v="65429.7"/>
    <n v="0.35"/>
  </r>
  <r>
    <x v="0"/>
    <x v="0"/>
    <x v="5"/>
    <x v="0"/>
    <x v="0"/>
    <s v="Brasilia"/>
    <x v="3"/>
    <n v="5130"/>
    <n v="2"/>
    <n v="10260"/>
    <n v="4104"/>
    <n v="0.4"/>
  </r>
  <r>
    <x v="0"/>
    <x v="1"/>
    <x v="6"/>
    <x v="0"/>
    <x v="0"/>
    <s v="Brasilia"/>
    <x v="0"/>
    <n v="8902"/>
    <n v="6"/>
    <n v="53412"/>
    <n v="18694.199999999997"/>
    <n v="0.35"/>
  </r>
  <r>
    <x v="2"/>
    <x v="1"/>
    <x v="7"/>
    <x v="0"/>
    <x v="0"/>
    <s v="Brasilia"/>
    <x v="4"/>
    <n v="300"/>
    <n v="1"/>
    <n v="300"/>
    <n v="45"/>
    <n v="0.15"/>
  </r>
  <r>
    <x v="1"/>
    <x v="0"/>
    <x v="8"/>
    <x v="0"/>
    <x v="0"/>
    <s v="Brasilia"/>
    <x v="5"/>
    <n v="1700"/>
    <n v="10"/>
    <n v="17000"/>
    <n v="8500"/>
    <n v="0.5"/>
  </r>
  <r>
    <x v="3"/>
    <x v="0"/>
    <x v="9"/>
    <x v="0"/>
    <x v="0"/>
    <s v="Brasilia"/>
    <x v="6"/>
    <n v="1500"/>
    <n v="3"/>
    <n v="4500"/>
    <n v="1800"/>
    <n v="0.4"/>
  </r>
  <r>
    <x v="1"/>
    <x v="1"/>
    <x v="10"/>
    <x v="0"/>
    <x v="0"/>
    <s v="Brasilia"/>
    <x v="7"/>
    <n v="5340"/>
    <n v="12"/>
    <n v="64080"/>
    <n v="19224"/>
    <n v="0.3"/>
  </r>
  <r>
    <x v="0"/>
    <x v="1"/>
    <x v="11"/>
    <x v="0"/>
    <x v="0"/>
    <s v="Brasilia"/>
    <x v="0"/>
    <n v="8902"/>
    <n v="2"/>
    <n v="17804"/>
    <n v="6231.4"/>
    <n v="0.35"/>
  </r>
  <r>
    <x v="0"/>
    <x v="1"/>
    <x v="12"/>
    <x v="0"/>
    <x v="0"/>
    <s v="Brasilia"/>
    <x v="3"/>
    <n v="5130"/>
    <n v="8"/>
    <n v="41040"/>
    <n v="16416"/>
    <n v="0.4"/>
  </r>
  <r>
    <x v="3"/>
    <x v="1"/>
    <x v="13"/>
    <x v="0"/>
    <x v="0"/>
    <s v="Brasilia"/>
    <x v="0"/>
    <n v="8902"/>
    <n v="3"/>
    <n v="26706"/>
    <n v="9347.0999999999985"/>
    <n v="0.35"/>
  </r>
  <r>
    <x v="1"/>
    <x v="0"/>
    <x v="14"/>
    <x v="0"/>
    <x v="0"/>
    <s v="Brasilia"/>
    <x v="8"/>
    <n v="3400"/>
    <n v="8"/>
    <n v="27200"/>
    <n v="9520"/>
    <n v="0.35"/>
  </r>
  <r>
    <x v="1"/>
    <x v="1"/>
    <x v="15"/>
    <x v="0"/>
    <x v="0"/>
    <s v="Brasilia"/>
    <x v="9"/>
    <n v="5300"/>
    <n v="10"/>
    <n v="53000"/>
    <n v="15900"/>
    <n v="0.3"/>
  </r>
  <r>
    <x v="0"/>
    <x v="0"/>
    <x v="16"/>
    <x v="0"/>
    <x v="0"/>
    <s v="Brasilia"/>
    <x v="0"/>
    <n v="8902"/>
    <n v="11"/>
    <n v="97922"/>
    <n v="34272.699999999997"/>
    <n v="0.35"/>
  </r>
  <r>
    <x v="0"/>
    <x v="1"/>
    <x v="17"/>
    <x v="0"/>
    <x v="0"/>
    <s v="Brasilia"/>
    <x v="3"/>
    <n v="5130"/>
    <n v="2"/>
    <n v="10260"/>
    <n v="4104"/>
    <n v="0.4"/>
  </r>
  <r>
    <x v="2"/>
    <x v="0"/>
    <x v="18"/>
    <x v="0"/>
    <x v="0"/>
    <s v="Brasilia"/>
    <x v="4"/>
    <n v="300"/>
    <n v="11"/>
    <n v="3300"/>
    <n v="495"/>
    <n v="0.15"/>
  </r>
  <r>
    <x v="3"/>
    <x v="1"/>
    <x v="19"/>
    <x v="0"/>
    <x v="0"/>
    <s v="Brasilia"/>
    <x v="10"/>
    <n v="3200"/>
    <n v="5"/>
    <n v="16000"/>
    <n v="3200"/>
    <n v="0.2"/>
  </r>
  <r>
    <x v="0"/>
    <x v="1"/>
    <x v="20"/>
    <x v="0"/>
    <x v="0"/>
    <s v="Brasilia"/>
    <x v="0"/>
    <n v="8902"/>
    <n v="2"/>
    <n v="17804"/>
    <n v="6231.4"/>
    <n v="0.35"/>
  </r>
  <r>
    <x v="1"/>
    <x v="1"/>
    <x v="21"/>
    <x v="0"/>
    <x v="0"/>
    <s v="Brasilia"/>
    <x v="4"/>
    <n v="300"/>
    <n v="10"/>
    <n v="3000"/>
    <n v="450"/>
    <n v="0.15"/>
  </r>
  <r>
    <x v="2"/>
    <x v="0"/>
    <x v="22"/>
    <x v="0"/>
    <x v="0"/>
    <s v="Brasilia"/>
    <x v="10"/>
    <n v="3200"/>
    <n v="12"/>
    <n v="38400"/>
    <n v="7680"/>
    <n v="0.2"/>
  </r>
  <r>
    <x v="0"/>
    <x v="1"/>
    <x v="23"/>
    <x v="0"/>
    <x v="0"/>
    <s v="Brasilia"/>
    <x v="11"/>
    <n v="4600"/>
    <n v="7"/>
    <n v="32200"/>
    <n v="8050"/>
    <n v="0.25"/>
  </r>
  <r>
    <x v="2"/>
    <x v="0"/>
    <x v="24"/>
    <x v="0"/>
    <x v="0"/>
    <s v="Brasilia"/>
    <x v="2"/>
    <n v="1200"/>
    <n v="9"/>
    <n v="10800"/>
    <n v="3240"/>
    <n v="0.3"/>
  </r>
  <r>
    <x v="3"/>
    <x v="0"/>
    <x v="25"/>
    <x v="0"/>
    <x v="0"/>
    <s v="Brasilia"/>
    <x v="11"/>
    <n v="4600"/>
    <n v="11"/>
    <n v="50600"/>
    <n v="12650"/>
    <n v="0.25"/>
  </r>
  <r>
    <x v="4"/>
    <x v="1"/>
    <x v="26"/>
    <x v="0"/>
    <x v="0"/>
    <s v="Brasilia"/>
    <x v="7"/>
    <n v="5340"/>
    <n v="9"/>
    <n v="48060"/>
    <n v="14418"/>
    <n v="0.3"/>
  </r>
  <r>
    <x v="0"/>
    <x v="1"/>
    <x v="27"/>
    <x v="0"/>
    <x v="0"/>
    <s v="Brasilia"/>
    <x v="9"/>
    <n v="5300"/>
    <n v="5"/>
    <n v="26500"/>
    <n v="7950"/>
    <n v="0.3"/>
  </r>
  <r>
    <x v="0"/>
    <x v="1"/>
    <x v="28"/>
    <x v="0"/>
    <x v="0"/>
    <s v="Brasilia"/>
    <x v="6"/>
    <n v="1500"/>
    <n v="3"/>
    <n v="4500"/>
    <n v="1800"/>
    <n v="0.4"/>
  </r>
  <r>
    <x v="1"/>
    <x v="1"/>
    <x v="28"/>
    <x v="0"/>
    <x v="0"/>
    <s v="Brasilia"/>
    <x v="10"/>
    <n v="3200"/>
    <n v="10"/>
    <n v="32000"/>
    <n v="6400"/>
    <n v="0.2"/>
  </r>
  <r>
    <x v="0"/>
    <x v="0"/>
    <x v="29"/>
    <x v="0"/>
    <x v="0"/>
    <s v="Brasilia"/>
    <x v="6"/>
    <n v="1500"/>
    <n v="8"/>
    <n v="12000"/>
    <n v="4800"/>
    <n v="0.4"/>
  </r>
  <r>
    <x v="2"/>
    <x v="0"/>
    <x v="30"/>
    <x v="0"/>
    <x v="0"/>
    <s v="Brasilia"/>
    <x v="1"/>
    <n v="500"/>
    <n v="12"/>
    <n v="6000"/>
    <n v="1500"/>
    <n v="0.25"/>
  </r>
  <r>
    <x v="0"/>
    <x v="1"/>
    <x v="31"/>
    <x v="0"/>
    <x v="0"/>
    <s v="Brasilia"/>
    <x v="4"/>
    <n v="300"/>
    <n v="8"/>
    <n v="2400"/>
    <n v="360"/>
    <n v="0.15"/>
  </r>
  <r>
    <x v="3"/>
    <x v="0"/>
    <x v="32"/>
    <x v="0"/>
    <x v="0"/>
    <s v="Brasilia"/>
    <x v="5"/>
    <n v="1700"/>
    <n v="10"/>
    <n v="17000"/>
    <n v="8500"/>
    <n v="0.5"/>
  </r>
  <r>
    <x v="0"/>
    <x v="1"/>
    <x v="33"/>
    <x v="0"/>
    <x v="0"/>
    <s v="Brasilia"/>
    <x v="8"/>
    <n v="3400"/>
    <n v="6"/>
    <n v="20400"/>
    <n v="7140"/>
    <n v="0.35"/>
  </r>
  <r>
    <x v="0"/>
    <x v="1"/>
    <x v="34"/>
    <x v="0"/>
    <x v="0"/>
    <s v="Brasilia"/>
    <x v="4"/>
    <n v="300"/>
    <n v="4"/>
    <n v="1200"/>
    <n v="180"/>
    <n v="0.15"/>
  </r>
  <r>
    <x v="0"/>
    <x v="1"/>
    <x v="35"/>
    <x v="0"/>
    <x v="0"/>
    <s v="Brasilia"/>
    <x v="1"/>
    <n v="500"/>
    <n v="9"/>
    <n v="4500"/>
    <n v="1125"/>
    <n v="0.25"/>
  </r>
  <r>
    <x v="3"/>
    <x v="1"/>
    <x v="36"/>
    <x v="0"/>
    <x v="0"/>
    <s v="Brasilia"/>
    <x v="10"/>
    <n v="3200"/>
    <n v="5"/>
    <n v="16000"/>
    <n v="3200"/>
    <n v="0.2"/>
  </r>
  <r>
    <x v="0"/>
    <x v="1"/>
    <x v="37"/>
    <x v="0"/>
    <x v="0"/>
    <s v="Brasilia"/>
    <x v="1"/>
    <n v="500"/>
    <n v="1"/>
    <n v="500"/>
    <n v="125"/>
    <n v="0.25"/>
  </r>
  <r>
    <x v="3"/>
    <x v="1"/>
    <x v="38"/>
    <x v="0"/>
    <x v="0"/>
    <s v="Brasilia"/>
    <x v="5"/>
    <n v="1700"/>
    <n v="6"/>
    <n v="10200"/>
    <n v="5100"/>
    <n v="0.5"/>
  </r>
  <r>
    <x v="0"/>
    <x v="1"/>
    <x v="39"/>
    <x v="0"/>
    <x v="0"/>
    <s v="Brasilia"/>
    <x v="0"/>
    <n v="8902"/>
    <n v="4"/>
    <n v="35608"/>
    <n v="12462.8"/>
    <n v="0.35"/>
  </r>
  <r>
    <x v="1"/>
    <x v="1"/>
    <x v="40"/>
    <x v="0"/>
    <x v="0"/>
    <s v="Brasilia"/>
    <x v="7"/>
    <n v="5340"/>
    <n v="1"/>
    <n v="5340"/>
    <n v="1602"/>
    <n v="0.3"/>
  </r>
  <r>
    <x v="0"/>
    <x v="1"/>
    <x v="41"/>
    <x v="0"/>
    <x v="0"/>
    <s v="Brasilia"/>
    <x v="0"/>
    <n v="8902"/>
    <n v="8"/>
    <n v="71216"/>
    <n v="24925.599999999999"/>
    <n v="0.35"/>
  </r>
  <r>
    <x v="3"/>
    <x v="0"/>
    <x v="42"/>
    <x v="0"/>
    <x v="0"/>
    <s v="Brasilia"/>
    <x v="1"/>
    <n v="500"/>
    <n v="5"/>
    <n v="2500"/>
    <n v="625"/>
    <n v="0.25"/>
  </r>
  <r>
    <x v="4"/>
    <x v="1"/>
    <x v="43"/>
    <x v="0"/>
    <x v="0"/>
    <s v="Brasilia"/>
    <x v="2"/>
    <n v="1200"/>
    <n v="2"/>
    <n v="2400"/>
    <n v="720"/>
    <n v="0.3"/>
  </r>
  <r>
    <x v="2"/>
    <x v="0"/>
    <x v="44"/>
    <x v="0"/>
    <x v="0"/>
    <s v="Brasilia"/>
    <x v="12"/>
    <n v="4500"/>
    <n v="5"/>
    <n v="22500"/>
    <n v="5625"/>
    <n v="0.25"/>
  </r>
  <r>
    <x v="0"/>
    <x v="1"/>
    <x v="45"/>
    <x v="0"/>
    <x v="0"/>
    <s v="Brasilia"/>
    <x v="0"/>
    <n v="8902"/>
    <n v="8"/>
    <n v="71216"/>
    <n v="24925.599999999999"/>
    <n v="0.35"/>
  </r>
  <r>
    <x v="4"/>
    <x v="1"/>
    <x v="46"/>
    <x v="0"/>
    <x v="0"/>
    <s v="Brasilia"/>
    <x v="9"/>
    <n v="5300"/>
    <n v="1"/>
    <n v="5300"/>
    <n v="1590"/>
    <n v="0.3"/>
  </r>
  <r>
    <x v="2"/>
    <x v="1"/>
    <x v="47"/>
    <x v="0"/>
    <x v="0"/>
    <s v="Brasilia"/>
    <x v="9"/>
    <n v="5300"/>
    <n v="1"/>
    <n v="5300"/>
    <n v="1590"/>
    <n v="0.3"/>
  </r>
  <r>
    <x v="0"/>
    <x v="1"/>
    <x v="48"/>
    <x v="0"/>
    <x v="0"/>
    <s v="Brasilia"/>
    <x v="11"/>
    <n v="4600"/>
    <n v="8"/>
    <n v="36800"/>
    <n v="9200"/>
    <n v="0.25"/>
  </r>
  <r>
    <x v="1"/>
    <x v="0"/>
    <x v="49"/>
    <x v="0"/>
    <x v="0"/>
    <s v="Brasilia"/>
    <x v="10"/>
    <n v="3200"/>
    <n v="6"/>
    <n v="19200"/>
    <n v="3840"/>
    <n v="0.2"/>
  </r>
  <r>
    <x v="0"/>
    <x v="0"/>
    <x v="50"/>
    <x v="0"/>
    <x v="0"/>
    <s v="Brasilia"/>
    <x v="3"/>
    <n v="5130"/>
    <n v="5"/>
    <n v="25650"/>
    <n v="10260"/>
    <n v="0.4"/>
  </r>
  <r>
    <x v="1"/>
    <x v="1"/>
    <x v="51"/>
    <x v="0"/>
    <x v="0"/>
    <s v="Brasilia"/>
    <x v="12"/>
    <n v="4500"/>
    <n v="11"/>
    <n v="49500"/>
    <n v="12375"/>
    <n v="0.25"/>
  </r>
  <r>
    <x v="4"/>
    <x v="1"/>
    <x v="52"/>
    <x v="0"/>
    <x v="0"/>
    <s v="Brasilia"/>
    <x v="4"/>
    <n v="300"/>
    <n v="4"/>
    <n v="1200"/>
    <n v="180"/>
    <n v="0.15"/>
  </r>
  <r>
    <x v="0"/>
    <x v="0"/>
    <x v="53"/>
    <x v="0"/>
    <x v="0"/>
    <s v="Brasilia"/>
    <x v="0"/>
    <n v="8902"/>
    <n v="3"/>
    <n v="26706"/>
    <n v="9347.0999999999985"/>
    <n v="0.35"/>
  </r>
  <r>
    <x v="0"/>
    <x v="0"/>
    <x v="54"/>
    <x v="0"/>
    <x v="0"/>
    <s v="Brasilia"/>
    <x v="11"/>
    <n v="4600"/>
    <n v="12"/>
    <n v="55200"/>
    <n v="13800"/>
    <n v="0.25"/>
  </r>
  <r>
    <x v="0"/>
    <x v="0"/>
    <x v="55"/>
    <x v="0"/>
    <x v="0"/>
    <s v="Brasilia"/>
    <x v="8"/>
    <n v="3400"/>
    <n v="1"/>
    <n v="3400"/>
    <n v="1190"/>
    <n v="0.35"/>
  </r>
  <r>
    <x v="4"/>
    <x v="1"/>
    <x v="56"/>
    <x v="0"/>
    <x v="0"/>
    <s v="Brasilia"/>
    <x v="7"/>
    <n v="5340"/>
    <n v="8"/>
    <n v="42720"/>
    <n v="12816"/>
    <n v="0.3"/>
  </r>
  <r>
    <x v="0"/>
    <x v="0"/>
    <x v="57"/>
    <x v="0"/>
    <x v="0"/>
    <s v="Brasilia"/>
    <x v="5"/>
    <n v="1700"/>
    <n v="12"/>
    <n v="20400"/>
    <n v="10200"/>
    <n v="0.5"/>
  </r>
  <r>
    <x v="3"/>
    <x v="0"/>
    <x v="58"/>
    <x v="0"/>
    <x v="0"/>
    <s v="Brasilia"/>
    <x v="10"/>
    <n v="3200"/>
    <n v="12"/>
    <n v="38400"/>
    <n v="7680"/>
    <n v="0.2"/>
  </r>
  <r>
    <x v="3"/>
    <x v="1"/>
    <x v="59"/>
    <x v="0"/>
    <x v="0"/>
    <s v="Brasilia"/>
    <x v="1"/>
    <n v="500"/>
    <n v="10"/>
    <n v="5000"/>
    <n v="1250"/>
    <n v="0.25"/>
  </r>
  <r>
    <x v="3"/>
    <x v="1"/>
    <x v="60"/>
    <x v="0"/>
    <x v="0"/>
    <s v="Brasilia"/>
    <x v="9"/>
    <n v="5300"/>
    <n v="10"/>
    <n v="53000"/>
    <n v="15900"/>
    <n v="0.3"/>
  </r>
  <r>
    <x v="0"/>
    <x v="1"/>
    <x v="61"/>
    <x v="0"/>
    <x v="0"/>
    <s v="Brasilia"/>
    <x v="10"/>
    <n v="3200"/>
    <n v="7"/>
    <n v="22400"/>
    <n v="4480"/>
    <n v="0.2"/>
  </r>
  <r>
    <x v="4"/>
    <x v="0"/>
    <x v="62"/>
    <x v="0"/>
    <x v="0"/>
    <s v="Brasilia"/>
    <x v="1"/>
    <n v="500"/>
    <n v="15"/>
    <n v="7500"/>
    <n v="1875"/>
    <n v="0.25"/>
  </r>
  <r>
    <x v="3"/>
    <x v="0"/>
    <x v="63"/>
    <x v="0"/>
    <x v="0"/>
    <s v="Brasilia"/>
    <x v="10"/>
    <n v="3200"/>
    <n v="10"/>
    <n v="32000"/>
    <n v="6400"/>
    <n v="0.2"/>
  </r>
  <r>
    <x v="0"/>
    <x v="1"/>
    <x v="64"/>
    <x v="0"/>
    <x v="0"/>
    <s v="Brasilia"/>
    <x v="12"/>
    <n v="4500"/>
    <n v="8"/>
    <n v="36000"/>
    <n v="9000"/>
    <n v="0.25"/>
  </r>
  <r>
    <x v="3"/>
    <x v="1"/>
    <x v="65"/>
    <x v="0"/>
    <x v="0"/>
    <s v="Brasilia"/>
    <x v="12"/>
    <n v="4500"/>
    <n v="4"/>
    <n v="18000"/>
    <n v="4500"/>
    <n v="0.25"/>
  </r>
  <r>
    <x v="1"/>
    <x v="1"/>
    <x v="66"/>
    <x v="0"/>
    <x v="0"/>
    <s v="Brasilia"/>
    <x v="12"/>
    <n v="4500"/>
    <n v="5"/>
    <n v="22500"/>
    <n v="5625"/>
    <n v="0.25"/>
  </r>
  <r>
    <x v="4"/>
    <x v="1"/>
    <x v="67"/>
    <x v="0"/>
    <x v="0"/>
    <s v="Brasilia"/>
    <x v="12"/>
    <n v="4500"/>
    <n v="6"/>
    <n v="27000"/>
    <n v="6750"/>
    <n v="0.25"/>
  </r>
  <r>
    <x v="1"/>
    <x v="1"/>
    <x v="68"/>
    <x v="0"/>
    <x v="0"/>
    <s v="Brasilia"/>
    <x v="2"/>
    <n v="1200"/>
    <n v="4"/>
    <n v="4800"/>
    <n v="1440"/>
    <n v="0.3"/>
  </r>
  <r>
    <x v="2"/>
    <x v="1"/>
    <x v="69"/>
    <x v="0"/>
    <x v="0"/>
    <s v="Brasilia"/>
    <x v="8"/>
    <n v="3400"/>
    <n v="1"/>
    <n v="3400"/>
    <n v="1190"/>
    <n v="0.35"/>
  </r>
  <r>
    <x v="3"/>
    <x v="0"/>
    <x v="70"/>
    <x v="0"/>
    <x v="0"/>
    <s v="Brasilia"/>
    <x v="1"/>
    <n v="500"/>
    <n v="10"/>
    <n v="5000"/>
    <n v="1250"/>
    <n v="0.25"/>
  </r>
  <r>
    <x v="3"/>
    <x v="1"/>
    <x v="71"/>
    <x v="0"/>
    <x v="0"/>
    <s v="Brasilia"/>
    <x v="8"/>
    <n v="3400"/>
    <n v="8"/>
    <n v="27200"/>
    <n v="9520"/>
    <n v="0.35"/>
  </r>
  <r>
    <x v="0"/>
    <x v="1"/>
    <x v="72"/>
    <x v="0"/>
    <x v="0"/>
    <s v="Brasilia"/>
    <x v="11"/>
    <n v="4600"/>
    <n v="12"/>
    <n v="55200"/>
    <n v="13800"/>
    <n v="0.25"/>
  </r>
  <r>
    <x v="3"/>
    <x v="0"/>
    <x v="73"/>
    <x v="0"/>
    <x v="0"/>
    <s v="Brasilia"/>
    <x v="1"/>
    <n v="500"/>
    <n v="10"/>
    <n v="5000"/>
    <n v="1250"/>
    <n v="0.25"/>
  </r>
  <r>
    <x v="2"/>
    <x v="1"/>
    <x v="74"/>
    <x v="0"/>
    <x v="0"/>
    <s v="Brasilia"/>
    <x v="3"/>
    <n v="5130"/>
    <n v="15"/>
    <n v="76950"/>
    <n v="30780"/>
    <n v="0.4"/>
  </r>
  <r>
    <x v="4"/>
    <x v="0"/>
    <x v="75"/>
    <x v="0"/>
    <x v="0"/>
    <s v="Brasilia"/>
    <x v="6"/>
    <n v="1500"/>
    <n v="1"/>
    <n v="1500"/>
    <n v="600"/>
    <n v="0.4"/>
  </r>
  <r>
    <x v="0"/>
    <x v="1"/>
    <x v="76"/>
    <x v="0"/>
    <x v="0"/>
    <s v="Brasilia"/>
    <x v="10"/>
    <n v="3200"/>
    <n v="11"/>
    <n v="35200"/>
    <n v="7040"/>
    <n v="0.2"/>
  </r>
  <r>
    <x v="0"/>
    <x v="1"/>
    <x v="77"/>
    <x v="0"/>
    <x v="0"/>
    <s v="Brasilia"/>
    <x v="7"/>
    <n v="5340"/>
    <n v="2"/>
    <n v="10680"/>
    <n v="3204"/>
    <n v="0.3"/>
  </r>
  <r>
    <x v="3"/>
    <x v="0"/>
    <x v="78"/>
    <x v="0"/>
    <x v="0"/>
    <s v="Brasilia"/>
    <x v="7"/>
    <n v="5340"/>
    <n v="1"/>
    <n v="5340"/>
    <n v="1602"/>
    <n v="0.3"/>
  </r>
  <r>
    <x v="0"/>
    <x v="0"/>
    <x v="79"/>
    <x v="0"/>
    <x v="0"/>
    <s v="Brasilia"/>
    <x v="1"/>
    <n v="500"/>
    <n v="5"/>
    <n v="2500"/>
    <n v="625"/>
    <n v="0.25"/>
  </r>
  <r>
    <x v="0"/>
    <x v="0"/>
    <x v="80"/>
    <x v="0"/>
    <x v="0"/>
    <s v="Brasilia"/>
    <x v="7"/>
    <n v="5340"/>
    <n v="12"/>
    <n v="64080"/>
    <n v="19224"/>
    <n v="0.3"/>
  </r>
  <r>
    <x v="4"/>
    <x v="1"/>
    <x v="81"/>
    <x v="0"/>
    <x v="0"/>
    <s v="Brasilia"/>
    <x v="2"/>
    <n v="1200"/>
    <n v="8"/>
    <n v="9600"/>
    <n v="2880"/>
    <n v="0.3"/>
  </r>
  <r>
    <x v="0"/>
    <x v="0"/>
    <x v="82"/>
    <x v="0"/>
    <x v="0"/>
    <s v="Brasilia"/>
    <x v="9"/>
    <n v="5300"/>
    <n v="8"/>
    <n v="42400"/>
    <n v="12720"/>
    <n v="0.3"/>
  </r>
  <r>
    <x v="1"/>
    <x v="1"/>
    <x v="83"/>
    <x v="0"/>
    <x v="0"/>
    <s v="Brasilia"/>
    <x v="0"/>
    <n v="8902"/>
    <n v="11"/>
    <n v="97922"/>
    <n v="34272.699999999997"/>
    <n v="0.35"/>
  </r>
  <r>
    <x v="3"/>
    <x v="1"/>
    <x v="84"/>
    <x v="0"/>
    <x v="0"/>
    <s v="Brasilia"/>
    <x v="0"/>
    <n v="8902"/>
    <n v="12"/>
    <n v="106824"/>
    <n v="37388.399999999994"/>
    <n v="0.35"/>
  </r>
  <r>
    <x v="1"/>
    <x v="1"/>
    <x v="85"/>
    <x v="0"/>
    <x v="0"/>
    <s v="Brasilia"/>
    <x v="12"/>
    <n v="4500"/>
    <n v="3"/>
    <n v="13500"/>
    <n v="3375"/>
    <n v="0.25"/>
  </r>
  <r>
    <x v="0"/>
    <x v="0"/>
    <x v="0"/>
    <x v="0"/>
    <x v="1"/>
    <s v="Goiania"/>
    <x v="0"/>
    <n v="8902"/>
    <n v="13"/>
    <n v="35608"/>
    <n v="12462.8"/>
    <n v="0.35"/>
  </r>
  <r>
    <x v="0"/>
    <x v="0"/>
    <x v="1"/>
    <x v="0"/>
    <x v="1"/>
    <s v="Goiania"/>
    <x v="1"/>
    <n v="500"/>
    <n v="13"/>
    <n v="2000"/>
    <n v="500"/>
    <n v="0.25"/>
  </r>
  <r>
    <x v="0"/>
    <x v="1"/>
    <x v="2"/>
    <x v="0"/>
    <x v="1"/>
    <s v="Goiania"/>
    <x v="2"/>
    <n v="1200"/>
    <n v="13"/>
    <n v="6000"/>
    <n v="1800"/>
    <n v="0.3"/>
  </r>
  <r>
    <x v="0"/>
    <x v="1"/>
    <x v="3"/>
    <x v="0"/>
    <x v="1"/>
    <s v="Goiania"/>
    <x v="1"/>
    <n v="500"/>
    <n v="12"/>
    <n v="6000"/>
    <n v="1500"/>
    <n v="0.25"/>
  </r>
  <r>
    <x v="1"/>
    <x v="1"/>
    <x v="4"/>
    <x v="0"/>
    <x v="1"/>
    <s v="Goiania"/>
    <x v="0"/>
    <n v="8902"/>
    <n v="9"/>
    <n v="80118"/>
    <n v="28041.3"/>
    <n v="0.35"/>
  </r>
  <r>
    <x v="0"/>
    <x v="0"/>
    <x v="5"/>
    <x v="0"/>
    <x v="1"/>
    <s v="Goiania"/>
    <x v="3"/>
    <n v="5130"/>
    <n v="2"/>
    <n v="10260"/>
    <n v="4104"/>
    <n v="0.4"/>
  </r>
  <r>
    <x v="0"/>
    <x v="1"/>
    <x v="6"/>
    <x v="0"/>
    <x v="1"/>
    <s v="Goiania"/>
    <x v="0"/>
    <n v="8902"/>
    <n v="6"/>
    <n v="53412"/>
    <n v="18694.199999999997"/>
    <n v="0.35"/>
  </r>
  <r>
    <x v="2"/>
    <x v="1"/>
    <x v="7"/>
    <x v="0"/>
    <x v="1"/>
    <s v="Goiania"/>
    <x v="4"/>
    <n v="300"/>
    <n v="1"/>
    <n v="300"/>
    <n v="45"/>
    <n v="0.15"/>
  </r>
  <r>
    <x v="1"/>
    <x v="0"/>
    <x v="8"/>
    <x v="0"/>
    <x v="1"/>
    <s v="Goiania"/>
    <x v="5"/>
    <n v="1700"/>
    <n v="10"/>
    <n v="17000"/>
    <n v="8500"/>
    <n v="0.5"/>
  </r>
  <r>
    <x v="3"/>
    <x v="0"/>
    <x v="9"/>
    <x v="0"/>
    <x v="1"/>
    <s v="Goiania"/>
    <x v="6"/>
    <n v="1500"/>
    <n v="3"/>
    <n v="4500"/>
    <n v="1800"/>
    <n v="0.4"/>
  </r>
  <r>
    <x v="1"/>
    <x v="1"/>
    <x v="10"/>
    <x v="0"/>
    <x v="1"/>
    <s v="Goiania"/>
    <x v="7"/>
    <n v="5340"/>
    <n v="12"/>
    <n v="64080"/>
    <n v="19224"/>
    <n v="0.3"/>
  </r>
  <r>
    <x v="0"/>
    <x v="1"/>
    <x v="11"/>
    <x v="0"/>
    <x v="1"/>
    <s v="Goiania"/>
    <x v="0"/>
    <n v="8902"/>
    <n v="2"/>
    <n v="17804"/>
    <n v="6231.4"/>
    <n v="0.35"/>
  </r>
  <r>
    <x v="0"/>
    <x v="1"/>
    <x v="12"/>
    <x v="0"/>
    <x v="1"/>
    <s v="Goiania"/>
    <x v="3"/>
    <n v="5130"/>
    <n v="8"/>
    <n v="41040"/>
    <n v="16416"/>
    <n v="0.4"/>
  </r>
  <r>
    <x v="3"/>
    <x v="1"/>
    <x v="13"/>
    <x v="0"/>
    <x v="1"/>
    <s v="Goiania"/>
    <x v="0"/>
    <n v="8902"/>
    <n v="3"/>
    <n v="26706"/>
    <n v="9347.0999999999985"/>
    <n v="0.35"/>
  </r>
  <r>
    <x v="1"/>
    <x v="0"/>
    <x v="14"/>
    <x v="0"/>
    <x v="1"/>
    <s v="Goiania"/>
    <x v="8"/>
    <n v="3400"/>
    <n v="8"/>
    <n v="27200"/>
    <n v="9520"/>
    <n v="0.35"/>
  </r>
  <r>
    <x v="1"/>
    <x v="1"/>
    <x v="15"/>
    <x v="0"/>
    <x v="1"/>
    <s v="Goiania"/>
    <x v="9"/>
    <n v="5300"/>
    <n v="10"/>
    <n v="53000"/>
    <n v="15900"/>
    <n v="0.3"/>
  </r>
  <r>
    <x v="0"/>
    <x v="0"/>
    <x v="16"/>
    <x v="0"/>
    <x v="1"/>
    <s v="Goiania"/>
    <x v="0"/>
    <n v="8902"/>
    <n v="11"/>
    <n v="97922"/>
    <n v="34272.699999999997"/>
    <n v="0.35"/>
  </r>
  <r>
    <x v="0"/>
    <x v="1"/>
    <x v="17"/>
    <x v="0"/>
    <x v="1"/>
    <s v="Goiania"/>
    <x v="3"/>
    <n v="5130"/>
    <n v="2"/>
    <n v="10260"/>
    <n v="4104"/>
    <n v="0.4"/>
  </r>
  <r>
    <x v="2"/>
    <x v="0"/>
    <x v="18"/>
    <x v="0"/>
    <x v="1"/>
    <s v="Goiania"/>
    <x v="4"/>
    <n v="300"/>
    <n v="11"/>
    <n v="3300"/>
    <n v="495"/>
    <n v="0.15"/>
  </r>
  <r>
    <x v="3"/>
    <x v="1"/>
    <x v="19"/>
    <x v="0"/>
    <x v="1"/>
    <s v="Goiania"/>
    <x v="10"/>
    <n v="3200"/>
    <n v="5"/>
    <n v="16000"/>
    <n v="3200"/>
    <n v="0.2"/>
  </r>
  <r>
    <x v="0"/>
    <x v="1"/>
    <x v="20"/>
    <x v="0"/>
    <x v="1"/>
    <s v="Goiania"/>
    <x v="0"/>
    <n v="8902"/>
    <n v="2"/>
    <n v="17804"/>
    <n v="6231.4"/>
    <n v="0.35"/>
  </r>
  <r>
    <x v="1"/>
    <x v="1"/>
    <x v="21"/>
    <x v="0"/>
    <x v="1"/>
    <s v="Goiania"/>
    <x v="4"/>
    <n v="300"/>
    <n v="10"/>
    <n v="3000"/>
    <n v="450"/>
    <n v="0.15"/>
  </r>
  <r>
    <x v="2"/>
    <x v="0"/>
    <x v="22"/>
    <x v="0"/>
    <x v="1"/>
    <s v="Goiania"/>
    <x v="10"/>
    <n v="3200"/>
    <n v="12"/>
    <n v="38400"/>
    <n v="7680"/>
    <n v="0.2"/>
  </r>
  <r>
    <x v="0"/>
    <x v="1"/>
    <x v="23"/>
    <x v="0"/>
    <x v="1"/>
    <s v="Goiania"/>
    <x v="11"/>
    <n v="4600"/>
    <n v="7"/>
    <n v="32200"/>
    <n v="8050"/>
    <n v="0.25"/>
  </r>
  <r>
    <x v="2"/>
    <x v="0"/>
    <x v="24"/>
    <x v="0"/>
    <x v="1"/>
    <s v="Goiania"/>
    <x v="2"/>
    <n v="1200"/>
    <n v="9"/>
    <n v="10800"/>
    <n v="3240"/>
    <n v="0.3"/>
  </r>
  <r>
    <x v="3"/>
    <x v="0"/>
    <x v="25"/>
    <x v="0"/>
    <x v="1"/>
    <s v="Goiania"/>
    <x v="11"/>
    <n v="4600"/>
    <n v="11"/>
    <n v="50600"/>
    <n v="12650"/>
    <n v="0.25"/>
  </r>
  <r>
    <x v="4"/>
    <x v="1"/>
    <x v="26"/>
    <x v="0"/>
    <x v="1"/>
    <s v="Goiania"/>
    <x v="7"/>
    <n v="5340"/>
    <n v="9"/>
    <n v="48060"/>
    <n v="14418"/>
    <n v="0.3"/>
  </r>
  <r>
    <x v="0"/>
    <x v="1"/>
    <x v="27"/>
    <x v="0"/>
    <x v="1"/>
    <s v="Goiania"/>
    <x v="9"/>
    <n v="5300"/>
    <n v="5"/>
    <n v="26500"/>
    <n v="7950"/>
    <n v="0.3"/>
  </r>
  <r>
    <x v="0"/>
    <x v="1"/>
    <x v="28"/>
    <x v="0"/>
    <x v="1"/>
    <s v="Goiania"/>
    <x v="6"/>
    <n v="1500"/>
    <n v="3"/>
    <n v="4500"/>
    <n v="1800"/>
    <n v="0.4"/>
  </r>
  <r>
    <x v="1"/>
    <x v="1"/>
    <x v="28"/>
    <x v="0"/>
    <x v="1"/>
    <s v="Goiania"/>
    <x v="10"/>
    <n v="3200"/>
    <n v="10"/>
    <n v="32000"/>
    <n v="6400"/>
    <n v="0.2"/>
  </r>
  <r>
    <x v="0"/>
    <x v="0"/>
    <x v="29"/>
    <x v="0"/>
    <x v="1"/>
    <s v="Goiania"/>
    <x v="6"/>
    <n v="1500"/>
    <n v="8"/>
    <n v="12000"/>
    <n v="4800"/>
    <n v="0.4"/>
  </r>
  <r>
    <x v="2"/>
    <x v="0"/>
    <x v="30"/>
    <x v="0"/>
    <x v="1"/>
    <s v="Goiania"/>
    <x v="1"/>
    <n v="500"/>
    <n v="12"/>
    <n v="6000"/>
    <n v="1500"/>
    <n v="0.25"/>
  </r>
  <r>
    <x v="0"/>
    <x v="1"/>
    <x v="31"/>
    <x v="0"/>
    <x v="1"/>
    <s v="Goiania"/>
    <x v="4"/>
    <n v="300"/>
    <n v="8"/>
    <n v="2400"/>
    <n v="360"/>
    <n v="0.15"/>
  </r>
  <r>
    <x v="3"/>
    <x v="0"/>
    <x v="32"/>
    <x v="0"/>
    <x v="1"/>
    <s v="Goiania"/>
    <x v="5"/>
    <n v="1700"/>
    <n v="10"/>
    <n v="17000"/>
    <n v="8500"/>
    <n v="0.5"/>
  </r>
  <r>
    <x v="0"/>
    <x v="1"/>
    <x v="33"/>
    <x v="0"/>
    <x v="1"/>
    <s v="Goiania"/>
    <x v="8"/>
    <n v="3400"/>
    <n v="6"/>
    <n v="20400"/>
    <n v="7140"/>
    <n v="0.35"/>
  </r>
  <r>
    <x v="0"/>
    <x v="1"/>
    <x v="34"/>
    <x v="0"/>
    <x v="1"/>
    <s v="Goiania"/>
    <x v="4"/>
    <n v="300"/>
    <n v="4"/>
    <n v="1200"/>
    <n v="180"/>
    <n v="0.15"/>
  </r>
  <r>
    <x v="0"/>
    <x v="1"/>
    <x v="35"/>
    <x v="0"/>
    <x v="1"/>
    <s v="Goiania"/>
    <x v="1"/>
    <n v="500"/>
    <n v="9"/>
    <n v="4500"/>
    <n v="1125"/>
    <n v="0.25"/>
  </r>
  <r>
    <x v="3"/>
    <x v="1"/>
    <x v="36"/>
    <x v="0"/>
    <x v="1"/>
    <s v="Goiania"/>
    <x v="10"/>
    <n v="3200"/>
    <n v="5"/>
    <n v="16000"/>
    <n v="3200"/>
    <n v="0.2"/>
  </r>
  <r>
    <x v="0"/>
    <x v="1"/>
    <x v="37"/>
    <x v="0"/>
    <x v="1"/>
    <s v="Goiania"/>
    <x v="1"/>
    <n v="500"/>
    <n v="1"/>
    <n v="500"/>
    <n v="125"/>
    <n v="0.25"/>
  </r>
  <r>
    <x v="3"/>
    <x v="1"/>
    <x v="38"/>
    <x v="0"/>
    <x v="1"/>
    <s v="Goiania"/>
    <x v="5"/>
    <n v="1700"/>
    <n v="6"/>
    <n v="10200"/>
    <n v="5100"/>
    <n v="0.5"/>
  </r>
  <r>
    <x v="0"/>
    <x v="1"/>
    <x v="39"/>
    <x v="0"/>
    <x v="1"/>
    <s v="Goiania"/>
    <x v="0"/>
    <n v="8902"/>
    <n v="4"/>
    <n v="35608"/>
    <n v="12462.8"/>
    <n v="0.35"/>
  </r>
  <r>
    <x v="1"/>
    <x v="1"/>
    <x v="40"/>
    <x v="0"/>
    <x v="1"/>
    <s v="Goiania"/>
    <x v="7"/>
    <n v="5340"/>
    <n v="1"/>
    <n v="5340"/>
    <n v="1602"/>
    <n v="0.3"/>
  </r>
  <r>
    <x v="0"/>
    <x v="1"/>
    <x v="41"/>
    <x v="0"/>
    <x v="1"/>
    <s v="Goiania"/>
    <x v="0"/>
    <n v="8902"/>
    <n v="8"/>
    <n v="71216"/>
    <n v="24925.599999999999"/>
    <n v="0.35"/>
  </r>
  <r>
    <x v="3"/>
    <x v="0"/>
    <x v="42"/>
    <x v="0"/>
    <x v="1"/>
    <s v="Goiania"/>
    <x v="1"/>
    <n v="500"/>
    <n v="5"/>
    <n v="2500"/>
    <n v="625"/>
    <n v="0.25"/>
  </r>
  <r>
    <x v="4"/>
    <x v="1"/>
    <x v="43"/>
    <x v="0"/>
    <x v="1"/>
    <s v="Goiania"/>
    <x v="2"/>
    <n v="1200"/>
    <n v="2"/>
    <n v="2400"/>
    <n v="720"/>
    <n v="0.3"/>
  </r>
  <r>
    <x v="2"/>
    <x v="0"/>
    <x v="44"/>
    <x v="0"/>
    <x v="1"/>
    <s v="Goiania"/>
    <x v="12"/>
    <n v="4500"/>
    <n v="5"/>
    <n v="22500"/>
    <n v="5625"/>
    <n v="0.25"/>
  </r>
  <r>
    <x v="0"/>
    <x v="1"/>
    <x v="45"/>
    <x v="0"/>
    <x v="1"/>
    <s v="Goiania"/>
    <x v="0"/>
    <n v="8902"/>
    <n v="8"/>
    <n v="71216"/>
    <n v="24925.599999999999"/>
    <n v="0.35"/>
  </r>
  <r>
    <x v="4"/>
    <x v="1"/>
    <x v="46"/>
    <x v="0"/>
    <x v="1"/>
    <s v="Goiania"/>
    <x v="9"/>
    <n v="5300"/>
    <n v="1"/>
    <n v="5300"/>
    <n v="1590"/>
    <n v="0.3"/>
  </r>
  <r>
    <x v="2"/>
    <x v="1"/>
    <x v="47"/>
    <x v="0"/>
    <x v="1"/>
    <s v="Goiania"/>
    <x v="9"/>
    <n v="5300"/>
    <n v="1"/>
    <n v="5300"/>
    <n v="1590"/>
    <n v="0.3"/>
  </r>
  <r>
    <x v="0"/>
    <x v="1"/>
    <x v="48"/>
    <x v="0"/>
    <x v="1"/>
    <s v="Goiania"/>
    <x v="11"/>
    <n v="4600"/>
    <n v="8"/>
    <n v="36800"/>
    <n v="9200"/>
    <n v="0.25"/>
  </r>
  <r>
    <x v="1"/>
    <x v="0"/>
    <x v="49"/>
    <x v="0"/>
    <x v="1"/>
    <s v="Goiania"/>
    <x v="10"/>
    <n v="3200"/>
    <n v="6"/>
    <n v="19200"/>
    <n v="3840"/>
    <n v="0.2"/>
  </r>
  <r>
    <x v="0"/>
    <x v="0"/>
    <x v="50"/>
    <x v="0"/>
    <x v="1"/>
    <s v="Goiania"/>
    <x v="3"/>
    <n v="5130"/>
    <n v="5"/>
    <n v="25650"/>
    <n v="10260"/>
    <n v="0.4"/>
  </r>
  <r>
    <x v="1"/>
    <x v="1"/>
    <x v="51"/>
    <x v="0"/>
    <x v="1"/>
    <s v="Goiania"/>
    <x v="12"/>
    <n v="4500"/>
    <n v="11"/>
    <n v="49500"/>
    <n v="12375"/>
    <n v="0.25"/>
  </r>
  <r>
    <x v="4"/>
    <x v="1"/>
    <x v="52"/>
    <x v="0"/>
    <x v="1"/>
    <s v="Goiania"/>
    <x v="4"/>
    <n v="300"/>
    <n v="4"/>
    <n v="1200"/>
    <n v="180"/>
    <n v="0.15"/>
  </r>
  <r>
    <x v="0"/>
    <x v="0"/>
    <x v="53"/>
    <x v="0"/>
    <x v="1"/>
    <s v="Goiania"/>
    <x v="0"/>
    <n v="8902"/>
    <n v="3"/>
    <n v="26706"/>
    <n v="9347.0999999999985"/>
    <n v="0.35"/>
  </r>
  <r>
    <x v="0"/>
    <x v="0"/>
    <x v="54"/>
    <x v="0"/>
    <x v="1"/>
    <s v="Goiania"/>
    <x v="11"/>
    <n v="4600"/>
    <n v="12"/>
    <n v="55200"/>
    <n v="13800"/>
    <n v="0.25"/>
  </r>
  <r>
    <x v="0"/>
    <x v="0"/>
    <x v="55"/>
    <x v="0"/>
    <x v="1"/>
    <s v="Goiania"/>
    <x v="8"/>
    <n v="3400"/>
    <n v="1"/>
    <n v="3400"/>
    <n v="1190"/>
    <n v="0.35"/>
  </r>
  <r>
    <x v="4"/>
    <x v="1"/>
    <x v="56"/>
    <x v="0"/>
    <x v="1"/>
    <s v="Goiania"/>
    <x v="7"/>
    <n v="5340"/>
    <n v="8"/>
    <n v="42720"/>
    <n v="12816"/>
    <n v="0.3"/>
  </r>
  <r>
    <x v="0"/>
    <x v="0"/>
    <x v="57"/>
    <x v="0"/>
    <x v="1"/>
    <s v="Goiania"/>
    <x v="5"/>
    <n v="1700"/>
    <n v="12"/>
    <n v="20400"/>
    <n v="10200"/>
    <n v="0.5"/>
  </r>
  <r>
    <x v="3"/>
    <x v="0"/>
    <x v="58"/>
    <x v="0"/>
    <x v="1"/>
    <s v="Goiania"/>
    <x v="10"/>
    <n v="3200"/>
    <n v="12"/>
    <n v="38400"/>
    <n v="7680"/>
    <n v="0.2"/>
  </r>
  <r>
    <x v="3"/>
    <x v="1"/>
    <x v="59"/>
    <x v="0"/>
    <x v="1"/>
    <s v="Goiania"/>
    <x v="1"/>
    <n v="500"/>
    <n v="10"/>
    <n v="5000"/>
    <n v="1250"/>
    <n v="0.25"/>
  </r>
  <r>
    <x v="3"/>
    <x v="1"/>
    <x v="60"/>
    <x v="0"/>
    <x v="1"/>
    <s v="Goiania"/>
    <x v="9"/>
    <n v="5300"/>
    <n v="10"/>
    <n v="53000"/>
    <n v="15900"/>
    <n v="0.3"/>
  </r>
  <r>
    <x v="0"/>
    <x v="1"/>
    <x v="61"/>
    <x v="0"/>
    <x v="1"/>
    <s v="Goiania"/>
    <x v="10"/>
    <n v="3200"/>
    <n v="7"/>
    <n v="22400"/>
    <n v="4480"/>
    <n v="0.2"/>
  </r>
  <r>
    <x v="4"/>
    <x v="0"/>
    <x v="62"/>
    <x v="0"/>
    <x v="1"/>
    <s v="Goiania"/>
    <x v="1"/>
    <n v="500"/>
    <n v="15"/>
    <n v="7500"/>
    <n v="1875"/>
    <n v="0.25"/>
  </r>
  <r>
    <x v="3"/>
    <x v="0"/>
    <x v="63"/>
    <x v="0"/>
    <x v="1"/>
    <s v="Goiania"/>
    <x v="10"/>
    <n v="3200"/>
    <n v="10"/>
    <n v="32000"/>
    <n v="6400"/>
    <n v="0.2"/>
  </r>
  <r>
    <x v="0"/>
    <x v="1"/>
    <x v="64"/>
    <x v="0"/>
    <x v="1"/>
    <s v="Goiania"/>
    <x v="12"/>
    <n v="4500"/>
    <n v="8"/>
    <n v="36000"/>
    <n v="9000"/>
    <n v="0.25"/>
  </r>
  <r>
    <x v="3"/>
    <x v="1"/>
    <x v="65"/>
    <x v="0"/>
    <x v="1"/>
    <s v="Goiania"/>
    <x v="12"/>
    <n v="4500"/>
    <n v="4"/>
    <n v="18000"/>
    <n v="4500"/>
    <n v="0.25"/>
  </r>
  <r>
    <x v="1"/>
    <x v="1"/>
    <x v="66"/>
    <x v="0"/>
    <x v="1"/>
    <s v="Goiania"/>
    <x v="12"/>
    <n v="4500"/>
    <n v="5"/>
    <n v="22500"/>
    <n v="5625"/>
    <n v="0.25"/>
  </r>
  <r>
    <x v="4"/>
    <x v="1"/>
    <x v="67"/>
    <x v="0"/>
    <x v="1"/>
    <s v="Goiania"/>
    <x v="12"/>
    <n v="4500"/>
    <n v="6"/>
    <n v="27000"/>
    <n v="6750"/>
    <n v="0.25"/>
  </r>
  <r>
    <x v="1"/>
    <x v="1"/>
    <x v="68"/>
    <x v="0"/>
    <x v="1"/>
    <s v="Goiania"/>
    <x v="2"/>
    <n v="1200"/>
    <n v="4"/>
    <n v="4800"/>
    <n v="1440"/>
    <n v="0.3"/>
  </r>
  <r>
    <x v="2"/>
    <x v="1"/>
    <x v="69"/>
    <x v="0"/>
    <x v="1"/>
    <s v="Goiania"/>
    <x v="8"/>
    <n v="3400"/>
    <n v="10"/>
    <n v="3400"/>
    <n v="1190"/>
    <n v="0.35"/>
  </r>
  <r>
    <x v="3"/>
    <x v="0"/>
    <x v="70"/>
    <x v="0"/>
    <x v="1"/>
    <s v="Goiania"/>
    <x v="1"/>
    <n v="500"/>
    <n v="10"/>
    <n v="5000"/>
    <n v="1250"/>
    <n v="0.25"/>
  </r>
  <r>
    <x v="3"/>
    <x v="1"/>
    <x v="71"/>
    <x v="0"/>
    <x v="1"/>
    <s v="Goiania"/>
    <x v="8"/>
    <n v="3400"/>
    <n v="8"/>
    <n v="27200"/>
    <n v="9520"/>
    <n v="0.35"/>
  </r>
  <r>
    <x v="0"/>
    <x v="1"/>
    <x v="72"/>
    <x v="0"/>
    <x v="1"/>
    <s v="Goiania"/>
    <x v="11"/>
    <n v="4600"/>
    <n v="12"/>
    <n v="55200"/>
    <n v="13800"/>
    <n v="0.25"/>
  </r>
  <r>
    <x v="3"/>
    <x v="0"/>
    <x v="73"/>
    <x v="0"/>
    <x v="1"/>
    <s v="Goiania"/>
    <x v="1"/>
    <n v="500"/>
    <n v="10"/>
    <n v="5000"/>
    <n v="1250"/>
    <n v="0.25"/>
  </r>
  <r>
    <x v="2"/>
    <x v="1"/>
    <x v="74"/>
    <x v="0"/>
    <x v="1"/>
    <s v="Goiania"/>
    <x v="3"/>
    <n v="5130"/>
    <n v="15"/>
    <n v="76950"/>
    <n v="30780"/>
    <n v="0.4"/>
  </r>
  <r>
    <x v="4"/>
    <x v="0"/>
    <x v="75"/>
    <x v="0"/>
    <x v="1"/>
    <s v="Goiania"/>
    <x v="6"/>
    <n v="1500"/>
    <n v="1"/>
    <n v="1500"/>
    <n v="600"/>
    <n v="0.4"/>
  </r>
  <r>
    <x v="0"/>
    <x v="1"/>
    <x v="76"/>
    <x v="0"/>
    <x v="1"/>
    <s v="Goiania"/>
    <x v="10"/>
    <n v="3200"/>
    <n v="20"/>
    <n v="35200"/>
    <n v="7040"/>
    <n v="0.2"/>
  </r>
  <r>
    <x v="0"/>
    <x v="1"/>
    <x v="77"/>
    <x v="0"/>
    <x v="1"/>
    <s v="Goiania"/>
    <x v="7"/>
    <n v="5340"/>
    <n v="20"/>
    <n v="10680"/>
    <n v="3204"/>
    <n v="0.3"/>
  </r>
  <r>
    <x v="3"/>
    <x v="0"/>
    <x v="78"/>
    <x v="0"/>
    <x v="1"/>
    <s v="Goiania"/>
    <x v="7"/>
    <n v="5340"/>
    <n v="1"/>
    <n v="5340"/>
    <n v="1602"/>
    <n v="0.3"/>
  </r>
  <r>
    <x v="0"/>
    <x v="0"/>
    <x v="79"/>
    <x v="0"/>
    <x v="1"/>
    <s v="Goiania"/>
    <x v="1"/>
    <n v="500"/>
    <n v="5"/>
    <n v="2500"/>
    <n v="625"/>
    <n v="0.25"/>
  </r>
  <r>
    <x v="0"/>
    <x v="0"/>
    <x v="80"/>
    <x v="0"/>
    <x v="1"/>
    <s v="Goiania"/>
    <x v="7"/>
    <n v="5340"/>
    <n v="12"/>
    <n v="64080"/>
    <n v="19224"/>
    <n v="0.3"/>
  </r>
  <r>
    <x v="4"/>
    <x v="1"/>
    <x v="81"/>
    <x v="0"/>
    <x v="1"/>
    <s v="Goiania"/>
    <x v="2"/>
    <n v="1200"/>
    <n v="8"/>
    <n v="9600"/>
    <n v="2880"/>
    <n v="0.3"/>
  </r>
  <r>
    <x v="0"/>
    <x v="0"/>
    <x v="82"/>
    <x v="0"/>
    <x v="1"/>
    <s v="Goiania"/>
    <x v="9"/>
    <n v="5300"/>
    <n v="20"/>
    <n v="42400"/>
    <n v="12720"/>
    <n v="0.3"/>
  </r>
  <r>
    <x v="1"/>
    <x v="1"/>
    <x v="83"/>
    <x v="0"/>
    <x v="1"/>
    <s v="Goiania"/>
    <x v="0"/>
    <n v="8902"/>
    <n v="20"/>
    <n v="97922"/>
    <n v="34272.699999999997"/>
    <n v="0.35"/>
  </r>
  <r>
    <x v="3"/>
    <x v="1"/>
    <x v="84"/>
    <x v="0"/>
    <x v="1"/>
    <s v="Goiania"/>
    <x v="0"/>
    <n v="8902"/>
    <n v="12"/>
    <n v="106824"/>
    <n v="37388.399999999994"/>
    <n v="0.35"/>
  </r>
  <r>
    <x v="1"/>
    <x v="1"/>
    <x v="85"/>
    <x v="0"/>
    <x v="1"/>
    <s v="Goiania"/>
    <x v="12"/>
    <n v="4500"/>
    <n v="3"/>
    <n v="13500"/>
    <n v="3375"/>
    <n v="0.25"/>
  </r>
  <r>
    <x v="0"/>
    <x v="0"/>
    <x v="0"/>
    <x v="0"/>
    <x v="2"/>
    <s v="Cuiabá"/>
    <x v="0"/>
    <n v="8902"/>
    <n v="4"/>
    <n v="35608"/>
    <n v="12462.8"/>
    <n v="0.35"/>
  </r>
  <r>
    <x v="0"/>
    <x v="0"/>
    <x v="1"/>
    <x v="0"/>
    <x v="2"/>
    <s v="Cuiabá"/>
    <x v="1"/>
    <n v="500"/>
    <n v="4"/>
    <n v="2000"/>
    <n v="500"/>
    <n v="0.25"/>
  </r>
  <r>
    <x v="0"/>
    <x v="1"/>
    <x v="2"/>
    <x v="0"/>
    <x v="2"/>
    <s v="Cuiabá"/>
    <x v="2"/>
    <n v="1200"/>
    <n v="5"/>
    <n v="6000"/>
    <n v="1800"/>
    <n v="0.3"/>
  </r>
  <r>
    <x v="0"/>
    <x v="1"/>
    <x v="3"/>
    <x v="0"/>
    <x v="2"/>
    <s v="Cuiabá"/>
    <x v="1"/>
    <n v="500"/>
    <n v="12"/>
    <n v="6000"/>
    <n v="1500"/>
    <n v="0.25"/>
  </r>
  <r>
    <x v="1"/>
    <x v="1"/>
    <x v="4"/>
    <x v="0"/>
    <x v="2"/>
    <s v="Cuiabá"/>
    <x v="0"/>
    <n v="8902"/>
    <n v="21"/>
    <n v="186942"/>
    <n v="65429.7"/>
    <n v="0.35"/>
  </r>
  <r>
    <x v="0"/>
    <x v="0"/>
    <x v="5"/>
    <x v="0"/>
    <x v="2"/>
    <s v="Cuiabá"/>
    <x v="3"/>
    <n v="5130"/>
    <n v="2"/>
    <n v="10260"/>
    <n v="4104"/>
    <n v="0.4"/>
  </r>
  <r>
    <x v="0"/>
    <x v="1"/>
    <x v="6"/>
    <x v="0"/>
    <x v="2"/>
    <s v="Cuiabá"/>
    <x v="0"/>
    <n v="8902"/>
    <n v="6"/>
    <n v="53412"/>
    <n v="18694.199999999997"/>
    <n v="0.35"/>
  </r>
  <r>
    <x v="2"/>
    <x v="1"/>
    <x v="7"/>
    <x v="0"/>
    <x v="2"/>
    <s v="Cuiabá"/>
    <x v="4"/>
    <n v="300"/>
    <n v="1"/>
    <n v="300"/>
    <n v="45"/>
    <n v="0.15"/>
  </r>
  <r>
    <x v="1"/>
    <x v="0"/>
    <x v="8"/>
    <x v="0"/>
    <x v="2"/>
    <s v="Cuiabá"/>
    <x v="5"/>
    <n v="1700"/>
    <n v="10"/>
    <n v="17000"/>
    <n v="8500"/>
    <n v="0.5"/>
  </r>
  <r>
    <x v="3"/>
    <x v="0"/>
    <x v="9"/>
    <x v="0"/>
    <x v="2"/>
    <s v="Cuiabá"/>
    <x v="6"/>
    <n v="1500"/>
    <n v="3"/>
    <n v="4500"/>
    <n v="1800"/>
    <n v="0.4"/>
  </r>
  <r>
    <x v="1"/>
    <x v="1"/>
    <x v="10"/>
    <x v="0"/>
    <x v="2"/>
    <s v="Cuiabá"/>
    <x v="7"/>
    <n v="5340"/>
    <n v="12"/>
    <n v="64080"/>
    <n v="19224"/>
    <n v="0.3"/>
  </r>
  <r>
    <x v="0"/>
    <x v="1"/>
    <x v="11"/>
    <x v="0"/>
    <x v="2"/>
    <s v="Cuiabá"/>
    <x v="0"/>
    <n v="8902"/>
    <n v="2"/>
    <n v="17804"/>
    <n v="6231.4"/>
    <n v="0.35"/>
  </r>
  <r>
    <x v="0"/>
    <x v="1"/>
    <x v="12"/>
    <x v="0"/>
    <x v="2"/>
    <s v="Cuiabá"/>
    <x v="3"/>
    <n v="5130"/>
    <n v="8"/>
    <n v="41040"/>
    <n v="16416"/>
    <n v="0.4"/>
  </r>
  <r>
    <x v="3"/>
    <x v="1"/>
    <x v="13"/>
    <x v="0"/>
    <x v="2"/>
    <s v="Cuiabá"/>
    <x v="0"/>
    <n v="8902"/>
    <n v="3"/>
    <n v="26706"/>
    <n v="9347.0999999999985"/>
    <n v="0.35"/>
  </r>
  <r>
    <x v="1"/>
    <x v="0"/>
    <x v="14"/>
    <x v="0"/>
    <x v="2"/>
    <s v="Cuiabá"/>
    <x v="8"/>
    <n v="3400"/>
    <n v="8"/>
    <n v="27200"/>
    <n v="9520"/>
    <n v="0.35"/>
  </r>
  <r>
    <x v="1"/>
    <x v="1"/>
    <x v="15"/>
    <x v="0"/>
    <x v="2"/>
    <s v="Cuiabá"/>
    <x v="9"/>
    <n v="5300"/>
    <n v="10"/>
    <n v="53000"/>
    <n v="15900"/>
    <n v="0.3"/>
  </r>
  <r>
    <x v="0"/>
    <x v="0"/>
    <x v="16"/>
    <x v="0"/>
    <x v="2"/>
    <s v="Cuiabá"/>
    <x v="0"/>
    <n v="8902"/>
    <n v="11"/>
    <n v="97922"/>
    <n v="34272.699999999997"/>
    <n v="0.35"/>
  </r>
  <r>
    <x v="0"/>
    <x v="1"/>
    <x v="17"/>
    <x v="0"/>
    <x v="2"/>
    <s v="Cuiabá"/>
    <x v="3"/>
    <n v="5130"/>
    <n v="2"/>
    <n v="10260"/>
    <n v="4104"/>
    <n v="0.4"/>
  </r>
  <r>
    <x v="2"/>
    <x v="0"/>
    <x v="18"/>
    <x v="0"/>
    <x v="2"/>
    <s v="Cuiabá"/>
    <x v="4"/>
    <n v="300"/>
    <n v="11"/>
    <n v="3300"/>
    <n v="495"/>
    <n v="0.15"/>
  </r>
  <r>
    <x v="3"/>
    <x v="1"/>
    <x v="19"/>
    <x v="0"/>
    <x v="2"/>
    <s v="Cuiabá"/>
    <x v="10"/>
    <n v="3200"/>
    <n v="5"/>
    <n v="16000"/>
    <n v="3200"/>
    <n v="0.2"/>
  </r>
  <r>
    <x v="0"/>
    <x v="1"/>
    <x v="20"/>
    <x v="0"/>
    <x v="2"/>
    <s v="Cuiabá"/>
    <x v="0"/>
    <n v="8902"/>
    <n v="2"/>
    <n v="17804"/>
    <n v="6231.4"/>
    <n v="0.35"/>
  </r>
  <r>
    <x v="1"/>
    <x v="1"/>
    <x v="21"/>
    <x v="0"/>
    <x v="2"/>
    <s v="Cuiabá"/>
    <x v="4"/>
    <n v="300"/>
    <n v="10"/>
    <n v="3000"/>
    <n v="450"/>
    <n v="0.15"/>
  </r>
  <r>
    <x v="2"/>
    <x v="0"/>
    <x v="22"/>
    <x v="0"/>
    <x v="2"/>
    <s v="Cuiabá"/>
    <x v="10"/>
    <n v="3200"/>
    <n v="12"/>
    <n v="38400"/>
    <n v="7680"/>
    <n v="0.2"/>
  </r>
  <r>
    <x v="0"/>
    <x v="1"/>
    <x v="23"/>
    <x v="0"/>
    <x v="2"/>
    <s v="Cuiabá"/>
    <x v="11"/>
    <n v="4600"/>
    <n v="7"/>
    <n v="32200"/>
    <n v="8050"/>
    <n v="0.25"/>
  </r>
  <r>
    <x v="2"/>
    <x v="0"/>
    <x v="24"/>
    <x v="0"/>
    <x v="2"/>
    <s v="Cuiabá"/>
    <x v="2"/>
    <n v="1200"/>
    <n v="9"/>
    <n v="10800"/>
    <n v="3240"/>
    <n v="0.3"/>
  </r>
  <r>
    <x v="3"/>
    <x v="0"/>
    <x v="25"/>
    <x v="0"/>
    <x v="2"/>
    <s v="Cuiabá"/>
    <x v="11"/>
    <n v="4600"/>
    <n v="11"/>
    <n v="50600"/>
    <n v="12650"/>
    <n v="0.25"/>
  </r>
  <r>
    <x v="4"/>
    <x v="1"/>
    <x v="26"/>
    <x v="0"/>
    <x v="2"/>
    <s v="Cuiabá"/>
    <x v="7"/>
    <n v="5340"/>
    <n v="9"/>
    <n v="48060"/>
    <n v="14418"/>
    <n v="0.3"/>
  </r>
  <r>
    <x v="0"/>
    <x v="1"/>
    <x v="27"/>
    <x v="0"/>
    <x v="2"/>
    <s v="Cuiabá"/>
    <x v="9"/>
    <n v="5300"/>
    <n v="5"/>
    <n v="26500"/>
    <n v="7950"/>
    <n v="0.3"/>
  </r>
  <r>
    <x v="0"/>
    <x v="1"/>
    <x v="28"/>
    <x v="0"/>
    <x v="2"/>
    <s v="Cuiabá"/>
    <x v="6"/>
    <n v="1500"/>
    <n v="3"/>
    <n v="4500"/>
    <n v="1800"/>
    <n v="0.4"/>
  </r>
  <r>
    <x v="1"/>
    <x v="1"/>
    <x v="28"/>
    <x v="0"/>
    <x v="2"/>
    <s v="Cuiabá"/>
    <x v="10"/>
    <n v="3200"/>
    <n v="10"/>
    <n v="32000"/>
    <n v="6400"/>
    <n v="0.2"/>
  </r>
  <r>
    <x v="0"/>
    <x v="0"/>
    <x v="29"/>
    <x v="0"/>
    <x v="2"/>
    <s v="Cuiabá"/>
    <x v="6"/>
    <n v="1500"/>
    <n v="8"/>
    <n v="12000"/>
    <n v="4800"/>
    <n v="0.4"/>
  </r>
  <r>
    <x v="2"/>
    <x v="0"/>
    <x v="30"/>
    <x v="0"/>
    <x v="2"/>
    <s v="Cuiabá"/>
    <x v="1"/>
    <n v="500"/>
    <n v="12"/>
    <n v="6000"/>
    <n v="1500"/>
    <n v="0.25"/>
  </r>
  <r>
    <x v="0"/>
    <x v="1"/>
    <x v="31"/>
    <x v="0"/>
    <x v="2"/>
    <s v="Cuiabá"/>
    <x v="4"/>
    <n v="300"/>
    <n v="8"/>
    <n v="2400"/>
    <n v="360"/>
    <n v="0.15"/>
  </r>
  <r>
    <x v="3"/>
    <x v="0"/>
    <x v="32"/>
    <x v="0"/>
    <x v="2"/>
    <s v="Cuiabá"/>
    <x v="5"/>
    <n v="1700"/>
    <n v="10"/>
    <n v="17000"/>
    <n v="8500"/>
    <n v="0.5"/>
  </r>
  <r>
    <x v="0"/>
    <x v="1"/>
    <x v="33"/>
    <x v="0"/>
    <x v="2"/>
    <s v="Cuiabá"/>
    <x v="8"/>
    <n v="3400"/>
    <n v="6"/>
    <n v="20400"/>
    <n v="7140"/>
    <n v="0.35"/>
  </r>
  <r>
    <x v="0"/>
    <x v="1"/>
    <x v="34"/>
    <x v="0"/>
    <x v="2"/>
    <s v="Cuiabá"/>
    <x v="4"/>
    <n v="300"/>
    <n v="4"/>
    <n v="1200"/>
    <n v="180"/>
    <n v="0.15"/>
  </r>
  <r>
    <x v="0"/>
    <x v="1"/>
    <x v="35"/>
    <x v="0"/>
    <x v="2"/>
    <s v="Cuiabá"/>
    <x v="1"/>
    <n v="500"/>
    <n v="9"/>
    <n v="4500"/>
    <n v="1125"/>
    <n v="0.25"/>
  </r>
  <r>
    <x v="3"/>
    <x v="1"/>
    <x v="36"/>
    <x v="0"/>
    <x v="2"/>
    <s v="Cuiabá"/>
    <x v="10"/>
    <n v="3200"/>
    <n v="5"/>
    <n v="16000"/>
    <n v="3200"/>
    <n v="0.2"/>
  </r>
  <r>
    <x v="0"/>
    <x v="1"/>
    <x v="37"/>
    <x v="0"/>
    <x v="2"/>
    <s v="Cuiabá"/>
    <x v="1"/>
    <n v="500"/>
    <n v="1"/>
    <n v="500"/>
    <n v="125"/>
    <n v="0.25"/>
  </r>
  <r>
    <x v="3"/>
    <x v="1"/>
    <x v="38"/>
    <x v="0"/>
    <x v="2"/>
    <s v="Cuiabá"/>
    <x v="5"/>
    <n v="1700"/>
    <n v="6"/>
    <n v="10200"/>
    <n v="5100"/>
    <n v="0.5"/>
  </r>
  <r>
    <x v="0"/>
    <x v="1"/>
    <x v="39"/>
    <x v="0"/>
    <x v="2"/>
    <s v="Cuiabá"/>
    <x v="0"/>
    <n v="8902"/>
    <n v="4"/>
    <n v="35608"/>
    <n v="12462.8"/>
    <n v="0.35"/>
  </r>
  <r>
    <x v="1"/>
    <x v="1"/>
    <x v="40"/>
    <x v="0"/>
    <x v="2"/>
    <s v="Cuiabá"/>
    <x v="7"/>
    <n v="5340"/>
    <n v="1"/>
    <n v="5340"/>
    <n v="1602"/>
    <n v="0.3"/>
  </r>
  <r>
    <x v="0"/>
    <x v="1"/>
    <x v="41"/>
    <x v="0"/>
    <x v="2"/>
    <s v="Cuiabá"/>
    <x v="0"/>
    <n v="8902"/>
    <n v="8"/>
    <n v="71216"/>
    <n v="24925.599999999999"/>
    <n v="0.35"/>
  </r>
  <r>
    <x v="3"/>
    <x v="0"/>
    <x v="42"/>
    <x v="0"/>
    <x v="2"/>
    <s v="Cuiabá"/>
    <x v="1"/>
    <n v="500"/>
    <n v="5"/>
    <n v="2500"/>
    <n v="625"/>
    <n v="0.25"/>
  </r>
  <r>
    <x v="4"/>
    <x v="1"/>
    <x v="43"/>
    <x v="0"/>
    <x v="2"/>
    <s v="Cuiabá"/>
    <x v="2"/>
    <n v="1200"/>
    <n v="2"/>
    <n v="2400"/>
    <n v="720"/>
    <n v="0.3"/>
  </r>
  <r>
    <x v="2"/>
    <x v="0"/>
    <x v="44"/>
    <x v="0"/>
    <x v="2"/>
    <s v="Cuiabá"/>
    <x v="12"/>
    <n v="4500"/>
    <n v="5"/>
    <n v="22500"/>
    <n v="5625"/>
    <n v="0.25"/>
  </r>
  <r>
    <x v="0"/>
    <x v="1"/>
    <x v="45"/>
    <x v="0"/>
    <x v="2"/>
    <s v="Cuiabá"/>
    <x v="0"/>
    <n v="8902"/>
    <n v="8"/>
    <n v="71216"/>
    <n v="24925.599999999999"/>
    <n v="0.35"/>
  </r>
  <r>
    <x v="4"/>
    <x v="1"/>
    <x v="46"/>
    <x v="0"/>
    <x v="2"/>
    <s v="Cuiabá"/>
    <x v="9"/>
    <n v="5300"/>
    <n v="1"/>
    <n v="5300"/>
    <n v="1590"/>
    <n v="0.3"/>
  </r>
  <r>
    <x v="2"/>
    <x v="1"/>
    <x v="47"/>
    <x v="0"/>
    <x v="2"/>
    <s v="Cuiabá"/>
    <x v="9"/>
    <n v="5300"/>
    <n v="1"/>
    <n v="5300"/>
    <n v="1590"/>
    <n v="0.3"/>
  </r>
  <r>
    <x v="0"/>
    <x v="1"/>
    <x v="48"/>
    <x v="0"/>
    <x v="2"/>
    <s v="Cuiabá"/>
    <x v="11"/>
    <n v="4600"/>
    <n v="8"/>
    <n v="36800"/>
    <n v="9200"/>
    <n v="0.25"/>
  </r>
  <r>
    <x v="1"/>
    <x v="0"/>
    <x v="49"/>
    <x v="0"/>
    <x v="2"/>
    <s v="Cuiabá"/>
    <x v="10"/>
    <n v="3200"/>
    <n v="6"/>
    <n v="19200"/>
    <n v="3840"/>
    <n v="0.2"/>
  </r>
  <r>
    <x v="0"/>
    <x v="0"/>
    <x v="50"/>
    <x v="0"/>
    <x v="2"/>
    <s v="Cuiabá"/>
    <x v="3"/>
    <n v="5130"/>
    <n v="5"/>
    <n v="25650"/>
    <n v="10260"/>
    <n v="0.4"/>
  </r>
  <r>
    <x v="1"/>
    <x v="1"/>
    <x v="51"/>
    <x v="0"/>
    <x v="2"/>
    <s v="Cuiabá"/>
    <x v="12"/>
    <n v="4500"/>
    <n v="11"/>
    <n v="49500"/>
    <n v="12375"/>
    <n v="0.25"/>
  </r>
  <r>
    <x v="4"/>
    <x v="1"/>
    <x v="52"/>
    <x v="0"/>
    <x v="2"/>
    <s v="Cuiabá"/>
    <x v="4"/>
    <n v="300"/>
    <n v="4"/>
    <n v="1200"/>
    <n v="180"/>
    <n v="0.15"/>
  </r>
  <r>
    <x v="0"/>
    <x v="0"/>
    <x v="53"/>
    <x v="0"/>
    <x v="2"/>
    <s v="Cuiabá"/>
    <x v="0"/>
    <n v="8902"/>
    <n v="3"/>
    <n v="26706"/>
    <n v="9347.0999999999985"/>
    <n v="0.35"/>
  </r>
  <r>
    <x v="0"/>
    <x v="0"/>
    <x v="54"/>
    <x v="0"/>
    <x v="2"/>
    <s v="Cuiabá"/>
    <x v="11"/>
    <n v="4600"/>
    <n v="12"/>
    <n v="55200"/>
    <n v="13800"/>
    <n v="0.25"/>
  </r>
  <r>
    <x v="0"/>
    <x v="0"/>
    <x v="55"/>
    <x v="0"/>
    <x v="2"/>
    <s v="Cuiabá"/>
    <x v="8"/>
    <n v="3400"/>
    <n v="1"/>
    <n v="3400"/>
    <n v="1190"/>
    <n v="0.35"/>
  </r>
  <r>
    <x v="4"/>
    <x v="1"/>
    <x v="56"/>
    <x v="0"/>
    <x v="2"/>
    <s v="Cuiabá"/>
    <x v="7"/>
    <n v="5340"/>
    <n v="8"/>
    <n v="42720"/>
    <n v="12816"/>
    <n v="0.3"/>
  </r>
  <r>
    <x v="0"/>
    <x v="0"/>
    <x v="57"/>
    <x v="0"/>
    <x v="2"/>
    <s v="Cuiabá"/>
    <x v="5"/>
    <n v="1700"/>
    <n v="12"/>
    <n v="20400"/>
    <n v="10200"/>
    <n v="0.5"/>
  </r>
  <r>
    <x v="3"/>
    <x v="0"/>
    <x v="58"/>
    <x v="0"/>
    <x v="2"/>
    <s v="Cuiabá"/>
    <x v="10"/>
    <n v="3200"/>
    <n v="12"/>
    <n v="38400"/>
    <n v="7680"/>
    <n v="0.2"/>
  </r>
  <r>
    <x v="3"/>
    <x v="1"/>
    <x v="59"/>
    <x v="0"/>
    <x v="2"/>
    <s v="Cuiabá"/>
    <x v="1"/>
    <n v="500"/>
    <n v="10"/>
    <n v="5000"/>
    <n v="1250"/>
    <n v="0.25"/>
  </r>
  <r>
    <x v="3"/>
    <x v="1"/>
    <x v="60"/>
    <x v="0"/>
    <x v="2"/>
    <s v="Cuiabá"/>
    <x v="9"/>
    <n v="5300"/>
    <n v="10"/>
    <n v="53000"/>
    <n v="15900"/>
    <n v="0.3"/>
  </r>
  <r>
    <x v="0"/>
    <x v="1"/>
    <x v="61"/>
    <x v="0"/>
    <x v="2"/>
    <s v="Cuiabá"/>
    <x v="10"/>
    <n v="3200"/>
    <n v="7"/>
    <n v="22400"/>
    <n v="4480"/>
    <n v="0.2"/>
  </r>
  <r>
    <x v="4"/>
    <x v="0"/>
    <x v="62"/>
    <x v="0"/>
    <x v="2"/>
    <s v="Cuiabá"/>
    <x v="1"/>
    <n v="500"/>
    <n v="15"/>
    <n v="7500"/>
    <n v="1875"/>
    <n v="0.25"/>
  </r>
  <r>
    <x v="3"/>
    <x v="0"/>
    <x v="63"/>
    <x v="0"/>
    <x v="2"/>
    <s v="Cuiabá"/>
    <x v="10"/>
    <n v="3200"/>
    <n v="10"/>
    <n v="32000"/>
    <n v="6400"/>
    <n v="0.2"/>
  </r>
  <r>
    <x v="0"/>
    <x v="1"/>
    <x v="64"/>
    <x v="0"/>
    <x v="2"/>
    <s v="Cuiabá"/>
    <x v="12"/>
    <n v="4500"/>
    <n v="8"/>
    <n v="36000"/>
    <n v="9000"/>
    <n v="0.25"/>
  </r>
  <r>
    <x v="3"/>
    <x v="1"/>
    <x v="65"/>
    <x v="0"/>
    <x v="2"/>
    <s v="Cuiabá"/>
    <x v="12"/>
    <n v="4500"/>
    <n v="4"/>
    <n v="18000"/>
    <n v="4500"/>
    <n v="0.25"/>
  </r>
  <r>
    <x v="1"/>
    <x v="1"/>
    <x v="66"/>
    <x v="0"/>
    <x v="2"/>
    <s v="Cuiabá"/>
    <x v="12"/>
    <n v="4500"/>
    <n v="5"/>
    <n v="22500"/>
    <n v="5625"/>
    <n v="0.25"/>
  </r>
  <r>
    <x v="4"/>
    <x v="1"/>
    <x v="67"/>
    <x v="0"/>
    <x v="2"/>
    <s v="Cuiabá"/>
    <x v="12"/>
    <n v="4500"/>
    <n v="6"/>
    <n v="27000"/>
    <n v="6750"/>
    <n v="0.25"/>
  </r>
  <r>
    <x v="1"/>
    <x v="1"/>
    <x v="68"/>
    <x v="0"/>
    <x v="2"/>
    <s v="Cuiabá"/>
    <x v="2"/>
    <n v="1200"/>
    <n v="4"/>
    <n v="4800"/>
    <n v="1440"/>
    <n v="0.3"/>
  </r>
  <r>
    <x v="2"/>
    <x v="1"/>
    <x v="69"/>
    <x v="0"/>
    <x v="2"/>
    <s v="Cuiabá"/>
    <x v="8"/>
    <n v="3400"/>
    <n v="1"/>
    <n v="3400"/>
    <n v="1190"/>
    <n v="0.35"/>
  </r>
  <r>
    <x v="3"/>
    <x v="0"/>
    <x v="70"/>
    <x v="0"/>
    <x v="2"/>
    <s v="Cuiabá"/>
    <x v="1"/>
    <n v="500"/>
    <n v="10"/>
    <n v="5000"/>
    <n v="1250"/>
    <n v="0.25"/>
  </r>
  <r>
    <x v="3"/>
    <x v="1"/>
    <x v="71"/>
    <x v="0"/>
    <x v="2"/>
    <s v="Cuiabá"/>
    <x v="8"/>
    <n v="3400"/>
    <n v="8"/>
    <n v="27200"/>
    <n v="9520"/>
    <n v="0.35"/>
  </r>
  <r>
    <x v="0"/>
    <x v="1"/>
    <x v="72"/>
    <x v="0"/>
    <x v="2"/>
    <s v="Cuiabá"/>
    <x v="11"/>
    <n v="4600"/>
    <n v="12"/>
    <n v="55200"/>
    <n v="13800"/>
    <n v="0.25"/>
  </r>
  <r>
    <x v="3"/>
    <x v="0"/>
    <x v="73"/>
    <x v="0"/>
    <x v="2"/>
    <s v="Cuiabá"/>
    <x v="1"/>
    <n v="500"/>
    <n v="10"/>
    <n v="5000"/>
    <n v="1250"/>
    <n v="0.25"/>
  </r>
  <r>
    <x v="2"/>
    <x v="1"/>
    <x v="74"/>
    <x v="0"/>
    <x v="2"/>
    <s v="Cuiabá"/>
    <x v="3"/>
    <n v="5130"/>
    <n v="15"/>
    <n v="76950"/>
    <n v="30780"/>
    <n v="0.4"/>
  </r>
  <r>
    <x v="4"/>
    <x v="0"/>
    <x v="75"/>
    <x v="0"/>
    <x v="2"/>
    <s v="Cuiabá"/>
    <x v="6"/>
    <n v="1500"/>
    <n v="1"/>
    <n v="1500"/>
    <n v="600"/>
    <n v="0.4"/>
  </r>
  <r>
    <x v="0"/>
    <x v="1"/>
    <x v="76"/>
    <x v="0"/>
    <x v="2"/>
    <s v="Cuiabá"/>
    <x v="10"/>
    <n v="3200"/>
    <n v="11"/>
    <n v="35200"/>
    <n v="7040"/>
    <n v="0.2"/>
  </r>
  <r>
    <x v="0"/>
    <x v="1"/>
    <x v="77"/>
    <x v="0"/>
    <x v="2"/>
    <s v="Cuiabá"/>
    <x v="7"/>
    <n v="5340"/>
    <n v="2"/>
    <n v="10680"/>
    <n v="3204"/>
    <n v="0.3"/>
  </r>
  <r>
    <x v="3"/>
    <x v="0"/>
    <x v="78"/>
    <x v="0"/>
    <x v="2"/>
    <s v="Cuiabá"/>
    <x v="7"/>
    <n v="5340"/>
    <n v="1"/>
    <n v="5340"/>
    <n v="1602"/>
    <n v="0.3"/>
  </r>
  <r>
    <x v="0"/>
    <x v="0"/>
    <x v="79"/>
    <x v="0"/>
    <x v="2"/>
    <s v="Cuiabá"/>
    <x v="1"/>
    <n v="500"/>
    <n v="5"/>
    <n v="2500"/>
    <n v="625"/>
    <n v="0.25"/>
  </r>
  <r>
    <x v="0"/>
    <x v="0"/>
    <x v="80"/>
    <x v="0"/>
    <x v="2"/>
    <s v="Cuiabá"/>
    <x v="7"/>
    <n v="5340"/>
    <n v="12"/>
    <n v="64080"/>
    <n v="19224"/>
    <n v="0.3"/>
  </r>
  <r>
    <x v="4"/>
    <x v="1"/>
    <x v="81"/>
    <x v="0"/>
    <x v="2"/>
    <s v="Cuiabá"/>
    <x v="2"/>
    <n v="1200"/>
    <n v="8"/>
    <n v="9600"/>
    <n v="2880"/>
    <n v="0.3"/>
  </r>
  <r>
    <x v="0"/>
    <x v="0"/>
    <x v="82"/>
    <x v="0"/>
    <x v="2"/>
    <s v="Cuiabá"/>
    <x v="9"/>
    <n v="5300"/>
    <n v="8"/>
    <n v="42400"/>
    <n v="12720"/>
    <n v="0.3"/>
  </r>
  <r>
    <x v="1"/>
    <x v="1"/>
    <x v="83"/>
    <x v="0"/>
    <x v="2"/>
    <s v="Cuiabá"/>
    <x v="0"/>
    <n v="8902"/>
    <n v="11"/>
    <n v="97922"/>
    <n v="34272.699999999997"/>
    <n v="0.35"/>
  </r>
  <r>
    <x v="3"/>
    <x v="1"/>
    <x v="84"/>
    <x v="0"/>
    <x v="2"/>
    <s v="Cuiabá"/>
    <x v="0"/>
    <n v="8902"/>
    <n v="12"/>
    <n v="106824"/>
    <n v="37388.399999999994"/>
    <n v="0.35"/>
  </r>
  <r>
    <x v="1"/>
    <x v="1"/>
    <x v="85"/>
    <x v="0"/>
    <x v="2"/>
    <s v="Cuiabá"/>
    <x v="12"/>
    <n v="4500"/>
    <n v="3"/>
    <n v="13500"/>
    <n v="3375"/>
    <n v="0.25"/>
  </r>
  <r>
    <x v="0"/>
    <x v="0"/>
    <x v="0"/>
    <x v="0"/>
    <x v="2"/>
    <s v="Cuiabá"/>
    <x v="0"/>
    <n v="8902"/>
    <n v="13"/>
    <n v="35608"/>
    <n v="12462.8"/>
    <n v="0.35"/>
  </r>
  <r>
    <x v="0"/>
    <x v="0"/>
    <x v="1"/>
    <x v="0"/>
    <x v="2"/>
    <s v="Cuiabá"/>
    <x v="1"/>
    <n v="500"/>
    <n v="13"/>
    <n v="2000"/>
    <n v="500"/>
    <n v="0.25"/>
  </r>
  <r>
    <x v="0"/>
    <x v="1"/>
    <x v="2"/>
    <x v="0"/>
    <x v="2"/>
    <s v="Cuiabá"/>
    <x v="2"/>
    <n v="1200"/>
    <n v="13"/>
    <n v="6000"/>
    <n v="1800"/>
    <n v="0.3"/>
  </r>
  <r>
    <x v="0"/>
    <x v="1"/>
    <x v="3"/>
    <x v="0"/>
    <x v="2"/>
    <s v="Cuiabá"/>
    <x v="1"/>
    <n v="500"/>
    <n v="12"/>
    <n v="6000"/>
    <n v="1500"/>
    <n v="0.25"/>
  </r>
  <r>
    <x v="1"/>
    <x v="1"/>
    <x v="4"/>
    <x v="0"/>
    <x v="2"/>
    <s v="Cuiabá"/>
    <x v="0"/>
    <n v="8902"/>
    <n v="9"/>
    <n v="80118"/>
    <n v="28041.3"/>
    <n v="0.35"/>
  </r>
  <r>
    <x v="0"/>
    <x v="0"/>
    <x v="5"/>
    <x v="0"/>
    <x v="2"/>
    <s v="Cuiabá"/>
    <x v="3"/>
    <n v="5130"/>
    <n v="2"/>
    <n v="10260"/>
    <n v="4104"/>
    <n v="0.4"/>
  </r>
  <r>
    <x v="0"/>
    <x v="1"/>
    <x v="6"/>
    <x v="0"/>
    <x v="2"/>
    <s v="Cuiabá"/>
    <x v="0"/>
    <n v="8902"/>
    <n v="6"/>
    <n v="53412"/>
    <n v="18694.199999999997"/>
    <n v="0.35"/>
  </r>
  <r>
    <x v="2"/>
    <x v="1"/>
    <x v="7"/>
    <x v="0"/>
    <x v="2"/>
    <s v="Cuiabá"/>
    <x v="4"/>
    <n v="300"/>
    <n v="1"/>
    <n v="300"/>
    <n v="45"/>
    <n v="0.15"/>
  </r>
  <r>
    <x v="1"/>
    <x v="0"/>
    <x v="8"/>
    <x v="0"/>
    <x v="2"/>
    <s v="Cuiabá"/>
    <x v="5"/>
    <n v="1700"/>
    <n v="10"/>
    <n v="17000"/>
    <n v="8500"/>
    <n v="0.5"/>
  </r>
  <r>
    <x v="3"/>
    <x v="0"/>
    <x v="9"/>
    <x v="0"/>
    <x v="2"/>
    <s v="Cuiabá"/>
    <x v="6"/>
    <n v="1500"/>
    <n v="3"/>
    <n v="4500"/>
    <n v="1800"/>
    <n v="0.4"/>
  </r>
  <r>
    <x v="1"/>
    <x v="1"/>
    <x v="10"/>
    <x v="0"/>
    <x v="2"/>
    <s v="Cuiabá"/>
    <x v="7"/>
    <n v="5340"/>
    <n v="12"/>
    <n v="64080"/>
    <n v="19224"/>
    <n v="0.3"/>
  </r>
  <r>
    <x v="0"/>
    <x v="1"/>
    <x v="11"/>
    <x v="0"/>
    <x v="2"/>
    <s v="Cuiabá"/>
    <x v="0"/>
    <n v="8902"/>
    <n v="2"/>
    <n v="17804"/>
    <n v="6231.4"/>
    <n v="0.35"/>
  </r>
  <r>
    <x v="0"/>
    <x v="1"/>
    <x v="12"/>
    <x v="0"/>
    <x v="2"/>
    <s v="Cuiabá"/>
    <x v="3"/>
    <n v="5130"/>
    <n v="8"/>
    <n v="41040"/>
    <n v="16416"/>
    <n v="0.4"/>
  </r>
  <r>
    <x v="3"/>
    <x v="1"/>
    <x v="13"/>
    <x v="0"/>
    <x v="2"/>
    <s v="Cuiabá"/>
    <x v="0"/>
    <n v="8902"/>
    <n v="3"/>
    <n v="26706"/>
    <n v="9347.0999999999985"/>
    <n v="0.35"/>
  </r>
  <r>
    <x v="1"/>
    <x v="0"/>
    <x v="14"/>
    <x v="0"/>
    <x v="2"/>
    <s v="Cuiabá"/>
    <x v="8"/>
    <n v="3400"/>
    <n v="8"/>
    <n v="27200"/>
    <n v="9520"/>
    <n v="0.35"/>
  </r>
  <r>
    <x v="1"/>
    <x v="1"/>
    <x v="15"/>
    <x v="0"/>
    <x v="2"/>
    <s v="Cuiabá"/>
    <x v="9"/>
    <n v="5300"/>
    <n v="10"/>
    <n v="53000"/>
    <n v="15900"/>
    <n v="0.3"/>
  </r>
  <r>
    <x v="0"/>
    <x v="0"/>
    <x v="16"/>
    <x v="0"/>
    <x v="2"/>
    <s v="Cuiabá"/>
    <x v="0"/>
    <n v="8902"/>
    <n v="11"/>
    <n v="97922"/>
    <n v="34272.699999999997"/>
    <n v="0.35"/>
  </r>
  <r>
    <x v="0"/>
    <x v="1"/>
    <x v="17"/>
    <x v="0"/>
    <x v="2"/>
    <s v="Cuiabá"/>
    <x v="3"/>
    <n v="5130"/>
    <n v="2"/>
    <n v="10260"/>
    <n v="4104"/>
    <n v="0.4"/>
  </r>
  <r>
    <x v="2"/>
    <x v="0"/>
    <x v="18"/>
    <x v="0"/>
    <x v="2"/>
    <s v="Cuiabá"/>
    <x v="4"/>
    <n v="300"/>
    <n v="11"/>
    <n v="3300"/>
    <n v="495"/>
    <n v="0.15"/>
  </r>
  <r>
    <x v="3"/>
    <x v="1"/>
    <x v="19"/>
    <x v="0"/>
    <x v="2"/>
    <s v="Cuiabá"/>
    <x v="10"/>
    <n v="3200"/>
    <n v="5"/>
    <n v="16000"/>
    <n v="3200"/>
    <n v="0.2"/>
  </r>
  <r>
    <x v="0"/>
    <x v="1"/>
    <x v="20"/>
    <x v="0"/>
    <x v="2"/>
    <s v="Cuiabá"/>
    <x v="0"/>
    <n v="8902"/>
    <n v="2"/>
    <n v="17804"/>
    <n v="6231.4"/>
    <n v="0.35"/>
  </r>
  <r>
    <x v="1"/>
    <x v="1"/>
    <x v="21"/>
    <x v="0"/>
    <x v="2"/>
    <s v="Cuiabá"/>
    <x v="4"/>
    <n v="300"/>
    <n v="10"/>
    <n v="3000"/>
    <n v="450"/>
    <n v="0.15"/>
  </r>
  <r>
    <x v="2"/>
    <x v="0"/>
    <x v="22"/>
    <x v="0"/>
    <x v="2"/>
    <s v="Cuiabá"/>
    <x v="10"/>
    <n v="3200"/>
    <n v="12"/>
    <n v="38400"/>
    <n v="7680"/>
    <n v="0.2"/>
  </r>
  <r>
    <x v="0"/>
    <x v="1"/>
    <x v="23"/>
    <x v="0"/>
    <x v="2"/>
    <s v="Cuiabá"/>
    <x v="11"/>
    <n v="4600"/>
    <n v="7"/>
    <n v="32200"/>
    <n v="8050"/>
    <n v="0.25"/>
  </r>
  <r>
    <x v="2"/>
    <x v="0"/>
    <x v="24"/>
    <x v="0"/>
    <x v="2"/>
    <s v="Cuiabá"/>
    <x v="2"/>
    <n v="1200"/>
    <n v="9"/>
    <n v="10800"/>
    <n v="3240"/>
    <n v="0.3"/>
  </r>
  <r>
    <x v="3"/>
    <x v="0"/>
    <x v="25"/>
    <x v="0"/>
    <x v="3"/>
    <s v="Campo Grande"/>
    <x v="11"/>
    <n v="4600"/>
    <n v="11"/>
    <n v="50600"/>
    <n v="12650"/>
    <n v="0.25"/>
  </r>
  <r>
    <x v="4"/>
    <x v="1"/>
    <x v="26"/>
    <x v="0"/>
    <x v="3"/>
    <s v="Campo Grande"/>
    <x v="7"/>
    <n v="5340"/>
    <n v="9"/>
    <n v="48060"/>
    <n v="14418"/>
    <n v="0.3"/>
  </r>
  <r>
    <x v="0"/>
    <x v="1"/>
    <x v="27"/>
    <x v="0"/>
    <x v="3"/>
    <s v="Campo Grande"/>
    <x v="9"/>
    <n v="5300"/>
    <n v="5"/>
    <n v="26500"/>
    <n v="7950"/>
    <n v="0.3"/>
  </r>
  <r>
    <x v="0"/>
    <x v="1"/>
    <x v="28"/>
    <x v="0"/>
    <x v="3"/>
    <s v="Campo Grande"/>
    <x v="6"/>
    <n v="1500"/>
    <n v="3"/>
    <n v="4500"/>
    <n v="1800"/>
    <n v="0.4"/>
  </r>
  <r>
    <x v="1"/>
    <x v="1"/>
    <x v="28"/>
    <x v="0"/>
    <x v="3"/>
    <s v="Campo Grande"/>
    <x v="10"/>
    <n v="3200"/>
    <n v="10"/>
    <n v="32000"/>
    <n v="6400"/>
    <n v="0.2"/>
  </r>
  <r>
    <x v="0"/>
    <x v="0"/>
    <x v="29"/>
    <x v="0"/>
    <x v="3"/>
    <s v="Campo Grande"/>
    <x v="6"/>
    <n v="1500"/>
    <n v="8"/>
    <n v="12000"/>
    <n v="4800"/>
    <n v="0.4"/>
  </r>
  <r>
    <x v="2"/>
    <x v="0"/>
    <x v="30"/>
    <x v="0"/>
    <x v="3"/>
    <s v="Campo Grande"/>
    <x v="1"/>
    <n v="500"/>
    <n v="12"/>
    <n v="6000"/>
    <n v="1500"/>
    <n v="0.25"/>
  </r>
  <r>
    <x v="0"/>
    <x v="1"/>
    <x v="31"/>
    <x v="0"/>
    <x v="3"/>
    <s v="Campo Grande"/>
    <x v="4"/>
    <n v="300"/>
    <n v="8"/>
    <n v="2400"/>
    <n v="360"/>
    <n v="0.15"/>
  </r>
  <r>
    <x v="3"/>
    <x v="0"/>
    <x v="32"/>
    <x v="0"/>
    <x v="3"/>
    <s v="Campo Grande"/>
    <x v="5"/>
    <n v="1700"/>
    <n v="10"/>
    <n v="17000"/>
    <n v="8500"/>
    <n v="0.5"/>
  </r>
  <r>
    <x v="0"/>
    <x v="1"/>
    <x v="33"/>
    <x v="0"/>
    <x v="3"/>
    <s v="Campo Grande"/>
    <x v="8"/>
    <n v="3400"/>
    <n v="6"/>
    <n v="20400"/>
    <n v="7140"/>
    <n v="0.35"/>
  </r>
  <r>
    <x v="0"/>
    <x v="1"/>
    <x v="34"/>
    <x v="0"/>
    <x v="3"/>
    <s v="Campo Grande"/>
    <x v="4"/>
    <n v="300"/>
    <n v="4"/>
    <n v="1200"/>
    <n v="180"/>
    <n v="0.15"/>
  </r>
  <r>
    <x v="0"/>
    <x v="1"/>
    <x v="35"/>
    <x v="0"/>
    <x v="3"/>
    <s v="Campo Grande"/>
    <x v="1"/>
    <n v="500"/>
    <n v="9"/>
    <n v="4500"/>
    <n v="1125"/>
    <n v="0.25"/>
  </r>
  <r>
    <x v="3"/>
    <x v="1"/>
    <x v="36"/>
    <x v="0"/>
    <x v="3"/>
    <s v="Campo Grande"/>
    <x v="10"/>
    <n v="3200"/>
    <n v="5"/>
    <n v="16000"/>
    <n v="3200"/>
    <n v="0.2"/>
  </r>
  <r>
    <x v="0"/>
    <x v="1"/>
    <x v="37"/>
    <x v="0"/>
    <x v="3"/>
    <s v="Campo Grande"/>
    <x v="1"/>
    <n v="500"/>
    <n v="1"/>
    <n v="500"/>
    <n v="125"/>
    <n v="0.25"/>
  </r>
  <r>
    <x v="3"/>
    <x v="1"/>
    <x v="38"/>
    <x v="0"/>
    <x v="3"/>
    <s v="Campo Grande"/>
    <x v="5"/>
    <n v="1700"/>
    <n v="6"/>
    <n v="10200"/>
    <n v="5100"/>
    <n v="0.5"/>
  </r>
  <r>
    <x v="0"/>
    <x v="1"/>
    <x v="39"/>
    <x v="0"/>
    <x v="3"/>
    <s v="Campo Grande"/>
    <x v="0"/>
    <n v="8902"/>
    <n v="4"/>
    <n v="35608"/>
    <n v="12462.8"/>
    <n v="0.35"/>
  </r>
  <r>
    <x v="1"/>
    <x v="1"/>
    <x v="40"/>
    <x v="0"/>
    <x v="3"/>
    <s v="Campo Grande"/>
    <x v="7"/>
    <n v="5340"/>
    <n v="1"/>
    <n v="5340"/>
    <n v="1602"/>
    <n v="0.3"/>
  </r>
  <r>
    <x v="0"/>
    <x v="1"/>
    <x v="41"/>
    <x v="0"/>
    <x v="3"/>
    <s v="Campo Grande"/>
    <x v="0"/>
    <n v="8902"/>
    <n v="8"/>
    <n v="71216"/>
    <n v="24925.599999999999"/>
    <n v="0.35"/>
  </r>
  <r>
    <x v="3"/>
    <x v="0"/>
    <x v="42"/>
    <x v="0"/>
    <x v="3"/>
    <s v="Campo Grande"/>
    <x v="1"/>
    <n v="500"/>
    <n v="5"/>
    <n v="2500"/>
    <n v="625"/>
    <n v="0.25"/>
  </r>
  <r>
    <x v="4"/>
    <x v="1"/>
    <x v="43"/>
    <x v="0"/>
    <x v="3"/>
    <s v="Campo Grande"/>
    <x v="2"/>
    <n v="1200"/>
    <n v="2"/>
    <n v="2400"/>
    <n v="720"/>
    <n v="0.3"/>
  </r>
  <r>
    <x v="2"/>
    <x v="0"/>
    <x v="44"/>
    <x v="0"/>
    <x v="3"/>
    <s v="Campo Grande"/>
    <x v="12"/>
    <n v="4500"/>
    <n v="5"/>
    <n v="22500"/>
    <n v="5625"/>
    <n v="0.25"/>
  </r>
  <r>
    <x v="0"/>
    <x v="1"/>
    <x v="45"/>
    <x v="0"/>
    <x v="3"/>
    <s v="Campo Grande"/>
    <x v="0"/>
    <n v="8902"/>
    <n v="8"/>
    <n v="71216"/>
    <n v="24925.599999999999"/>
    <n v="0.35"/>
  </r>
  <r>
    <x v="4"/>
    <x v="1"/>
    <x v="46"/>
    <x v="0"/>
    <x v="3"/>
    <s v="Campo Grande"/>
    <x v="9"/>
    <n v="5300"/>
    <n v="1"/>
    <n v="5300"/>
    <n v="1590"/>
    <n v="0.3"/>
  </r>
  <r>
    <x v="2"/>
    <x v="1"/>
    <x v="47"/>
    <x v="0"/>
    <x v="3"/>
    <s v="Campo Grande"/>
    <x v="9"/>
    <n v="5300"/>
    <n v="1"/>
    <n v="5300"/>
    <n v="1590"/>
    <n v="0.3"/>
  </r>
  <r>
    <x v="0"/>
    <x v="1"/>
    <x v="48"/>
    <x v="0"/>
    <x v="3"/>
    <s v="Campo Grande"/>
    <x v="11"/>
    <n v="4600"/>
    <n v="8"/>
    <n v="36800"/>
    <n v="9200"/>
    <n v="0.25"/>
  </r>
  <r>
    <x v="1"/>
    <x v="0"/>
    <x v="49"/>
    <x v="0"/>
    <x v="3"/>
    <s v="Campo Grande"/>
    <x v="10"/>
    <n v="3200"/>
    <n v="6"/>
    <n v="19200"/>
    <n v="3840"/>
    <n v="0.2"/>
  </r>
  <r>
    <x v="0"/>
    <x v="0"/>
    <x v="50"/>
    <x v="0"/>
    <x v="3"/>
    <s v="Campo Grande"/>
    <x v="3"/>
    <n v="5130"/>
    <n v="5"/>
    <n v="25650"/>
    <n v="10260"/>
    <n v="0.4"/>
  </r>
  <r>
    <x v="1"/>
    <x v="1"/>
    <x v="51"/>
    <x v="0"/>
    <x v="3"/>
    <s v="Campo Grande"/>
    <x v="12"/>
    <n v="4500"/>
    <n v="11"/>
    <n v="49500"/>
    <n v="12375"/>
    <n v="0.25"/>
  </r>
  <r>
    <x v="4"/>
    <x v="1"/>
    <x v="52"/>
    <x v="0"/>
    <x v="3"/>
    <s v="Campo Grande"/>
    <x v="4"/>
    <n v="300"/>
    <n v="4"/>
    <n v="1200"/>
    <n v="180"/>
    <n v="0.15"/>
  </r>
  <r>
    <x v="0"/>
    <x v="0"/>
    <x v="53"/>
    <x v="0"/>
    <x v="3"/>
    <s v="Campo Grande"/>
    <x v="0"/>
    <n v="8902"/>
    <n v="3"/>
    <n v="26706"/>
    <n v="9347.0999999999985"/>
    <n v="0.35"/>
  </r>
  <r>
    <x v="0"/>
    <x v="0"/>
    <x v="54"/>
    <x v="0"/>
    <x v="3"/>
    <s v="Campo Grande"/>
    <x v="11"/>
    <n v="4600"/>
    <n v="12"/>
    <n v="55200"/>
    <n v="13800"/>
    <n v="0.25"/>
  </r>
  <r>
    <x v="0"/>
    <x v="0"/>
    <x v="55"/>
    <x v="0"/>
    <x v="3"/>
    <s v="Campo Grande"/>
    <x v="8"/>
    <n v="3400"/>
    <n v="1"/>
    <n v="3400"/>
    <n v="1190"/>
    <n v="0.35"/>
  </r>
  <r>
    <x v="4"/>
    <x v="1"/>
    <x v="56"/>
    <x v="0"/>
    <x v="3"/>
    <s v="Campo Grande"/>
    <x v="7"/>
    <n v="5340"/>
    <n v="8"/>
    <n v="42720"/>
    <n v="12816"/>
    <n v="0.3"/>
  </r>
  <r>
    <x v="0"/>
    <x v="0"/>
    <x v="57"/>
    <x v="0"/>
    <x v="3"/>
    <s v="Campo Grande"/>
    <x v="5"/>
    <n v="1700"/>
    <n v="12"/>
    <n v="20400"/>
    <n v="10200"/>
    <n v="0.5"/>
  </r>
  <r>
    <x v="3"/>
    <x v="0"/>
    <x v="58"/>
    <x v="0"/>
    <x v="3"/>
    <s v="Campo Grande"/>
    <x v="10"/>
    <n v="3200"/>
    <n v="12"/>
    <n v="38400"/>
    <n v="7680"/>
    <n v="0.2"/>
  </r>
  <r>
    <x v="3"/>
    <x v="1"/>
    <x v="59"/>
    <x v="0"/>
    <x v="3"/>
    <s v="Campo Grande"/>
    <x v="1"/>
    <n v="500"/>
    <n v="10"/>
    <n v="5000"/>
    <n v="1250"/>
    <n v="0.25"/>
  </r>
  <r>
    <x v="3"/>
    <x v="1"/>
    <x v="60"/>
    <x v="0"/>
    <x v="3"/>
    <s v="Campo Grande"/>
    <x v="9"/>
    <n v="5300"/>
    <n v="10"/>
    <n v="53000"/>
    <n v="15900"/>
    <n v="0.3"/>
  </r>
  <r>
    <x v="0"/>
    <x v="1"/>
    <x v="61"/>
    <x v="0"/>
    <x v="3"/>
    <s v="Campo Grande"/>
    <x v="10"/>
    <n v="3200"/>
    <n v="7"/>
    <n v="22400"/>
    <n v="4480"/>
    <n v="0.2"/>
  </r>
  <r>
    <x v="4"/>
    <x v="0"/>
    <x v="62"/>
    <x v="0"/>
    <x v="3"/>
    <s v="Campo Grande"/>
    <x v="1"/>
    <n v="500"/>
    <n v="15"/>
    <n v="7500"/>
    <n v="1875"/>
    <n v="0.25"/>
  </r>
  <r>
    <x v="3"/>
    <x v="0"/>
    <x v="63"/>
    <x v="0"/>
    <x v="3"/>
    <s v="Campo Grande"/>
    <x v="10"/>
    <n v="3200"/>
    <n v="10"/>
    <n v="32000"/>
    <n v="6400"/>
    <n v="0.2"/>
  </r>
  <r>
    <x v="0"/>
    <x v="1"/>
    <x v="64"/>
    <x v="0"/>
    <x v="3"/>
    <s v="Campo Grande"/>
    <x v="12"/>
    <n v="4500"/>
    <n v="8"/>
    <n v="36000"/>
    <n v="9000"/>
    <n v="0.25"/>
  </r>
  <r>
    <x v="3"/>
    <x v="1"/>
    <x v="65"/>
    <x v="0"/>
    <x v="3"/>
    <s v="Campo Grande"/>
    <x v="12"/>
    <n v="4500"/>
    <n v="4"/>
    <n v="18000"/>
    <n v="4500"/>
    <n v="0.25"/>
  </r>
  <r>
    <x v="1"/>
    <x v="1"/>
    <x v="66"/>
    <x v="0"/>
    <x v="3"/>
    <s v="Campo Grande"/>
    <x v="12"/>
    <n v="4500"/>
    <n v="5"/>
    <n v="22500"/>
    <n v="5625"/>
    <n v="0.25"/>
  </r>
  <r>
    <x v="4"/>
    <x v="1"/>
    <x v="67"/>
    <x v="0"/>
    <x v="3"/>
    <s v="Campo Grande"/>
    <x v="12"/>
    <n v="4500"/>
    <n v="6"/>
    <n v="27000"/>
    <n v="6750"/>
    <n v="0.25"/>
  </r>
  <r>
    <x v="1"/>
    <x v="1"/>
    <x v="68"/>
    <x v="0"/>
    <x v="3"/>
    <s v="Campo Grande"/>
    <x v="2"/>
    <n v="1200"/>
    <n v="4"/>
    <n v="4800"/>
    <n v="1440"/>
    <n v="0.3"/>
  </r>
  <r>
    <x v="2"/>
    <x v="1"/>
    <x v="69"/>
    <x v="0"/>
    <x v="3"/>
    <s v="Campo Grande"/>
    <x v="8"/>
    <n v="3400"/>
    <n v="10"/>
    <n v="3400"/>
    <n v="1190"/>
    <n v="0.35"/>
  </r>
  <r>
    <x v="3"/>
    <x v="0"/>
    <x v="70"/>
    <x v="0"/>
    <x v="3"/>
    <s v="Campo Grande"/>
    <x v="1"/>
    <n v="500"/>
    <n v="10"/>
    <n v="5000"/>
    <n v="1250"/>
    <n v="0.25"/>
  </r>
  <r>
    <x v="3"/>
    <x v="1"/>
    <x v="71"/>
    <x v="0"/>
    <x v="3"/>
    <s v="Campo Grande"/>
    <x v="8"/>
    <n v="3400"/>
    <n v="8"/>
    <n v="27200"/>
    <n v="9520"/>
    <n v="0.35"/>
  </r>
  <r>
    <x v="0"/>
    <x v="1"/>
    <x v="72"/>
    <x v="0"/>
    <x v="3"/>
    <s v="Campo Grande"/>
    <x v="11"/>
    <n v="4600"/>
    <n v="12"/>
    <n v="55200"/>
    <n v="13800"/>
    <n v="0.25"/>
  </r>
  <r>
    <x v="3"/>
    <x v="0"/>
    <x v="73"/>
    <x v="0"/>
    <x v="3"/>
    <s v="Campo Grande"/>
    <x v="1"/>
    <n v="500"/>
    <n v="10"/>
    <n v="5000"/>
    <n v="1250"/>
    <n v="0.25"/>
  </r>
  <r>
    <x v="2"/>
    <x v="1"/>
    <x v="74"/>
    <x v="0"/>
    <x v="3"/>
    <s v="Campo Grande"/>
    <x v="3"/>
    <n v="5130"/>
    <n v="15"/>
    <n v="76950"/>
    <n v="30780"/>
    <n v="0.4"/>
  </r>
  <r>
    <x v="4"/>
    <x v="0"/>
    <x v="75"/>
    <x v="0"/>
    <x v="3"/>
    <s v="Campo Grande"/>
    <x v="6"/>
    <n v="1500"/>
    <n v="1"/>
    <n v="1500"/>
    <n v="600"/>
    <n v="0.4"/>
  </r>
  <r>
    <x v="0"/>
    <x v="1"/>
    <x v="76"/>
    <x v="0"/>
    <x v="3"/>
    <s v="Campo Grande"/>
    <x v="10"/>
    <n v="3200"/>
    <n v="20"/>
    <n v="35200"/>
    <n v="7040"/>
    <n v="0.2"/>
  </r>
  <r>
    <x v="0"/>
    <x v="1"/>
    <x v="77"/>
    <x v="0"/>
    <x v="3"/>
    <s v="Campo Grande"/>
    <x v="7"/>
    <n v="5340"/>
    <n v="20"/>
    <n v="10680"/>
    <n v="3204"/>
    <n v="0.3"/>
  </r>
  <r>
    <x v="3"/>
    <x v="0"/>
    <x v="78"/>
    <x v="0"/>
    <x v="3"/>
    <s v="Campo Grande"/>
    <x v="7"/>
    <n v="5340"/>
    <n v="1"/>
    <n v="5340"/>
    <n v="1602"/>
    <n v="0.3"/>
  </r>
  <r>
    <x v="0"/>
    <x v="0"/>
    <x v="79"/>
    <x v="0"/>
    <x v="3"/>
    <s v="Campo Grande"/>
    <x v="1"/>
    <n v="500"/>
    <n v="5"/>
    <n v="2500"/>
    <n v="625"/>
    <n v="0.25"/>
  </r>
  <r>
    <x v="0"/>
    <x v="0"/>
    <x v="80"/>
    <x v="0"/>
    <x v="3"/>
    <s v="Campo Grande"/>
    <x v="7"/>
    <n v="5340"/>
    <n v="12"/>
    <n v="64080"/>
    <n v="19224"/>
    <n v="0.3"/>
  </r>
  <r>
    <x v="4"/>
    <x v="1"/>
    <x v="81"/>
    <x v="0"/>
    <x v="3"/>
    <s v="Campo Grande"/>
    <x v="2"/>
    <n v="1200"/>
    <n v="8"/>
    <n v="9600"/>
    <n v="2880"/>
    <n v="0.3"/>
  </r>
  <r>
    <x v="0"/>
    <x v="0"/>
    <x v="82"/>
    <x v="0"/>
    <x v="3"/>
    <s v="Campo Grande"/>
    <x v="9"/>
    <n v="5300"/>
    <n v="20"/>
    <n v="42400"/>
    <n v="12720"/>
    <n v="0.3"/>
  </r>
  <r>
    <x v="1"/>
    <x v="1"/>
    <x v="83"/>
    <x v="0"/>
    <x v="3"/>
    <s v="Campo Grande"/>
    <x v="0"/>
    <n v="8902"/>
    <n v="20"/>
    <n v="97922"/>
    <n v="34272.699999999997"/>
    <n v="0.35"/>
  </r>
  <r>
    <x v="3"/>
    <x v="1"/>
    <x v="84"/>
    <x v="0"/>
    <x v="3"/>
    <s v="Campo Grande"/>
    <x v="0"/>
    <n v="8902"/>
    <n v="12"/>
    <n v="106824"/>
    <n v="37388.399999999994"/>
    <n v="0.35"/>
  </r>
  <r>
    <x v="1"/>
    <x v="1"/>
    <x v="85"/>
    <x v="0"/>
    <x v="3"/>
    <s v="Campo Grande"/>
    <x v="12"/>
    <n v="4500"/>
    <n v="3"/>
    <n v="13500"/>
    <n v="3375"/>
    <n v="0.25"/>
  </r>
  <r>
    <x v="1"/>
    <x v="1"/>
    <x v="28"/>
    <x v="1"/>
    <x v="4"/>
    <s v="Salvador"/>
    <x v="9"/>
    <n v="5300"/>
    <n v="9"/>
    <n v="47700"/>
    <n v="14310"/>
    <n v="0.3"/>
  </r>
  <r>
    <x v="3"/>
    <x v="1"/>
    <x v="29"/>
    <x v="1"/>
    <x v="4"/>
    <s v="Salvador"/>
    <x v="2"/>
    <n v="1200"/>
    <n v="3"/>
    <n v="3600"/>
    <n v="1080"/>
    <n v="0.3"/>
  </r>
  <r>
    <x v="0"/>
    <x v="1"/>
    <x v="30"/>
    <x v="1"/>
    <x v="4"/>
    <s v="Salvador"/>
    <x v="4"/>
    <n v="300"/>
    <n v="6"/>
    <n v="1800"/>
    <n v="270"/>
    <n v="0.15"/>
  </r>
  <r>
    <x v="0"/>
    <x v="0"/>
    <x v="31"/>
    <x v="1"/>
    <x v="4"/>
    <s v="Salvador"/>
    <x v="12"/>
    <n v="4500"/>
    <n v="6"/>
    <n v="27000"/>
    <n v="6750"/>
    <n v="0.25"/>
  </r>
  <r>
    <x v="0"/>
    <x v="0"/>
    <x v="32"/>
    <x v="1"/>
    <x v="4"/>
    <s v="Salvador"/>
    <x v="6"/>
    <n v="1500"/>
    <n v="5"/>
    <n v="7500"/>
    <n v="3000"/>
    <n v="0.4"/>
  </r>
  <r>
    <x v="0"/>
    <x v="0"/>
    <x v="33"/>
    <x v="1"/>
    <x v="4"/>
    <s v="Salvador"/>
    <x v="12"/>
    <n v="4500"/>
    <n v="7"/>
    <n v="31500"/>
    <n v="7875"/>
    <n v="0.25"/>
  </r>
  <r>
    <x v="0"/>
    <x v="1"/>
    <x v="34"/>
    <x v="1"/>
    <x v="4"/>
    <s v="Salvador"/>
    <x v="10"/>
    <n v="3200"/>
    <n v="7"/>
    <n v="22400"/>
    <n v="4480"/>
    <n v="0.2"/>
  </r>
  <r>
    <x v="0"/>
    <x v="1"/>
    <x v="35"/>
    <x v="1"/>
    <x v="4"/>
    <s v="Salvador"/>
    <x v="6"/>
    <n v="1500"/>
    <n v="9"/>
    <n v="13500"/>
    <n v="5400"/>
    <n v="0.4"/>
  </r>
  <r>
    <x v="3"/>
    <x v="1"/>
    <x v="36"/>
    <x v="1"/>
    <x v="4"/>
    <s v="Salvador"/>
    <x v="1"/>
    <n v="500"/>
    <n v="2"/>
    <n v="1000"/>
    <n v="250"/>
    <n v="0.25"/>
  </r>
  <r>
    <x v="0"/>
    <x v="0"/>
    <x v="37"/>
    <x v="1"/>
    <x v="4"/>
    <s v="Salvador"/>
    <x v="1"/>
    <n v="500"/>
    <n v="9"/>
    <n v="4500"/>
    <n v="1125"/>
    <n v="0.25"/>
  </r>
  <r>
    <x v="0"/>
    <x v="1"/>
    <x v="38"/>
    <x v="1"/>
    <x v="4"/>
    <s v="Salvador"/>
    <x v="9"/>
    <n v="5300"/>
    <n v="4"/>
    <n v="21200"/>
    <n v="6360"/>
    <n v="0.3"/>
  </r>
  <r>
    <x v="3"/>
    <x v="1"/>
    <x v="39"/>
    <x v="1"/>
    <x v="4"/>
    <s v="Salvador"/>
    <x v="11"/>
    <n v="4600"/>
    <n v="5"/>
    <n v="23000"/>
    <n v="5750"/>
    <n v="0.25"/>
  </r>
  <r>
    <x v="3"/>
    <x v="1"/>
    <x v="40"/>
    <x v="1"/>
    <x v="4"/>
    <s v="Salvador"/>
    <x v="11"/>
    <n v="4600"/>
    <n v="11"/>
    <n v="50600"/>
    <n v="12650"/>
    <n v="0.25"/>
  </r>
  <r>
    <x v="0"/>
    <x v="1"/>
    <x v="41"/>
    <x v="1"/>
    <x v="4"/>
    <s v="Salvador"/>
    <x v="2"/>
    <n v="1200"/>
    <n v="6"/>
    <n v="7200"/>
    <n v="2160"/>
    <n v="0.3"/>
  </r>
  <r>
    <x v="0"/>
    <x v="0"/>
    <x v="42"/>
    <x v="1"/>
    <x v="4"/>
    <s v="Salvador"/>
    <x v="10"/>
    <n v="3200"/>
    <n v="1"/>
    <n v="3200"/>
    <n v="640"/>
    <n v="0.2"/>
  </r>
  <r>
    <x v="0"/>
    <x v="0"/>
    <x v="43"/>
    <x v="1"/>
    <x v="4"/>
    <s v="Salvador"/>
    <x v="9"/>
    <n v="5300"/>
    <n v="12"/>
    <n v="63600"/>
    <n v="19080"/>
    <n v="0.3"/>
  </r>
  <r>
    <x v="3"/>
    <x v="1"/>
    <x v="44"/>
    <x v="1"/>
    <x v="4"/>
    <s v="Salvador"/>
    <x v="1"/>
    <n v="500"/>
    <n v="5"/>
    <n v="2500"/>
    <n v="625"/>
    <n v="0.25"/>
  </r>
  <r>
    <x v="4"/>
    <x v="1"/>
    <x v="45"/>
    <x v="1"/>
    <x v="4"/>
    <s v="Salvador"/>
    <x v="3"/>
    <n v="5130"/>
    <n v="7"/>
    <n v="35910"/>
    <n v="14364"/>
    <n v="0.4"/>
  </r>
  <r>
    <x v="0"/>
    <x v="0"/>
    <x v="46"/>
    <x v="1"/>
    <x v="4"/>
    <s v="Salvador"/>
    <x v="6"/>
    <n v="1500"/>
    <n v="5"/>
    <n v="7500"/>
    <n v="3000"/>
    <n v="0.4"/>
  </r>
  <r>
    <x v="3"/>
    <x v="1"/>
    <x v="47"/>
    <x v="1"/>
    <x v="4"/>
    <s v="Salvador"/>
    <x v="9"/>
    <n v="5300"/>
    <n v="10"/>
    <n v="53000"/>
    <n v="15900"/>
    <n v="0.3"/>
  </r>
  <r>
    <x v="0"/>
    <x v="1"/>
    <x v="48"/>
    <x v="1"/>
    <x v="4"/>
    <s v="Salvador"/>
    <x v="7"/>
    <n v="5340"/>
    <n v="8"/>
    <n v="42720"/>
    <n v="12816"/>
    <n v="0.3"/>
  </r>
  <r>
    <x v="2"/>
    <x v="1"/>
    <x v="49"/>
    <x v="1"/>
    <x v="4"/>
    <s v="Salvador"/>
    <x v="9"/>
    <n v="5300"/>
    <n v="6"/>
    <n v="31800"/>
    <n v="9540"/>
    <n v="0.3"/>
  </r>
  <r>
    <x v="3"/>
    <x v="0"/>
    <x v="50"/>
    <x v="1"/>
    <x v="4"/>
    <s v="Salvador"/>
    <x v="1"/>
    <n v="500"/>
    <n v="5"/>
    <n v="2500"/>
    <n v="625"/>
    <n v="0.25"/>
  </r>
  <r>
    <x v="0"/>
    <x v="1"/>
    <x v="51"/>
    <x v="1"/>
    <x v="4"/>
    <s v="Salvador"/>
    <x v="0"/>
    <n v="8902"/>
    <n v="11"/>
    <n v="97922"/>
    <n v="34272.699999999997"/>
    <n v="0.35"/>
  </r>
  <r>
    <x v="2"/>
    <x v="1"/>
    <x v="52"/>
    <x v="1"/>
    <x v="4"/>
    <s v="Salvador"/>
    <x v="7"/>
    <n v="5340"/>
    <n v="5"/>
    <n v="26700"/>
    <n v="8010"/>
    <n v="0.3"/>
  </r>
  <r>
    <x v="2"/>
    <x v="0"/>
    <x v="53"/>
    <x v="1"/>
    <x v="4"/>
    <s v="Salvador"/>
    <x v="4"/>
    <n v="300"/>
    <n v="3"/>
    <n v="900"/>
    <n v="135"/>
    <n v="0.15"/>
  </r>
  <r>
    <x v="0"/>
    <x v="0"/>
    <x v="54"/>
    <x v="1"/>
    <x v="4"/>
    <s v="Salvador"/>
    <x v="10"/>
    <n v="3200"/>
    <n v="3"/>
    <n v="9600"/>
    <n v="1920"/>
    <n v="0.2"/>
  </r>
  <r>
    <x v="4"/>
    <x v="1"/>
    <x v="55"/>
    <x v="1"/>
    <x v="4"/>
    <s v="Salvador"/>
    <x v="9"/>
    <n v="5300"/>
    <n v="1"/>
    <n v="5300"/>
    <n v="1590"/>
    <n v="0.3"/>
  </r>
  <r>
    <x v="3"/>
    <x v="0"/>
    <x v="56"/>
    <x v="1"/>
    <x v="4"/>
    <s v="Salvador"/>
    <x v="8"/>
    <n v="3400"/>
    <n v="1"/>
    <n v="3400"/>
    <n v="1190"/>
    <n v="0.35"/>
  </r>
  <r>
    <x v="0"/>
    <x v="1"/>
    <x v="57"/>
    <x v="1"/>
    <x v="4"/>
    <s v="Salvador"/>
    <x v="10"/>
    <n v="3200"/>
    <n v="7"/>
    <n v="22400"/>
    <n v="4480"/>
    <n v="0.2"/>
  </r>
  <r>
    <x v="0"/>
    <x v="1"/>
    <x v="58"/>
    <x v="1"/>
    <x v="4"/>
    <s v="Salvador"/>
    <x v="1"/>
    <n v="500"/>
    <n v="5"/>
    <n v="2500"/>
    <n v="625"/>
    <n v="0.25"/>
  </r>
  <r>
    <x v="0"/>
    <x v="1"/>
    <x v="59"/>
    <x v="1"/>
    <x v="4"/>
    <s v="Salvador"/>
    <x v="11"/>
    <n v="4600"/>
    <n v="12"/>
    <n v="55200"/>
    <n v="13800"/>
    <n v="0.25"/>
  </r>
  <r>
    <x v="2"/>
    <x v="1"/>
    <x v="60"/>
    <x v="1"/>
    <x v="4"/>
    <s v="Salvador"/>
    <x v="3"/>
    <n v="5130"/>
    <n v="7"/>
    <n v="35910"/>
    <n v="14364"/>
    <n v="0.4"/>
  </r>
  <r>
    <x v="0"/>
    <x v="1"/>
    <x v="61"/>
    <x v="1"/>
    <x v="4"/>
    <s v="Salvador"/>
    <x v="0"/>
    <n v="8902"/>
    <n v="10"/>
    <n v="89020"/>
    <n v="31156.999999999996"/>
    <n v="0.35"/>
  </r>
  <r>
    <x v="3"/>
    <x v="1"/>
    <x v="62"/>
    <x v="1"/>
    <x v="4"/>
    <s v="Salvador"/>
    <x v="0"/>
    <n v="8902"/>
    <n v="9"/>
    <n v="80118"/>
    <n v="28041.3"/>
    <n v="0.35"/>
  </r>
  <r>
    <x v="3"/>
    <x v="1"/>
    <x v="63"/>
    <x v="1"/>
    <x v="4"/>
    <s v="Salvador"/>
    <x v="0"/>
    <n v="8902"/>
    <n v="9"/>
    <n v="80118"/>
    <n v="28041.3"/>
    <n v="0.35"/>
  </r>
  <r>
    <x v="3"/>
    <x v="1"/>
    <x v="64"/>
    <x v="1"/>
    <x v="4"/>
    <s v="Salvador"/>
    <x v="1"/>
    <n v="500"/>
    <n v="6"/>
    <n v="3000"/>
    <n v="750"/>
    <n v="0.25"/>
  </r>
  <r>
    <x v="4"/>
    <x v="1"/>
    <x v="65"/>
    <x v="1"/>
    <x v="4"/>
    <s v="Salvador"/>
    <x v="0"/>
    <n v="8902"/>
    <n v="6"/>
    <n v="53412"/>
    <n v="18694.199999999997"/>
    <n v="0.35"/>
  </r>
  <r>
    <x v="0"/>
    <x v="1"/>
    <x v="66"/>
    <x v="1"/>
    <x v="4"/>
    <s v="Salvador"/>
    <x v="2"/>
    <n v="1200"/>
    <n v="8"/>
    <n v="9600"/>
    <n v="2880"/>
    <n v="0.3"/>
  </r>
  <r>
    <x v="0"/>
    <x v="1"/>
    <x v="67"/>
    <x v="1"/>
    <x v="4"/>
    <s v="Salvador"/>
    <x v="6"/>
    <n v="1500"/>
    <n v="5"/>
    <n v="7500"/>
    <n v="3000"/>
    <n v="0.4"/>
  </r>
  <r>
    <x v="2"/>
    <x v="1"/>
    <x v="68"/>
    <x v="1"/>
    <x v="4"/>
    <s v="Salvador"/>
    <x v="7"/>
    <n v="5340"/>
    <n v="9"/>
    <n v="48060"/>
    <n v="14418"/>
    <n v="0.3"/>
  </r>
  <r>
    <x v="2"/>
    <x v="1"/>
    <x v="69"/>
    <x v="1"/>
    <x v="4"/>
    <s v="Salvador"/>
    <x v="10"/>
    <n v="3200"/>
    <n v="2"/>
    <n v="6400"/>
    <n v="1280"/>
    <n v="0.2"/>
  </r>
  <r>
    <x v="0"/>
    <x v="0"/>
    <x v="70"/>
    <x v="1"/>
    <x v="4"/>
    <s v="Salvador"/>
    <x v="9"/>
    <n v="5300"/>
    <n v="2"/>
    <n v="10600"/>
    <n v="3180"/>
    <n v="0.3"/>
  </r>
  <r>
    <x v="2"/>
    <x v="1"/>
    <x v="71"/>
    <x v="1"/>
    <x v="4"/>
    <s v="Salvador"/>
    <x v="6"/>
    <n v="1500"/>
    <n v="11"/>
    <n v="16500"/>
    <n v="6600"/>
    <n v="0.4"/>
  </r>
  <r>
    <x v="1"/>
    <x v="1"/>
    <x v="72"/>
    <x v="1"/>
    <x v="4"/>
    <s v="Salvador"/>
    <x v="11"/>
    <n v="4600"/>
    <n v="9"/>
    <n v="41400"/>
    <n v="10350"/>
    <n v="0.25"/>
  </r>
  <r>
    <x v="3"/>
    <x v="1"/>
    <x v="73"/>
    <x v="1"/>
    <x v="4"/>
    <s v="Salvador"/>
    <x v="5"/>
    <n v="1700"/>
    <n v="6"/>
    <n v="10200"/>
    <n v="5100"/>
    <n v="0.5"/>
  </r>
  <r>
    <x v="3"/>
    <x v="0"/>
    <x v="74"/>
    <x v="1"/>
    <x v="4"/>
    <s v="Salvador"/>
    <x v="1"/>
    <n v="500"/>
    <n v="7"/>
    <n v="3500"/>
    <n v="875"/>
    <n v="0.25"/>
  </r>
  <r>
    <x v="0"/>
    <x v="1"/>
    <x v="75"/>
    <x v="1"/>
    <x v="4"/>
    <s v="Salvador"/>
    <x v="4"/>
    <n v="300"/>
    <n v="12"/>
    <n v="3600"/>
    <n v="540"/>
    <n v="0.15"/>
  </r>
  <r>
    <x v="0"/>
    <x v="1"/>
    <x v="76"/>
    <x v="1"/>
    <x v="4"/>
    <s v="Salvador"/>
    <x v="10"/>
    <n v="3200"/>
    <n v="15"/>
    <n v="48000"/>
    <n v="9600"/>
    <n v="0.2"/>
  </r>
  <r>
    <x v="3"/>
    <x v="0"/>
    <x v="77"/>
    <x v="1"/>
    <x v="4"/>
    <s v="Salvador"/>
    <x v="1"/>
    <n v="500"/>
    <n v="12"/>
    <n v="6000"/>
    <n v="1500"/>
    <n v="0.25"/>
  </r>
  <r>
    <x v="3"/>
    <x v="1"/>
    <x v="78"/>
    <x v="1"/>
    <x v="4"/>
    <s v="Salvador"/>
    <x v="2"/>
    <n v="1200"/>
    <n v="7"/>
    <n v="8400"/>
    <n v="2520"/>
    <n v="0.3"/>
  </r>
  <r>
    <x v="4"/>
    <x v="1"/>
    <x v="79"/>
    <x v="1"/>
    <x v="4"/>
    <s v="Salvador"/>
    <x v="5"/>
    <n v="1700"/>
    <n v="2"/>
    <n v="3400"/>
    <n v="1700"/>
    <n v="0.5"/>
  </r>
  <r>
    <x v="0"/>
    <x v="1"/>
    <x v="80"/>
    <x v="1"/>
    <x v="4"/>
    <s v="Salvador"/>
    <x v="8"/>
    <n v="3400"/>
    <n v="12"/>
    <n v="40800"/>
    <n v="14280"/>
    <n v="0.35"/>
  </r>
  <r>
    <x v="0"/>
    <x v="1"/>
    <x v="81"/>
    <x v="1"/>
    <x v="4"/>
    <s v="Salvador"/>
    <x v="10"/>
    <n v="3200"/>
    <n v="3"/>
    <n v="9600"/>
    <n v="1920"/>
    <n v="0.2"/>
  </r>
  <r>
    <x v="4"/>
    <x v="1"/>
    <x v="86"/>
    <x v="1"/>
    <x v="4"/>
    <s v="Salvador"/>
    <x v="8"/>
    <n v="3400"/>
    <n v="1"/>
    <n v="3400"/>
    <n v="1190"/>
    <n v="0.35"/>
  </r>
  <r>
    <x v="3"/>
    <x v="1"/>
    <x v="82"/>
    <x v="1"/>
    <x v="4"/>
    <s v="Salvador"/>
    <x v="5"/>
    <n v="1700"/>
    <n v="4"/>
    <n v="6800"/>
    <n v="3400"/>
    <n v="0.5"/>
  </r>
  <r>
    <x v="0"/>
    <x v="1"/>
    <x v="87"/>
    <x v="1"/>
    <x v="4"/>
    <s v="Salvador"/>
    <x v="11"/>
    <n v="4600"/>
    <n v="6"/>
    <n v="27600"/>
    <n v="6900"/>
    <n v="0.25"/>
  </r>
  <r>
    <x v="3"/>
    <x v="1"/>
    <x v="83"/>
    <x v="1"/>
    <x v="4"/>
    <s v="Salvador"/>
    <x v="5"/>
    <n v="1700"/>
    <n v="7"/>
    <n v="11900"/>
    <n v="5950"/>
    <n v="0.5"/>
  </r>
  <r>
    <x v="3"/>
    <x v="1"/>
    <x v="88"/>
    <x v="1"/>
    <x v="4"/>
    <s v="Salvador"/>
    <x v="12"/>
    <n v="4500"/>
    <n v="5"/>
    <n v="22500"/>
    <n v="5625"/>
    <n v="0.25"/>
  </r>
  <r>
    <x v="3"/>
    <x v="0"/>
    <x v="84"/>
    <x v="1"/>
    <x v="4"/>
    <s v="Salvador"/>
    <x v="2"/>
    <n v="1200"/>
    <n v="5"/>
    <n v="6000"/>
    <n v="1800"/>
    <n v="0.3"/>
  </r>
  <r>
    <x v="0"/>
    <x v="0"/>
    <x v="89"/>
    <x v="1"/>
    <x v="4"/>
    <s v="Salvador"/>
    <x v="0"/>
    <n v="8902"/>
    <n v="19"/>
    <n v="169138"/>
    <n v="59198.299999999996"/>
    <n v="0.35"/>
  </r>
  <r>
    <x v="3"/>
    <x v="0"/>
    <x v="85"/>
    <x v="1"/>
    <x v="4"/>
    <s v="Salvador"/>
    <x v="4"/>
    <n v="300"/>
    <n v="1"/>
    <n v="300"/>
    <n v="45"/>
    <n v="0.15"/>
  </r>
  <r>
    <x v="3"/>
    <x v="1"/>
    <x v="85"/>
    <x v="1"/>
    <x v="4"/>
    <s v="Salvador"/>
    <x v="4"/>
    <n v="300"/>
    <n v="7"/>
    <n v="2100"/>
    <n v="315"/>
    <n v="0.15"/>
  </r>
  <r>
    <x v="3"/>
    <x v="1"/>
    <x v="85"/>
    <x v="1"/>
    <x v="4"/>
    <s v="Salvador"/>
    <x v="2"/>
    <n v="1200"/>
    <n v="18"/>
    <n v="21600"/>
    <n v="6480"/>
    <n v="0.3"/>
  </r>
  <r>
    <x v="0"/>
    <x v="0"/>
    <x v="85"/>
    <x v="1"/>
    <x v="4"/>
    <s v="Salvador"/>
    <x v="10"/>
    <n v="3200"/>
    <n v="7"/>
    <n v="22400"/>
    <n v="4480"/>
    <n v="0.2"/>
  </r>
  <r>
    <x v="0"/>
    <x v="1"/>
    <x v="85"/>
    <x v="1"/>
    <x v="4"/>
    <s v="Salvador"/>
    <x v="8"/>
    <n v="3400"/>
    <n v="7"/>
    <n v="23800"/>
    <n v="8330"/>
    <n v="0.35"/>
  </r>
  <r>
    <x v="2"/>
    <x v="1"/>
    <x v="85"/>
    <x v="1"/>
    <x v="4"/>
    <s v="Salvador"/>
    <x v="3"/>
    <n v="5130"/>
    <n v="15"/>
    <n v="76950"/>
    <n v="30780"/>
    <n v="0.4"/>
  </r>
  <r>
    <x v="4"/>
    <x v="1"/>
    <x v="47"/>
    <x v="1"/>
    <x v="5"/>
    <s v="Fortaleza"/>
    <x v="6"/>
    <n v="1500"/>
    <n v="3"/>
    <n v="4500"/>
    <n v="1800"/>
    <n v="0.4"/>
  </r>
  <r>
    <x v="0"/>
    <x v="1"/>
    <x v="48"/>
    <x v="1"/>
    <x v="5"/>
    <s v="Fortaleza"/>
    <x v="3"/>
    <n v="5130"/>
    <n v="12"/>
    <n v="61560"/>
    <n v="24624"/>
    <n v="0.4"/>
  </r>
  <r>
    <x v="2"/>
    <x v="0"/>
    <x v="49"/>
    <x v="1"/>
    <x v="5"/>
    <s v="Fortaleza"/>
    <x v="12"/>
    <n v="4500"/>
    <n v="1"/>
    <n v="4500"/>
    <n v="1125"/>
    <n v="0.25"/>
  </r>
  <r>
    <x v="3"/>
    <x v="1"/>
    <x v="50"/>
    <x v="1"/>
    <x v="5"/>
    <s v="Fortaleza"/>
    <x v="10"/>
    <n v="3200"/>
    <n v="6"/>
    <n v="19200"/>
    <n v="3840"/>
    <n v="0.2"/>
  </r>
  <r>
    <x v="3"/>
    <x v="0"/>
    <x v="51"/>
    <x v="1"/>
    <x v="5"/>
    <s v="Fortaleza"/>
    <x v="10"/>
    <n v="3200"/>
    <n v="10"/>
    <n v="32000"/>
    <n v="6400"/>
    <n v="0.2"/>
  </r>
  <r>
    <x v="0"/>
    <x v="1"/>
    <x v="52"/>
    <x v="1"/>
    <x v="5"/>
    <s v="Fortaleza"/>
    <x v="6"/>
    <n v="1500"/>
    <n v="6"/>
    <n v="9000"/>
    <n v="3600"/>
    <n v="0.4"/>
  </r>
  <r>
    <x v="2"/>
    <x v="1"/>
    <x v="53"/>
    <x v="1"/>
    <x v="5"/>
    <s v="Fortaleza"/>
    <x v="0"/>
    <n v="8902"/>
    <n v="6"/>
    <n v="53412"/>
    <n v="18694.199999999997"/>
    <n v="0.35"/>
  </r>
  <r>
    <x v="0"/>
    <x v="0"/>
    <x v="54"/>
    <x v="1"/>
    <x v="5"/>
    <s v="Fortaleza"/>
    <x v="5"/>
    <n v="1700"/>
    <n v="2"/>
    <n v="3400"/>
    <n v="1700"/>
    <n v="0.5"/>
  </r>
  <r>
    <x v="0"/>
    <x v="1"/>
    <x v="55"/>
    <x v="1"/>
    <x v="5"/>
    <s v="Fortaleza"/>
    <x v="8"/>
    <n v="3400"/>
    <n v="1"/>
    <n v="3400"/>
    <n v="1190"/>
    <n v="0.35"/>
  </r>
  <r>
    <x v="2"/>
    <x v="1"/>
    <x v="56"/>
    <x v="1"/>
    <x v="5"/>
    <s v="Fortaleza"/>
    <x v="2"/>
    <n v="1200"/>
    <n v="2"/>
    <n v="2400"/>
    <n v="720"/>
    <n v="0.3"/>
  </r>
  <r>
    <x v="1"/>
    <x v="1"/>
    <x v="57"/>
    <x v="1"/>
    <x v="5"/>
    <s v="Fortaleza"/>
    <x v="12"/>
    <n v="4500"/>
    <n v="5"/>
    <n v="22500"/>
    <n v="5625"/>
    <n v="0.25"/>
  </r>
  <r>
    <x v="0"/>
    <x v="1"/>
    <x v="58"/>
    <x v="1"/>
    <x v="5"/>
    <s v="Fortaleza"/>
    <x v="2"/>
    <n v="1200"/>
    <n v="6"/>
    <n v="7200"/>
    <n v="2160"/>
    <n v="0.3"/>
  </r>
  <r>
    <x v="4"/>
    <x v="0"/>
    <x v="59"/>
    <x v="1"/>
    <x v="5"/>
    <s v="Fortaleza"/>
    <x v="3"/>
    <n v="5130"/>
    <n v="2"/>
    <n v="10260"/>
    <n v="4104"/>
    <n v="0.4"/>
  </r>
  <r>
    <x v="1"/>
    <x v="1"/>
    <x v="60"/>
    <x v="1"/>
    <x v="5"/>
    <s v="Fortaleza"/>
    <x v="2"/>
    <n v="1200"/>
    <n v="9"/>
    <n v="10800"/>
    <n v="3240"/>
    <n v="0.3"/>
  </r>
  <r>
    <x v="0"/>
    <x v="0"/>
    <x v="61"/>
    <x v="1"/>
    <x v="5"/>
    <s v="Fortaleza"/>
    <x v="4"/>
    <n v="300"/>
    <n v="2"/>
    <n v="600"/>
    <n v="90"/>
    <n v="0.15"/>
  </r>
  <r>
    <x v="0"/>
    <x v="1"/>
    <x v="62"/>
    <x v="1"/>
    <x v="5"/>
    <s v="Fortaleza"/>
    <x v="11"/>
    <n v="4600"/>
    <n v="8"/>
    <n v="36800"/>
    <n v="9200"/>
    <n v="0.25"/>
  </r>
  <r>
    <x v="3"/>
    <x v="1"/>
    <x v="63"/>
    <x v="1"/>
    <x v="5"/>
    <s v="Fortaleza"/>
    <x v="8"/>
    <n v="3400"/>
    <n v="8"/>
    <n v="27200"/>
    <n v="9520"/>
    <n v="0.35"/>
  </r>
  <r>
    <x v="0"/>
    <x v="0"/>
    <x v="64"/>
    <x v="1"/>
    <x v="5"/>
    <s v="Fortaleza"/>
    <x v="4"/>
    <n v="300"/>
    <n v="6"/>
    <n v="1800"/>
    <n v="270"/>
    <n v="0.15"/>
  </r>
  <r>
    <x v="3"/>
    <x v="0"/>
    <x v="65"/>
    <x v="1"/>
    <x v="5"/>
    <s v="Fortaleza"/>
    <x v="8"/>
    <n v="3400"/>
    <n v="8"/>
    <n v="27200"/>
    <n v="9520"/>
    <n v="0.35"/>
  </r>
  <r>
    <x v="0"/>
    <x v="1"/>
    <x v="66"/>
    <x v="1"/>
    <x v="5"/>
    <s v="Fortaleza"/>
    <x v="2"/>
    <n v="1200"/>
    <n v="6"/>
    <n v="7200"/>
    <n v="2160"/>
    <n v="0.3"/>
  </r>
  <r>
    <x v="3"/>
    <x v="1"/>
    <x v="67"/>
    <x v="1"/>
    <x v="5"/>
    <s v="Fortaleza"/>
    <x v="7"/>
    <n v="5340"/>
    <n v="1"/>
    <n v="5340"/>
    <n v="1602"/>
    <n v="0.3"/>
  </r>
  <r>
    <x v="3"/>
    <x v="1"/>
    <x v="68"/>
    <x v="1"/>
    <x v="5"/>
    <s v="Fortaleza"/>
    <x v="0"/>
    <n v="8902"/>
    <n v="7"/>
    <n v="62314"/>
    <n v="21809.899999999998"/>
    <n v="0.35"/>
  </r>
  <r>
    <x v="0"/>
    <x v="1"/>
    <x v="69"/>
    <x v="1"/>
    <x v="5"/>
    <s v="Fortaleza"/>
    <x v="7"/>
    <n v="5340"/>
    <n v="6"/>
    <n v="32040"/>
    <n v="9612"/>
    <n v="0.3"/>
  </r>
  <r>
    <x v="3"/>
    <x v="1"/>
    <x v="70"/>
    <x v="1"/>
    <x v="5"/>
    <s v="Fortaleza"/>
    <x v="1"/>
    <n v="500"/>
    <n v="9"/>
    <n v="4500"/>
    <n v="1125"/>
    <n v="0.25"/>
  </r>
  <r>
    <x v="0"/>
    <x v="1"/>
    <x v="71"/>
    <x v="1"/>
    <x v="5"/>
    <s v="Fortaleza"/>
    <x v="11"/>
    <n v="4600"/>
    <n v="3"/>
    <n v="13800"/>
    <n v="3450"/>
    <n v="0.25"/>
  </r>
  <r>
    <x v="0"/>
    <x v="0"/>
    <x v="72"/>
    <x v="1"/>
    <x v="5"/>
    <s v="Fortaleza"/>
    <x v="11"/>
    <n v="4600"/>
    <n v="8"/>
    <n v="36800"/>
    <n v="9200"/>
    <n v="0.25"/>
  </r>
  <r>
    <x v="0"/>
    <x v="1"/>
    <x v="73"/>
    <x v="1"/>
    <x v="5"/>
    <s v="Fortaleza"/>
    <x v="10"/>
    <n v="3200"/>
    <n v="16"/>
    <n v="51200"/>
    <n v="10240"/>
    <n v="0.2"/>
  </r>
  <r>
    <x v="3"/>
    <x v="1"/>
    <x v="74"/>
    <x v="1"/>
    <x v="5"/>
    <s v="Fortaleza"/>
    <x v="0"/>
    <n v="8902"/>
    <n v="15"/>
    <n v="133530"/>
    <n v="46735.5"/>
    <n v="0.35"/>
  </r>
  <r>
    <x v="0"/>
    <x v="0"/>
    <x v="75"/>
    <x v="1"/>
    <x v="5"/>
    <s v="Fortaleza"/>
    <x v="2"/>
    <n v="1200"/>
    <n v="5"/>
    <n v="6000"/>
    <n v="1800"/>
    <n v="0.3"/>
  </r>
  <r>
    <x v="3"/>
    <x v="1"/>
    <x v="76"/>
    <x v="1"/>
    <x v="5"/>
    <s v="Fortaleza"/>
    <x v="7"/>
    <n v="5340"/>
    <n v="5"/>
    <n v="26700"/>
    <n v="8010"/>
    <n v="0.3"/>
  </r>
  <r>
    <x v="0"/>
    <x v="1"/>
    <x v="77"/>
    <x v="1"/>
    <x v="5"/>
    <s v="Fortaleza"/>
    <x v="8"/>
    <n v="3400"/>
    <n v="5"/>
    <n v="17000"/>
    <n v="5950"/>
    <n v="0.35"/>
  </r>
  <r>
    <x v="0"/>
    <x v="1"/>
    <x v="78"/>
    <x v="1"/>
    <x v="5"/>
    <s v="Fortaleza"/>
    <x v="4"/>
    <n v="300"/>
    <n v="2"/>
    <n v="600"/>
    <n v="90"/>
    <n v="0.15"/>
  </r>
  <r>
    <x v="0"/>
    <x v="1"/>
    <x v="79"/>
    <x v="1"/>
    <x v="5"/>
    <s v="Fortaleza"/>
    <x v="1"/>
    <n v="500"/>
    <n v="5"/>
    <n v="2500"/>
    <n v="625"/>
    <n v="0.25"/>
  </r>
  <r>
    <x v="1"/>
    <x v="1"/>
    <x v="80"/>
    <x v="1"/>
    <x v="5"/>
    <s v="Fortaleza"/>
    <x v="9"/>
    <n v="5300"/>
    <n v="3"/>
    <n v="15900"/>
    <n v="4770"/>
    <n v="0.3"/>
  </r>
  <r>
    <x v="3"/>
    <x v="1"/>
    <x v="81"/>
    <x v="1"/>
    <x v="5"/>
    <s v="Fortaleza"/>
    <x v="10"/>
    <n v="3200"/>
    <n v="8"/>
    <n v="25600"/>
    <n v="5120"/>
    <n v="0.2"/>
  </r>
  <r>
    <x v="0"/>
    <x v="0"/>
    <x v="82"/>
    <x v="1"/>
    <x v="5"/>
    <s v="Fortaleza"/>
    <x v="10"/>
    <n v="3200"/>
    <n v="7"/>
    <n v="22400"/>
    <n v="4480"/>
    <n v="0.2"/>
  </r>
  <r>
    <x v="4"/>
    <x v="1"/>
    <x v="83"/>
    <x v="1"/>
    <x v="5"/>
    <s v="Fortaleza"/>
    <x v="11"/>
    <n v="4600"/>
    <n v="8"/>
    <n v="36800"/>
    <n v="9200"/>
    <n v="0.25"/>
  </r>
  <r>
    <x v="2"/>
    <x v="1"/>
    <x v="84"/>
    <x v="1"/>
    <x v="5"/>
    <s v="Fortaleza"/>
    <x v="3"/>
    <n v="5130"/>
    <n v="12"/>
    <n v="61560"/>
    <n v="24624"/>
    <n v="0.4"/>
  </r>
  <r>
    <x v="3"/>
    <x v="1"/>
    <x v="85"/>
    <x v="1"/>
    <x v="5"/>
    <s v="Fortaleza"/>
    <x v="2"/>
    <n v="1200"/>
    <n v="9"/>
    <n v="10800"/>
    <n v="3240"/>
    <n v="0.3"/>
  </r>
  <r>
    <x v="3"/>
    <x v="0"/>
    <x v="0"/>
    <x v="1"/>
    <x v="6"/>
    <s v="Recife"/>
    <x v="5"/>
    <n v="1700"/>
    <n v="7"/>
    <n v="11900"/>
    <n v="5950"/>
    <n v="0.5"/>
  </r>
  <r>
    <x v="1"/>
    <x v="1"/>
    <x v="1"/>
    <x v="1"/>
    <x v="6"/>
    <s v="Recife"/>
    <x v="6"/>
    <n v="1500"/>
    <n v="3"/>
    <n v="4500"/>
    <n v="1800"/>
    <n v="0.4"/>
  </r>
  <r>
    <x v="2"/>
    <x v="0"/>
    <x v="2"/>
    <x v="1"/>
    <x v="6"/>
    <s v="Recife"/>
    <x v="5"/>
    <n v="1700"/>
    <n v="6"/>
    <n v="10200"/>
    <n v="5100"/>
    <n v="0.5"/>
  </r>
  <r>
    <x v="2"/>
    <x v="0"/>
    <x v="3"/>
    <x v="1"/>
    <x v="6"/>
    <s v="Recife"/>
    <x v="12"/>
    <n v="4500"/>
    <n v="11"/>
    <n v="49500"/>
    <n v="12375"/>
    <n v="0.25"/>
  </r>
  <r>
    <x v="3"/>
    <x v="1"/>
    <x v="4"/>
    <x v="1"/>
    <x v="6"/>
    <s v="Recife"/>
    <x v="11"/>
    <n v="4600"/>
    <n v="5"/>
    <n v="23000"/>
    <n v="5750"/>
    <n v="0.25"/>
  </r>
  <r>
    <x v="1"/>
    <x v="1"/>
    <x v="5"/>
    <x v="1"/>
    <x v="6"/>
    <s v="Recife"/>
    <x v="7"/>
    <n v="5340"/>
    <n v="1"/>
    <n v="5340"/>
    <n v="1602"/>
    <n v="0.3"/>
  </r>
  <r>
    <x v="0"/>
    <x v="1"/>
    <x v="6"/>
    <x v="1"/>
    <x v="6"/>
    <s v="Recife"/>
    <x v="6"/>
    <n v="1500"/>
    <n v="5"/>
    <n v="7500"/>
    <n v="3000"/>
    <n v="0.4"/>
  </r>
  <r>
    <x v="0"/>
    <x v="1"/>
    <x v="7"/>
    <x v="1"/>
    <x v="6"/>
    <s v="Recife"/>
    <x v="11"/>
    <n v="4600"/>
    <n v="12"/>
    <n v="55200"/>
    <n v="13800"/>
    <n v="0.25"/>
  </r>
  <r>
    <x v="1"/>
    <x v="0"/>
    <x v="8"/>
    <x v="1"/>
    <x v="6"/>
    <s v="Recife"/>
    <x v="0"/>
    <n v="8902"/>
    <n v="5"/>
    <n v="44510"/>
    <n v="15578.499999999998"/>
    <n v="0.35"/>
  </r>
  <r>
    <x v="0"/>
    <x v="1"/>
    <x v="9"/>
    <x v="1"/>
    <x v="6"/>
    <s v="Recife"/>
    <x v="11"/>
    <n v="4600"/>
    <n v="10"/>
    <n v="46000"/>
    <n v="11500"/>
    <n v="0.25"/>
  </r>
  <r>
    <x v="0"/>
    <x v="1"/>
    <x v="10"/>
    <x v="1"/>
    <x v="6"/>
    <s v="Recife"/>
    <x v="4"/>
    <n v="300"/>
    <n v="4"/>
    <n v="1200"/>
    <n v="180"/>
    <n v="0.15"/>
  </r>
  <r>
    <x v="0"/>
    <x v="0"/>
    <x v="11"/>
    <x v="1"/>
    <x v="6"/>
    <s v="Recife"/>
    <x v="10"/>
    <n v="3200"/>
    <n v="1"/>
    <n v="3200"/>
    <n v="640"/>
    <n v="0.2"/>
  </r>
  <r>
    <x v="4"/>
    <x v="0"/>
    <x v="12"/>
    <x v="1"/>
    <x v="6"/>
    <s v="Recife"/>
    <x v="3"/>
    <n v="5130"/>
    <n v="11"/>
    <n v="56430"/>
    <n v="22572"/>
    <n v="0.4"/>
  </r>
  <r>
    <x v="0"/>
    <x v="1"/>
    <x v="13"/>
    <x v="1"/>
    <x v="6"/>
    <s v="Recife"/>
    <x v="11"/>
    <n v="4600"/>
    <n v="4"/>
    <n v="18400"/>
    <n v="4600"/>
    <n v="0.25"/>
  </r>
  <r>
    <x v="0"/>
    <x v="1"/>
    <x v="14"/>
    <x v="1"/>
    <x v="6"/>
    <s v="Recife"/>
    <x v="6"/>
    <n v="1500"/>
    <n v="11"/>
    <n v="16500"/>
    <n v="6600"/>
    <n v="0.4"/>
  </r>
  <r>
    <x v="0"/>
    <x v="1"/>
    <x v="15"/>
    <x v="1"/>
    <x v="6"/>
    <s v="Recife"/>
    <x v="9"/>
    <n v="5300"/>
    <n v="4"/>
    <n v="21200"/>
    <n v="6360"/>
    <n v="0.3"/>
  </r>
  <r>
    <x v="0"/>
    <x v="0"/>
    <x v="16"/>
    <x v="1"/>
    <x v="6"/>
    <s v="Recife"/>
    <x v="0"/>
    <n v="8902"/>
    <n v="6"/>
    <n v="53412"/>
    <n v="18694.199999999997"/>
    <n v="0.35"/>
  </r>
  <r>
    <x v="0"/>
    <x v="0"/>
    <x v="17"/>
    <x v="1"/>
    <x v="6"/>
    <s v="Recife"/>
    <x v="2"/>
    <n v="1200"/>
    <n v="1"/>
    <n v="1200"/>
    <n v="360"/>
    <n v="0.3"/>
  </r>
  <r>
    <x v="4"/>
    <x v="1"/>
    <x v="18"/>
    <x v="1"/>
    <x v="6"/>
    <s v="Recife"/>
    <x v="3"/>
    <n v="5130"/>
    <n v="7"/>
    <n v="35910"/>
    <n v="14364"/>
    <n v="0.4"/>
  </r>
  <r>
    <x v="0"/>
    <x v="1"/>
    <x v="19"/>
    <x v="1"/>
    <x v="6"/>
    <s v="Recife"/>
    <x v="6"/>
    <n v="1500"/>
    <n v="4"/>
    <n v="6000"/>
    <n v="2400"/>
    <n v="0.4"/>
  </r>
  <r>
    <x v="3"/>
    <x v="1"/>
    <x v="20"/>
    <x v="1"/>
    <x v="6"/>
    <s v="Recife"/>
    <x v="3"/>
    <n v="5130"/>
    <n v="4"/>
    <n v="20520"/>
    <n v="8208"/>
    <n v="0.4"/>
  </r>
  <r>
    <x v="3"/>
    <x v="1"/>
    <x v="21"/>
    <x v="1"/>
    <x v="6"/>
    <s v="Recife"/>
    <x v="12"/>
    <n v="4500"/>
    <n v="2"/>
    <n v="9000"/>
    <n v="2250"/>
    <n v="0.25"/>
  </r>
  <r>
    <x v="0"/>
    <x v="0"/>
    <x v="22"/>
    <x v="1"/>
    <x v="6"/>
    <s v="Recife"/>
    <x v="9"/>
    <n v="5300"/>
    <n v="2"/>
    <n v="10600"/>
    <n v="3180"/>
    <n v="0.3"/>
  </r>
  <r>
    <x v="0"/>
    <x v="1"/>
    <x v="23"/>
    <x v="1"/>
    <x v="6"/>
    <s v="Recife"/>
    <x v="4"/>
    <n v="300"/>
    <n v="2"/>
    <n v="600"/>
    <n v="90"/>
    <n v="0.15"/>
  </r>
  <r>
    <x v="4"/>
    <x v="0"/>
    <x v="24"/>
    <x v="1"/>
    <x v="6"/>
    <s v="Recife"/>
    <x v="1"/>
    <n v="500"/>
    <n v="12"/>
    <n v="6000"/>
    <n v="1500"/>
    <n v="0.25"/>
  </r>
  <r>
    <x v="2"/>
    <x v="0"/>
    <x v="25"/>
    <x v="1"/>
    <x v="6"/>
    <s v="Recife"/>
    <x v="4"/>
    <n v="300"/>
    <n v="1"/>
    <n v="300"/>
    <n v="45"/>
    <n v="0.15"/>
  </r>
  <r>
    <x v="3"/>
    <x v="1"/>
    <x v="26"/>
    <x v="1"/>
    <x v="6"/>
    <s v="Recife"/>
    <x v="6"/>
    <n v="1500"/>
    <n v="1"/>
    <n v="1500"/>
    <n v="600"/>
    <n v="0.4"/>
  </r>
  <r>
    <x v="0"/>
    <x v="1"/>
    <x v="27"/>
    <x v="1"/>
    <x v="6"/>
    <s v="Recife"/>
    <x v="6"/>
    <n v="1500"/>
    <n v="11"/>
    <n v="16500"/>
    <n v="6600"/>
    <n v="0.4"/>
  </r>
  <r>
    <x v="0"/>
    <x v="1"/>
    <x v="28"/>
    <x v="1"/>
    <x v="6"/>
    <s v="Recife"/>
    <x v="2"/>
    <n v="1200"/>
    <n v="2"/>
    <n v="2400"/>
    <n v="720"/>
    <n v="0.3"/>
  </r>
  <r>
    <x v="3"/>
    <x v="1"/>
    <x v="28"/>
    <x v="1"/>
    <x v="6"/>
    <s v="Recife"/>
    <x v="1"/>
    <n v="500"/>
    <n v="5"/>
    <n v="2500"/>
    <n v="625"/>
    <n v="0.25"/>
  </r>
  <r>
    <x v="1"/>
    <x v="0"/>
    <x v="29"/>
    <x v="1"/>
    <x v="6"/>
    <s v="Recife"/>
    <x v="10"/>
    <n v="3200"/>
    <n v="12"/>
    <n v="38400"/>
    <n v="7680"/>
    <n v="0.2"/>
  </r>
  <r>
    <x v="4"/>
    <x v="1"/>
    <x v="30"/>
    <x v="1"/>
    <x v="6"/>
    <s v="Recife"/>
    <x v="9"/>
    <n v="5300"/>
    <n v="4"/>
    <n v="21200"/>
    <n v="6360"/>
    <n v="0.3"/>
  </r>
  <r>
    <x v="4"/>
    <x v="1"/>
    <x v="31"/>
    <x v="1"/>
    <x v="6"/>
    <s v="Recife"/>
    <x v="3"/>
    <n v="5130"/>
    <n v="8"/>
    <n v="41040"/>
    <n v="16416"/>
    <n v="0.4"/>
  </r>
  <r>
    <x v="0"/>
    <x v="1"/>
    <x v="32"/>
    <x v="1"/>
    <x v="6"/>
    <s v="Recife"/>
    <x v="7"/>
    <n v="5340"/>
    <n v="2"/>
    <n v="10680"/>
    <n v="3204"/>
    <n v="0.3"/>
  </r>
  <r>
    <x v="1"/>
    <x v="1"/>
    <x v="33"/>
    <x v="1"/>
    <x v="6"/>
    <s v="Recife"/>
    <x v="2"/>
    <n v="1200"/>
    <n v="5"/>
    <n v="6000"/>
    <n v="1800"/>
    <n v="0.3"/>
  </r>
  <r>
    <x v="3"/>
    <x v="1"/>
    <x v="34"/>
    <x v="1"/>
    <x v="6"/>
    <s v="Recife"/>
    <x v="9"/>
    <n v="5300"/>
    <n v="10"/>
    <n v="53000"/>
    <n v="15900"/>
    <n v="0.3"/>
  </r>
  <r>
    <x v="0"/>
    <x v="1"/>
    <x v="35"/>
    <x v="1"/>
    <x v="6"/>
    <s v="Recife"/>
    <x v="1"/>
    <n v="500"/>
    <n v="9"/>
    <n v="4500"/>
    <n v="1125"/>
    <n v="0.25"/>
  </r>
  <r>
    <x v="3"/>
    <x v="0"/>
    <x v="36"/>
    <x v="1"/>
    <x v="6"/>
    <s v="Recife"/>
    <x v="7"/>
    <n v="5340"/>
    <n v="7"/>
    <n v="37380"/>
    <n v="11214"/>
    <n v="0.3"/>
  </r>
  <r>
    <x v="0"/>
    <x v="1"/>
    <x v="37"/>
    <x v="1"/>
    <x v="6"/>
    <s v="Recife"/>
    <x v="0"/>
    <n v="8902"/>
    <n v="8"/>
    <n v="71216"/>
    <n v="24925.599999999999"/>
    <n v="0.35"/>
  </r>
  <r>
    <x v="0"/>
    <x v="1"/>
    <x v="38"/>
    <x v="1"/>
    <x v="6"/>
    <s v="Recife"/>
    <x v="10"/>
    <n v="3200"/>
    <n v="7"/>
    <n v="22400"/>
    <n v="4480"/>
    <n v="0.2"/>
  </r>
  <r>
    <x v="3"/>
    <x v="1"/>
    <x v="39"/>
    <x v="1"/>
    <x v="6"/>
    <s v="Recife"/>
    <x v="1"/>
    <n v="500"/>
    <n v="2"/>
    <n v="1000"/>
    <n v="250"/>
    <n v="0.25"/>
  </r>
  <r>
    <x v="0"/>
    <x v="1"/>
    <x v="40"/>
    <x v="1"/>
    <x v="6"/>
    <s v="Recife"/>
    <x v="7"/>
    <n v="5340"/>
    <n v="2"/>
    <n v="10680"/>
    <n v="3204"/>
    <n v="0.3"/>
  </r>
  <r>
    <x v="3"/>
    <x v="1"/>
    <x v="41"/>
    <x v="1"/>
    <x v="6"/>
    <s v="Recife"/>
    <x v="1"/>
    <n v="500"/>
    <n v="2"/>
    <n v="1000"/>
    <n v="250"/>
    <n v="0.25"/>
  </r>
  <r>
    <x v="0"/>
    <x v="0"/>
    <x v="42"/>
    <x v="1"/>
    <x v="6"/>
    <s v="Recife"/>
    <x v="3"/>
    <n v="5130"/>
    <n v="1"/>
    <n v="5130"/>
    <n v="2052"/>
    <n v="0.4"/>
  </r>
  <r>
    <x v="3"/>
    <x v="1"/>
    <x v="43"/>
    <x v="1"/>
    <x v="6"/>
    <s v="Recife"/>
    <x v="6"/>
    <n v="1500"/>
    <n v="10"/>
    <n v="15000"/>
    <n v="6000"/>
    <n v="0.4"/>
  </r>
  <r>
    <x v="0"/>
    <x v="1"/>
    <x v="44"/>
    <x v="1"/>
    <x v="6"/>
    <s v="Recife"/>
    <x v="11"/>
    <n v="4600"/>
    <n v="3"/>
    <n v="13800"/>
    <n v="3450"/>
    <n v="0.25"/>
  </r>
  <r>
    <x v="2"/>
    <x v="0"/>
    <x v="45"/>
    <x v="1"/>
    <x v="6"/>
    <s v="Recife"/>
    <x v="7"/>
    <n v="5340"/>
    <n v="5"/>
    <n v="26700"/>
    <n v="8010"/>
    <n v="0.3"/>
  </r>
  <r>
    <x v="1"/>
    <x v="1"/>
    <x v="46"/>
    <x v="1"/>
    <x v="6"/>
    <s v="Recife"/>
    <x v="2"/>
    <n v="1200"/>
    <n v="4"/>
    <n v="4800"/>
    <n v="1440"/>
    <n v="0.3"/>
  </r>
  <r>
    <x v="2"/>
    <x v="1"/>
    <x v="47"/>
    <x v="1"/>
    <x v="6"/>
    <s v="Recife"/>
    <x v="6"/>
    <n v="1500"/>
    <n v="3"/>
    <n v="4500"/>
    <n v="1800"/>
    <n v="0.4"/>
  </r>
  <r>
    <x v="1"/>
    <x v="1"/>
    <x v="48"/>
    <x v="1"/>
    <x v="6"/>
    <s v="Recife"/>
    <x v="1"/>
    <n v="500"/>
    <n v="8"/>
    <n v="4000"/>
    <n v="1000"/>
    <n v="0.25"/>
  </r>
  <r>
    <x v="4"/>
    <x v="1"/>
    <x v="49"/>
    <x v="1"/>
    <x v="6"/>
    <s v="Recife"/>
    <x v="6"/>
    <n v="1500"/>
    <n v="9"/>
    <n v="13500"/>
    <n v="5400"/>
    <n v="0.4"/>
  </r>
  <r>
    <x v="1"/>
    <x v="1"/>
    <x v="50"/>
    <x v="1"/>
    <x v="6"/>
    <s v="Recife"/>
    <x v="4"/>
    <n v="300"/>
    <n v="11"/>
    <n v="3300"/>
    <n v="495"/>
    <n v="0.15"/>
  </r>
  <r>
    <x v="3"/>
    <x v="0"/>
    <x v="51"/>
    <x v="1"/>
    <x v="6"/>
    <s v="Recife"/>
    <x v="0"/>
    <n v="8902"/>
    <n v="12"/>
    <n v="106824"/>
    <n v="37388.399999999994"/>
    <n v="0.35"/>
  </r>
  <r>
    <x v="3"/>
    <x v="1"/>
    <x v="52"/>
    <x v="1"/>
    <x v="6"/>
    <s v="Recife"/>
    <x v="12"/>
    <n v="4500"/>
    <n v="10"/>
    <n v="45000"/>
    <n v="11250"/>
    <n v="0.25"/>
  </r>
  <r>
    <x v="2"/>
    <x v="1"/>
    <x v="53"/>
    <x v="1"/>
    <x v="6"/>
    <s v="Recife"/>
    <x v="2"/>
    <n v="1200"/>
    <n v="1"/>
    <n v="1200"/>
    <n v="360"/>
    <n v="0.3"/>
  </r>
  <r>
    <x v="0"/>
    <x v="0"/>
    <x v="54"/>
    <x v="1"/>
    <x v="6"/>
    <s v="Recife"/>
    <x v="1"/>
    <n v="500"/>
    <n v="5"/>
    <n v="2500"/>
    <n v="625"/>
    <n v="0.25"/>
  </r>
  <r>
    <x v="0"/>
    <x v="0"/>
    <x v="55"/>
    <x v="1"/>
    <x v="6"/>
    <s v="Recife"/>
    <x v="11"/>
    <n v="4600"/>
    <n v="12"/>
    <n v="55200"/>
    <n v="13800"/>
    <n v="0.25"/>
  </r>
  <r>
    <x v="4"/>
    <x v="0"/>
    <x v="56"/>
    <x v="1"/>
    <x v="6"/>
    <s v="Recife"/>
    <x v="11"/>
    <n v="4600"/>
    <n v="7"/>
    <n v="32200"/>
    <n v="8050"/>
    <n v="0.25"/>
  </r>
  <r>
    <x v="3"/>
    <x v="1"/>
    <x v="57"/>
    <x v="1"/>
    <x v="6"/>
    <s v="Recife"/>
    <x v="0"/>
    <n v="8902"/>
    <n v="9"/>
    <n v="80118"/>
    <n v="28041.3"/>
    <n v="0.35"/>
  </r>
  <r>
    <x v="0"/>
    <x v="0"/>
    <x v="58"/>
    <x v="1"/>
    <x v="6"/>
    <s v="Recife"/>
    <x v="4"/>
    <n v="300"/>
    <n v="5"/>
    <n v="1500"/>
    <n v="225"/>
    <n v="0.15"/>
  </r>
  <r>
    <x v="2"/>
    <x v="1"/>
    <x v="59"/>
    <x v="1"/>
    <x v="6"/>
    <s v="Recife"/>
    <x v="10"/>
    <n v="3200"/>
    <n v="2"/>
    <n v="6400"/>
    <n v="1280"/>
    <n v="0.2"/>
  </r>
  <r>
    <x v="3"/>
    <x v="1"/>
    <x v="60"/>
    <x v="1"/>
    <x v="6"/>
    <s v="Recife"/>
    <x v="12"/>
    <n v="4500"/>
    <n v="12"/>
    <n v="54000"/>
    <n v="13500"/>
    <n v="0.25"/>
  </r>
  <r>
    <x v="4"/>
    <x v="1"/>
    <x v="61"/>
    <x v="1"/>
    <x v="6"/>
    <s v="Recife"/>
    <x v="5"/>
    <n v="1700"/>
    <n v="12"/>
    <n v="20400"/>
    <n v="10200"/>
    <n v="0.5"/>
  </r>
  <r>
    <x v="1"/>
    <x v="1"/>
    <x v="62"/>
    <x v="1"/>
    <x v="6"/>
    <s v="Recife"/>
    <x v="10"/>
    <n v="3200"/>
    <n v="8"/>
    <n v="25600"/>
    <n v="5120"/>
    <n v="0.2"/>
  </r>
  <r>
    <x v="3"/>
    <x v="0"/>
    <x v="63"/>
    <x v="1"/>
    <x v="6"/>
    <s v="Recife"/>
    <x v="4"/>
    <n v="300"/>
    <n v="7"/>
    <n v="2100"/>
    <n v="315"/>
    <n v="0.15"/>
  </r>
  <r>
    <x v="0"/>
    <x v="1"/>
    <x v="64"/>
    <x v="1"/>
    <x v="6"/>
    <s v="Recife"/>
    <x v="8"/>
    <n v="3400"/>
    <n v="12"/>
    <n v="40800"/>
    <n v="14280"/>
    <n v="0.35"/>
  </r>
  <r>
    <x v="0"/>
    <x v="0"/>
    <x v="65"/>
    <x v="1"/>
    <x v="6"/>
    <s v="Recife"/>
    <x v="11"/>
    <n v="4600"/>
    <n v="3"/>
    <n v="13800"/>
    <n v="3450"/>
    <n v="0.25"/>
  </r>
  <r>
    <x v="3"/>
    <x v="1"/>
    <x v="66"/>
    <x v="1"/>
    <x v="6"/>
    <s v="Recife"/>
    <x v="8"/>
    <n v="3400"/>
    <n v="3"/>
    <n v="10200"/>
    <n v="3570"/>
    <n v="0.35"/>
  </r>
  <r>
    <x v="0"/>
    <x v="1"/>
    <x v="67"/>
    <x v="1"/>
    <x v="6"/>
    <s v="Recife"/>
    <x v="5"/>
    <n v="1700"/>
    <n v="3"/>
    <n v="5100"/>
    <n v="2550"/>
    <n v="0.5"/>
  </r>
  <r>
    <x v="1"/>
    <x v="0"/>
    <x v="68"/>
    <x v="1"/>
    <x v="6"/>
    <s v="Recife"/>
    <x v="10"/>
    <n v="3200"/>
    <n v="8"/>
    <n v="25600"/>
    <n v="5120"/>
    <n v="0.2"/>
  </r>
  <r>
    <x v="0"/>
    <x v="1"/>
    <x v="69"/>
    <x v="1"/>
    <x v="6"/>
    <s v="Recife"/>
    <x v="0"/>
    <n v="8902"/>
    <n v="7"/>
    <n v="62314"/>
    <n v="21809.899999999998"/>
    <n v="0.35"/>
  </r>
  <r>
    <x v="0"/>
    <x v="1"/>
    <x v="70"/>
    <x v="1"/>
    <x v="6"/>
    <s v="Recife"/>
    <x v="12"/>
    <n v="4500"/>
    <n v="10"/>
    <n v="45000"/>
    <n v="11250"/>
    <n v="0.25"/>
  </r>
  <r>
    <x v="0"/>
    <x v="1"/>
    <x v="71"/>
    <x v="1"/>
    <x v="6"/>
    <s v="Recife"/>
    <x v="3"/>
    <n v="5130"/>
    <n v="6"/>
    <n v="30780"/>
    <n v="12312"/>
    <n v="0.4"/>
  </r>
  <r>
    <x v="1"/>
    <x v="1"/>
    <x v="72"/>
    <x v="1"/>
    <x v="6"/>
    <s v="Recife"/>
    <x v="0"/>
    <n v="8902"/>
    <n v="1"/>
    <n v="8902"/>
    <n v="3115.7"/>
    <n v="0.35"/>
  </r>
  <r>
    <x v="1"/>
    <x v="0"/>
    <x v="73"/>
    <x v="1"/>
    <x v="6"/>
    <s v="Recife"/>
    <x v="4"/>
    <n v="300"/>
    <n v="4"/>
    <n v="1200"/>
    <n v="180"/>
    <n v="0.15"/>
  </r>
  <r>
    <x v="3"/>
    <x v="1"/>
    <x v="74"/>
    <x v="1"/>
    <x v="6"/>
    <s v="Recife"/>
    <x v="6"/>
    <n v="1500"/>
    <n v="10"/>
    <n v="15000"/>
    <n v="6000"/>
    <n v="0.4"/>
  </r>
  <r>
    <x v="3"/>
    <x v="0"/>
    <x v="75"/>
    <x v="1"/>
    <x v="6"/>
    <s v="Recife"/>
    <x v="6"/>
    <n v="1500"/>
    <n v="10"/>
    <n v="15000"/>
    <n v="6000"/>
    <n v="0.4"/>
  </r>
  <r>
    <x v="0"/>
    <x v="1"/>
    <x v="76"/>
    <x v="1"/>
    <x v="6"/>
    <s v="Recife"/>
    <x v="2"/>
    <n v="1200"/>
    <n v="8"/>
    <n v="9600"/>
    <n v="2880"/>
    <n v="0.3"/>
  </r>
  <r>
    <x v="3"/>
    <x v="1"/>
    <x v="77"/>
    <x v="1"/>
    <x v="6"/>
    <s v="Recife"/>
    <x v="1"/>
    <n v="500"/>
    <n v="7"/>
    <n v="3500"/>
    <n v="875"/>
    <n v="0.25"/>
  </r>
  <r>
    <x v="0"/>
    <x v="1"/>
    <x v="78"/>
    <x v="1"/>
    <x v="6"/>
    <s v="Recife"/>
    <x v="6"/>
    <n v="1500"/>
    <n v="2"/>
    <n v="3000"/>
    <n v="1200"/>
    <n v="0.4"/>
  </r>
  <r>
    <x v="2"/>
    <x v="0"/>
    <x v="79"/>
    <x v="1"/>
    <x v="6"/>
    <s v="Recife"/>
    <x v="1"/>
    <n v="500"/>
    <n v="4"/>
    <n v="2000"/>
    <n v="500"/>
    <n v="0.25"/>
  </r>
  <r>
    <x v="0"/>
    <x v="1"/>
    <x v="80"/>
    <x v="1"/>
    <x v="6"/>
    <s v="Recife"/>
    <x v="1"/>
    <n v="500"/>
    <n v="5"/>
    <n v="2500"/>
    <n v="625"/>
    <n v="0.25"/>
  </r>
  <r>
    <x v="3"/>
    <x v="1"/>
    <x v="81"/>
    <x v="1"/>
    <x v="6"/>
    <s v="Recife"/>
    <x v="9"/>
    <n v="5300"/>
    <n v="11"/>
    <n v="58300"/>
    <n v="17490"/>
    <n v="0.3"/>
  </r>
  <r>
    <x v="3"/>
    <x v="0"/>
    <x v="82"/>
    <x v="1"/>
    <x v="6"/>
    <s v="Recife"/>
    <x v="9"/>
    <n v="5300"/>
    <n v="11"/>
    <n v="58300"/>
    <n v="17490"/>
    <n v="0.3"/>
  </r>
  <r>
    <x v="4"/>
    <x v="0"/>
    <x v="83"/>
    <x v="1"/>
    <x v="6"/>
    <s v="Recife"/>
    <x v="11"/>
    <n v="4600"/>
    <n v="1"/>
    <n v="4600"/>
    <n v="1150"/>
    <n v="0.25"/>
  </r>
  <r>
    <x v="3"/>
    <x v="1"/>
    <x v="84"/>
    <x v="1"/>
    <x v="6"/>
    <s v="Recife"/>
    <x v="0"/>
    <n v="8902"/>
    <n v="17"/>
    <n v="151334"/>
    <n v="52966.899999999994"/>
    <n v="0.35"/>
  </r>
  <r>
    <x v="0"/>
    <x v="1"/>
    <x v="85"/>
    <x v="1"/>
    <x v="6"/>
    <s v="Recife"/>
    <x v="11"/>
    <n v="4600"/>
    <n v="6"/>
    <n v="27600"/>
    <n v="6900"/>
    <n v="0.25"/>
  </r>
  <r>
    <x v="1"/>
    <x v="1"/>
    <x v="28"/>
    <x v="1"/>
    <x v="5"/>
    <s v="Fortaleza"/>
    <x v="9"/>
    <n v="5300"/>
    <n v="9"/>
    <n v="47700"/>
    <n v="14310"/>
    <n v="0.3"/>
  </r>
  <r>
    <x v="3"/>
    <x v="1"/>
    <x v="29"/>
    <x v="1"/>
    <x v="5"/>
    <s v="Fortaleza"/>
    <x v="2"/>
    <n v="1200"/>
    <n v="3"/>
    <n v="3600"/>
    <n v="1080"/>
    <n v="0.3"/>
  </r>
  <r>
    <x v="0"/>
    <x v="1"/>
    <x v="30"/>
    <x v="1"/>
    <x v="5"/>
    <s v="Fortaleza"/>
    <x v="4"/>
    <n v="300"/>
    <n v="6"/>
    <n v="1800"/>
    <n v="270"/>
    <n v="0.15"/>
  </r>
  <r>
    <x v="0"/>
    <x v="0"/>
    <x v="31"/>
    <x v="1"/>
    <x v="5"/>
    <s v="Fortaleza"/>
    <x v="12"/>
    <n v="4500"/>
    <n v="6"/>
    <n v="27000"/>
    <n v="6750"/>
    <n v="0.25"/>
  </r>
  <r>
    <x v="0"/>
    <x v="0"/>
    <x v="32"/>
    <x v="1"/>
    <x v="5"/>
    <s v="Fortaleza"/>
    <x v="6"/>
    <n v="1500"/>
    <n v="5"/>
    <n v="7500"/>
    <n v="3000"/>
    <n v="0.4"/>
  </r>
  <r>
    <x v="0"/>
    <x v="0"/>
    <x v="33"/>
    <x v="1"/>
    <x v="5"/>
    <s v="Fortaleza"/>
    <x v="12"/>
    <n v="4500"/>
    <n v="7"/>
    <n v="31500"/>
    <n v="7875"/>
    <n v="0.25"/>
  </r>
  <r>
    <x v="0"/>
    <x v="1"/>
    <x v="34"/>
    <x v="1"/>
    <x v="5"/>
    <s v="Fortaleza"/>
    <x v="10"/>
    <n v="3200"/>
    <n v="7"/>
    <n v="22400"/>
    <n v="4480"/>
    <n v="0.2"/>
  </r>
  <r>
    <x v="0"/>
    <x v="1"/>
    <x v="35"/>
    <x v="1"/>
    <x v="5"/>
    <s v="Fortaleza"/>
    <x v="6"/>
    <n v="1500"/>
    <n v="9"/>
    <n v="13500"/>
    <n v="5400"/>
    <n v="0.4"/>
  </r>
  <r>
    <x v="3"/>
    <x v="1"/>
    <x v="36"/>
    <x v="1"/>
    <x v="5"/>
    <s v="Fortaleza"/>
    <x v="1"/>
    <n v="500"/>
    <n v="2"/>
    <n v="1000"/>
    <n v="250"/>
    <n v="0.25"/>
  </r>
  <r>
    <x v="0"/>
    <x v="0"/>
    <x v="37"/>
    <x v="1"/>
    <x v="5"/>
    <s v="Fortaleza"/>
    <x v="1"/>
    <n v="500"/>
    <n v="9"/>
    <n v="4500"/>
    <n v="1125"/>
    <n v="0.25"/>
  </r>
  <r>
    <x v="0"/>
    <x v="1"/>
    <x v="38"/>
    <x v="1"/>
    <x v="5"/>
    <s v="Fortaleza"/>
    <x v="9"/>
    <n v="5300"/>
    <n v="4"/>
    <n v="21200"/>
    <n v="6360"/>
    <n v="0.3"/>
  </r>
  <r>
    <x v="3"/>
    <x v="1"/>
    <x v="39"/>
    <x v="1"/>
    <x v="5"/>
    <s v="Fortaleza"/>
    <x v="11"/>
    <n v="4600"/>
    <n v="5"/>
    <n v="23000"/>
    <n v="5750"/>
    <n v="0.25"/>
  </r>
  <r>
    <x v="3"/>
    <x v="1"/>
    <x v="40"/>
    <x v="1"/>
    <x v="5"/>
    <s v="Fortaleza"/>
    <x v="11"/>
    <n v="4600"/>
    <n v="11"/>
    <n v="50600"/>
    <n v="12650"/>
    <n v="0.25"/>
  </r>
  <r>
    <x v="0"/>
    <x v="1"/>
    <x v="41"/>
    <x v="1"/>
    <x v="5"/>
    <s v="Fortaleza"/>
    <x v="2"/>
    <n v="1200"/>
    <n v="6"/>
    <n v="7200"/>
    <n v="2160"/>
    <n v="0.3"/>
  </r>
  <r>
    <x v="0"/>
    <x v="0"/>
    <x v="42"/>
    <x v="1"/>
    <x v="5"/>
    <s v="Fortaleza"/>
    <x v="10"/>
    <n v="3200"/>
    <n v="1"/>
    <n v="3200"/>
    <n v="640"/>
    <n v="0.2"/>
  </r>
  <r>
    <x v="0"/>
    <x v="0"/>
    <x v="43"/>
    <x v="1"/>
    <x v="5"/>
    <s v="Fortaleza"/>
    <x v="9"/>
    <n v="5300"/>
    <n v="12"/>
    <n v="63600"/>
    <n v="19080"/>
    <n v="0.3"/>
  </r>
  <r>
    <x v="3"/>
    <x v="1"/>
    <x v="44"/>
    <x v="1"/>
    <x v="5"/>
    <s v="Fortaleza"/>
    <x v="1"/>
    <n v="500"/>
    <n v="5"/>
    <n v="2500"/>
    <n v="625"/>
    <n v="0.25"/>
  </r>
  <r>
    <x v="4"/>
    <x v="1"/>
    <x v="45"/>
    <x v="1"/>
    <x v="5"/>
    <s v="Fortaleza"/>
    <x v="3"/>
    <n v="5130"/>
    <n v="7"/>
    <n v="35910"/>
    <n v="14364"/>
    <n v="0.4"/>
  </r>
  <r>
    <x v="0"/>
    <x v="0"/>
    <x v="46"/>
    <x v="1"/>
    <x v="5"/>
    <s v="Fortaleza"/>
    <x v="6"/>
    <n v="1500"/>
    <n v="5"/>
    <n v="7500"/>
    <n v="3000"/>
    <n v="0.4"/>
  </r>
  <r>
    <x v="3"/>
    <x v="1"/>
    <x v="47"/>
    <x v="1"/>
    <x v="5"/>
    <s v="Fortaleza"/>
    <x v="9"/>
    <n v="5300"/>
    <n v="10"/>
    <n v="53000"/>
    <n v="15900"/>
    <n v="0.3"/>
  </r>
  <r>
    <x v="0"/>
    <x v="1"/>
    <x v="48"/>
    <x v="1"/>
    <x v="5"/>
    <s v="Fortaleza"/>
    <x v="7"/>
    <n v="5340"/>
    <n v="8"/>
    <n v="42720"/>
    <n v="12816"/>
    <n v="0.3"/>
  </r>
  <r>
    <x v="2"/>
    <x v="1"/>
    <x v="49"/>
    <x v="1"/>
    <x v="5"/>
    <s v="Fortaleza"/>
    <x v="9"/>
    <n v="5300"/>
    <n v="6"/>
    <n v="31800"/>
    <n v="9540"/>
    <n v="0.3"/>
  </r>
  <r>
    <x v="3"/>
    <x v="0"/>
    <x v="50"/>
    <x v="1"/>
    <x v="5"/>
    <s v="Fortaleza"/>
    <x v="1"/>
    <n v="500"/>
    <n v="5"/>
    <n v="2500"/>
    <n v="625"/>
    <n v="0.25"/>
  </r>
  <r>
    <x v="0"/>
    <x v="1"/>
    <x v="51"/>
    <x v="1"/>
    <x v="5"/>
    <s v="Fortaleza"/>
    <x v="0"/>
    <n v="8902"/>
    <n v="11"/>
    <n v="97922"/>
    <n v="34272.699999999997"/>
    <n v="0.35"/>
  </r>
  <r>
    <x v="2"/>
    <x v="1"/>
    <x v="52"/>
    <x v="1"/>
    <x v="5"/>
    <s v="Fortaleza"/>
    <x v="7"/>
    <n v="5340"/>
    <n v="5"/>
    <n v="26700"/>
    <n v="8010"/>
    <n v="0.3"/>
  </r>
  <r>
    <x v="2"/>
    <x v="0"/>
    <x v="53"/>
    <x v="1"/>
    <x v="5"/>
    <s v="Fortaleza"/>
    <x v="4"/>
    <n v="300"/>
    <n v="3"/>
    <n v="900"/>
    <n v="135"/>
    <n v="0.15"/>
  </r>
  <r>
    <x v="0"/>
    <x v="0"/>
    <x v="54"/>
    <x v="1"/>
    <x v="5"/>
    <s v="Fortaleza"/>
    <x v="10"/>
    <n v="3200"/>
    <n v="3"/>
    <n v="9600"/>
    <n v="1920"/>
    <n v="0.2"/>
  </r>
  <r>
    <x v="4"/>
    <x v="1"/>
    <x v="55"/>
    <x v="1"/>
    <x v="5"/>
    <s v="Fortaleza"/>
    <x v="9"/>
    <n v="5300"/>
    <n v="1"/>
    <n v="5300"/>
    <n v="1590"/>
    <n v="0.3"/>
  </r>
  <r>
    <x v="3"/>
    <x v="0"/>
    <x v="56"/>
    <x v="1"/>
    <x v="5"/>
    <s v="Fortaleza"/>
    <x v="8"/>
    <n v="3400"/>
    <n v="1"/>
    <n v="3400"/>
    <n v="1190"/>
    <n v="0.35"/>
  </r>
  <r>
    <x v="0"/>
    <x v="1"/>
    <x v="57"/>
    <x v="1"/>
    <x v="5"/>
    <s v="Fortaleza"/>
    <x v="10"/>
    <n v="3200"/>
    <n v="7"/>
    <n v="22400"/>
    <n v="4480"/>
    <n v="0.2"/>
  </r>
  <r>
    <x v="0"/>
    <x v="1"/>
    <x v="58"/>
    <x v="1"/>
    <x v="5"/>
    <s v="Fortaleza"/>
    <x v="1"/>
    <n v="500"/>
    <n v="5"/>
    <n v="2500"/>
    <n v="625"/>
    <n v="0.25"/>
  </r>
  <r>
    <x v="0"/>
    <x v="1"/>
    <x v="59"/>
    <x v="1"/>
    <x v="5"/>
    <s v="Fortaleza"/>
    <x v="11"/>
    <n v="4600"/>
    <n v="12"/>
    <n v="55200"/>
    <n v="13800"/>
    <n v="0.25"/>
  </r>
  <r>
    <x v="2"/>
    <x v="1"/>
    <x v="60"/>
    <x v="1"/>
    <x v="5"/>
    <s v="Fortaleza"/>
    <x v="3"/>
    <n v="5130"/>
    <n v="7"/>
    <n v="35910"/>
    <n v="14364"/>
    <n v="0.4"/>
  </r>
  <r>
    <x v="0"/>
    <x v="1"/>
    <x v="61"/>
    <x v="1"/>
    <x v="5"/>
    <s v="Fortaleza"/>
    <x v="0"/>
    <n v="8902"/>
    <n v="10"/>
    <n v="89020"/>
    <n v="31156.999999999996"/>
    <n v="0.35"/>
  </r>
  <r>
    <x v="3"/>
    <x v="1"/>
    <x v="62"/>
    <x v="1"/>
    <x v="5"/>
    <s v="Fortaleza"/>
    <x v="0"/>
    <n v="8902"/>
    <n v="9"/>
    <n v="80118"/>
    <n v="28041.3"/>
    <n v="0.35"/>
  </r>
  <r>
    <x v="3"/>
    <x v="1"/>
    <x v="63"/>
    <x v="1"/>
    <x v="5"/>
    <s v="Fortaleza"/>
    <x v="0"/>
    <n v="8902"/>
    <n v="9"/>
    <n v="80118"/>
    <n v="28041.3"/>
    <n v="0.35"/>
  </r>
  <r>
    <x v="3"/>
    <x v="1"/>
    <x v="64"/>
    <x v="1"/>
    <x v="5"/>
    <s v="Fortaleza"/>
    <x v="1"/>
    <n v="500"/>
    <n v="6"/>
    <n v="3000"/>
    <n v="750"/>
    <n v="0.25"/>
  </r>
  <r>
    <x v="4"/>
    <x v="1"/>
    <x v="65"/>
    <x v="1"/>
    <x v="5"/>
    <s v="Fortaleza"/>
    <x v="0"/>
    <n v="8902"/>
    <n v="6"/>
    <n v="53412"/>
    <n v="18694.199999999997"/>
    <n v="0.35"/>
  </r>
  <r>
    <x v="0"/>
    <x v="1"/>
    <x v="66"/>
    <x v="1"/>
    <x v="5"/>
    <s v="Fortaleza"/>
    <x v="2"/>
    <n v="1200"/>
    <n v="8"/>
    <n v="9600"/>
    <n v="2880"/>
    <n v="0.3"/>
  </r>
  <r>
    <x v="0"/>
    <x v="1"/>
    <x v="67"/>
    <x v="1"/>
    <x v="5"/>
    <s v="Fortaleza"/>
    <x v="6"/>
    <n v="1500"/>
    <n v="5"/>
    <n v="7500"/>
    <n v="3000"/>
    <n v="0.4"/>
  </r>
  <r>
    <x v="2"/>
    <x v="1"/>
    <x v="68"/>
    <x v="1"/>
    <x v="5"/>
    <s v="Fortaleza"/>
    <x v="7"/>
    <n v="5340"/>
    <n v="9"/>
    <n v="48060"/>
    <n v="14418"/>
    <n v="0.3"/>
  </r>
  <r>
    <x v="2"/>
    <x v="1"/>
    <x v="69"/>
    <x v="1"/>
    <x v="5"/>
    <s v="Fortaleza"/>
    <x v="10"/>
    <n v="3200"/>
    <n v="2"/>
    <n v="6400"/>
    <n v="1280"/>
    <n v="0.2"/>
  </r>
  <r>
    <x v="0"/>
    <x v="0"/>
    <x v="70"/>
    <x v="1"/>
    <x v="5"/>
    <s v="Fortaleza"/>
    <x v="9"/>
    <n v="5300"/>
    <n v="2"/>
    <n v="10600"/>
    <n v="3180"/>
    <n v="0.3"/>
  </r>
  <r>
    <x v="2"/>
    <x v="1"/>
    <x v="71"/>
    <x v="1"/>
    <x v="5"/>
    <s v="Fortaleza"/>
    <x v="6"/>
    <n v="1500"/>
    <n v="11"/>
    <n v="16500"/>
    <n v="6600"/>
    <n v="0.4"/>
  </r>
  <r>
    <x v="1"/>
    <x v="1"/>
    <x v="72"/>
    <x v="1"/>
    <x v="5"/>
    <s v="Fortaleza"/>
    <x v="11"/>
    <n v="4600"/>
    <n v="9"/>
    <n v="41400"/>
    <n v="10350"/>
    <n v="0.25"/>
  </r>
  <r>
    <x v="3"/>
    <x v="1"/>
    <x v="73"/>
    <x v="1"/>
    <x v="5"/>
    <s v="Fortaleza"/>
    <x v="5"/>
    <n v="1700"/>
    <n v="6"/>
    <n v="10200"/>
    <n v="5100"/>
    <n v="0.5"/>
  </r>
  <r>
    <x v="3"/>
    <x v="0"/>
    <x v="74"/>
    <x v="1"/>
    <x v="5"/>
    <s v="Fortaleza"/>
    <x v="1"/>
    <n v="500"/>
    <n v="7"/>
    <n v="3500"/>
    <n v="875"/>
    <n v="0.25"/>
  </r>
  <r>
    <x v="0"/>
    <x v="1"/>
    <x v="75"/>
    <x v="1"/>
    <x v="5"/>
    <s v="Fortaleza"/>
    <x v="4"/>
    <n v="300"/>
    <n v="12"/>
    <n v="3600"/>
    <n v="540"/>
    <n v="0.15"/>
  </r>
  <r>
    <x v="0"/>
    <x v="1"/>
    <x v="76"/>
    <x v="1"/>
    <x v="5"/>
    <s v="Fortaleza"/>
    <x v="10"/>
    <n v="3200"/>
    <n v="15"/>
    <n v="48000"/>
    <n v="9600"/>
    <n v="0.2"/>
  </r>
  <r>
    <x v="3"/>
    <x v="0"/>
    <x v="77"/>
    <x v="1"/>
    <x v="5"/>
    <s v="Fortaleza"/>
    <x v="1"/>
    <n v="500"/>
    <n v="12"/>
    <n v="6000"/>
    <n v="1500"/>
    <n v="0.25"/>
  </r>
  <r>
    <x v="3"/>
    <x v="1"/>
    <x v="78"/>
    <x v="1"/>
    <x v="5"/>
    <s v="Fortaleza"/>
    <x v="2"/>
    <n v="1200"/>
    <n v="7"/>
    <n v="8400"/>
    <n v="2520"/>
    <n v="0.3"/>
  </r>
  <r>
    <x v="4"/>
    <x v="1"/>
    <x v="79"/>
    <x v="1"/>
    <x v="5"/>
    <s v="Fortaleza"/>
    <x v="5"/>
    <n v="1700"/>
    <n v="2"/>
    <n v="3400"/>
    <n v="1700"/>
    <n v="0.5"/>
  </r>
  <r>
    <x v="0"/>
    <x v="1"/>
    <x v="80"/>
    <x v="1"/>
    <x v="5"/>
    <s v="Fortaleza"/>
    <x v="8"/>
    <n v="3400"/>
    <n v="12"/>
    <n v="40800"/>
    <n v="14280"/>
    <n v="0.35"/>
  </r>
  <r>
    <x v="0"/>
    <x v="1"/>
    <x v="81"/>
    <x v="1"/>
    <x v="5"/>
    <s v="Fortaleza"/>
    <x v="10"/>
    <n v="3200"/>
    <n v="3"/>
    <n v="9600"/>
    <n v="1920"/>
    <n v="0.2"/>
  </r>
  <r>
    <x v="4"/>
    <x v="1"/>
    <x v="86"/>
    <x v="1"/>
    <x v="5"/>
    <s v="Fortaleza"/>
    <x v="8"/>
    <n v="3400"/>
    <n v="1"/>
    <n v="3400"/>
    <n v="1190"/>
    <n v="0.35"/>
  </r>
  <r>
    <x v="3"/>
    <x v="1"/>
    <x v="82"/>
    <x v="1"/>
    <x v="5"/>
    <s v="Fortaleza"/>
    <x v="5"/>
    <n v="1700"/>
    <n v="4"/>
    <n v="6800"/>
    <n v="3400"/>
    <n v="0.5"/>
  </r>
  <r>
    <x v="0"/>
    <x v="1"/>
    <x v="87"/>
    <x v="1"/>
    <x v="5"/>
    <s v="Fortaleza"/>
    <x v="11"/>
    <n v="4600"/>
    <n v="6"/>
    <n v="27600"/>
    <n v="6900"/>
    <n v="0.25"/>
  </r>
  <r>
    <x v="3"/>
    <x v="1"/>
    <x v="83"/>
    <x v="1"/>
    <x v="5"/>
    <s v="Fortaleza"/>
    <x v="5"/>
    <n v="1700"/>
    <n v="7"/>
    <n v="11900"/>
    <n v="5950"/>
    <n v="0.5"/>
  </r>
  <r>
    <x v="3"/>
    <x v="1"/>
    <x v="88"/>
    <x v="1"/>
    <x v="5"/>
    <s v="Fortaleza"/>
    <x v="12"/>
    <n v="4500"/>
    <n v="5"/>
    <n v="22500"/>
    <n v="5625"/>
    <n v="0.25"/>
  </r>
  <r>
    <x v="3"/>
    <x v="0"/>
    <x v="84"/>
    <x v="1"/>
    <x v="5"/>
    <s v="Fortaleza"/>
    <x v="2"/>
    <n v="1200"/>
    <n v="5"/>
    <n v="6000"/>
    <n v="1800"/>
    <n v="0.3"/>
  </r>
  <r>
    <x v="0"/>
    <x v="0"/>
    <x v="89"/>
    <x v="1"/>
    <x v="5"/>
    <s v="Fortaleza"/>
    <x v="0"/>
    <n v="8902"/>
    <n v="19"/>
    <n v="169138"/>
    <n v="59198.299999999996"/>
    <n v="0.35"/>
  </r>
  <r>
    <x v="3"/>
    <x v="0"/>
    <x v="85"/>
    <x v="1"/>
    <x v="5"/>
    <s v="Fortaleza"/>
    <x v="4"/>
    <n v="300"/>
    <n v="1"/>
    <n v="300"/>
    <n v="45"/>
    <n v="0.15"/>
  </r>
  <r>
    <x v="1"/>
    <x v="1"/>
    <x v="28"/>
    <x v="1"/>
    <x v="7"/>
    <s v="Aracajú"/>
    <x v="9"/>
    <n v="5300"/>
    <n v="9"/>
    <n v="47700"/>
    <n v="14310"/>
    <n v="0.3"/>
  </r>
  <r>
    <x v="3"/>
    <x v="1"/>
    <x v="29"/>
    <x v="1"/>
    <x v="7"/>
    <s v="Aracajú"/>
    <x v="2"/>
    <n v="1200"/>
    <n v="3"/>
    <n v="3600"/>
    <n v="1080"/>
    <n v="0.3"/>
  </r>
  <r>
    <x v="0"/>
    <x v="1"/>
    <x v="30"/>
    <x v="1"/>
    <x v="7"/>
    <s v="Aracajú"/>
    <x v="4"/>
    <n v="300"/>
    <n v="6"/>
    <n v="1800"/>
    <n v="270"/>
    <n v="0.15"/>
  </r>
  <r>
    <x v="0"/>
    <x v="0"/>
    <x v="31"/>
    <x v="1"/>
    <x v="7"/>
    <s v="Aracajú"/>
    <x v="12"/>
    <n v="4500"/>
    <n v="6"/>
    <n v="27000"/>
    <n v="6750"/>
    <n v="0.25"/>
  </r>
  <r>
    <x v="0"/>
    <x v="0"/>
    <x v="32"/>
    <x v="1"/>
    <x v="7"/>
    <s v="Aracajú"/>
    <x v="6"/>
    <n v="1500"/>
    <n v="5"/>
    <n v="7500"/>
    <n v="3000"/>
    <n v="0.4"/>
  </r>
  <r>
    <x v="0"/>
    <x v="0"/>
    <x v="33"/>
    <x v="1"/>
    <x v="7"/>
    <s v="Aracajú"/>
    <x v="12"/>
    <n v="4500"/>
    <n v="7"/>
    <n v="31500"/>
    <n v="7875"/>
    <n v="0.25"/>
  </r>
  <r>
    <x v="0"/>
    <x v="1"/>
    <x v="34"/>
    <x v="1"/>
    <x v="7"/>
    <s v="Aracajú"/>
    <x v="10"/>
    <n v="3200"/>
    <n v="7"/>
    <n v="22400"/>
    <n v="4480"/>
    <n v="0.2"/>
  </r>
  <r>
    <x v="0"/>
    <x v="1"/>
    <x v="35"/>
    <x v="1"/>
    <x v="7"/>
    <s v="Aracajú"/>
    <x v="6"/>
    <n v="1500"/>
    <n v="9"/>
    <n v="13500"/>
    <n v="5400"/>
    <n v="0.4"/>
  </r>
  <r>
    <x v="3"/>
    <x v="1"/>
    <x v="36"/>
    <x v="1"/>
    <x v="7"/>
    <s v="Aracajú"/>
    <x v="1"/>
    <n v="500"/>
    <n v="2"/>
    <n v="1000"/>
    <n v="250"/>
    <n v="0.25"/>
  </r>
  <r>
    <x v="0"/>
    <x v="0"/>
    <x v="37"/>
    <x v="1"/>
    <x v="7"/>
    <s v="Aracajú"/>
    <x v="1"/>
    <n v="500"/>
    <n v="9"/>
    <n v="4500"/>
    <n v="1125"/>
    <n v="0.25"/>
  </r>
  <r>
    <x v="0"/>
    <x v="1"/>
    <x v="38"/>
    <x v="1"/>
    <x v="7"/>
    <s v="Aracajú"/>
    <x v="9"/>
    <n v="5300"/>
    <n v="4"/>
    <n v="21200"/>
    <n v="6360"/>
    <n v="0.3"/>
  </r>
  <r>
    <x v="3"/>
    <x v="1"/>
    <x v="39"/>
    <x v="1"/>
    <x v="7"/>
    <s v="Aracajú"/>
    <x v="11"/>
    <n v="4600"/>
    <n v="5"/>
    <n v="23000"/>
    <n v="5750"/>
    <n v="0.25"/>
  </r>
  <r>
    <x v="3"/>
    <x v="1"/>
    <x v="40"/>
    <x v="1"/>
    <x v="7"/>
    <s v="Aracajú"/>
    <x v="11"/>
    <n v="4600"/>
    <n v="11"/>
    <n v="50600"/>
    <n v="12650"/>
    <n v="0.25"/>
  </r>
  <r>
    <x v="0"/>
    <x v="1"/>
    <x v="41"/>
    <x v="1"/>
    <x v="7"/>
    <s v="Aracajú"/>
    <x v="2"/>
    <n v="1200"/>
    <n v="6"/>
    <n v="7200"/>
    <n v="2160"/>
    <n v="0.3"/>
  </r>
  <r>
    <x v="0"/>
    <x v="0"/>
    <x v="42"/>
    <x v="1"/>
    <x v="7"/>
    <s v="Aracajú"/>
    <x v="10"/>
    <n v="3200"/>
    <n v="1"/>
    <n v="3200"/>
    <n v="640"/>
    <n v="0.2"/>
  </r>
  <r>
    <x v="0"/>
    <x v="0"/>
    <x v="43"/>
    <x v="1"/>
    <x v="7"/>
    <s v="Aracajú"/>
    <x v="9"/>
    <n v="5300"/>
    <n v="12"/>
    <n v="63600"/>
    <n v="19080"/>
    <n v="0.3"/>
  </r>
  <r>
    <x v="3"/>
    <x v="1"/>
    <x v="44"/>
    <x v="1"/>
    <x v="7"/>
    <s v="Aracajú"/>
    <x v="1"/>
    <n v="500"/>
    <n v="5"/>
    <n v="2500"/>
    <n v="625"/>
    <n v="0.25"/>
  </r>
  <r>
    <x v="4"/>
    <x v="1"/>
    <x v="45"/>
    <x v="1"/>
    <x v="7"/>
    <s v="Aracajú"/>
    <x v="3"/>
    <n v="5130"/>
    <n v="7"/>
    <n v="35910"/>
    <n v="14364"/>
    <n v="0.4"/>
  </r>
  <r>
    <x v="0"/>
    <x v="0"/>
    <x v="46"/>
    <x v="1"/>
    <x v="7"/>
    <s v="Aracajú"/>
    <x v="6"/>
    <n v="1500"/>
    <n v="5"/>
    <n v="7500"/>
    <n v="3000"/>
    <n v="0.4"/>
  </r>
  <r>
    <x v="3"/>
    <x v="1"/>
    <x v="47"/>
    <x v="1"/>
    <x v="7"/>
    <s v="Aracajú"/>
    <x v="9"/>
    <n v="5300"/>
    <n v="10"/>
    <n v="53000"/>
    <n v="15900"/>
    <n v="0.3"/>
  </r>
  <r>
    <x v="0"/>
    <x v="1"/>
    <x v="48"/>
    <x v="1"/>
    <x v="7"/>
    <s v="Aracajú"/>
    <x v="7"/>
    <n v="5340"/>
    <n v="8"/>
    <n v="42720"/>
    <n v="12816"/>
    <n v="0.3"/>
  </r>
  <r>
    <x v="2"/>
    <x v="1"/>
    <x v="49"/>
    <x v="1"/>
    <x v="4"/>
    <s v="Salvador"/>
    <x v="9"/>
    <n v="5300"/>
    <n v="6"/>
    <n v="31800"/>
    <n v="9540"/>
    <n v="0.3"/>
  </r>
  <r>
    <x v="3"/>
    <x v="0"/>
    <x v="50"/>
    <x v="1"/>
    <x v="8"/>
    <s v="Teresina"/>
    <x v="1"/>
    <n v="500"/>
    <n v="5"/>
    <n v="2500"/>
    <n v="625"/>
    <n v="0.25"/>
  </r>
  <r>
    <x v="0"/>
    <x v="1"/>
    <x v="51"/>
    <x v="1"/>
    <x v="8"/>
    <s v="Teresina"/>
    <x v="0"/>
    <n v="8902"/>
    <n v="11"/>
    <n v="97922"/>
    <n v="34272.699999999997"/>
    <n v="0.35"/>
  </r>
  <r>
    <x v="2"/>
    <x v="1"/>
    <x v="52"/>
    <x v="1"/>
    <x v="8"/>
    <s v="Teresina"/>
    <x v="7"/>
    <n v="5340"/>
    <n v="5"/>
    <n v="26700"/>
    <n v="8010"/>
    <n v="0.3"/>
  </r>
  <r>
    <x v="2"/>
    <x v="0"/>
    <x v="53"/>
    <x v="1"/>
    <x v="8"/>
    <s v="Teresina"/>
    <x v="4"/>
    <n v="300"/>
    <n v="3"/>
    <n v="900"/>
    <n v="135"/>
    <n v="0.15"/>
  </r>
  <r>
    <x v="0"/>
    <x v="0"/>
    <x v="54"/>
    <x v="1"/>
    <x v="8"/>
    <s v="Teresina"/>
    <x v="10"/>
    <n v="3200"/>
    <n v="3"/>
    <n v="9600"/>
    <n v="1920"/>
    <n v="0.2"/>
  </r>
  <r>
    <x v="4"/>
    <x v="1"/>
    <x v="55"/>
    <x v="1"/>
    <x v="8"/>
    <s v="Teresina"/>
    <x v="9"/>
    <n v="5300"/>
    <n v="1"/>
    <n v="5300"/>
    <n v="1590"/>
    <n v="0.3"/>
  </r>
  <r>
    <x v="3"/>
    <x v="0"/>
    <x v="56"/>
    <x v="1"/>
    <x v="8"/>
    <s v="Teresina"/>
    <x v="8"/>
    <n v="3400"/>
    <n v="1"/>
    <n v="3400"/>
    <n v="1190"/>
    <n v="0.35"/>
  </r>
  <r>
    <x v="0"/>
    <x v="1"/>
    <x v="57"/>
    <x v="1"/>
    <x v="8"/>
    <s v="Teresina"/>
    <x v="10"/>
    <n v="3200"/>
    <n v="7"/>
    <n v="22400"/>
    <n v="4480"/>
    <n v="0.2"/>
  </r>
  <r>
    <x v="0"/>
    <x v="1"/>
    <x v="58"/>
    <x v="1"/>
    <x v="8"/>
    <s v="Teresina"/>
    <x v="1"/>
    <n v="500"/>
    <n v="5"/>
    <n v="2500"/>
    <n v="625"/>
    <n v="0.25"/>
  </r>
  <r>
    <x v="0"/>
    <x v="1"/>
    <x v="59"/>
    <x v="1"/>
    <x v="8"/>
    <s v="Teresina"/>
    <x v="11"/>
    <n v="4600"/>
    <n v="12"/>
    <n v="55200"/>
    <n v="13800"/>
    <n v="0.25"/>
  </r>
  <r>
    <x v="2"/>
    <x v="1"/>
    <x v="60"/>
    <x v="1"/>
    <x v="8"/>
    <s v="Teresina"/>
    <x v="3"/>
    <n v="5130"/>
    <n v="7"/>
    <n v="35910"/>
    <n v="14364"/>
    <n v="0.4"/>
  </r>
  <r>
    <x v="0"/>
    <x v="1"/>
    <x v="61"/>
    <x v="1"/>
    <x v="8"/>
    <s v="Teresina"/>
    <x v="0"/>
    <n v="8902"/>
    <n v="10"/>
    <n v="89020"/>
    <n v="31156.999999999996"/>
    <n v="0.35"/>
  </r>
  <r>
    <x v="3"/>
    <x v="1"/>
    <x v="62"/>
    <x v="1"/>
    <x v="8"/>
    <s v="Teresina"/>
    <x v="0"/>
    <n v="8902"/>
    <n v="9"/>
    <n v="80118"/>
    <n v="28041.3"/>
    <n v="0.35"/>
  </r>
  <r>
    <x v="3"/>
    <x v="1"/>
    <x v="63"/>
    <x v="1"/>
    <x v="8"/>
    <s v="Teresina"/>
    <x v="0"/>
    <n v="8902"/>
    <n v="9"/>
    <n v="80118"/>
    <n v="28041.3"/>
    <n v="0.35"/>
  </r>
  <r>
    <x v="3"/>
    <x v="1"/>
    <x v="64"/>
    <x v="1"/>
    <x v="8"/>
    <s v="Teresina"/>
    <x v="1"/>
    <n v="500"/>
    <n v="6"/>
    <n v="3000"/>
    <n v="750"/>
    <n v="0.25"/>
  </r>
  <r>
    <x v="4"/>
    <x v="1"/>
    <x v="65"/>
    <x v="1"/>
    <x v="8"/>
    <s v="Teresina"/>
    <x v="0"/>
    <n v="8902"/>
    <n v="6"/>
    <n v="53412"/>
    <n v="18694.199999999997"/>
    <n v="0.35"/>
  </r>
  <r>
    <x v="0"/>
    <x v="1"/>
    <x v="66"/>
    <x v="1"/>
    <x v="8"/>
    <s v="Teresina"/>
    <x v="2"/>
    <n v="1200"/>
    <n v="8"/>
    <n v="9600"/>
    <n v="2880"/>
    <n v="0.3"/>
  </r>
  <r>
    <x v="0"/>
    <x v="1"/>
    <x v="67"/>
    <x v="1"/>
    <x v="8"/>
    <s v="Teresina"/>
    <x v="6"/>
    <n v="1500"/>
    <n v="5"/>
    <n v="7500"/>
    <n v="3000"/>
    <n v="0.4"/>
  </r>
  <r>
    <x v="2"/>
    <x v="1"/>
    <x v="68"/>
    <x v="1"/>
    <x v="8"/>
    <s v="Teresina"/>
    <x v="7"/>
    <n v="5340"/>
    <n v="9"/>
    <n v="48060"/>
    <n v="14418"/>
    <n v="0.3"/>
  </r>
  <r>
    <x v="2"/>
    <x v="1"/>
    <x v="69"/>
    <x v="1"/>
    <x v="8"/>
    <s v="Teresina"/>
    <x v="10"/>
    <n v="3200"/>
    <n v="2"/>
    <n v="6400"/>
    <n v="1280"/>
    <n v="0.2"/>
  </r>
  <r>
    <x v="0"/>
    <x v="0"/>
    <x v="70"/>
    <x v="1"/>
    <x v="8"/>
    <s v="Teresina"/>
    <x v="9"/>
    <n v="5300"/>
    <n v="2"/>
    <n v="10600"/>
    <n v="3180"/>
    <n v="0.3"/>
  </r>
  <r>
    <x v="2"/>
    <x v="1"/>
    <x v="71"/>
    <x v="1"/>
    <x v="8"/>
    <s v="Teresina"/>
    <x v="6"/>
    <n v="1500"/>
    <n v="11"/>
    <n v="16500"/>
    <n v="6600"/>
    <n v="0.4"/>
  </r>
  <r>
    <x v="1"/>
    <x v="1"/>
    <x v="72"/>
    <x v="1"/>
    <x v="8"/>
    <s v="Teresina"/>
    <x v="11"/>
    <n v="4600"/>
    <n v="9"/>
    <n v="41400"/>
    <n v="10350"/>
    <n v="0.25"/>
  </r>
  <r>
    <x v="3"/>
    <x v="1"/>
    <x v="73"/>
    <x v="1"/>
    <x v="8"/>
    <s v="Teresina"/>
    <x v="5"/>
    <n v="1700"/>
    <n v="6"/>
    <n v="10200"/>
    <n v="5100"/>
    <n v="0.5"/>
  </r>
  <r>
    <x v="3"/>
    <x v="0"/>
    <x v="74"/>
    <x v="1"/>
    <x v="9"/>
    <s v="São Luis"/>
    <x v="1"/>
    <n v="500"/>
    <n v="7"/>
    <n v="3500"/>
    <n v="875"/>
    <n v="0.25"/>
  </r>
  <r>
    <x v="0"/>
    <x v="1"/>
    <x v="75"/>
    <x v="1"/>
    <x v="9"/>
    <s v="São Luis"/>
    <x v="4"/>
    <n v="300"/>
    <n v="12"/>
    <n v="3600"/>
    <n v="540"/>
    <n v="0.15"/>
  </r>
  <r>
    <x v="0"/>
    <x v="1"/>
    <x v="76"/>
    <x v="1"/>
    <x v="9"/>
    <s v="São Luis"/>
    <x v="10"/>
    <n v="3200"/>
    <n v="15"/>
    <n v="48000"/>
    <n v="9600"/>
    <n v="0.2"/>
  </r>
  <r>
    <x v="3"/>
    <x v="0"/>
    <x v="77"/>
    <x v="1"/>
    <x v="9"/>
    <s v="São Luis"/>
    <x v="1"/>
    <n v="500"/>
    <n v="12"/>
    <n v="6000"/>
    <n v="1500"/>
    <n v="0.25"/>
  </r>
  <r>
    <x v="3"/>
    <x v="1"/>
    <x v="78"/>
    <x v="1"/>
    <x v="9"/>
    <s v="São Luis"/>
    <x v="2"/>
    <n v="1200"/>
    <n v="7"/>
    <n v="8400"/>
    <n v="2520"/>
    <n v="0.3"/>
  </r>
  <r>
    <x v="4"/>
    <x v="1"/>
    <x v="79"/>
    <x v="1"/>
    <x v="9"/>
    <s v="São Luis"/>
    <x v="5"/>
    <n v="1700"/>
    <n v="2"/>
    <n v="3400"/>
    <n v="1700"/>
    <n v="0.5"/>
  </r>
  <r>
    <x v="0"/>
    <x v="1"/>
    <x v="80"/>
    <x v="1"/>
    <x v="9"/>
    <s v="São Luis"/>
    <x v="8"/>
    <n v="3400"/>
    <n v="12"/>
    <n v="40800"/>
    <n v="14280"/>
    <n v="0.35"/>
  </r>
  <r>
    <x v="0"/>
    <x v="1"/>
    <x v="81"/>
    <x v="1"/>
    <x v="9"/>
    <s v="São Luis"/>
    <x v="10"/>
    <n v="3200"/>
    <n v="3"/>
    <n v="9600"/>
    <n v="1920"/>
    <n v="0.2"/>
  </r>
  <r>
    <x v="4"/>
    <x v="1"/>
    <x v="86"/>
    <x v="1"/>
    <x v="9"/>
    <s v="São Luis"/>
    <x v="8"/>
    <n v="3400"/>
    <n v="1"/>
    <n v="3400"/>
    <n v="1190"/>
    <n v="0.35"/>
  </r>
  <r>
    <x v="3"/>
    <x v="1"/>
    <x v="82"/>
    <x v="1"/>
    <x v="9"/>
    <s v="São Luis"/>
    <x v="5"/>
    <n v="1700"/>
    <n v="4"/>
    <n v="6800"/>
    <n v="3400"/>
    <n v="0.5"/>
  </r>
  <r>
    <x v="0"/>
    <x v="1"/>
    <x v="87"/>
    <x v="1"/>
    <x v="9"/>
    <s v="São Luis"/>
    <x v="11"/>
    <n v="4600"/>
    <n v="6"/>
    <n v="27600"/>
    <n v="6900"/>
    <n v="0.25"/>
  </r>
  <r>
    <x v="3"/>
    <x v="1"/>
    <x v="83"/>
    <x v="1"/>
    <x v="9"/>
    <s v="São Luis"/>
    <x v="5"/>
    <n v="1700"/>
    <n v="7"/>
    <n v="11900"/>
    <n v="5950"/>
    <n v="0.5"/>
  </r>
  <r>
    <x v="3"/>
    <x v="1"/>
    <x v="88"/>
    <x v="1"/>
    <x v="9"/>
    <s v="São Luis"/>
    <x v="12"/>
    <n v="4500"/>
    <n v="5"/>
    <n v="22500"/>
    <n v="5625"/>
    <n v="0.25"/>
  </r>
  <r>
    <x v="3"/>
    <x v="0"/>
    <x v="84"/>
    <x v="1"/>
    <x v="9"/>
    <s v="São Luis"/>
    <x v="2"/>
    <n v="1200"/>
    <n v="5"/>
    <n v="6000"/>
    <n v="1800"/>
    <n v="0.3"/>
  </r>
  <r>
    <x v="0"/>
    <x v="0"/>
    <x v="89"/>
    <x v="1"/>
    <x v="9"/>
    <s v="São Luis"/>
    <x v="0"/>
    <n v="8902"/>
    <n v="19"/>
    <n v="169138"/>
    <n v="59198.299999999996"/>
    <n v="0.35"/>
  </r>
  <r>
    <x v="3"/>
    <x v="0"/>
    <x v="85"/>
    <x v="1"/>
    <x v="9"/>
    <s v="São Luis"/>
    <x v="4"/>
    <n v="300"/>
    <n v="1"/>
    <n v="300"/>
    <n v="45"/>
    <n v="0.15"/>
  </r>
  <r>
    <x v="3"/>
    <x v="1"/>
    <x v="85"/>
    <x v="1"/>
    <x v="9"/>
    <s v="São Luis"/>
    <x v="4"/>
    <n v="300"/>
    <n v="7"/>
    <n v="2100"/>
    <n v="315"/>
    <n v="0.15"/>
  </r>
  <r>
    <x v="3"/>
    <x v="1"/>
    <x v="85"/>
    <x v="1"/>
    <x v="9"/>
    <s v="São Luis"/>
    <x v="2"/>
    <n v="1200"/>
    <n v="18"/>
    <n v="21600"/>
    <n v="6480"/>
    <n v="0.3"/>
  </r>
  <r>
    <x v="0"/>
    <x v="0"/>
    <x v="85"/>
    <x v="1"/>
    <x v="10"/>
    <s v="João Pessoa"/>
    <x v="10"/>
    <n v="3200"/>
    <n v="7"/>
    <n v="22400"/>
    <n v="4480"/>
    <n v="0.2"/>
  </r>
  <r>
    <x v="0"/>
    <x v="1"/>
    <x v="85"/>
    <x v="1"/>
    <x v="10"/>
    <s v="João Pessoa"/>
    <x v="8"/>
    <n v="3400"/>
    <n v="7"/>
    <n v="23800"/>
    <n v="8330"/>
    <n v="0.35"/>
  </r>
  <r>
    <x v="2"/>
    <x v="1"/>
    <x v="85"/>
    <x v="1"/>
    <x v="10"/>
    <s v="João Pessoa"/>
    <x v="3"/>
    <n v="5130"/>
    <n v="15"/>
    <n v="76950"/>
    <n v="30780"/>
    <n v="0.4"/>
  </r>
  <r>
    <x v="2"/>
    <x v="1"/>
    <x v="0"/>
    <x v="1"/>
    <x v="10"/>
    <s v="João Pessoa"/>
    <x v="0"/>
    <n v="8902"/>
    <n v="5"/>
    <n v="44510"/>
    <n v="15578.499999999998"/>
    <n v="0.35"/>
  </r>
  <r>
    <x v="1"/>
    <x v="1"/>
    <x v="1"/>
    <x v="1"/>
    <x v="10"/>
    <s v="João Pessoa"/>
    <x v="3"/>
    <n v="5130"/>
    <n v="4"/>
    <n v="20520"/>
    <n v="8208"/>
    <n v="0.4"/>
  </r>
  <r>
    <x v="3"/>
    <x v="0"/>
    <x v="2"/>
    <x v="1"/>
    <x v="10"/>
    <s v="João Pessoa"/>
    <x v="5"/>
    <n v="1700"/>
    <n v="5"/>
    <n v="8500"/>
    <n v="4250"/>
    <n v="0.5"/>
  </r>
  <r>
    <x v="3"/>
    <x v="1"/>
    <x v="3"/>
    <x v="1"/>
    <x v="10"/>
    <s v="João Pessoa"/>
    <x v="6"/>
    <n v="1500"/>
    <n v="3"/>
    <n v="4500"/>
    <n v="1800"/>
    <n v="0.4"/>
  </r>
  <r>
    <x v="1"/>
    <x v="1"/>
    <x v="4"/>
    <x v="1"/>
    <x v="10"/>
    <s v="João Pessoa"/>
    <x v="8"/>
    <n v="3400"/>
    <n v="4"/>
    <n v="13600"/>
    <n v="4760"/>
    <n v="0.35"/>
  </r>
  <r>
    <x v="0"/>
    <x v="0"/>
    <x v="5"/>
    <x v="1"/>
    <x v="10"/>
    <s v="João Pessoa"/>
    <x v="6"/>
    <n v="1500"/>
    <n v="11"/>
    <n v="16500"/>
    <n v="6600"/>
    <n v="0.4"/>
  </r>
  <r>
    <x v="3"/>
    <x v="0"/>
    <x v="6"/>
    <x v="1"/>
    <x v="10"/>
    <s v="João Pessoa"/>
    <x v="10"/>
    <n v="3200"/>
    <n v="7"/>
    <n v="22400"/>
    <n v="4480"/>
    <n v="0.2"/>
  </r>
  <r>
    <x v="0"/>
    <x v="1"/>
    <x v="7"/>
    <x v="1"/>
    <x v="10"/>
    <s v="João Pessoa"/>
    <x v="9"/>
    <n v="5300"/>
    <n v="12"/>
    <n v="63600"/>
    <n v="19080"/>
    <n v="0.3"/>
  </r>
  <r>
    <x v="2"/>
    <x v="0"/>
    <x v="8"/>
    <x v="1"/>
    <x v="10"/>
    <s v="João Pessoa"/>
    <x v="10"/>
    <n v="3200"/>
    <n v="10"/>
    <n v="32000"/>
    <n v="6400"/>
    <n v="0.2"/>
  </r>
  <r>
    <x v="3"/>
    <x v="0"/>
    <x v="9"/>
    <x v="1"/>
    <x v="10"/>
    <s v="João Pessoa"/>
    <x v="11"/>
    <n v="4600"/>
    <n v="11"/>
    <n v="50600"/>
    <n v="12650"/>
    <n v="0.25"/>
  </r>
  <r>
    <x v="0"/>
    <x v="1"/>
    <x v="10"/>
    <x v="1"/>
    <x v="10"/>
    <s v="João Pessoa"/>
    <x v="12"/>
    <n v="4500"/>
    <n v="6"/>
    <n v="27000"/>
    <n v="6750"/>
    <n v="0.25"/>
  </r>
  <r>
    <x v="3"/>
    <x v="0"/>
    <x v="11"/>
    <x v="1"/>
    <x v="10"/>
    <s v="João Pessoa"/>
    <x v="12"/>
    <n v="4500"/>
    <n v="10"/>
    <n v="45000"/>
    <n v="11250"/>
    <n v="0.25"/>
  </r>
  <r>
    <x v="1"/>
    <x v="1"/>
    <x v="12"/>
    <x v="1"/>
    <x v="10"/>
    <s v="João Pessoa"/>
    <x v="1"/>
    <n v="500"/>
    <n v="3"/>
    <n v="1500"/>
    <n v="375"/>
    <n v="0.25"/>
  </r>
  <r>
    <x v="3"/>
    <x v="1"/>
    <x v="13"/>
    <x v="1"/>
    <x v="10"/>
    <s v="João Pessoa"/>
    <x v="10"/>
    <n v="3200"/>
    <n v="7"/>
    <n v="22400"/>
    <n v="4480"/>
    <n v="0.2"/>
  </r>
  <r>
    <x v="1"/>
    <x v="1"/>
    <x v="14"/>
    <x v="1"/>
    <x v="10"/>
    <s v="João Pessoa"/>
    <x v="12"/>
    <n v="4500"/>
    <n v="8"/>
    <n v="36000"/>
    <n v="9000"/>
    <n v="0.25"/>
  </r>
  <r>
    <x v="0"/>
    <x v="1"/>
    <x v="15"/>
    <x v="1"/>
    <x v="9"/>
    <s v="São Luis"/>
    <x v="7"/>
    <n v="5340"/>
    <n v="9"/>
    <n v="48060"/>
    <n v="14418"/>
    <n v="0.3"/>
  </r>
  <r>
    <x v="3"/>
    <x v="1"/>
    <x v="16"/>
    <x v="1"/>
    <x v="9"/>
    <s v="São Luis"/>
    <x v="7"/>
    <n v="5340"/>
    <n v="11"/>
    <n v="58740"/>
    <n v="17622"/>
    <n v="0.3"/>
  </r>
  <r>
    <x v="2"/>
    <x v="0"/>
    <x v="17"/>
    <x v="1"/>
    <x v="9"/>
    <s v="São Luis"/>
    <x v="6"/>
    <n v="1500"/>
    <n v="7"/>
    <n v="10500"/>
    <n v="4200"/>
    <n v="0.4"/>
  </r>
  <r>
    <x v="1"/>
    <x v="1"/>
    <x v="18"/>
    <x v="1"/>
    <x v="9"/>
    <s v="São Luis"/>
    <x v="1"/>
    <n v="500"/>
    <n v="5"/>
    <n v="2500"/>
    <n v="625"/>
    <n v="0.25"/>
  </r>
  <r>
    <x v="4"/>
    <x v="1"/>
    <x v="19"/>
    <x v="1"/>
    <x v="9"/>
    <s v="São Luis"/>
    <x v="7"/>
    <n v="5340"/>
    <n v="5"/>
    <n v="26700"/>
    <n v="8010"/>
    <n v="0.3"/>
  </r>
  <r>
    <x v="3"/>
    <x v="1"/>
    <x v="20"/>
    <x v="1"/>
    <x v="9"/>
    <s v="São Luis"/>
    <x v="9"/>
    <n v="5300"/>
    <n v="8"/>
    <n v="42400"/>
    <n v="12720"/>
    <n v="0.3"/>
  </r>
  <r>
    <x v="2"/>
    <x v="0"/>
    <x v="21"/>
    <x v="1"/>
    <x v="9"/>
    <s v="São Luis"/>
    <x v="2"/>
    <n v="1200"/>
    <n v="7"/>
    <n v="8400"/>
    <n v="2520"/>
    <n v="0.3"/>
  </r>
  <r>
    <x v="0"/>
    <x v="1"/>
    <x v="22"/>
    <x v="1"/>
    <x v="9"/>
    <s v="São Luis"/>
    <x v="0"/>
    <n v="8902"/>
    <n v="6"/>
    <n v="53412"/>
    <n v="18694.199999999997"/>
    <n v="0.35"/>
  </r>
  <r>
    <x v="3"/>
    <x v="1"/>
    <x v="23"/>
    <x v="1"/>
    <x v="9"/>
    <s v="São Luis"/>
    <x v="9"/>
    <n v="5300"/>
    <n v="9"/>
    <n v="47700"/>
    <n v="14310"/>
    <n v="0.3"/>
  </r>
  <r>
    <x v="1"/>
    <x v="0"/>
    <x v="24"/>
    <x v="1"/>
    <x v="9"/>
    <s v="São Luis"/>
    <x v="8"/>
    <n v="3400"/>
    <n v="8"/>
    <n v="27200"/>
    <n v="9520"/>
    <n v="0.35"/>
  </r>
  <r>
    <x v="0"/>
    <x v="0"/>
    <x v="25"/>
    <x v="1"/>
    <x v="9"/>
    <s v="São Luis"/>
    <x v="7"/>
    <n v="5340"/>
    <n v="3"/>
    <n v="16020"/>
    <n v="4806"/>
    <n v="0.3"/>
  </r>
  <r>
    <x v="0"/>
    <x v="1"/>
    <x v="26"/>
    <x v="1"/>
    <x v="9"/>
    <s v="São Luis"/>
    <x v="5"/>
    <n v="1700"/>
    <n v="3"/>
    <n v="5100"/>
    <n v="2550"/>
    <n v="0.5"/>
  </r>
  <r>
    <x v="1"/>
    <x v="0"/>
    <x v="27"/>
    <x v="1"/>
    <x v="9"/>
    <s v="São Luis"/>
    <x v="4"/>
    <n v="300"/>
    <n v="1"/>
    <n v="300"/>
    <n v="45"/>
    <n v="0.15"/>
  </r>
  <r>
    <x v="4"/>
    <x v="1"/>
    <x v="28"/>
    <x v="1"/>
    <x v="9"/>
    <s v="São Luis"/>
    <x v="1"/>
    <n v="500"/>
    <n v="8"/>
    <n v="4000"/>
    <n v="1000"/>
    <n v="0.25"/>
  </r>
  <r>
    <x v="0"/>
    <x v="1"/>
    <x v="28"/>
    <x v="1"/>
    <x v="9"/>
    <s v="São Luis"/>
    <x v="11"/>
    <n v="4600"/>
    <n v="2"/>
    <n v="9200"/>
    <n v="2300"/>
    <n v="0.25"/>
  </r>
  <r>
    <x v="1"/>
    <x v="1"/>
    <x v="29"/>
    <x v="1"/>
    <x v="9"/>
    <s v="São Luis"/>
    <x v="2"/>
    <n v="1200"/>
    <n v="9"/>
    <n v="10800"/>
    <n v="3240"/>
    <n v="0.3"/>
  </r>
  <r>
    <x v="3"/>
    <x v="0"/>
    <x v="30"/>
    <x v="1"/>
    <x v="9"/>
    <s v="São Luis"/>
    <x v="7"/>
    <n v="5340"/>
    <n v="12"/>
    <n v="64080"/>
    <n v="19224"/>
    <n v="0.3"/>
  </r>
  <r>
    <x v="3"/>
    <x v="0"/>
    <x v="31"/>
    <x v="1"/>
    <x v="9"/>
    <s v="São Luis"/>
    <x v="7"/>
    <n v="5340"/>
    <n v="12"/>
    <n v="64080"/>
    <n v="19224"/>
    <n v="0.3"/>
  </r>
  <r>
    <x v="0"/>
    <x v="1"/>
    <x v="32"/>
    <x v="1"/>
    <x v="9"/>
    <s v="São Luis"/>
    <x v="3"/>
    <n v="5130"/>
    <n v="12"/>
    <n v="61560"/>
    <n v="24624"/>
    <n v="0.4"/>
  </r>
  <r>
    <x v="4"/>
    <x v="0"/>
    <x v="33"/>
    <x v="1"/>
    <x v="9"/>
    <s v="São Luis"/>
    <x v="11"/>
    <n v="4600"/>
    <n v="2"/>
    <n v="9200"/>
    <n v="2300"/>
    <n v="0.25"/>
  </r>
  <r>
    <x v="0"/>
    <x v="1"/>
    <x v="34"/>
    <x v="1"/>
    <x v="9"/>
    <s v="São Luis"/>
    <x v="11"/>
    <n v="4600"/>
    <n v="11"/>
    <n v="50600"/>
    <n v="12650"/>
    <n v="0.25"/>
  </r>
  <r>
    <x v="0"/>
    <x v="0"/>
    <x v="35"/>
    <x v="1"/>
    <x v="9"/>
    <s v="São Luis"/>
    <x v="6"/>
    <n v="1500"/>
    <n v="3"/>
    <n v="4500"/>
    <n v="1800"/>
    <n v="0.4"/>
  </r>
  <r>
    <x v="1"/>
    <x v="1"/>
    <x v="36"/>
    <x v="1"/>
    <x v="9"/>
    <s v="São Luis"/>
    <x v="2"/>
    <n v="1200"/>
    <n v="5"/>
    <n v="6000"/>
    <n v="1800"/>
    <n v="0.3"/>
  </r>
  <r>
    <x v="3"/>
    <x v="1"/>
    <x v="37"/>
    <x v="1"/>
    <x v="9"/>
    <s v="São Luis"/>
    <x v="9"/>
    <n v="5300"/>
    <n v="8"/>
    <n v="42400"/>
    <n v="12720"/>
    <n v="0.3"/>
  </r>
  <r>
    <x v="1"/>
    <x v="1"/>
    <x v="38"/>
    <x v="1"/>
    <x v="9"/>
    <s v="São Luis"/>
    <x v="4"/>
    <n v="300"/>
    <n v="7"/>
    <n v="2100"/>
    <n v="315"/>
    <n v="0.15"/>
  </r>
  <r>
    <x v="3"/>
    <x v="1"/>
    <x v="39"/>
    <x v="1"/>
    <x v="9"/>
    <s v="São Luis"/>
    <x v="1"/>
    <n v="500"/>
    <n v="11"/>
    <n v="5500"/>
    <n v="1375"/>
    <n v="0.25"/>
  </r>
  <r>
    <x v="0"/>
    <x v="1"/>
    <x v="40"/>
    <x v="1"/>
    <x v="9"/>
    <s v="São Luis"/>
    <x v="9"/>
    <n v="5300"/>
    <n v="12"/>
    <n v="63600"/>
    <n v="19080"/>
    <n v="0.3"/>
  </r>
  <r>
    <x v="0"/>
    <x v="0"/>
    <x v="41"/>
    <x v="1"/>
    <x v="9"/>
    <s v="São Luis"/>
    <x v="3"/>
    <n v="5130"/>
    <n v="3"/>
    <n v="15390"/>
    <n v="6156"/>
    <n v="0.4"/>
  </r>
  <r>
    <x v="0"/>
    <x v="1"/>
    <x v="42"/>
    <x v="1"/>
    <x v="9"/>
    <s v="São Luis"/>
    <x v="4"/>
    <n v="300"/>
    <n v="2"/>
    <n v="600"/>
    <n v="90"/>
    <n v="0.15"/>
  </r>
  <r>
    <x v="0"/>
    <x v="0"/>
    <x v="43"/>
    <x v="1"/>
    <x v="9"/>
    <s v="São Luis"/>
    <x v="12"/>
    <n v="4500"/>
    <n v="15"/>
    <n v="67500"/>
    <n v="16875"/>
    <n v="0.25"/>
  </r>
  <r>
    <x v="0"/>
    <x v="1"/>
    <x v="44"/>
    <x v="1"/>
    <x v="9"/>
    <s v="São Luis"/>
    <x v="4"/>
    <n v="300"/>
    <n v="5"/>
    <n v="1500"/>
    <n v="225"/>
    <n v="0.15"/>
  </r>
  <r>
    <x v="0"/>
    <x v="1"/>
    <x v="45"/>
    <x v="1"/>
    <x v="9"/>
    <s v="São Luis"/>
    <x v="1"/>
    <n v="500"/>
    <n v="5"/>
    <n v="2500"/>
    <n v="625"/>
    <n v="0.25"/>
  </r>
  <r>
    <x v="0"/>
    <x v="1"/>
    <x v="46"/>
    <x v="1"/>
    <x v="9"/>
    <s v="São Luis"/>
    <x v="11"/>
    <n v="4600"/>
    <n v="7"/>
    <n v="32200"/>
    <n v="8050"/>
    <n v="0.25"/>
  </r>
  <r>
    <x v="4"/>
    <x v="1"/>
    <x v="47"/>
    <x v="1"/>
    <x v="9"/>
    <s v="São Luis"/>
    <x v="6"/>
    <n v="1500"/>
    <n v="3"/>
    <n v="4500"/>
    <n v="1800"/>
    <n v="0.4"/>
  </r>
  <r>
    <x v="0"/>
    <x v="1"/>
    <x v="48"/>
    <x v="1"/>
    <x v="9"/>
    <s v="São Luis"/>
    <x v="3"/>
    <n v="5130"/>
    <n v="12"/>
    <n v="61560"/>
    <n v="24624"/>
    <n v="0.4"/>
  </r>
  <r>
    <x v="2"/>
    <x v="0"/>
    <x v="49"/>
    <x v="1"/>
    <x v="9"/>
    <s v="São Luis"/>
    <x v="12"/>
    <n v="4500"/>
    <n v="1"/>
    <n v="4500"/>
    <n v="1125"/>
    <n v="0.25"/>
  </r>
  <r>
    <x v="3"/>
    <x v="1"/>
    <x v="50"/>
    <x v="1"/>
    <x v="9"/>
    <s v="São Luis"/>
    <x v="10"/>
    <n v="3200"/>
    <n v="6"/>
    <n v="19200"/>
    <n v="3840"/>
    <n v="0.2"/>
  </r>
  <r>
    <x v="3"/>
    <x v="0"/>
    <x v="51"/>
    <x v="1"/>
    <x v="9"/>
    <s v="São Luis"/>
    <x v="10"/>
    <n v="3200"/>
    <n v="10"/>
    <n v="32000"/>
    <n v="6400"/>
    <n v="0.2"/>
  </r>
  <r>
    <x v="0"/>
    <x v="1"/>
    <x v="52"/>
    <x v="1"/>
    <x v="9"/>
    <s v="São Luis"/>
    <x v="6"/>
    <n v="1500"/>
    <n v="6"/>
    <n v="9000"/>
    <n v="3600"/>
    <n v="0.4"/>
  </r>
  <r>
    <x v="2"/>
    <x v="1"/>
    <x v="53"/>
    <x v="1"/>
    <x v="9"/>
    <s v="São Luis"/>
    <x v="0"/>
    <n v="8902"/>
    <n v="6"/>
    <n v="53412"/>
    <n v="18694.199999999997"/>
    <n v="0.35"/>
  </r>
  <r>
    <x v="0"/>
    <x v="0"/>
    <x v="54"/>
    <x v="1"/>
    <x v="9"/>
    <s v="São Luis"/>
    <x v="5"/>
    <n v="1700"/>
    <n v="2"/>
    <n v="3400"/>
    <n v="1700"/>
    <n v="0.5"/>
  </r>
  <r>
    <x v="0"/>
    <x v="1"/>
    <x v="55"/>
    <x v="1"/>
    <x v="9"/>
    <s v="São Luis"/>
    <x v="8"/>
    <n v="3400"/>
    <n v="1"/>
    <n v="3400"/>
    <n v="1190"/>
    <n v="0.35"/>
  </r>
  <r>
    <x v="2"/>
    <x v="1"/>
    <x v="56"/>
    <x v="1"/>
    <x v="9"/>
    <s v="São Luis"/>
    <x v="2"/>
    <n v="1200"/>
    <n v="2"/>
    <n v="2400"/>
    <n v="720"/>
    <n v="0.3"/>
  </r>
  <r>
    <x v="1"/>
    <x v="1"/>
    <x v="57"/>
    <x v="1"/>
    <x v="9"/>
    <s v="São Luis"/>
    <x v="12"/>
    <n v="4500"/>
    <n v="5"/>
    <n v="22500"/>
    <n v="5625"/>
    <n v="0.25"/>
  </r>
  <r>
    <x v="0"/>
    <x v="1"/>
    <x v="58"/>
    <x v="1"/>
    <x v="9"/>
    <s v="São Luis"/>
    <x v="2"/>
    <n v="1200"/>
    <n v="6"/>
    <n v="7200"/>
    <n v="2160"/>
    <n v="0.3"/>
  </r>
  <r>
    <x v="4"/>
    <x v="0"/>
    <x v="59"/>
    <x v="1"/>
    <x v="9"/>
    <s v="São Luis"/>
    <x v="3"/>
    <n v="5130"/>
    <n v="2"/>
    <n v="10260"/>
    <n v="4104"/>
    <n v="0.4"/>
  </r>
  <r>
    <x v="1"/>
    <x v="1"/>
    <x v="60"/>
    <x v="1"/>
    <x v="9"/>
    <s v="São Luis"/>
    <x v="2"/>
    <n v="1200"/>
    <n v="9"/>
    <n v="10800"/>
    <n v="3240"/>
    <n v="0.3"/>
  </r>
  <r>
    <x v="0"/>
    <x v="0"/>
    <x v="61"/>
    <x v="1"/>
    <x v="9"/>
    <s v="São Luis"/>
    <x v="4"/>
    <n v="300"/>
    <n v="2"/>
    <n v="600"/>
    <n v="90"/>
    <n v="0.15"/>
  </r>
  <r>
    <x v="0"/>
    <x v="1"/>
    <x v="62"/>
    <x v="1"/>
    <x v="9"/>
    <s v="São Luis"/>
    <x v="11"/>
    <n v="4600"/>
    <n v="8"/>
    <n v="36800"/>
    <n v="9200"/>
    <n v="0.25"/>
  </r>
  <r>
    <x v="3"/>
    <x v="1"/>
    <x v="63"/>
    <x v="1"/>
    <x v="9"/>
    <s v="São Luis"/>
    <x v="8"/>
    <n v="3400"/>
    <n v="8"/>
    <n v="27200"/>
    <n v="9520"/>
    <n v="0.35"/>
  </r>
  <r>
    <x v="0"/>
    <x v="0"/>
    <x v="64"/>
    <x v="1"/>
    <x v="9"/>
    <s v="São Luis"/>
    <x v="4"/>
    <n v="300"/>
    <n v="6"/>
    <n v="1800"/>
    <n v="270"/>
    <n v="0.15"/>
  </r>
  <r>
    <x v="3"/>
    <x v="0"/>
    <x v="65"/>
    <x v="1"/>
    <x v="9"/>
    <s v="São Luis"/>
    <x v="8"/>
    <n v="3400"/>
    <n v="8"/>
    <n v="27200"/>
    <n v="9520"/>
    <n v="0.35"/>
  </r>
  <r>
    <x v="0"/>
    <x v="1"/>
    <x v="66"/>
    <x v="1"/>
    <x v="9"/>
    <s v="São Luis"/>
    <x v="2"/>
    <n v="1200"/>
    <n v="6"/>
    <n v="7200"/>
    <n v="2160"/>
    <n v="0.3"/>
  </r>
  <r>
    <x v="3"/>
    <x v="1"/>
    <x v="67"/>
    <x v="1"/>
    <x v="9"/>
    <s v="São Luis"/>
    <x v="7"/>
    <n v="5340"/>
    <n v="1"/>
    <n v="5340"/>
    <n v="1602"/>
    <n v="0.3"/>
  </r>
  <r>
    <x v="3"/>
    <x v="1"/>
    <x v="68"/>
    <x v="1"/>
    <x v="9"/>
    <s v="São Luis"/>
    <x v="0"/>
    <n v="8902"/>
    <n v="7"/>
    <n v="62314"/>
    <n v="21809.899999999998"/>
    <n v="0.35"/>
  </r>
  <r>
    <x v="0"/>
    <x v="1"/>
    <x v="69"/>
    <x v="1"/>
    <x v="10"/>
    <s v="João Pessoa"/>
    <x v="7"/>
    <n v="5340"/>
    <n v="6"/>
    <n v="32040"/>
    <n v="9612"/>
    <n v="0.3"/>
  </r>
  <r>
    <x v="3"/>
    <x v="1"/>
    <x v="70"/>
    <x v="1"/>
    <x v="10"/>
    <s v="João Pessoa"/>
    <x v="1"/>
    <n v="500"/>
    <n v="9"/>
    <n v="4500"/>
    <n v="1125"/>
    <n v="0.25"/>
  </r>
  <r>
    <x v="0"/>
    <x v="1"/>
    <x v="71"/>
    <x v="1"/>
    <x v="10"/>
    <s v="João Pessoa"/>
    <x v="11"/>
    <n v="4600"/>
    <n v="3"/>
    <n v="13800"/>
    <n v="3450"/>
    <n v="0.25"/>
  </r>
  <r>
    <x v="0"/>
    <x v="0"/>
    <x v="72"/>
    <x v="1"/>
    <x v="10"/>
    <s v="João Pessoa"/>
    <x v="11"/>
    <n v="4600"/>
    <n v="8"/>
    <n v="36800"/>
    <n v="9200"/>
    <n v="0.25"/>
  </r>
  <r>
    <x v="0"/>
    <x v="1"/>
    <x v="73"/>
    <x v="1"/>
    <x v="10"/>
    <s v="João Pessoa"/>
    <x v="10"/>
    <n v="3200"/>
    <n v="16"/>
    <n v="51200"/>
    <n v="10240"/>
    <n v="0.2"/>
  </r>
  <r>
    <x v="3"/>
    <x v="1"/>
    <x v="74"/>
    <x v="1"/>
    <x v="10"/>
    <s v="João Pessoa"/>
    <x v="0"/>
    <n v="8902"/>
    <n v="15"/>
    <n v="133530"/>
    <n v="46735.5"/>
    <n v="0.35"/>
  </r>
  <r>
    <x v="0"/>
    <x v="0"/>
    <x v="75"/>
    <x v="1"/>
    <x v="10"/>
    <s v="João Pessoa"/>
    <x v="2"/>
    <n v="1200"/>
    <n v="5"/>
    <n v="6000"/>
    <n v="1800"/>
    <n v="0.3"/>
  </r>
  <r>
    <x v="3"/>
    <x v="1"/>
    <x v="76"/>
    <x v="1"/>
    <x v="10"/>
    <s v="João Pessoa"/>
    <x v="7"/>
    <n v="5340"/>
    <n v="5"/>
    <n v="26700"/>
    <n v="8010"/>
    <n v="0.3"/>
  </r>
  <r>
    <x v="0"/>
    <x v="1"/>
    <x v="77"/>
    <x v="1"/>
    <x v="10"/>
    <s v="João Pessoa"/>
    <x v="8"/>
    <n v="3400"/>
    <n v="5"/>
    <n v="17000"/>
    <n v="5950"/>
    <n v="0.35"/>
  </r>
  <r>
    <x v="0"/>
    <x v="1"/>
    <x v="78"/>
    <x v="1"/>
    <x v="10"/>
    <s v="João Pessoa"/>
    <x v="4"/>
    <n v="300"/>
    <n v="2"/>
    <n v="600"/>
    <n v="90"/>
    <n v="0.15"/>
  </r>
  <r>
    <x v="0"/>
    <x v="1"/>
    <x v="79"/>
    <x v="1"/>
    <x v="10"/>
    <s v="João Pessoa"/>
    <x v="1"/>
    <n v="500"/>
    <n v="5"/>
    <n v="2500"/>
    <n v="625"/>
    <n v="0.25"/>
  </r>
  <r>
    <x v="1"/>
    <x v="1"/>
    <x v="80"/>
    <x v="1"/>
    <x v="10"/>
    <s v="João Pessoa"/>
    <x v="9"/>
    <n v="5300"/>
    <n v="3"/>
    <n v="15900"/>
    <n v="4770"/>
    <n v="0.3"/>
  </r>
  <r>
    <x v="3"/>
    <x v="1"/>
    <x v="81"/>
    <x v="1"/>
    <x v="10"/>
    <s v="João Pessoa"/>
    <x v="10"/>
    <n v="3200"/>
    <n v="8"/>
    <n v="25600"/>
    <n v="5120"/>
    <n v="0.2"/>
  </r>
  <r>
    <x v="0"/>
    <x v="0"/>
    <x v="82"/>
    <x v="1"/>
    <x v="10"/>
    <s v="João Pessoa"/>
    <x v="10"/>
    <n v="3200"/>
    <n v="7"/>
    <n v="22400"/>
    <n v="4480"/>
    <n v="0.2"/>
  </r>
  <r>
    <x v="4"/>
    <x v="1"/>
    <x v="83"/>
    <x v="1"/>
    <x v="10"/>
    <s v="João Pessoa"/>
    <x v="11"/>
    <n v="4600"/>
    <n v="8"/>
    <n v="36800"/>
    <n v="9200"/>
    <n v="0.25"/>
  </r>
  <r>
    <x v="2"/>
    <x v="1"/>
    <x v="84"/>
    <x v="1"/>
    <x v="10"/>
    <s v="João Pessoa"/>
    <x v="3"/>
    <n v="5130"/>
    <n v="12"/>
    <n v="61560"/>
    <n v="24624"/>
    <n v="0.4"/>
  </r>
  <r>
    <x v="3"/>
    <x v="1"/>
    <x v="85"/>
    <x v="1"/>
    <x v="10"/>
    <s v="João Pessoa"/>
    <x v="2"/>
    <n v="1200"/>
    <n v="9"/>
    <n v="10800"/>
    <n v="3240"/>
    <n v="0.3"/>
  </r>
  <r>
    <x v="3"/>
    <x v="0"/>
    <x v="0"/>
    <x v="1"/>
    <x v="10"/>
    <s v="João Pessoa"/>
    <x v="5"/>
    <n v="1700"/>
    <n v="7"/>
    <n v="11900"/>
    <n v="5950"/>
    <n v="0.5"/>
  </r>
  <r>
    <x v="1"/>
    <x v="1"/>
    <x v="1"/>
    <x v="1"/>
    <x v="10"/>
    <s v="João Pessoa"/>
    <x v="6"/>
    <n v="1500"/>
    <n v="3"/>
    <n v="4500"/>
    <n v="1800"/>
    <n v="0.4"/>
  </r>
  <r>
    <x v="2"/>
    <x v="0"/>
    <x v="2"/>
    <x v="1"/>
    <x v="10"/>
    <s v="João Pessoa"/>
    <x v="5"/>
    <n v="1700"/>
    <n v="6"/>
    <n v="10200"/>
    <n v="5100"/>
    <n v="0.5"/>
  </r>
  <r>
    <x v="2"/>
    <x v="0"/>
    <x v="3"/>
    <x v="1"/>
    <x v="11"/>
    <s v="Maceio"/>
    <x v="12"/>
    <n v="4500"/>
    <n v="11"/>
    <n v="49500"/>
    <n v="12375"/>
    <n v="0.25"/>
  </r>
  <r>
    <x v="3"/>
    <x v="1"/>
    <x v="4"/>
    <x v="1"/>
    <x v="11"/>
    <s v="Maceio"/>
    <x v="11"/>
    <n v="4600"/>
    <n v="5"/>
    <n v="23000"/>
    <n v="5750"/>
    <n v="0.25"/>
  </r>
  <r>
    <x v="1"/>
    <x v="1"/>
    <x v="5"/>
    <x v="1"/>
    <x v="11"/>
    <s v="Maceio"/>
    <x v="7"/>
    <n v="5340"/>
    <n v="1"/>
    <n v="5340"/>
    <n v="1602"/>
    <n v="0.3"/>
  </r>
  <r>
    <x v="0"/>
    <x v="1"/>
    <x v="6"/>
    <x v="1"/>
    <x v="11"/>
    <s v="Maceio"/>
    <x v="6"/>
    <n v="1500"/>
    <n v="5"/>
    <n v="7500"/>
    <n v="3000"/>
    <n v="0.4"/>
  </r>
  <r>
    <x v="0"/>
    <x v="1"/>
    <x v="7"/>
    <x v="1"/>
    <x v="11"/>
    <s v="Maceio"/>
    <x v="11"/>
    <n v="4600"/>
    <n v="12"/>
    <n v="55200"/>
    <n v="13800"/>
    <n v="0.25"/>
  </r>
  <r>
    <x v="1"/>
    <x v="0"/>
    <x v="8"/>
    <x v="1"/>
    <x v="11"/>
    <s v="Maceio"/>
    <x v="0"/>
    <n v="8902"/>
    <n v="5"/>
    <n v="44510"/>
    <n v="15578.499999999998"/>
    <n v="0.35"/>
  </r>
  <r>
    <x v="0"/>
    <x v="1"/>
    <x v="9"/>
    <x v="1"/>
    <x v="11"/>
    <s v="Maceio"/>
    <x v="11"/>
    <n v="4600"/>
    <n v="10"/>
    <n v="46000"/>
    <n v="11500"/>
    <n v="0.25"/>
  </r>
  <r>
    <x v="0"/>
    <x v="1"/>
    <x v="10"/>
    <x v="1"/>
    <x v="11"/>
    <s v="Maceio"/>
    <x v="4"/>
    <n v="300"/>
    <n v="4"/>
    <n v="1200"/>
    <n v="180"/>
    <n v="0.15"/>
  </r>
  <r>
    <x v="0"/>
    <x v="0"/>
    <x v="11"/>
    <x v="1"/>
    <x v="11"/>
    <s v="Maceio"/>
    <x v="10"/>
    <n v="3200"/>
    <n v="1"/>
    <n v="3200"/>
    <n v="640"/>
    <n v="0.2"/>
  </r>
  <r>
    <x v="4"/>
    <x v="0"/>
    <x v="12"/>
    <x v="1"/>
    <x v="11"/>
    <s v="Maceio"/>
    <x v="3"/>
    <n v="5130"/>
    <n v="11"/>
    <n v="56430"/>
    <n v="22572"/>
    <n v="0.4"/>
  </r>
  <r>
    <x v="0"/>
    <x v="1"/>
    <x v="13"/>
    <x v="1"/>
    <x v="11"/>
    <s v="Maceio"/>
    <x v="11"/>
    <n v="4600"/>
    <n v="4"/>
    <n v="18400"/>
    <n v="4600"/>
    <n v="0.25"/>
  </r>
  <r>
    <x v="0"/>
    <x v="1"/>
    <x v="14"/>
    <x v="1"/>
    <x v="11"/>
    <s v="Maceio"/>
    <x v="6"/>
    <n v="1500"/>
    <n v="11"/>
    <n v="16500"/>
    <n v="6600"/>
    <n v="0.4"/>
  </r>
  <r>
    <x v="0"/>
    <x v="1"/>
    <x v="15"/>
    <x v="1"/>
    <x v="11"/>
    <s v="Maceio"/>
    <x v="9"/>
    <n v="5300"/>
    <n v="4"/>
    <n v="21200"/>
    <n v="6360"/>
    <n v="0.3"/>
  </r>
  <r>
    <x v="0"/>
    <x v="0"/>
    <x v="16"/>
    <x v="1"/>
    <x v="11"/>
    <s v="Maceio"/>
    <x v="0"/>
    <n v="8902"/>
    <n v="6"/>
    <n v="53412"/>
    <n v="18694.199999999997"/>
    <n v="0.35"/>
  </r>
  <r>
    <x v="0"/>
    <x v="0"/>
    <x v="17"/>
    <x v="1"/>
    <x v="11"/>
    <s v="Maceio"/>
    <x v="2"/>
    <n v="1200"/>
    <n v="1"/>
    <n v="1200"/>
    <n v="360"/>
    <n v="0.3"/>
  </r>
  <r>
    <x v="4"/>
    <x v="1"/>
    <x v="18"/>
    <x v="1"/>
    <x v="11"/>
    <s v="Maceio"/>
    <x v="3"/>
    <n v="5130"/>
    <n v="7"/>
    <n v="35910"/>
    <n v="14364"/>
    <n v="0.4"/>
  </r>
  <r>
    <x v="0"/>
    <x v="1"/>
    <x v="19"/>
    <x v="1"/>
    <x v="11"/>
    <s v="Maceio"/>
    <x v="6"/>
    <n v="1500"/>
    <n v="4"/>
    <n v="6000"/>
    <n v="2400"/>
    <n v="0.4"/>
  </r>
  <r>
    <x v="3"/>
    <x v="1"/>
    <x v="20"/>
    <x v="1"/>
    <x v="11"/>
    <s v="Maceio"/>
    <x v="3"/>
    <n v="5130"/>
    <n v="4"/>
    <n v="20520"/>
    <n v="8208"/>
    <n v="0.4"/>
  </r>
  <r>
    <x v="3"/>
    <x v="1"/>
    <x v="21"/>
    <x v="1"/>
    <x v="11"/>
    <s v="Maceio"/>
    <x v="12"/>
    <n v="4500"/>
    <n v="2"/>
    <n v="9000"/>
    <n v="2250"/>
    <n v="0.25"/>
  </r>
  <r>
    <x v="0"/>
    <x v="0"/>
    <x v="22"/>
    <x v="1"/>
    <x v="11"/>
    <s v="Maceio"/>
    <x v="9"/>
    <n v="5300"/>
    <n v="2"/>
    <n v="10600"/>
    <n v="3180"/>
    <n v="0.3"/>
  </r>
  <r>
    <x v="0"/>
    <x v="1"/>
    <x v="23"/>
    <x v="1"/>
    <x v="11"/>
    <s v="Maceio"/>
    <x v="4"/>
    <n v="300"/>
    <n v="2"/>
    <n v="600"/>
    <n v="90"/>
    <n v="0.15"/>
  </r>
  <r>
    <x v="4"/>
    <x v="0"/>
    <x v="24"/>
    <x v="1"/>
    <x v="11"/>
    <s v="Maceio"/>
    <x v="1"/>
    <n v="500"/>
    <n v="12"/>
    <n v="6000"/>
    <n v="1500"/>
    <n v="0.25"/>
  </r>
  <r>
    <x v="2"/>
    <x v="0"/>
    <x v="25"/>
    <x v="1"/>
    <x v="11"/>
    <s v="Maceio"/>
    <x v="4"/>
    <n v="300"/>
    <n v="1"/>
    <n v="300"/>
    <n v="45"/>
    <n v="0.15"/>
  </r>
  <r>
    <x v="3"/>
    <x v="1"/>
    <x v="26"/>
    <x v="1"/>
    <x v="11"/>
    <s v="Maceio"/>
    <x v="6"/>
    <n v="1500"/>
    <n v="1"/>
    <n v="1500"/>
    <n v="600"/>
    <n v="0.4"/>
  </r>
  <r>
    <x v="0"/>
    <x v="1"/>
    <x v="27"/>
    <x v="1"/>
    <x v="11"/>
    <s v="Maceio"/>
    <x v="6"/>
    <n v="1500"/>
    <n v="11"/>
    <n v="16500"/>
    <n v="6600"/>
    <n v="0.4"/>
  </r>
  <r>
    <x v="0"/>
    <x v="1"/>
    <x v="28"/>
    <x v="1"/>
    <x v="11"/>
    <s v="Maceio"/>
    <x v="2"/>
    <n v="1200"/>
    <n v="2"/>
    <n v="2400"/>
    <n v="720"/>
    <n v="0.3"/>
  </r>
  <r>
    <x v="3"/>
    <x v="1"/>
    <x v="28"/>
    <x v="1"/>
    <x v="11"/>
    <s v="Maceio"/>
    <x v="1"/>
    <n v="500"/>
    <n v="5"/>
    <n v="2500"/>
    <n v="625"/>
    <n v="0.25"/>
  </r>
  <r>
    <x v="1"/>
    <x v="0"/>
    <x v="29"/>
    <x v="1"/>
    <x v="11"/>
    <s v="Maceio"/>
    <x v="10"/>
    <n v="3200"/>
    <n v="12"/>
    <n v="38400"/>
    <n v="7680"/>
    <n v="0.2"/>
  </r>
  <r>
    <x v="4"/>
    <x v="1"/>
    <x v="30"/>
    <x v="1"/>
    <x v="11"/>
    <s v="Maceio"/>
    <x v="9"/>
    <n v="5300"/>
    <n v="4"/>
    <n v="21200"/>
    <n v="6360"/>
    <n v="0.3"/>
  </r>
  <r>
    <x v="4"/>
    <x v="1"/>
    <x v="31"/>
    <x v="1"/>
    <x v="11"/>
    <s v="Maceio"/>
    <x v="3"/>
    <n v="5130"/>
    <n v="8"/>
    <n v="41040"/>
    <n v="16416"/>
    <n v="0.4"/>
  </r>
  <r>
    <x v="0"/>
    <x v="1"/>
    <x v="32"/>
    <x v="1"/>
    <x v="11"/>
    <s v="Maceio"/>
    <x v="7"/>
    <n v="5340"/>
    <n v="2"/>
    <n v="10680"/>
    <n v="3204"/>
    <n v="0.3"/>
  </r>
  <r>
    <x v="1"/>
    <x v="1"/>
    <x v="33"/>
    <x v="1"/>
    <x v="11"/>
    <s v="Maceio"/>
    <x v="2"/>
    <n v="1200"/>
    <n v="5"/>
    <n v="6000"/>
    <n v="1800"/>
    <n v="0.3"/>
  </r>
  <r>
    <x v="3"/>
    <x v="1"/>
    <x v="34"/>
    <x v="1"/>
    <x v="11"/>
    <s v="Maceio"/>
    <x v="9"/>
    <n v="5300"/>
    <n v="10"/>
    <n v="53000"/>
    <n v="15900"/>
    <n v="0.3"/>
  </r>
  <r>
    <x v="0"/>
    <x v="1"/>
    <x v="35"/>
    <x v="1"/>
    <x v="11"/>
    <s v="Maceio"/>
    <x v="1"/>
    <n v="500"/>
    <n v="9"/>
    <n v="4500"/>
    <n v="1125"/>
    <n v="0.25"/>
  </r>
  <r>
    <x v="3"/>
    <x v="0"/>
    <x v="36"/>
    <x v="1"/>
    <x v="11"/>
    <s v="Maceio"/>
    <x v="7"/>
    <n v="5340"/>
    <n v="7"/>
    <n v="37380"/>
    <n v="11214"/>
    <n v="0.3"/>
  </r>
  <r>
    <x v="0"/>
    <x v="1"/>
    <x v="37"/>
    <x v="1"/>
    <x v="11"/>
    <s v="Maceio"/>
    <x v="0"/>
    <n v="8902"/>
    <n v="8"/>
    <n v="71216"/>
    <n v="24925.599999999999"/>
    <n v="0.35"/>
  </r>
  <r>
    <x v="0"/>
    <x v="1"/>
    <x v="38"/>
    <x v="1"/>
    <x v="11"/>
    <s v="Maceio"/>
    <x v="10"/>
    <n v="3200"/>
    <n v="7"/>
    <n v="22400"/>
    <n v="4480"/>
    <n v="0.2"/>
  </r>
  <r>
    <x v="3"/>
    <x v="1"/>
    <x v="39"/>
    <x v="1"/>
    <x v="11"/>
    <s v="Maceio"/>
    <x v="1"/>
    <n v="500"/>
    <n v="2"/>
    <n v="1000"/>
    <n v="250"/>
    <n v="0.25"/>
  </r>
  <r>
    <x v="0"/>
    <x v="1"/>
    <x v="40"/>
    <x v="1"/>
    <x v="11"/>
    <s v="Maceio"/>
    <x v="7"/>
    <n v="5340"/>
    <n v="2"/>
    <n v="10680"/>
    <n v="3204"/>
    <n v="0.3"/>
  </r>
  <r>
    <x v="3"/>
    <x v="1"/>
    <x v="41"/>
    <x v="1"/>
    <x v="11"/>
    <s v="Maceio"/>
    <x v="1"/>
    <n v="500"/>
    <n v="2"/>
    <n v="1000"/>
    <n v="250"/>
    <n v="0.25"/>
  </r>
  <r>
    <x v="0"/>
    <x v="0"/>
    <x v="42"/>
    <x v="1"/>
    <x v="11"/>
    <s v="Maceio"/>
    <x v="3"/>
    <n v="5130"/>
    <n v="1"/>
    <n v="5130"/>
    <n v="2052"/>
    <n v="0.4"/>
  </r>
  <r>
    <x v="3"/>
    <x v="1"/>
    <x v="43"/>
    <x v="1"/>
    <x v="11"/>
    <s v="Maceio"/>
    <x v="6"/>
    <n v="1500"/>
    <n v="10"/>
    <n v="15000"/>
    <n v="6000"/>
    <n v="0.4"/>
  </r>
  <r>
    <x v="0"/>
    <x v="1"/>
    <x v="44"/>
    <x v="1"/>
    <x v="11"/>
    <s v="Maceio"/>
    <x v="11"/>
    <n v="4600"/>
    <n v="3"/>
    <n v="13800"/>
    <n v="3450"/>
    <n v="0.25"/>
  </r>
  <r>
    <x v="2"/>
    <x v="0"/>
    <x v="45"/>
    <x v="1"/>
    <x v="11"/>
    <s v="Maceio"/>
    <x v="7"/>
    <n v="5340"/>
    <n v="5"/>
    <n v="26700"/>
    <n v="8010"/>
    <n v="0.3"/>
  </r>
  <r>
    <x v="1"/>
    <x v="1"/>
    <x v="46"/>
    <x v="1"/>
    <x v="11"/>
    <s v="Maceio"/>
    <x v="2"/>
    <n v="1200"/>
    <n v="4"/>
    <n v="4800"/>
    <n v="1440"/>
    <n v="0.3"/>
  </r>
  <r>
    <x v="2"/>
    <x v="1"/>
    <x v="47"/>
    <x v="1"/>
    <x v="11"/>
    <s v="Maceio"/>
    <x v="6"/>
    <n v="1500"/>
    <n v="3"/>
    <n v="4500"/>
    <n v="1800"/>
    <n v="0.4"/>
  </r>
  <r>
    <x v="1"/>
    <x v="1"/>
    <x v="48"/>
    <x v="1"/>
    <x v="11"/>
    <s v="Maceio"/>
    <x v="1"/>
    <n v="500"/>
    <n v="8"/>
    <n v="4000"/>
    <n v="1000"/>
    <n v="0.25"/>
  </r>
  <r>
    <x v="4"/>
    <x v="1"/>
    <x v="49"/>
    <x v="1"/>
    <x v="11"/>
    <s v="Maceio"/>
    <x v="6"/>
    <n v="1500"/>
    <n v="9"/>
    <n v="13500"/>
    <n v="5400"/>
    <n v="0.4"/>
  </r>
  <r>
    <x v="1"/>
    <x v="1"/>
    <x v="50"/>
    <x v="1"/>
    <x v="11"/>
    <s v="Maceio"/>
    <x v="4"/>
    <n v="300"/>
    <n v="11"/>
    <n v="3300"/>
    <n v="495"/>
    <n v="0.15"/>
  </r>
  <r>
    <x v="3"/>
    <x v="0"/>
    <x v="51"/>
    <x v="1"/>
    <x v="11"/>
    <s v="Maceio"/>
    <x v="0"/>
    <n v="8902"/>
    <n v="12"/>
    <n v="106824"/>
    <n v="37388.399999999994"/>
    <n v="0.35"/>
  </r>
  <r>
    <x v="3"/>
    <x v="1"/>
    <x v="52"/>
    <x v="1"/>
    <x v="11"/>
    <s v="Maceio"/>
    <x v="12"/>
    <n v="4500"/>
    <n v="10"/>
    <n v="45000"/>
    <n v="11250"/>
    <n v="0.25"/>
  </r>
  <r>
    <x v="2"/>
    <x v="1"/>
    <x v="53"/>
    <x v="1"/>
    <x v="11"/>
    <s v="Maceio"/>
    <x v="2"/>
    <n v="1200"/>
    <n v="1"/>
    <n v="1200"/>
    <n v="360"/>
    <n v="0.3"/>
  </r>
  <r>
    <x v="0"/>
    <x v="0"/>
    <x v="54"/>
    <x v="1"/>
    <x v="11"/>
    <s v="Maceio"/>
    <x v="1"/>
    <n v="500"/>
    <n v="5"/>
    <n v="2500"/>
    <n v="625"/>
    <n v="0.25"/>
  </r>
  <r>
    <x v="0"/>
    <x v="0"/>
    <x v="55"/>
    <x v="1"/>
    <x v="11"/>
    <s v="Maceio"/>
    <x v="11"/>
    <n v="4600"/>
    <n v="12"/>
    <n v="55200"/>
    <n v="13800"/>
    <n v="0.25"/>
  </r>
  <r>
    <x v="4"/>
    <x v="0"/>
    <x v="56"/>
    <x v="1"/>
    <x v="11"/>
    <s v="Maceio"/>
    <x v="11"/>
    <n v="4600"/>
    <n v="7"/>
    <n v="32200"/>
    <n v="8050"/>
    <n v="0.25"/>
  </r>
  <r>
    <x v="3"/>
    <x v="1"/>
    <x v="57"/>
    <x v="1"/>
    <x v="11"/>
    <s v="Maceio"/>
    <x v="0"/>
    <n v="8902"/>
    <n v="9"/>
    <n v="80118"/>
    <n v="28041.3"/>
    <n v="0.35"/>
  </r>
  <r>
    <x v="0"/>
    <x v="0"/>
    <x v="58"/>
    <x v="1"/>
    <x v="11"/>
    <s v="Maceio"/>
    <x v="4"/>
    <n v="300"/>
    <n v="5"/>
    <n v="1500"/>
    <n v="225"/>
    <n v="0.15"/>
  </r>
  <r>
    <x v="2"/>
    <x v="1"/>
    <x v="59"/>
    <x v="1"/>
    <x v="11"/>
    <s v="Maceio"/>
    <x v="10"/>
    <n v="3200"/>
    <n v="2"/>
    <n v="6400"/>
    <n v="1280"/>
    <n v="0.2"/>
  </r>
  <r>
    <x v="3"/>
    <x v="1"/>
    <x v="60"/>
    <x v="1"/>
    <x v="11"/>
    <s v="Maceio"/>
    <x v="12"/>
    <n v="4500"/>
    <n v="12"/>
    <n v="54000"/>
    <n v="13500"/>
    <n v="0.25"/>
  </r>
  <r>
    <x v="4"/>
    <x v="1"/>
    <x v="61"/>
    <x v="1"/>
    <x v="11"/>
    <s v="Maceio"/>
    <x v="5"/>
    <n v="1700"/>
    <n v="12"/>
    <n v="20400"/>
    <n v="10200"/>
    <n v="0.5"/>
  </r>
  <r>
    <x v="1"/>
    <x v="1"/>
    <x v="62"/>
    <x v="1"/>
    <x v="11"/>
    <s v="Maceio"/>
    <x v="10"/>
    <n v="3200"/>
    <n v="8"/>
    <n v="25600"/>
    <n v="5120"/>
    <n v="0.2"/>
  </r>
  <r>
    <x v="3"/>
    <x v="0"/>
    <x v="63"/>
    <x v="1"/>
    <x v="11"/>
    <s v="Maceio"/>
    <x v="4"/>
    <n v="300"/>
    <n v="7"/>
    <n v="2100"/>
    <n v="315"/>
    <n v="0.15"/>
  </r>
  <r>
    <x v="0"/>
    <x v="1"/>
    <x v="64"/>
    <x v="1"/>
    <x v="11"/>
    <s v="Maceio"/>
    <x v="8"/>
    <n v="3400"/>
    <n v="12"/>
    <n v="40800"/>
    <n v="14280"/>
    <n v="0.35"/>
  </r>
  <r>
    <x v="0"/>
    <x v="0"/>
    <x v="65"/>
    <x v="1"/>
    <x v="11"/>
    <s v="Maceio"/>
    <x v="11"/>
    <n v="4600"/>
    <n v="3"/>
    <n v="13800"/>
    <n v="3450"/>
    <n v="0.25"/>
  </r>
  <r>
    <x v="3"/>
    <x v="1"/>
    <x v="66"/>
    <x v="1"/>
    <x v="11"/>
    <s v="Maceio"/>
    <x v="8"/>
    <n v="3400"/>
    <n v="3"/>
    <n v="10200"/>
    <n v="3570"/>
    <n v="0.35"/>
  </r>
  <r>
    <x v="0"/>
    <x v="1"/>
    <x v="67"/>
    <x v="1"/>
    <x v="11"/>
    <s v="Maceio"/>
    <x v="5"/>
    <n v="1700"/>
    <n v="3"/>
    <n v="5100"/>
    <n v="2550"/>
    <n v="0.5"/>
  </r>
  <r>
    <x v="1"/>
    <x v="0"/>
    <x v="68"/>
    <x v="1"/>
    <x v="11"/>
    <s v="Maceio"/>
    <x v="10"/>
    <n v="3200"/>
    <n v="8"/>
    <n v="25600"/>
    <n v="5120"/>
    <n v="0.2"/>
  </r>
  <r>
    <x v="0"/>
    <x v="1"/>
    <x v="69"/>
    <x v="1"/>
    <x v="11"/>
    <s v="Maceio"/>
    <x v="0"/>
    <n v="8902"/>
    <n v="7"/>
    <n v="62314"/>
    <n v="21809.899999999998"/>
    <n v="0.35"/>
  </r>
  <r>
    <x v="0"/>
    <x v="1"/>
    <x v="70"/>
    <x v="1"/>
    <x v="11"/>
    <s v="Maceio"/>
    <x v="12"/>
    <n v="4500"/>
    <n v="10"/>
    <n v="45000"/>
    <n v="11250"/>
    <n v="0.25"/>
  </r>
  <r>
    <x v="0"/>
    <x v="1"/>
    <x v="71"/>
    <x v="1"/>
    <x v="11"/>
    <s v="Maceio"/>
    <x v="3"/>
    <n v="5130"/>
    <n v="6"/>
    <n v="30780"/>
    <n v="12312"/>
    <n v="0.4"/>
  </r>
  <r>
    <x v="1"/>
    <x v="1"/>
    <x v="72"/>
    <x v="1"/>
    <x v="11"/>
    <s v="Maceio"/>
    <x v="0"/>
    <n v="8902"/>
    <n v="1"/>
    <n v="8902"/>
    <n v="3115.7"/>
    <n v="0.35"/>
  </r>
  <r>
    <x v="1"/>
    <x v="0"/>
    <x v="73"/>
    <x v="1"/>
    <x v="11"/>
    <s v="Maceio"/>
    <x v="4"/>
    <n v="300"/>
    <n v="4"/>
    <n v="1200"/>
    <n v="180"/>
    <n v="0.15"/>
  </r>
  <r>
    <x v="3"/>
    <x v="1"/>
    <x v="74"/>
    <x v="1"/>
    <x v="12"/>
    <s v="Natal"/>
    <x v="6"/>
    <n v="1500"/>
    <n v="10"/>
    <n v="15000"/>
    <n v="6000"/>
    <n v="0.4"/>
  </r>
  <r>
    <x v="3"/>
    <x v="0"/>
    <x v="75"/>
    <x v="1"/>
    <x v="12"/>
    <s v="Natal"/>
    <x v="6"/>
    <n v="1500"/>
    <n v="10"/>
    <n v="15000"/>
    <n v="6000"/>
    <n v="0.4"/>
  </r>
  <r>
    <x v="0"/>
    <x v="1"/>
    <x v="76"/>
    <x v="1"/>
    <x v="12"/>
    <s v="Natal"/>
    <x v="2"/>
    <n v="1200"/>
    <n v="8"/>
    <n v="9600"/>
    <n v="2880"/>
    <n v="0.3"/>
  </r>
  <r>
    <x v="3"/>
    <x v="1"/>
    <x v="77"/>
    <x v="1"/>
    <x v="12"/>
    <s v="Natal"/>
    <x v="1"/>
    <n v="500"/>
    <n v="7"/>
    <n v="3500"/>
    <n v="875"/>
    <n v="0.25"/>
  </r>
  <r>
    <x v="0"/>
    <x v="1"/>
    <x v="78"/>
    <x v="1"/>
    <x v="12"/>
    <s v="Natal"/>
    <x v="6"/>
    <n v="1500"/>
    <n v="2"/>
    <n v="3000"/>
    <n v="1200"/>
    <n v="0.4"/>
  </r>
  <r>
    <x v="2"/>
    <x v="0"/>
    <x v="79"/>
    <x v="1"/>
    <x v="12"/>
    <s v="Natal"/>
    <x v="1"/>
    <n v="500"/>
    <n v="4"/>
    <n v="2000"/>
    <n v="500"/>
    <n v="0.25"/>
  </r>
  <r>
    <x v="0"/>
    <x v="1"/>
    <x v="80"/>
    <x v="1"/>
    <x v="12"/>
    <s v="Natal"/>
    <x v="1"/>
    <n v="500"/>
    <n v="5"/>
    <n v="2500"/>
    <n v="625"/>
    <n v="0.25"/>
  </r>
  <r>
    <x v="3"/>
    <x v="1"/>
    <x v="81"/>
    <x v="1"/>
    <x v="12"/>
    <s v="Natal"/>
    <x v="9"/>
    <n v="5300"/>
    <n v="11"/>
    <n v="58300"/>
    <n v="17490"/>
    <n v="0.3"/>
  </r>
  <r>
    <x v="3"/>
    <x v="0"/>
    <x v="82"/>
    <x v="1"/>
    <x v="12"/>
    <s v="Natal"/>
    <x v="9"/>
    <n v="5300"/>
    <n v="11"/>
    <n v="58300"/>
    <n v="17490"/>
    <n v="0.3"/>
  </r>
  <r>
    <x v="4"/>
    <x v="0"/>
    <x v="83"/>
    <x v="1"/>
    <x v="12"/>
    <s v="Natal"/>
    <x v="11"/>
    <n v="4600"/>
    <n v="1"/>
    <n v="4600"/>
    <n v="1150"/>
    <n v="0.25"/>
  </r>
  <r>
    <x v="3"/>
    <x v="1"/>
    <x v="84"/>
    <x v="1"/>
    <x v="12"/>
    <s v="Natal"/>
    <x v="0"/>
    <n v="8902"/>
    <n v="17"/>
    <n v="151334"/>
    <n v="52966.899999999994"/>
    <n v="0.35"/>
  </r>
  <r>
    <x v="0"/>
    <x v="1"/>
    <x v="85"/>
    <x v="1"/>
    <x v="12"/>
    <s v="Natal"/>
    <x v="11"/>
    <n v="4600"/>
    <n v="6"/>
    <n v="27600"/>
    <n v="6900"/>
    <n v="0.25"/>
  </r>
  <r>
    <x v="1"/>
    <x v="1"/>
    <x v="28"/>
    <x v="1"/>
    <x v="12"/>
    <s v="Natal"/>
    <x v="9"/>
    <n v="5300"/>
    <n v="9"/>
    <n v="47700"/>
    <n v="14310"/>
    <n v="0.3"/>
  </r>
  <r>
    <x v="3"/>
    <x v="1"/>
    <x v="29"/>
    <x v="1"/>
    <x v="12"/>
    <s v="Natal"/>
    <x v="2"/>
    <n v="1200"/>
    <n v="3"/>
    <n v="3600"/>
    <n v="1080"/>
    <n v="0.3"/>
  </r>
  <r>
    <x v="0"/>
    <x v="1"/>
    <x v="30"/>
    <x v="1"/>
    <x v="12"/>
    <s v="Natal"/>
    <x v="4"/>
    <n v="300"/>
    <n v="6"/>
    <n v="1800"/>
    <n v="270"/>
    <n v="0.15"/>
  </r>
  <r>
    <x v="0"/>
    <x v="0"/>
    <x v="31"/>
    <x v="1"/>
    <x v="12"/>
    <s v="Natal"/>
    <x v="12"/>
    <n v="4500"/>
    <n v="6"/>
    <n v="27000"/>
    <n v="6750"/>
    <n v="0.25"/>
  </r>
  <r>
    <x v="0"/>
    <x v="0"/>
    <x v="32"/>
    <x v="1"/>
    <x v="12"/>
    <s v="Natal"/>
    <x v="6"/>
    <n v="1500"/>
    <n v="5"/>
    <n v="7500"/>
    <n v="3000"/>
    <n v="0.4"/>
  </r>
  <r>
    <x v="0"/>
    <x v="0"/>
    <x v="33"/>
    <x v="1"/>
    <x v="12"/>
    <s v="Natal"/>
    <x v="12"/>
    <n v="4500"/>
    <n v="7"/>
    <n v="31500"/>
    <n v="7875"/>
    <n v="0.25"/>
  </r>
  <r>
    <x v="0"/>
    <x v="1"/>
    <x v="34"/>
    <x v="1"/>
    <x v="12"/>
    <s v="Natal"/>
    <x v="10"/>
    <n v="3200"/>
    <n v="7"/>
    <n v="22400"/>
    <n v="4480"/>
    <n v="0.2"/>
  </r>
  <r>
    <x v="0"/>
    <x v="1"/>
    <x v="35"/>
    <x v="1"/>
    <x v="12"/>
    <s v="Natal"/>
    <x v="6"/>
    <n v="1500"/>
    <n v="9"/>
    <n v="13500"/>
    <n v="5400"/>
    <n v="0.4"/>
  </r>
  <r>
    <x v="3"/>
    <x v="1"/>
    <x v="36"/>
    <x v="1"/>
    <x v="12"/>
    <s v="Natal"/>
    <x v="1"/>
    <n v="500"/>
    <n v="2"/>
    <n v="1000"/>
    <n v="250"/>
    <n v="0.25"/>
  </r>
  <r>
    <x v="0"/>
    <x v="0"/>
    <x v="37"/>
    <x v="1"/>
    <x v="12"/>
    <s v="Natal"/>
    <x v="1"/>
    <n v="500"/>
    <n v="9"/>
    <n v="4500"/>
    <n v="1125"/>
    <n v="0.25"/>
  </r>
  <r>
    <x v="0"/>
    <x v="1"/>
    <x v="38"/>
    <x v="1"/>
    <x v="12"/>
    <s v="Natal"/>
    <x v="9"/>
    <n v="5300"/>
    <n v="4"/>
    <n v="21200"/>
    <n v="6360"/>
    <n v="0.3"/>
  </r>
  <r>
    <x v="3"/>
    <x v="1"/>
    <x v="39"/>
    <x v="1"/>
    <x v="12"/>
    <s v="Natal"/>
    <x v="11"/>
    <n v="4600"/>
    <n v="5"/>
    <n v="23000"/>
    <n v="5750"/>
    <n v="0.25"/>
  </r>
  <r>
    <x v="3"/>
    <x v="1"/>
    <x v="40"/>
    <x v="1"/>
    <x v="12"/>
    <s v="Natal"/>
    <x v="11"/>
    <n v="4600"/>
    <n v="11"/>
    <n v="50600"/>
    <n v="12650"/>
    <n v="0.25"/>
  </r>
  <r>
    <x v="0"/>
    <x v="1"/>
    <x v="41"/>
    <x v="1"/>
    <x v="12"/>
    <s v="Natal"/>
    <x v="2"/>
    <n v="1200"/>
    <n v="6"/>
    <n v="7200"/>
    <n v="2160"/>
    <n v="0.3"/>
  </r>
  <r>
    <x v="0"/>
    <x v="0"/>
    <x v="42"/>
    <x v="1"/>
    <x v="12"/>
    <s v="Natal"/>
    <x v="10"/>
    <n v="3200"/>
    <n v="1"/>
    <n v="3200"/>
    <n v="640"/>
    <n v="0.2"/>
  </r>
  <r>
    <x v="0"/>
    <x v="0"/>
    <x v="43"/>
    <x v="1"/>
    <x v="12"/>
    <s v="Natal"/>
    <x v="9"/>
    <n v="5300"/>
    <n v="12"/>
    <n v="63600"/>
    <n v="19080"/>
    <n v="0.3"/>
  </r>
  <r>
    <x v="3"/>
    <x v="1"/>
    <x v="44"/>
    <x v="1"/>
    <x v="12"/>
    <s v="Natal"/>
    <x v="1"/>
    <n v="500"/>
    <n v="5"/>
    <n v="2500"/>
    <n v="625"/>
    <n v="0.25"/>
  </r>
  <r>
    <x v="4"/>
    <x v="1"/>
    <x v="45"/>
    <x v="1"/>
    <x v="12"/>
    <s v="Natal"/>
    <x v="3"/>
    <n v="5130"/>
    <n v="7"/>
    <n v="35910"/>
    <n v="14364"/>
    <n v="0.4"/>
  </r>
  <r>
    <x v="0"/>
    <x v="0"/>
    <x v="46"/>
    <x v="1"/>
    <x v="12"/>
    <s v="Natal"/>
    <x v="6"/>
    <n v="1500"/>
    <n v="5"/>
    <n v="7500"/>
    <n v="3000"/>
    <n v="0.4"/>
  </r>
  <r>
    <x v="3"/>
    <x v="1"/>
    <x v="47"/>
    <x v="1"/>
    <x v="12"/>
    <s v="Natal"/>
    <x v="9"/>
    <n v="5300"/>
    <n v="10"/>
    <n v="53000"/>
    <n v="15900"/>
    <n v="0.3"/>
  </r>
  <r>
    <x v="0"/>
    <x v="1"/>
    <x v="48"/>
    <x v="1"/>
    <x v="12"/>
    <s v="Natal"/>
    <x v="7"/>
    <n v="5340"/>
    <n v="8"/>
    <n v="42720"/>
    <n v="12816"/>
    <n v="0.3"/>
  </r>
  <r>
    <x v="2"/>
    <x v="1"/>
    <x v="49"/>
    <x v="1"/>
    <x v="12"/>
    <s v="Natal"/>
    <x v="9"/>
    <n v="5300"/>
    <n v="6"/>
    <n v="31800"/>
    <n v="9540"/>
    <n v="0.3"/>
  </r>
  <r>
    <x v="3"/>
    <x v="0"/>
    <x v="50"/>
    <x v="1"/>
    <x v="12"/>
    <s v="Natal"/>
    <x v="1"/>
    <n v="500"/>
    <n v="5"/>
    <n v="2500"/>
    <n v="625"/>
    <n v="0.25"/>
  </r>
  <r>
    <x v="0"/>
    <x v="1"/>
    <x v="51"/>
    <x v="1"/>
    <x v="12"/>
    <s v="Natal"/>
    <x v="0"/>
    <n v="8902"/>
    <n v="11"/>
    <n v="97922"/>
    <n v="34272.699999999997"/>
    <n v="0.35"/>
  </r>
  <r>
    <x v="2"/>
    <x v="1"/>
    <x v="52"/>
    <x v="1"/>
    <x v="12"/>
    <s v="Natal"/>
    <x v="7"/>
    <n v="5340"/>
    <n v="5"/>
    <n v="26700"/>
    <n v="8010"/>
    <n v="0.3"/>
  </r>
  <r>
    <x v="2"/>
    <x v="0"/>
    <x v="53"/>
    <x v="1"/>
    <x v="12"/>
    <s v="Natal"/>
    <x v="4"/>
    <n v="300"/>
    <n v="3"/>
    <n v="900"/>
    <n v="135"/>
    <n v="0.15"/>
  </r>
  <r>
    <x v="0"/>
    <x v="0"/>
    <x v="54"/>
    <x v="1"/>
    <x v="12"/>
    <s v="Natal"/>
    <x v="10"/>
    <n v="3200"/>
    <n v="3"/>
    <n v="9600"/>
    <n v="1920"/>
    <n v="0.2"/>
  </r>
  <r>
    <x v="4"/>
    <x v="1"/>
    <x v="55"/>
    <x v="1"/>
    <x v="12"/>
    <s v="Natal"/>
    <x v="9"/>
    <n v="5300"/>
    <n v="1"/>
    <n v="5300"/>
    <n v="1590"/>
    <n v="0.3"/>
  </r>
  <r>
    <x v="3"/>
    <x v="0"/>
    <x v="56"/>
    <x v="1"/>
    <x v="12"/>
    <s v="Natal"/>
    <x v="8"/>
    <n v="3400"/>
    <n v="1"/>
    <n v="3400"/>
    <n v="1190"/>
    <n v="0.35"/>
  </r>
  <r>
    <x v="0"/>
    <x v="1"/>
    <x v="57"/>
    <x v="1"/>
    <x v="12"/>
    <s v="Natal"/>
    <x v="10"/>
    <n v="3200"/>
    <n v="7"/>
    <n v="22400"/>
    <n v="4480"/>
    <n v="0.2"/>
  </r>
  <r>
    <x v="0"/>
    <x v="1"/>
    <x v="58"/>
    <x v="1"/>
    <x v="12"/>
    <s v="Natal"/>
    <x v="1"/>
    <n v="500"/>
    <n v="5"/>
    <n v="2500"/>
    <n v="625"/>
    <n v="0.25"/>
  </r>
  <r>
    <x v="0"/>
    <x v="1"/>
    <x v="59"/>
    <x v="1"/>
    <x v="12"/>
    <s v="Natal"/>
    <x v="11"/>
    <n v="4600"/>
    <n v="12"/>
    <n v="55200"/>
    <n v="13800"/>
    <n v="0.25"/>
  </r>
  <r>
    <x v="2"/>
    <x v="1"/>
    <x v="60"/>
    <x v="1"/>
    <x v="12"/>
    <s v="Natal"/>
    <x v="3"/>
    <n v="5130"/>
    <n v="7"/>
    <n v="35910"/>
    <n v="14364"/>
    <n v="0.4"/>
  </r>
  <r>
    <x v="0"/>
    <x v="1"/>
    <x v="61"/>
    <x v="1"/>
    <x v="12"/>
    <s v="Natal"/>
    <x v="0"/>
    <n v="8902"/>
    <n v="10"/>
    <n v="89020"/>
    <n v="31156.999999999996"/>
    <n v="0.35"/>
  </r>
  <r>
    <x v="3"/>
    <x v="1"/>
    <x v="62"/>
    <x v="1"/>
    <x v="12"/>
    <s v="Natal"/>
    <x v="0"/>
    <n v="8902"/>
    <n v="9"/>
    <n v="80118"/>
    <n v="28041.3"/>
    <n v="0.35"/>
  </r>
  <r>
    <x v="3"/>
    <x v="1"/>
    <x v="63"/>
    <x v="1"/>
    <x v="12"/>
    <s v="Natal"/>
    <x v="0"/>
    <n v="8902"/>
    <n v="9"/>
    <n v="80118"/>
    <n v="28041.3"/>
    <n v="0.35"/>
  </r>
  <r>
    <x v="3"/>
    <x v="1"/>
    <x v="64"/>
    <x v="1"/>
    <x v="12"/>
    <s v="Natal"/>
    <x v="1"/>
    <n v="500"/>
    <n v="6"/>
    <n v="3000"/>
    <n v="750"/>
    <n v="0.25"/>
  </r>
  <r>
    <x v="4"/>
    <x v="1"/>
    <x v="65"/>
    <x v="1"/>
    <x v="12"/>
    <s v="Natal"/>
    <x v="0"/>
    <n v="8902"/>
    <n v="6"/>
    <n v="53412"/>
    <n v="18694.199999999997"/>
    <n v="0.35"/>
  </r>
  <r>
    <x v="0"/>
    <x v="1"/>
    <x v="66"/>
    <x v="1"/>
    <x v="12"/>
    <s v="Natal"/>
    <x v="2"/>
    <n v="1200"/>
    <n v="8"/>
    <n v="9600"/>
    <n v="2880"/>
    <n v="0.3"/>
  </r>
  <r>
    <x v="0"/>
    <x v="1"/>
    <x v="67"/>
    <x v="1"/>
    <x v="12"/>
    <s v="Natal"/>
    <x v="6"/>
    <n v="1500"/>
    <n v="5"/>
    <n v="7500"/>
    <n v="3000"/>
    <n v="0.4"/>
  </r>
  <r>
    <x v="2"/>
    <x v="1"/>
    <x v="68"/>
    <x v="1"/>
    <x v="12"/>
    <s v="Natal"/>
    <x v="7"/>
    <n v="5340"/>
    <n v="9"/>
    <n v="48060"/>
    <n v="14418"/>
    <n v="0.3"/>
  </r>
  <r>
    <x v="2"/>
    <x v="1"/>
    <x v="69"/>
    <x v="1"/>
    <x v="12"/>
    <s v="Natal"/>
    <x v="10"/>
    <n v="3200"/>
    <n v="2"/>
    <n v="6400"/>
    <n v="1280"/>
    <n v="0.2"/>
  </r>
  <r>
    <x v="0"/>
    <x v="0"/>
    <x v="70"/>
    <x v="1"/>
    <x v="12"/>
    <s v="Natal"/>
    <x v="9"/>
    <n v="5300"/>
    <n v="2"/>
    <n v="10600"/>
    <n v="3180"/>
    <n v="0.3"/>
  </r>
  <r>
    <x v="2"/>
    <x v="1"/>
    <x v="71"/>
    <x v="1"/>
    <x v="12"/>
    <s v="Natal"/>
    <x v="6"/>
    <n v="1500"/>
    <n v="11"/>
    <n v="16500"/>
    <n v="6600"/>
    <n v="0.4"/>
  </r>
  <r>
    <x v="1"/>
    <x v="1"/>
    <x v="72"/>
    <x v="1"/>
    <x v="12"/>
    <s v="Natal"/>
    <x v="11"/>
    <n v="4600"/>
    <n v="9"/>
    <n v="41400"/>
    <n v="10350"/>
    <n v="0.25"/>
  </r>
  <r>
    <x v="3"/>
    <x v="1"/>
    <x v="73"/>
    <x v="1"/>
    <x v="12"/>
    <s v="Natal"/>
    <x v="5"/>
    <n v="1700"/>
    <n v="6"/>
    <n v="10200"/>
    <n v="5100"/>
    <n v="0.5"/>
  </r>
  <r>
    <x v="3"/>
    <x v="0"/>
    <x v="74"/>
    <x v="1"/>
    <x v="12"/>
    <s v="Natal"/>
    <x v="1"/>
    <n v="500"/>
    <n v="7"/>
    <n v="3500"/>
    <n v="875"/>
    <n v="0.25"/>
  </r>
  <r>
    <x v="0"/>
    <x v="1"/>
    <x v="75"/>
    <x v="1"/>
    <x v="12"/>
    <s v="Natal"/>
    <x v="4"/>
    <n v="300"/>
    <n v="12"/>
    <n v="3600"/>
    <n v="540"/>
    <n v="0.15"/>
  </r>
  <r>
    <x v="0"/>
    <x v="1"/>
    <x v="76"/>
    <x v="1"/>
    <x v="12"/>
    <s v="Natal"/>
    <x v="10"/>
    <n v="3200"/>
    <n v="15"/>
    <n v="48000"/>
    <n v="9600"/>
    <n v="0.2"/>
  </r>
  <r>
    <x v="3"/>
    <x v="0"/>
    <x v="77"/>
    <x v="1"/>
    <x v="12"/>
    <s v="Natal"/>
    <x v="1"/>
    <n v="500"/>
    <n v="12"/>
    <n v="6000"/>
    <n v="1500"/>
    <n v="0.25"/>
  </r>
  <r>
    <x v="3"/>
    <x v="1"/>
    <x v="78"/>
    <x v="1"/>
    <x v="12"/>
    <s v="Natal"/>
    <x v="2"/>
    <n v="1200"/>
    <n v="7"/>
    <n v="8400"/>
    <n v="2520"/>
    <n v="0.3"/>
  </r>
  <r>
    <x v="4"/>
    <x v="1"/>
    <x v="79"/>
    <x v="1"/>
    <x v="12"/>
    <s v="Natal"/>
    <x v="5"/>
    <n v="1700"/>
    <n v="2"/>
    <n v="3400"/>
    <n v="1700"/>
    <n v="0.5"/>
  </r>
  <r>
    <x v="0"/>
    <x v="1"/>
    <x v="80"/>
    <x v="1"/>
    <x v="12"/>
    <s v="Natal"/>
    <x v="8"/>
    <n v="3400"/>
    <n v="12"/>
    <n v="40800"/>
    <n v="14280"/>
    <n v="0.35"/>
  </r>
  <r>
    <x v="0"/>
    <x v="1"/>
    <x v="81"/>
    <x v="1"/>
    <x v="12"/>
    <s v="Natal"/>
    <x v="10"/>
    <n v="3200"/>
    <n v="3"/>
    <n v="9600"/>
    <n v="1920"/>
    <n v="0.2"/>
  </r>
  <r>
    <x v="4"/>
    <x v="1"/>
    <x v="86"/>
    <x v="1"/>
    <x v="12"/>
    <s v="Natal"/>
    <x v="8"/>
    <n v="3400"/>
    <n v="1"/>
    <n v="3400"/>
    <n v="1190"/>
    <n v="0.35"/>
  </r>
  <r>
    <x v="3"/>
    <x v="1"/>
    <x v="82"/>
    <x v="1"/>
    <x v="12"/>
    <s v="Natal"/>
    <x v="5"/>
    <n v="1700"/>
    <n v="4"/>
    <n v="6800"/>
    <n v="3400"/>
    <n v="0.5"/>
  </r>
  <r>
    <x v="0"/>
    <x v="1"/>
    <x v="87"/>
    <x v="1"/>
    <x v="12"/>
    <s v="Natal"/>
    <x v="11"/>
    <n v="4600"/>
    <n v="6"/>
    <n v="27600"/>
    <n v="6900"/>
    <n v="0.25"/>
  </r>
  <r>
    <x v="3"/>
    <x v="1"/>
    <x v="83"/>
    <x v="1"/>
    <x v="12"/>
    <s v="Natal"/>
    <x v="5"/>
    <n v="1700"/>
    <n v="7"/>
    <n v="11900"/>
    <n v="5950"/>
    <n v="0.5"/>
  </r>
  <r>
    <x v="3"/>
    <x v="1"/>
    <x v="88"/>
    <x v="1"/>
    <x v="12"/>
    <s v="Natal"/>
    <x v="12"/>
    <n v="4500"/>
    <n v="5"/>
    <n v="22500"/>
    <n v="5625"/>
    <n v="0.25"/>
  </r>
  <r>
    <x v="3"/>
    <x v="0"/>
    <x v="84"/>
    <x v="1"/>
    <x v="12"/>
    <s v="Natal"/>
    <x v="2"/>
    <n v="1200"/>
    <n v="5"/>
    <n v="6000"/>
    <n v="1800"/>
    <n v="0.3"/>
  </r>
  <r>
    <x v="0"/>
    <x v="0"/>
    <x v="89"/>
    <x v="1"/>
    <x v="12"/>
    <s v="Natal"/>
    <x v="0"/>
    <n v="8902"/>
    <n v="19"/>
    <n v="169138"/>
    <n v="59198.299999999996"/>
    <n v="0.35"/>
  </r>
  <r>
    <x v="3"/>
    <x v="0"/>
    <x v="85"/>
    <x v="1"/>
    <x v="12"/>
    <s v="Natal"/>
    <x v="4"/>
    <n v="300"/>
    <n v="1"/>
    <n v="300"/>
    <n v="45"/>
    <n v="0.15"/>
  </r>
  <r>
    <x v="3"/>
    <x v="1"/>
    <x v="85"/>
    <x v="1"/>
    <x v="12"/>
    <s v="Natal"/>
    <x v="4"/>
    <n v="300"/>
    <n v="7"/>
    <n v="2100"/>
    <n v="315"/>
    <n v="0.15"/>
  </r>
  <r>
    <x v="3"/>
    <x v="1"/>
    <x v="85"/>
    <x v="1"/>
    <x v="12"/>
    <s v="Natal"/>
    <x v="2"/>
    <n v="1200"/>
    <n v="18"/>
    <n v="21600"/>
    <n v="6480"/>
    <n v="0.3"/>
  </r>
  <r>
    <x v="0"/>
    <x v="0"/>
    <x v="85"/>
    <x v="1"/>
    <x v="12"/>
    <s v="Natal"/>
    <x v="10"/>
    <n v="3200"/>
    <n v="7"/>
    <n v="22400"/>
    <n v="4480"/>
    <n v="0.2"/>
  </r>
  <r>
    <x v="0"/>
    <x v="1"/>
    <x v="85"/>
    <x v="1"/>
    <x v="12"/>
    <s v="Natal"/>
    <x v="8"/>
    <n v="3400"/>
    <n v="7"/>
    <n v="23800"/>
    <n v="8330"/>
    <n v="0.35"/>
  </r>
  <r>
    <x v="2"/>
    <x v="1"/>
    <x v="85"/>
    <x v="1"/>
    <x v="12"/>
    <s v="Natal"/>
    <x v="3"/>
    <n v="5130"/>
    <n v="15"/>
    <n v="76950"/>
    <n v="30780"/>
    <n v="0.4"/>
  </r>
  <r>
    <x v="2"/>
    <x v="1"/>
    <x v="0"/>
    <x v="1"/>
    <x v="12"/>
    <s v="Natal"/>
    <x v="0"/>
    <n v="8902"/>
    <n v="5"/>
    <n v="44510"/>
    <n v="15578.499999999998"/>
    <n v="0.35"/>
  </r>
  <r>
    <x v="1"/>
    <x v="1"/>
    <x v="1"/>
    <x v="1"/>
    <x v="12"/>
    <s v="Natal"/>
    <x v="3"/>
    <n v="5130"/>
    <n v="4"/>
    <n v="20520"/>
    <n v="8208"/>
    <n v="0.4"/>
  </r>
  <r>
    <x v="3"/>
    <x v="0"/>
    <x v="2"/>
    <x v="1"/>
    <x v="12"/>
    <s v="Natal"/>
    <x v="5"/>
    <n v="1700"/>
    <n v="5"/>
    <n v="8500"/>
    <n v="4250"/>
    <n v="0.5"/>
  </r>
  <r>
    <x v="3"/>
    <x v="1"/>
    <x v="3"/>
    <x v="1"/>
    <x v="12"/>
    <s v="Natal"/>
    <x v="6"/>
    <n v="1500"/>
    <n v="3"/>
    <n v="4500"/>
    <n v="1800"/>
    <n v="0.4"/>
  </r>
  <r>
    <x v="0"/>
    <x v="1"/>
    <x v="0"/>
    <x v="2"/>
    <x v="13"/>
    <s v="Manaus"/>
    <x v="3"/>
    <n v="5130"/>
    <n v="6"/>
    <n v="30780"/>
    <n v="12312"/>
    <n v="0.4"/>
  </r>
  <r>
    <x v="0"/>
    <x v="0"/>
    <x v="90"/>
    <x v="2"/>
    <x v="13"/>
    <s v="Manaus"/>
    <x v="6"/>
    <n v="1500"/>
    <n v="6"/>
    <n v="9000"/>
    <n v="3600"/>
    <n v="0.4"/>
  </r>
  <r>
    <x v="0"/>
    <x v="0"/>
    <x v="91"/>
    <x v="2"/>
    <x v="13"/>
    <s v="Manaus"/>
    <x v="8"/>
    <n v="3400"/>
    <n v="8"/>
    <n v="27200"/>
    <n v="9520"/>
    <n v="0.35"/>
  </r>
  <r>
    <x v="1"/>
    <x v="1"/>
    <x v="92"/>
    <x v="2"/>
    <x v="13"/>
    <s v="Manaus"/>
    <x v="4"/>
    <n v="300"/>
    <n v="3"/>
    <n v="900"/>
    <n v="135"/>
    <n v="0.15"/>
  </r>
  <r>
    <x v="2"/>
    <x v="1"/>
    <x v="16"/>
    <x v="2"/>
    <x v="13"/>
    <s v="Manaus"/>
    <x v="5"/>
    <n v="1700"/>
    <n v="12"/>
    <n v="20400"/>
    <n v="10200"/>
    <n v="0.5"/>
  </r>
  <r>
    <x v="2"/>
    <x v="1"/>
    <x v="93"/>
    <x v="2"/>
    <x v="13"/>
    <s v="Manaus"/>
    <x v="5"/>
    <n v="1700"/>
    <n v="11"/>
    <n v="18700"/>
    <n v="9350"/>
    <n v="0.5"/>
  </r>
  <r>
    <x v="0"/>
    <x v="0"/>
    <x v="94"/>
    <x v="2"/>
    <x v="13"/>
    <s v="Manaus"/>
    <x v="9"/>
    <n v="5300"/>
    <n v="9"/>
    <n v="47700"/>
    <n v="14310"/>
    <n v="0.3"/>
  </r>
  <r>
    <x v="2"/>
    <x v="1"/>
    <x v="95"/>
    <x v="2"/>
    <x v="13"/>
    <s v="Manaus"/>
    <x v="6"/>
    <n v="1500"/>
    <n v="5"/>
    <n v="7500"/>
    <n v="3000"/>
    <n v="0.4"/>
  </r>
  <r>
    <x v="2"/>
    <x v="1"/>
    <x v="0"/>
    <x v="2"/>
    <x v="14"/>
    <s v="Belém"/>
    <x v="0"/>
    <n v="8902"/>
    <n v="5"/>
    <n v="44510"/>
    <n v="15578.499999999998"/>
    <n v="0.35"/>
  </r>
  <r>
    <x v="1"/>
    <x v="1"/>
    <x v="1"/>
    <x v="2"/>
    <x v="14"/>
    <s v="Belém"/>
    <x v="3"/>
    <n v="5130"/>
    <n v="4"/>
    <n v="20520"/>
    <n v="8208"/>
    <n v="0.4"/>
  </r>
  <r>
    <x v="3"/>
    <x v="0"/>
    <x v="2"/>
    <x v="2"/>
    <x v="14"/>
    <s v="Belém"/>
    <x v="5"/>
    <n v="1700"/>
    <n v="5"/>
    <n v="8500"/>
    <n v="4250"/>
    <n v="0.5"/>
  </r>
  <r>
    <x v="3"/>
    <x v="1"/>
    <x v="3"/>
    <x v="2"/>
    <x v="14"/>
    <s v="Belém"/>
    <x v="6"/>
    <n v="1500"/>
    <n v="3"/>
    <n v="4500"/>
    <n v="1800"/>
    <n v="0.4"/>
  </r>
  <r>
    <x v="1"/>
    <x v="1"/>
    <x v="4"/>
    <x v="2"/>
    <x v="14"/>
    <s v="Belém"/>
    <x v="8"/>
    <n v="3400"/>
    <n v="4"/>
    <n v="13600"/>
    <n v="4760"/>
    <n v="0.35"/>
  </r>
  <r>
    <x v="0"/>
    <x v="0"/>
    <x v="5"/>
    <x v="2"/>
    <x v="14"/>
    <s v="Belém"/>
    <x v="6"/>
    <n v="1500"/>
    <n v="11"/>
    <n v="16500"/>
    <n v="6600"/>
    <n v="0.4"/>
  </r>
  <r>
    <x v="3"/>
    <x v="0"/>
    <x v="6"/>
    <x v="2"/>
    <x v="14"/>
    <s v="Belém"/>
    <x v="10"/>
    <n v="3200"/>
    <n v="7"/>
    <n v="22400"/>
    <n v="4480"/>
    <n v="0.2"/>
  </r>
  <r>
    <x v="0"/>
    <x v="1"/>
    <x v="7"/>
    <x v="2"/>
    <x v="14"/>
    <s v="Belém"/>
    <x v="9"/>
    <n v="5300"/>
    <n v="12"/>
    <n v="63600"/>
    <n v="19080"/>
    <n v="0.3"/>
  </r>
  <r>
    <x v="2"/>
    <x v="0"/>
    <x v="8"/>
    <x v="2"/>
    <x v="14"/>
    <s v="Belém"/>
    <x v="10"/>
    <n v="3200"/>
    <n v="10"/>
    <n v="32000"/>
    <n v="6400"/>
    <n v="0.2"/>
  </r>
  <r>
    <x v="0"/>
    <x v="1"/>
    <x v="96"/>
    <x v="2"/>
    <x v="13"/>
    <s v="Manaus"/>
    <x v="5"/>
    <n v="1700"/>
    <n v="5"/>
    <n v="8500"/>
    <n v="4250"/>
    <n v="0.5"/>
  </r>
  <r>
    <x v="3"/>
    <x v="0"/>
    <x v="9"/>
    <x v="2"/>
    <x v="14"/>
    <s v="Belém"/>
    <x v="11"/>
    <n v="4600"/>
    <n v="11"/>
    <n v="50600"/>
    <n v="12650"/>
    <n v="0.25"/>
  </r>
  <r>
    <x v="0"/>
    <x v="1"/>
    <x v="10"/>
    <x v="2"/>
    <x v="14"/>
    <s v="Belém"/>
    <x v="12"/>
    <n v="4500"/>
    <n v="6"/>
    <n v="27000"/>
    <n v="6750"/>
    <n v="0.25"/>
  </r>
  <r>
    <x v="3"/>
    <x v="0"/>
    <x v="11"/>
    <x v="2"/>
    <x v="14"/>
    <s v="Belém"/>
    <x v="12"/>
    <n v="4500"/>
    <n v="10"/>
    <n v="45000"/>
    <n v="11250"/>
    <n v="0.25"/>
  </r>
  <r>
    <x v="1"/>
    <x v="1"/>
    <x v="12"/>
    <x v="2"/>
    <x v="14"/>
    <s v="Belém"/>
    <x v="1"/>
    <n v="500"/>
    <n v="3"/>
    <n v="1500"/>
    <n v="375"/>
    <n v="0.25"/>
  </r>
  <r>
    <x v="3"/>
    <x v="1"/>
    <x v="13"/>
    <x v="2"/>
    <x v="14"/>
    <s v="Belém"/>
    <x v="10"/>
    <n v="3200"/>
    <n v="7"/>
    <n v="22400"/>
    <n v="4480"/>
    <n v="0.2"/>
  </r>
  <r>
    <x v="1"/>
    <x v="1"/>
    <x v="14"/>
    <x v="2"/>
    <x v="14"/>
    <s v="Belém"/>
    <x v="12"/>
    <n v="4500"/>
    <n v="8"/>
    <n v="36000"/>
    <n v="9000"/>
    <n v="0.25"/>
  </r>
  <r>
    <x v="0"/>
    <x v="1"/>
    <x v="15"/>
    <x v="2"/>
    <x v="14"/>
    <s v="Belém"/>
    <x v="7"/>
    <n v="5340"/>
    <n v="9"/>
    <n v="48060"/>
    <n v="14418"/>
    <n v="0.3"/>
  </r>
  <r>
    <x v="3"/>
    <x v="1"/>
    <x v="16"/>
    <x v="2"/>
    <x v="14"/>
    <s v="Belém"/>
    <x v="7"/>
    <n v="5340"/>
    <n v="11"/>
    <n v="58740"/>
    <n v="17622"/>
    <n v="0.3"/>
  </r>
  <r>
    <x v="2"/>
    <x v="0"/>
    <x v="17"/>
    <x v="2"/>
    <x v="14"/>
    <s v="Belém"/>
    <x v="6"/>
    <n v="1500"/>
    <n v="7"/>
    <n v="10500"/>
    <n v="4200"/>
    <n v="0.4"/>
  </r>
  <r>
    <x v="1"/>
    <x v="1"/>
    <x v="18"/>
    <x v="2"/>
    <x v="14"/>
    <s v="Belém"/>
    <x v="1"/>
    <n v="500"/>
    <n v="5"/>
    <n v="2500"/>
    <n v="625"/>
    <n v="0.25"/>
  </r>
  <r>
    <x v="4"/>
    <x v="1"/>
    <x v="19"/>
    <x v="2"/>
    <x v="14"/>
    <s v="Belém"/>
    <x v="7"/>
    <n v="5340"/>
    <n v="5"/>
    <n v="26700"/>
    <n v="8010"/>
    <n v="0.3"/>
  </r>
  <r>
    <x v="3"/>
    <x v="1"/>
    <x v="20"/>
    <x v="2"/>
    <x v="14"/>
    <s v="Belém"/>
    <x v="9"/>
    <n v="5300"/>
    <n v="8"/>
    <n v="42400"/>
    <n v="12720"/>
    <n v="0.3"/>
  </r>
  <r>
    <x v="0"/>
    <x v="1"/>
    <x v="97"/>
    <x v="2"/>
    <x v="13"/>
    <s v="Manaus"/>
    <x v="11"/>
    <n v="4600"/>
    <n v="6"/>
    <n v="27600"/>
    <n v="6900"/>
    <n v="0.25"/>
  </r>
  <r>
    <x v="2"/>
    <x v="0"/>
    <x v="21"/>
    <x v="2"/>
    <x v="14"/>
    <s v="Belém"/>
    <x v="2"/>
    <n v="1200"/>
    <n v="7"/>
    <n v="8400"/>
    <n v="2520"/>
    <n v="0.3"/>
  </r>
  <r>
    <x v="0"/>
    <x v="1"/>
    <x v="22"/>
    <x v="2"/>
    <x v="14"/>
    <s v="Belém"/>
    <x v="0"/>
    <n v="8902"/>
    <n v="6"/>
    <n v="53412"/>
    <n v="18694.199999999997"/>
    <n v="0.35"/>
  </r>
  <r>
    <x v="3"/>
    <x v="1"/>
    <x v="23"/>
    <x v="2"/>
    <x v="14"/>
    <s v="Belém"/>
    <x v="9"/>
    <n v="5300"/>
    <n v="9"/>
    <n v="47700"/>
    <n v="14310"/>
    <n v="0.3"/>
  </r>
  <r>
    <x v="1"/>
    <x v="0"/>
    <x v="24"/>
    <x v="2"/>
    <x v="14"/>
    <s v="Belém"/>
    <x v="8"/>
    <n v="3400"/>
    <n v="8"/>
    <n v="27200"/>
    <n v="9520"/>
    <n v="0.35"/>
  </r>
  <r>
    <x v="0"/>
    <x v="0"/>
    <x v="25"/>
    <x v="2"/>
    <x v="14"/>
    <s v="Belém"/>
    <x v="7"/>
    <n v="5340"/>
    <n v="3"/>
    <n v="16020"/>
    <n v="4806"/>
    <n v="0.3"/>
  </r>
  <r>
    <x v="0"/>
    <x v="1"/>
    <x v="26"/>
    <x v="2"/>
    <x v="14"/>
    <s v="Belém"/>
    <x v="5"/>
    <n v="1700"/>
    <n v="3"/>
    <n v="5100"/>
    <n v="2550"/>
    <n v="0.5"/>
  </r>
  <r>
    <x v="1"/>
    <x v="0"/>
    <x v="27"/>
    <x v="2"/>
    <x v="14"/>
    <s v="Belém"/>
    <x v="4"/>
    <n v="300"/>
    <n v="1"/>
    <n v="300"/>
    <n v="45"/>
    <n v="0.15"/>
  </r>
  <r>
    <x v="4"/>
    <x v="1"/>
    <x v="28"/>
    <x v="2"/>
    <x v="14"/>
    <s v="Belém"/>
    <x v="1"/>
    <n v="500"/>
    <n v="8"/>
    <n v="4000"/>
    <n v="1000"/>
    <n v="0.25"/>
  </r>
  <r>
    <x v="0"/>
    <x v="1"/>
    <x v="28"/>
    <x v="2"/>
    <x v="14"/>
    <s v="Belém"/>
    <x v="11"/>
    <n v="4600"/>
    <n v="2"/>
    <n v="9200"/>
    <n v="2300"/>
    <n v="0.25"/>
  </r>
  <r>
    <x v="1"/>
    <x v="1"/>
    <x v="29"/>
    <x v="2"/>
    <x v="14"/>
    <s v="Belém"/>
    <x v="2"/>
    <n v="1200"/>
    <n v="9"/>
    <n v="10800"/>
    <n v="3240"/>
    <n v="0.3"/>
  </r>
  <r>
    <x v="3"/>
    <x v="0"/>
    <x v="30"/>
    <x v="2"/>
    <x v="14"/>
    <s v="Belém"/>
    <x v="7"/>
    <n v="5340"/>
    <n v="12"/>
    <n v="64080"/>
    <n v="19224"/>
    <n v="0.3"/>
  </r>
  <r>
    <x v="3"/>
    <x v="0"/>
    <x v="31"/>
    <x v="2"/>
    <x v="14"/>
    <s v="Belém"/>
    <x v="7"/>
    <n v="5340"/>
    <n v="12"/>
    <n v="64080"/>
    <n v="19224"/>
    <n v="0.3"/>
  </r>
  <r>
    <x v="4"/>
    <x v="0"/>
    <x v="98"/>
    <x v="2"/>
    <x v="13"/>
    <s v="Manaus"/>
    <x v="11"/>
    <n v="4600"/>
    <n v="3"/>
    <n v="13800"/>
    <n v="3450"/>
    <n v="0.25"/>
  </r>
  <r>
    <x v="0"/>
    <x v="1"/>
    <x v="32"/>
    <x v="2"/>
    <x v="14"/>
    <s v="Belém"/>
    <x v="3"/>
    <n v="5130"/>
    <n v="12"/>
    <n v="61560"/>
    <n v="24624"/>
    <n v="0.4"/>
  </r>
  <r>
    <x v="4"/>
    <x v="0"/>
    <x v="33"/>
    <x v="2"/>
    <x v="14"/>
    <s v="Belém"/>
    <x v="11"/>
    <n v="4600"/>
    <n v="2"/>
    <n v="9200"/>
    <n v="2300"/>
    <n v="0.25"/>
  </r>
  <r>
    <x v="0"/>
    <x v="1"/>
    <x v="34"/>
    <x v="2"/>
    <x v="14"/>
    <s v="Belém"/>
    <x v="11"/>
    <n v="4600"/>
    <n v="11"/>
    <n v="50600"/>
    <n v="12650"/>
    <n v="0.25"/>
  </r>
  <r>
    <x v="0"/>
    <x v="0"/>
    <x v="35"/>
    <x v="2"/>
    <x v="14"/>
    <s v="Belém"/>
    <x v="6"/>
    <n v="1500"/>
    <n v="3"/>
    <n v="4500"/>
    <n v="1800"/>
    <n v="0.4"/>
  </r>
  <r>
    <x v="1"/>
    <x v="1"/>
    <x v="36"/>
    <x v="2"/>
    <x v="14"/>
    <s v="Belém"/>
    <x v="2"/>
    <n v="1200"/>
    <n v="5"/>
    <n v="6000"/>
    <n v="1800"/>
    <n v="0.3"/>
  </r>
  <r>
    <x v="3"/>
    <x v="1"/>
    <x v="37"/>
    <x v="2"/>
    <x v="14"/>
    <s v="Belém"/>
    <x v="9"/>
    <n v="5300"/>
    <n v="8"/>
    <n v="42400"/>
    <n v="12720"/>
    <n v="0.3"/>
  </r>
  <r>
    <x v="1"/>
    <x v="1"/>
    <x v="38"/>
    <x v="2"/>
    <x v="14"/>
    <s v="Belém"/>
    <x v="4"/>
    <n v="300"/>
    <n v="7"/>
    <n v="2100"/>
    <n v="315"/>
    <n v="0.15"/>
  </r>
  <r>
    <x v="3"/>
    <x v="1"/>
    <x v="39"/>
    <x v="2"/>
    <x v="14"/>
    <s v="Belém"/>
    <x v="1"/>
    <n v="500"/>
    <n v="11"/>
    <n v="5500"/>
    <n v="1375"/>
    <n v="0.25"/>
  </r>
  <r>
    <x v="0"/>
    <x v="1"/>
    <x v="40"/>
    <x v="2"/>
    <x v="14"/>
    <s v="Belém"/>
    <x v="9"/>
    <n v="5300"/>
    <n v="12"/>
    <n v="63600"/>
    <n v="19080"/>
    <n v="0.3"/>
  </r>
  <r>
    <x v="0"/>
    <x v="0"/>
    <x v="41"/>
    <x v="2"/>
    <x v="14"/>
    <s v="Belém"/>
    <x v="3"/>
    <n v="5130"/>
    <n v="3"/>
    <n v="15390"/>
    <n v="6156"/>
    <n v="0.4"/>
  </r>
  <r>
    <x v="0"/>
    <x v="1"/>
    <x v="42"/>
    <x v="2"/>
    <x v="14"/>
    <s v="Belém"/>
    <x v="4"/>
    <n v="300"/>
    <n v="2"/>
    <n v="600"/>
    <n v="90"/>
    <n v="0.15"/>
  </r>
  <r>
    <x v="0"/>
    <x v="0"/>
    <x v="43"/>
    <x v="2"/>
    <x v="14"/>
    <s v="Belém"/>
    <x v="12"/>
    <n v="4500"/>
    <n v="15"/>
    <n v="67500"/>
    <n v="16875"/>
    <n v="0.25"/>
  </r>
  <r>
    <x v="0"/>
    <x v="1"/>
    <x v="44"/>
    <x v="2"/>
    <x v="14"/>
    <s v="Belém"/>
    <x v="4"/>
    <n v="300"/>
    <n v="5"/>
    <n v="1500"/>
    <n v="225"/>
    <n v="0.15"/>
  </r>
  <r>
    <x v="0"/>
    <x v="1"/>
    <x v="45"/>
    <x v="2"/>
    <x v="14"/>
    <s v="Belém"/>
    <x v="1"/>
    <n v="500"/>
    <n v="5"/>
    <n v="2500"/>
    <n v="625"/>
    <n v="0.25"/>
  </r>
  <r>
    <x v="3"/>
    <x v="1"/>
    <x v="46"/>
    <x v="2"/>
    <x v="13"/>
    <s v="Manaus"/>
    <x v="12"/>
    <n v="4500"/>
    <n v="4"/>
    <n v="18000"/>
    <n v="4500"/>
    <n v="0.25"/>
  </r>
  <r>
    <x v="0"/>
    <x v="1"/>
    <x v="46"/>
    <x v="2"/>
    <x v="14"/>
    <s v="Belém"/>
    <x v="11"/>
    <n v="4600"/>
    <n v="7"/>
    <n v="32200"/>
    <n v="8050"/>
    <n v="0.25"/>
  </r>
  <r>
    <x v="4"/>
    <x v="1"/>
    <x v="99"/>
    <x v="2"/>
    <x v="13"/>
    <s v="Manaus"/>
    <x v="11"/>
    <n v="4600"/>
    <n v="3"/>
    <n v="13800"/>
    <n v="3450"/>
    <n v="0.25"/>
  </r>
  <r>
    <x v="3"/>
    <x v="1"/>
    <x v="100"/>
    <x v="2"/>
    <x v="13"/>
    <s v="Manaus"/>
    <x v="10"/>
    <n v="3200"/>
    <n v="4"/>
    <n v="12800"/>
    <n v="2560"/>
    <n v="0.2"/>
  </r>
  <r>
    <x v="4"/>
    <x v="1"/>
    <x v="101"/>
    <x v="2"/>
    <x v="13"/>
    <s v="Manaus"/>
    <x v="9"/>
    <n v="5300"/>
    <n v="5"/>
    <n v="26500"/>
    <n v="7950"/>
    <n v="0.3"/>
  </r>
  <r>
    <x v="3"/>
    <x v="0"/>
    <x v="102"/>
    <x v="2"/>
    <x v="13"/>
    <s v="Manaus"/>
    <x v="2"/>
    <n v="1200"/>
    <n v="7"/>
    <n v="8400"/>
    <n v="2520"/>
    <n v="0.3"/>
  </r>
  <r>
    <x v="0"/>
    <x v="0"/>
    <x v="103"/>
    <x v="2"/>
    <x v="13"/>
    <s v="Manaus"/>
    <x v="7"/>
    <n v="5340"/>
    <n v="10"/>
    <n v="53400"/>
    <n v="16020"/>
    <n v="0.3"/>
  </r>
  <r>
    <x v="2"/>
    <x v="0"/>
    <x v="104"/>
    <x v="2"/>
    <x v="13"/>
    <s v="Manaus"/>
    <x v="3"/>
    <n v="5130"/>
    <n v="8"/>
    <n v="41040"/>
    <n v="16416"/>
    <n v="0.4"/>
  </r>
  <r>
    <x v="0"/>
    <x v="1"/>
    <x v="76"/>
    <x v="2"/>
    <x v="13"/>
    <s v="Manaus"/>
    <x v="11"/>
    <n v="4600"/>
    <n v="5"/>
    <n v="23000"/>
    <n v="5750"/>
    <n v="0.25"/>
  </r>
  <r>
    <x v="4"/>
    <x v="1"/>
    <x v="105"/>
    <x v="2"/>
    <x v="13"/>
    <s v="Manaus"/>
    <x v="10"/>
    <n v="3200"/>
    <n v="3"/>
    <n v="9600"/>
    <n v="1920"/>
    <n v="0.2"/>
  </r>
  <r>
    <x v="0"/>
    <x v="1"/>
    <x v="0"/>
    <x v="2"/>
    <x v="15"/>
    <s v="Palmas"/>
    <x v="3"/>
    <n v="5130"/>
    <n v="10"/>
    <n v="30780"/>
    <n v="12312"/>
    <n v="0.4"/>
  </r>
  <r>
    <x v="0"/>
    <x v="0"/>
    <x v="90"/>
    <x v="2"/>
    <x v="15"/>
    <s v="Palmas"/>
    <x v="6"/>
    <n v="1500"/>
    <n v="16"/>
    <n v="9000"/>
    <n v="3600"/>
    <n v="0.4"/>
  </r>
  <r>
    <x v="0"/>
    <x v="0"/>
    <x v="91"/>
    <x v="2"/>
    <x v="15"/>
    <s v="Palmas"/>
    <x v="8"/>
    <n v="3400"/>
    <n v="18"/>
    <n v="27200"/>
    <n v="9520"/>
    <n v="0.35"/>
  </r>
  <r>
    <x v="1"/>
    <x v="1"/>
    <x v="92"/>
    <x v="2"/>
    <x v="15"/>
    <s v="Palmas"/>
    <x v="4"/>
    <n v="300"/>
    <n v="13"/>
    <n v="900"/>
    <n v="135"/>
    <n v="0.15"/>
  </r>
  <r>
    <x v="2"/>
    <x v="1"/>
    <x v="16"/>
    <x v="2"/>
    <x v="15"/>
    <s v="Palmas"/>
    <x v="5"/>
    <n v="1700"/>
    <n v="20"/>
    <n v="20400"/>
    <n v="10200"/>
    <n v="0.5"/>
  </r>
  <r>
    <x v="2"/>
    <x v="1"/>
    <x v="93"/>
    <x v="2"/>
    <x v="15"/>
    <s v="Palmas"/>
    <x v="5"/>
    <n v="1700"/>
    <n v="21"/>
    <n v="18700"/>
    <n v="9350"/>
    <n v="0.5"/>
  </r>
  <r>
    <x v="0"/>
    <x v="0"/>
    <x v="94"/>
    <x v="2"/>
    <x v="15"/>
    <s v="Palmas"/>
    <x v="9"/>
    <n v="5300"/>
    <n v="19"/>
    <n v="47700"/>
    <n v="14310"/>
    <n v="0.3"/>
  </r>
  <r>
    <x v="2"/>
    <x v="1"/>
    <x v="95"/>
    <x v="2"/>
    <x v="15"/>
    <s v="Palmas"/>
    <x v="6"/>
    <n v="1500"/>
    <n v="14"/>
    <n v="7500"/>
    <n v="3000"/>
    <n v="0.4"/>
  </r>
  <r>
    <x v="0"/>
    <x v="1"/>
    <x v="96"/>
    <x v="2"/>
    <x v="15"/>
    <s v="Palmas"/>
    <x v="5"/>
    <n v="1700"/>
    <n v="5"/>
    <n v="8500"/>
    <n v="4250"/>
    <n v="0.5"/>
  </r>
  <r>
    <x v="0"/>
    <x v="1"/>
    <x v="97"/>
    <x v="2"/>
    <x v="15"/>
    <s v="Palmas"/>
    <x v="11"/>
    <n v="4600"/>
    <n v="6"/>
    <n v="27600"/>
    <n v="6900"/>
    <n v="0.25"/>
  </r>
  <r>
    <x v="4"/>
    <x v="0"/>
    <x v="98"/>
    <x v="2"/>
    <x v="15"/>
    <s v="Palmas"/>
    <x v="11"/>
    <n v="4600"/>
    <n v="3"/>
    <n v="13800"/>
    <n v="3450"/>
    <n v="0.25"/>
  </r>
  <r>
    <x v="3"/>
    <x v="1"/>
    <x v="46"/>
    <x v="2"/>
    <x v="15"/>
    <s v="Palmas"/>
    <x v="12"/>
    <n v="4500"/>
    <n v="4"/>
    <n v="18000"/>
    <n v="4500"/>
    <n v="0.25"/>
  </r>
  <r>
    <x v="4"/>
    <x v="1"/>
    <x v="99"/>
    <x v="2"/>
    <x v="15"/>
    <s v="Palmas"/>
    <x v="11"/>
    <n v="4600"/>
    <n v="3"/>
    <n v="13800"/>
    <n v="3450"/>
    <n v="0.25"/>
  </r>
  <r>
    <x v="3"/>
    <x v="1"/>
    <x v="100"/>
    <x v="2"/>
    <x v="15"/>
    <s v="Palmas"/>
    <x v="10"/>
    <n v="3200"/>
    <n v="4"/>
    <n v="12800"/>
    <n v="2560"/>
    <n v="0.2"/>
  </r>
  <r>
    <x v="4"/>
    <x v="1"/>
    <x v="101"/>
    <x v="2"/>
    <x v="15"/>
    <s v="Palmas"/>
    <x v="9"/>
    <n v="5300"/>
    <n v="15"/>
    <n v="26500"/>
    <n v="7950"/>
    <n v="0.3"/>
  </r>
  <r>
    <x v="3"/>
    <x v="0"/>
    <x v="102"/>
    <x v="2"/>
    <x v="15"/>
    <s v="Palmas"/>
    <x v="2"/>
    <n v="1200"/>
    <n v="20"/>
    <n v="8400"/>
    <n v="2520"/>
    <n v="0.3"/>
  </r>
  <r>
    <x v="0"/>
    <x v="0"/>
    <x v="103"/>
    <x v="2"/>
    <x v="15"/>
    <s v="Palmas"/>
    <x v="7"/>
    <n v="5340"/>
    <n v="10"/>
    <n v="53400"/>
    <n v="16020"/>
    <n v="0.3"/>
  </r>
  <r>
    <x v="2"/>
    <x v="0"/>
    <x v="104"/>
    <x v="2"/>
    <x v="16"/>
    <s v="Rio Branco"/>
    <x v="3"/>
    <n v="5130"/>
    <n v="8"/>
    <n v="41040"/>
    <n v="16416"/>
    <n v="0.4"/>
  </r>
  <r>
    <x v="0"/>
    <x v="1"/>
    <x v="76"/>
    <x v="2"/>
    <x v="16"/>
    <s v="Rio Branco"/>
    <x v="11"/>
    <n v="4600"/>
    <n v="15"/>
    <n v="23000"/>
    <n v="5750"/>
    <n v="0.25"/>
  </r>
  <r>
    <x v="4"/>
    <x v="1"/>
    <x v="105"/>
    <x v="2"/>
    <x v="16"/>
    <s v="Rio Branco"/>
    <x v="10"/>
    <n v="3200"/>
    <n v="3"/>
    <n v="9600"/>
    <n v="1920"/>
    <n v="0.2"/>
  </r>
  <r>
    <x v="0"/>
    <x v="1"/>
    <x v="0"/>
    <x v="2"/>
    <x v="16"/>
    <s v="Rio Branco"/>
    <x v="3"/>
    <n v="5130"/>
    <n v="6"/>
    <n v="30780"/>
    <n v="12312"/>
    <n v="0.4"/>
  </r>
  <r>
    <x v="0"/>
    <x v="0"/>
    <x v="90"/>
    <x v="2"/>
    <x v="16"/>
    <s v="Rio Branco"/>
    <x v="6"/>
    <n v="1500"/>
    <n v="6"/>
    <n v="9000"/>
    <n v="3600"/>
    <n v="0.4"/>
  </r>
  <r>
    <x v="0"/>
    <x v="0"/>
    <x v="91"/>
    <x v="2"/>
    <x v="16"/>
    <s v="Rio Branco"/>
    <x v="8"/>
    <n v="3400"/>
    <n v="8"/>
    <n v="27200"/>
    <n v="9520"/>
    <n v="0.35"/>
  </r>
  <r>
    <x v="1"/>
    <x v="1"/>
    <x v="92"/>
    <x v="2"/>
    <x v="16"/>
    <s v="Rio Branco"/>
    <x v="4"/>
    <n v="300"/>
    <n v="3"/>
    <n v="900"/>
    <n v="135"/>
    <n v="0.15"/>
  </r>
  <r>
    <x v="2"/>
    <x v="1"/>
    <x v="16"/>
    <x v="2"/>
    <x v="16"/>
    <s v="Rio Branco"/>
    <x v="5"/>
    <n v="1700"/>
    <n v="12"/>
    <n v="20400"/>
    <n v="10200"/>
    <n v="0.5"/>
  </r>
  <r>
    <x v="2"/>
    <x v="1"/>
    <x v="93"/>
    <x v="2"/>
    <x v="16"/>
    <s v="Rio Branco"/>
    <x v="5"/>
    <n v="1700"/>
    <n v="11"/>
    <n v="18700"/>
    <n v="9350"/>
    <n v="0.5"/>
  </r>
  <r>
    <x v="0"/>
    <x v="0"/>
    <x v="94"/>
    <x v="2"/>
    <x v="16"/>
    <s v="Rio Branco"/>
    <x v="9"/>
    <n v="5300"/>
    <n v="9"/>
    <n v="47700"/>
    <n v="14310"/>
    <n v="0.3"/>
  </r>
  <r>
    <x v="2"/>
    <x v="1"/>
    <x v="95"/>
    <x v="2"/>
    <x v="16"/>
    <s v="Rio Branco"/>
    <x v="6"/>
    <n v="1500"/>
    <n v="5"/>
    <n v="7500"/>
    <n v="3000"/>
    <n v="0.4"/>
  </r>
  <r>
    <x v="0"/>
    <x v="1"/>
    <x v="96"/>
    <x v="2"/>
    <x v="16"/>
    <s v="Rio Branco"/>
    <x v="5"/>
    <n v="1700"/>
    <n v="5"/>
    <n v="8500"/>
    <n v="4250"/>
    <n v="0.5"/>
  </r>
  <r>
    <x v="0"/>
    <x v="1"/>
    <x v="97"/>
    <x v="2"/>
    <x v="16"/>
    <s v="Rio Branco"/>
    <x v="11"/>
    <n v="4600"/>
    <n v="6"/>
    <n v="27600"/>
    <n v="6900"/>
    <n v="0.25"/>
  </r>
  <r>
    <x v="4"/>
    <x v="0"/>
    <x v="98"/>
    <x v="2"/>
    <x v="16"/>
    <s v="Rio Branco"/>
    <x v="11"/>
    <n v="4600"/>
    <n v="3"/>
    <n v="13800"/>
    <n v="3450"/>
    <n v="0.25"/>
  </r>
  <r>
    <x v="3"/>
    <x v="1"/>
    <x v="46"/>
    <x v="2"/>
    <x v="16"/>
    <s v="Rio Branco"/>
    <x v="12"/>
    <n v="4500"/>
    <n v="4"/>
    <n v="18000"/>
    <n v="4500"/>
    <n v="0.25"/>
  </r>
  <r>
    <x v="4"/>
    <x v="1"/>
    <x v="99"/>
    <x v="2"/>
    <x v="16"/>
    <s v="Rio Branco"/>
    <x v="11"/>
    <n v="4600"/>
    <n v="3"/>
    <n v="13800"/>
    <n v="3450"/>
    <n v="0.25"/>
  </r>
  <r>
    <x v="3"/>
    <x v="1"/>
    <x v="100"/>
    <x v="2"/>
    <x v="16"/>
    <s v="Rio Branco"/>
    <x v="10"/>
    <n v="3200"/>
    <n v="4"/>
    <n v="12800"/>
    <n v="2560"/>
    <n v="0.2"/>
  </r>
  <r>
    <x v="4"/>
    <x v="1"/>
    <x v="101"/>
    <x v="2"/>
    <x v="16"/>
    <s v="Rio Branco"/>
    <x v="9"/>
    <n v="5300"/>
    <n v="5"/>
    <n v="26500"/>
    <n v="7950"/>
    <n v="0.3"/>
  </r>
  <r>
    <x v="3"/>
    <x v="0"/>
    <x v="102"/>
    <x v="2"/>
    <x v="17"/>
    <s v="Boa Vista"/>
    <x v="2"/>
    <n v="1200"/>
    <n v="7"/>
    <n v="8400"/>
    <n v="2520"/>
    <n v="0.3"/>
  </r>
  <r>
    <x v="0"/>
    <x v="0"/>
    <x v="103"/>
    <x v="2"/>
    <x v="17"/>
    <s v="Boa Vista"/>
    <x v="7"/>
    <n v="5340"/>
    <n v="10"/>
    <n v="53400"/>
    <n v="16020"/>
    <n v="0.3"/>
  </r>
  <r>
    <x v="2"/>
    <x v="0"/>
    <x v="104"/>
    <x v="2"/>
    <x v="17"/>
    <s v="Boa Vista"/>
    <x v="3"/>
    <n v="5130"/>
    <n v="8"/>
    <n v="41040"/>
    <n v="16416"/>
    <n v="0.4"/>
  </r>
  <r>
    <x v="0"/>
    <x v="1"/>
    <x v="76"/>
    <x v="2"/>
    <x v="17"/>
    <s v="Boa Vista"/>
    <x v="11"/>
    <n v="4600"/>
    <n v="5"/>
    <n v="23000"/>
    <n v="5750"/>
    <n v="0.25"/>
  </r>
  <r>
    <x v="4"/>
    <x v="1"/>
    <x v="105"/>
    <x v="2"/>
    <x v="17"/>
    <s v="Boa Vista"/>
    <x v="10"/>
    <n v="3200"/>
    <n v="3"/>
    <n v="9600"/>
    <n v="1920"/>
    <n v="0.2"/>
  </r>
  <r>
    <x v="0"/>
    <x v="1"/>
    <x v="0"/>
    <x v="2"/>
    <x v="17"/>
    <s v="Boa Vista"/>
    <x v="3"/>
    <n v="5130"/>
    <n v="10"/>
    <n v="30780"/>
    <n v="12312"/>
    <n v="0.4"/>
  </r>
  <r>
    <x v="0"/>
    <x v="0"/>
    <x v="90"/>
    <x v="2"/>
    <x v="17"/>
    <s v="Boa Vista"/>
    <x v="6"/>
    <n v="1500"/>
    <n v="16"/>
    <n v="9000"/>
    <n v="3600"/>
    <n v="0.4"/>
  </r>
  <r>
    <x v="0"/>
    <x v="0"/>
    <x v="91"/>
    <x v="2"/>
    <x v="17"/>
    <s v="Boa Vista"/>
    <x v="8"/>
    <n v="3400"/>
    <n v="18"/>
    <n v="27200"/>
    <n v="9520"/>
    <n v="0.35"/>
  </r>
  <r>
    <x v="1"/>
    <x v="1"/>
    <x v="92"/>
    <x v="2"/>
    <x v="17"/>
    <s v="Boa Vista"/>
    <x v="4"/>
    <n v="300"/>
    <n v="13"/>
    <n v="900"/>
    <n v="135"/>
    <n v="0.15"/>
  </r>
  <r>
    <x v="2"/>
    <x v="1"/>
    <x v="16"/>
    <x v="2"/>
    <x v="18"/>
    <s v="Macapá"/>
    <x v="5"/>
    <n v="1700"/>
    <n v="20"/>
    <n v="20400"/>
    <n v="10200"/>
    <n v="0.5"/>
  </r>
  <r>
    <x v="2"/>
    <x v="1"/>
    <x v="93"/>
    <x v="2"/>
    <x v="18"/>
    <s v="Macapá"/>
    <x v="5"/>
    <n v="1700"/>
    <n v="21"/>
    <n v="18700"/>
    <n v="9350"/>
    <n v="0.5"/>
  </r>
  <r>
    <x v="0"/>
    <x v="0"/>
    <x v="94"/>
    <x v="2"/>
    <x v="18"/>
    <s v="Macapá"/>
    <x v="9"/>
    <n v="5300"/>
    <n v="19"/>
    <n v="47700"/>
    <n v="14310"/>
    <n v="0.3"/>
  </r>
  <r>
    <x v="2"/>
    <x v="1"/>
    <x v="95"/>
    <x v="2"/>
    <x v="18"/>
    <s v="Macapá"/>
    <x v="6"/>
    <n v="1500"/>
    <n v="14"/>
    <n v="7500"/>
    <n v="3000"/>
    <n v="0.4"/>
  </r>
  <r>
    <x v="0"/>
    <x v="1"/>
    <x v="96"/>
    <x v="2"/>
    <x v="18"/>
    <s v="Macapá"/>
    <x v="5"/>
    <n v="1700"/>
    <n v="5"/>
    <n v="8500"/>
    <n v="4250"/>
    <n v="0.5"/>
  </r>
  <r>
    <x v="0"/>
    <x v="1"/>
    <x v="97"/>
    <x v="2"/>
    <x v="18"/>
    <s v="Macapá"/>
    <x v="11"/>
    <n v="4600"/>
    <n v="6"/>
    <n v="27600"/>
    <n v="6900"/>
    <n v="0.25"/>
  </r>
  <r>
    <x v="4"/>
    <x v="0"/>
    <x v="98"/>
    <x v="2"/>
    <x v="18"/>
    <s v="Macapá"/>
    <x v="11"/>
    <n v="4600"/>
    <n v="3"/>
    <n v="13800"/>
    <n v="3450"/>
    <n v="0.25"/>
  </r>
  <r>
    <x v="3"/>
    <x v="1"/>
    <x v="46"/>
    <x v="2"/>
    <x v="18"/>
    <s v="Macapá"/>
    <x v="12"/>
    <n v="4500"/>
    <n v="4"/>
    <n v="18000"/>
    <n v="4500"/>
    <n v="0.25"/>
  </r>
  <r>
    <x v="4"/>
    <x v="1"/>
    <x v="99"/>
    <x v="2"/>
    <x v="18"/>
    <s v="Macapá"/>
    <x v="11"/>
    <n v="4600"/>
    <n v="3"/>
    <n v="13800"/>
    <n v="3450"/>
    <n v="0.25"/>
  </r>
  <r>
    <x v="3"/>
    <x v="1"/>
    <x v="100"/>
    <x v="2"/>
    <x v="19"/>
    <s v="Porto Velho"/>
    <x v="10"/>
    <n v="3200"/>
    <n v="4"/>
    <n v="12800"/>
    <n v="2560"/>
    <n v="0.2"/>
  </r>
  <r>
    <x v="4"/>
    <x v="1"/>
    <x v="101"/>
    <x v="2"/>
    <x v="19"/>
    <s v="Porto Velho"/>
    <x v="9"/>
    <n v="5300"/>
    <n v="15"/>
    <n v="26500"/>
    <n v="7950"/>
    <n v="0.3"/>
  </r>
  <r>
    <x v="3"/>
    <x v="0"/>
    <x v="102"/>
    <x v="2"/>
    <x v="19"/>
    <s v="Porto Velho"/>
    <x v="2"/>
    <n v="1200"/>
    <n v="20"/>
    <n v="8400"/>
    <n v="2520"/>
    <n v="0.3"/>
  </r>
  <r>
    <x v="0"/>
    <x v="0"/>
    <x v="103"/>
    <x v="2"/>
    <x v="19"/>
    <s v="Porto Velho"/>
    <x v="7"/>
    <n v="5340"/>
    <n v="10"/>
    <n v="53400"/>
    <n v="16020"/>
    <n v="0.3"/>
  </r>
  <r>
    <x v="2"/>
    <x v="0"/>
    <x v="104"/>
    <x v="2"/>
    <x v="19"/>
    <s v="Porto Velho"/>
    <x v="3"/>
    <n v="5130"/>
    <n v="8"/>
    <n v="41040"/>
    <n v="16416"/>
    <n v="0.4"/>
  </r>
  <r>
    <x v="0"/>
    <x v="1"/>
    <x v="76"/>
    <x v="2"/>
    <x v="19"/>
    <s v="Porto Velho"/>
    <x v="11"/>
    <n v="4600"/>
    <n v="15"/>
    <n v="23000"/>
    <n v="5750"/>
    <n v="0.25"/>
  </r>
  <r>
    <x v="4"/>
    <x v="1"/>
    <x v="105"/>
    <x v="2"/>
    <x v="19"/>
    <s v="Porto Velho"/>
    <x v="10"/>
    <n v="3200"/>
    <n v="3"/>
    <n v="9600"/>
    <n v="1920"/>
    <n v="0.2"/>
  </r>
  <r>
    <x v="1"/>
    <x v="0"/>
    <x v="0"/>
    <x v="3"/>
    <x v="20"/>
    <s v="Belo Horizonte"/>
    <x v="4"/>
    <n v="300"/>
    <n v="7"/>
    <n v="2100"/>
    <n v="315"/>
    <n v="0.15"/>
  </r>
  <r>
    <x v="1"/>
    <x v="0"/>
    <x v="1"/>
    <x v="3"/>
    <x v="20"/>
    <s v="Belo Horizonte"/>
    <x v="6"/>
    <n v="1500"/>
    <n v="10"/>
    <n v="15000"/>
    <n v="6000"/>
    <n v="0.4"/>
  </r>
  <r>
    <x v="4"/>
    <x v="0"/>
    <x v="2"/>
    <x v="3"/>
    <x v="21"/>
    <s v="Vitória"/>
    <x v="4"/>
    <n v="300"/>
    <n v="11"/>
    <n v="3300"/>
    <n v="495"/>
    <n v="0.15"/>
  </r>
  <r>
    <x v="0"/>
    <x v="1"/>
    <x v="3"/>
    <x v="3"/>
    <x v="20"/>
    <s v="Belo Horizonte"/>
    <x v="3"/>
    <n v="5130"/>
    <n v="9"/>
    <n v="46170"/>
    <n v="18468"/>
    <n v="0.4"/>
  </r>
  <r>
    <x v="3"/>
    <x v="1"/>
    <x v="4"/>
    <x v="3"/>
    <x v="20"/>
    <s v="Belo Horizonte"/>
    <x v="3"/>
    <n v="5130"/>
    <n v="4"/>
    <n v="20520"/>
    <n v="8208"/>
    <n v="0.4"/>
  </r>
  <r>
    <x v="3"/>
    <x v="0"/>
    <x v="5"/>
    <x v="3"/>
    <x v="20"/>
    <s v="Belo Horizonte"/>
    <x v="5"/>
    <n v="1700"/>
    <n v="8"/>
    <n v="13600"/>
    <n v="6800"/>
    <n v="0.5"/>
  </r>
  <r>
    <x v="3"/>
    <x v="1"/>
    <x v="6"/>
    <x v="3"/>
    <x v="20"/>
    <s v="Belo Horizonte"/>
    <x v="12"/>
    <n v="4500"/>
    <n v="9"/>
    <n v="40500"/>
    <n v="10125"/>
    <n v="0.25"/>
  </r>
  <r>
    <x v="0"/>
    <x v="0"/>
    <x v="7"/>
    <x v="3"/>
    <x v="20"/>
    <s v="Belo Horizonte"/>
    <x v="10"/>
    <n v="3200"/>
    <n v="9"/>
    <n v="28800"/>
    <n v="5760"/>
    <n v="0.2"/>
  </r>
  <r>
    <x v="0"/>
    <x v="0"/>
    <x v="8"/>
    <x v="3"/>
    <x v="20"/>
    <s v="Belo Horizonte"/>
    <x v="10"/>
    <n v="3200"/>
    <n v="2"/>
    <n v="6400"/>
    <n v="1280"/>
    <n v="0.2"/>
  </r>
  <r>
    <x v="0"/>
    <x v="0"/>
    <x v="9"/>
    <x v="3"/>
    <x v="20"/>
    <s v="Belo Horizonte"/>
    <x v="0"/>
    <n v="8902"/>
    <n v="6"/>
    <n v="53412"/>
    <n v="18694.199999999997"/>
    <n v="0.35"/>
  </r>
  <r>
    <x v="0"/>
    <x v="1"/>
    <x v="10"/>
    <x v="3"/>
    <x v="20"/>
    <s v="Belo Horizonte"/>
    <x v="8"/>
    <n v="3400"/>
    <n v="11"/>
    <n v="37400"/>
    <n v="13090"/>
    <n v="0.35"/>
  </r>
  <r>
    <x v="0"/>
    <x v="1"/>
    <x v="11"/>
    <x v="3"/>
    <x v="20"/>
    <s v="Belo Horizonte"/>
    <x v="0"/>
    <n v="8902"/>
    <n v="6"/>
    <n v="53412"/>
    <n v="18694.199999999997"/>
    <n v="0.35"/>
  </r>
  <r>
    <x v="0"/>
    <x v="0"/>
    <x v="12"/>
    <x v="3"/>
    <x v="20"/>
    <s v="Belo Horizonte"/>
    <x v="10"/>
    <n v="3200"/>
    <n v="9"/>
    <n v="28800"/>
    <n v="5760"/>
    <n v="0.2"/>
  </r>
  <r>
    <x v="2"/>
    <x v="1"/>
    <x v="13"/>
    <x v="3"/>
    <x v="20"/>
    <s v="Belo Horizonte"/>
    <x v="10"/>
    <n v="3200"/>
    <n v="12"/>
    <n v="38400"/>
    <n v="7680"/>
    <n v="0.2"/>
  </r>
  <r>
    <x v="3"/>
    <x v="0"/>
    <x v="14"/>
    <x v="3"/>
    <x v="20"/>
    <s v="Belo Horizonte"/>
    <x v="12"/>
    <n v="4500"/>
    <n v="1"/>
    <n v="4500"/>
    <n v="1125"/>
    <n v="0.25"/>
  </r>
  <r>
    <x v="0"/>
    <x v="1"/>
    <x v="15"/>
    <x v="3"/>
    <x v="20"/>
    <s v="Belo Horizonte"/>
    <x v="2"/>
    <n v="1200"/>
    <n v="10"/>
    <n v="12000"/>
    <n v="3600"/>
    <n v="0.3"/>
  </r>
  <r>
    <x v="3"/>
    <x v="0"/>
    <x v="16"/>
    <x v="3"/>
    <x v="20"/>
    <s v="Belo Horizonte"/>
    <x v="3"/>
    <n v="5130"/>
    <n v="5"/>
    <n v="25650"/>
    <n v="10260"/>
    <n v="0.4"/>
  </r>
  <r>
    <x v="0"/>
    <x v="1"/>
    <x v="17"/>
    <x v="3"/>
    <x v="20"/>
    <s v="Belo Horizonte"/>
    <x v="4"/>
    <n v="300"/>
    <n v="4"/>
    <n v="1200"/>
    <n v="180"/>
    <n v="0.15"/>
  </r>
  <r>
    <x v="0"/>
    <x v="1"/>
    <x v="18"/>
    <x v="3"/>
    <x v="20"/>
    <s v="Belo Horizonte"/>
    <x v="7"/>
    <n v="5340"/>
    <n v="9"/>
    <n v="48060"/>
    <n v="14418"/>
    <n v="0.3"/>
  </r>
  <r>
    <x v="3"/>
    <x v="0"/>
    <x v="19"/>
    <x v="3"/>
    <x v="20"/>
    <s v="Belo Horizonte"/>
    <x v="12"/>
    <n v="4500"/>
    <n v="2"/>
    <n v="9000"/>
    <n v="2250"/>
    <n v="0.25"/>
  </r>
  <r>
    <x v="1"/>
    <x v="1"/>
    <x v="20"/>
    <x v="3"/>
    <x v="20"/>
    <s v="Belo Horizonte"/>
    <x v="4"/>
    <n v="300"/>
    <n v="11"/>
    <n v="3300"/>
    <n v="495"/>
    <n v="0.15"/>
  </r>
  <r>
    <x v="2"/>
    <x v="0"/>
    <x v="21"/>
    <x v="3"/>
    <x v="20"/>
    <s v="Belo Horizonte"/>
    <x v="2"/>
    <n v="1200"/>
    <n v="9"/>
    <n v="10800"/>
    <n v="3240"/>
    <n v="0.3"/>
  </r>
  <r>
    <x v="4"/>
    <x v="1"/>
    <x v="22"/>
    <x v="3"/>
    <x v="20"/>
    <s v="Belo Horizonte"/>
    <x v="4"/>
    <n v="300"/>
    <n v="9"/>
    <n v="2700"/>
    <n v="405"/>
    <n v="0.15"/>
  </r>
  <r>
    <x v="0"/>
    <x v="1"/>
    <x v="23"/>
    <x v="3"/>
    <x v="20"/>
    <s v="Belo Horizonte"/>
    <x v="0"/>
    <n v="8902"/>
    <n v="10"/>
    <n v="89020"/>
    <n v="31156.999999999996"/>
    <n v="0.35"/>
  </r>
  <r>
    <x v="0"/>
    <x v="1"/>
    <x v="24"/>
    <x v="3"/>
    <x v="20"/>
    <s v="Belo Horizonte"/>
    <x v="4"/>
    <n v="300"/>
    <n v="12"/>
    <n v="3600"/>
    <n v="540"/>
    <n v="0.15"/>
  </r>
  <r>
    <x v="0"/>
    <x v="1"/>
    <x v="25"/>
    <x v="3"/>
    <x v="20"/>
    <s v="Belo Horizonte"/>
    <x v="12"/>
    <n v="4500"/>
    <n v="1"/>
    <n v="4500"/>
    <n v="1125"/>
    <n v="0.25"/>
  </r>
  <r>
    <x v="0"/>
    <x v="1"/>
    <x v="26"/>
    <x v="3"/>
    <x v="20"/>
    <s v="Belo Horizonte"/>
    <x v="1"/>
    <n v="500"/>
    <n v="4"/>
    <n v="2000"/>
    <n v="500"/>
    <n v="0.25"/>
  </r>
  <r>
    <x v="1"/>
    <x v="0"/>
    <x v="27"/>
    <x v="3"/>
    <x v="20"/>
    <s v="Belo Horizonte"/>
    <x v="8"/>
    <n v="3400"/>
    <n v="5"/>
    <n v="17000"/>
    <n v="5950"/>
    <n v="0.35"/>
  </r>
  <r>
    <x v="3"/>
    <x v="1"/>
    <x v="28"/>
    <x v="3"/>
    <x v="20"/>
    <s v="Belo Horizonte"/>
    <x v="5"/>
    <n v="1700"/>
    <n v="7"/>
    <n v="11900"/>
    <n v="5950"/>
    <n v="0.5"/>
  </r>
  <r>
    <x v="3"/>
    <x v="0"/>
    <x v="28"/>
    <x v="3"/>
    <x v="21"/>
    <s v="Vitória"/>
    <x v="2"/>
    <n v="1200"/>
    <n v="11"/>
    <n v="13200"/>
    <n v="3960"/>
    <n v="0.3"/>
  </r>
  <r>
    <x v="2"/>
    <x v="0"/>
    <x v="29"/>
    <x v="3"/>
    <x v="20"/>
    <s v="Belo Horizonte"/>
    <x v="1"/>
    <n v="500"/>
    <n v="12"/>
    <n v="6000"/>
    <n v="1500"/>
    <n v="0.25"/>
  </r>
  <r>
    <x v="0"/>
    <x v="0"/>
    <x v="30"/>
    <x v="3"/>
    <x v="21"/>
    <s v="Vitória"/>
    <x v="0"/>
    <n v="8902"/>
    <n v="10"/>
    <n v="89020"/>
    <n v="31156.999999999996"/>
    <n v="0.35"/>
  </r>
  <r>
    <x v="0"/>
    <x v="1"/>
    <x v="31"/>
    <x v="3"/>
    <x v="21"/>
    <s v="Vitória"/>
    <x v="0"/>
    <n v="8902"/>
    <n v="6"/>
    <n v="53412"/>
    <n v="18694.199999999997"/>
    <n v="0.35"/>
  </r>
  <r>
    <x v="3"/>
    <x v="1"/>
    <x v="32"/>
    <x v="3"/>
    <x v="20"/>
    <s v="Belo Horizonte"/>
    <x v="8"/>
    <n v="3400"/>
    <n v="10"/>
    <n v="34000"/>
    <n v="11900"/>
    <n v="0.35"/>
  </r>
  <r>
    <x v="3"/>
    <x v="1"/>
    <x v="33"/>
    <x v="3"/>
    <x v="20"/>
    <s v="Belo Horizonte"/>
    <x v="2"/>
    <n v="1200"/>
    <n v="8"/>
    <n v="9600"/>
    <n v="2880"/>
    <n v="0.3"/>
  </r>
  <r>
    <x v="0"/>
    <x v="1"/>
    <x v="34"/>
    <x v="3"/>
    <x v="20"/>
    <s v="Belo Horizonte"/>
    <x v="11"/>
    <n v="4600"/>
    <n v="1"/>
    <n v="4600"/>
    <n v="1150"/>
    <n v="0.25"/>
  </r>
  <r>
    <x v="0"/>
    <x v="1"/>
    <x v="35"/>
    <x v="3"/>
    <x v="20"/>
    <s v="Belo Horizonte"/>
    <x v="11"/>
    <n v="4600"/>
    <n v="4"/>
    <n v="18400"/>
    <n v="4600"/>
    <n v="0.25"/>
  </r>
  <r>
    <x v="3"/>
    <x v="1"/>
    <x v="36"/>
    <x v="3"/>
    <x v="20"/>
    <s v="Belo Horizonte"/>
    <x v="3"/>
    <n v="5130"/>
    <n v="4"/>
    <n v="20520"/>
    <n v="8208"/>
    <n v="0.4"/>
  </r>
  <r>
    <x v="3"/>
    <x v="0"/>
    <x v="37"/>
    <x v="3"/>
    <x v="20"/>
    <s v="Belo Horizonte"/>
    <x v="4"/>
    <n v="300"/>
    <n v="1"/>
    <n v="300"/>
    <n v="45"/>
    <n v="0.15"/>
  </r>
  <r>
    <x v="0"/>
    <x v="0"/>
    <x v="38"/>
    <x v="3"/>
    <x v="20"/>
    <s v="Belo Horizonte"/>
    <x v="11"/>
    <n v="4600"/>
    <n v="5"/>
    <n v="23000"/>
    <n v="5750"/>
    <n v="0.25"/>
  </r>
  <r>
    <x v="2"/>
    <x v="1"/>
    <x v="39"/>
    <x v="3"/>
    <x v="20"/>
    <s v="Belo Horizonte"/>
    <x v="1"/>
    <n v="500"/>
    <n v="8"/>
    <n v="4000"/>
    <n v="1000"/>
    <n v="0.25"/>
  </r>
  <r>
    <x v="0"/>
    <x v="1"/>
    <x v="40"/>
    <x v="3"/>
    <x v="20"/>
    <s v="Belo Horizonte"/>
    <x v="6"/>
    <n v="1500"/>
    <n v="3"/>
    <n v="4500"/>
    <n v="1800"/>
    <n v="0.4"/>
  </r>
  <r>
    <x v="0"/>
    <x v="1"/>
    <x v="41"/>
    <x v="3"/>
    <x v="20"/>
    <s v="Belo Horizonte"/>
    <x v="6"/>
    <n v="1500"/>
    <n v="1"/>
    <n v="1500"/>
    <n v="600"/>
    <n v="0.4"/>
  </r>
  <r>
    <x v="0"/>
    <x v="1"/>
    <x v="42"/>
    <x v="3"/>
    <x v="20"/>
    <s v="Belo Horizonte"/>
    <x v="1"/>
    <n v="500"/>
    <n v="11"/>
    <n v="5500"/>
    <n v="1375"/>
    <n v="0.25"/>
  </r>
  <r>
    <x v="0"/>
    <x v="1"/>
    <x v="43"/>
    <x v="3"/>
    <x v="20"/>
    <s v="Belo Horizonte"/>
    <x v="5"/>
    <n v="1700"/>
    <n v="12"/>
    <n v="20400"/>
    <n v="10200"/>
    <n v="0.5"/>
  </r>
  <r>
    <x v="2"/>
    <x v="0"/>
    <x v="44"/>
    <x v="3"/>
    <x v="20"/>
    <s v="Belo Horizonte"/>
    <x v="2"/>
    <n v="1200"/>
    <n v="4"/>
    <n v="4800"/>
    <n v="1440"/>
    <n v="0.3"/>
  </r>
  <r>
    <x v="0"/>
    <x v="1"/>
    <x v="45"/>
    <x v="3"/>
    <x v="20"/>
    <s v="Belo Horizonte"/>
    <x v="8"/>
    <n v="3400"/>
    <n v="1"/>
    <n v="3400"/>
    <n v="1190"/>
    <n v="0.35"/>
  </r>
  <r>
    <x v="1"/>
    <x v="1"/>
    <x v="46"/>
    <x v="3"/>
    <x v="20"/>
    <s v="Belo Horizonte"/>
    <x v="10"/>
    <n v="3200"/>
    <n v="10"/>
    <n v="32000"/>
    <n v="6400"/>
    <n v="0.2"/>
  </r>
  <r>
    <x v="3"/>
    <x v="1"/>
    <x v="47"/>
    <x v="3"/>
    <x v="20"/>
    <s v="Belo Horizonte"/>
    <x v="4"/>
    <n v="300"/>
    <n v="7"/>
    <n v="2100"/>
    <n v="315"/>
    <n v="0.15"/>
  </r>
  <r>
    <x v="3"/>
    <x v="1"/>
    <x v="48"/>
    <x v="3"/>
    <x v="20"/>
    <s v="Belo Horizonte"/>
    <x v="2"/>
    <n v="1200"/>
    <n v="5"/>
    <n v="6000"/>
    <n v="1800"/>
    <n v="0.3"/>
  </r>
  <r>
    <x v="4"/>
    <x v="1"/>
    <x v="49"/>
    <x v="3"/>
    <x v="20"/>
    <s v="Belo Horizonte"/>
    <x v="12"/>
    <n v="4500"/>
    <n v="3"/>
    <n v="13500"/>
    <n v="3375"/>
    <n v="0.25"/>
  </r>
  <r>
    <x v="1"/>
    <x v="0"/>
    <x v="50"/>
    <x v="3"/>
    <x v="20"/>
    <s v="Belo Horizonte"/>
    <x v="7"/>
    <n v="5340"/>
    <n v="5"/>
    <n v="26700"/>
    <n v="8010"/>
    <n v="0.3"/>
  </r>
  <r>
    <x v="2"/>
    <x v="0"/>
    <x v="51"/>
    <x v="3"/>
    <x v="20"/>
    <s v="Belo Horizonte"/>
    <x v="4"/>
    <n v="300"/>
    <n v="8"/>
    <n v="2400"/>
    <n v="360"/>
    <n v="0.15"/>
  </r>
  <r>
    <x v="3"/>
    <x v="1"/>
    <x v="52"/>
    <x v="3"/>
    <x v="20"/>
    <s v="Belo Horizonte"/>
    <x v="10"/>
    <n v="3200"/>
    <n v="6"/>
    <n v="19200"/>
    <n v="3840"/>
    <n v="0.2"/>
  </r>
  <r>
    <x v="3"/>
    <x v="0"/>
    <x v="53"/>
    <x v="3"/>
    <x v="20"/>
    <s v="Belo Horizonte"/>
    <x v="9"/>
    <n v="5300"/>
    <n v="8"/>
    <n v="42400"/>
    <n v="12720"/>
    <n v="0.3"/>
  </r>
  <r>
    <x v="0"/>
    <x v="1"/>
    <x v="54"/>
    <x v="3"/>
    <x v="20"/>
    <s v="Belo Horizonte"/>
    <x v="3"/>
    <n v="5130"/>
    <n v="4"/>
    <n v="20520"/>
    <n v="8208"/>
    <n v="0.4"/>
  </r>
  <r>
    <x v="1"/>
    <x v="1"/>
    <x v="55"/>
    <x v="3"/>
    <x v="20"/>
    <s v="Belo Horizonte"/>
    <x v="6"/>
    <n v="1500"/>
    <n v="7"/>
    <n v="10500"/>
    <n v="4200"/>
    <n v="0.4"/>
  </r>
  <r>
    <x v="0"/>
    <x v="1"/>
    <x v="56"/>
    <x v="3"/>
    <x v="20"/>
    <s v="Belo Horizonte"/>
    <x v="0"/>
    <n v="8902"/>
    <n v="2"/>
    <n v="17804"/>
    <n v="6231.4"/>
    <n v="0.35"/>
  </r>
  <r>
    <x v="1"/>
    <x v="1"/>
    <x v="57"/>
    <x v="3"/>
    <x v="20"/>
    <s v="Belo Horizonte"/>
    <x v="3"/>
    <n v="5130"/>
    <n v="9"/>
    <n v="46170"/>
    <n v="18468"/>
    <n v="0.4"/>
  </r>
  <r>
    <x v="1"/>
    <x v="0"/>
    <x v="58"/>
    <x v="3"/>
    <x v="20"/>
    <s v="Belo Horizonte"/>
    <x v="9"/>
    <n v="5300"/>
    <n v="1"/>
    <n v="5300"/>
    <n v="1590"/>
    <n v="0.3"/>
  </r>
  <r>
    <x v="0"/>
    <x v="1"/>
    <x v="59"/>
    <x v="3"/>
    <x v="20"/>
    <s v="Belo Horizonte"/>
    <x v="1"/>
    <n v="500"/>
    <n v="3"/>
    <n v="1500"/>
    <n v="375"/>
    <n v="0.25"/>
  </r>
  <r>
    <x v="0"/>
    <x v="0"/>
    <x v="60"/>
    <x v="3"/>
    <x v="20"/>
    <s v="Belo Horizonte"/>
    <x v="11"/>
    <n v="4600"/>
    <n v="11"/>
    <n v="50600"/>
    <n v="12650"/>
    <n v="0.25"/>
  </r>
  <r>
    <x v="0"/>
    <x v="1"/>
    <x v="61"/>
    <x v="3"/>
    <x v="20"/>
    <s v="Belo Horizonte"/>
    <x v="12"/>
    <n v="4500"/>
    <n v="10"/>
    <n v="45000"/>
    <n v="11250"/>
    <n v="0.25"/>
  </r>
  <r>
    <x v="0"/>
    <x v="1"/>
    <x v="62"/>
    <x v="3"/>
    <x v="20"/>
    <s v="Belo Horizonte"/>
    <x v="6"/>
    <n v="1500"/>
    <n v="2"/>
    <n v="3000"/>
    <n v="1200"/>
    <n v="0.4"/>
  </r>
  <r>
    <x v="1"/>
    <x v="1"/>
    <x v="63"/>
    <x v="3"/>
    <x v="20"/>
    <s v="Belo Horizonte"/>
    <x v="3"/>
    <n v="5130"/>
    <n v="7"/>
    <n v="35910"/>
    <n v="14364"/>
    <n v="0.4"/>
  </r>
  <r>
    <x v="3"/>
    <x v="0"/>
    <x v="64"/>
    <x v="3"/>
    <x v="20"/>
    <s v="Belo Horizonte"/>
    <x v="9"/>
    <n v="5300"/>
    <n v="9"/>
    <n v="47700"/>
    <n v="14310"/>
    <n v="0.3"/>
  </r>
  <r>
    <x v="0"/>
    <x v="1"/>
    <x v="65"/>
    <x v="3"/>
    <x v="20"/>
    <s v="Belo Horizonte"/>
    <x v="0"/>
    <n v="8902"/>
    <n v="3"/>
    <n v="26706"/>
    <n v="9347.0999999999985"/>
    <n v="0.35"/>
  </r>
  <r>
    <x v="0"/>
    <x v="1"/>
    <x v="66"/>
    <x v="3"/>
    <x v="20"/>
    <s v="Belo Horizonte"/>
    <x v="11"/>
    <n v="4600"/>
    <n v="1"/>
    <n v="4600"/>
    <n v="1150"/>
    <n v="0.25"/>
  </r>
  <r>
    <x v="0"/>
    <x v="1"/>
    <x v="67"/>
    <x v="3"/>
    <x v="20"/>
    <s v="Belo Horizonte"/>
    <x v="7"/>
    <n v="5340"/>
    <n v="6"/>
    <n v="32040"/>
    <n v="9612"/>
    <n v="0.3"/>
  </r>
  <r>
    <x v="0"/>
    <x v="0"/>
    <x v="68"/>
    <x v="3"/>
    <x v="20"/>
    <s v="Belo Horizonte"/>
    <x v="3"/>
    <n v="5130"/>
    <n v="4"/>
    <n v="20520"/>
    <n v="8208"/>
    <n v="0.4"/>
  </r>
  <r>
    <x v="0"/>
    <x v="1"/>
    <x v="69"/>
    <x v="3"/>
    <x v="20"/>
    <s v="Belo Horizonte"/>
    <x v="3"/>
    <n v="5130"/>
    <n v="12"/>
    <n v="61560"/>
    <n v="24624"/>
    <n v="0.4"/>
  </r>
  <r>
    <x v="2"/>
    <x v="1"/>
    <x v="70"/>
    <x v="3"/>
    <x v="20"/>
    <s v="Belo Horizonte"/>
    <x v="4"/>
    <n v="300"/>
    <n v="9"/>
    <n v="2700"/>
    <n v="405"/>
    <n v="0.15"/>
  </r>
  <r>
    <x v="1"/>
    <x v="1"/>
    <x v="71"/>
    <x v="3"/>
    <x v="20"/>
    <s v="Belo Horizonte"/>
    <x v="9"/>
    <n v="5300"/>
    <n v="11"/>
    <n v="58300"/>
    <n v="17490"/>
    <n v="0.3"/>
  </r>
  <r>
    <x v="0"/>
    <x v="0"/>
    <x v="72"/>
    <x v="3"/>
    <x v="20"/>
    <s v="Belo Horizonte"/>
    <x v="4"/>
    <n v="300"/>
    <n v="2"/>
    <n v="600"/>
    <n v="90"/>
    <n v="0.15"/>
  </r>
  <r>
    <x v="3"/>
    <x v="1"/>
    <x v="73"/>
    <x v="3"/>
    <x v="20"/>
    <s v="Belo Horizonte"/>
    <x v="10"/>
    <n v="3200"/>
    <n v="10"/>
    <n v="32000"/>
    <n v="6400"/>
    <n v="0.2"/>
  </r>
  <r>
    <x v="0"/>
    <x v="1"/>
    <x v="74"/>
    <x v="3"/>
    <x v="20"/>
    <s v="Belo Horizonte"/>
    <x v="7"/>
    <n v="5340"/>
    <n v="3"/>
    <n v="16020"/>
    <n v="4806"/>
    <n v="0.3"/>
  </r>
  <r>
    <x v="2"/>
    <x v="1"/>
    <x v="75"/>
    <x v="3"/>
    <x v="20"/>
    <s v="Belo Horizonte"/>
    <x v="10"/>
    <n v="3200"/>
    <n v="20"/>
    <n v="64000"/>
    <n v="12800"/>
    <n v="0.2"/>
  </r>
  <r>
    <x v="0"/>
    <x v="0"/>
    <x v="76"/>
    <x v="3"/>
    <x v="20"/>
    <s v="Belo Horizonte"/>
    <x v="11"/>
    <n v="4600"/>
    <n v="10"/>
    <n v="46000"/>
    <n v="11500"/>
    <n v="0.25"/>
  </r>
  <r>
    <x v="4"/>
    <x v="0"/>
    <x v="77"/>
    <x v="3"/>
    <x v="20"/>
    <s v="Belo Horizonte"/>
    <x v="9"/>
    <n v="5300"/>
    <n v="12"/>
    <n v="63600"/>
    <n v="19080"/>
    <n v="0.3"/>
  </r>
  <r>
    <x v="0"/>
    <x v="1"/>
    <x v="78"/>
    <x v="3"/>
    <x v="20"/>
    <s v="Belo Horizonte"/>
    <x v="2"/>
    <n v="1200"/>
    <n v="8"/>
    <n v="9600"/>
    <n v="2880"/>
    <n v="0.3"/>
  </r>
  <r>
    <x v="3"/>
    <x v="0"/>
    <x v="79"/>
    <x v="3"/>
    <x v="20"/>
    <s v="Belo Horizonte"/>
    <x v="9"/>
    <n v="5300"/>
    <n v="11"/>
    <n v="58300"/>
    <n v="17490"/>
    <n v="0.3"/>
  </r>
  <r>
    <x v="0"/>
    <x v="1"/>
    <x v="80"/>
    <x v="3"/>
    <x v="20"/>
    <s v="Belo Horizonte"/>
    <x v="9"/>
    <n v="5300"/>
    <n v="9"/>
    <n v="47700"/>
    <n v="14310"/>
    <n v="0.3"/>
  </r>
  <r>
    <x v="4"/>
    <x v="1"/>
    <x v="81"/>
    <x v="3"/>
    <x v="20"/>
    <s v="Belo Horizonte"/>
    <x v="4"/>
    <n v="300"/>
    <n v="5"/>
    <n v="1500"/>
    <n v="225"/>
    <n v="0.15"/>
  </r>
  <r>
    <x v="4"/>
    <x v="0"/>
    <x v="82"/>
    <x v="3"/>
    <x v="20"/>
    <s v="Belo Horizonte"/>
    <x v="0"/>
    <n v="8902"/>
    <n v="8"/>
    <n v="71216"/>
    <n v="24925.599999999999"/>
    <n v="0.35"/>
  </r>
  <r>
    <x v="1"/>
    <x v="1"/>
    <x v="83"/>
    <x v="3"/>
    <x v="20"/>
    <s v="Belo Horizonte"/>
    <x v="8"/>
    <n v="3400"/>
    <n v="6"/>
    <n v="20400"/>
    <n v="7140"/>
    <n v="0.35"/>
  </r>
  <r>
    <x v="2"/>
    <x v="1"/>
    <x v="84"/>
    <x v="3"/>
    <x v="20"/>
    <s v="Belo Horizonte"/>
    <x v="6"/>
    <n v="1500"/>
    <n v="11"/>
    <n v="16500"/>
    <n v="6600"/>
    <n v="0.4"/>
  </r>
  <r>
    <x v="0"/>
    <x v="1"/>
    <x v="85"/>
    <x v="3"/>
    <x v="20"/>
    <s v="Belo Horizonte"/>
    <x v="8"/>
    <n v="3400"/>
    <n v="7"/>
    <n v="23800"/>
    <n v="8330"/>
    <n v="0.35"/>
  </r>
  <r>
    <x v="0"/>
    <x v="1"/>
    <x v="0"/>
    <x v="3"/>
    <x v="22"/>
    <s v="Rio de Janeiro"/>
    <x v="2"/>
    <n v="1200"/>
    <n v="2"/>
    <n v="2400"/>
    <n v="720"/>
    <n v="0.3"/>
  </r>
  <r>
    <x v="2"/>
    <x v="1"/>
    <x v="0"/>
    <x v="3"/>
    <x v="22"/>
    <s v="Rio de Janeiro"/>
    <x v="10"/>
    <n v="3200"/>
    <n v="6"/>
    <n v="19200"/>
    <n v="3840"/>
    <n v="0.2"/>
  </r>
  <r>
    <x v="3"/>
    <x v="1"/>
    <x v="0"/>
    <x v="3"/>
    <x v="22"/>
    <s v="Rio de Janeiro"/>
    <x v="8"/>
    <n v="3400"/>
    <n v="6"/>
    <n v="20400"/>
    <n v="7140"/>
    <n v="0.35"/>
  </r>
  <r>
    <x v="1"/>
    <x v="0"/>
    <x v="1"/>
    <x v="3"/>
    <x v="22"/>
    <s v="Rio de Janeiro"/>
    <x v="3"/>
    <n v="5130"/>
    <n v="4"/>
    <n v="20520"/>
    <n v="8208"/>
    <n v="0.4"/>
  </r>
  <r>
    <x v="2"/>
    <x v="1"/>
    <x v="1"/>
    <x v="3"/>
    <x v="22"/>
    <s v="Rio de Janeiro"/>
    <x v="8"/>
    <n v="3400"/>
    <n v="8"/>
    <n v="27200"/>
    <n v="9520"/>
    <n v="0.35"/>
  </r>
  <r>
    <x v="2"/>
    <x v="1"/>
    <x v="1"/>
    <x v="3"/>
    <x v="22"/>
    <s v="Rio de Janeiro"/>
    <x v="8"/>
    <n v="3400"/>
    <n v="8"/>
    <n v="27200"/>
    <n v="9520"/>
    <n v="0.35"/>
  </r>
  <r>
    <x v="2"/>
    <x v="0"/>
    <x v="2"/>
    <x v="3"/>
    <x v="22"/>
    <s v="Rio de Janeiro"/>
    <x v="2"/>
    <n v="1200"/>
    <n v="12"/>
    <n v="14400"/>
    <n v="4320"/>
    <n v="0.3"/>
  </r>
  <r>
    <x v="0"/>
    <x v="0"/>
    <x v="2"/>
    <x v="3"/>
    <x v="22"/>
    <s v="Rio de Janeiro"/>
    <x v="9"/>
    <n v="5300"/>
    <n v="4"/>
    <n v="21200"/>
    <n v="6360"/>
    <n v="0.3"/>
  </r>
  <r>
    <x v="3"/>
    <x v="1"/>
    <x v="2"/>
    <x v="3"/>
    <x v="22"/>
    <s v="Rio de Janeiro"/>
    <x v="9"/>
    <n v="5300"/>
    <n v="9"/>
    <n v="47700"/>
    <n v="14310"/>
    <n v="0.3"/>
  </r>
  <r>
    <x v="2"/>
    <x v="0"/>
    <x v="3"/>
    <x v="3"/>
    <x v="22"/>
    <s v="Rio de Janeiro"/>
    <x v="5"/>
    <n v="1700"/>
    <n v="6"/>
    <n v="10200"/>
    <n v="5100"/>
    <n v="0.5"/>
  </r>
  <r>
    <x v="0"/>
    <x v="0"/>
    <x v="3"/>
    <x v="3"/>
    <x v="22"/>
    <s v="Rio de Janeiro"/>
    <x v="12"/>
    <n v="4500"/>
    <n v="6"/>
    <n v="27000"/>
    <n v="6750"/>
    <n v="0.25"/>
  </r>
  <r>
    <x v="3"/>
    <x v="0"/>
    <x v="3"/>
    <x v="3"/>
    <x v="22"/>
    <s v="Rio de Janeiro"/>
    <x v="10"/>
    <n v="3200"/>
    <n v="11"/>
    <n v="35200"/>
    <n v="7040"/>
    <n v="0.2"/>
  </r>
  <r>
    <x v="2"/>
    <x v="0"/>
    <x v="4"/>
    <x v="3"/>
    <x v="22"/>
    <s v="Rio de Janeiro"/>
    <x v="1"/>
    <n v="500"/>
    <n v="6"/>
    <n v="3000"/>
    <n v="750"/>
    <n v="0.25"/>
  </r>
  <r>
    <x v="3"/>
    <x v="1"/>
    <x v="4"/>
    <x v="3"/>
    <x v="22"/>
    <s v="Rio de Janeiro"/>
    <x v="3"/>
    <n v="5130"/>
    <n v="4"/>
    <n v="20520"/>
    <n v="8208"/>
    <n v="0.4"/>
  </r>
  <r>
    <x v="2"/>
    <x v="1"/>
    <x v="4"/>
    <x v="3"/>
    <x v="22"/>
    <s v="Rio de Janeiro"/>
    <x v="7"/>
    <n v="5340"/>
    <n v="12"/>
    <n v="64080"/>
    <n v="19224"/>
    <n v="0.3"/>
  </r>
  <r>
    <x v="0"/>
    <x v="1"/>
    <x v="5"/>
    <x v="3"/>
    <x v="22"/>
    <s v="Rio de Janeiro"/>
    <x v="11"/>
    <n v="4600"/>
    <n v="2"/>
    <n v="9200"/>
    <n v="2300"/>
    <n v="0.25"/>
  </r>
  <r>
    <x v="1"/>
    <x v="1"/>
    <x v="5"/>
    <x v="3"/>
    <x v="22"/>
    <s v="Rio de Janeiro"/>
    <x v="8"/>
    <n v="3400"/>
    <n v="10"/>
    <n v="34000"/>
    <n v="11900"/>
    <n v="0.35"/>
  </r>
  <r>
    <x v="4"/>
    <x v="1"/>
    <x v="5"/>
    <x v="3"/>
    <x v="22"/>
    <s v="Rio de Janeiro"/>
    <x v="10"/>
    <n v="3200"/>
    <n v="12"/>
    <n v="38400"/>
    <n v="7680"/>
    <n v="0.2"/>
  </r>
  <r>
    <x v="3"/>
    <x v="1"/>
    <x v="6"/>
    <x v="3"/>
    <x v="22"/>
    <s v="Rio de Janeiro"/>
    <x v="1"/>
    <n v="500"/>
    <n v="9"/>
    <n v="4500"/>
    <n v="1125"/>
    <n v="0.25"/>
  </r>
  <r>
    <x v="4"/>
    <x v="1"/>
    <x v="6"/>
    <x v="3"/>
    <x v="22"/>
    <s v="Rio de Janeiro"/>
    <x v="12"/>
    <n v="4500"/>
    <n v="4"/>
    <n v="18000"/>
    <n v="4500"/>
    <n v="0.25"/>
  </r>
  <r>
    <x v="3"/>
    <x v="1"/>
    <x v="6"/>
    <x v="3"/>
    <x v="22"/>
    <s v="Rio de Janeiro"/>
    <x v="9"/>
    <n v="5300"/>
    <n v="9"/>
    <n v="47700"/>
    <n v="14310"/>
    <n v="0.3"/>
  </r>
  <r>
    <x v="0"/>
    <x v="1"/>
    <x v="7"/>
    <x v="3"/>
    <x v="22"/>
    <s v="Rio de Janeiro"/>
    <x v="1"/>
    <n v="500"/>
    <n v="4"/>
    <n v="2000"/>
    <n v="500"/>
    <n v="0.25"/>
  </r>
  <r>
    <x v="2"/>
    <x v="1"/>
    <x v="7"/>
    <x v="3"/>
    <x v="22"/>
    <s v="Rio de Janeiro"/>
    <x v="5"/>
    <n v="1700"/>
    <n v="6"/>
    <n v="10200"/>
    <n v="5100"/>
    <n v="0.5"/>
  </r>
  <r>
    <x v="0"/>
    <x v="1"/>
    <x v="7"/>
    <x v="3"/>
    <x v="22"/>
    <s v="Rio de Janeiro"/>
    <x v="6"/>
    <n v="1500"/>
    <n v="8"/>
    <n v="12000"/>
    <n v="4800"/>
    <n v="0.4"/>
  </r>
  <r>
    <x v="0"/>
    <x v="1"/>
    <x v="8"/>
    <x v="3"/>
    <x v="22"/>
    <s v="Rio de Janeiro"/>
    <x v="5"/>
    <n v="1700"/>
    <n v="5"/>
    <n v="8500"/>
    <n v="4250"/>
    <n v="0.5"/>
  </r>
  <r>
    <x v="3"/>
    <x v="0"/>
    <x v="8"/>
    <x v="3"/>
    <x v="21"/>
    <s v="Vitória"/>
    <x v="5"/>
    <n v="1700"/>
    <n v="8"/>
    <n v="13600"/>
    <n v="6800"/>
    <n v="0.5"/>
  </r>
  <r>
    <x v="3"/>
    <x v="1"/>
    <x v="8"/>
    <x v="3"/>
    <x v="22"/>
    <s v="Rio de Janeiro"/>
    <x v="9"/>
    <n v="5300"/>
    <n v="9"/>
    <n v="47700"/>
    <n v="14310"/>
    <n v="0.3"/>
  </r>
  <r>
    <x v="2"/>
    <x v="0"/>
    <x v="9"/>
    <x v="3"/>
    <x v="22"/>
    <s v="Rio de Janeiro"/>
    <x v="4"/>
    <n v="300"/>
    <n v="11"/>
    <n v="3300"/>
    <n v="495"/>
    <n v="0.15"/>
  </r>
  <r>
    <x v="4"/>
    <x v="1"/>
    <x v="9"/>
    <x v="3"/>
    <x v="22"/>
    <s v="Rio de Janeiro"/>
    <x v="6"/>
    <n v="1500"/>
    <n v="12"/>
    <n v="18000"/>
    <n v="7200"/>
    <n v="0.4"/>
  </r>
  <r>
    <x v="3"/>
    <x v="1"/>
    <x v="9"/>
    <x v="3"/>
    <x v="22"/>
    <s v="Rio de Janeiro"/>
    <x v="7"/>
    <n v="5340"/>
    <n v="7"/>
    <n v="37380"/>
    <n v="11214"/>
    <n v="0.3"/>
  </r>
  <r>
    <x v="0"/>
    <x v="0"/>
    <x v="10"/>
    <x v="3"/>
    <x v="22"/>
    <s v="Rio de Janeiro"/>
    <x v="2"/>
    <n v="1200"/>
    <n v="5"/>
    <n v="6000"/>
    <n v="1800"/>
    <n v="0.3"/>
  </r>
  <r>
    <x v="3"/>
    <x v="1"/>
    <x v="10"/>
    <x v="3"/>
    <x v="22"/>
    <s v="Rio de Janeiro"/>
    <x v="3"/>
    <n v="5130"/>
    <n v="5"/>
    <n v="25650"/>
    <n v="10260"/>
    <n v="0.4"/>
  </r>
  <r>
    <x v="0"/>
    <x v="0"/>
    <x v="10"/>
    <x v="3"/>
    <x v="22"/>
    <s v="Rio de Janeiro"/>
    <x v="0"/>
    <n v="8902"/>
    <n v="10"/>
    <n v="89020"/>
    <n v="31156.999999999996"/>
    <n v="0.35"/>
  </r>
  <r>
    <x v="2"/>
    <x v="0"/>
    <x v="11"/>
    <x v="3"/>
    <x v="22"/>
    <s v="Rio de Janeiro"/>
    <x v="1"/>
    <n v="500"/>
    <n v="7"/>
    <n v="3500"/>
    <n v="875"/>
    <n v="0.25"/>
  </r>
  <r>
    <x v="2"/>
    <x v="0"/>
    <x v="11"/>
    <x v="3"/>
    <x v="22"/>
    <s v="Rio de Janeiro"/>
    <x v="9"/>
    <n v="5300"/>
    <n v="3"/>
    <n v="15900"/>
    <n v="4770"/>
    <n v="0.3"/>
  </r>
  <r>
    <x v="2"/>
    <x v="0"/>
    <x v="11"/>
    <x v="3"/>
    <x v="22"/>
    <s v="Rio de Janeiro"/>
    <x v="9"/>
    <n v="5300"/>
    <n v="7"/>
    <n v="37100"/>
    <n v="11130"/>
    <n v="0.3"/>
  </r>
  <r>
    <x v="1"/>
    <x v="0"/>
    <x v="12"/>
    <x v="3"/>
    <x v="22"/>
    <s v="Rio de Janeiro"/>
    <x v="1"/>
    <n v="500"/>
    <n v="7"/>
    <n v="3500"/>
    <n v="875"/>
    <n v="0.25"/>
  </r>
  <r>
    <x v="4"/>
    <x v="1"/>
    <x v="12"/>
    <x v="3"/>
    <x v="22"/>
    <s v="Rio de Janeiro"/>
    <x v="2"/>
    <n v="1200"/>
    <n v="4"/>
    <n v="4800"/>
    <n v="1440"/>
    <n v="0.3"/>
  </r>
  <r>
    <x v="0"/>
    <x v="1"/>
    <x v="12"/>
    <x v="3"/>
    <x v="22"/>
    <s v="Rio de Janeiro"/>
    <x v="10"/>
    <n v="3200"/>
    <n v="11"/>
    <n v="35200"/>
    <n v="7040"/>
    <n v="0.2"/>
  </r>
  <r>
    <x v="0"/>
    <x v="1"/>
    <x v="13"/>
    <x v="3"/>
    <x v="22"/>
    <s v="Rio de Janeiro"/>
    <x v="2"/>
    <n v="1200"/>
    <n v="2"/>
    <n v="2400"/>
    <n v="720"/>
    <n v="0.3"/>
  </r>
  <r>
    <x v="1"/>
    <x v="1"/>
    <x v="13"/>
    <x v="3"/>
    <x v="22"/>
    <s v="Rio de Janeiro"/>
    <x v="8"/>
    <n v="3400"/>
    <n v="8"/>
    <n v="27200"/>
    <n v="9520"/>
    <n v="0.35"/>
  </r>
  <r>
    <x v="1"/>
    <x v="1"/>
    <x v="13"/>
    <x v="3"/>
    <x v="22"/>
    <s v="Rio de Janeiro"/>
    <x v="9"/>
    <n v="5300"/>
    <n v="11"/>
    <n v="58300"/>
    <n v="17490"/>
    <n v="0.3"/>
  </r>
  <r>
    <x v="2"/>
    <x v="0"/>
    <x v="14"/>
    <x v="3"/>
    <x v="22"/>
    <s v="Rio de Janeiro"/>
    <x v="5"/>
    <n v="1700"/>
    <n v="1"/>
    <n v="1700"/>
    <n v="850"/>
    <n v="0.5"/>
  </r>
  <r>
    <x v="3"/>
    <x v="1"/>
    <x v="14"/>
    <x v="3"/>
    <x v="22"/>
    <s v="Rio de Janeiro"/>
    <x v="8"/>
    <n v="3400"/>
    <n v="1"/>
    <n v="3400"/>
    <n v="1190"/>
    <n v="0.35"/>
  </r>
  <r>
    <x v="0"/>
    <x v="1"/>
    <x v="14"/>
    <x v="3"/>
    <x v="21"/>
    <s v="Vitória"/>
    <x v="0"/>
    <n v="8902"/>
    <n v="2"/>
    <n v="17804"/>
    <n v="6231.4"/>
    <n v="0.35"/>
  </r>
  <r>
    <x v="0"/>
    <x v="1"/>
    <x v="15"/>
    <x v="3"/>
    <x v="22"/>
    <s v="Rio de Janeiro"/>
    <x v="5"/>
    <n v="1700"/>
    <n v="5"/>
    <n v="8500"/>
    <n v="4250"/>
    <n v="0.5"/>
  </r>
  <r>
    <x v="0"/>
    <x v="0"/>
    <x v="15"/>
    <x v="3"/>
    <x v="22"/>
    <s v="Rio de Janeiro"/>
    <x v="3"/>
    <n v="5130"/>
    <n v="2"/>
    <n v="10260"/>
    <n v="4104"/>
    <n v="0.4"/>
  </r>
  <r>
    <x v="3"/>
    <x v="0"/>
    <x v="15"/>
    <x v="3"/>
    <x v="22"/>
    <s v="Rio de Janeiro"/>
    <x v="3"/>
    <n v="5130"/>
    <n v="6"/>
    <n v="30780"/>
    <n v="12312"/>
    <n v="0.4"/>
  </r>
  <r>
    <x v="1"/>
    <x v="0"/>
    <x v="16"/>
    <x v="3"/>
    <x v="22"/>
    <s v="Rio de Janeiro"/>
    <x v="5"/>
    <n v="1700"/>
    <n v="4"/>
    <n v="6800"/>
    <n v="3400"/>
    <n v="0.5"/>
  </r>
  <r>
    <x v="0"/>
    <x v="0"/>
    <x v="16"/>
    <x v="3"/>
    <x v="22"/>
    <s v="Rio de Janeiro"/>
    <x v="12"/>
    <n v="4500"/>
    <n v="3"/>
    <n v="13500"/>
    <n v="3375"/>
    <n v="0.25"/>
  </r>
  <r>
    <x v="0"/>
    <x v="0"/>
    <x v="16"/>
    <x v="3"/>
    <x v="22"/>
    <s v="Rio de Janeiro"/>
    <x v="9"/>
    <n v="5300"/>
    <n v="12"/>
    <n v="63600"/>
    <n v="19080"/>
    <n v="0.3"/>
  </r>
  <r>
    <x v="0"/>
    <x v="0"/>
    <x v="17"/>
    <x v="3"/>
    <x v="22"/>
    <s v="Rio de Janeiro"/>
    <x v="4"/>
    <n v="300"/>
    <n v="4"/>
    <n v="1200"/>
    <n v="180"/>
    <n v="0.15"/>
  </r>
  <r>
    <x v="2"/>
    <x v="0"/>
    <x v="17"/>
    <x v="3"/>
    <x v="22"/>
    <s v="Rio de Janeiro"/>
    <x v="12"/>
    <n v="4500"/>
    <n v="4"/>
    <n v="18000"/>
    <n v="4500"/>
    <n v="0.25"/>
  </r>
  <r>
    <x v="1"/>
    <x v="1"/>
    <x v="17"/>
    <x v="3"/>
    <x v="22"/>
    <s v="Rio de Janeiro"/>
    <x v="8"/>
    <n v="3400"/>
    <n v="9"/>
    <n v="30600"/>
    <n v="10710"/>
    <n v="0.35"/>
  </r>
  <r>
    <x v="2"/>
    <x v="0"/>
    <x v="18"/>
    <x v="3"/>
    <x v="22"/>
    <s v="Rio de Janeiro"/>
    <x v="4"/>
    <n v="300"/>
    <n v="3"/>
    <n v="900"/>
    <n v="135"/>
    <n v="0.15"/>
  </r>
  <r>
    <x v="3"/>
    <x v="1"/>
    <x v="18"/>
    <x v="3"/>
    <x v="22"/>
    <s v="Rio de Janeiro"/>
    <x v="0"/>
    <n v="8902"/>
    <n v="3"/>
    <n v="26706"/>
    <n v="9347.0999999999985"/>
    <n v="0.35"/>
  </r>
  <r>
    <x v="0"/>
    <x v="0"/>
    <x v="18"/>
    <x v="3"/>
    <x v="22"/>
    <s v="Rio de Janeiro"/>
    <x v="7"/>
    <n v="5340"/>
    <n v="11"/>
    <n v="58740"/>
    <n v="17622"/>
    <n v="0.3"/>
  </r>
  <r>
    <x v="2"/>
    <x v="0"/>
    <x v="19"/>
    <x v="3"/>
    <x v="22"/>
    <s v="Rio de Janeiro"/>
    <x v="3"/>
    <n v="5130"/>
    <n v="9"/>
    <n v="46170"/>
    <n v="18468"/>
    <n v="0.4"/>
  </r>
  <r>
    <x v="0"/>
    <x v="1"/>
    <x v="19"/>
    <x v="3"/>
    <x v="22"/>
    <s v="Rio de Janeiro"/>
    <x v="7"/>
    <n v="5340"/>
    <n v="9"/>
    <n v="48060"/>
    <n v="14418"/>
    <n v="0.3"/>
  </r>
  <r>
    <x v="1"/>
    <x v="1"/>
    <x v="19"/>
    <x v="3"/>
    <x v="21"/>
    <s v="Vitória"/>
    <x v="7"/>
    <n v="5340"/>
    <n v="12"/>
    <n v="64080"/>
    <n v="19224"/>
    <n v="0.3"/>
  </r>
  <r>
    <x v="0"/>
    <x v="1"/>
    <x v="20"/>
    <x v="3"/>
    <x v="22"/>
    <s v="Rio de Janeiro"/>
    <x v="4"/>
    <n v="300"/>
    <n v="12"/>
    <n v="3600"/>
    <n v="540"/>
    <n v="0.15"/>
  </r>
  <r>
    <x v="0"/>
    <x v="1"/>
    <x v="20"/>
    <x v="3"/>
    <x v="22"/>
    <s v="Rio de Janeiro"/>
    <x v="12"/>
    <n v="4500"/>
    <n v="3"/>
    <n v="13500"/>
    <n v="3375"/>
    <n v="0.25"/>
  </r>
  <r>
    <x v="0"/>
    <x v="0"/>
    <x v="20"/>
    <x v="3"/>
    <x v="22"/>
    <s v="Rio de Janeiro"/>
    <x v="5"/>
    <n v="1700"/>
    <n v="12"/>
    <n v="20400"/>
    <n v="10200"/>
    <n v="0.5"/>
  </r>
  <r>
    <x v="0"/>
    <x v="1"/>
    <x v="21"/>
    <x v="3"/>
    <x v="22"/>
    <s v="Rio de Janeiro"/>
    <x v="1"/>
    <n v="500"/>
    <n v="4"/>
    <n v="2000"/>
    <n v="500"/>
    <n v="0.25"/>
  </r>
  <r>
    <x v="4"/>
    <x v="1"/>
    <x v="21"/>
    <x v="3"/>
    <x v="22"/>
    <s v="Rio de Janeiro"/>
    <x v="12"/>
    <n v="4500"/>
    <n v="5"/>
    <n v="22500"/>
    <n v="5625"/>
    <n v="0.25"/>
  </r>
  <r>
    <x v="0"/>
    <x v="1"/>
    <x v="21"/>
    <x v="3"/>
    <x v="22"/>
    <s v="Rio de Janeiro"/>
    <x v="7"/>
    <n v="5340"/>
    <n v="11"/>
    <n v="58740"/>
    <n v="17622"/>
    <n v="0.3"/>
  </r>
  <r>
    <x v="0"/>
    <x v="0"/>
    <x v="22"/>
    <x v="3"/>
    <x v="22"/>
    <s v="Rio de Janeiro"/>
    <x v="5"/>
    <n v="1700"/>
    <n v="5"/>
    <n v="8500"/>
    <n v="4250"/>
    <n v="0.5"/>
  </r>
  <r>
    <x v="2"/>
    <x v="1"/>
    <x v="22"/>
    <x v="3"/>
    <x v="22"/>
    <s v="Rio de Janeiro"/>
    <x v="10"/>
    <n v="3200"/>
    <n v="8"/>
    <n v="25600"/>
    <n v="5120"/>
    <n v="0.2"/>
  </r>
  <r>
    <x v="1"/>
    <x v="1"/>
    <x v="22"/>
    <x v="3"/>
    <x v="22"/>
    <s v="Rio de Janeiro"/>
    <x v="7"/>
    <n v="5340"/>
    <n v="12"/>
    <n v="64080"/>
    <n v="19224"/>
    <n v="0.3"/>
  </r>
  <r>
    <x v="3"/>
    <x v="1"/>
    <x v="23"/>
    <x v="3"/>
    <x v="22"/>
    <s v="Rio de Janeiro"/>
    <x v="2"/>
    <n v="1200"/>
    <n v="8"/>
    <n v="9600"/>
    <n v="2880"/>
    <n v="0.3"/>
  </r>
  <r>
    <x v="1"/>
    <x v="1"/>
    <x v="23"/>
    <x v="3"/>
    <x v="22"/>
    <s v="Rio de Janeiro"/>
    <x v="8"/>
    <n v="3400"/>
    <n v="10"/>
    <n v="34000"/>
    <n v="11900"/>
    <n v="0.35"/>
  </r>
  <r>
    <x v="1"/>
    <x v="1"/>
    <x v="23"/>
    <x v="3"/>
    <x v="22"/>
    <s v="Rio de Janeiro"/>
    <x v="12"/>
    <n v="4500"/>
    <n v="12"/>
    <n v="54000"/>
    <n v="13500"/>
    <n v="0.25"/>
  </r>
  <r>
    <x v="2"/>
    <x v="0"/>
    <x v="24"/>
    <x v="3"/>
    <x v="22"/>
    <s v="Rio de Janeiro"/>
    <x v="12"/>
    <n v="4500"/>
    <n v="5"/>
    <n v="22500"/>
    <n v="5625"/>
    <n v="0.25"/>
  </r>
  <r>
    <x v="0"/>
    <x v="1"/>
    <x v="24"/>
    <x v="3"/>
    <x v="22"/>
    <s v="Rio de Janeiro"/>
    <x v="9"/>
    <n v="5300"/>
    <n v="5"/>
    <n v="26500"/>
    <n v="7950"/>
    <n v="0.3"/>
  </r>
  <r>
    <x v="1"/>
    <x v="1"/>
    <x v="24"/>
    <x v="3"/>
    <x v="22"/>
    <s v="Rio de Janeiro"/>
    <x v="9"/>
    <n v="5300"/>
    <n v="10"/>
    <n v="53000"/>
    <n v="15900"/>
    <n v="0.3"/>
  </r>
  <r>
    <x v="1"/>
    <x v="1"/>
    <x v="25"/>
    <x v="3"/>
    <x v="22"/>
    <s v="Rio de Janeiro"/>
    <x v="9"/>
    <n v="5300"/>
    <n v="7"/>
    <n v="37100"/>
    <n v="11130"/>
    <n v="0.3"/>
  </r>
  <r>
    <x v="2"/>
    <x v="0"/>
    <x v="25"/>
    <x v="3"/>
    <x v="22"/>
    <s v="Rio de Janeiro"/>
    <x v="0"/>
    <n v="8902"/>
    <n v="7"/>
    <n v="62314"/>
    <n v="21809.899999999998"/>
    <n v="0.35"/>
  </r>
  <r>
    <x v="3"/>
    <x v="0"/>
    <x v="25"/>
    <x v="3"/>
    <x v="22"/>
    <s v="Rio de Janeiro"/>
    <x v="0"/>
    <n v="8902"/>
    <n v="9"/>
    <n v="80118"/>
    <n v="28041.3"/>
    <n v="0.35"/>
  </r>
  <r>
    <x v="3"/>
    <x v="0"/>
    <x v="26"/>
    <x v="3"/>
    <x v="22"/>
    <s v="Rio de Janeiro"/>
    <x v="6"/>
    <n v="1500"/>
    <n v="1"/>
    <n v="1500"/>
    <n v="600"/>
    <n v="0.4"/>
  </r>
  <r>
    <x v="0"/>
    <x v="1"/>
    <x v="26"/>
    <x v="3"/>
    <x v="22"/>
    <s v="Rio de Janeiro"/>
    <x v="9"/>
    <n v="5300"/>
    <n v="2"/>
    <n v="10600"/>
    <n v="3180"/>
    <n v="0.3"/>
  </r>
  <r>
    <x v="0"/>
    <x v="1"/>
    <x v="26"/>
    <x v="3"/>
    <x v="21"/>
    <s v="Vitória"/>
    <x v="0"/>
    <n v="8902"/>
    <n v="10"/>
    <n v="89020"/>
    <n v="31156.999999999996"/>
    <n v="0.35"/>
  </r>
  <r>
    <x v="0"/>
    <x v="0"/>
    <x v="27"/>
    <x v="3"/>
    <x v="22"/>
    <s v="Rio de Janeiro"/>
    <x v="6"/>
    <n v="1500"/>
    <n v="3"/>
    <n v="4500"/>
    <n v="1800"/>
    <n v="0.4"/>
  </r>
  <r>
    <x v="0"/>
    <x v="0"/>
    <x v="27"/>
    <x v="3"/>
    <x v="22"/>
    <s v="Rio de Janeiro"/>
    <x v="11"/>
    <n v="4600"/>
    <n v="4"/>
    <n v="18400"/>
    <n v="4600"/>
    <n v="0.25"/>
  </r>
  <r>
    <x v="4"/>
    <x v="1"/>
    <x v="27"/>
    <x v="3"/>
    <x v="22"/>
    <s v="Rio de Janeiro"/>
    <x v="10"/>
    <n v="3200"/>
    <n v="9"/>
    <n v="28800"/>
    <n v="5760"/>
    <n v="0.2"/>
  </r>
  <r>
    <x v="0"/>
    <x v="1"/>
    <x v="28"/>
    <x v="3"/>
    <x v="22"/>
    <s v="Rio de Janeiro"/>
    <x v="2"/>
    <n v="1200"/>
    <n v="1"/>
    <n v="1200"/>
    <n v="360"/>
    <n v="0.3"/>
  </r>
  <r>
    <x v="3"/>
    <x v="0"/>
    <x v="28"/>
    <x v="3"/>
    <x v="22"/>
    <s v="Rio de Janeiro"/>
    <x v="6"/>
    <n v="1500"/>
    <n v="1"/>
    <n v="1500"/>
    <n v="600"/>
    <n v="0.4"/>
  </r>
  <r>
    <x v="0"/>
    <x v="1"/>
    <x v="28"/>
    <x v="3"/>
    <x v="22"/>
    <s v="Rio de Janeiro"/>
    <x v="12"/>
    <n v="4500"/>
    <n v="3"/>
    <n v="13500"/>
    <n v="3375"/>
    <n v="0.25"/>
  </r>
  <r>
    <x v="3"/>
    <x v="1"/>
    <x v="28"/>
    <x v="3"/>
    <x v="22"/>
    <s v="Rio de Janeiro"/>
    <x v="10"/>
    <n v="3200"/>
    <n v="5"/>
    <n v="16000"/>
    <n v="3200"/>
    <n v="0.2"/>
  </r>
  <r>
    <x v="3"/>
    <x v="1"/>
    <x v="28"/>
    <x v="3"/>
    <x v="22"/>
    <s v="Rio de Janeiro"/>
    <x v="0"/>
    <n v="8902"/>
    <n v="3"/>
    <n v="26706"/>
    <n v="9347.0999999999985"/>
    <n v="0.35"/>
  </r>
  <r>
    <x v="0"/>
    <x v="1"/>
    <x v="28"/>
    <x v="3"/>
    <x v="22"/>
    <s v="Rio de Janeiro"/>
    <x v="3"/>
    <n v="5130"/>
    <n v="6"/>
    <n v="30780"/>
    <n v="12312"/>
    <n v="0.4"/>
  </r>
  <r>
    <x v="3"/>
    <x v="1"/>
    <x v="29"/>
    <x v="3"/>
    <x v="22"/>
    <s v="Rio de Janeiro"/>
    <x v="0"/>
    <n v="8902"/>
    <n v="3"/>
    <n v="26706"/>
    <n v="9347.0999999999985"/>
    <n v="0.35"/>
  </r>
  <r>
    <x v="4"/>
    <x v="1"/>
    <x v="29"/>
    <x v="3"/>
    <x v="22"/>
    <s v="Rio de Janeiro"/>
    <x v="10"/>
    <n v="3200"/>
    <n v="9"/>
    <n v="28800"/>
    <n v="5760"/>
    <n v="0.2"/>
  </r>
  <r>
    <x v="3"/>
    <x v="1"/>
    <x v="29"/>
    <x v="3"/>
    <x v="22"/>
    <s v="Rio de Janeiro"/>
    <x v="12"/>
    <n v="4500"/>
    <n v="9"/>
    <n v="40500"/>
    <n v="10125"/>
    <n v="0.25"/>
  </r>
  <r>
    <x v="0"/>
    <x v="1"/>
    <x v="30"/>
    <x v="3"/>
    <x v="22"/>
    <s v="Rio de Janeiro"/>
    <x v="12"/>
    <n v="4500"/>
    <n v="3"/>
    <n v="13500"/>
    <n v="3375"/>
    <n v="0.25"/>
  </r>
  <r>
    <x v="0"/>
    <x v="1"/>
    <x v="30"/>
    <x v="3"/>
    <x v="22"/>
    <s v="Rio de Janeiro"/>
    <x v="9"/>
    <n v="5300"/>
    <n v="5"/>
    <n v="26500"/>
    <n v="7950"/>
    <n v="0.3"/>
  </r>
  <r>
    <x v="2"/>
    <x v="0"/>
    <x v="30"/>
    <x v="3"/>
    <x v="22"/>
    <s v="Rio de Janeiro"/>
    <x v="10"/>
    <n v="3200"/>
    <n v="9"/>
    <n v="28800"/>
    <n v="5760"/>
    <n v="0.2"/>
  </r>
  <r>
    <x v="0"/>
    <x v="0"/>
    <x v="31"/>
    <x v="3"/>
    <x v="22"/>
    <s v="Rio de Janeiro"/>
    <x v="2"/>
    <n v="1200"/>
    <n v="1"/>
    <n v="1200"/>
    <n v="360"/>
    <n v="0.3"/>
  </r>
  <r>
    <x v="3"/>
    <x v="1"/>
    <x v="31"/>
    <x v="3"/>
    <x v="22"/>
    <s v="Rio de Janeiro"/>
    <x v="1"/>
    <n v="500"/>
    <n v="3"/>
    <n v="1500"/>
    <n v="375"/>
    <n v="0.25"/>
  </r>
  <r>
    <x v="0"/>
    <x v="1"/>
    <x v="31"/>
    <x v="3"/>
    <x v="21"/>
    <s v="Vitória"/>
    <x v="12"/>
    <n v="4500"/>
    <n v="1"/>
    <n v="4500"/>
    <n v="1125"/>
    <n v="0.25"/>
  </r>
  <r>
    <x v="0"/>
    <x v="1"/>
    <x v="32"/>
    <x v="3"/>
    <x v="22"/>
    <s v="Rio de Janeiro"/>
    <x v="10"/>
    <n v="3200"/>
    <n v="2"/>
    <n v="6400"/>
    <n v="1280"/>
    <n v="0.2"/>
  </r>
  <r>
    <x v="0"/>
    <x v="1"/>
    <x v="32"/>
    <x v="3"/>
    <x v="22"/>
    <s v="Rio de Janeiro"/>
    <x v="6"/>
    <n v="1500"/>
    <n v="8"/>
    <n v="12000"/>
    <n v="4800"/>
    <n v="0.4"/>
  </r>
  <r>
    <x v="3"/>
    <x v="0"/>
    <x v="32"/>
    <x v="3"/>
    <x v="22"/>
    <s v="Rio de Janeiro"/>
    <x v="0"/>
    <n v="8902"/>
    <n v="5"/>
    <n v="44510"/>
    <n v="15578.499999999998"/>
    <n v="0.35"/>
  </r>
  <r>
    <x v="0"/>
    <x v="1"/>
    <x v="33"/>
    <x v="3"/>
    <x v="22"/>
    <s v="Rio de Janeiro"/>
    <x v="6"/>
    <n v="1500"/>
    <n v="1"/>
    <n v="1500"/>
    <n v="600"/>
    <n v="0.4"/>
  </r>
  <r>
    <x v="0"/>
    <x v="1"/>
    <x v="33"/>
    <x v="3"/>
    <x v="22"/>
    <s v="Rio de Janeiro"/>
    <x v="9"/>
    <n v="5300"/>
    <n v="5"/>
    <n v="26500"/>
    <n v="7950"/>
    <n v="0.3"/>
  </r>
  <r>
    <x v="0"/>
    <x v="1"/>
    <x v="33"/>
    <x v="3"/>
    <x v="22"/>
    <s v="Rio de Janeiro"/>
    <x v="7"/>
    <n v="5340"/>
    <n v="11"/>
    <n v="58740"/>
    <n v="17622"/>
    <n v="0.3"/>
  </r>
  <r>
    <x v="0"/>
    <x v="1"/>
    <x v="34"/>
    <x v="3"/>
    <x v="22"/>
    <s v="Rio de Janeiro"/>
    <x v="9"/>
    <n v="5300"/>
    <n v="1"/>
    <n v="5300"/>
    <n v="1590"/>
    <n v="0.3"/>
  </r>
  <r>
    <x v="2"/>
    <x v="1"/>
    <x v="34"/>
    <x v="3"/>
    <x v="22"/>
    <s v="Rio de Janeiro"/>
    <x v="12"/>
    <n v="4500"/>
    <n v="5"/>
    <n v="22500"/>
    <n v="5625"/>
    <n v="0.25"/>
  </r>
  <r>
    <x v="0"/>
    <x v="0"/>
    <x v="34"/>
    <x v="3"/>
    <x v="22"/>
    <s v="Rio de Janeiro"/>
    <x v="0"/>
    <n v="8902"/>
    <n v="3"/>
    <n v="26706"/>
    <n v="9347.0999999999985"/>
    <n v="0.35"/>
  </r>
  <r>
    <x v="2"/>
    <x v="1"/>
    <x v="35"/>
    <x v="3"/>
    <x v="22"/>
    <s v="Rio de Janeiro"/>
    <x v="10"/>
    <n v="3200"/>
    <n v="9"/>
    <n v="28800"/>
    <n v="5760"/>
    <n v="0.2"/>
  </r>
  <r>
    <x v="0"/>
    <x v="1"/>
    <x v="35"/>
    <x v="3"/>
    <x v="22"/>
    <s v="Rio de Janeiro"/>
    <x v="7"/>
    <n v="5340"/>
    <n v="8"/>
    <n v="42720"/>
    <n v="12816"/>
    <n v="0.3"/>
  </r>
  <r>
    <x v="3"/>
    <x v="1"/>
    <x v="35"/>
    <x v="3"/>
    <x v="22"/>
    <s v="Rio de Janeiro"/>
    <x v="0"/>
    <n v="8902"/>
    <n v="9"/>
    <n v="80118"/>
    <n v="28041.3"/>
    <n v="0.35"/>
  </r>
  <r>
    <x v="0"/>
    <x v="1"/>
    <x v="36"/>
    <x v="3"/>
    <x v="22"/>
    <s v="Rio de Janeiro"/>
    <x v="11"/>
    <n v="4600"/>
    <n v="1"/>
    <n v="4600"/>
    <n v="1150"/>
    <n v="0.25"/>
  </r>
  <r>
    <x v="3"/>
    <x v="0"/>
    <x v="36"/>
    <x v="3"/>
    <x v="22"/>
    <s v="Rio de Janeiro"/>
    <x v="6"/>
    <n v="1500"/>
    <n v="6"/>
    <n v="9000"/>
    <n v="3600"/>
    <n v="0.4"/>
  </r>
  <r>
    <x v="0"/>
    <x v="1"/>
    <x v="36"/>
    <x v="3"/>
    <x v="22"/>
    <s v="Rio de Janeiro"/>
    <x v="12"/>
    <n v="4500"/>
    <n v="7"/>
    <n v="31500"/>
    <n v="7875"/>
    <n v="0.25"/>
  </r>
  <r>
    <x v="2"/>
    <x v="1"/>
    <x v="37"/>
    <x v="3"/>
    <x v="22"/>
    <s v="Rio de Janeiro"/>
    <x v="4"/>
    <n v="300"/>
    <n v="3"/>
    <n v="900"/>
    <n v="135"/>
    <n v="0.15"/>
  </r>
  <r>
    <x v="2"/>
    <x v="0"/>
    <x v="37"/>
    <x v="3"/>
    <x v="22"/>
    <s v="Rio de Janeiro"/>
    <x v="7"/>
    <n v="5340"/>
    <n v="5"/>
    <n v="26700"/>
    <n v="8010"/>
    <n v="0.3"/>
  </r>
  <r>
    <x v="1"/>
    <x v="1"/>
    <x v="37"/>
    <x v="3"/>
    <x v="21"/>
    <s v="Vitória"/>
    <x v="12"/>
    <n v="4500"/>
    <n v="11"/>
    <n v="49500"/>
    <n v="12375"/>
    <n v="0.25"/>
  </r>
  <r>
    <x v="3"/>
    <x v="1"/>
    <x v="38"/>
    <x v="3"/>
    <x v="22"/>
    <s v="Rio de Janeiro"/>
    <x v="1"/>
    <n v="500"/>
    <n v="5"/>
    <n v="2500"/>
    <n v="625"/>
    <n v="0.25"/>
  </r>
  <r>
    <x v="0"/>
    <x v="0"/>
    <x v="38"/>
    <x v="3"/>
    <x v="22"/>
    <s v="Rio de Janeiro"/>
    <x v="3"/>
    <n v="5130"/>
    <n v="4"/>
    <n v="20520"/>
    <n v="8208"/>
    <n v="0.4"/>
  </r>
  <r>
    <x v="0"/>
    <x v="1"/>
    <x v="38"/>
    <x v="3"/>
    <x v="22"/>
    <s v="Rio de Janeiro"/>
    <x v="0"/>
    <n v="8902"/>
    <n v="8"/>
    <n v="71216"/>
    <n v="24925.599999999999"/>
    <n v="0.35"/>
  </r>
  <r>
    <x v="3"/>
    <x v="1"/>
    <x v="39"/>
    <x v="3"/>
    <x v="22"/>
    <s v="Rio de Janeiro"/>
    <x v="2"/>
    <n v="1200"/>
    <n v="7"/>
    <n v="8400"/>
    <n v="2520"/>
    <n v="0.3"/>
  </r>
  <r>
    <x v="1"/>
    <x v="1"/>
    <x v="39"/>
    <x v="3"/>
    <x v="22"/>
    <s v="Rio de Janeiro"/>
    <x v="10"/>
    <n v="3200"/>
    <n v="12"/>
    <n v="38400"/>
    <n v="7680"/>
    <n v="0.2"/>
  </r>
  <r>
    <x v="0"/>
    <x v="1"/>
    <x v="39"/>
    <x v="3"/>
    <x v="22"/>
    <s v="Rio de Janeiro"/>
    <x v="7"/>
    <n v="5340"/>
    <n v="11"/>
    <n v="58740"/>
    <n v="17622"/>
    <n v="0.3"/>
  </r>
  <r>
    <x v="3"/>
    <x v="1"/>
    <x v="40"/>
    <x v="3"/>
    <x v="22"/>
    <s v="Rio de Janeiro"/>
    <x v="1"/>
    <n v="500"/>
    <n v="5"/>
    <n v="2500"/>
    <n v="625"/>
    <n v="0.25"/>
  </r>
  <r>
    <x v="4"/>
    <x v="1"/>
    <x v="40"/>
    <x v="3"/>
    <x v="22"/>
    <s v="Rio de Janeiro"/>
    <x v="10"/>
    <n v="3200"/>
    <n v="2"/>
    <n v="6400"/>
    <n v="1280"/>
    <n v="0.2"/>
  </r>
  <r>
    <x v="0"/>
    <x v="1"/>
    <x v="40"/>
    <x v="3"/>
    <x v="22"/>
    <s v="Rio de Janeiro"/>
    <x v="7"/>
    <n v="5340"/>
    <n v="6"/>
    <n v="32040"/>
    <n v="9612"/>
    <n v="0.3"/>
  </r>
  <r>
    <x v="0"/>
    <x v="1"/>
    <x v="41"/>
    <x v="3"/>
    <x v="22"/>
    <s v="Rio de Janeiro"/>
    <x v="4"/>
    <n v="300"/>
    <n v="6"/>
    <n v="1800"/>
    <n v="270"/>
    <n v="0.15"/>
  </r>
  <r>
    <x v="0"/>
    <x v="1"/>
    <x v="41"/>
    <x v="3"/>
    <x v="22"/>
    <s v="Rio de Janeiro"/>
    <x v="3"/>
    <n v="5130"/>
    <n v="1"/>
    <n v="5130"/>
    <n v="2052"/>
    <n v="0.4"/>
  </r>
  <r>
    <x v="1"/>
    <x v="1"/>
    <x v="41"/>
    <x v="3"/>
    <x v="22"/>
    <s v="Rio de Janeiro"/>
    <x v="10"/>
    <n v="3200"/>
    <n v="4"/>
    <n v="12800"/>
    <n v="2560"/>
    <n v="0.2"/>
  </r>
  <r>
    <x v="0"/>
    <x v="1"/>
    <x v="42"/>
    <x v="3"/>
    <x v="22"/>
    <s v="Rio de Janeiro"/>
    <x v="3"/>
    <n v="5130"/>
    <n v="4"/>
    <n v="20520"/>
    <n v="8208"/>
    <n v="0.4"/>
  </r>
  <r>
    <x v="0"/>
    <x v="0"/>
    <x v="42"/>
    <x v="3"/>
    <x v="22"/>
    <s v="Rio de Janeiro"/>
    <x v="11"/>
    <n v="4600"/>
    <n v="7"/>
    <n v="32200"/>
    <n v="8050"/>
    <n v="0.25"/>
  </r>
  <r>
    <x v="0"/>
    <x v="0"/>
    <x v="42"/>
    <x v="3"/>
    <x v="22"/>
    <s v="Rio de Janeiro"/>
    <x v="11"/>
    <n v="4600"/>
    <n v="7"/>
    <n v="32200"/>
    <n v="8050"/>
    <n v="0.25"/>
  </r>
  <r>
    <x v="4"/>
    <x v="0"/>
    <x v="43"/>
    <x v="3"/>
    <x v="22"/>
    <s v="Rio de Janeiro"/>
    <x v="4"/>
    <n v="300"/>
    <n v="8"/>
    <n v="2400"/>
    <n v="360"/>
    <n v="0.15"/>
  </r>
  <r>
    <x v="2"/>
    <x v="1"/>
    <x v="43"/>
    <x v="3"/>
    <x v="22"/>
    <s v="Rio de Janeiro"/>
    <x v="11"/>
    <n v="4600"/>
    <n v="2"/>
    <n v="9200"/>
    <n v="2300"/>
    <n v="0.25"/>
  </r>
  <r>
    <x v="0"/>
    <x v="1"/>
    <x v="43"/>
    <x v="3"/>
    <x v="22"/>
    <s v="Rio de Janeiro"/>
    <x v="6"/>
    <n v="1500"/>
    <n v="9"/>
    <n v="13500"/>
    <n v="5400"/>
    <n v="0.4"/>
  </r>
  <r>
    <x v="0"/>
    <x v="0"/>
    <x v="44"/>
    <x v="3"/>
    <x v="22"/>
    <s v="Rio de Janeiro"/>
    <x v="11"/>
    <n v="4600"/>
    <n v="4"/>
    <n v="18400"/>
    <n v="4600"/>
    <n v="0.25"/>
  </r>
  <r>
    <x v="2"/>
    <x v="1"/>
    <x v="44"/>
    <x v="3"/>
    <x v="22"/>
    <s v="Rio de Janeiro"/>
    <x v="10"/>
    <n v="3200"/>
    <n v="8"/>
    <n v="25600"/>
    <n v="5120"/>
    <n v="0.2"/>
  </r>
  <r>
    <x v="0"/>
    <x v="1"/>
    <x v="44"/>
    <x v="3"/>
    <x v="22"/>
    <s v="Rio de Janeiro"/>
    <x v="0"/>
    <n v="8902"/>
    <n v="4"/>
    <n v="35608"/>
    <n v="12462.8"/>
    <n v="0.35"/>
  </r>
  <r>
    <x v="3"/>
    <x v="0"/>
    <x v="45"/>
    <x v="3"/>
    <x v="22"/>
    <s v="Rio de Janeiro"/>
    <x v="4"/>
    <n v="300"/>
    <n v="7"/>
    <n v="2100"/>
    <n v="315"/>
    <n v="0.15"/>
  </r>
  <r>
    <x v="0"/>
    <x v="1"/>
    <x v="45"/>
    <x v="3"/>
    <x v="22"/>
    <s v="Rio de Janeiro"/>
    <x v="6"/>
    <n v="1500"/>
    <n v="6"/>
    <n v="9000"/>
    <n v="3600"/>
    <n v="0.4"/>
  </r>
  <r>
    <x v="1"/>
    <x v="1"/>
    <x v="45"/>
    <x v="3"/>
    <x v="22"/>
    <s v="Rio de Janeiro"/>
    <x v="12"/>
    <n v="4500"/>
    <n v="4"/>
    <n v="18000"/>
    <n v="4500"/>
    <n v="0.25"/>
  </r>
  <r>
    <x v="1"/>
    <x v="1"/>
    <x v="46"/>
    <x v="3"/>
    <x v="22"/>
    <s v="Rio de Janeiro"/>
    <x v="1"/>
    <n v="500"/>
    <n v="7"/>
    <n v="3500"/>
    <n v="875"/>
    <n v="0.25"/>
  </r>
  <r>
    <x v="4"/>
    <x v="1"/>
    <x v="46"/>
    <x v="3"/>
    <x v="22"/>
    <s v="Rio de Janeiro"/>
    <x v="6"/>
    <n v="1500"/>
    <n v="11"/>
    <n v="16500"/>
    <n v="6600"/>
    <n v="0.4"/>
  </r>
  <r>
    <x v="2"/>
    <x v="1"/>
    <x v="46"/>
    <x v="3"/>
    <x v="22"/>
    <s v="Rio de Janeiro"/>
    <x v="9"/>
    <n v="5300"/>
    <n v="4"/>
    <n v="21200"/>
    <n v="6360"/>
    <n v="0.3"/>
  </r>
  <r>
    <x v="0"/>
    <x v="1"/>
    <x v="47"/>
    <x v="3"/>
    <x v="22"/>
    <s v="Rio de Janeiro"/>
    <x v="4"/>
    <n v="300"/>
    <n v="5"/>
    <n v="1500"/>
    <n v="225"/>
    <n v="0.15"/>
  </r>
  <r>
    <x v="0"/>
    <x v="1"/>
    <x v="47"/>
    <x v="3"/>
    <x v="22"/>
    <s v="Rio de Janeiro"/>
    <x v="8"/>
    <n v="3400"/>
    <n v="6"/>
    <n v="20400"/>
    <n v="7140"/>
    <n v="0.35"/>
  </r>
  <r>
    <x v="3"/>
    <x v="0"/>
    <x v="47"/>
    <x v="3"/>
    <x v="22"/>
    <s v="Rio de Janeiro"/>
    <x v="12"/>
    <n v="4500"/>
    <n v="10"/>
    <n v="45000"/>
    <n v="11250"/>
    <n v="0.25"/>
  </r>
  <r>
    <x v="2"/>
    <x v="1"/>
    <x v="48"/>
    <x v="3"/>
    <x v="22"/>
    <s v="Rio de Janeiro"/>
    <x v="6"/>
    <n v="1500"/>
    <n v="3"/>
    <n v="4500"/>
    <n v="1800"/>
    <n v="0.4"/>
  </r>
  <r>
    <x v="0"/>
    <x v="0"/>
    <x v="48"/>
    <x v="3"/>
    <x v="22"/>
    <s v="Rio de Janeiro"/>
    <x v="11"/>
    <n v="4600"/>
    <n v="1"/>
    <n v="4600"/>
    <n v="1150"/>
    <n v="0.25"/>
  </r>
  <r>
    <x v="0"/>
    <x v="0"/>
    <x v="48"/>
    <x v="3"/>
    <x v="22"/>
    <s v="Rio de Janeiro"/>
    <x v="8"/>
    <n v="3400"/>
    <n v="11"/>
    <n v="37400"/>
    <n v="13090"/>
    <n v="0.35"/>
  </r>
  <r>
    <x v="1"/>
    <x v="1"/>
    <x v="49"/>
    <x v="3"/>
    <x v="22"/>
    <s v="Rio de Janeiro"/>
    <x v="7"/>
    <n v="5340"/>
    <n v="5"/>
    <n v="26700"/>
    <n v="8010"/>
    <n v="0.3"/>
  </r>
  <r>
    <x v="3"/>
    <x v="0"/>
    <x v="49"/>
    <x v="3"/>
    <x v="22"/>
    <s v="Rio de Janeiro"/>
    <x v="12"/>
    <n v="4500"/>
    <n v="12"/>
    <n v="54000"/>
    <n v="13500"/>
    <n v="0.25"/>
  </r>
  <r>
    <x v="0"/>
    <x v="1"/>
    <x v="49"/>
    <x v="3"/>
    <x v="22"/>
    <s v="Rio de Janeiro"/>
    <x v="9"/>
    <n v="5300"/>
    <n v="12"/>
    <n v="63600"/>
    <n v="19080"/>
    <n v="0.3"/>
  </r>
  <r>
    <x v="0"/>
    <x v="1"/>
    <x v="50"/>
    <x v="3"/>
    <x v="21"/>
    <s v="Vitória"/>
    <x v="6"/>
    <n v="1500"/>
    <n v="1"/>
    <n v="1500"/>
    <n v="600"/>
    <n v="0.4"/>
  </r>
  <r>
    <x v="3"/>
    <x v="0"/>
    <x v="50"/>
    <x v="3"/>
    <x v="22"/>
    <s v="Rio de Janeiro"/>
    <x v="5"/>
    <n v="1700"/>
    <n v="4"/>
    <n v="6800"/>
    <n v="3400"/>
    <n v="0.5"/>
  </r>
  <r>
    <x v="3"/>
    <x v="1"/>
    <x v="50"/>
    <x v="3"/>
    <x v="22"/>
    <s v="Rio de Janeiro"/>
    <x v="7"/>
    <n v="5340"/>
    <n v="12"/>
    <n v="64080"/>
    <n v="19224"/>
    <n v="0.3"/>
  </r>
  <r>
    <x v="2"/>
    <x v="0"/>
    <x v="51"/>
    <x v="3"/>
    <x v="22"/>
    <s v="Rio de Janeiro"/>
    <x v="3"/>
    <n v="5130"/>
    <n v="9"/>
    <n v="46170"/>
    <n v="18468"/>
    <n v="0.4"/>
  </r>
  <r>
    <x v="2"/>
    <x v="1"/>
    <x v="51"/>
    <x v="3"/>
    <x v="22"/>
    <s v="Rio de Janeiro"/>
    <x v="7"/>
    <n v="5340"/>
    <n v="9"/>
    <n v="48060"/>
    <n v="14418"/>
    <n v="0.3"/>
  </r>
  <r>
    <x v="4"/>
    <x v="1"/>
    <x v="51"/>
    <x v="3"/>
    <x v="22"/>
    <s v="Rio de Janeiro"/>
    <x v="3"/>
    <n v="5130"/>
    <n v="11"/>
    <n v="56430"/>
    <n v="22572"/>
    <n v="0.4"/>
  </r>
  <r>
    <x v="0"/>
    <x v="0"/>
    <x v="52"/>
    <x v="3"/>
    <x v="22"/>
    <s v="Rio de Janeiro"/>
    <x v="8"/>
    <n v="3400"/>
    <n v="7"/>
    <n v="23800"/>
    <n v="8330"/>
    <n v="0.35"/>
  </r>
  <r>
    <x v="1"/>
    <x v="1"/>
    <x v="52"/>
    <x v="3"/>
    <x v="22"/>
    <s v="Rio de Janeiro"/>
    <x v="9"/>
    <n v="5300"/>
    <n v="7"/>
    <n v="37100"/>
    <n v="11130"/>
    <n v="0.3"/>
  </r>
  <r>
    <x v="3"/>
    <x v="0"/>
    <x v="52"/>
    <x v="3"/>
    <x v="22"/>
    <s v="Rio de Janeiro"/>
    <x v="12"/>
    <n v="4500"/>
    <n v="11"/>
    <n v="49500"/>
    <n v="12375"/>
    <n v="0.25"/>
  </r>
  <r>
    <x v="0"/>
    <x v="1"/>
    <x v="53"/>
    <x v="3"/>
    <x v="22"/>
    <s v="Rio de Janeiro"/>
    <x v="6"/>
    <n v="1500"/>
    <n v="6"/>
    <n v="9000"/>
    <n v="3600"/>
    <n v="0.4"/>
  </r>
  <r>
    <x v="3"/>
    <x v="1"/>
    <x v="53"/>
    <x v="3"/>
    <x v="22"/>
    <s v="Rio de Janeiro"/>
    <x v="8"/>
    <n v="3400"/>
    <n v="10"/>
    <n v="34000"/>
    <n v="11900"/>
    <n v="0.35"/>
  </r>
  <r>
    <x v="3"/>
    <x v="1"/>
    <x v="53"/>
    <x v="3"/>
    <x v="22"/>
    <s v="Rio de Janeiro"/>
    <x v="9"/>
    <n v="5300"/>
    <n v="7"/>
    <n v="37100"/>
    <n v="11130"/>
    <n v="0.3"/>
  </r>
  <r>
    <x v="3"/>
    <x v="1"/>
    <x v="54"/>
    <x v="3"/>
    <x v="22"/>
    <s v="Rio de Janeiro"/>
    <x v="5"/>
    <n v="1700"/>
    <n v="4"/>
    <n v="6800"/>
    <n v="3400"/>
    <n v="0.5"/>
  </r>
  <r>
    <x v="2"/>
    <x v="1"/>
    <x v="54"/>
    <x v="3"/>
    <x v="22"/>
    <s v="Rio de Janeiro"/>
    <x v="11"/>
    <n v="4600"/>
    <n v="2"/>
    <n v="9200"/>
    <n v="2300"/>
    <n v="0.25"/>
  </r>
  <r>
    <x v="1"/>
    <x v="1"/>
    <x v="54"/>
    <x v="3"/>
    <x v="22"/>
    <s v="Rio de Janeiro"/>
    <x v="6"/>
    <n v="1500"/>
    <n v="7"/>
    <n v="10500"/>
    <n v="4200"/>
    <n v="0.4"/>
  </r>
  <r>
    <x v="3"/>
    <x v="1"/>
    <x v="55"/>
    <x v="3"/>
    <x v="22"/>
    <s v="Rio de Janeiro"/>
    <x v="5"/>
    <n v="1700"/>
    <n v="1"/>
    <n v="1700"/>
    <n v="850"/>
    <n v="0.5"/>
  </r>
  <r>
    <x v="2"/>
    <x v="1"/>
    <x v="55"/>
    <x v="3"/>
    <x v="22"/>
    <s v="Rio de Janeiro"/>
    <x v="9"/>
    <n v="5300"/>
    <n v="1"/>
    <n v="5300"/>
    <n v="1590"/>
    <n v="0.3"/>
  </r>
  <r>
    <x v="0"/>
    <x v="1"/>
    <x v="55"/>
    <x v="3"/>
    <x v="22"/>
    <s v="Rio de Janeiro"/>
    <x v="1"/>
    <n v="500"/>
    <n v="11"/>
    <n v="5500"/>
    <n v="1375"/>
    <n v="0.25"/>
  </r>
  <r>
    <x v="0"/>
    <x v="0"/>
    <x v="56"/>
    <x v="3"/>
    <x v="22"/>
    <s v="Rio de Janeiro"/>
    <x v="10"/>
    <n v="3200"/>
    <n v="3"/>
    <n v="9600"/>
    <n v="1920"/>
    <n v="0.2"/>
  </r>
  <r>
    <x v="3"/>
    <x v="1"/>
    <x v="56"/>
    <x v="3"/>
    <x v="22"/>
    <s v="Rio de Janeiro"/>
    <x v="12"/>
    <n v="4500"/>
    <n v="4"/>
    <n v="18000"/>
    <n v="4500"/>
    <n v="0.25"/>
  </r>
  <r>
    <x v="3"/>
    <x v="1"/>
    <x v="56"/>
    <x v="3"/>
    <x v="22"/>
    <s v="Rio de Janeiro"/>
    <x v="0"/>
    <n v="8902"/>
    <n v="7"/>
    <n v="62314"/>
    <n v="21809.899999999998"/>
    <n v="0.35"/>
  </r>
  <r>
    <x v="2"/>
    <x v="1"/>
    <x v="57"/>
    <x v="3"/>
    <x v="22"/>
    <s v="Rio de Janeiro"/>
    <x v="11"/>
    <n v="4600"/>
    <n v="2"/>
    <n v="9200"/>
    <n v="2300"/>
    <n v="0.25"/>
  </r>
  <r>
    <x v="0"/>
    <x v="1"/>
    <x v="57"/>
    <x v="3"/>
    <x v="22"/>
    <s v="Rio de Janeiro"/>
    <x v="5"/>
    <n v="1700"/>
    <n v="12"/>
    <n v="20400"/>
    <n v="10200"/>
    <n v="0.5"/>
  </r>
  <r>
    <x v="0"/>
    <x v="1"/>
    <x v="57"/>
    <x v="3"/>
    <x v="22"/>
    <s v="Rio de Janeiro"/>
    <x v="11"/>
    <n v="4600"/>
    <n v="6"/>
    <n v="27600"/>
    <n v="6900"/>
    <n v="0.25"/>
  </r>
  <r>
    <x v="0"/>
    <x v="1"/>
    <x v="58"/>
    <x v="3"/>
    <x v="22"/>
    <s v="Rio de Janeiro"/>
    <x v="4"/>
    <n v="300"/>
    <n v="12"/>
    <n v="3600"/>
    <n v="540"/>
    <n v="0.15"/>
  </r>
  <r>
    <x v="0"/>
    <x v="1"/>
    <x v="58"/>
    <x v="3"/>
    <x v="22"/>
    <s v="Rio de Janeiro"/>
    <x v="12"/>
    <n v="4500"/>
    <n v="6"/>
    <n v="27000"/>
    <n v="6750"/>
    <n v="0.25"/>
  </r>
  <r>
    <x v="1"/>
    <x v="1"/>
    <x v="58"/>
    <x v="3"/>
    <x v="22"/>
    <s v="Rio de Janeiro"/>
    <x v="8"/>
    <n v="3400"/>
    <n v="9"/>
    <n v="30600"/>
    <n v="10710"/>
    <n v="0.35"/>
  </r>
  <r>
    <x v="0"/>
    <x v="1"/>
    <x v="59"/>
    <x v="3"/>
    <x v="22"/>
    <s v="Rio de Janeiro"/>
    <x v="8"/>
    <n v="3400"/>
    <n v="4"/>
    <n v="13600"/>
    <n v="4760"/>
    <n v="0.35"/>
  </r>
  <r>
    <x v="0"/>
    <x v="0"/>
    <x v="59"/>
    <x v="3"/>
    <x v="22"/>
    <s v="Rio de Janeiro"/>
    <x v="0"/>
    <n v="8902"/>
    <n v="2"/>
    <n v="17804"/>
    <n v="6231.4"/>
    <n v="0.35"/>
  </r>
  <r>
    <x v="4"/>
    <x v="1"/>
    <x v="59"/>
    <x v="3"/>
    <x v="22"/>
    <s v="Rio de Janeiro"/>
    <x v="11"/>
    <n v="4600"/>
    <n v="7"/>
    <n v="32200"/>
    <n v="8050"/>
    <n v="0.25"/>
  </r>
  <r>
    <x v="3"/>
    <x v="1"/>
    <x v="60"/>
    <x v="3"/>
    <x v="22"/>
    <s v="Rio de Janeiro"/>
    <x v="4"/>
    <n v="300"/>
    <n v="10"/>
    <n v="3000"/>
    <n v="450"/>
    <n v="0.15"/>
  </r>
  <r>
    <x v="0"/>
    <x v="1"/>
    <x v="60"/>
    <x v="3"/>
    <x v="22"/>
    <s v="Rio de Janeiro"/>
    <x v="8"/>
    <n v="3400"/>
    <n v="1"/>
    <n v="3400"/>
    <n v="1190"/>
    <n v="0.35"/>
  </r>
  <r>
    <x v="0"/>
    <x v="0"/>
    <x v="60"/>
    <x v="3"/>
    <x v="22"/>
    <s v="Rio de Janeiro"/>
    <x v="8"/>
    <n v="3400"/>
    <n v="6"/>
    <n v="20400"/>
    <n v="7140"/>
    <n v="0.35"/>
  </r>
  <r>
    <x v="1"/>
    <x v="1"/>
    <x v="61"/>
    <x v="3"/>
    <x v="22"/>
    <s v="Rio de Janeiro"/>
    <x v="6"/>
    <n v="1500"/>
    <n v="3"/>
    <n v="4500"/>
    <n v="1800"/>
    <n v="0.4"/>
  </r>
  <r>
    <x v="3"/>
    <x v="1"/>
    <x v="61"/>
    <x v="3"/>
    <x v="22"/>
    <s v="Rio de Janeiro"/>
    <x v="2"/>
    <n v="1200"/>
    <n v="7"/>
    <n v="8400"/>
    <n v="2520"/>
    <n v="0.3"/>
  </r>
  <r>
    <x v="1"/>
    <x v="1"/>
    <x v="61"/>
    <x v="3"/>
    <x v="22"/>
    <s v="Rio de Janeiro"/>
    <x v="11"/>
    <n v="4600"/>
    <n v="9"/>
    <n v="41400"/>
    <n v="10350"/>
    <n v="0.25"/>
  </r>
  <r>
    <x v="3"/>
    <x v="1"/>
    <x v="62"/>
    <x v="3"/>
    <x v="22"/>
    <s v="Rio de Janeiro"/>
    <x v="1"/>
    <n v="500"/>
    <n v="7"/>
    <n v="3500"/>
    <n v="875"/>
    <n v="0.25"/>
  </r>
  <r>
    <x v="1"/>
    <x v="1"/>
    <x v="62"/>
    <x v="3"/>
    <x v="22"/>
    <s v="Rio de Janeiro"/>
    <x v="6"/>
    <n v="1500"/>
    <n v="7"/>
    <n v="10500"/>
    <n v="4200"/>
    <n v="0.4"/>
  </r>
  <r>
    <x v="2"/>
    <x v="0"/>
    <x v="62"/>
    <x v="3"/>
    <x v="22"/>
    <s v="Rio de Janeiro"/>
    <x v="11"/>
    <n v="4600"/>
    <n v="7"/>
    <n v="32200"/>
    <n v="8050"/>
    <n v="0.25"/>
  </r>
  <r>
    <x v="0"/>
    <x v="1"/>
    <x v="63"/>
    <x v="3"/>
    <x v="22"/>
    <s v="Rio de Janeiro"/>
    <x v="5"/>
    <n v="1700"/>
    <n v="5"/>
    <n v="8500"/>
    <n v="4250"/>
    <n v="0.5"/>
  </r>
  <r>
    <x v="2"/>
    <x v="1"/>
    <x v="63"/>
    <x v="3"/>
    <x v="22"/>
    <s v="Rio de Janeiro"/>
    <x v="7"/>
    <n v="5340"/>
    <n v="8"/>
    <n v="42720"/>
    <n v="12816"/>
    <n v="0.3"/>
  </r>
  <r>
    <x v="0"/>
    <x v="1"/>
    <x v="63"/>
    <x v="3"/>
    <x v="22"/>
    <s v="Rio de Janeiro"/>
    <x v="12"/>
    <n v="4500"/>
    <n v="10"/>
    <n v="45000"/>
    <n v="11250"/>
    <n v="0.25"/>
  </r>
  <r>
    <x v="2"/>
    <x v="0"/>
    <x v="64"/>
    <x v="3"/>
    <x v="22"/>
    <s v="Rio de Janeiro"/>
    <x v="2"/>
    <n v="1200"/>
    <n v="1"/>
    <n v="1200"/>
    <n v="360"/>
    <n v="0.3"/>
  </r>
  <r>
    <x v="3"/>
    <x v="1"/>
    <x v="64"/>
    <x v="3"/>
    <x v="22"/>
    <s v="Rio de Janeiro"/>
    <x v="5"/>
    <n v="1700"/>
    <n v="1"/>
    <n v="1700"/>
    <n v="850"/>
    <n v="0.5"/>
  </r>
  <r>
    <x v="3"/>
    <x v="0"/>
    <x v="64"/>
    <x v="3"/>
    <x v="22"/>
    <s v="Rio de Janeiro"/>
    <x v="1"/>
    <n v="500"/>
    <n v="9"/>
    <n v="4500"/>
    <n v="1125"/>
    <n v="0.25"/>
  </r>
  <r>
    <x v="0"/>
    <x v="1"/>
    <x v="65"/>
    <x v="3"/>
    <x v="22"/>
    <s v="Rio de Janeiro"/>
    <x v="1"/>
    <n v="500"/>
    <n v="6"/>
    <n v="3000"/>
    <n v="750"/>
    <n v="0.25"/>
  </r>
  <r>
    <x v="2"/>
    <x v="0"/>
    <x v="65"/>
    <x v="3"/>
    <x v="22"/>
    <s v="Rio de Janeiro"/>
    <x v="9"/>
    <n v="5300"/>
    <n v="3"/>
    <n v="15900"/>
    <n v="4770"/>
    <n v="0.3"/>
  </r>
  <r>
    <x v="0"/>
    <x v="1"/>
    <x v="65"/>
    <x v="3"/>
    <x v="22"/>
    <s v="Rio de Janeiro"/>
    <x v="12"/>
    <n v="4500"/>
    <n v="7"/>
    <n v="31500"/>
    <n v="7875"/>
    <n v="0.25"/>
  </r>
  <r>
    <x v="0"/>
    <x v="1"/>
    <x v="66"/>
    <x v="3"/>
    <x v="22"/>
    <s v="Rio de Janeiro"/>
    <x v="1"/>
    <n v="500"/>
    <n v="1"/>
    <n v="500"/>
    <n v="125"/>
    <n v="0.25"/>
  </r>
  <r>
    <x v="4"/>
    <x v="1"/>
    <x v="66"/>
    <x v="3"/>
    <x v="22"/>
    <s v="Rio de Janeiro"/>
    <x v="6"/>
    <n v="1500"/>
    <n v="5"/>
    <n v="7500"/>
    <n v="3000"/>
    <n v="0.4"/>
  </r>
  <r>
    <x v="3"/>
    <x v="0"/>
    <x v="66"/>
    <x v="3"/>
    <x v="22"/>
    <s v="Rio de Janeiro"/>
    <x v="0"/>
    <n v="8902"/>
    <n v="12"/>
    <n v="106824"/>
    <n v="37388.399999999994"/>
    <n v="0.35"/>
  </r>
  <r>
    <x v="3"/>
    <x v="1"/>
    <x v="67"/>
    <x v="3"/>
    <x v="22"/>
    <s v="Rio de Janeiro"/>
    <x v="5"/>
    <n v="1700"/>
    <n v="1"/>
    <n v="1700"/>
    <n v="850"/>
    <n v="0.5"/>
  </r>
  <r>
    <x v="3"/>
    <x v="0"/>
    <x v="67"/>
    <x v="3"/>
    <x v="22"/>
    <s v="Rio de Janeiro"/>
    <x v="8"/>
    <n v="3400"/>
    <n v="2"/>
    <n v="6800"/>
    <n v="2380"/>
    <n v="0.35"/>
  </r>
  <r>
    <x v="0"/>
    <x v="1"/>
    <x v="67"/>
    <x v="3"/>
    <x v="22"/>
    <s v="Rio de Janeiro"/>
    <x v="9"/>
    <n v="5300"/>
    <n v="9"/>
    <n v="47700"/>
    <n v="14310"/>
    <n v="0.3"/>
  </r>
  <r>
    <x v="3"/>
    <x v="1"/>
    <x v="68"/>
    <x v="3"/>
    <x v="22"/>
    <s v="Rio de Janeiro"/>
    <x v="12"/>
    <n v="4500"/>
    <n v="1"/>
    <n v="4500"/>
    <n v="1125"/>
    <n v="0.25"/>
  </r>
  <r>
    <x v="1"/>
    <x v="1"/>
    <x v="68"/>
    <x v="3"/>
    <x v="22"/>
    <s v="Rio de Janeiro"/>
    <x v="2"/>
    <n v="1200"/>
    <n v="4"/>
    <n v="4800"/>
    <n v="1440"/>
    <n v="0.3"/>
  </r>
  <r>
    <x v="3"/>
    <x v="1"/>
    <x v="68"/>
    <x v="3"/>
    <x v="22"/>
    <s v="Rio de Janeiro"/>
    <x v="6"/>
    <n v="1500"/>
    <n v="7"/>
    <n v="10500"/>
    <n v="4200"/>
    <n v="0.4"/>
  </r>
  <r>
    <x v="0"/>
    <x v="0"/>
    <x v="69"/>
    <x v="3"/>
    <x v="22"/>
    <s v="Rio de Janeiro"/>
    <x v="4"/>
    <n v="300"/>
    <n v="12"/>
    <n v="3600"/>
    <n v="540"/>
    <n v="0.15"/>
  </r>
  <r>
    <x v="4"/>
    <x v="1"/>
    <x v="69"/>
    <x v="3"/>
    <x v="22"/>
    <s v="Rio de Janeiro"/>
    <x v="5"/>
    <n v="1700"/>
    <n v="12"/>
    <n v="20400"/>
    <n v="10200"/>
    <n v="0.5"/>
  </r>
  <r>
    <x v="3"/>
    <x v="1"/>
    <x v="69"/>
    <x v="3"/>
    <x v="22"/>
    <s v="Rio de Janeiro"/>
    <x v="7"/>
    <n v="5340"/>
    <n v="4"/>
    <n v="21360"/>
    <n v="6408"/>
    <n v="0.3"/>
  </r>
  <r>
    <x v="4"/>
    <x v="1"/>
    <x v="70"/>
    <x v="3"/>
    <x v="22"/>
    <s v="Rio de Janeiro"/>
    <x v="5"/>
    <n v="1700"/>
    <n v="11"/>
    <n v="18700"/>
    <n v="9350"/>
    <n v="0.5"/>
  </r>
  <r>
    <x v="3"/>
    <x v="0"/>
    <x v="70"/>
    <x v="3"/>
    <x v="22"/>
    <s v="Rio de Janeiro"/>
    <x v="7"/>
    <n v="5340"/>
    <n v="4"/>
    <n v="21360"/>
    <n v="6408"/>
    <n v="0.3"/>
  </r>
  <r>
    <x v="3"/>
    <x v="1"/>
    <x v="70"/>
    <x v="3"/>
    <x v="22"/>
    <s v="Rio de Janeiro"/>
    <x v="8"/>
    <n v="3400"/>
    <n v="9"/>
    <n v="30600"/>
    <n v="10710"/>
    <n v="0.35"/>
  </r>
  <r>
    <x v="1"/>
    <x v="1"/>
    <x v="71"/>
    <x v="3"/>
    <x v="22"/>
    <s v="Rio de Janeiro"/>
    <x v="11"/>
    <n v="4600"/>
    <n v="2"/>
    <n v="9200"/>
    <n v="2300"/>
    <n v="0.25"/>
  </r>
  <r>
    <x v="1"/>
    <x v="1"/>
    <x v="71"/>
    <x v="3"/>
    <x v="22"/>
    <s v="Rio de Janeiro"/>
    <x v="7"/>
    <n v="5340"/>
    <n v="5"/>
    <n v="26700"/>
    <n v="8010"/>
    <n v="0.3"/>
  </r>
  <r>
    <x v="4"/>
    <x v="0"/>
    <x v="71"/>
    <x v="3"/>
    <x v="22"/>
    <s v="Rio de Janeiro"/>
    <x v="3"/>
    <n v="5130"/>
    <n v="12"/>
    <n v="61560"/>
    <n v="24624"/>
    <n v="0.4"/>
  </r>
  <r>
    <x v="0"/>
    <x v="1"/>
    <x v="72"/>
    <x v="3"/>
    <x v="22"/>
    <s v="Rio de Janeiro"/>
    <x v="6"/>
    <n v="1500"/>
    <n v="2"/>
    <n v="3000"/>
    <n v="1200"/>
    <n v="0.4"/>
  </r>
  <r>
    <x v="0"/>
    <x v="0"/>
    <x v="72"/>
    <x v="3"/>
    <x v="22"/>
    <s v="Rio de Janeiro"/>
    <x v="5"/>
    <n v="1700"/>
    <n v="5"/>
    <n v="8500"/>
    <n v="4250"/>
    <n v="0.5"/>
  </r>
  <r>
    <x v="0"/>
    <x v="0"/>
    <x v="72"/>
    <x v="3"/>
    <x v="22"/>
    <s v="Rio de Janeiro"/>
    <x v="5"/>
    <n v="1700"/>
    <n v="10"/>
    <n v="17000"/>
    <n v="8500"/>
    <n v="0.5"/>
  </r>
  <r>
    <x v="3"/>
    <x v="1"/>
    <x v="73"/>
    <x v="3"/>
    <x v="22"/>
    <s v="Rio de Janeiro"/>
    <x v="2"/>
    <n v="1200"/>
    <n v="4"/>
    <n v="4800"/>
    <n v="1440"/>
    <n v="0.3"/>
  </r>
  <r>
    <x v="0"/>
    <x v="1"/>
    <x v="73"/>
    <x v="3"/>
    <x v="22"/>
    <s v="Rio de Janeiro"/>
    <x v="11"/>
    <n v="4600"/>
    <n v="3"/>
    <n v="13800"/>
    <n v="3450"/>
    <n v="0.25"/>
  </r>
  <r>
    <x v="3"/>
    <x v="0"/>
    <x v="73"/>
    <x v="3"/>
    <x v="22"/>
    <s v="Rio de Janeiro"/>
    <x v="6"/>
    <n v="1500"/>
    <n v="10"/>
    <n v="15000"/>
    <n v="6000"/>
    <n v="0.4"/>
  </r>
  <r>
    <x v="2"/>
    <x v="0"/>
    <x v="74"/>
    <x v="3"/>
    <x v="22"/>
    <s v="Rio de Janeiro"/>
    <x v="5"/>
    <n v="1700"/>
    <n v="12"/>
    <n v="20400"/>
    <n v="10200"/>
    <n v="0.5"/>
  </r>
  <r>
    <x v="3"/>
    <x v="1"/>
    <x v="74"/>
    <x v="3"/>
    <x v="22"/>
    <s v="Rio de Janeiro"/>
    <x v="8"/>
    <n v="3400"/>
    <n v="9"/>
    <n v="30600"/>
    <n v="10710"/>
    <n v="0.35"/>
  </r>
  <r>
    <x v="3"/>
    <x v="0"/>
    <x v="74"/>
    <x v="3"/>
    <x v="22"/>
    <s v="Rio de Janeiro"/>
    <x v="8"/>
    <n v="3400"/>
    <n v="10"/>
    <n v="34000"/>
    <n v="11900"/>
    <n v="0.35"/>
  </r>
  <r>
    <x v="3"/>
    <x v="0"/>
    <x v="75"/>
    <x v="3"/>
    <x v="22"/>
    <s v="Rio de Janeiro"/>
    <x v="1"/>
    <n v="500"/>
    <n v="7"/>
    <n v="3500"/>
    <n v="875"/>
    <n v="0.25"/>
  </r>
  <r>
    <x v="0"/>
    <x v="1"/>
    <x v="75"/>
    <x v="3"/>
    <x v="22"/>
    <s v="Rio de Janeiro"/>
    <x v="5"/>
    <n v="1700"/>
    <n v="5"/>
    <n v="8500"/>
    <n v="4250"/>
    <n v="0.5"/>
  </r>
  <r>
    <x v="0"/>
    <x v="1"/>
    <x v="75"/>
    <x v="3"/>
    <x v="22"/>
    <s v="Rio de Janeiro"/>
    <x v="7"/>
    <n v="5340"/>
    <n v="13"/>
    <n v="69420"/>
    <n v="20826"/>
    <n v="0.3"/>
  </r>
  <r>
    <x v="0"/>
    <x v="0"/>
    <x v="76"/>
    <x v="3"/>
    <x v="22"/>
    <s v="Rio de Janeiro"/>
    <x v="5"/>
    <n v="1700"/>
    <n v="3"/>
    <n v="5100"/>
    <n v="2550"/>
    <n v="0.5"/>
  </r>
  <r>
    <x v="3"/>
    <x v="1"/>
    <x v="76"/>
    <x v="3"/>
    <x v="22"/>
    <s v="Rio de Janeiro"/>
    <x v="2"/>
    <n v="1200"/>
    <n v="7"/>
    <n v="8400"/>
    <n v="2520"/>
    <n v="0.3"/>
  </r>
  <r>
    <x v="0"/>
    <x v="1"/>
    <x v="76"/>
    <x v="3"/>
    <x v="22"/>
    <s v="Rio de Janeiro"/>
    <x v="11"/>
    <n v="4600"/>
    <n v="5"/>
    <n v="23000"/>
    <n v="5750"/>
    <n v="0.25"/>
  </r>
  <r>
    <x v="3"/>
    <x v="0"/>
    <x v="77"/>
    <x v="3"/>
    <x v="22"/>
    <s v="Rio de Janeiro"/>
    <x v="7"/>
    <n v="5340"/>
    <n v="10"/>
    <n v="53400"/>
    <n v="16020"/>
    <n v="0.3"/>
  </r>
  <r>
    <x v="0"/>
    <x v="1"/>
    <x v="77"/>
    <x v="3"/>
    <x v="22"/>
    <s v="Rio de Janeiro"/>
    <x v="7"/>
    <n v="5340"/>
    <n v="10"/>
    <n v="53400"/>
    <n v="16020"/>
    <n v="0.3"/>
  </r>
  <r>
    <x v="0"/>
    <x v="1"/>
    <x v="77"/>
    <x v="3"/>
    <x v="22"/>
    <s v="Rio de Janeiro"/>
    <x v="9"/>
    <n v="5300"/>
    <n v="12"/>
    <n v="63600"/>
    <n v="19080"/>
    <n v="0.3"/>
  </r>
  <r>
    <x v="0"/>
    <x v="1"/>
    <x v="78"/>
    <x v="3"/>
    <x v="22"/>
    <s v="Rio de Janeiro"/>
    <x v="10"/>
    <n v="3200"/>
    <n v="3"/>
    <n v="9600"/>
    <n v="1920"/>
    <n v="0.2"/>
  </r>
  <r>
    <x v="3"/>
    <x v="0"/>
    <x v="78"/>
    <x v="3"/>
    <x v="22"/>
    <s v="Rio de Janeiro"/>
    <x v="6"/>
    <n v="1500"/>
    <n v="7"/>
    <n v="10500"/>
    <n v="4200"/>
    <n v="0.4"/>
  </r>
  <r>
    <x v="0"/>
    <x v="0"/>
    <x v="78"/>
    <x v="3"/>
    <x v="22"/>
    <s v="Rio de Janeiro"/>
    <x v="9"/>
    <n v="5300"/>
    <n v="5"/>
    <n v="26500"/>
    <n v="7950"/>
    <n v="0.3"/>
  </r>
  <r>
    <x v="4"/>
    <x v="1"/>
    <x v="79"/>
    <x v="3"/>
    <x v="22"/>
    <s v="Rio de Janeiro"/>
    <x v="3"/>
    <n v="5130"/>
    <n v="3"/>
    <n v="15390"/>
    <n v="6156"/>
    <n v="0.4"/>
  </r>
  <r>
    <x v="3"/>
    <x v="1"/>
    <x v="79"/>
    <x v="3"/>
    <x v="22"/>
    <s v="Rio de Janeiro"/>
    <x v="12"/>
    <n v="4500"/>
    <n v="4"/>
    <n v="18000"/>
    <n v="4500"/>
    <n v="0.25"/>
  </r>
  <r>
    <x v="0"/>
    <x v="1"/>
    <x v="79"/>
    <x v="3"/>
    <x v="22"/>
    <s v="Rio de Janeiro"/>
    <x v="7"/>
    <n v="5340"/>
    <n v="7"/>
    <n v="37380"/>
    <n v="11214"/>
    <n v="0.3"/>
  </r>
  <r>
    <x v="2"/>
    <x v="1"/>
    <x v="80"/>
    <x v="3"/>
    <x v="22"/>
    <s v="Rio de Janeiro"/>
    <x v="8"/>
    <n v="3400"/>
    <n v="1"/>
    <n v="3400"/>
    <n v="1190"/>
    <n v="0.35"/>
  </r>
  <r>
    <x v="0"/>
    <x v="1"/>
    <x v="80"/>
    <x v="3"/>
    <x v="22"/>
    <s v="Rio de Janeiro"/>
    <x v="12"/>
    <n v="4500"/>
    <n v="9"/>
    <n v="40500"/>
    <n v="10125"/>
    <n v="0.25"/>
  </r>
  <r>
    <x v="4"/>
    <x v="1"/>
    <x v="80"/>
    <x v="3"/>
    <x v="22"/>
    <s v="Rio de Janeiro"/>
    <x v="9"/>
    <n v="5300"/>
    <n v="12"/>
    <n v="63600"/>
    <n v="19080"/>
    <n v="0.3"/>
  </r>
  <r>
    <x v="0"/>
    <x v="1"/>
    <x v="81"/>
    <x v="3"/>
    <x v="22"/>
    <s v="Rio de Janeiro"/>
    <x v="5"/>
    <n v="1700"/>
    <n v="5"/>
    <n v="8500"/>
    <n v="4250"/>
    <n v="0.5"/>
  </r>
  <r>
    <x v="3"/>
    <x v="1"/>
    <x v="81"/>
    <x v="3"/>
    <x v="22"/>
    <s v="Rio de Janeiro"/>
    <x v="10"/>
    <n v="3200"/>
    <n v="10"/>
    <n v="32000"/>
    <n v="6400"/>
    <n v="0.2"/>
  </r>
  <r>
    <x v="0"/>
    <x v="0"/>
    <x v="81"/>
    <x v="3"/>
    <x v="22"/>
    <s v="Rio de Janeiro"/>
    <x v="8"/>
    <n v="3400"/>
    <n v="12"/>
    <n v="40800"/>
    <n v="14280"/>
    <n v="0.35"/>
  </r>
  <r>
    <x v="0"/>
    <x v="1"/>
    <x v="82"/>
    <x v="3"/>
    <x v="22"/>
    <s v="Rio de Janeiro"/>
    <x v="5"/>
    <n v="1700"/>
    <n v="8"/>
    <n v="13600"/>
    <n v="6800"/>
    <n v="0.5"/>
  </r>
  <r>
    <x v="0"/>
    <x v="1"/>
    <x v="82"/>
    <x v="3"/>
    <x v="22"/>
    <s v="Rio de Janeiro"/>
    <x v="8"/>
    <n v="3400"/>
    <n v="5"/>
    <n v="17000"/>
    <n v="5950"/>
    <n v="0.35"/>
  </r>
  <r>
    <x v="0"/>
    <x v="0"/>
    <x v="82"/>
    <x v="3"/>
    <x v="22"/>
    <s v="Rio de Janeiro"/>
    <x v="11"/>
    <n v="4600"/>
    <n v="4"/>
    <n v="18400"/>
    <n v="4600"/>
    <n v="0.25"/>
  </r>
  <r>
    <x v="3"/>
    <x v="0"/>
    <x v="83"/>
    <x v="3"/>
    <x v="22"/>
    <s v="Rio de Janeiro"/>
    <x v="6"/>
    <n v="1500"/>
    <n v="7"/>
    <n v="10500"/>
    <n v="4200"/>
    <n v="0.4"/>
  </r>
  <r>
    <x v="1"/>
    <x v="1"/>
    <x v="83"/>
    <x v="3"/>
    <x v="22"/>
    <s v="Rio de Janeiro"/>
    <x v="10"/>
    <n v="3200"/>
    <n v="4"/>
    <n v="12800"/>
    <n v="2560"/>
    <n v="0.2"/>
  </r>
  <r>
    <x v="0"/>
    <x v="1"/>
    <x v="83"/>
    <x v="3"/>
    <x v="22"/>
    <s v="Rio de Janeiro"/>
    <x v="7"/>
    <n v="5340"/>
    <n v="3"/>
    <n v="16020"/>
    <n v="4806"/>
    <n v="0.3"/>
  </r>
  <r>
    <x v="3"/>
    <x v="1"/>
    <x v="84"/>
    <x v="3"/>
    <x v="22"/>
    <s v="Rio de Janeiro"/>
    <x v="6"/>
    <n v="1500"/>
    <n v="7"/>
    <n v="10500"/>
    <n v="4200"/>
    <n v="0.4"/>
  </r>
  <r>
    <x v="4"/>
    <x v="1"/>
    <x v="84"/>
    <x v="3"/>
    <x v="22"/>
    <s v="Rio de Janeiro"/>
    <x v="5"/>
    <n v="1700"/>
    <n v="15"/>
    <n v="25500"/>
    <n v="12750"/>
    <n v="0.5"/>
  </r>
  <r>
    <x v="4"/>
    <x v="0"/>
    <x v="84"/>
    <x v="3"/>
    <x v="22"/>
    <s v="Rio de Janeiro"/>
    <x v="3"/>
    <n v="5130"/>
    <n v="12"/>
    <n v="61560"/>
    <n v="24624"/>
    <n v="0.4"/>
  </r>
  <r>
    <x v="3"/>
    <x v="0"/>
    <x v="85"/>
    <x v="3"/>
    <x v="22"/>
    <s v="Rio de Janeiro"/>
    <x v="5"/>
    <n v="1700"/>
    <n v="1"/>
    <n v="1700"/>
    <n v="850"/>
    <n v="0.5"/>
  </r>
  <r>
    <x v="3"/>
    <x v="1"/>
    <x v="85"/>
    <x v="3"/>
    <x v="22"/>
    <s v="Rio de Janeiro"/>
    <x v="10"/>
    <n v="3200"/>
    <n v="8"/>
    <n v="25600"/>
    <n v="5120"/>
    <n v="0.2"/>
  </r>
  <r>
    <x v="4"/>
    <x v="0"/>
    <x v="85"/>
    <x v="3"/>
    <x v="22"/>
    <s v="Rio de Janeiro"/>
    <x v="12"/>
    <n v="4500"/>
    <n v="16"/>
    <n v="72000"/>
    <n v="18000"/>
    <n v="0.25"/>
  </r>
  <r>
    <x v="3"/>
    <x v="1"/>
    <x v="0"/>
    <x v="3"/>
    <x v="23"/>
    <s v="São Paulo"/>
    <x v="8"/>
    <n v="3400"/>
    <n v="1"/>
    <n v="3400"/>
    <n v="1190"/>
    <n v="0.35"/>
  </r>
  <r>
    <x v="0"/>
    <x v="1"/>
    <x v="0"/>
    <x v="3"/>
    <x v="23"/>
    <s v="São Paulo"/>
    <x v="1"/>
    <n v="500"/>
    <n v="8"/>
    <n v="4000"/>
    <n v="1000"/>
    <n v="0.25"/>
  </r>
  <r>
    <x v="0"/>
    <x v="1"/>
    <x v="0"/>
    <x v="3"/>
    <x v="23"/>
    <s v="São Paulo"/>
    <x v="3"/>
    <n v="5130"/>
    <n v="9"/>
    <n v="46170"/>
    <n v="18468"/>
    <n v="0.4"/>
  </r>
  <r>
    <x v="2"/>
    <x v="0"/>
    <x v="0"/>
    <x v="3"/>
    <x v="23"/>
    <s v="São Paulo"/>
    <x v="12"/>
    <n v="4500"/>
    <n v="12"/>
    <n v="54000"/>
    <n v="13500"/>
    <n v="0.25"/>
  </r>
  <r>
    <x v="2"/>
    <x v="1"/>
    <x v="1"/>
    <x v="3"/>
    <x v="23"/>
    <s v="São Paulo"/>
    <x v="4"/>
    <n v="300"/>
    <n v="10"/>
    <n v="3000"/>
    <n v="450"/>
    <n v="0.15"/>
  </r>
  <r>
    <x v="3"/>
    <x v="1"/>
    <x v="1"/>
    <x v="3"/>
    <x v="23"/>
    <s v="São Paulo"/>
    <x v="2"/>
    <n v="1200"/>
    <n v="8"/>
    <n v="9600"/>
    <n v="2880"/>
    <n v="0.3"/>
  </r>
  <r>
    <x v="1"/>
    <x v="1"/>
    <x v="1"/>
    <x v="3"/>
    <x v="23"/>
    <s v="São Paulo"/>
    <x v="8"/>
    <n v="3400"/>
    <n v="10"/>
    <n v="34000"/>
    <n v="11900"/>
    <n v="0.35"/>
  </r>
  <r>
    <x v="1"/>
    <x v="1"/>
    <x v="1"/>
    <x v="3"/>
    <x v="23"/>
    <s v="São Paulo"/>
    <x v="0"/>
    <n v="8902"/>
    <n v="12"/>
    <n v="106824"/>
    <n v="37388.399999999994"/>
    <n v="0.35"/>
  </r>
  <r>
    <x v="1"/>
    <x v="1"/>
    <x v="2"/>
    <x v="3"/>
    <x v="23"/>
    <s v="São Paulo"/>
    <x v="12"/>
    <n v="4500"/>
    <n v="1"/>
    <n v="4500"/>
    <n v="1125"/>
    <n v="0.25"/>
  </r>
  <r>
    <x v="1"/>
    <x v="0"/>
    <x v="2"/>
    <x v="3"/>
    <x v="23"/>
    <s v="São Paulo"/>
    <x v="8"/>
    <n v="3400"/>
    <n v="4"/>
    <n v="13600"/>
    <n v="4760"/>
    <n v="0.35"/>
  </r>
  <r>
    <x v="2"/>
    <x v="1"/>
    <x v="2"/>
    <x v="3"/>
    <x v="23"/>
    <s v="São Paulo"/>
    <x v="7"/>
    <n v="5340"/>
    <n v="4"/>
    <n v="21360"/>
    <n v="6408"/>
    <n v="0.3"/>
  </r>
  <r>
    <x v="1"/>
    <x v="1"/>
    <x v="2"/>
    <x v="3"/>
    <x v="23"/>
    <s v="São Paulo"/>
    <x v="11"/>
    <n v="4600"/>
    <n v="9"/>
    <n v="41400"/>
    <n v="10350"/>
    <n v="0.25"/>
  </r>
  <r>
    <x v="1"/>
    <x v="1"/>
    <x v="3"/>
    <x v="3"/>
    <x v="23"/>
    <s v="São Paulo"/>
    <x v="1"/>
    <n v="500"/>
    <n v="3"/>
    <n v="1500"/>
    <n v="375"/>
    <n v="0.25"/>
  </r>
  <r>
    <x v="2"/>
    <x v="1"/>
    <x v="3"/>
    <x v="3"/>
    <x v="23"/>
    <s v="São Paulo"/>
    <x v="10"/>
    <n v="3200"/>
    <n v="6"/>
    <n v="19200"/>
    <n v="3840"/>
    <n v="0.2"/>
  </r>
  <r>
    <x v="0"/>
    <x v="1"/>
    <x v="3"/>
    <x v="3"/>
    <x v="23"/>
    <s v="São Paulo"/>
    <x v="11"/>
    <n v="4600"/>
    <n v="7"/>
    <n v="32200"/>
    <n v="8050"/>
    <n v="0.25"/>
  </r>
  <r>
    <x v="1"/>
    <x v="1"/>
    <x v="3"/>
    <x v="3"/>
    <x v="23"/>
    <s v="São Paulo"/>
    <x v="9"/>
    <n v="5300"/>
    <n v="10"/>
    <n v="53000"/>
    <n v="15900"/>
    <n v="0.3"/>
  </r>
  <r>
    <x v="0"/>
    <x v="1"/>
    <x v="4"/>
    <x v="3"/>
    <x v="23"/>
    <s v="São Paulo"/>
    <x v="3"/>
    <n v="5130"/>
    <n v="3"/>
    <n v="15390"/>
    <n v="6156"/>
    <n v="0.4"/>
  </r>
  <r>
    <x v="1"/>
    <x v="1"/>
    <x v="4"/>
    <x v="3"/>
    <x v="23"/>
    <s v="São Paulo"/>
    <x v="8"/>
    <n v="3400"/>
    <n v="5"/>
    <n v="17000"/>
    <n v="5950"/>
    <n v="0.35"/>
  </r>
  <r>
    <x v="2"/>
    <x v="0"/>
    <x v="4"/>
    <x v="3"/>
    <x v="23"/>
    <s v="São Paulo"/>
    <x v="0"/>
    <n v="8902"/>
    <n v="5"/>
    <n v="44510"/>
    <n v="15578.499999999998"/>
    <n v="0.35"/>
  </r>
  <r>
    <x v="0"/>
    <x v="1"/>
    <x v="4"/>
    <x v="3"/>
    <x v="23"/>
    <s v="São Paulo"/>
    <x v="7"/>
    <n v="5340"/>
    <n v="9"/>
    <n v="48060"/>
    <n v="14418"/>
    <n v="0.3"/>
  </r>
  <r>
    <x v="0"/>
    <x v="1"/>
    <x v="5"/>
    <x v="3"/>
    <x v="23"/>
    <s v="São Paulo"/>
    <x v="3"/>
    <n v="5130"/>
    <n v="3"/>
    <n v="15390"/>
    <n v="6156"/>
    <n v="0.4"/>
  </r>
  <r>
    <x v="0"/>
    <x v="1"/>
    <x v="5"/>
    <x v="3"/>
    <x v="23"/>
    <s v="São Paulo"/>
    <x v="11"/>
    <n v="4600"/>
    <n v="7"/>
    <n v="32200"/>
    <n v="8050"/>
    <n v="0.25"/>
  </r>
  <r>
    <x v="3"/>
    <x v="0"/>
    <x v="5"/>
    <x v="3"/>
    <x v="23"/>
    <s v="São Paulo"/>
    <x v="7"/>
    <n v="5340"/>
    <n v="10"/>
    <n v="53400"/>
    <n v="16020"/>
    <n v="0.3"/>
  </r>
  <r>
    <x v="0"/>
    <x v="1"/>
    <x v="5"/>
    <x v="3"/>
    <x v="23"/>
    <s v="São Paulo"/>
    <x v="11"/>
    <n v="4600"/>
    <n v="12"/>
    <n v="55200"/>
    <n v="13800"/>
    <n v="0.25"/>
  </r>
  <r>
    <x v="3"/>
    <x v="1"/>
    <x v="6"/>
    <x v="3"/>
    <x v="23"/>
    <s v="São Paulo"/>
    <x v="6"/>
    <n v="1500"/>
    <n v="3"/>
    <n v="4500"/>
    <n v="1800"/>
    <n v="0.4"/>
  </r>
  <r>
    <x v="3"/>
    <x v="1"/>
    <x v="6"/>
    <x v="3"/>
    <x v="23"/>
    <s v="São Paulo"/>
    <x v="5"/>
    <n v="1700"/>
    <n v="8"/>
    <n v="13600"/>
    <n v="6800"/>
    <n v="0.5"/>
  </r>
  <r>
    <x v="1"/>
    <x v="0"/>
    <x v="6"/>
    <x v="3"/>
    <x v="23"/>
    <s v="São Paulo"/>
    <x v="10"/>
    <n v="3200"/>
    <n v="5"/>
    <n v="16000"/>
    <n v="3200"/>
    <n v="0.2"/>
  </r>
  <r>
    <x v="0"/>
    <x v="0"/>
    <x v="6"/>
    <x v="3"/>
    <x v="23"/>
    <s v="São Paulo"/>
    <x v="11"/>
    <n v="4600"/>
    <n v="4"/>
    <n v="18400"/>
    <n v="4600"/>
    <n v="0.25"/>
  </r>
  <r>
    <x v="3"/>
    <x v="0"/>
    <x v="7"/>
    <x v="3"/>
    <x v="23"/>
    <s v="São Paulo"/>
    <x v="1"/>
    <n v="500"/>
    <n v="1"/>
    <n v="500"/>
    <n v="125"/>
    <n v="0.25"/>
  </r>
  <r>
    <x v="1"/>
    <x v="1"/>
    <x v="7"/>
    <x v="3"/>
    <x v="23"/>
    <s v="São Paulo"/>
    <x v="1"/>
    <n v="500"/>
    <n v="2"/>
    <n v="1000"/>
    <n v="250"/>
    <n v="0.25"/>
  </r>
  <r>
    <x v="4"/>
    <x v="1"/>
    <x v="7"/>
    <x v="3"/>
    <x v="23"/>
    <s v="São Paulo"/>
    <x v="0"/>
    <n v="8902"/>
    <n v="1"/>
    <n v="8902"/>
    <n v="3115.7"/>
    <n v="0.35"/>
  </r>
  <r>
    <x v="1"/>
    <x v="0"/>
    <x v="7"/>
    <x v="3"/>
    <x v="23"/>
    <s v="São Paulo"/>
    <x v="6"/>
    <n v="1500"/>
    <n v="10"/>
    <n v="15000"/>
    <n v="6000"/>
    <n v="0.4"/>
  </r>
  <r>
    <x v="4"/>
    <x v="1"/>
    <x v="8"/>
    <x v="3"/>
    <x v="23"/>
    <s v="São Paulo"/>
    <x v="4"/>
    <n v="300"/>
    <n v="11"/>
    <n v="3300"/>
    <n v="495"/>
    <n v="0.15"/>
  </r>
  <r>
    <x v="3"/>
    <x v="0"/>
    <x v="8"/>
    <x v="3"/>
    <x v="23"/>
    <s v="São Paulo"/>
    <x v="8"/>
    <n v="3400"/>
    <n v="6"/>
    <n v="20400"/>
    <n v="7140"/>
    <n v="0.35"/>
  </r>
  <r>
    <x v="3"/>
    <x v="1"/>
    <x v="8"/>
    <x v="3"/>
    <x v="23"/>
    <s v="São Paulo"/>
    <x v="3"/>
    <n v="5130"/>
    <n v="6"/>
    <n v="30780"/>
    <n v="12312"/>
    <n v="0.4"/>
  </r>
  <r>
    <x v="2"/>
    <x v="1"/>
    <x v="8"/>
    <x v="3"/>
    <x v="23"/>
    <s v="São Paulo"/>
    <x v="7"/>
    <n v="5340"/>
    <n v="12"/>
    <n v="64080"/>
    <n v="19224"/>
    <n v="0.3"/>
  </r>
  <r>
    <x v="0"/>
    <x v="1"/>
    <x v="9"/>
    <x v="3"/>
    <x v="23"/>
    <s v="São Paulo"/>
    <x v="2"/>
    <n v="1200"/>
    <n v="2"/>
    <n v="2400"/>
    <n v="720"/>
    <n v="0.3"/>
  </r>
  <r>
    <x v="0"/>
    <x v="1"/>
    <x v="9"/>
    <x v="3"/>
    <x v="23"/>
    <s v="São Paulo"/>
    <x v="9"/>
    <n v="5300"/>
    <n v="1"/>
    <n v="5300"/>
    <n v="1590"/>
    <n v="0.3"/>
  </r>
  <r>
    <x v="0"/>
    <x v="0"/>
    <x v="9"/>
    <x v="3"/>
    <x v="23"/>
    <s v="São Paulo"/>
    <x v="8"/>
    <n v="3400"/>
    <n v="11"/>
    <n v="37400"/>
    <n v="13090"/>
    <n v="0.35"/>
  </r>
  <r>
    <x v="0"/>
    <x v="0"/>
    <x v="9"/>
    <x v="3"/>
    <x v="23"/>
    <s v="São Paulo"/>
    <x v="0"/>
    <n v="8902"/>
    <n v="10"/>
    <n v="89020"/>
    <n v="31156.999999999996"/>
    <n v="0.35"/>
  </r>
  <r>
    <x v="0"/>
    <x v="1"/>
    <x v="10"/>
    <x v="3"/>
    <x v="23"/>
    <s v="São Paulo"/>
    <x v="10"/>
    <n v="3200"/>
    <n v="1"/>
    <n v="3200"/>
    <n v="640"/>
    <n v="0.2"/>
  </r>
  <r>
    <x v="0"/>
    <x v="1"/>
    <x v="10"/>
    <x v="3"/>
    <x v="23"/>
    <s v="São Paulo"/>
    <x v="11"/>
    <n v="4600"/>
    <n v="6"/>
    <n v="27600"/>
    <n v="6900"/>
    <n v="0.25"/>
  </r>
  <r>
    <x v="4"/>
    <x v="0"/>
    <x v="10"/>
    <x v="3"/>
    <x v="23"/>
    <s v="São Paulo"/>
    <x v="3"/>
    <n v="5130"/>
    <n v="9"/>
    <n v="46170"/>
    <n v="18468"/>
    <n v="0.4"/>
  </r>
  <r>
    <x v="3"/>
    <x v="1"/>
    <x v="10"/>
    <x v="3"/>
    <x v="23"/>
    <s v="São Paulo"/>
    <x v="11"/>
    <n v="4600"/>
    <n v="11"/>
    <n v="50600"/>
    <n v="12650"/>
    <n v="0.25"/>
  </r>
  <r>
    <x v="3"/>
    <x v="1"/>
    <x v="11"/>
    <x v="3"/>
    <x v="23"/>
    <s v="São Paulo"/>
    <x v="5"/>
    <n v="1700"/>
    <n v="9"/>
    <n v="15300"/>
    <n v="7650"/>
    <n v="0.5"/>
  </r>
  <r>
    <x v="0"/>
    <x v="1"/>
    <x v="11"/>
    <x v="3"/>
    <x v="23"/>
    <s v="São Paulo"/>
    <x v="11"/>
    <n v="4600"/>
    <n v="4"/>
    <n v="18400"/>
    <n v="4600"/>
    <n v="0.25"/>
  </r>
  <r>
    <x v="0"/>
    <x v="1"/>
    <x v="11"/>
    <x v="3"/>
    <x v="23"/>
    <s v="São Paulo"/>
    <x v="9"/>
    <n v="5300"/>
    <n v="5"/>
    <n v="26500"/>
    <n v="7950"/>
    <n v="0.3"/>
  </r>
  <r>
    <x v="2"/>
    <x v="1"/>
    <x v="11"/>
    <x v="3"/>
    <x v="23"/>
    <s v="São Paulo"/>
    <x v="9"/>
    <n v="5300"/>
    <n v="7"/>
    <n v="37100"/>
    <n v="11130"/>
    <n v="0.3"/>
  </r>
  <r>
    <x v="0"/>
    <x v="1"/>
    <x v="12"/>
    <x v="3"/>
    <x v="23"/>
    <s v="São Paulo"/>
    <x v="2"/>
    <n v="1200"/>
    <n v="1"/>
    <n v="1200"/>
    <n v="360"/>
    <n v="0.3"/>
  </r>
  <r>
    <x v="1"/>
    <x v="1"/>
    <x v="12"/>
    <x v="3"/>
    <x v="23"/>
    <s v="São Paulo"/>
    <x v="5"/>
    <n v="1700"/>
    <n v="6"/>
    <n v="10200"/>
    <n v="5100"/>
    <n v="0.5"/>
  </r>
  <r>
    <x v="0"/>
    <x v="1"/>
    <x v="12"/>
    <x v="3"/>
    <x v="23"/>
    <s v="São Paulo"/>
    <x v="12"/>
    <n v="4500"/>
    <n v="3"/>
    <n v="13500"/>
    <n v="3375"/>
    <n v="0.25"/>
  </r>
  <r>
    <x v="0"/>
    <x v="0"/>
    <x v="12"/>
    <x v="3"/>
    <x v="23"/>
    <s v="São Paulo"/>
    <x v="7"/>
    <n v="5340"/>
    <n v="8"/>
    <n v="42720"/>
    <n v="12816"/>
    <n v="0.3"/>
  </r>
  <r>
    <x v="2"/>
    <x v="1"/>
    <x v="13"/>
    <x v="3"/>
    <x v="23"/>
    <s v="São Paulo"/>
    <x v="5"/>
    <n v="1700"/>
    <n v="1"/>
    <n v="1700"/>
    <n v="850"/>
    <n v="0.5"/>
  </r>
  <r>
    <x v="0"/>
    <x v="1"/>
    <x v="13"/>
    <x v="3"/>
    <x v="23"/>
    <s v="São Paulo"/>
    <x v="4"/>
    <n v="300"/>
    <n v="9"/>
    <n v="2700"/>
    <n v="405"/>
    <n v="0.15"/>
  </r>
  <r>
    <x v="2"/>
    <x v="1"/>
    <x v="13"/>
    <x v="3"/>
    <x v="23"/>
    <s v="São Paulo"/>
    <x v="4"/>
    <n v="300"/>
    <n v="11"/>
    <n v="3300"/>
    <n v="495"/>
    <n v="0.15"/>
  </r>
  <r>
    <x v="3"/>
    <x v="0"/>
    <x v="13"/>
    <x v="3"/>
    <x v="23"/>
    <s v="São Paulo"/>
    <x v="6"/>
    <n v="1500"/>
    <n v="6"/>
    <n v="9000"/>
    <n v="3600"/>
    <n v="0.4"/>
  </r>
  <r>
    <x v="3"/>
    <x v="0"/>
    <x v="14"/>
    <x v="3"/>
    <x v="23"/>
    <s v="São Paulo"/>
    <x v="2"/>
    <n v="1200"/>
    <n v="8"/>
    <n v="9600"/>
    <n v="2880"/>
    <n v="0.3"/>
  </r>
  <r>
    <x v="4"/>
    <x v="1"/>
    <x v="14"/>
    <x v="3"/>
    <x v="23"/>
    <s v="São Paulo"/>
    <x v="6"/>
    <n v="1500"/>
    <n v="7"/>
    <n v="10500"/>
    <n v="4200"/>
    <n v="0.4"/>
  </r>
  <r>
    <x v="0"/>
    <x v="1"/>
    <x v="14"/>
    <x v="3"/>
    <x v="23"/>
    <s v="São Paulo"/>
    <x v="7"/>
    <n v="5340"/>
    <n v="8"/>
    <n v="42720"/>
    <n v="12816"/>
    <n v="0.3"/>
  </r>
  <r>
    <x v="2"/>
    <x v="1"/>
    <x v="14"/>
    <x v="3"/>
    <x v="23"/>
    <s v="São Paulo"/>
    <x v="0"/>
    <n v="8902"/>
    <n v="7"/>
    <n v="62314"/>
    <n v="21809.899999999998"/>
    <n v="0.35"/>
  </r>
  <r>
    <x v="1"/>
    <x v="0"/>
    <x v="15"/>
    <x v="3"/>
    <x v="23"/>
    <s v="São Paulo"/>
    <x v="1"/>
    <n v="500"/>
    <n v="6"/>
    <n v="3000"/>
    <n v="750"/>
    <n v="0.25"/>
  </r>
  <r>
    <x v="1"/>
    <x v="1"/>
    <x v="15"/>
    <x v="3"/>
    <x v="23"/>
    <s v="São Paulo"/>
    <x v="10"/>
    <n v="3200"/>
    <n v="5"/>
    <n v="16000"/>
    <n v="3200"/>
    <n v="0.2"/>
  </r>
  <r>
    <x v="3"/>
    <x v="1"/>
    <x v="15"/>
    <x v="3"/>
    <x v="23"/>
    <s v="São Paulo"/>
    <x v="11"/>
    <n v="4600"/>
    <n v="5"/>
    <n v="23000"/>
    <n v="5750"/>
    <n v="0.25"/>
  </r>
  <r>
    <x v="0"/>
    <x v="1"/>
    <x v="15"/>
    <x v="3"/>
    <x v="23"/>
    <s v="São Paulo"/>
    <x v="11"/>
    <n v="4600"/>
    <n v="10"/>
    <n v="46000"/>
    <n v="11500"/>
    <n v="0.25"/>
  </r>
  <r>
    <x v="0"/>
    <x v="0"/>
    <x v="16"/>
    <x v="3"/>
    <x v="23"/>
    <s v="São Paulo"/>
    <x v="1"/>
    <n v="500"/>
    <n v="4"/>
    <n v="2000"/>
    <n v="500"/>
    <n v="0.25"/>
  </r>
  <r>
    <x v="2"/>
    <x v="1"/>
    <x v="16"/>
    <x v="3"/>
    <x v="23"/>
    <s v="São Paulo"/>
    <x v="10"/>
    <n v="3200"/>
    <n v="4"/>
    <n v="12800"/>
    <n v="2560"/>
    <n v="0.2"/>
  </r>
  <r>
    <x v="3"/>
    <x v="0"/>
    <x v="16"/>
    <x v="3"/>
    <x v="23"/>
    <s v="São Paulo"/>
    <x v="12"/>
    <n v="4500"/>
    <n v="8"/>
    <n v="36000"/>
    <n v="9000"/>
    <n v="0.25"/>
  </r>
  <r>
    <x v="4"/>
    <x v="1"/>
    <x v="16"/>
    <x v="3"/>
    <x v="23"/>
    <s v="São Paulo"/>
    <x v="3"/>
    <n v="5130"/>
    <n v="10"/>
    <n v="51300"/>
    <n v="20520"/>
    <n v="0.4"/>
  </r>
  <r>
    <x v="3"/>
    <x v="1"/>
    <x v="17"/>
    <x v="3"/>
    <x v="23"/>
    <s v="São Paulo"/>
    <x v="1"/>
    <n v="500"/>
    <n v="11"/>
    <n v="5500"/>
    <n v="1375"/>
    <n v="0.25"/>
  </r>
  <r>
    <x v="1"/>
    <x v="1"/>
    <x v="17"/>
    <x v="3"/>
    <x v="23"/>
    <s v="São Paulo"/>
    <x v="10"/>
    <n v="3200"/>
    <n v="6"/>
    <n v="19200"/>
    <n v="3840"/>
    <n v="0.2"/>
  </r>
  <r>
    <x v="0"/>
    <x v="1"/>
    <x v="17"/>
    <x v="3"/>
    <x v="23"/>
    <s v="São Paulo"/>
    <x v="0"/>
    <n v="8902"/>
    <n v="4"/>
    <n v="35608"/>
    <n v="12462.8"/>
    <n v="0.35"/>
  </r>
  <r>
    <x v="1"/>
    <x v="1"/>
    <x v="17"/>
    <x v="3"/>
    <x v="23"/>
    <s v="São Paulo"/>
    <x v="0"/>
    <n v="8902"/>
    <n v="5"/>
    <n v="44510"/>
    <n v="15578.499999999998"/>
    <n v="0.35"/>
  </r>
  <r>
    <x v="0"/>
    <x v="0"/>
    <x v="18"/>
    <x v="3"/>
    <x v="23"/>
    <s v="São Paulo"/>
    <x v="6"/>
    <n v="1500"/>
    <n v="11"/>
    <n v="16500"/>
    <n v="6600"/>
    <n v="0.4"/>
  </r>
  <r>
    <x v="4"/>
    <x v="1"/>
    <x v="18"/>
    <x v="3"/>
    <x v="23"/>
    <s v="São Paulo"/>
    <x v="10"/>
    <n v="3200"/>
    <n v="8"/>
    <n v="25600"/>
    <n v="5120"/>
    <n v="0.2"/>
  </r>
  <r>
    <x v="0"/>
    <x v="1"/>
    <x v="18"/>
    <x v="3"/>
    <x v="23"/>
    <s v="São Paulo"/>
    <x v="12"/>
    <n v="4500"/>
    <n v="6"/>
    <n v="27000"/>
    <n v="6750"/>
    <n v="0.25"/>
  </r>
  <r>
    <x v="3"/>
    <x v="0"/>
    <x v="18"/>
    <x v="3"/>
    <x v="23"/>
    <s v="São Paulo"/>
    <x v="3"/>
    <n v="5130"/>
    <n v="6"/>
    <n v="30780"/>
    <n v="12312"/>
    <n v="0.4"/>
  </r>
  <r>
    <x v="0"/>
    <x v="1"/>
    <x v="19"/>
    <x v="3"/>
    <x v="23"/>
    <s v="São Paulo"/>
    <x v="5"/>
    <n v="1700"/>
    <n v="3"/>
    <n v="5100"/>
    <n v="2550"/>
    <n v="0.5"/>
  </r>
  <r>
    <x v="3"/>
    <x v="1"/>
    <x v="19"/>
    <x v="3"/>
    <x v="23"/>
    <s v="São Paulo"/>
    <x v="12"/>
    <n v="4500"/>
    <n v="2"/>
    <n v="9000"/>
    <n v="2250"/>
    <n v="0.25"/>
  </r>
  <r>
    <x v="1"/>
    <x v="0"/>
    <x v="19"/>
    <x v="3"/>
    <x v="23"/>
    <s v="São Paulo"/>
    <x v="5"/>
    <n v="1700"/>
    <n v="6"/>
    <n v="10200"/>
    <n v="5100"/>
    <n v="0.5"/>
  </r>
  <r>
    <x v="4"/>
    <x v="1"/>
    <x v="19"/>
    <x v="3"/>
    <x v="23"/>
    <s v="São Paulo"/>
    <x v="2"/>
    <n v="1200"/>
    <n v="9"/>
    <n v="10800"/>
    <n v="3240"/>
    <n v="0.3"/>
  </r>
  <r>
    <x v="3"/>
    <x v="0"/>
    <x v="20"/>
    <x v="3"/>
    <x v="23"/>
    <s v="São Paulo"/>
    <x v="6"/>
    <n v="1500"/>
    <n v="1"/>
    <n v="1500"/>
    <n v="600"/>
    <n v="0.4"/>
  </r>
  <r>
    <x v="1"/>
    <x v="1"/>
    <x v="20"/>
    <x v="3"/>
    <x v="23"/>
    <s v="São Paulo"/>
    <x v="6"/>
    <n v="1500"/>
    <n v="2"/>
    <n v="3000"/>
    <n v="1200"/>
    <n v="0.4"/>
  </r>
  <r>
    <x v="3"/>
    <x v="1"/>
    <x v="20"/>
    <x v="3"/>
    <x v="23"/>
    <s v="São Paulo"/>
    <x v="8"/>
    <n v="3400"/>
    <n v="6"/>
    <n v="20400"/>
    <n v="7140"/>
    <n v="0.35"/>
  </r>
  <r>
    <x v="1"/>
    <x v="1"/>
    <x v="20"/>
    <x v="3"/>
    <x v="23"/>
    <s v="São Paulo"/>
    <x v="0"/>
    <n v="8902"/>
    <n v="9"/>
    <n v="80118"/>
    <n v="28041.3"/>
    <n v="0.35"/>
  </r>
  <r>
    <x v="1"/>
    <x v="1"/>
    <x v="21"/>
    <x v="3"/>
    <x v="23"/>
    <s v="São Paulo"/>
    <x v="4"/>
    <n v="300"/>
    <n v="11"/>
    <n v="3300"/>
    <n v="495"/>
    <n v="0.15"/>
  </r>
  <r>
    <x v="3"/>
    <x v="1"/>
    <x v="21"/>
    <x v="3"/>
    <x v="23"/>
    <s v="São Paulo"/>
    <x v="5"/>
    <n v="1700"/>
    <n v="8"/>
    <n v="13600"/>
    <n v="6800"/>
    <n v="0.5"/>
  </r>
  <r>
    <x v="3"/>
    <x v="1"/>
    <x v="21"/>
    <x v="3"/>
    <x v="23"/>
    <s v="São Paulo"/>
    <x v="6"/>
    <n v="1500"/>
    <n v="10"/>
    <n v="15000"/>
    <n v="6000"/>
    <n v="0.4"/>
  </r>
  <r>
    <x v="0"/>
    <x v="1"/>
    <x v="21"/>
    <x v="3"/>
    <x v="23"/>
    <s v="São Paulo"/>
    <x v="3"/>
    <n v="5130"/>
    <n v="8"/>
    <n v="41040"/>
    <n v="16416"/>
    <n v="0.4"/>
  </r>
  <r>
    <x v="0"/>
    <x v="1"/>
    <x v="22"/>
    <x v="3"/>
    <x v="23"/>
    <s v="São Paulo"/>
    <x v="2"/>
    <n v="1200"/>
    <n v="2"/>
    <n v="2400"/>
    <n v="720"/>
    <n v="0.3"/>
  </r>
  <r>
    <x v="1"/>
    <x v="1"/>
    <x v="22"/>
    <x v="3"/>
    <x v="23"/>
    <s v="São Paulo"/>
    <x v="8"/>
    <n v="3400"/>
    <n v="2"/>
    <n v="6800"/>
    <n v="2380"/>
    <n v="0.35"/>
  </r>
  <r>
    <x v="1"/>
    <x v="1"/>
    <x v="22"/>
    <x v="3"/>
    <x v="23"/>
    <s v="São Paulo"/>
    <x v="8"/>
    <n v="3400"/>
    <n v="3"/>
    <n v="10200"/>
    <n v="3570"/>
    <n v="0.35"/>
  </r>
  <r>
    <x v="3"/>
    <x v="0"/>
    <x v="22"/>
    <x v="3"/>
    <x v="23"/>
    <s v="São Paulo"/>
    <x v="12"/>
    <n v="4500"/>
    <n v="9"/>
    <n v="40500"/>
    <n v="10125"/>
    <n v="0.25"/>
  </r>
  <r>
    <x v="0"/>
    <x v="0"/>
    <x v="23"/>
    <x v="3"/>
    <x v="23"/>
    <s v="São Paulo"/>
    <x v="2"/>
    <n v="1200"/>
    <n v="2"/>
    <n v="2400"/>
    <n v="720"/>
    <n v="0.3"/>
  </r>
  <r>
    <x v="2"/>
    <x v="1"/>
    <x v="23"/>
    <x v="3"/>
    <x v="23"/>
    <s v="São Paulo"/>
    <x v="10"/>
    <n v="3200"/>
    <n v="4"/>
    <n v="12800"/>
    <n v="2560"/>
    <n v="0.2"/>
  </r>
  <r>
    <x v="3"/>
    <x v="1"/>
    <x v="23"/>
    <x v="3"/>
    <x v="23"/>
    <s v="São Paulo"/>
    <x v="3"/>
    <n v="5130"/>
    <n v="4"/>
    <n v="20520"/>
    <n v="8208"/>
    <n v="0.4"/>
  </r>
  <r>
    <x v="1"/>
    <x v="1"/>
    <x v="23"/>
    <x v="3"/>
    <x v="23"/>
    <s v="São Paulo"/>
    <x v="9"/>
    <n v="5300"/>
    <n v="11"/>
    <n v="58300"/>
    <n v="17490"/>
    <n v="0.3"/>
  </r>
  <r>
    <x v="4"/>
    <x v="0"/>
    <x v="24"/>
    <x v="3"/>
    <x v="23"/>
    <s v="São Paulo"/>
    <x v="1"/>
    <n v="500"/>
    <n v="8"/>
    <n v="4000"/>
    <n v="1000"/>
    <n v="0.25"/>
  </r>
  <r>
    <x v="0"/>
    <x v="1"/>
    <x v="24"/>
    <x v="3"/>
    <x v="23"/>
    <s v="São Paulo"/>
    <x v="11"/>
    <n v="4600"/>
    <n v="1"/>
    <n v="4600"/>
    <n v="1150"/>
    <n v="0.25"/>
  </r>
  <r>
    <x v="0"/>
    <x v="0"/>
    <x v="24"/>
    <x v="3"/>
    <x v="23"/>
    <s v="São Paulo"/>
    <x v="9"/>
    <n v="5300"/>
    <n v="4"/>
    <n v="21200"/>
    <n v="6360"/>
    <n v="0.3"/>
  </r>
  <r>
    <x v="0"/>
    <x v="0"/>
    <x v="24"/>
    <x v="3"/>
    <x v="23"/>
    <s v="São Paulo"/>
    <x v="10"/>
    <n v="3200"/>
    <n v="7"/>
    <n v="22400"/>
    <n v="4480"/>
    <n v="0.2"/>
  </r>
  <r>
    <x v="0"/>
    <x v="0"/>
    <x v="25"/>
    <x v="3"/>
    <x v="23"/>
    <s v="São Paulo"/>
    <x v="2"/>
    <n v="1200"/>
    <n v="2"/>
    <n v="2400"/>
    <n v="720"/>
    <n v="0.3"/>
  </r>
  <r>
    <x v="0"/>
    <x v="1"/>
    <x v="25"/>
    <x v="3"/>
    <x v="23"/>
    <s v="São Paulo"/>
    <x v="12"/>
    <n v="4500"/>
    <n v="1"/>
    <n v="4500"/>
    <n v="1125"/>
    <n v="0.25"/>
  </r>
  <r>
    <x v="0"/>
    <x v="0"/>
    <x v="25"/>
    <x v="3"/>
    <x v="23"/>
    <s v="São Paulo"/>
    <x v="6"/>
    <n v="1500"/>
    <n v="8"/>
    <n v="12000"/>
    <n v="4800"/>
    <n v="0.4"/>
  </r>
  <r>
    <x v="1"/>
    <x v="1"/>
    <x v="25"/>
    <x v="3"/>
    <x v="23"/>
    <s v="São Paulo"/>
    <x v="7"/>
    <n v="5340"/>
    <n v="4"/>
    <n v="21360"/>
    <n v="6408"/>
    <n v="0.3"/>
  </r>
  <r>
    <x v="3"/>
    <x v="1"/>
    <x v="26"/>
    <x v="3"/>
    <x v="23"/>
    <s v="São Paulo"/>
    <x v="4"/>
    <n v="300"/>
    <n v="5"/>
    <n v="1500"/>
    <n v="225"/>
    <n v="0.15"/>
  </r>
  <r>
    <x v="3"/>
    <x v="1"/>
    <x v="26"/>
    <x v="3"/>
    <x v="23"/>
    <s v="São Paulo"/>
    <x v="12"/>
    <n v="4500"/>
    <n v="8"/>
    <n v="36000"/>
    <n v="9000"/>
    <n v="0.25"/>
  </r>
  <r>
    <x v="0"/>
    <x v="0"/>
    <x v="26"/>
    <x v="3"/>
    <x v="23"/>
    <s v="São Paulo"/>
    <x v="8"/>
    <n v="3400"/>
    <n v="11"/>
    <n v="37400"/>
    <n v="13090"/>
    <n v="0.35"/>
  </r>
  <r>
    <x v="0"/>
    <x v="1"/>
    <x v="26"/>
    <x v="3"/>
    <x v="23"/>
    <s v="São Paulo"/>
    <x v="11"/>
    <n v="4600"/>
    <n v="12"/>
    <n v="55200"/>
    <n v="13800"/>
    <n v="0.25"/>
  </r>
  <r>
    <x v="0"/>
    <x v="0"/>
    <x v="27"/>
    <x v="3"/>
    <x v="23"/>
    <s v="São Paulo"/>
    <x v="6"/>
    <n v="1500"/>
    <n v="9"/>
    <n v="13500"/>
    <n v="5400"/>
    <n v="0.4"/>
  </r>
  <r>
    <x v="0"/>
    <x v="1"/>
    <x v="27"/>
    <x v="3"/>
    <x v="23"/>
    <s v="São Paulo"/>
    <x v="7"/>
    <n v="5340"/>
    <n v="3"/>
    <n v="16020"/>
    <n v="4806"/>
    <n v="0.3"/>
  </r>
  <r>
    <x v="0"/>
    <x v="1"/>
    <x v="27"/>
    <x v="3"/>
    <x v="23"/>
    <s v="São Paulo"/>
    <x v="9"/>
    <n v="5300"/>
    <n v="5"/>
    <n v="26500"/>
    <n v="7950"/>
    <n v="0.3"/>
  </r>
  <r>
    <x v="1"/>
    <x v="1"/>
    <x v="27"/>
    <x v="3"/>
    <x v="23"/>
    <s v="São Paulo"/>
    <x v="12"/>
    <n v="4500"/>
    <n v="12"/>
    <n v="54000"/>
    <n v="13500"/>
    <n v="0.25"/>
  </r>
  <r>
    <x v="1"/>
    <x v="1"/>
    <x v="28"/>
    <x v="3"/>
    <x v="23"/>
    <s v="São Paulo"/>
    <x v="4"/>
    <n v="300"/>
    <n v="1"/>
    <n v="300"/>
    <n v="45"/>
    <n v="0.15"/>
  </r>
  <r>
    <x v="3"/>
    <x v="1"/>
    <x v="28"/>
    <x v="3"/>
    <x v="23"/>
    <s v="São Paulo"/>
    <x v="5"/>
    <n v="1700"/>
    <n v="2"/>
    <n v="3400"/>
    <n v="1700"/>
    <n v="0.5"/>
  </r>
  <r>
    <x v="0"/>
    <x v="1"/>
    <x v="28"/>
    <x v="3"/>
    <x v="23"/>
    <s v="São Paulo"/>
    <x v="9"/>
    <n v="5300"/>
    <n v="1"/>
    <n v="5300"/>
    <n v="1590"/>
    <n v="0.3"/>
  </r>
  <r>
    <x v="3"/>
    <x v="0"/>
    <x v="28"/>
    <x v="3"/>
    <x v="23"/>
    <s v="São Paulo"/>
    <x v="8"/>
    <n v="3400"/>
    <n v="3"/>
    <n v="10200"/>
    <n v="3570"/>
    <n v="0.35"/>
  </r>
  <r>
    <x v="2"/>
    <x v="0"/>
    <x v="28"/>
    <x v="3"/>
    <x v="23"/>
    <s v="São Paulo"/>
    <x v="6"/>
    <n v="1500"/>
    <n v="12"/>
    <n v="18000"/>
    <n v="7200"/>
    <n v="0.4"/>
  </r>
  <r>
    <x v="0"/>
    <x v="1"/>
    <x v="28"/>
    <x v="3"/>
    <x v="23"/>
    <s v="São Paulo"/>
    <x v="12"/>
    <n v="4500"/>
    <n v="7"/>
    <n v="31500"/>
    <n v="7875"/>
    <n v="0.25"/>
  </r>
  <r>
    <x v="3"/>
    <x v="0"/>
    <x v="28"/>
    <x v="3"/>
    <x v="23"/>
    <s v="São Paulo"/>
    <x v="12"/>
    <n v="4500"/>
    <n v="8"/>
    <n v="36000"/>
    <n v="9000"/>
    <n v="0.25"/>
  </r>
  <r>
    <x v="4"/>
    <x v="0"/>
    <x v="28"/>
    <x v="3"/>
    <x v="23"/>
    <s v="São Paulo"/>
    <x v="3"/>
    <n v="5130"/>
    <n v="8"/>
    <n v="41040"/>
    <n v="16416"/>
    <n v="0.4"/>
  </r>
  <r>
    <x v="4"/>
    <x v="1"/>
    <x v="29"/>
    <x v="3"/>
    <x v="23"/>
    <s v="São Paulo"/>
    <x v="6"/>
    <n v="1500"/>
    <n v="4"/>
    <n v="6000"/>
    <n v="2400"/>
    <n v="0.4"/>
  </r>
  <r>
    <x v="3"/>
    <x v="1"/>
    <x v="29"/>
    <x v="3"/>
    <x v="23"/>
    <s v="São Paulo"/>
    <x v="8"/>
    <n v="3400"/>
    <n v="5"/>
    <n v="17000"/>
    <n v="5950"/>
    <n v="0.35"/>
  </r>
  <r>
    <x v="1"/>
    <x v="1"/>
    <x v="29"/>
    <x v="3"/>
    <x v="23"/>
    <s v="São Paulo"/>
    <x v="0"/>
    <n v="8902"/>
    <n v="5"/>
    <n v="44510"/>
    <n v="15578.499999999998"/>
    <n v="0.35"/>
  </r>
  <r>
    <x v="0"/>
    <x v="0"/>
    <x v="29"/>
    <x v="3"/>
    <x v="23"/>
    <s v="São Paulo"/>
    <x v="7"/>
    <n v="5340"/>
    <n v="11"/>
    <n v="58740"/>
    <n v="17622"/>
    <n v="0.3"/>
  </r>
  <r>
    <x v="3"/>
    <x v="1"/>
    <x v="30"/>
    <x v="3"/>
    <x v="23"/>
    <s v="São Paulo"/>
    <x v="1"/>
    <n v="500"/>
    <n v="1"/>
    <n v="500"/>
    <n v="125"/>
    <n v="0.25"/>
  </r>
  <r>
    <x v="1"/>
    <x v="1"/>
    <x v="30"/>
    <x v="3"/>
    <x v="23"/>
    <s v="São Paulo"/>
    <x v="5"/>
    <n v="1700"/>
    <n v="1"/>
    <n v="1700"/>
    <n v="850"/>
    <n v="0.5"/>
  </r>
  <r>
    <x v="2"/>
    <x v="1"/>
    <x v="30"/>
    <x v="3"/>
    <x v="23"/>
    <s v="São Paulo"/>
    <x v="1"/>
    <n v="500"/>
    <n v="12"/>
    <n v="6000"/>
    <n v="1500"/>
    <n v="0.25"/>
  </r>
  <r>
    <x v="1"/>
    <x v="0"/>
    <x v="30"/>
    <x v="3"/>
    <x v="23"/>
    <s v="São Paulo"/>
    <x v="7"/>
    <n v="5340"/>
    <n v="4"/>
    <n v="21360"/>
    <n v="6408"/>
    <n v="0.3"/>
  </r>
  <r>
    <x v="3"/>
    <x v="0"/>
    <x v="31"/>
    <x v="3"/>
    <x v="23"/>
    <s v="São Paulo"/>
    <x v="4"/>
    <n v="300"/>
    <n v="10"/>
    <n v="3000"/>
    <n v="450"/>
    <n v="0.15"/>
  </r>
  <r>
    <x v="1"/>
    <x v="1"/>
    <x v="31"/>
    <x v="3"/>
    <x v="23"/>
    <s v="São Paulo"/>
    <x v="6"/>
    <n v="1500"/>
    <n v="4"/>
    <n v="6000"/>
    <n v="2400"/>
    <n v="0.4"/>
  </r>
  <r>
    <x v="1"/>
    <x v="1"/>
    <x v="31"/>
    <x v="3"/>
    <x v="23"/>
    <s v="São Paulo"/>
    <x v="2"/>
    <n v="1200"/>
    <n v="7"/>
    <n v="8400"/>
    <n v="2520"/>
    <n v="0.3"/>
  </r>
  <r>
    <x v="0"/>
    <x v="1"/>
    <x v="31"/>
    <x v="3"/>
    <x v="23"/>
    <s v="São Paulo"/>
    <x v="8"/>
    <n v="3400"/>
    <n v="11"/>
    <n v="37400"/>
    <n v="13090"/>
    <n v="0.35"/>
  </r>
  <r>
    <x v="0"/>
    <x v="1"/>
    <x v="32"/>
    <x v="3"/>
    <x v="23"/>
    <s v="São Paulo"/>
    <x v="12"/>
    <n v="4500"/>
    <n v="3"/>
    <n v="13500"/>
    <n v="3375"/>
    <n v="0.25"/>
  </r>
  <r>
    <x v="3"/>
    <x v="1"/>
    <x v="32"/>
    <x v="3"/>
    <x v="23"/>
    <s v="São Paulo"/>
    <x v="3"/>
    <n v="5130"/>
    <n v="5"/>
    <n v="25650"/>
    <n v="10260"/>
    <n v="0.4"/>
  </r>
  <r>
    <x v="0"/>
    <x v="0"/>
    <x v="32"/>
    <x v="3"/>
    <x v="23"/>
    <s v="São Paulo"/>
    <x v="7"/>
    <n v="5340"/>
    <n v="8"/>
    <n v="42720"/>
    <n v="12816"/>
    <n v="0.3"/>
  </r>
  <r>
    <x v="1"/>
    <x v="1"/>
    <x v="32"/>
    <x v="3"/>
    <x v="23"/>
    <s v="São Paulo"/>
    <x v="0"/>
    <n v="8902"/>
    <n v="7"/>
    <n v="62314"/>
    <n v="21809.899999999998"/>
    <n v="0.35"/>
  </r>
  <r>
    <x v="1"/>
    <x v="1"/>
    <x v="33"/>
    <x v="3"/>
    <x v="23"/>
    <s v="São Paulo"/>
    <x v="5"/>
    <n v="1700"/>
    <n v="1"/>
    <n v="1700"/>
    <n v="850"/>
    <n v="0.5"/>
  </r>
  <r>
    <x v="3"/>
    <x v="0"/>
    <x v="33"/>
    <x v="3"/>
    <x v="23"/>
    <s v="São Paulo"/>
    <x v="5"/>
    <n v="1700"/>
    <n v="2"/>
    <n v="3400"/>
    <n v="1700"/>
    <n v="0.5"/>
  </r>
  <r>
    <x v="1"/>
    <x v="1"/>
    <x v="33"/>
    <x v="3"/>
    <x v="23"/>
    <s v="São Paulo"/>
    <x v="2"/>
    <n v="1200"/>
    <n v="7"/>
    <n v="8400"/>
    <n v="2520"/>
    <n v="0.3"/>
  </r>
  <r>
    <x v="1"/>
    <x v="0"/>
    <x v="33"/>
    <x v="3"/>
    <x v="23"/>
    <s v="São Paulo"/>
    <x v="7"/>
    <n v="5340"/>
    <n v="4"/>
    <n v="21360"/>
    <n v="6408"/>
    <n v="0.3"/>
  </r>
  <r>
    <x v="0"/>
    <x v="1"/>
    <x v="34"/>
    <x v="3"/>
    <x v="23"/>
    <s v="São Paulo"/>
    <x v="4"/>
    <n v="300"/>
    <n v="12"/>
    <n v="3600"/>
    <n v="540"/>
    <n v="0.15"/>
  </r>
  <r>
    <x v="0"/>
    <x v="1"/>
    <x v="34"/>
    <x v="3"/>
    <x v="23"/>
    <s v="São Paulo"/>
    <x v="3"/>
    <n v="5130"/>
    <n v="3"/>
    <n v="15390"/>
    <n v="6156"/>
    <n v="0.4"/>
  </r>
  <r>
    <x v="1"/>
    <x v="1"/>
    <x v="34"/>
    <x v="3"/>
    <x v="23"/>
    <s v="São Paulo"/>
    <x v="9"/>
    <n v="5300"/>
    <n v="7"/>
    <n v="37100"/>
    <n v="11130"/>
    <n v="0.3"/>
  </r>
  <r>
    <x v="3"/>
    <x v="1"/>
    <x v="34"/>
    <x v="3"/>
    <x v="23"/>
    <s v="São Paulo"/>
    <x v="7"/>
    <n v="5340"/>
    <n v="12"/>
    <n v="64080"/>
    <n v="19224"/>
    <n v="0.3"/>
  </r>
  <r>
    <x v="3"/>
    <x v="1"/>
    <x v="35"/>
    <x v="3"/>
    <x v="23"/>
    <s v="São Paulo"/>
    <x v="1"/>
    <n v="500"/>
    <n v="2"/>
    <n v="1000"/>
    <n v="250"/>
    <n v="0.25"/>
  </r>
  <r>
    <x v="0"/>
    <x v="1"/>
    <x v="35"/>
    <x v="3"/>
    <x v="23"/>
    <s v="São Paulo"/>
    <x v="10"/>
    <n v="3200"/>
    <n v="7"/>
    <n v="22400"/>
    <n v="4480"/>
    <n v="0.2"/>
  </r>
  <r>
    <x v="3"/>
    <x v="1"/>
    <x v="35"/>
    <x v="3"/>
    <x v="23"/>
    <s v="São Paulo"/>
    <x v="11"/>
    <n v="4600"/>
    <n v="5"/>
    <n v="23000"/>
    <n v="5750"/>
    <n v="0.25"/>
  </r>
  <r>
    <x v="3"/>
    <x v="0"/>
    <x v="35"/>
    <x v="3"/>
    <x v="23"/>
    <s v="São Paulo"/>
    <x v="12"/>
    <n v="4500"/>
    <n v="9"/>
    <n v="40500"/>
    <n v="10125"/>
    <n v="0.25"/>
  </r>
  <r>
    <x v="1"/>
    <x v="1"/>
    <x v="36"/>
    <x v="3"/>
    <x v="23"/>
    <s v="São Paulo"/>
    <x v="5"/>
    <n v="1700"/>
    <n v="1"/>
    <n v="1700"/>
    <n v="850"/>
    <n v="0.5"/>
  </r>
  <r>
    <x v="1"/>
    <x v="1"/>
    <x v="36"/>
    <x v="3"/>
    <x v="23"/>
    <s v="São Paulo"/>
    <x v="4"/>
    <n v="300"/>
    <n v="7"/>
    <n v="2100"/>
    <n v="315"/>
    <n v="0.15"/>
  </r>
  <r>
    <x v="0"/>
    <x v="1"/>
    <x v="36"/>
    <x v="3"/>
    <x v="23"/>
    <s v="São Paulo"/>
    <x v="11"/>
    <n v="4600"/>
    <n v="1"/>
    <n v="4600"/>
    <n v="1150"/>
    <n v="0.25"/>
  </r>
  <r>
    <x v="1"/>
    <x v="1"/>
    <x v="36"/>
    <x v="3"/>
    <x v="23"/>
    <s v="São Paulo"/>
    <x v="0"/>
    <n v="8902"/>
    <n v="12"/>
    <n v="106824"/>
    <n v="37388.399999999994"/>
    <n v="0.35"/>
  </r>
  <r>
    <x v="4"/>
    <x v="1"/>
    <x v="37"/>
    <x v="3"/>
    <x v="23"/>
    <s v="São Paulo"/>
    <x v="11"/>
    <n v="4600"/>
    <n v="2"/>
    <n v="9200"/>
    <n v="2300"/>
    <n v="0.25"/>
  </r>
  <r>
    <x v="1"/>
    <x v="1"/>
    <x v="37"/>
    <x v="3"/>
    <x v="23"/>
    <s v="São Paulo"/>
    <x v="12"/>
    <n v="4500"/>
    <n v="4"/>
    <n v="18000"/>
    <n v="4500"/>
    <n v="0.25"/>
  </r>
  <r>
    <x v="0"/>
    <x v="0"/>
    <x v="37"/>
    <x v="3"/>
    <x v="23"/>
    <s v="São Paulo"/>
    <x v="0"/>
    <n v="8902"/>
    <n v="4"/>
    <n v="35608"/>
    <n v="12462.8"/>
    <n v="0.35"/>
  </r>
  <r>
    <x v="0"/>
    <x v="1"/>
    <x v="37"/>
    <x v="3"/>
    <x v="23"/>
    <s v="São Paulo"/>
    <x v="7"/>
    <n v="5340"/>
    <n v="11"/>
    <n v="58740"/>
    <n v="17622"/>
    <n v="0.3"/>
  </r>
  <r>
    <x v="0"/>
    <x v="0"/>
    <x v="38"/>
    <x v="3"/>
    <x v="23"/>
    <s v="São Paulo"/>
    <x v="3"/>
    <n v="5130"/>
    <n v="2"/>
    <n v="10260"/>
    <n v="4104"/>
    <n v="0.4"/>
  </r>
  <r>
    <x v="0"/>
    <x v="1"/>
    <x v="38"/>
    <x v="3"/>
    <x v="23"/>
    <s v="São Paulo"/>
    <x v="5"/>
    <n v="1700"/>
    <n v="9"/>
    <n v="15300"/>
    <n v="7650"/>
    <n v="0.5"/>
  </r>
  <r>
    <x v="1"/>
    <x v="0"/>
    <x v="38"/>
    <x v="3"/>
    <x v="23"/>
    <s v="São Paulo"/>
    <x v="12"/>
    <n v="4500"/>
    <n v="4"/>
    <n v="18000"/>
    <n v="4500"/>
    <n v="0.25"/>
  </r>
  <r>
    <x v="4"/>
    <x v="1"/>
    <x v="38"/>
    <x v="3"/>
    <x v="23"/>
    <s v="São Paulo"/>
    <x v="9"/>
    <n v="5300"/>
    <n v="6"/>
    <n v="31800"/>
    <n v="9540"/>
    <n v="0.3"/>
  </r>
  <r>
    <x v="0"/>
    <x v="1"/>
    <x v="39"/>
    <x v="3"/>
    <x v="23"/>
    <s v="São Paulo"/>
    <x v="2"/>
    <n v="1200"/>
    <n v="1"/>
    <n v="1200"/>
    <n v="360"/>
    <n v="0.3"/>
  </r>
  <r>
    <x v="2"/>
    <x v="0"/>
    <x v="39"/>
    <x v="3"/>
    <x v="23"/>
    <s v="São Paulo"/>
    <x v="1"/>
    <n v="500"/>
    <n v="8"/>
    <n v="4000"/>
    <n v="1000"/>
    <n v="0.25"/>
  </r>
  <r>
    <x v="3"/>
    <x v="0"/>
    <x v="39"/>
    <x v="3"/>
    <x v="23"/>
    <s v="São Paulo"/>
    <x v="5"/>
    <n v="1700"/>
    <n v="6"/>
    <n v="10200"/>
    <n v="5100"/>
    <n v="0.5"/>
  </r>
  <r>
    <x v="1"/>
    <x v="1"/>
    <x v="39"/>
    <x v="3"/>
    <x v="23"/>
    <s v="São Paulo"/>
    <x v="0"/>
    <n v="8902"/>
    <n v="7"/>
    <n v="62314"/>
    <n v="21809.899999999998"/>
    <n v="0.35"/>
  </r>
  <r>
    <x v="0"/>
    <x v="0"/>
    <x v="40"/>
    <x v="3"/>
    <x v="23"/>
    <s v="São Paulo"/>
    <x v="5"/>
    <n v="1700"/>
    <n v="3"/>
    <n v="5100"/>
    <n v="2550"/>
    <n v="0.5"/>
  </r>
  <r>
    <x v="2"/>
    <x v="0"/>
    <x v="40"/>
    <x v="3"/>
    <x v="23"/>
    <s v="São Paulo"/>
    <x v="11"/>
    <n v="4600"/>
    <n v="2"/>
    <n v="9200"/>
    <n v="2300"/>
    <n v="0.25"/>
  </r>
  <r>
    <x v="0"/>
    <x v="0"/>
    <x v="40"/>
    <x v="3"/>
    <x v="23"/>
    <s v="São Paulo"/>
    <x v="3"/>
    <n v="5130"/>
    <n v="3"/>
    <n v="15390"/>
    <n v="6156"/>
    <n v="0.4"/>
  </r>
  <r>
    <x v="0"/>
    <x v="1"/>
    <x v="40"/>
    <x v="3"/>
    <x v="23"/>
    <s v="São Paulo"/>
    <x v="3"/>
    <n v="5130"/>
    <n v="12"/>
    <n v="61560"/>
    <n v="24624"/>
    <n v="0.4"/>
  </r>
  <r>
    <x v="4"/>
    <x v="1"/>
    <x v="41"/>
    <x v="3"/>
    <x v="23"/>
    <s v="São Paulo"/>
    <x v="4"/>
    <n v="300"/>
    <n v="4"/>
    <n v="1200"/>
    <n v="180"/>
    <n v="0.15"/>
  </r>
  <r>
    <x v="2"/>
    <x v="1"/>
    <x v="41"/>
    <x v="3"/>
    <x v="23"/>
    <s v="São Paulo"/>
    <x v="6"/>
    <n v="1500"/>
    <n v="7"/>
    <n v="10500"/>
    <n v="4200"/>
    <n v="0.4"/>
  </r>
  <r>
    <x v="0"/>
    <x v="0"/>
    <x v="41"/>
    <x v="3"/>
    <x v="23"/>
    <s v="São Paulo"/>
    <x v="3"/>
    <n v="5130"/>
    <n v="4"/>
    <n v="20520"/>
    <n v="8208"/>
    <n v="0.4"/>
  </r>
  <r>
    <x v="1"/>
    <x v="1"/>
    <x v="41"/>
    <x v="3"/>
    <x v="23"/>
    <s v="São Paulo"/>
    <x v="10"/>
    <n v="3200"/>
    <n v="12"/>
    <n v="38400"/>
    <n v="7680"/>
    <n v="0.2"/>
  </r>
  <r>
    <x v="0"/>
    <x v="1"/>
    <x v="42"/>
    <x v="3"/>
    <x v="23"/>
    <s v="São Paulo"/>
    <x v="1"/>
    <n v="500"/>
    <n v="1"/>
    <n v="500"/>
    <n v="125"/>
    <n v="0.25"/>
  </r>
  <r>
    <x v="2"/>
    <x v="1"/>
    <x v="42"/>
    <x v="3"/>
    <x v="23"/>
    <s v="São Paulo"/>
    <x v="9"/>
    <n v="5300"/>
    <n v="3"/>
    <n v="15900"/>
    <n v="4770"/>
    <n v="0.3"/>
  </r>
  <r>
    <x v="3"/>
    <x v="1"/>
    <x v="42"/>
    <x v="3"/>
    <x v="23"/>
    <s v="São Paulo"/>
    <x v="12"/>
    <n v="4500"/>
    <n v="8"/>
    <n v="36000"/>
    <n v="9000"/>
    <n v="0.25"/>
  </r>
  <r>
    <x v="0"/>
    <x v="1"/>
    <x v="42"/>
    <x v="3"/>
    <x v="23"/>
    <s v="São Paulo"/>
    <x v="11"/>
    <n v="4600"/>
    <n v="11"/>
    <n v="50600"/>
    <n v="12650"/>
    <n v="0.25"/>
  </r>
  <r>
    <x v="2"/>
    <x v="0"/>
    <x v="43"/>
    <x v="3"/>
    <x v="23"/>
    <s v="São Paulo"/>
    <x v="1"/>
    <n v="500"/>
    <n v="8"/>
    <n v="4000"/>
    <n v="1000"/>
    <n v="0.25"/>
  </r>
  <r>
    <x v="0"/>
    <x v="1"/>
    <x v="43"/>
    <x v="3"/>
    <x v="23"/>
    <s v="São Paulo"/>
    <x v="5"/>
    <n v="1700"/>
    <n v="12"/>
    <n v="20400"/>
    <n v="10200"/>
    <n v="0.5"/>
  </r>
  <r>
    <x v="2"/>
    <x v="0"/>
    <x v="43"/>
    <x v="3"/>
    <x v="23"/>
    <s v="São Paulo"/>
    <x v="3"/>
    <n v="5130"/>
    <n v="8"/>
    <n v="41040"/>
    <n v="16416"/>
    <n v="0.4"/>
  </r>
  <r>
    <x v="3"/>
    <x v="1"/>
    <x v="43"/>
    <x v="3"/>
    <x v="23"/>
    <s v="São Paulo"/>
    <x v="12"/>
    <n v="4500"/>
    <n v="10"/>
    <n v="45000"/>
    <n v="11250"/>
    <n v="0.25"/>
  </r>
  <r>
    <x v="0"/>
    <x v="1"/>
    <x v="44"/>
    <x v="3"/>
    <x v="23"/>
    <s v="São Paulo"/>
    <x v="6"/>
    <n v="1500"/>
    <n v="6"/>
    <n v="9000"/>
    <n v="3600"/>
    <n v="0.4"/>
  </r>
  <r>
    <x v="0"/>
    <x v="1"/>
    <x v="44"/>
    <x v="3"/>
    <x v="23"/>
    <s v="São Paulo"/>
    <x v="2"/>
    <n v="1200"/>
    <n v="10"/>
    <n v="12000"/>
    <n v="3600"/>
    <n v="0.3"/>
  </r>
  <r>
    <x v="1"/>
    <x v="0"/>
    <x v="44"/>
    <x v="3"/>
    <x v="23"/>
    <s v="São Paulo"/>
    <x v="10"/>
    <n v="3200"/>
    <n v="6"/>
    <n v="19200"/>
    <n v="3840"/>
    <n v="0.2"/>
  </r>
  <r>
    <x v="0"/>
    <x v="1"/>
    <x v="44"/>
    <x v="3"/>
    <x v="23"/>
    <s v="São Paulo"/>
    <x v="3"/>
    <n v="5130"/>
    <n v="13"/>
    <n v="66690"/>
    <n v="26676"/>
    <n v="0.4"/>
  </r>
  <r>
    <x v="4"/>
    <x v="1"/>
    <x v="45"/>
    <x v="3"/>
    <x v="23"/>
    <s v="São Paulo"/>
    <x v="6"/>
    <n v="1500"/>
    <n v="3"/>
    <n v="4500"/>
    <n v="1800"/>
    <n v="0.4"/>
  </r>
  <r>
    <x v="4"/>
    <x v="1"/>
    <x v="45"/>
    <x v="3"/>
    <x v="23"/>
    <s v="São Paulo"/>
    <x v="6"/>
    <n v="1500"/>
    <n v="11"/>
    <n v="16500"/>
    <n v="6600"/>
    <n v="0.4"/>
  </r>
  <r>
    <x v="3"/>
    <x v="1"/>
    <x v="45"/>
    <x v="3"/>
    <x v="23"/>
    <s v="São Paulo"/>
    <x v="8"/>
    <n v="3400"/>
    <n v="8"/>
    <n v="27200"/>
    <n v="9520"/>
    <n v="0.35"/>
  </r>
  <r>
    <x v="0"/>
    <x v="1"/>
    <x v="45"/>
    <x v="3"/>
    <x v="23"/>
    <s v="São Paulo"/>
    <x v="7"/>
    <n v="5340"/>
    <n v="8"/>
    <n v="42720"/>
    <n v="12816"/>
    <n v="0.3"/>
  </r>
  <r>
    <x v="0"/>
    <x v="1"/>
    <x v="46"/>
    <x v="3"/>
    <x v="23"/>
    <s v="São Paulo"/>
    <x v="5"/>
    <n v="1700"/>
    <n v="2"/>
    <n v="3400"/>
    <n v="1700"/>
    <n v="0.5"/>
  </r>
  <r>
    <x v="3"/>
    <x v="1"/>
    <x v="46"/>
    <x v="3"/>
    <x v="23"/>
    <s v="São Paulo"/>
    <x v="5"/>
    <n v="1700"/>
    <n v="7"/>
    <n v="11900"/>
    <n v="5950"/>
    <n v="0.5"/>
  </r>
  <r>
    <x v="3"/>
    <x v="1"/>
    <x v="46"/>
    <x v="3"/>
    <x v="23"/>
    <s v="São Paulo"/>
    <x v="5"/>
    <n v="1700"/>
    <n v="10"/>
    <n v="17000"/>
    <n v="8500"/>
    <n v="0.5"/>
  </r>
  <r>
    <x v="3"/>
    <x v="0"/>
    <x v="46"/>
    <x v="3"/>
    <x v="23"/>
    <s v="São Paulo"/>
    <x v="0"/>
    <n v="8902"/>
    <n v="7"/>
    <n v="62314"/>
    <n v="21809.899999999998"/>
    <n v="0.35"/>
  </r>
  <r>
    <x v="0"/>
    <x v="1"/>
    <x v="47"/>
    <x v="3"/>
    <x v="23"/>
    <s v="São Paulo"/>
    <x v="1"/>
    <n v="500"/>
    <n v="3"/>
    <n v="1500"/>
    <n v="375"/>
    <n v="0.25"/>
  </r>
  <r>
    <x v="3"/>
    <x v="0"/>
    <x v="47"/>
    <x v="3"/>
    <x v="23"/>
    <s v="São Paulo"/>
    <x v="5"/>
    <n v="1700"/>
    <n v="10"/>
    <n v="17000"/>
    <n v="8500"/>
    <n v="0.5"/>
  </r>
  <r>
    <x v="2"/>
    <x v="1"/>
    <x v="47"/>
    <x v="3"/>
    <x v="23"/>
    <s v="São Paulo"/>
    <x v="3"/>
    <n v="5130"/>
    <n v="7"/>
    <n v="35910"/>
    <n v="14364"/>
    <n v="0.4"/>
  </r>
  <r>
    <x v="2"/>
    <x v="1"/>
    <x v="47"/>
    <x v="3"/>
    <x v="23"/>
    <s v="São Paulo"/>
    <x v="3"/>
    <n v="5130"/>
    <n v="9"/>
    <n v="46170"/>
    <n v="18468"/>
    <n v="0.4"/>
  </r>
  <r>
    <x v="3"/>
    <x v="1"/>
    <x v="48"/>
    <x v="3"/>
    <x v="23"/>
    <s v="São Paulo"/>
    <x v="4"/>
    <n v="300"/>
    <n v="1"/>
    <n v="300"/>
    <n v="45"/>
    <n v="0.15"/>
  </r>
  <r>
    <x v="3"/>
    <x v="1"/>
    <x v="48"/>
    <x v="3"/>
    <x v="23"/>
    <s v="São Paulo"/>
    <x v="6"/>
    <n v="1500"/>
    <n v="4"/>
    <n v="6000"/>
    <n v="2400"/>
    <n v="0.4"/>
  </r>
  <r>
    <x v="3"/>
    <x v="1"/>
    <x v="48"/>
    <x v="3"/>
    <x v="23"/>
    <s v="São Paulo"/>
    <x v="8"/>
    <n v="3400"/>
    <n v="2"/>
    <n v="6800"/>
    <n v="2380"/>
    <n v="0.35"/>
  </r>
  <r>
    <x v="0"/>
    <x v="0"/>
    <x v="48"/>
    <x v="3"/>
    <x v="23"/>
    <s v="São Paulo"/>
    <x v="11"/>
    <n v="4600"/>
    <n v="3"/>
    <n v="13800"/>
    <n v="3450"/>
    <n v="0.25"/>
  </r>
  <r>
    <x v="4"/>
    <x v="1"/>
    <x v="49"/>
    <x v="3"/>
    <x v="23"/>
    <s v="São Paulo"/>
    <x v="1"/>
    <n v="500"/>
    <n v="4"/>
    <n v="2000"/>
    <n v="500"/>
    <n v="0.25"/>
  </r>
  <r>
    <x v="0"/>
    <x v="1"/>
    <x v="49"/>
    <x v="3"/>
    <x v="23"/>
    <s v="São Paulo"/>
    <x v="3"/>
    <n v="5130"/>
    <n v="2"/>
    <n v="10260"/>
    <n v="4104"/>
    <n v="0.4"/>
  </r>
  <r>
    <x v="4"/>
    <x v="1"/>
    <x v="49"/>
    <x v="3"/>
    <x v="23"/>
    <s v="São Paulo"/>
    <x v="7"/>
    <n v="5340"/>
    <n v="8"/>
    <n v="42720"/>
    <n v="12816"/>
    <n v="0.3"/>
  </r>
  <r>
    <x v="0"/>
    <x v="1"/>
    <x v="49"/>
    <x v="3"/>
    <x v="23"/>
    <s v="São Paulo"/>
    <x v="11"/>
    <n v="4600"/>
    <n v="11"/>
    <n v="50600"/>
    <n v="12650"/>
    <n v="0.25"/>
  </r>
  <r>
    <x v="0"/>
    <x v="1"/>
    <x v="50"/>
    <x v="3"/>
    <x v="23"/>
    <s v="São Paulo"/>
    <x v="7"/>
    <n v="5340"/>
    <n v="2"/>
    <n v="10680"/>
    <n v="3204"/>
    <n v="0.3"/>
  </r>
  <r>
    <x v="3"/>
    <x v="0"/>
    <x v="50"/>
    <x v="3"/>
    <x v="23"/>
    <s v="São Paulo"/>
    <x v="12"/>
    <n v="4500"/>
    <n v="8"/>
    <n v="36000"/>
    <n v="9000"/>
    <n v="0.25"/>
  </r>
  <r>
    <x v="3"/>
    <x v="0"/>
    <x v="50"/>
    <x v="3"/>
    <x v="23"/>
    <s v="São Paulo"/>
    <x v="9"/>
    <n v="5300"/>
    <n v="9"/>
    <n v="47700"/>
    <n v="14310"/>
    <n v="0.3"/>
  </r>
  <r>
    <x v="0"/>
    <x v="1"/>
    <x v="50"/>
    <x v="3"/>
    <x v="23"/>
    <s v="São Paulo"/>
    <x v="0"/>
    <n v="8902"/>
    <n v="6"/>
    <n v="53412"/>
    <n v="18694.199999999997"/>
    <n v="0.35"/>
  </r>
  <r>
    <x v="0"/>
    <x v="0"/>
    <x v="51"/>
    <x v="3"/>
    <x v="23"/>
    <s v="São Paulo"/>
    <x v="4"/>
    <n v="300"/>
    <n v="5"/>
    <n v="1500"/>
    <n v="225"/>
    <n v="0.15"/>
  </r>
  <r>
    <x v="1"/>
    <x v="0"/>
    <x v="51"/>
    <x v="3"/>
    <x v="23"/>
    <s v="São Paulo"/>
    <x v="1"/>
    <n v="500"/>
    <n v="9"/>
    <n v="4500"/>
    <n v="1125"/>
    <n v="0.25"/>
  </r>
  <r>
    <x v="4"/>
    <x v="1"/>
    <x v="51"/>
    <x v="3"/>
    <x v="23"/>
    <s v="São Paulo"/>
    <x v="3"/>
    <n v="5130"/>
    <n v="3"/>
    <n v="15390"/>
    <n v="6156"/>
    <n v="0.4"/>
  </r>
  <r>
    <x v="4"/>
    <x v="0"/>
    <x v="51"/>
    <x v="3"/>
    <x v="23"/>
    <s v="São Paulo"/>
    <x v="0"/>
    <n v="8902"/>
    <n v="11"/>
    <n v="97922"/>
    <n v="34272.699999999997"/>
    <n v="0.35"/>
  </r>
  <r>
    <x v="0"/>
    <x v="0"/>
    <x v="52"/>
    <x v="3"/>
    <x v="23"/>
    <s v="São Paulo"/>
    <x v="8"/>
    <n v="3400"/>
    <n v="1"/>
    <n v="3400"/>
    <n v="1190"/>
    <n v="0.35"/>
  </r>
  <r>
    <x v="0"/>
    <x v="1"/>
    <x v="52"/>
    <x v="3"/>
    <x v="23"/>
    <s v="São Paulo"/>
    <x v="5"/>
    <n v="1700"/>
    <n v="2"/>
    <n v="3400"/>
    <n v="1700"/>
    <n v="0.5"/>
  </r>
  <r>
    <x v="0"/>
    <x v="1"/>
    <x v="52"/>
    <x v="3"/>
    <x v="23"/>
    <s v="São Paulo"/>
    <x v="6"/>
    <n v="1500"/>
    <n v="5"/>
    <n v="7500"/>
    <n v="3000"/>
    <n v="0.4"/>
  </r>
  <r>
    <x v="3"/>
    <x v="1"/>
    <x v="52"/>
    <x v="3"/>
    <x v="23"/>
    <s v="São Paulo"/>
    <x v="8"/>
    <n v="3400"/>
    <n v="4"/>
    <n v="13600"/>
    <n v="4760"/>
    <n v="0.35"/>
  </r>
  <r>
    <x v="1"/>
    <x v="1"/>
    <x v="53"/>
    <x v="3"/>
    <x v="23"/>
    <s v="São Paulo"/>
    <x v="6"/>
    <n v="1500"/>
    <n v="3"/>
    <n v="4500"/>
    <n v="1800"/>
    <n v="0.4"/>
  </r>
  <r>
    <x v="1"/>
    <x v="0"/>
    <x v="53"/>
    <x v="3"/>
    <x v="23"/>
    <s v="São Paulo"/>
    <x v="2"/>
    <n v="1200"/>
    <n v="9"/>
    <n v="10800"/>
    <n v="3240"/>
    <n v="0.3"/>
  </r>
  <r>
    <x v="3"/>
    <x v="0"/>
    <x v="53"/>
    <x v="3"/>
    <x v="23"/>
    <s v="São Paulo"/>
    <x v="9"/>
    <n v="5300"/>
    <n v="8"/>
    <n v="42400"/>
    <n v="12720"/>
    <n v="0.3"/>
  </r>
  <r>
    <x v="3"/>
    <x v="1"/>
    <x v="53"/>
    <x v="3"/>
    <x v="23"/>
    <s v="São Paulo"/>
    <x v="0"/>
    <n v="8902"/>
    <n v="7"/>
    <n v="62314"/>
    <n v="21809.899999999998"/>
    <n v="0.35"/>
  </r>
  <r>
    <x v="4"/>
    <x v="1"/>
    <x v="54"/>
    <x v="3"/>
    <x v="23"/>
    <s v="São Paulo"/>
    <x v="1"/>
    <n v="500"/>
    <n v="4"/>
    <n v="2000"/>
    <n v="500"/>
    <n v="0.25"/>
  </r>
  <r>
    <x v="3"/>
    <x v="0"/>
    <x v="54"/>
    <x v="3"/>
    <x v="23"/>
    <s v="São Paulo"/>
    <x v="4"/>
    <n v="300"/>
    <n v="10"/>
    <n v="3000"/>
    <n v="450"/>
    <n v="0.15"/>
  </r>
  <r>
    <x v="2"/>
    <x v="0"/>
    <x v="54"/>
    <x v="3"/>
    <x v="23"/>
    <s v="São Paulo"/>
    <x v="11"/>
    <n v="4600"/>
    <n v="2"/>
    <n v="9200"/>
    <n v="2300"/>
    <n v="0.25"/>
  </r>
  <r>
    <x v="2"/>
    <x v="1"/>
    <x v="54"/>
    <x v="3"/>
    <x v="23"/>
    <s v="São Paulo"/>
    <x v="9"/>
    <n v="5300"/>
    <n v="4"/>
    <n v="21200"/>
    <n v="6360"/>
    <n v="0.3"/>
  </r>
  <r>
    <x v="0"/>
    <x v="1"/>
    <x v="55"/>
    <x v="3"/>
    <x v="23"/>
    <s v="São Paulo"/>
    <x v="1"/>
    <n v="500"/>
    <n v="5"/>
    <n v="2500"/>
    <n v="625"/>
    <n v="0.25"/>
  </r>
  <r>
    <x v="2"/>
    <x v="0"/>
    <x v="55"/>
    <x v="3"/>
    <x v="23"/>
    <s v="São Paulo"/>
    <x v="12"/>
    <n v="4500"/>
    <n v="3"/>
    <n v="13500"/>
    <n v="3375"/>
    <n v="0.25"/>
  </r>
  <r>
    <x v="0"/>
    <x v="1"/>
    <x v="55"/>
    <x v="3"/>
    <x v="23"/>
    <s v="São Paulo"/>
    <x v="5"/>
    <n v="1700"/>
    <n v="9"/>
    <n v="15300"/>
    <n v="7650"/>
    <n v="0.5"/>
  </r>
  <r>
    <x v="0"/>
    <x v="1"/>
    <x v="55"/>
    <x v="3"/>
    <x v="23"/>
    <s v="São Paulo"/>
    <x v="11"/>
    <n v="4600"/>
    <n v="11"/>
    <n v="50600"/>
    <n v="12650"/>
    <n v="0.25"/>
  </r>
  <r>
    <x v="0"/>
    <x v="1"/>
    <x v="56"/>
    <x v="3"/>
    <x v="23"/>
    <s v="São Paulo"/>
    <x v="8"/>
    <n v="3400"/>
    <n v="1"/>
    <n v="3400"/>
    <n v="1190"/>
    <n v="0.35"/>
  </r>
  <r>
    <x v="3"/>
    <x v="1"/>
    <x v="56"/>
    <x v="3"/>
    <x v="23"/>
    <s v="São Paulo"/>
    <x v="6"/>
    <n v="1500"/>
    <n v="4"/>
    <n v="6000"/>
    <n v="2400"/>
    <n v="0.4"/>
  </r>
  <r>
    <x v="0"/>
    <x v="1"/>
    <x v="56"/>
    <x v="3"/>
    <x v="23"/>
    <s v="São Paulo"/>
    <x v="9"/>
    <n v="5300"/>
    <n v="8"/>
    <n v="42400"/>
    <n v="12720"/>
    <n v="0.3"/>
  </r>
  <r>
    <x v="0"/>
    <x v="0"/>
    <x v="56"/>
    <x v="3"/>
    <x v="23"/>
    <s v="São Paulo"/>
    <x v="9"/>
    <n v="5300"/>
    <n v="12"/>
    <n v="63600"/>
    <n v="19080"/>
    <n v="0.3"/>
  </r>
  <r>
    <x v="0"/>
    <x v="1"/>
    <x v="57"/>
    <x v="3"/>
    <x v="23"/>
    <s v="São Paulo"/>
    <x v="8"/>
    <n v="3400"/>
    <n v="1"/>
    <n v="3400"/>
    <n v="1190"/>
    <n v="0.35"/>
  </r>
  <r>
    <x v="2"/>
    <x v="0"/>
    <x v="57"/>
    <x v="3"/>
    <x v="23"/>
    <s v="São Paulo"/>
    <x v="9"/>
    <n v="5300"/>
    <n v="1"/>
    <n v="5300"/>
    <n v="1590"/>
    <n v="0.3"/>
  </r>
  <r>
    <x v="3"/>
    <x v="1"/>
    <x v="57"/>
    <x v="3"/>
    <x v="23"/>
    <s v="São Paulo"/>
    <x v="12"/>
    <n v="4500"/>
    <n v="4"/>
    <n v="18000"/>
    <n v="4500"/>
    <n v="0.25"/>
  </r>
  <r>
    <x v="3"/>
    <x v="1"/>
    <x v="57"/>
    <x v="3"/>
    <x v="23"/>
    <s v="São Paulo"/>
    <x v="10"/>
    <n v="3200"/>
    <n v="10"/>
    <n v="32000"/>
    <n v="6400"/>
    <n v="0.2"/>
  </r>
  <r>
    <x v="0"/>
    <x v="0"/>
    <x v="58"/>
    <x v="3"/>
    <x v="23"/>
    <s v="São Paulo"/>
    <x v="1"/>
    <n v="500"/>
    <n v="5"/>
    <n v="2500"/>
    <n v="625"/>
    <n v="0.25"/>
  </r>
  <r>
    <x v="3"/>
    <x v="1"/>
    <x v="58"/>
    <x v="3"/>
    <x v="23"/>
    <s v="São Paulo"/>
    <x v="4"/>
    <n v="300"/>
    <n v="10"/>
    <n v="3000"/>
    <n v="450"/>
    <n v="0.15"/>
  </r>
  <r>
    <x v="1"/>
    <x v="1"/>
    <x v="58"/>
    <x v="3"/>
    <x v="23"/>
    <s v="São Paulo"/>
    <x v="10"/>
    <n v="3200"/>
    <n v="4"/>
    <n v="12800"/>
    <n v="2560"/>
    <n v="0.2"/>
  </r>
  <r>
    <x v="3"/>
    <x v="0"/>
    <x v="58"/>
    <x v="3"/>
    <x v="23"/>
    <s v="São Paulo"/>
    <x v="7"/>
    <n v="5340"/>
    <n v="12"/>
    <n v="64080"/>
    <n v="19224"/>
    <n v="0.3"/>
  </r>
  <r>
    <x v="2"/>
    <x v="1"/>
    <x v="59"/>
    <x v="3"/>
    <x v="23"/>
    <s v="São Paulo"/>
    <x v="4"/>
    <n v="300"/>
    <n v="4"/>
    <n v="1200"/>
    <n v="180"/>
    <n v="0.15"/>
  </r>
  <r>
    <x v="1"/>
    <x v="1"/>
    <x v="59"/>
    <x v="3"/>
    <x v="23"/>
    <s v="São Paulo"/>
    <x v="11"/>
    <n v="4600"/>
    <n v="2"/>
    <n v="9200"/>
    <n v="2300"/>
    <n v="0.25"/>
  </r>
  <r>
    <x v="2"/>
    <x v="0"/>
    <x v="59"/>
    <x v="3"/>
    <x v="23"/>
    <s v="São Paulo"/>
    <x v="12"/>
    <n v="4500"/>
    <n v="3"/>
    <n v="13500"/>
    <n v="3375"/>
    <n v="0.25"/>
  </r>
  <r>
    <x v="0"/>
    <x v="1"/>
    <x v="59"/>
    <x v="3"/>
    <x v="23"/>
    <s v="São Paulo"/>
    <x v="11"/>
    <n v="4600"/>
    <n v="4"/>
    <n v="18400"/>
    <n v="4600"/>
    <n v="0.25"/>
  </r>
  <r>
    <x v="3"/>
    <x v="0"/>
    <x v="60"/>
    <x v="3"/>
    <x v="23"/>
    <s v="São Paulo"/>
    <x v="4"/>
    <n v="300"/>
    <n v="10"/>
    <n v="3000"/>
    <n v="450"/>
    <n v="0.15"/>
  </r>
  <r>
    <x v="0"/>
    <x v="1"/>
    <x v="60"/>
    <x v="3"/>
    <x v="23"/>
    <s v="São Paulo"/>
    <x v="9"/>
    <n v="5300"/>
    <n v="2"/>
    <n v="10600"/>
    <n v="3180"/>
    <n v="0.3"/>
  </r>
  <r>
    <x v="0"/>
    <x v="1"/>
    <x v="60"/>
    <x v="3"/>
    <x v="23"/>
    <s v="São Paulo"/>
    <x v="8"/>
    <n v="3400"/>
    <n v="12"/>
    <n v="40800"/>
    <n v="14280"/>
    <n v="0.35"/>
  </r>
  <r>
    <x v="3"/>
    <x v="0"/>
    <x v="60"/>
    <x v="3"/>
    <x v="23"/>
    <s v="São Paulo"/>
    <x v="12"/>
    <n v="4500"/>
    <n v="12"/>
    <n v="54000"/>
    <n v="13500"/>
    <n v="0.25"/>
  </r>
  <r>
    <x v="0"/>
    <x v="0"/>
    <x v="61"/>
    <x v="3"/>
    <x v="23"/>
    <s v="São Paulo"/>
    <x v="9"/>
    <n v="5300"/>
    <n v="2"/>
    <n v="10600"/>
    <n v="3180"/>
    <n v="0.3"/>
  </r>
  <r>
    <x v="3"/>
    <x v="1"/>
    <x v="61"/>
    <x v="3"/>
    <x v="23"/>
    <s v="São Paulo"/>
    <x v="2"/>
    <n v="1200"/>
    <n v="11"/>
    <n v="13200"/>
    <n v="3960"/>
    <n v="0.3"/>
  </r>
  <r>
    <x v="0"/>
    <x v="0"/>
    <x v="61"/>
    <x v="3"/>
    <x v="23"/>
    <s v="São Paulo"/>
    <x v="11"/>
    <n v="4600"/>
    <n v="5"/>
    <n v="23000"/>
    <n v="5750"/>
    <n v="0.25"/>
  </r>
  <r>
    <x v="0"/>
    <x v="1"/>
    <x v="61"/>
    <x v="3"/>
    <x v="23"/>
    <s v="São Paulo"/>
    <x v="8"/>
    <n v="3400"/>
    <n v="11"/>
    <n v="37400"/>
    <n v="13090"/>
    <n v="0.35"/>
  </r>
  <r>
    <x v="2"/>
    <x v="0"/>
    <x v="62"/>
    <x v="3"/>
    <x v="23"/>
    <s v="São Paulo"/>
    <x v="10"/>
    <n v="3200"/>
    <n v="2"/>
    <n v="6400"/>
    <n v="1280"/>
    <n v="0.2"/>
  </r>
  <r>
    <x v="0"/>
    <x v="1"/>
    <x v="62"/>
    <x v="3"/>
    <x v="23"/>
    <s v="São Paulo"/>
    <x v="2"/>
    <n v="1200"/>
    <n v="8"/>
    <n v="9600"/>
    <n v="2880"/>
    <n v="0.3"/>
  </r>
  <r>
    <x v="0"/>
    <x v="1"/>
    <x v="62"/>
    <x v="3"/>
    <x v="23"/>
    <s v="São Paulo"/>
    <x v="6"/>
    <n v="1500"/>
    <n v="8"/>
    <n v="12000"/>
    <n v="4800"/>
    <n v="0.4"/>
  </r>
  <r>
    <x v="0"/>
    <x v="1"/>
    <x v="62"/>
    <x v="3"/>
    <x v="23"/>
    <s v="São Paulo"/>
    <x v="0"/>
    <n v="8902"/>
    <n v="3"/>
    <n v="26706"/>
    <n v="9347.0999999999985"/>
    <n v="0.35"/>
  </r>
  <r>
    <x v="0"/>
    <x v="1"/>
    <x v="63"/>
    <x v="3"/>
    <x v="23"/>
    <s v="São Paulo"/>
    <x v="4"/>
    <n v="300"/>
    <n v="10"/>
    <n v="3000"/>
    <n v="450"/>
    <n v="0.15"/>
  </r>
  <r>
    <x v="4"/>
    <x v="0"/>
    <x v="63"/>
    <x v="3"/>
    <x v="23"/>
    <s v="São Paulo"/>
    <x v="6"/>
    <n v="1500"/>
    <n v="8"/>
    <n v="12000"/>
    <n v="4800"/>
    <n v="0.4"/>
  </r>
  <r>
    <x v="0"/>
    <x v="1"/>
    <x v="63"/>
    <x v="3"/>
    <x v="23"/>
    <s v="São Paulo"/>
    <x v="11"/>
    <n v="4600"/>
    <n v="8"/>
    <n v="36800"/>
    <n v="9200"/>
    <n v="0.25"/>
  </r>
  <r>
    <x v="3"/>
    <x v="1"/>
    <x v="63"/>
    <x v="3"/>
    <x v="23"/>
    <s v="São Paulo"/>
    <x v="0"/>
    <n v="8902"/>
    <n v="7"/>
    <n v="62314"/>
    <n v="21809.899999999998"/>
    <n v="0.35"/>
  </r>
  <r>
    <x v="3"/>
    <x v="0"/>
    <x v="64"/>
    <x v="3"/>
    <x v="23"/>
    <s v="São Paulo"/>
    <x v="1"/>
    <n v="500"/>
    <n v="2"/>
    <n v="1000"/>
    <n v="250"/>
    <n v="0.25"/>
  </r>
  <r>
    <x v="3"/>
    <x v="1"/>
    <x v="64"/>
    <x v="3"/>
    <x v="23"/>
    <s v="São Paulo"/>
    <x v="6"/>
    <n v="1500"/>
    <n v="7"/>
    <n v="10500"/>
    <n v="4200"/>
    <n v="0.4"/>
  </r>
  <r>
    <x v="3"/>
    <x v="1"/>
    <x v="64"/>
    <x v="3"/>
    <x v="23"/>
    <s v="São Paulo"/>
    <x v="7"/>
    <n v="5340"/>
    <n v="4"/>
    <n v="21360"/>
    <n v="6408"/>
    <n v="0.3"/>
  </r>
  <r>
    <x v="0"/>
    <x v="1"/>
    <x v="64"/>
    <x v="3"/>
    <x v="23"/>
    <s v="São Paulo"/>
    <x v="10"/>
    <n v="3200"/>
    <n v="7"/>
    <n v="22400"/>
    <n v="4480"/>
    <n v="0.2"/>
  </r>
  <r>
    <x v="0"/>
    <x v="1"/>
    <x v="65"/>
    <x v="3"/>
    <x v="23"/>
    <s v="São Paulo"/>
    <x v="1"/>
    <n v="500"/>
    <n v="11"/>
    <n v="5500"/>
    <n v="1375"/>
    <n v="0.25"/>
  </r>
  <r>
    <x v="3"/>
    <x v="1"/>
    <x v="65"/>
    <x v="3"/>
    <x v="23"/>
    <s v="São Paulo"/>
    <x v="8"/>
    <n v="3400"/>
    <n v="3"/>
    <n v="10200"/>
    <n v="3570"/>
    <n v="0.35"/>
  </r>
  <r>
    <x v="3"/>
    <x v="1"/>
    <x v="65"/>
    <x v="3"/>
    <x v="23"/>
    <s v="São Paulo"/>
    <x v="8"/>
    <n v="3400"/>
    <n v="5"/>
    <n v="17000"/>
    <n v="5950"/>
    <n v="0.35"/>
  </r>
  <r>
    <x v="2"/>
    <x v="0"/>
    <x v="65"/>
    <x v="3"/>
    <x v="23"/>
    <s v="São Paulo"/>
    <x v="3"/>
    <n v="5130"/>
    <n v="11"/>
    <n v="56430"/>
    <n v="22572"/>
    <n v="0.4"/>
  </r>
  <r>
    <x v="4"/>
    <x v="1"/>
    <x v="66"/>
    <x v="3"/>
    <x v="23"/>
    <s v="São Paulo"/>
    <x v="6"/>
    <n v="1500"/>
    <n v="8"/>
    <n v="12000"/>
    <n v="4800"/>
    <n v="0.4"/>
  </r>
  <r>
    <x v="0"/>
    <x v="0"/>
    <x v="66"/>
    <x v="3"/>
    <x v="23"/>
    <s v="São Paulo"/>
    <x v="9"/>
    <n v="5300"/>
    <n v="5"/>
    <n v="26500"/>
    <n v="7950"/>
    <n v="0.3"/>
  </r>
  <r>
    <x v="3"/>
    <x v="1"/>
    <x v="66"/>
    <x v="3"/>
    <x v="23"/>
    <s v="São Paulo"/>
    <x v="8"/>
    <n v="3400"/>
    <n v="9"/>
    <n v="30600"/>
    <n v="10710"/>
    <n v="0.35"/>
  </r>
  <r>
    <x v="3"/>
    <x v="1"/>
    <x v="66"/>
    <x v="3"/>
    <x v="23"/>
    <s v="São Paulo"/>
    <x v="9"/>
    <n v="5300"/>
    <n v="7"/>
    <n v="37100"/>
    <n v="11130"/>
    <n v="0.3"/>
  </r>
  <r>
    <x v="2"/>
    <x v="0"/>
    <x v="67"/>
    <x v="3"/>
    <x v="23"/>
    <s v="São Paulo"/>
    <x v="0"/>
    <n v="8902"/>
    <n v="1"/>
    <n v="8902"/>
    <n v="3115.7"/>
    <n v="0.35"/>
  </r>
  <r>
    <x v="3"/>
    <x v="1"/>
    <x v="67"/>
    <x v="3"/>
    <x v="23"/>
    <s v="São Paulo"/>
    <x v="12"/>
    <n v="4500"/>
    <n v="5"/>
    <n v="22500"/>
    <n v="5625"/>
    <n v="0.25"/>
  </r>
  <r>
    <x v="3"/>
    <x v="1"/>
    <x v="67"/>
    <x v="3"/>
    <x v="23"/>
    <s v="São Paulo"/>
    <x v="0"/>
    <n v="8902"/>
    <n v="7"/>
    <n v="62314"/>
    <n v="21809.899999999998"/>
    <n v="0.35"/>
  </r>
  <r>
    <x v="4"/>
    <x v="1"/>
    <x v="67"/>
    <x v="3"/>
    <x v="23"/>
    <s v="São Paulo"/>
    <x v="0"/>
    <n v="8902"/>
    <n v="11"/>
    <n v="97922"/>
    <n v="34272.699999999997"/>
    <n v="0.35"/>
  </r>
  <r>
    <x v="0"/>
    <x v="1"/>
    <x v="68"/>
    <x v="3"/>
    <x v="23"/>
    <s v="São Paulo"/>
    <x v="8"/>
    <n v="3400"/>
    <n v="2"/>
    <n v="6800"/>
    <n v="2380"/>
    <n v="0.35"/>
  </r>
  <r>
    <x v="1"/>
    <x v="0"/>
    <x v="68"/>
    <x v="3"/>
    <x v="23"/>
    <s v="São Paulo"/>
    <x v="0"/>
    <n v="8902"/>
    <n v="1"/>
    <n v="8902"/>
    <n v="3115.7"/>
    <n v="0.35"/>
  </r>
  <r>
    <x v="0"/>
    <x v="0"/>
    <x v="68"/>
    <x v="3"/>
    <x v="23"/>
    <s v="São Paulo"/>
    <x v="11"/>
    <n v="4600"/>
    <n v="10"/>
    <n v="46000"/>
    <n v="11500"/>
    <n v="0.25"/>
  </r>
  <r>
    <x v="3"/>
    <x v="1"/>
    <x v="68"/>
    <x v="3"/>
    <x v="23"/>
    <s v="São Paulo"/>
    <x v="12"/>
    <n v="4500"/>
    <n v="11"/>
    <n v="49500"/>
    <n v="12375"/>
    <n v="0.25"/>
  </r>
  <r>
    <x v="0"/>
    <x v="1"/>
    <x v="69"/>
    <x v="3"/>
    <x v="23"/>
    <s v="São Paulo"/>
    <x v="11"/>
    <n v="4600"/>
    <n v="1"/>
    <n v="4600"/>
    <n v="1150"/>
    <n v="0.25"/>
  </r>
  <r>
    <x v="3"/>
    <x v="1"/>
    <x v="69"/>
    <x v="3"/>
    <x v="23"/>
    <s v="São Paulo"/>
    <x v="1"/>
    <n v="500"/>
    <n v="10"/>
    <n v="5000"/>
    <n v="1250"/>
    <n v="0.25"/>
  </r>
  <r>
    <x v="2"/>
    <x v="1"/>
    <x v="69"/>
    <x v="3"/>
    <x v="23"/>
    <s v="São Paulo"/>
    <x v="6"/>
    <n v="1500"/>
    <n v="11"/>
    <n v="16500"/>
    <n v="6600"/>
    <n v="0.4"/>
  </r>
  <r>
    <x v="0"/>
    <x v="0"/>
    <x v="69"/>
    <x v="3"/>
    <x v="23"/>
    <s v="São Paulo"/>
    <x v="0"/>
    <n v="8902"/>
    <n v="2"/>
    <n v="17804"/>
    <n v="6231.4"/>
    <n v="0.35"/>
  </r>
  <r>
    <x v="3"/>
    <x v="0"/>
    <x v="70"/>
    <x v="3"/>
    <x v="23"/>
    <s v="São Paulo"/>
    <x v="4"/>
    <n v="300"/>
    <n v="7"/>
    <n v="2100"/>
    <n v="315"/>
    <n v="0.15"/>
  </r>
  <r>
    <x v="0"/>
    <x v="1"/>
    <x v="70"/>
    <x v="3"/>
    <x v="23"/>
    <s v="São Paulo"/>
    <x v="12"/>
    <n v="4500"/>
    <n v="2"/>
    <n v="9000"/>
    <n v="2250"/>
    <n v="0.25"/>
  </r>
  <r>
    <x v="0"/>
    <x v="1"/>
    <x v="70"/>
    <x v="3"/>
    <x v="23"/>
    <s v="São Paulo"/>
    <x v="7"/>
    <n v="5340"/>
    <n v="7"/>
    <n v="37380"/>
    <n v="11214"/>
    <n v="0.3"/>
  </r>
  <r>
    <x v="0"/>
    <x v="1"/>
    <x v="70"/>
    <x v="3"/>
    <x v="23"/>
    <s v="São Paulo"/>
    <x v="11"/>
    <n v="4600"/>
    <n v="12"/>
    <n v="55200"/>
    <n v="13800"/>
    <n v="0.25"/>
  </r>
  <r>
    <x v="0"/>
    <x v="1"/>
    <x v="71"/>
    <x v="3"/>
    <x v="23"/>
    <s v="São Paulo"/>
    <x v="10"/>
    <n v="3200"/>
    <n v="1"/>
    <n v="3200"/>
    <n v="640"/>
    <n v="0.2"/>
  </r>
  <r>
    <x v="0"/>
    <x v="1"/>
    <x v="71"/>
    <x v="3"/>
    <x v="23"/>
    <s v="São Paulo"/>
    <x v="2"/>
    <n v="1200"/>
    <n v="5"/>
    <n v="6000"/>
    <n v="1800"/>
    <n v="0.3"/>
  </r>
  <r>
    <x v="0"/>
    <x v="1"/>
    <x v="71"/>
    <x v="3"/>
    <x v="23"/>
    <s v="São Paulo"/>
    <x v="5"/>
    <n v="1700"/>
    <n v="9"/>
    <n v="15300"/>
    <n v="7650"/>
    <n v="0.5"/>
  </r>
  <r>
    <x v="0"/>
    <x v="1"/>
    <x v="71"/>
    <x v="3"/>
    <x v="23"/>
    <s v="São Paulo"/>
    <x v="3"/>
    <n v="5130"/>
    <n v="4"/>
    <n v="20520"/>
    <n v="8208"/>
    <n v="0.4"/>
  </r>
  <r>
    <x v="0"/>
    <x v="1"/>
    <x v="72"/>
    <x v="3"/>
    <x v="23"/>
    <s v="São Paulo"/>
    <x v="8"/>
    <n v="3400"/>
    <n v="3"/>
    <n v="10200"/>
    <n v="3570"/>
    <n v="0.35"/>
  </r>
  <r>
    <x v="0"/>
    <x v="1"/>
    <x v="72"/>
    <x v="3"/>
    <x v="23"/>
    <s v="São Paulo"/>
    <x v="12"/>
    <n v="4500"/>
    <n v="9"/>
    <n v="40500"/>
    <n v="10125"/>
    <n v="0.25"/>
  </r>
  <r>
    <x v="2"/>
    <x v="1"/>
    <x v="72"/>
    <x v="3"/>
    <x v="23"/>
    <s v="São Paulo"/>
    <x v="3"/>
    <n v="5130"/>
    <n v="8"/>
    <n v="41040"/>
    <n v="16416"/>
    <n v="0.4"/>
  </r>
  <r>
    <x v="2"/>
    <x v="1"/>
    <x v="72"/>
    <x v="3"/>
    <x v="23"/>
    <s v="São Paulo"/>
    <x v="0"/>
    <n v="8902"/>
    <n v="11"/>
    <n v="97922"/>
    <n v="34272.699999999997"/>
    <n v="0.35"/>
  </r>
  <r>
    <x v="0"/>
    <x v="1"/>
    <x v="73"/>
    <x v="3"/>
    <x v="23"/>
    <s v="São Paulo"/>
    <x v="4"/>
    <n v="300"/>
    <n v="6"/>
    <n v="1800"/>
    <n v="270"/>
    <n v="0.15"/>
  </r>
  <r>
    <x v="0"/>
    <x v="1"/>
    <x v="73"/>
    <x v="3"/>
    <x v="23"/>
    <s v="São Paulo"/>
    <x v="5"/>
    <n v="1700"/>
    <n v="9"/>
    <n v="15300"/>
    <n v="7650"/>
    <n v="0.5"/>
  </r>
  <r>
    <x v="3"/>
    <x v="1"/>
    <x v="73"/>
    <x v="3"/>
    <x v="23"/>
    <s v="São Paulo"/>
    <x v="6"/>
    <n v="1500"/>
    <n v="12"/>
    <n v="18000"/>
    <n v="7200"/>
    <n v="0.4"/>
  </r>
  <r>
    <x v="4"/>
    <x v="1"/>
    <x v="73"/>
    <x v="3"/>
    <x v="23"/>
    <s v="São Paulo"/>
    <x v="5"/>
    <n v="1700"/>
    <n v="11"/>
    <n v="18700"/>
    <n v="9350"/>
    <n v="0.5"/>
  </r>
  <r>
    <x v="0"/>
    <x v="0"/>
    <x v="74"/>
    <x v="3"/>
    <x v="23"/>
    <s v="São Paulo"/>
    <x v="8"/>
    <n v="3400"/>
    <n v="7"/>
    <n v="23800"/>
    <n v="8330"/>
    <n v="0.35"/>
  </r>
  <r>
    <x v="3"/>
    <x v="0"/>
    <x v="74"/>
    <x v="3"/>
    <x v="23"/>
    <s v="São Paulo"/>
    <x v="5"/>
    <n v="1700"/>
    <n v="16"/>
    <n v="27200"/>
    <n v="13600"/>
    <n v="0.5"/>
  </r>
  <r>
    <x v="0"/>
    <x v="0"/>
    <x v="74"/>
    <x v="3"/>
    <x v="23"/>
    <s v="São Paulo"/>
    <x v="3"/>
    <n v="5130"/>
    <n v="6"/>
    <n v="30780"/>
    <n v="12312"/>
    <n v="0.4"/>
  </r>
  <r>
    <x v="0"/>
    <x v="0"/>
    <x v="74"/>
    <x v="3"/>
    <x v="23"/>
    <s v="São Paulo"/>
    <x v="11"/>
    <n v="4600"/>
    <n v="8"/>
    <n v="36800"/>
    <n v="9200"/>
    <n v="0.25"/>
  </r>
  <r>
    <x v="3"/>
    <x v="1"/>
    <x v="75"/>
    <x v="3"/>
    <x v="23"/>
    <s v="São Paulo"/>
    <x v="4"/>
    <n v="300"/>
    <n v="1"/>
    <n v="300"/>
    <n v="45"/>
    <n v="0.15"/>
  </r>
  <r>
    <x v="3"/>
    <x v="1"/>
    <x v="75"/>
    <x v="3"/>
    <x v="23"/>
    <s v="São Paulo"/>
    <x v="8"/>
    <n v="3400"/>
    <n v="8"/>
    <n v="27200"/>
    <n v="9520"/>
    <n v="0.35"/>
  </r>
  <r>
    <x v="0"/>
    <x v="1"/>
    <x v="75"/>
    <x v="3"/>
    <x v="21"/>
    <s v="Vitória"/>
    <x v="8"/>
    <n v="3400"/>
    <n v="11"/>
    <n v="37400"/>
    <n v="13090"/>
    <n v="0.35"/>
  </r>
  <r>
    <x v="2"/>
    <x v="1"/>
    <x v="75"/>
    <x v="3"/>
    <x v="23"/>
    <s v="São Paulo"/>
    <x v="0"/>
    <n v="8902"/>
    <n v="11"/>
    <n v="97922"/>
    <n v="34272.699999999997"/>
    <n v="0.35"/>
  </r>
  <r>
    <x v="3"/>
    <x v="0"/>
    <x v="76"/>
    <x v="3"/>
    <x v="23"/>
    <s v="São Paulo"/>
    <x v="2"/>
    <n v="1200"/>
    <n v="16"/>
    <n v="19200"/>
    <n v="5760"/>
    <n v="0.3"/>
  </r>
  <r>
    <x v="0"/>
    <x v="1"/>
    <x v="76"/>
    <x v="3"/>
    <x v="23"/>
    <s v="São Paulo"/>
    <x v="10"/>
    <n v="3200"/>
    <n v="11"/>
    <n v="35200"/>
    <n v="7040"/>
    <n v="0.2"/>
  </r>
  <r>
    <x v="2"/>
    <x v="0"/>
    <x v="76"/>
    <x v="3"/>
    <x v="23"/>
    <s v="São Paulo"/>
    <x v="3"/>
    <n v="5130"/>
    <n v="10"/>
    <n v="51300"/>
    <n v="20520"/>
    <n v="0.4"/>
  </r>
  <r>
    <x v="3"/>
    <x v="0"/>
    <x v="76"/>
    <x v="3"/>
    <x v="23"/>
    <s v="São Paulo"/>
    <x v="9"/>
    <n v="5300"/>
    <n v="11"/>
    <n v="58300"/>
    <n v="17490"/>
    <n v="0.3"/>
  </r>
  <r>
    <x v="3"/>
    <x v="1"/>
    <x v="77"/>
    <x v="3"/>
    <x v="21"/>
    <s v="Vitória"/>
    <x v="11"/>
    <n v="4600"/>
    <n v="9"/>
    <n v="41400"/>
    <n v="10350"/>
    <n v="0.25"/>
  </r>
  <r>
    <x v="2"/>
    <x v="1"/>
    <x v="77"/>
    <x v="3"/>
    <x v="21"/>
    <s v="Vitória"/>
    <x v="0"/>
    <n v="8902"/>
    <n v="6"/>
    <n v="53412"/>
    <n v="18694.199999999997"/>
    <n v="0.35"/>
  </r>
  <r>
    <x v="0"/>
    <x v="0"/>
    <x v="77"/>
    <x v="3"/>
    <x v="23"/>
    <s v="São Paulo"/>
    <x v="9"/>
    <n v="5300"/>
    <n v="12"/>
    <n v="63600"/>
    <n v="19080"/>
    <n v="0.3"/>
  </r>
  <r>
    <x v="3"/>
    <x v="1"/>
    <x v="77"/>
    <x v="3"/>
    <x v="23"/>
    <s v="São Paulo"/>
    <x v="7"/>
    <n v="5340"/>
    <n v="12"/>
    <n v="64080"/>
    <n v="19224"/>
    <n v="0.3"/>
  </r>
  <r>
    <x v="3"/>
    <x v="0"/>
    <x v="78"/>
    <x v="3"/>
    <x v="21"/>
    <s v="Vitória"/>
    <x v="1"/>
    <n v="500"/>
    <n v="7"/>
    <n v="3500"/>
    <n v="875"/>
    <n v="0.25"/>
  </r>
  <r>
    <x v="0"/>
    <x v="1"/>
    <x v="78"/>
    <x v="3"/>
    <x v="23"/>
    <s v="São Paulo"/>
    <x v="7"/>
    <n v="5340"/>
    <n v="2"/>
    <n v="10680"/>
    <n v="3204"/>
    <n v="0.3"/>
  </r>
  <r>
    <x v="1"/>
    <x v="0"/>
    <x v="78"/>
    <x v="3"/>
    <x v="23"/>
    <s v="São Paulo"/>
    <x v="10"/>
    <n v="3200"/>
    <n v="8"/>
    <n v="25600"/>
    <n v="5120"/>
    <n v="0.2"/>
  </r>
  <r>
    <x v="0"/>
    <x v="1"/>
    <x v="78"/>
    <x v="3"/>
    <x v="23"/>
    <s v="São Paulo"/>
    <x v="11"/>
    <n v="4600"/>
    <n v="8"/>
    <n v="36800"/>
    <n v="9200"/>
    <n v="0.25"/>
  </r>
  <r>
    <x v="0"/>
    <x v="1"/>
    <x v="79"/>
    <x v="3"/>
    <x v="23"/>
    <s v="São Paulo"/>
    <x v="5"/>
    <n v="1700"/>
    <n v="6"/>
    <n v="10200"/>
    <n v="5100"/>
    <n v="0.5"/>
  </r>
  <r>
    <x v="0"/>
    <x v="1"/>
    <x v="79"/>
    <x v="3"/>
    <x v="21"/>
    <s v="Vitória"/>
    <x v="8"/>
    <n v="3400"/>
    <n v="8"/>
    <n v="27200"/>
    <n v="9520"/>
    <n v="0.35"/>
  </r>
  <r>
    <x v="4"/>
    <x v="1"/>
    <x v="79"/>
    <x v="3"/>
    <x v="23"/>
    <s v="São Paulo"/>
    <x v="12"/>
    <n v="4500"/>
    <n v="7"/>
    <n v="31500"/>
    <n v="7875"/>
    <n v="0.25"/>
  </r>
  <r>
    <x v="0"/>
    <x v="0"/>
    <x v="79"/>
    <x v="3"/>
    <x v="23"/>
    <s v="São Paulo"/>
    <x v="11"/>
    <n v="4600"/>
    <n v="11"/>
    <n v="50600"/>
    <n v="12650"/>
    <n v="0.25"/>
  </r>
  <r>
    <x v="0"/>
    <x v="1"/>
    <x v="80"/>
    <x v="3"/>
    <x v="23"/>
    <s v="São Paulo"/>
    <x v="4"/>
    <n v="300"/>
    <n v="12"/>
    <n v="3600"/>
    <n v="540"/>
    <n v="0.15"/>
  </r>
  <r>
    <x v="0"/>
    <x v="1"/>
    <x v="80"/>
    <x v="3"/>
    <x v="23"/>
    <s v="São Paulo"/>
    <x v="11"/>
    <n v="4600"/>
    <n v="3"/>
    <n v="13800"/>
    <n v="3450"/>
    <n v="0.25"/>
  </r>
  <r>
    <x v="0"/>
    <x v="0"/>
    <x v="80"/>
    <x v="3"/>
    <x v="21"/>
    <s v="Vitória"/>
    <x v="3"/>
    <n v="5130"/>
    <n v="6"/>
    <n v="30780"/>
    <n v="12312"/>
    <n v="0.4"/>
  </r>
  <r>
    <x v="4"/>
    <x v="0"/>
    <x v="80"/>
    <x v="3"/>
    <x v="23"/>
    <s v="São Paulo"/>
    <x v="11"/>
    <n v="4600"/>
    <n v="8"/>
    <n v="36800"/>
    <n v="9200"/>
    <n v="0.25"/>
  </r>
  <r>
    <x v="0"/>
    <x v="1"/>
    <x v="81"/>
    <x v="3"/>
    <x v="21"/>
    <s v="Vitória"/>
    <x v="6"/>
    <n v="1500"/>
    <n v="4"/>
    <n v="6000"/>
    <n v="2400"/>
    <n v="0.4"/>
  </r>
  <r>
    <x v="3"/>
    <x v="0"/>
    <x v="81"/>
    <x v="3"/>
    <x v="23"/>
    <s v="São Paulo"/>
    <x v="2"/>
    <n v="1200"/>
    <n v="9"/>
    <n v="10800"/>
    <n v="3240"/>
    <n v="0.3"/>
  </r>
  <r>
    <x v="0"/>
    <x v="1"/>
    <x v="81"/>
    <x v="3"/>
    <x v="21"/>
    <s v="Vitória"/>
    <x v="8"/>
    <n v="3400"/>
    <n v="4"/>
    <n v="13600"/>
    <n v="4760"/>
    <n v="0.35"/>
  </r>
  <r>
    <x v="3"/>
    <x v="1"/>
    <x v="81"/>
    <x v="3"/>
    <x v="23"/>
    <s v="São Paulo"/>
    <x v="9"/>
    <n v="5300"/>
    <n v="11"/>
    <n v="58300"/>
    <n v="17490"/>
    <n v="0.3"/>
  </r>
  <r>
    <x v="3"/>
    <x v="1"/>
    <x v="82"/>
    <x v="3"/>
    <x v="23"/>
    <s v="São Paulo"/>
    <x v="1"/>
    <n v="500"/>
    <n v="9"/>
    <n v="4500"/>
    <n v="1125"/>
    <n v="0.25"/>
  </r>
  <r>
    <x v="0"/>
    <x v="0"/>
    <x v="82"/>
    <x v="3"/>
    <x v="21"/>
    <s v="Vitória"/>
    <x v="7"/>
    <n v="5340"/>
    <n v="3"/>
    <n v="16020"/>
    <n v="4806"/>
    <n v="0.3"/>
  </r>
  <r>
    <x v="2"/>
    <x v="0"/>
    <x v="82"/>
    <x v="3"/>
    <x v="23"/>
    <s v="São Paulo"/>
    <x v="5"/>
    <n v="1700"/>
    <n v="12"/>
    <n v="20400"/>
    <n v="10200"/>
    <n v="0.5"/>
  </r>
  <r>
    <x v="2"/>
    <x v="1"/>
    <x v="82"/>
    <x v="3"/>
    <x v="21"/>
    <s v="Vitória"/>
    <x v="12"/>
    <n v="4500"/>
    <n v="6"/>
    <n v="27000"/>
    <n v="6750"/>
    <n v="0.25"/>
  </r>
  <r>
    <x v="2"/>
    <x v="0"/>
    <x v="83"/>
    <x v="3"/>
    <x v="23"/>
    <s v="São Paulo"/>
    <x v="4"/>
    <n v="300"/>
    <n v="5"/>
    <n v="1500"/>
    <n v="225"/>
    <n v="0.15"/>
  </r>
  <r>
    <x v="0"/>
    <x v="1"/>
    <x v="83"/>
    <x v="3"/>
    <x v="23"/>
    <s v="São Paulo"/>
    <x v="12"/>
    <n v="4500"/>
    <n v="1"/>
    <n v="4500"/>
    <n v="1125"/>
    <n v="0.25"/>
  </r>
  <r>
    <x v="0"/>
    <x v="1"/>
    <x v="83"/>
    <x v="3"/>
    <x v="23"/>
    <s v="São Paulo"/>
    <x v="1"/>
    <n v="500"/>
    <n v="9"/>
    <n v="4500"/>
    <n v="1125"/>
    <n v="0.25"/>
  </r>
  <r>
    <x v="2"/>
    <x v="1"/>
    <x v="83"/>
    <x v="3"/>
    <x v="23"/>
    <s v="São Paulo"/>
    <x v="3"/>
    <n v="5130"/>
    <n v="11"/>
    <n v="56430"/>
    <n v="22572"/>
    <n v="0.4"/>
  </r>
  <r>
    <x v="0"/>
    <x v="1"/>
    <x v="84"/>
    <x v="3"/>
    <x v="23"/>
    <s v="São Paulo"/>
    <x v="1"/>
    <n v="500"/>
    <n v="12"/>
    <n v="6000"/>
    <n v="1500"/>
    <n v="0.25"/>
  </r>
  <r>
    <x v="3"/>
    <x v="1"/>
    <x v="84"/>
    <x v="3"/>
    <x v="23"/>
    <s v="São Paulo"/>
    <x v="9"/>
    <n v="5300"/>
    <n v="7"/>
    <n v="37100"/>
    <n v="11130"/>
    <n v="0.3"/>
  </r>
  <r>
    <x v="0"/>
    <x v="0"/>
    <x v="84"/>
    <x v="3"/>
    <x v="23"/>
    <s v="São Paulo"/>
    <x v="10"/>
    <n v="3200"/>
    <n v="15"/>
    <n v="48000"/>
    <n v="9600"/>
    <n v="0.2"/>
  </r>
  <r>
    <x v="2"/>
    <x v="0"/>
    <x v="84"/>
    <x v="3"/>
    <x v="23"/>
    <s v="São Paulo"/>
    <x v="3"/>
    <n v="5130"/>
    <n v="15"/>
    <n v="76950"/>
    <n v="30780"/>
    <n v="0.4"/>
  </r>
  <r>
    <x v="0"/>
    <x v="1"/>
    <x v="85"/>
    <x v="3"/>
    <x v="23"/>
    <s v="São Paulo"/>
    <x v="5"/>
    <n v="1700"/>
    <n v="7"/>
    <n v="11900"/>
    <n v="5950"/>
    <n v="0.5"/>
  </r>
  <r>
    <x v="2"/>
    <x v="1"/>
    <x v="85"/>
    <x v="3"/>
    <x v="23"/>
    <s v="São Paulo"/>
    <x v="9"/>
    <n v="5300"/>
    <n v="6"/>
    <n v="31800"/>
    <n v="9540"/>
    <n v="0.3"/>
  </r>
  <r>
    <x v="0"/>
    <x v="1"/>
    <x v="85"/>
    <x v="3"/>
    <x v="23"/>
    <s v="São Paulo"/>
    <x v="9"/>
    <n v="5300"/>
    <n v="8"/>
    <n v="42400"/>
    <n v="12720"/>
    <n v="0.3"/>
  </r>
  <r>
    <x v="0"/>
    <x v="1"/>
    <x v="85"/>
    <x v="3"/>
    <x v="23"/>
    <s v="São Paulo"/>
    <x v="7"/>
    <n v="5340"/>
    <n v="10"/>
    <n v="53400"/>
    <n v="16020"/>
    <n v="0.3"/>
  </r>
  <r>
    <x v="1"/>
    <x v="0"/>
    <x v="0"/>
    <x v="3"/>
    <x v="21"/>
    <s v="Vitória"/>
    <x v="4"/>
    <n v="300"/>
    <n v="7"/>
    <n v="2100"/>
    <n v="315"/>
    <n v="0.15"/>
  </r>
  <r>
    <x v="1"/>
    <x v="0"/>
    <x v="1"/>
    <x v="3"/>
    <x v="21"/>
    <s v="Vitória"/>
    <x v="6"/>
    <n v="1500"/>
    <n v="10"/>
    <n v="15000"/>
    <n v="6000"/>
    <n v="0.4"/>
  </r>
  <r>
    <x v="4"/>
    <x v="0"/>
    <x v="2"/>
    <x v="3"/>
    <x v="21"/>
    <s v="Vitória"/>
    <x v="4"/>
    <n v="300"/>
    <n v="11"/>
    <n v="3300"/>
    <n v="495"/>
    <n v="0.15"/>
  </r>
  <r>
    <x v="0"/>
    <x v="1"/>
    <x v="3"/>
    <x v="3"/>
    <x v="21"/>
    <s v="Vitória"/>
    <x v="3"/>
    <n v="5130"/>
    <n v="9"/>
    <n v="46170"/>
    <n v="18468"/>
    <n v="0.4"/>
  </r>
  <r>
    <x v="3"/>
    <x v="1"/>
    <x v="4"/>
    <x v="3"/>
    <x v="21"/>
    <s v="Vitória"/>
    <x v="3"/>
    <n v="5130"/>
    <n v="4"/>
    <n v="20520"/>
    <n v="8208"/>
    <n v="0.4"/>
  </r>
  <r>
    <x v="3"/>
    <x v="0"/>
    <x v="5"/>
    <x v="3"/>
    <x v="21"/>
    <s v="Vitória"/>
    <x v="5"/>
    <n v="1700"/>
    <n v="8"/>
    <n v="13600"/>
    <n v="6800"/>
    <n v="0.5"/>
  </r>
  <r>
    <x v="3"/>
    <x v="1"/>
    <x v="6"/>
    <x v="3"/>
    <x v="21"/>
    <s v="Vitória"/>
    <x v="12"/>
    <n v="4500"/>
    <n v="9"/>
    <n v="40500"/>
    <n v="10125"/>
    <n v="0.25"/>
  </r>
  <r>
    <x v="0"/>
    <x v="0"/>
    <x v="7"/>
    <x v="3"/>
    <x v="21"/>
    <s v="Vitória"/>
    <x v="10"/>
    <n v="3200"/>
    <n v="9"/>
    <n v="28800"/>
    <n v="5760"/>
    <n v="0.2"/>
  </r>
  <r>
    <x v="0"/>
    <x v="0"/>
    <x v="8"/>
    <x v="3"/>
    <x v="21"/>
    <s v="Vitória"/>
    <x v="10"/>
    <n v="3200"/>
    <n v="2"/>
    <n v="6400"/>
    <n v="1280"/>
    <n v="0.2"/>
  </r>
  <r>
    <x v="0"/>
    <x v="0"/>
    <x v="9"/>
    <x v="3"/>
    <x v="21"/>
    <s v="Vitória"/>
    <x v="0"/>
    <n v="8902"/>
    <n v="6"/>
    <n v="53412"/>
    <n v="18694.199999999997"/>
    <n v="0.35"/>
  </r>
  <r>
    <x v="0"/>
    <x v="1"/>
    <x v="10"/>
    <x v="3"/>
    <x v="21"/>
    <s v="Vitória"/>
    <x v="8"/>
    <n v="3400"/>
    <n v="11"/>
    <n v="37400"/>
    <n v="13090"/>
    <n v="0.35"/>
  </r>
  <r>
    <x v="0"/>
    <x v="1"/>
    <x v="11"/>
    <x v="3"/>
    <x v="21"/>
    <s v="Vitória"/>
    <x v="0"/>
    <n v="8902"/>
    <n v="6"/>
    <n v="53412"/>
    <n v="18694.199999999997"/>
    <n v="0.35"/>
  </r>
  <r>
    <x v="0"/>
    <x v="0"/>
    <x v="12"/>
    <x v="3"/>
    <x v="21"/>
    <s v="Vitória"/>
    <x v="10"/>
    <n v="3200"/>
    <n v="9"/>
    <n v="28800"/>
    <n v="5760"/>
    <n v="0.2"/>
  </r>
  <r>
    <x v="2"/>
    <x v="1"/>
    <x v="13"/>
    <x v="3"/>
    <x v="21"/>
    <s v="Vitória"/>
    <x v="10"/>
    <n v="3200"/>
    <n v="12"/>
    <n v="38400"/>
    <n v="7680"/>
    <n v="0.2"/>
  </r>
  <r>
    <x v="3"/>
    <x v="0"/>
    <x v="14"/>
    <x v="3"/>
    <x v="21"/>
    <s v="Vitória"/>
    <x v="12"/>
    <n v="4500"/>
    <n v="1"/>
    <n v="4500"/>
    <n v="1125"/>
    <n v="0.25"/>
  </r>
  <r>
    <x v="0"/>
    <x v="1"/>
    <x v="15"/>
    <x v="3"/>
    <x v="21"/>
    <s v="Vitória"/>
    <x v="2"/>
    <n v="1200"/>
    <n v="10"/>
    <n v="12000"/>
    <n v="3600"/>
    <n v="0.3"/>
  </r>
  <r>
    <x v="3"/>
    <x v="0"/>
    <x v="16"/>
    <x v="3"/>
    <x v="21"/>
    <s v="Vitória"/>
    <x v="3"/>
    <n v="5130"/>
    <n v="5"/>
    <n v="25650"/>
    <n v="10260"/>
    <n v="0.4"/>
  </r>
  <r>
    <x v="0"/>
    <x v="1"/>
    <x v="17"/>
    <x v="3"/>
    <x v="21"/>
    <s v="Vitória"/>
    <x v="4"/>
    <n v="300"/>
    <n v="4"/>
    <n v="1200"/>
    <n v="180"/>
    <n v="0.15"/>
  </r>
  <r>
    <x v="4"/>
    <x v="0"/>
    <x v="0"/>
    <x v="4"/>
    <x v="24"/>
    <s v="Curitiba"/>
    <x v="3"/>
    <n v="5130"/>
    <n v="10"/>
    <n v="51300"/>
    <n v="20520"/>
    <n v="0.4"/>
  </r>
  <r>
    <x v="0"/>
    <x v="0"/>
    <x v="1"/>
    <x v="4"/>
    <x v="24"/>
    <s v="Curitiba"/>
    <x v="11"/>
    <n v="4600"/>
    <n v="2"/>
    <n v="9200"/>
    <n v="2300"/>
    <n v="0.25"/>
  </r>
  <r>
    <x v="3"/>
    <x v="1"/>
    <x v="2"/>
    <x v="4"/>
    <x v="24"/>
    <s v="Curitiba"/>
    <x v="1"/>
    <n v="500"/>
    <n v="10"/>
    <n v="5000"/>
    <n v="1250"/>
    <n v="0.25"/>
  </r>
  <r>
    <x v="0"/>
    <x v="1"/>
    <x v="3"/>
    <x v="4"/>
    <x v="24"/>
    <s v="Curitiba"/>
    <x v="3"/>
    <n v="5130"/>
    <n v="7"/>
    <n v="35910"/>
    <n v="14364"/>
    <n v="0.4"/>
  </r>
  <r>
    <x v="3"/>
    <x v="1"/>
    <x v="4"/>
    <x v="4"/>
    <x v="24"/>
    <s v="Curitiba"/>
    <x v="2"/>
    <n v="1200"/>
    <n v="11"/>
    <n v="13200"/>
    <n v="3960"/>
    <n v="0.3"/>
  </r>
  <r>
    <x v="3"/>
    <x v="1"/>
    <x v="5"/>
    <x v="4"/>
    <x v="24"/>
    <s v="Curitiba"/>
    <x v="7"/>
    <n v="5340"/>
    <n v="3"/>
    <n v="16020"/>
    <n v="4806"/>
    <n v="0.3"/>
  </r>
  <r>
    <x v="1"/>
    <x v="1"/>
    <x v="6"/>
    <x v="4"/>
    <x v="24"/>
    <s v="Curitiba"/>
    <x v="12"/>
    <n v="4500"/>
    <n v="2"/>
    <n v="9000"/>
    <n v="2250"/>
    <n v="0.25"/>
  </r>
  <r>
    <x v="4"/>
    <x v="1"/>
    <x v="7"/>
    <x v="4"/>
    <x v="24"/>
    <s v="Curitiba"/>
    <x v="0"/>
    <n v="8902"/>
    <n v="1"/>
    <n v="8902"/>
    <n v="3115.7"/>
    <n v="0.35"/>
  </r>
  <r>
    <x v="0"/>
    <x v="0"/>
    <x v="8"/>
    <x v="4"/>
    <x v="24"/>
    <s v="Curitiba"/>
    <x v="11"/>
    <n v="4600"/>
    <n v="4"/>
    <n v="18400"/>
    <n v="4600"/>
    <n v="0.25"/>
  </r>
  <r>
    <x v="0"/>
    <x v="0"/>
    <x v="9"/>
    <x v="4"/>
    <x v="24"/>
    <s v="Curitiba"/>
    <x v="7"/>
    <n v="5340"/>
    <n v="9"/>
    <n v="48060"/>
    <n v="14418"/>
    <n v="0.3"/>
  </r>
  <r>
    <x v="2"/>
    <x v="0"/>
    <x v="10"/>
    <x v="4"/>
    <x v="24"/>
    <s v="Curitiba"/>
    <x v="9"/>
    <n v="5300"/>
    <n v="7"/>
    <n v="37100"/>
    <n v="11130"/>
    <n v="0.3"/>
  </r>
  <r>
    <x v="4"/>
    <x v="1"/>
    <x v="11"/>
    <x v="4"/>
    <x v="24"/>
    <s v="Curitiba"/>
    <x v="3"/>
    <n v="5130"/>
    <n v="9"/>
    <n v="46170"/>
    <n v="18468"/>
    <n v="0.4"/>
  </r>
  <r>
    <x v="1"/>
    <x v="1"/>
    <x v="12"/>
    <x v="4"/>
    <x v="24"/>
    <s v="Curitiba"/>
    <x v="1"/>
    <n v="500"/>
    <n v="12"/>
    <n v="6000"/>
    <n v="1500"/>
    <n v="0.25"/>
  </r>
  <r>
    <x v="1"/>
    <x v="0"/>
    <x v="13"/>
    <x v="4"/>
    <x v="24"/>
    <s v="Curitiba"/>
    <x v="0"/>
    <n v="8902"/>
    <n v="9"/>
    <n v="80118"/>
    <n v="28041.3"/>
    <n v="0.35"/>
  </r>
  <r>
    <x v="4"/>
    <x v="0"/>
    <x v="14"/>
    <x v="4"/>
    <x v="24"/>
    <s v="Curitiba"/>
    <x v="4"/>
    <n v="300"/>
    <n v="3"/>
    <n v="900"/>
    <n v="135"/>
    <n v="0.15"/>
  </r>
  <r>
    <x v="0"/>
    <x v="1"/>
    <x v="15"/>
    <x v="4"/>
    <x v="24"/>
    <s v="Curitiba"/>
    <x v="3"/>
    <n v="5130"/>
    <n v="2"/>
    <n v="10260"/>
    <n v="4104"/>
    <n v="0.4"/>
  </r>
  <r>
    <x v="3"/>
    <x v="1"/>
    <x v="16"/>
    <x v="4"/>
    <x v="24"/>
    <s v="Curitiba"/>
    <x v="3"/>
    <n v="5130"/>
    <n v="4"/>
    <n v="20520"/>
    <n v="8208"/>
    <n v="0.4"/>
  </r>
  <r>
    <x v="2"/>
    <x v="1"/>
    <x v="17"/>
    <x v="4"/>
    <x v="24"/>
    <s v="Curitiba"/>
    <x v="2"/>
    <n v="1200"/>
    <n v="12"/>
    <n v="14400"/>
    <n v="4320"/>
    <n v="0.3"/>
  </r>
  <r>
    <x v="1"/>
    <x v="0"/>
    <x v="18"/>
    <x v="4"/>
    <x v="24"/>
    <s v="Curitiba"/>
    <x v="12"/>
    <n v="4500"/>
    <n v="11"/>
    <n v="49500"/>
    <n v="12375"/>
    <n v="0.25"/>
  </r>
  <r>
    <x v="0"/>
    <x v="1"/>
    <x v="19"/>
    <x v="4"/>
    <x v="24"/>
    <s v="Curitiba"/>
    <x v="6"/>
    <n v="1500"/>
    <n v="8"/>
    <n v="12000"/>
    <n v="4800"/>
    <n v="0.4"/>
  </r>
  <r>
    <x v="3"/>
    <x v="0"/>
    <x v="20"/>
    <x v="4"/>
    <x v="24"/>
    <s v="Curitiba"/>
    <x v="2"/>
    <n v="1200"/>
    <n v="8"/>
    <n v="9600"/>
    <n v="2880"/>
    <n v="0.3"/>
  </r>
  <r>
    <x v="3"/>
    <x v="1"/>
    <x v="21"/>
    <x v="4"/>
    <x v="24"/>
    <s v="Curitiba"/>
    <x v="9"/>
    <n v="5300"/>
    <n v="2"/>
    <n v="10600"/>
    <n v="3180"/>
    <n v="0.3"/>
  </r>
  <r>
    <x v="2"/>
    <x v="0"/>
    <x v="22"/>
    <x v="4"/>
    <x v="24"/>
    <s v="Curitiba"/>
    <x v="3"/>
    <n v="5130"/>
    <n v="10"/>
    <n v="51300"/>
    <n v="20520"/>
    <n v="0.4"/>
  </r>
  <r>
    <x v="2"/>
    <x v="1"/>
    <x v="23"/>
    <x v="4"/>
    <x v="24"/>
    <s v="Curitiba"/>
    <x v="6"/>
    <n v="1500"/>
    <n v="12"/>
    <n v="18000"/>
    <n v="7200"/>
    <n v="0.4"/>
  </r>
  <r>
    <x v="2"/>
    <x v="1"/>
    <x v="24"/>
    <x v="4"/>
    <x v="24"/>
    <s v="Curitiba"/>
    <x v="0"/>
    <n v="8902"/>
    <n v="1"/>
    <n v="8902"/>
    <n v="3115.7"/>
    <n v="0.35"/>
  </r>
  <r>
    <x v="2"/>
    <x v="1"/>
    <x v="25"/>
    <x v="4"/>
    <x v="24"/>
    <s v="Curitiba"/>
    <x v="2"/>
    <n v="1200"/>
    <n v="4"/>
    <n v="4800"/>
    <n v="1440"/>
    <n v="0.3"/>
  </r>
  <r>
    <x v="3"/>
    <x v="1"/>
    <x v="26"/>
    <x v="4"/>
    <x v="24"/>
    <s v="Curitiba"/>
    <x v="9"/>
    <n v="5300"/>
    <n v="10"/>
    <n v="53000"/>
    <n v="15900"/>
    <n v="0.3"/>
  </r>
  <r>
    <x v="2"/>
    <x v="1"/>
    <x v="27"/>
    <x v="4"/>
    <x v="24"/>
    <s v="Curitiba"/>
    <x v="2"/>
    <n v="1200"/>
    <n v="9"/>
    <n v="10800"/>
    <n v="3240"/>
    <n v="0.3"/>
  </r>
  <r>
    <x v="3"/>
    <x v="0"/>
    <x v="28"/>
    <x v="4"/>
    <x v="24"/>
    <s v="Curitiba"/>
    <x v="2"/>
    <n v="1200"/>
    <n v="11"/>
    <n v="13200"/>
    <n v="3960"/>
    <n v="0.3"/>
  </r>
  <r>
    <x v="3"/>
    <x v="1"/>
    <x v="28"/>
    <x v="4"/>
    <x v="24"/>
    <s v="Curitiba"/>
    <x v="8"/>
    <n v="3400"/>
    <n v="5"/>
    <n v="17000"/>
    <n v="5950"/>
    <n v="0.35"/>
  </r>
  <r>
    <x v="3"/>
    <x v="1"/>
    <x v="29"/>
    <x v="4"/>
    <x v="24"/>
    <s v="Curitiba"/>
    <x v="8"/>
    <n v="3400"/>
    <n v="4"/>
    <n v="13600"/>
    <n v="4760"/>
    <n v="0.35"/>
  </r>
  <r>
    <x v="4"/>
    <x v="1"/>
    <x v="30"/>
    <x v="4"/>
    <x v="24"/>
    <s v="Curitiba"/>
    <x v="4"/>
    <n v="300"/>
    <n v="9"/>
    <n v="2700"/>
    <n v="405"/>
    <n v="0.15"/>
  </r>
  <r>
    <x v="0"/>
    <x v="1"/>
    <x v="31"/>
    <x v="4"/>
    <x v="24"/>
    <s v="Curitiba"/>
    <x v="2"/>
    <n v="1200"/>
    <n v="6"/>
    <n v="7200"/>
    <n v="2160"/>
    <n v="0.3"/>
  </r>
  <r>
    <x v="0"/>
    <x v="0"/>
    <x v="32"/>
    <x v="4"/>
    <x v="24"/>
    <s v="Curitiba"/>
    <x v="12"/>
    <n v="4500"/>
    <n v="6"/>
    <n v="27000"/>
    <n v="6750"/>
    <n v="0.25"/>
  </r>
  <r>
    <x v="3"/>
    <x v="0"/>
    <x v="33"/>
    <x v="4"/>
    <x v="24"/>
    <s v="Curitiba"/>
    <x v="1"/>
    <n v="500"/>
    <n v="10"/>
    <n v="5000"/>
    <n v="1250"/>
    <n v="0.25"/>
  </r>
  <r>
    <x v="3"/>
    <x v="1"/>
    <x v="34"/>
    <x v="4"/>
    <x v="24"/>
    <s v="Curitiba"/>
    <x v="0"/>
    <n v="8902"/>
    <n v="9"/>
    <n v="80118"/>
    <n v="28041.3"/>
    <n v="0.35"/>
  </r>
  <r>
    <x v="1"/>
    <x v="1"/>
    <x v="35"/>
    <x v="4"/>
    <x v="24"/>
    <s v="Curitiba"/>
    <x v="5"/>
    <n v="1700"/>
    <n v="4"/>
    <n v="6800"/>
    <n v="3400"/>
    <n v="0.5"/>
  </r>
  <r>
    <x v="1"/>
    <x v="0"/>
    <x v="36"/>
    <x v="4"/>
    <x v="24"/>
    <s v="Curitiba"/>
    <x v="0"/>
    <n v="8902"/>
    <n v="7"/>
    <n v="62314"/>
    <n v="21809.899999999998"/>
    <n v="0.35"/>
  </r>
  <r>
    <x v="4"/>
    <x v="1"/>
    <x v="37"/>
    <x v="4"/>
    <x v="24"/>
    <s v="Curitiba"/>
    <x v="10"/>
    <n v="3200"/>
    <n v="2"/>
    <n v="6400"/>
    <n v="1280"/>
    <n v="0.2"/>
  </r>
  <r>
    <x v="1"/>
    <x v="1"/>
    <x v="38"/>
    <x v="4"/>
    <x v="24"/>
    <s v="Curitiba"/>
    <x v="2"/>
    <n v="1200"/>
    <n v="7"/>
    <n v="8400"/>
    <n v="2520"/>
    <n v="0.3"/>
  </r>
  <r>
    <x v="1"/>
    <x v="1"/>
    <x v="39"/>
    <x v="4"/>
    <x v="24"/>
    <s v="Curitiba"/>
    <x v="8"/>
    <n v="3400"/>
    <n v="9"/>
    <n v="30600"/>
    <n v="10710"/>
    <n v="0.35"/>
  </r>
  <r>
    <x v="0"/>
    <x v="1"/>
    <x v="40"/>
    <x v="4"/>
    <x v="24"/>
    <s v="Curitiba"/>
    <x v="8"/>
    <n v="3400"/>
    <n v="7"/>
    <n v="23800"/>
    <n v="8330"/>
    <n v="0.35"/>
  </r>
  <r>
    <x v="0"/>
    <x v="1"/>
    <x v="41"/>
    <x v="4"/>
    <x v="24"/>
    <s v="Curitiba"/>
    <x v="11"/>
    <n v="4600"/>
    <n v="8"/>
    <n v="36800"/>
    <n v="9200"/>
    <n v="0.25"/>
  </r>
  <r>
    <x v="3"/>
    <x v="0"/>
    <x v="42"/>
    <x v="4"/>
    <x v="24"/>
    <s v="Curitiba"/>
    <x v="12"/>
    <n v="4500"/>
    <n v="12"/>
    <n v="54000"/>
    <n v="13500"/>
    <n v="0.25"/>
  </r>
  <r>
    <x v="3"/>
    <x v="1"/>
    <x v="43"/>
    <x v="4"/>
    <x v="24"/>
    <s v="Curitiba"/>
    <x v="12"/>
    <n v="4500"/>
    <n v="12"/>
    <n v="54000"/>
    <n v="13500"/>
    <n v="0.25"/>
  </r>
  <r>
    <x v="0"/>
    <x v="1"/>
    <x v="44"/>
    <x v="4"/>
    <x v="24"/>
    <s v="Curitiba"/>
    <x v="10"/>
    <n v="3200"/>
    <n v="1"/>
    <n v="3200"/>
    <n v="640"/>
    <n v="0.2"/>
  </r>
  <r>
    <x v="0"/>
    <x v="0"/>
    <x v="45"/>
    <x v="4"/>
    <x v="24"/>
    <s v="Curitiba"/>
    <x v="2"/>
    <n v="1200"/>
    <n v="10"/>
    <n v="12000"/>
    <n v="3600"/>
    <n v="0.3"/>
  </r>
  <r>
    <x v="3"/>
    <x v="1"/>
    <x v="46"/>
    <x v="4"/>
    <x v="24"/>
    <s v="Curitiba"/>
    <x v="5"/>
    <n v="1700"/>
    <n v="1"/>
    <n v="1700"/>
    <n v="850"/>
    <n v="0.5"/>
  </r>
  <r>
    <x v="2"/>
    <x v="1"/>
    <x v="47"/>
    <x v="4"/>
    <x v="24"/>
    <s v="Curitiba"/>
    <x v="3"/>
    <n v="5130"/>
    <n v="10"/>
    <n v="51300"/>
    <n v="20520"/>
    <n v="0.4"/>
  </r>
  <r>
    <x v="3"/>
    <x v="1"/>
    <x v="48"/>
    <x v="4"/>
    <x v="24"/>
    <s v="Curitiba"/>
    <x v="10"/>
    <n v="3200"/>
    <n v="5"/>
    <n v="16000"/>
    <n v="3200"/>
    <n v="0.2"/>
  </r>
  <r>
    <x v="0"/>
    <x v="1"/>
    <x v="49"/>
    <x v="4"/>
    <x v="24"/>
    <s v="Curitiba"/>
    <x v="1"/>
    <n v="500"/>
    <n v="5"/>
    <n v="2500"/>
    <n v="625"/>
    <n v="0.25"/>
  </r>
  <r>
    <x v="2"/>
    <x v="0"/>
    <x v="50"/>
    <x v="4"/>
    <x v="24"/>
    <s v="Curitiba"/>
    <x v="3"/>
    <n v="5130"/>
    <n v="7"/>
    <n v="35910"/>
    <n v="14364"/>
    <n v="0.4"/>
  </r>
  <r>
    <x v="3"/>
    <x v="0"/>
    <x v="51"/>
    <x v="4"/>
    <x v="24"/>
    <s v="Curitiba"/>
    <x v="1"/>
    <n v="500"/>
    <n v="21"/>
    <n v="10500"/>
    <n v="2625"/>
    <n v="0.25"/>
  </r>
  <r>
    <x v="1"/>
    <x v="1"/>
    <x v="52"/>
    <x v="4"/>
    <x v="24"/>
    <s v="Curitiba"/>
    <x v="4"/>
    <n v="300"/>
    <n v="3"/>
    <n v="900"/>
    <n v="135"/>
    <n v="0.15"/>
  </r>
  <r>
    <x v="1"/>
    <x v="1"/>
    <x v="53"/>
    <x v="4"/>
    <x v="24"/>
    <s v="Curitiba"/>
    <x v="2"/>
    <n v="1200"/>
    <n v="12"/>
    <n v="14400"/>
    <n v="4320"/>
    <n v="0.3"/>
  </r>
  <r>
    <x v="3"/>
    <x v="1"/>
    <x v="54"/>
    <x v="4"/>
    <x v="24"/>
    <s v="Curitiba"/>
    <x v="12"/>
    <n v="4500"/>
    <n v="8"/>
    <n v="36000"/>
    <n v="9000"/>
    <n v="0.25"/>
  </r>
  <r>
    <x v="0"/>
    <x v="1"/>
    <x v="55"/>
    <x v="4"/>
    <x v="24"/>
    <s v="Curitiba"/>
    <x v="11"/>
    <n v="4600"/>
    <n v="11"/>
    <n v="50600"/>
    <n v="12650"/>
    <n v="0.25"/>
  </r>
  <r>
    <x v="0"/>
    <x v="1"/>
    <x v="56"/>
    <x v="4"/>
    <x v="24"/>
    <s v="Curitiba"/>
    <x v="5"/>
    <n v="1700"/>
    <n v="12"/>
    <n v="20400"/>
    <n v="10200"/>
    <n v="0.5"/>
  </r>
  <r>
    <x v="2"/>
    <x v="0"/>
    <x v="57"/>
    <x v="4"/>
    <x v="24"/>
    <s v="Curitiba"/>
    <x v="10"/>
    <n v="3200"/>
    <n v="9"/>
    <n v="28800"/>
    <n v="5760"/>
    <n v="0.2"/>
  </r>
  <r>
    <x v="0"/>
    <x v="1"/>
    <x v="58"/>
    <x v="4"/>
    <x v="24"/>
    <s v="Curitiba"/>
    <x v="0"/>
    <n v="8902"/>
    <n v="9"/>
    <n v="80118"/>
    <n v="28041.3"/>
    <n v="0.35"/>
  </r>
  <r>
    <x v="2"/>
    <x v="1"/>
    <x v="59"/>
    <x v="4"/>
    <x v="24"/>
    <s v="Curitiba"/>
    <x v="12"/>
    <n v="4500"/>
    <n v="3"/>
    <n v="13500"/>
    <n v="3375"/>
    <n v="0.25"/>
  </r>
  <r>
    <x v="3"/>
    <x v="0"/>
    <x v="60"/>
    <x v="4"/>
    <x v="24"/>
    <s v="Curitiba"/>
    <x v="7"/>
    <n v="5340"/>
    <n v="1"/>
    <n v="5340"/>
    <n v="1602"/>
    <n v="0.3"/>
  </r>
  <r>
    <x v="0"/>
    <x v="1"/>
    <x v="61"/>
    <x v="4"/>
    <x v="24"/>
    <s v="Curitiba"/>
    <x v="12"/>
    <n v="4500"/>
    <n v="10"/>
    <n v="45000"/>
    <n v="11250"/>
    <n v="0.25"/>
  </r>
  <r>
    <x v="0"/>
    <x v="1"/>
    <x v="62"/>
    <x v="4"/>
    <x v="24"/>
    <s v="Curitiba"/>
    <x v="1"/>
    <n v="500"/>
    <n v="12"/>
    <n v="6000"/>
    <n v="1500"/>
    <n v="0.25"/>
  </r>
  <r>
    <x v="0"/>
    <x v="1"/>
    <x v="63"/>
    <x v="4"/>
    <x v="24"/>
    <s v="Curitiba"/>
    <x v="12"/>
    <n v="4500"/>
    <n v="12"/>
    <n v="54000"/>
    <n v="13500"/>
    <n v="0.25"/>
  </r>
  <r>
    <x v="1"/>
    <x v="1"/>
    <x v="64"/>
    <x v="4"/>
    <x v="24"/>
    <s v="Curitiba"/>
    <x v="3"/>
    <n v="5130"/>
    <n v="9"/>
    <n v="46170"/>
    <n v="18468"/>
    <n v="0.4"/>
  </r>
  <r>
    <x v="0"/>
    <x v="1"/>
    <x v="65"/>
    <x v="4"/>
    <x v="24"/>
    <s v="Curitiba"/>
    <x v="8"/>
    <n v="3400"/>
    <n v="11"/>
    <n v="37400"/>
    <n v="13090"/>
    <n v="0.35"/>
  </r>
  <r>
    <x v="0"/>
    <x v="0"/>
    <x v="66"/>
    <x v="4"/>
    <x v="24"/>
    <s v="Curitiba"/>
    <x v="2"/>
    <n v="1200"/>
    <n v="3"/>
    <n v="3600"/>
    <n v="1080"/>
    <n v="0.3"/>
  </r>
  <r>
    <x v="0"/>
    <x v="1"/>
    <x v="67"/>
    <x v="4"/>
    <x v="24"/>
    <s v="Curitiba"/>
    <x v="9"/>
    <n v="5300"/>
    <n v="12"/>
    <n v="63600"/>
    <n v="19080"/>
    <n v="0.3"/>
  </r>
  <r>
    <x v="3"/>
    <x v="1"/>
    <x v="68"/>
    <x v="4"/>
    <x v="24"/>
    <s v="Curitiba"/>
    <x v="4"/>
    <n v="300"/>
    <n v="7"/>
    <n v="2100"/>
    <n v="315"/>
    <n v="0.15"/>
  </r>
  <r>
    <x v="3"/>
    <x v="0"/>
    <x v="69"/>
    <x v="4"/>
    <x v="24"/>
    <s v="Curitiba"/>
    <x v="6"/>
    <n v="1500"/>
    <n v="3"/>
    <n v="4500"/>
    <n v="1800"/>
    <n v="0.4"/>
  </r>
  <r>
    <x v="3"/>
    <x v="1"/>
    <x v="70"/>
    <x v="4"/>
    <x v="24"/>
    <s v="Curitiba"/>
    <x v="10"/>
    <n v="3200"/>
    <n v="5"/>
    <n v="16000"/>
    <n v="3200"/>
    <n v="0.2"/>
  </r>
  <r>
    <x v="3"/>
    <x v="1"/>
    <x v="71"/>
    <x v="4"/>
    <x v="24"/>
    <s v="Curitiba"/>
    <x v="7"/>
    <n v="5340"/>
    <n v="5"/>
    <n v="26700"/>
    <n v="8010"/>
    <n v="0.3"/>
  </r>
  <r>
    <x v="0"/>
    <x v="1"/>
    <x v="72"/>
    <x v="4"/>
    <x v="24"/>
    <s v="Curitiba"/>
    <x v="8"/>
    <n v="3400"/>
    <n v="3"/>
    <n v="10200"/>
    <n v="3570"/>
    <n v="0.35"/>
  </r>
  <r>
    <x v="2"/>
    <x v="0"/>
    <x v="73"/>
    <x v="4"/>
    <x v="24"/>
    <s v="Curitiba"/>
    <x v="6"/>
    <n v="1500"/>
    <n v="20"/>
    <n v="30000"/>
    <n v="12000"/>
    <n v="0.4"/>
  </r>
  <r>
    <x v="3"/>
    <x v="1"/>
    <x v="74"/>
    <x v="4"/>
    <x v="24"/>
    <s v="Curitiba"/>
    <x v="2"/>
    <n v="1200"/>
    <n v="11"/>
    <n v="13200"/>
    <n v="3960"/>
    <n v="0.3"/>
  </r>
  <r>
    <x v="0"/>
    <x v="1"/>
    <x v="75"/>
    <x v="4"/>
    <x v="24"/>
    <s v="Curitiba"/>
    <x v="0"/>
    <n v="8902"/>
    <n v="20"/>
    <n v="178040"/>
    <n v="62313.999999999993"/>
    <n v="0.35"/>
  </r>
  <r>
    <x v="3"/>
    <x v="1"/>
    <x v="76"/>
    <x v="4"/>
    <x v="24"/>
    <s v="Curitiba"/>
    <x v="2"/>
    <n v="1200"/>
    <n v="4"/>
    <n v="4800"/>
    <n v="1440"/>
    <n v="0.3"/>
  </r>
  <r>
    <x v="3"/>
    <x v="0"/>
    <x v="77"/>
    <x v="4"/>
    <x v="24"/>
    <s v="Curitiba"/>
    <x v="10"/>
    <n v="3200"/>
    <n v="10"/>
    <n v="32000"/>
    <n v="6400"/>
    <n v="0.2"/>
  </r>
  <r>
    <x v="0"/>
    <x v="0"/>
    <x v="78"/>
    <x v="4"/>
    <x v="24"/>
    <s v="Curitiba"/>
    <x v="11"/>
    <n v="4600"/>
    <n v="3"/>
    <n v="13800"/>
    <n v="3450"/>
    <n v="0.25"/>
  </r>
  <r>
    <x v="3"/>
    <x v="0"/>
    <x v="79"/>
    <x v="4"/>
    <x v="24"/>
    <s v="Curitiba"/>
    <x v="5"/>
    <n v="1700"/>
    <n v="1"/>
    <n v="1700"/>
    <n v="850"/>
    <n v="0.5"/>
  </r>
  <r>
    <x v="4"/>
    <x v="1"/>
    <x v="80"/>
    <x v="4"/>
    <x v="24"/>
    <s v="Curitiba"/>
    <x v="12"/>
    <n v="4500"/>
    <n v="6"/>
    <n v="27000"/>
    <n v="6750"/>
    <n v="0.25"/>
  </r>
  <r>
    <x v="4"/>
    <x v="1"/>
    <x v="81"/>
    <x v="4"/>
    <x v="24"/>
    <s v="Curitiba"/>
    <x v="8"/>
    <n v="3400"/>
    <n v="11"/>
    <n v="37400"/>
    <n v="13090"/>
    <n v="0.35"/>
  </r>
  <r>
    <x v="0"/>
    <x v="1"/>
    <x v="82"/>
    <x v="4"/>
    <x v="24"/>
    <s v="Curitiba"/>
    <x v="11"/>
    <n v="4600"/>
    <n v="11"/>
    <n v="50600"/>
    <n v="12650"/>
    <n v="0.25"/>
  </r>
  <r>
    <x v="0"/>
    <x v="0"/>
    <x v="83"/>
    <x v="4"/>
    <x v="24"/>
    <s v="Curitiba"/>
    <x v="2"/>
    <n v="1200"/>
    <n v="11"/>
    <n v="13200"/>
    <n v="3960"/>
    <n v="0.3"/>
  </r>
  <r>
    <x v="2"/>
    <x v="0"/>
    <x v="84"/>
    <x v="4"/>
    <x v="24"/>
    <s v="Curitiba"/>
    <x v="3"/>
    <n v="5130"/>
    <n v="11"/>
    <n v="56430"/>
    <n v="22572"/>
    <n v="0.4"/>
  </r>
  <r>
    <x v="0"/>
    <x v="1"/>
    <x v="85"/>
    <x v="4"/>
    <x v="24"/>
    <s v="Curitiba"/>
    <x v="0"/>
    <n v="8902"/>
    <n v="9"/>
    <n v="80118"/>
    <n v="28041.3"/>
    <n v="0.35"/>
  </r>
  <r>
    <x v="0"/>
    <x v="0"/>
    <x v="0"/>
    <x v="4"/>
    <x v="25"/>
    <s v="Porto Alegre"/>
    <x v="3"/>
    <n v="5130"/>
    <n v="8"/>
    <n v="41040"/>
    <n v="16416"/>
    <n v="0.4"/>
  </r>
  <r>
    <x v="0"/>
    <x v="1"/>
    <x v="1"/>
    <x v="4"/>
    <x v="25"/>
    <s v="Porto Alegre"/>
    <x v="4"/>
    <n v="300"/>
    <n v="9"/>
    <n v="2700"/>
    <n v="405"/>
    <n v="0.15"/>
  </r>
  <r>
    <x v="1"/>
    <x v="0"/>
    <x v="2"/>
    <x v="4"/>
    <x v="25"/>
    <s v="Porto Alegre"/>
    <x v="12"/>
    <n v="4500"/>
    <n v="12"/>
    <n v="54000"/>
    <n v="13500"/>
    <n v="0.25"/>
  </r>
  <r>
    <x v="2"/>
    <x v="1"/>
    <x v="3"/>
    <x v="4"/>
    <x v="25"/>
    <s v="Porto Alegre"/>
    <x v="4"/>
    <n v="300"/>
    <n v="1"/>
    <n v="300"/>
    <n v="45"/>
    <n v="0.15"/>
  </r>
  <r>
    <x v="0"/>
    <x v="1"/>
    <x v="4"/>
    <x v="4"/>
    <x v="25"/>
    <s v="Porto Alegre"/>
    <x v="3"/>
    <n v="5130"/>
    <n v="2"/>
    <n v="10260"/>
    <n v="4104"/>
    <n v="0.4"/>
  </r>
  <r>
    <x v="0"/>
    <x v="1"/>
    <x v="5"/>
    <x v="4"/>
    <x v="25"/>
    <s v="Porto Alegre"/>
    <x v="12"/>
    <n v="4500"/>
    <n v="7"/>
    <n v="31500"/>
    <n v="7875"/>
    <n v="0.25"/>
  </r>
  <r>
    <x v="2"/>
    <x v="1"/>
    <x v="6"/>
    <x v="4"/>
    <x v="25"/>
    <s v="Porto Alegre"/>
    <x v="10"/>
    <n v="3200"/>
    <n v="12"/>
    <n v="38400"/>
    <n v="7680"/>
    <n v="0.2"/>
  </r>
  <r>
    <x v="1"/>
    <x v="1"/>
    <x v="7"/>
    <x v="4"/>
    <x v="25"/>
    <s v="Porto Alegre"/>
    <x v="1"/>
    <n v="500"/>
    <n v="15"/>
    <n v="7500"/>
    <n v="1875"/>
    <n v="0.25"/>
  </r>
  <r>
    <x v="0"/>
    <x v="1"/>
    <x v="8"/>
    <x v="4"/>
    <x v="25"/>
    <s v="Porto Alegre"/>
    <x v="4"/>
    <n v="300"/>
    <n v="3"/>
    <n v="900"/>
    <n v="135"/>
    <n v="0.15"/>
  </r>
  <r>
    <x v="3"/>
    <x v="0"/>
    <x v="9"/>
    <x v="4"/>
    <x v="25"/>
    <s v="Porto Alegre"/>
    <x v="3"/>
    <n v="5130"/>
    <n v="5"/>
    <n v="25650"/>
    <n v="10260"/>
    <n v="0.4"/>
  </r>
  <r>
    <x v="0"/>
    <x v="0"/>
    <x v="10"/>
    <x v="4"/>
    <x v="25"/>
    <s v="Porto Alegre"/>
    <x v="6"/>
    <n v="1500"/>
    <n v="4"/>
    <n v="6000"/>
    <n v="2400"/>
    <n v="0.4"/>
  </r>
  <r>
    <x v="2"/>
    <x v="1"/>
    <x v="11"/>
    <x v="4"/>
    <x v="25"/>
    <s v="Porto Alegre"/>
    <x v="0"/>
    <n v="8902"/>
    <n v="1"/>
    <n v="8902"/>
    <n v="3115.7"/>
    <n v="0.35"/>
  </r>
  <r>
    <x v="4"/>
    <x v="1"/>
    <x v="12"/>
    <x v="4"/>
    <x v="25"/>
    <s v="Porto Alegre"/>
    <x v="2"/>
    <n v="1200"/>
    <n v="9"/>
    <n v="10800"/>
    <n v="3240"/>
    <n v="0.3"/>
  </r>
  <r>
    <x v="0"/>
    <x v="1"/>
    <x v="13"/>
    <x v="4"/>
    <x v="25"/>
    <s v="Porto Alegre"/>
    <x v="1"/>
    <n v="500"/>
    <n v="10"/>
    <n v="5000"/>
    <n v="1250"/>
    <n v="0.25"/>
  </r>
  <r>
    <x v="4"/>
    <x v="1"/>
    <x v="14"/>
    <x v="4"/>
    <x v="25"/>
    <s v="Porto Alegre"/>
    <x v="12"/>
    <n v="4500"/>
    <n v="5"/>
    <n v="22500"/>
    <n v="5625"/>
    <n v="0.25"/>
  </r>
  <r>
    <x v="4"/>
    <x v="1"/>
    <x v="15"/>
    <x v="4"/>
    <x v="25"/>
    <s v="Porto Alegre"/>
    <x v="4"/>
    <n v="300"/>
    <n v="3"/>
    <n v="900"/>
    <n v="135"/>
    <n v="0.15"/>
  </r>
  <r>
    <x v="0"/>
    <x v="1"/>
    <x v="16"/>
    <x v="4"/>
    <x v="25"/>
    <s v="Porto Alegre"/>
    <x v="11"/>
    <n v="4600"/>
    <n v="12"/>
    <n v="55200"/>
    <n v="13800"/>
    <n v="0.25"/>
  </r>
  <r>
    <x v="0"/>
    <x v="1"/>
    <x v="17"/>
    <x v="4"/>
    <x v="25"/>
    <s v="Porto Alegre"/>
    <x v="4"/>
    <n v="300"/>
    <n v="8"/>
    <n v="2400"/>
    <n v="360"/>
    <n v="0.15"/>
  </r>
  <r>
    <x v="0"/>
    <x v="0"/>
    <x v="18"/>
    <x v="4"/>
    <x v="25"/>
    <s v="Porto Alegre"/>
    <x v="7"/>
    <n v="5340"/>
    <n v="3"/>
    <n v="16020"/>
    <n v="4806"/>
    <n v="0.3"/>
  </r>
  <r>
    <x v="1"/>
    <x v="0"/>
    <x v="19"/>
    <x v="4"/>
    <x v="25"/>
    <s v="Porto Alegre"/>
    <x v="10"/>
    <n v="3200"/>
    <n v="10"/>
    <n v="32000"/>
    <n v="6400"/>
    <n v="0.2"/>
  </r>
  <r>
    <x v="4"/>
    <x v="1"/>
    <x v="20"/>
    <x v="4"/>
    <x v="25"/>
    <s v="Porto Alegre"/>
    <x v="7"/>
    <n v="5340"/>
    <n v="9"/>
    <n v="48060"/>
    <n v="14418"/>
    <n v="0.3"/>
  </r>
  <r>
    <x v="0"/>
    <x v="1"/>
    <x v="21"/>
    <x v="4"/>
    <x v="25"/>
    <s v="Porto Alegre"/>
    <x v="8"/>
    <n v="3400"/>
    <n v="12"/>
    <n v="40800"/>
    <n v="14280"/>
    <n v="0.35"/>
  </r>
  <r>
    <x v="2"/>
    <x v="1"/>
    <x v="22"/>
    <x v="4"/>
    <x v="25"/>
    <s v="Porto Alegre"/>
    <x v="6"/>
    <n v="1500"/>
    <n v="7"/>
    <n v="10500"/>
    <n v="4200"/>
    <n v="0.4"/>
  </r>
  <r>
    <x v="2"/>
    <x v="0"/>
    <x v="23"/>
    <x v="4"/>
    <x v="25"/>
    <s v="Porto Alegre"/>
    <x v="2"/>
    <n v="1200"/>
    <n v="4"/>
    <n v="4800"/>
    <n v="1440"/>
    <n v="0.3"/>
  </r>
  <r>
    <x v="0"/>
    <x v="1"/>
    <x v="24"/>
    <x v="4"/>
    <x v="25"/>
    <s v="Porto Alegre"/>
    <x v="1"/>
    <n v="500"/>
    <n v="15"/>
    <n v="7500"/>
    <n v="1875"/>
    <n v="0.25"/>
  </r>
  <r>
    <x v="2"/>
    <x v="1"/>
    <x v="25"/>
    <x v="4"/>
    <x v="25"/>
    <s v="Porto Alegre"/>
    <x v="2"/>
    <n v="1200"/>
    <n v="12"/>
    <n v="14400"/>
    <n v="4320"/>
    <n v="0.3"/>
  </r>
  <r>
    <x v="0"/>
    <x v="0"/>
    <x v="26"/>
    <x v="4"/>
    <x v="25"/>
    <s v="Porto Alegre"/>
    <x v="8"/>
    <n v="3400"/>
    <n v="7"/>
    <n v="23800"/>
    <n v="8330"/>
    <n v="0.35"/>
  </r>
  <r>
    <x v="3"/>
    <x v="0"/>
    <x v="27"/>
    <x v="4"/>
    <x v="25"/>
    <s v="Porto Alegre"/>
    <x v="7"/>
    <n v="5340"/>
    <n v="7"/>
    <n v="37380"/>
    <n v="11214"/>
    <n v="0.3"/>
  </r>
  <r>
    <x v="0"/>
    <x v="1"/>
    <x v="28"/>
    <x v="4"/>
    <x v="25"/>
    <s v="Porto Alegre"/>
    <x v="10"/>
    <n v="3200"/>
    <n v="2"/>
    <n v="6400"/>
    <n v="1280"/>
    <n v="0.2"/>
  </r>
  <r>
    <x v="0"/>
    <x v="1"/>
    <x v="28"/>
    <x v="4"/>
    <x v="25"/>
    <s v="Porto Alegre"/>
    <x v="10"/>
    <n v="3200"/>
    <n v="2"/>
    <n v="6400"/>
    <n v="1280"/>
    <n v="0.2"/>
  </r>
  <r>
    <x v="1"/>
    <x v="1"/>
    <x v="29"/>
    <x v="4"/>
    <x v="25"/>
    <s v="Porto Alegre"/>
    <x v="4"/>
    <n v="300"/>
    <n v="1"/>
    <n v="300"/>
    <n v="45"/>
    <n v="0.15"/>
  </r>
  <r>
    <x v="0"/>
    <x v="1"/>
    <x v="30"/>
    <x v="4"/>
    <x v="25"/>
    <s v="Porto Alegre"/>
    <x v="0"/>
    <n v="8902"/>
    <n v="8"/>
    <n v="71216"/>
    <n v="24925.599999999999"/>
    <n v="0.35"/>
  </r>
  <r>
    <x v="0"/>
    <x v="1"/>
    <x v="31"/>
    <x v="4"/>
    <x v="25"/>
    <s v="Porto Alegre"/>
    <x v="4"/>
    <n v="300"/>
    <n v="4"/>
    <n v="1200"/>
    <n v="180"/>
    <n v="0.15"/>
  </r>
  <r>
    <x v="0"/>
    <x v="1"/>
    <x v="32"/>
    <x v="4"/>
    <x v="25"/>
    <s v="Porto Alegre"/>
    <x v="11"/>
    <n v="4600"/>
    <n v="8"/>
    <n v="36800"/>
    <n v="9200"/>
    <n v="0.25"/>
  </r>
  <r>
    <x v="0"/>
    <x v="1"/>
    <x v="33"/>
    <x v="4"/>
    <x v="25"/>
    <s v="Porto Alegre"/>
    <x v="9"/>
    <n v="5300"/>
    <n v="5"/>
    <n v="26500"/>
    <n v="7950"/>
    <n v="0.3"/>
  </r>
  <r>
    <x v="0"/>
    <x v="1"/>
    <x v="34"/>
    <x v="4"/>
    <x v="25"/>
    <s v="Porto Alegre"/>
    <x v="5"/>
    <n v="1700"/>
    <n v="12"/>
    <n v="20400"/>
    <n v="10200"/>
    <n v="0.5"/>
  </r>
  <r>
    <x v="0"/>
    <x v="0"/>
    <x v="35"/>
    <x v="4"/>
    <x v="25"/>
    <s v="Porto Alegre"/>
    <x v="5"/>
    <n v="1700"/>
    <n v="9"/>
    <n v="15300"/>
    <n v="7650"/>
    <n v="0.5"/>
  </r>
  <r>
    <x v="0"/>
    <x v="0"/>
    <x v="36"/>
    <x v="4"/>
    <x v="25"/>
    <s v="Porto Alegre"/>
    <x v="10"/>
    <n v="3200"/>
    <n v="3"/>
    <n v="9600"/>
    <n v="1920"/>
    <n v="0.2"/>
  </r>
  <r>
    <x v="3"/>
    <x v="1"/>
    <x v="37"/>
    <x v="4"/>
    <x v="25"/>
    <s v="Porto Alegre"/>
    <x v="12"/>
    <n v="4500"/>
    <n v="2"/>
    <n v="9000"/>
    <n v="2250"/>
    <n v="0.25"/>
  </r>
  <r>
    <x v="3"/>
    <x v="1"/>
    <x v="38"/>
    <x v="4"/>
    <x v="25"/>
    <s v="Porto Alegre"/>
    <x v="8"/>
    <n v="3400"/>
    <n v="10"/>
    <n v="34000"/>
    <n v="11900"/>
    <n v="0.35"/>
  </r>
  <r>
    <x v="0"/>
    <x v="1"/>
    <x v="39"/>
    <x v="4"/>
    <x v="25"/>
    <s v="Porto Alegre"/>
    <x v="2"/>
    <n v="1200"/>
    <n v="8"/>
    <n v="9600"/>
    <n v="2880"/>
    <n v="0.3"/>
  </r>
  <r>
    <x v="3"/>
    <x v="1"/>
    <x v="40"/>
    <x v="4"/>
    <x v="25"/>
    <s v="Porto Alegre"/>
    <x v="12"/>
    <n v="4500"/>
    <n v="9"/>
    <n v="40500"/>
    <n v="10125"/>
    <n v="0.25"/>
  </r>
  <r>
    <x v="0"/>
    <x v="1"/>
    <x v="41"/>
    <x v="4"/>
    <x v="25"/>
    <s v="Porto Alegre"/>
    <x v="5"/>
    <n v="1700"/>
    <n v="11"/>
    <n v="18700"/>
    <n v="9350"/>
    <n v="0.5"/>
  </r>
  <r>
    <x v="0"/>
    <x v="1"/>
    <x v="42"/>
    <x v="4"/>
    <x v="25"/>
    <s v="Porto Alegre"/>
    <x v="5"/>
    <n v="1700"/>
    <n v="5"/>
    <n v="8500"/>
    <n v="4250"/>
    <n v="0.5"/>
  </r>
  <r>
    <x v="0"/>
    <x v="1"/>
    <x v="43"/>
    <x v="4"/>
    <x v="25"/>
    <s v="Porto Alegre"/>
    <x v="12"/>
    <n v="4500"/>
    <n v="15"/>
    <n v="67500"/>
    <n v="16875"/>
    <n v="0.25"/>
  </r>
  <r>
    <x v="3"/>
    <x v="1"/>
    <x v="44"/>
    <x v="4"/>
    <x v="25"/>
    <s v="Porto Alegre"/>
    <x v="8"/>
    <n v="3400"/>
    <n v="10"/>
    <n v="34000"/>
    <n v="11900"/>
    <n v="0.35"/>
  </r>
  <r>
    <x v="4"/>
    <x v="1"/>
    <x v="45"/>
    <x v="4"/>
    <x v="25"/>
    <s v="Porto Alegre"/>
    <x v="9"/>
    <n v="5300"/>
    <n v="4"/>
    <n v="21200"/>
    <n v="6360"/>
    <n v="0.3"/>
  </r>
  <r>
    <x v="0"/>
    <x v="1"/>
    <x v="46"/>
    <x v="4"/>
    <x v="25"/>
    <s v="Porto Alegre"/>
    <x v="11"/>
    <n v="4600"/>
    <n v="6"/>
    <n v="27600"/>
    <n v="6900"/>
    <n v="0.25"/>
  </r>
  <r>
    <x v="3"/>
    <x v="0"/>
    <x v="47"/>
    <x v="4"/>
    <x v="25"/>
    <s v="Porto Alegre"/>
    <x v="8"/>
    <n v="3400"/>
    <n v="2"/>
    <n v="6800"/>
    <n v="2380"/>
    <n v="0.35"/>
  </r>
  <r>
    <x v="0"/>
    <x v="1"/>
    <x v="48"/>
    <x v="4"/>
    <x v="25"/>
    <s v="Porto Alegre"/>
    <x v="11"/>
    <n v="4600"/>
    <n v="7"/>
    <n v="32200"/>
    <n v="8050"/>
    <n v="0.25"/>
  </r>
  <r>
    <x v="3"/>
    <x v="1"/>
    <x v="49"/>
    <x v="4"/>
    <x v="25"/>
    <s v="Porto Alegre"/>
    <x v="9"/>
    <n v="5300"/>
    <n v="8"/>
    <n v="42400"/>
    <n v="12720"/>
    <n v="0.3"/>
  </r>
  <r>
    <x v="3"/>
    <x v="1"/>
    <x v="50"/>
    <x v="4"/>
    <x v="25"/>
    <s v="Porto Alegre"/>
    <x v="2"/>
    <n v="1200"/>
    <n v="5"/>
    <n v="6000"/>
    <n v="1800"/>
    <n v="0.3"/>
  </r>
  <r>
    <x v="1"/>
    <x v="0"/>
    <x v="51"/>
    <x v="4"/>
    <x v="25"/>
    <s v="Porto Alegre"/>
    <x v="3"/>
    <n v="5130"/>
    <n v="7"/>
    <n v="35910"/>
    <n v="14364"/>
    <n v="0.4"/>
  </r>
  <r>
    <x v="4"/>
    <x v="1"/>
    <x v="52"/>
    <x v="4"/>
    <x v="25"/>
    <s v="Porto Alegre"/>
    <x v="0"/>
    <n v="8902"/>
    <n v="6"/>
    <n v="53412"/>
    <n v="18694.199999999997"/>
    <n v="0.35"/>
  </r>
  <r>
    <x v="0"/>
    <x v="1"/>
    <x v="53"/>
    <x v="4"/>
    <x v="25"/>
    <s v="Porto Alegre"/>
    <x v="11"/>
    <n v="4600"/>
    <n v="11"/>
    <n v="50600"/>
    <n v="12650"/>
    <n v="0.25"/>
  </r>
  <r>
    <x v="2"/>
    <x v="1"/>
    <x v="54"/>
    <x v="4"/>
    <x v="25"/>
    <s v="Porto Alegre"/>
    <x v="1"/>
    <n v="500"/>
    <n v="1"/>
    <n v="500"/>
    <n v="125"/>
    <n v="0.25"/>
  </r>
  <r>
    <x v="3"/>
    <x v="1"/>
    <x v="55"/>
    <x v="4"/>
    <x v="25"/>
    <s v="Porto Alegre"/>
    <x v="0"/>
    <n v="8902"/>
    <n v="5"/>
    <n v="44510"/>
    <n v="15578.499999999998"/>
    <n v="0.35"/>
  </r>
  <r>
    <x v="0"/>
    <x v="0"/>
    <x v="56"/>
    <x v="4"/>
    <x v="25"/>
    <s v="Porto Alegre"/>
    <x v="5"/>
    <n v="1700"/>
    <n v="5"/>
    <n v="8500"/>
    <n v="4250"/>
    <n v="0.5"/>
  </r>
  <r>
    <x v="2"/>
    <x v="1"/>
    <x v="57"/>
    <x v="4"/>
    <x v="25"/>
    <s v="Porto Alegre"/>
    <x v="1"/>
    <n v="500"/>
    <n v="12"/>
    <n v="6000"/>
    <n v="1500"/>
    <n v="0.25"/>
  </r>
  <r>
    <x v="3"/>
    <x v="1"/>
    <x v="58"/>
    <x v="4"/>
    <x v="25"/>
    <s v="Porto Alegre"/>
    <x v="12"/>
    <n v="4500"/>
    <n v="12"/>
    <n v="54000"/>
    <n v="13500"/>
    <n v="0.25"/>
  </r>
  <r>
    <x v="0"/>
    <x v="1"/>
    <x v="59"/>
    <x v="4"/>
    <x v="25"/>
    <s v="Porto Alegre"/>
    <x v="9"/>
    <n v="5300"/>
    <n v="8"/>
    <n v="42400"/>
    <n v="12720"/>
    <n v="0.3"/>
  </r>
  <r>
    <x v="2"/>
    <x v="0"/>
    <x v="60"/>
    <x v="4"/>
    <x v="25"/>
    <s v="Porto Alegre"/>
    <x v="4"/>
    <n v="300"/>
    <n v="8"/>
    <n v="2400"/>
    <n v="360"/>
    <n v="0.15"/>
  </r>
  <r>
    <x v="2"/>
    <x v="1"/>
    <x v="61"/>
    <x v="4"/>
    <x v="25"/>
    <s v="Porto Alegre"/>
    <x v="10"/>
    <n v="3200"/>
    <n v="8"/>
    <n v="25600"/>
    <n v="5120"/>
    <n v="0.2"/>
  </r>
  <r>
    <x v="1"/>
    <x v="0"/>
    <x v="62"/>
    <x v="4"/>
    <x v="25"/>
    <s v="Porto Alegre"/>
    <x v="6"/>
    <n v="1500"/>
    <n v="15"/>
    <n v="22500"/>
    <n v="9000"/>
    <n v="0.4"/>
  </r>
  <r>
    <x v="0"/>
    <x v="1"/>
    <x v="63"/>
    <x v="4"/>
    <x v="25"/>
    <s v="Porto Alegre"/>
    <x v="4"/>
    <n v="300"/>
    <n v="12"/>
    <n v="3600"/>
    <n v="540"/>
    <n v="0.15"/>
  </r>
  <r>
    <x v="0"/>
    <x v="0"/>
    <x v="64"/>
    <x v="4"/>
    <x v="25"/>
    <s v="Porto Alegre"/>
    <x v="11"/>
    <n v="4600"/>
    <n v="1"/>
    <n v="4600"/>
    <n v="1150"/>
    <n v="0.25"/>
  </r>
  <r>
    <x v="0"/>
    <x v="1"/>
    <x v="65"/>
    <x v="4"/>
    <x v="25"/>
    <s v="Porto Alegre"/>
    <x v="1"/>
    <n v="500"/>
    <n v="3"/>
    <n v="1500"/>
    <n v="375"/>
    <n v="0.25"/>
  </r>
  <r>
    <x v="2"/>
    <x v="0"/>
    <x v="66"/>
    <x v="4"/>
    <x v="25"/>
    <s v="Porto Alegre"/>
    <x v="2"/>
    <n v="1200"/>
    <n v="10"/>
    <n v="12000"/>
    <n v="3600"/>
    <n v="0.3"/>
  </r>
  <r>
    <x v="2"/>
    <x v="0"/>
    <x v="67"/>
    <x v="4"/>
    <x v="25"/>
    <s v="Porto Alegre"/>
    <x v="6"/>
    <n v="1500"/>
    <n v="5"/>
    <n v="7500"/>
    <n v="3000"/>
    <n v="0.4"/>
  </r>
  <r>
    <x v="0"/>
    <x v="1"/>
    <x v="68"/>
    <x v="4"/>
    <x v="25"/>
    <s v="Porto Alegre"/>
    <x v="6"/>
    <n v="1500"/>
    <n v="6"/>
    <n v="9000"/>
    <n v="3600"/>
    <n v="0.4"/>
  </r>
  <r>
    <x v="0"/>
    <x v="1"/>
    <x v="69"/>
    <x v="4"/>
    <x v="25"/>
    <s v="Porto Alegre"/>
    <x v="10"/>
    <n v="3200"/>
    <n v="7"/>
    <n v="22400"/>
    <n v="4480"/>
    <n v="0.2"/>
  </r>
  <r>
    <x v="3"/>
    <x v="1"/>
    <x v="70"/>
    <x v="4"/>
    <x v="25"/>
    <s v="Porto Alegre"/>
    <x v="4"/>
    <n v="300"/>
    <n v="11"/>
    <n v="3300"/>
    <n v="495"/>
    <n v="0.15"/>
  </r>
  <r>
    <x v="1"/>
    <x v="1"/>
    <x v="71"/>
    <x v="4"/>
    <x v="25"/>
    <s v="Porto Alegre"/>
    <x v="11"/>
    <n v="4600"/>
    <n v="2"/>
    <n v="9200"/>
    <n v="2300"/>
    <n v="0.25"/>
  </r>
  <r>
    <x v="3"/>
    <x v="0"/>
    <x v="72"/>
    <x v="4"/>
    <x v="25"/>
    <s v="Porto Alegre"/>
    <x v="12"/>
    <n v="4500"/>
    <n v="1"/>
    <n v="4500"/>
    <n v="1125"/>
    <n v="0.25"/>
  </r>
  <r>
    <x v="0"/>
    <x v="1"/>
    <x v="73"/>
    <x v="4"/>
    <x v="25"/>
    <s v="Porto Alegre"/>
    <x v="2"/>
    <n v="1200"/>
    <n v="5"/>
    <n v="6000"/>
    <n v="1800"/>
    <n v="0.3"/>
  </r>
  <r>
    <x v="3"/>
    <x v="0"/>
    <x v="74"/>
    <x v="4"/>
    <x v="25"/>
    <s v="Porto Alegre"/>
    <x v="0"/>
    <n v="8902"/>
    <n v="15"/>
    <n v="133530"/>
    <n v="46735.5"/>
    <n v="0.35"/>
  </r>
  <r>
    <x v="2"/>
    <x v="1"/>
    <x v="75"/>
    <x v="4"/>
    <x v="25"/>
    <s v="Porto Alegre"/>
    <x v="11"/>
    <n v="4600"/>
    <n v="7"/>
    <n v="32200"/>
    <n v="8050"/>
    <n v="0.25"/>
  </r>
  <r>
    <x v="0"/>
    <x v="0"/>
    <x v="76"/>
    <x v="4"/>
    <x v="25"/>
    <s v="Porto Alegre"/>
    <x v="10"/>
    <n v="3200"/>
    <n v="11"/>
    <n v="35200"/>
    <n v="7040"/>
    <n v="0.2"/>
  </r>
  <r>
    <x v="2"/>
    <x v="1"/>
    <x v="77"/>
    <x v="4"/>
    <x v="25"/>
    <s v="Porto Alegre"/>
    <x v="10"/>
    <n v="3200"/>
    <n v="9"/>
    <n v="28800"/>
    <n v="5760"/>
    <n v="0.2"/>
  </r>
  <r>
    <x v="0"/>
    <x v="1"/>
    <x v="78"/>
    <x v="4"/>
    <x v="25"/>
    <s v="Porto Alegre"/>
    <x v="8"/>
    <n v="3400"/>
    <n v="5"/>
    <n v="17000"/>
    <n v="5950"/>
    <n v="0.35"/>
  </r>
  <r>
    <x v="0"/>
    <x v="1"/>
    <x v="79"/>
    <x v="4"/>
    <x v="25"/>
    <s v="Porto Alegre"/>
    <x v="11"/>
    <n v="4600"/>
    <n v="8"/>
    <n v="36800"/>
    <n v="9200"/>
    <n v="0.25"/>
  </r>
  <r>
    <x v="2"/>
    <x v="0"/>
    <x v="80"/>
    <x v="4"/>
    <x v="25"/>
    <s v="Porto Alegre"/>
    <x v="11"/>
    <n v="4600"/>
    <n v="7"/>
    <n v="32200"/>
    <n v="8050"/>
    <n v="0.25"/>
  </r>
  <r>
    <x v="2"/>
    <x v="1"/>
    <x v="81"/>
    <x v="4"/>
    <x v="25"/>
    <s v="Porto Alegre"/>
    <x v="0"/>
    <n v="8902"/>
    <n v="11"/>
    <n v="97922"/>
    <n v="34272.699999999997"/>
    <n v="0.35"/>
  </r>
  <r>
    <x v="0"/>
    <x v="1"/>
    <x v="82"/>
    <x v="4"/>
    <x v="25"/>
    <s v="Porto Alegre"/>
    <x v="4"/>
    <n v="300"/>
    <n v="7"/>
    <n v="2100"/>
    <n v="315"/>
    <n v="0.15"/>
  </r>
  <r>
    <x v="0"/>
    <x v="0"/>
    <x v="83"/>
    <x v="4"/>
    <x v="25"/>
    <s v="Porto Alegre"/>
    <x v="1"/>
    <n v="500"/>
    <n v="3"/>
    <n v="1500"/>
    <n v="375"/>
    <n v="0.25"/>
  </r>
  <r>
    <x v="1"/>
    <x v="1"/>
    <x v="84"/>
    <x v="4"/>
    <x v="25"/>
    <s v="Porto Alegre"/>
    <x v="4"/>
    <n v="300"/>
    <n v="8"/>
    <n v="2400"/>
    <n v="360"/>
    <n v="0.15"/>
  </r>
  <r>
    <x v="3"/>
    <x v="1"/>
    <x v="85"/>
    <x v="4"/>
    <x v="25"/>
    <s v="Porto Alegre"/>
    <x v="11"/>
    <n v="4600"/>
    <n v="2"/>
    <n v="9200"/>
    <n v="2300"/>
    <n v="0.25"/>
  </r>
  <r>
    <x v="4"/>
    <x v="0"/>
    <x v="0"/>
    <x v="4"/>
    <x v="26"/>
    <s v="Florianopolis"/>
    <x v="3"/>
    <n v="5130"/>
    <n v="10"/>
    <n v="51300"/>
    <n v="20520"/>
    <n v="0.4"/>
  </r>
  <r>
    <x v="0"/>
    <x v="0"/>
    <x v="1"/>
    <x v="4"/>
    <x v="26"/>
    <s v="Florianopolis"/>
    <x v="11"/>
    <n v="4600"/>
    <n v="2"/>
    <n v="9200"/>
    <n v="2300"/>
    <n v="0.25"/>
  </r>
  <r>
    <x v="3"/>
    <x v="1"/>
    <x v="2"/>
    <x v="4"/>
    <x v="26"/>
    <s v="Florianopolis"/>
    <x v="1"/>
    <n v="500"/>
    <n v="10"/>
    <n v="5000"/>
    <n v="1250"/>
    <n v="0.25"/>
  </r>
  <r>
    <x v="0"/>
    <x v="1"/>
    <x v="3"/>
    <x v="4"/>
    <x v="26"/>
    <s v="Florianopolis"/>
    <x v="3"/>
    <n v="5130"/>
    <n v="7"/>
    <n v="35910"/>
    <n v="14364"/>
    <n v="0.4"/>
  </r>
  <r>
    <x v="3"/>
    <x v="1"/>
    <x v="4"/>
    <x v="4"/>
    <x v="26"/>
    <s v="Florianopolis"/>
    <x v="2"/>
    <n v="1200"/>
    <n v="11"/>
    <n v="13200"/>
    <n v="3960"/>
    <n v="0.3"/>
  </r>
  <r>
    <x v="3"/>
    <x v="1"/>
    <x v="5"/>
    <x v="4"/>
    <x v="26"/>
    <s v="Florianopolis"/>
    <x v="7"/>
    <n v="5340"/>
    <n v="3"/>
    <n v="16020"/>
    <n v="4806"/>
    <n v="0.3"/>
  </r>
  <r>
    <x v="1"/>
    <x v="1"/>
    <x v="6"/>
    <x v="4"/>
    <x v="26"/>
    <s v="Florianopolis"/>
    <x v="12"/>
    <n v="4500"/>
    <n v="2"/>
    <n v="9000"/>
    <n v="2250"/>
    <n v="0.25"/>
  </r>
  <r>
    <x v="4"/>
    <x v="1"/>
    <x v="7"/>
    <x v="4"/>
    <x v="26"/>
    <s v="Florianopolis"/>
    <x v="0"/>
    <n v="8902"/>
    <n v="1"/>
    <n v="8902"/>
    <n v="3115.7"/>
    <n v="0.35"/>
  </r>
  <r>
    <x v="0"/>
    <x v="0"/>
    <x v="8"/>
    <x v="4"/>
    <x v="26"/>
    <s v="Florianopolis"/>
    <x v="11"/>
    <n v="4600"/>
    <n v="4"/>
    <n v="18400"/>
    <n v="4600"/>
    <n v="0.25"/>
  </r>
  <r>
    <x v="0"/>
    <x v="0"/>
    <x v="9"/>
    <x v="4"/>
    <x v="26"/>
    <s v="Florianopolis"/>
    <x v="7"/>
    <n v="5340"/>
    <n v="9"/>
    <n v="48060"/>
    <n v="14418"/>
    <n v="0.3"/>
  </r>
  <r>
    <x v="2"/>
    <x v="0"/>
    <x v="10"/>
    <x v="4"/>
    <x v="26"/>
    <s v="Florianopolis"/>
    <x v="9"/>
    <n v="5300"/>
    <n v="7"/>
    <n v="37100"/>
    <n v="11130"/>
    <n v="0.3"/>
  </r>
  <r>
    <x v="4"/>
    <x v="1"/>
    <x v="11"/>
    <x v="4"/>
    <x v="26"/>
    <s v="Florianopolis"/>
    <x v="3"/>
    <n v="5130"/>
    <n v="9"/>
    <n v="46170"/>
    <n v="18468"/>
    <n v="0.4"/>
  </r>
  <r>
    <x v="1"/>
    <x v="1"/>
    <x v="12"/>
    <x v="4"/>
    <x v="26"/>
    <s v="Florianopolis"/>
    <x v="1"/>
    <n v="500"/>
    <n v="12"/>
    <n v="6000"/>
    <n v="1500"/>
    <n v="0.25"/>
  </r>
  <r>
    <x v="1"/>
    <x v="0"/>
    <x v="13"/>
    <x v="4"/>
    <x v="26"/>
    <s v="Florianopolis"/>
    <x v="0"/>
    <n v="8902"/>
    <n v="9"/>
    <n v="80118"/>
    <n v="28041.3"/>
    <n v="0.35"/>
  </r>
  <r>
    <x v="4"/>
    <x v="0"/>
    <x v="14"/>
    <x v="4"/>
    <x v="26"/>
    <s v="Florianopolis"/>
    <x v="4"/>
    <n v="300"/>
    <n v="3"/>
    <n v="900"/>
    <n v="135"/>
    <n v="0.15"/>
  </r>
  <r>
    <x v="0"/>
    <x v="1"/>
    <x v="15"/>
    <x v="4"/>
    <x v="26"/>
    <s v="Florianopolis"/>
    <x v="3"/>
    <n v="5130"/>
    <n v="2"/>
    <n v="10260"/>
    <n v="4104"/>
    <n v="0.4"/>
  </r>
  <r>
    <x v="3"/>
    <x v="1"/>
    <x v="16"/>
    <x v="4"/>
    <x v="26"/>
    <s v="Florianopolis"/>
    <x v="3"/>
    <n v="5130"/>
    <n v="4"/>
    <n v="20520"/>
    <n v="8208"/>
    <n v="0.4"/>
  </r>
  <r>
    <x v="2"/>
    <x v="1"/>
    <x v="17"/>
    <x v="4"/>
    <x v="26"/>
    <s v="Florianopolis"/>
    <x v="2"/>
    <n v="1200"/>
    <n v="12"/>
    <n v="14400"/>
    <n v="4320"/>
    <n v="0.3"/>
  </r>
  <r>
    <x v="1"/>
    <x v="0"/>
    <x v="18"/>
    <x v="4"/>
    <x v="26"/>
    <s v="Florianopolis"/>
    <x v="12"/>
    <n v="4500"/>
    <n v="11"/>
    <n v="49500"/>
    <n v="12375"/>
    <n v="0.25"/>
  </r>
  <r>
    <x v="0"/>
    <x v="1"/>
    <x v="19"/>
    <x v="4"/>
    <x v="26"/>
    <s v="Florianopolis"/>
    <x v="6"/>
    <n v="1500"/>
    <n v="8"/>
    <n v="12000"/>
    <n v="4800"/>
    <n v="0.4"/>
  </r>
  <r>
    <x v="3"/>
    <x v="0"/>
    <x v="20"/>
    <x v="4"/>
    <x v="26"/>
    <s v="Florianopolis"/>
    <x v="2"/>
    <n v="1200"/>
    <n v="8"/>
    <n v="9600"/>
    <n v="2880"/>
    <n v="0.3"/>
  </r>
  <r>
    <x v="3"/>
    <x v="1"/>
    <x v="21"/>
    <x v="4"/>
    <x v="26"/>
    <s v="Florianopolis"/>
    <x v="9"/>
    <n v="5300"/>
    <n v="2"/>
    <n v="10600"/>
    <n v="3180"/>
    <n v="0.3"/>
  </r>
  <r>
    <x v="2"/>
    <x v="0"/>
    <x v="22"/>
    <x v="4"/>
    <x v="26"/>
    <s v="Florianopolis"/>
    <x v="3"/>
    <n v="5130"/>
    <n v="10"/>
    <n v="51300"/>
    <n v="20520"/>
    <n v="0.4"/>
  </r>
  <r>
    <x v="2"/>
    <x v="1"/>
    <x v="23"/>
    <x v="4"/>
    <x v="26"/>
    <s v="Florianopolis"/>
    <x v="6"/>
    <n v="1500"/>
    <n v="12"/>
    <n v="18000"/>
    <n v="7200"/>
    <n v="0.4"/>
  </r>
  <r>
    <x v="2"/>
    <x v="1"/>
    <x v="24"/>
    <x v="4"/>
    <x v="26"/>
    <s v="Florianopolis"/>
    <x v="0"/>
    <n v="8902"/>
    <n v="1"/>
    <n v="8902"/>
    <n v="3115.7"/>
    <n v="0.35"/>
  </r>
  <r>
    <x v="2"/>
    <x v="1"/>
    <x v="25"/>
    <x v="4"/>
    <x v="26"/>
    <s v="Florianopolis"/>
    <x v="2"/>
    <n v="1200"/>
    <n v="4"/>
    <n v="4800"/>
    <n v="1440"/>
    <n v="0.3"/>
  </r>
  <r>
    <x v="3"/>
    <x v="1"/>
    <x v="26"/>
    <x v="4"/>
    <x v="26"/>
    <s v="Florianopolis"/>
    <x v="9"/>
    <n v="5300"/>
    <n v="10"/>
    <n v="53000"/>
    <n v="15900"/>
    <n v="0.3"/>
  </r>
  <r>
    <x v="2"/>
    <x v="1"/>
    <x v="27"/>
    <x v="4"/>
    <x v="26"/>
    <s v="Florianopolis"/>
    <x v="2"/>
    <n v="1200"/>
    <n v="9"/>
    <n v="10800"/>
    <n v="3240"/>
    <n v="0.3"/>
  </r>
  <r>
    <x v="3"/>
    <x v="0"/>
    <x v="28"/>
    <x v="4"/>
    <x v="26"/>
    <s v="Florianopolis"/>
    <x v="2"/>
    <n v="1200"/>
    <n v="11"/>
    <n v="13200"/>
    <n v="3960"/>
    <n v="0.3"/>
  </r>
  <r>
    <x v="3"/>
    <x v="1"/>
    <x v="28"/>
    <x v="4"/>
    <x v="26"/>
    <s v="Florianopolis"/>
    <x v="8"/>
    <n v="3400"/>
    <n v="5"/>
    <n v="17000"/>
    <n v="5950"/>
    <n v="0.35"/>
  </r>
  <r>
    <x v="3"/>
    <x v="1"/>
    <x v="29"/>
    <x v="4"/>
    <x v="26"/>
    <s v="Florianopolis"/>
    <x v="8"/>
    <n v="3400"/>
    <n v="4"/>
    <n v="13600"/>
    <n v="4760"/>
    <n v="0.35"/>
  </r>
  <r>
    <x v="4"/>
    <x v="1"/>
    <x v="30"/>
    <x v="4"/>
    <x v="26"/>
    <s v="Florianopolis"/>
    <x v="4"/>
    <n v="300"/>
    <n v="9"/>
    <n v="2700"/>
    <n v="405"/>
    <n v="0.15"/>
  </r>
  <r>
    <x v="0"/>
    <x v="1"/>
    <x v="31"/>
    <x v="4"/>
    <x v="26"/>
    <s v="Florianopolis"/>
    <x v="2"/>
    <n v="1200"/>
    <n v="6"/>
    <n v="7200"/>
    <n v="2160"/>
    <n v="0.3"/>
  </r>
  <r>
    <x v="0"/>
    <x v="0"/>
    <x v="32"/>
    <x v="4"/>
    <x v="26"/>
    <s v="Florianopolis"/>
    <x v="12"/>
    <n v="4500"/>
    <n v="6"/>
    <n v="27000"/>
    <n v="6750"/>
    <n v="0.25"/>
  </r>
  <r>
    <x v="3"/>
    <x v="0"/>
    <x v="33"/>
    <x v="4"/>
    <x v="26"/>
    <s v="Florianopolis"/>
    <x v="1"/>
    <n v="500"/>
    <n v="10"/>
    <n v="5000"/>
    <n v="1250"/>
    <n v="0.25"/>
  </r>
  <r>
    <x v="3"/>
    <x v="1"/>
    <x v="34"/>
    <x v="4"/>
    <x v="26"/>
    <s v="Florianopolis"/>
    <x v="0"/>
    <n v="8902"/>
    <n v="9"/>
    <n v="80118"/>
    <n v="28041.3"/>
    <n v="0.35"/>
  </r>
  <r>
    <x v="1"/>
    <x v="1"/>
    <x v="35"/>
    <x v="4"/>
    <x v="26"/>
    <s v="Florianopolis"/>
    <x v="5"/>
    <n v="1700"/>
    <n v="4"/>
    <n v="6800"/>
    <n v="3400"/>
    <n v="0.5"/>
  </r>
  <r>
    <x v="1"/>
    <x v="0"/>
    <x v="36"/>
    <x v="4"/>
    <x v="26"/>
    <s v="Florianopolis"/>
    <x v="0"/>
    <n v="8902"/>
    <n v="7"/>
    <n v="62314"/>
    <n v="21809.899999999998"/>
    <n v="0.35"/>
  </r>
  <r>
    <x v="4"/>
    <x v="1"/>
    <x v="37"/>
    <x v="4"/>
    <x v="26"/>
    <s v="Florianopolis"/>
    <x v="10"/>
    <n v="3200"/>
    <n v="2"/>
    <n v="6400"/>
    <n v="1280"/>
    <n v="0.2"/>
  </r>
  <r>
    <x v="1"/>
    <x v="1"/>
    <x v="38"/>
    <x v="4"/>
    <x v="26"/>
    <s v="Florianopolis"/>
    <x v="2"/>
    <n v="1200"/>
    <n v="7"/>
    <n v="8400"/>
    <n v="2520"/>
    <n v="0.3"/>
  </r>
  <r>
    <x v="1"/>
    <x v="1"/>
    <x v="39"/>
    <x v="4"/>
    <x v="26"/>
    <s v="Florianopolis"/>
    <x v="8"/>
    <n v="3400"/>
    <n v="9"/>
    <n v="30600"/>
    <n v="10710"/>
    <n v="0.35"/>
  </r>
  <r>
    <x v="0"/>
    <x v="1"/>
    <x v="40"/>
    <x v="4"/>
    <x v="26"/>
    <s v="Florianopolis"/>
    <x v="8"/>
    <n v="3400"/>
    <n v="7"/>
    <n v="23800"/>
    <n v="8330"/>
    <n v="0.35"/>
  </r>
  <r>
    <x v="0"/>
    <x v="1"/>
    <x v="41"/>
    <x v="4"/>
    <x v="26"/>
    <s v="Florianopolis"/>
    <x v="11"/>
    <n v="4600"/>
    <n v="8"/>
    <n v="36800"/>
    <n v="9200"/>
    <n v="0.25"/>
  </r>
  <r>
    <x v="3"/>
    <x v="0"/>
    <x v="42"/>
    <x v="4"/>
    <x v="26"/>
    <s v="Florianopolis"/>
    <x v="12"/>
    <n v="4500"/>
    <n v="12"/>
    <n v="54000"/>
    <n v="13500"/>
    <n v="0.25"/>
  </r>
  <r>
    <x v="3"/>
    <x v="1"/>
    <x v="43"/>
    <x v="4"/>
    <x v="26"/>
    <s v="Florianopolis"/>
    <x v="12"/>
    <n v="4500"/>
    <n v="12"/>
    <n v="54000"/>
    <n v="13500"/>
    <n v="0.25"/>
  </r>
  <r>
    <x v="0"/>
    <x v="1"/>
    <x v="44"/>
    <x v="4"/>
    <x v="26"/>
    <s v="Florianopolis"/>
    <x v="10"/>
    <n v="3200"/>
    <n v="1"/>
    <n v="3200"/>
    <n v="640"/>
    <n v="0.2"/>
  </r>
  <r>
    <x v="0"/>
    <x v="0"/>
    <x v="45"/>
    <x v="4"/>
    <x v="26"/>
    <s v="Florianopolis"/>
    <x v="2"/>
    <n v="1200"/>
    <n v="10"/>
    <n v="12000"/>
    <n v="3600"/>
    <n v="0.3"/>
  </r>
  <r>
    <x v="3"/>
    <x v="1"/>
    <x v="46"/>
    <x v="4"/>
    <x v="26"/>
    <s v="Florianopolis"/>
    <x v="5"/>
    <n v="1700"/>
    <n v="1"/>
    <n v="1700"/>
    <n v="850"/>
    <n v="0.5"/>
  </r>
  <r>
    <x v="2"/>
    <x v="1"/>
    <x v="47"/>
    <x v="4"/>
    <x v="26"/>
    <s v="Florianopolis"/>
    <x v="3"/>
    <n v="5130"/>
    <n v="10"/>
    <n v="51300"/>
    <n v="20520"/>
    <n v="0.4"/>
  </r>
  <r>
    <x v="3"/>
    <x v="1"/>
    <x v="48"/>
    <x v="4"/>
    <x v="26"/>
    <s v="Florianopolis"/>
    <x v="10"/>
    <n v="3200"/>
    <n v="5"/>
    <n v="16000"/>
    <n v="3200"/>
    <n v="0.2"/>
  </r>
  <r>
    <x v="0"/>
    <x v="1"/>
    <x v="49"/>
    <x v="4"/>
    <x v="26"/>
    <s v="Florianopolis"/>
    <x v="1"/>
    <n v="500"/>
    <n v="5"/>
    <n v="2500"/>
    <n v="625"/>
    <n v="0.25"/>
  </r>
  <r>
    <x v="2"/>
    <x v="0"/>
    <x v="50"/>
    <x v="4"/>
    <x v="26"/>
    <s v="Florianopolis"/>
    <x v="3"/>
    <n v="5130"/>
    <n v="7"/>
    <n v="35910"/>
    <n v="14364"/>
    <n v="0.4"/>
  </r>
  <r>
    <x v="3"/>
    <x v="0"/>
    <x v="51"/>
    <x v="4"/>
    <x v="26"/>
    <s v="Florianopolis"/>
    <x v="1"/>
    <n v="500"/>
    <n v="21"/>
    <n v="10500"/>
    <n v="2625"/>
    <n v="0.25"/>
  </r>
  <r>
    <x v="1"/>
    <x v="1"/>
    <x v="52"/>
    <x v="4"/>
    <x v="26"/>
    <s v="Florianopolis"/>
    <x v="4"/>
    <n v="300"/>
    <n v="3"/>
    <n v="900"/>
    <n v="135"/>
    <n v="0.15"/>
  </r>
  <r>
    <x v="1"/>
    <x v="1"/>
    <x v="53"/>
    <x v="4"/>
    <x v="26"/>
    <s v="Florianopolis"/>
    <x v="2"/>
    <n v="1200"/>
    <n v="12"/>
    <n v="14400"/>
    <n v="4320"/>
    <n v="0.3"/>
  </r>
  <r>
    <x v="3"/>
    <x v="1"/>
    <x v="54"/>
    <x v="4"/>
    <x v="26"/>
    <s v="Florianopolis"/>
    <x v="12"/>
    <n v="4500"/>
    <n v="8"/>
    <n v="36000"/>
    <n v="9000"/>
    <n v="0.25"/>
  </r>
  <r>
    <x v="0"/>
    <x v="1"/>
    <x v="55"/>
    <x v="4"/>
    <x v="26"/>
    <s v="Florianopolis"/>
    <x v="11"/>
    <n v="4600"/>
    <n v="11"/>
    <n v="50600"/>
    <n v="12650"/>
    <n v="0.25"/>
  </r>
  <r>
    <x v="0"/>
    <x v="1"/>
    <x v="56"/>
    <x v="4"/>
    <x v="26"/>
    <s v="Florianopolis"/>
    <x v="5"/>
    <n v="1700"/>
    <n v="12"/>
    <n v="20400"/>
    <n v="10200"/>
    <n v="0.5"/>
  </r>
  <r>
    <x v="2"/>
    <x v="0"/>
    <x v="57"/>
    <x v="4"/>
    <x v="26"/>
    <s v="Florianopolis"/>
    <x v="10"/>
    <n v="3200"/>
    <n v="9"/>
    <n v="28800"/>
    <n v="5760"/>
    <n v="0.2"/>
  </r>
  <r>
    <x v="0"/>
    <x v="1"/>
    <x v="58"/>
    <x v="4"/>
    <x v="26"/>
    <s v="Florianopolis"/>
    <x v="0"/>
    <n v="8902"/>
    <n v="9"/>
    <n v="80118"/>
    <n v="28041.3"/>
    <n v="0.35"/>
  </r>
  <r>
    <x v="2"/>
    <x v="1"/>
    <x v="59"/>
    <x v="4"/>
    <x v="26"/>
    <s v="Florianopolis"/>
    <x v="12"/>
    <n v="4500"/>
    <n v="3"/>
    <n v="13500"/>
    <n v="3375"/>
    <n v="0.25"/>
  </r>
  <r>
    <x v="3"/>
    <x v="0"/>
    <x v="60"/>
    <x v="4"/>
    <x v="26"/>
    <s v="Florianopolis"/>
    <x v="7"/>
    <n v="5340"/>
    <n v="1"/>
    <n v="5340"/>
    <n v="1602"/>
    <n v="0.3"/>
  </r>
  <r>
    <x v="0"/>
    <x v="1"/>
    <x v="61"/>
    <x v="4"/>
    <x v="26"/>
    <s v="Florianopolis"/>
    <x v="12"/>
    <n v="4500"/>
    <n v="10"/>
    <n v="45000"/>
    <n v="11250"/>
    <n v="0.25"/>
  </r>
  <r>
    <x v="0"/>
    <x v="1"/>
    <x v="62"/>
    <x v="4"/>
    <x v="26"/>
    <s v="Florianopolis"/>
    <x v="1"/>
    <n v="500"/>
    <n v="12"/>
    <n v="6000"/>
    <n v="1500"/>
    <n v="0.25"/>
  </r>
  <r>
    <x v="0"/>
    <x v="1"/>
    <x v="63"/>
    <x v="4"/>
    <x v="26"/>
    <s v="Florianopolis"/>
    <x v="12"/>
    <n v="4500"/>
    <n v="12"/>
    <n v="54000"/>
    <n v="13500"/>
    <n v="0.25"/>
  </r>
  <r>
    <x v="1"/>
    <x v="1"/>
    <x v="64"/>
    <x v="4"/>
    <x v="26"/>
    <s v="Florianopolis"/>
    <x v="3"/>
    <n v="5130"/>
    <n v="9"/>
    <n v="46170"/>
    <n v="18468"/>
    <n v="0.4"/>
  </r>
  <r>
    <x v="0"/>
    <x v="1"/>
    <x v="65"/>
    <x v="4"/>
    <x v="26"/>
    <s v="Florianopolis"/>
    <x v="8"/>
    <n v="3400"/>
    <n v="11"/>
    <n v="37400"/>
    <n v="13090"/>
    <n v="0.35"/>
  </r>
  <r>
    <x v="0"/>
    <x v="0"/>
    <x v="66"/>
    <x v="4"/>
    <x v="26"/>
    <s v="Florianopolis"/>
    <x v="2"/>
    <n v="1200"/>
    <n v="3"/>
    <n v="3600"/>
    <n v="1080"/>
    <n v="0.3"/>
  </r>
  <r>
    <x v="0"/>
    <x v="1"/>
    <x v="67"/>
    <x v="4"/>
    <x v="26"/>
    <s v="Florianopolis"/>
    <x v="9"/>
    <n v="5300"/>
    <n v="12"/>
    <n v="63600"/>
    <n v="19080"/>
    <n v="0.3"/>
  </r>
  <r>
    <x v="3"/>
    <x v="1"/>
    <x v="68"/>
    <x v="4"/>
    <x v="26"/>
    <s v="Florianopolis"/>
    <x v="4"/>
    <n v="300"/>
    <n v="7"/>
    <n v="2100"/>
    <n v="315"/>
    <n v="0.15"/>
  </r>
  <r>
    <x v="3"/>
    <x v="0"/>
    <x v="69"/>
    <x v="4"/>
    <x v="26"/>
    <s v="Florianopolis"/>
    <x v="6"/>
    <n v="1500"/>
    <n v="3"/>
    <n v="4500"/>
    <n v="1800"/>
    <n v="0.4"/>
  </r>
  <r>
    <x v="3"/>
    <x v="1"/>
    <x v="70"/>
    <x v="4"/>
    <x v="26"/>
    <s v="Florianopolis"/>
    <x v="10"/>
    <n v="3200"/>
    <n v="5"/>
    <n v="16000"/>
    <n v="3200"/>
    <n v="0.2"/>
  </r>
  <r>
    <x v="3"/>
    <x v="1"/>
    <x v="71"/>
    <x v="4"/>
    <x v="26"/>
    <s v="Florianopolis"/>
    <x v="7"/>
    <n v="5340"/>
    <n v="5"/>
    <n v="26700"/>
    <n v="8010"/>
    <n v="0.3"/>
  </r>
  <r>
    <x v="0"/>
    <x v="1"/>
    <x v="72"/>
    <x v="4"/>
    <x v="26"/>
    <s v="Florianopolis"/>
    <x v="8"/>
    <n v="3400"/>
    <n v="3"/>
    <n v="10200"/>
    <n v="3570"/>
    <n v="0.35"/>
  </r>
  <r>
    <x v="2"/>
    <x v="0"/>
    <x v="73"/>
    <x v="4"/>
    <x v="26"/>
    <s v="Florianopolis"/>
    <x v="6"/>
    <n v="1500"/>
    <n v="20"/>
    <n v="30000"/>
    <n v="12000"/>
    <n v="0.4"/>
  </r>
  <r>
    <x v="3"/>
    <x v="1"/>
    <x v="74"/>
    <x v="4"/>
    <x v="26"/>
    <s v="Florianopolis"/>
    <x v="2"/>
    <n v="1200"/>
    <n v="11"/>
    <n v="13200"/>
    <n v="3960"/>
    <n v="0.3"/>
  </r>
  <r>
    <x v="0"/>
    <x v="1"/>
    <x v="75"/>
    <x v="4"/>
    <x v="26"/>
    <s v="Florianopolis"/>
    <x v="0"/>
    <n v="8902"/>
    <n v="20"/>
    <n v="178040"/>
    <n v="62313.999999999993"/>
    <n v="0.35"/>
  </r>
  <r>
    <x v="3"/>
    <x v="1"/>
    <x v="76"/>
    <x v="4"/>
    <x v="26"/>
    <s v="Florianopolis"/>
    <x v="2"/>
    <n v="1200"/>
    <n v="4"/>
    <n v="4800"/>
    <n v="1440"/>
    <n v="0.3"/>
  </r>
  <r>
    <x v="3"/>
    <x v="0"/>
    <x v="77"/>
    <x v="4"/>
    <x v="26"/>
    <s v="Florianopolis"/>
    <x v="10"/>
    <n v="3200"/>
    <n v="10"/>
    <n v="32000"/>
    <n v="6400"/>
    <n v="0.2"/>
  </r>
  <r>
    <x v="0"/>
    <x v="0"/>
    <x v="78"/>
    <x v="4"/>
    <x v="26"/>
    <s v="Florianopolis"/>
    <x v="11"/>
    <n v="4600"/>
    <n v="3"/>
    <n v="13800"/>
    <n v="3450"/>
    <n v="0.25"/>
  </r>
  <r>
    <x v="3"/>
    <x v="0"/>
    <x v="79"/>
    <x v="4"/>
    <x v="26"/>
    <s v="Florianopolis"/>
    <x v="5"/>
    <n v="1700"/>
    <n v="1"/>
    <n v="1700"/>
    <n v="850"/>
    <n v="0.5"/>
  </r>
  <r>
    <x v="4"/>
    <x v="1"/>
    <x v="80"/>
    <x v="4"/>
    <x v="26"/>
    <s v="Florianopolis"/>
    <x v="12"/>
    <n v="4500"/>
    <n v="6"/>
    <n v="27000"/>
    <n v="6750"/>
    <n v="0.25"/>
  </r>
  <r>
    <x v="4"/>
    <x v="1"/>
    <x v="81"/>
    <x v="4"/>
    <x v="26"/>
    <s v="Florianopolis"/>
    <x v="8"/>
    <n v="3400"/>
    <n v="11"/>
    <n v="37400"/>
    <n v="13090"/>
    <n v="0.35"/>
  </r>
  <r>
    <x v="0"/>
    <x v="1"/>
    <x v="82"/>
    <x v="4"/>
    <x v="26"/>
    <s v="Florianopolis"/>
    <x v="11"/>
    <n v="4600"/>
    <n v="11"/>
    <n v="50600"/>
    <n v="12650"/>
    <n v="0.25"/>
  </r>
  <r>
    <x v="0"/>
    <x v="0"/>
    <x v="83"/>
    <x v="4"/>
    <x v="26"/>
    <s v="Florianopolis"/>
    <x v="2"/>
    <n v="1200"/>
    <n v="11"/>
    <n v="13200"/>
    <n v="3960"/>
    <n v="0.3"/>
  </r>
  <r>
    <x v="2"/>
    <x v="0"/>
    <x v="84"/>
    <x v="4"/>
    <x v="26"/>
    <s v="Florianopolis"/>
    <x v="3"/>
    <n v="5130"/>
    <n v="11"/>
    <n v="56430"/>
    <n v="22572"/>
    <n v="0.4"/>
  </r>
  <r>
    <x v="0"/>
    <x v="1"/>
    <x v="85"/>
    <x v="4"/>
    <x v="26"/>
    <s v="Florianopolis"/>
    <x v="0"/>
    <n v="8902"/>
    <n v="9"/>
    <n v="80118"/>
    <n v="28041.3"/>
    <n v="0.35"/>
  </r>
  <r>
    <x v="0"/>
    <x v="0"/>
    <x v="0"/>
    <x v="4"/>
    <x v="26"/>
    <s v="Florianopolis"/>
    <x v="3"/>
    <n v="5130"/>
    <n v="8"/>
    <n v="41040"/>
    <n v="16416"/>
    <n v="0.4"/>
  </r>
  <r>
    <x v="0"/>
    <x v="1"/>
    <x v="1"/>
    <x v="4"/>
    <x v="26"/>
    <s v="Florianopolis"/>
    <x v="4"/>
    <n v="300"/>
    <n v="9"/>
    <n v="2700"/>
    <n v="405"/>
    <n v="0.15"/>
  </r>
  <r>
    <x v="1"/>
    <x v="0"/>
    <x v="2"/>
    <x v="4"/>
    <x v="26"/>
    <s v="Florianopolis"/>
    <x v="12"/>
    <n v="4500"/>
    <n v="12"/>
    <n v="54000"/>
    <n v="13500"/>
    <n v="0.25"/>
  </r>
  <r>
    <x v="2"/>
    <x v="1"/>
    <x v="3"/>
    <x v="4"/>
    <x v="26"/>
    <s v="Florianopolis"/>
    <x v="4"/>
    <n v="300"/>
    <n v="1"/>
    <n v="300"/>
    <n v="45"/>
    <n v="0.15"/>
  </r>
  <r>
    <x v="0"/>
    <x v="1"/>
    <x v="4"/>
    <x v="4"/>
    <x v="26"/>
    <s v="Florianopolis"/>
    <x v="3"/>
    <n v="5130"/>
    <n v="2"/>
    <n v="10260"/>
    <n v="4104"/>
    <n v="0.4"/>
  </r>
  <r>
    <x v="0"/>
    <x v="1"/>
    <x v="5"/>
    <x v="4"/>
    <x v="26"/>
    <s v="Florianopolis"/>
    <x v="12"/>
    <n v="4500"/>
    <n v="7"/>
    <n v="31500"/>
    <n v="7875"/>
    <n v="0.25"/>
  </r>
  <r>
    <x v="2"/>
    <x v="1"/>
    <x v="6"/>
    <x v="4"/>
    <x v="26"/>
    <s v="Florianopolis"/>
    <x v="10"/>
    <n v="3200"/>
    <n v="12"/>
    <n v="38400"/>
    <n v="7680"/>
    <n v="0.2"/>
  </r>
  <r>
    <x v="1"/>
    <x v="1"/>
    <x v="7"/>
    <x v="4"/>
    <x v="26"/>
    <s v="Florianopolis"/>
    <x v="1"/>
    <n v="500"/>
    <n v="15"/>
    <n v="7500"/>
    <n v="1875"/>
    <n v="0.25"/>
  </r>
  <r>
    <x v="0"/>
    <x v="1"/>
    <x v="8"/>
    <x v="4"/>
    <x v="26"/>
    <s v="Florianopolis"/>
    <x v="4"/>
    <n v="300"/>
    <n v="3"/>
    <n v="900"/>
    <n v="135"/>
    <n v="0.15"/>
  </r>
  <r>
    <x v="3"/>
    <x v="0"/>
    <x v="9"/>
    <x v="4"/>
    <x v="26"/>
    <s v="Florianopolis"/>
    <x v="3"/>
    <n v="5130"/>
    <n v="5"/>
    <n v="25650"/>
    <n v="10260"/>
    <n v="0.4"/>
  </r>
  <r>
    <x v="0"/>
    <x v="0"/>
    <x v="10"/>
    <x v="4"/>
    <x v="26"/>
    <s v="Florianopolis"/>
    <x v="6"/>
    <n v="1500"/>
    <n v="4"/>
    <n v="6000"/>
    <n v="2400"/>
    <n v="0.4"/>
  </r>
  <r>
    <x v="2"/>
    <x v="1"/>
    <x v="11"/>
    <x v="4"/>
    <x v="26"/>
    <s v="Florianopolis"/>
    <x v="0"/>
    <n v="8902"/>
    <n v="1"/>
    <n v="8902"/>
    <n v="3115.7"/>
    <n v="0.35"/>
  </r>
  <r>
    <x v="4"/>
    <x v="1"/>
    <x v="12"/>
    <x v="4"/>
    <x v="26"/>
    <s v="Florianopolis"/>
    <x v="2"/>
    <n v="1200"/>
    <n v="9"/>
    <n v="10800"/>
    <n v="3240"/>
    <n v="0.3"/>
  </r>
  <r>
    <x v="0"/>
    <x v="1"/>
    <x v="13"/>
    <x v="4"/>
    <x v="26"/>
    <s v="Florianopolis"/>
    <x v="1"/>
    <n v="500"/>
    <n v="10"/>
    <n v="5000"/>
    <n v="1250"/>
    <n v="0.25"/>
  </r>
  <r>
    <x v="4"/>
    <x v="1"/>
    <x v="14"/>
    <x v="4"/>
    <x v="26"/>
    <s v="Florianopolis"/>
    <x v="12"/>
    <n v="4500"/>
    <n v="5"/>
    <n v="22500"/>
    <n v="5625"/>
    <n v="0.25"/>
  </r>
  <r>
    <x v="4"/>
    <x v="1"/>
    <x v="15"/>
    <x v="4"/>
    <x v="26"/>
    <s v="Florianopolis"/>
    <x v="4"/>
    <n v="300"/>
    <n v="3"/>
    <n v="900"/>
    <n v="135"/>
    <n v="0.15"/>
  </r>
  <r>
    <x v="0"/>
    <x v="1"/>
    <x v="16"/>
    <x v="4"/>
    <x v="26"/>
    <s v="Florianopolis"/>
    <x v="11"/>
    <n v="4600"/>
    <n v="12"/>
    <n v="55200"/>
    <n v="13800"/>
    <n v="0.25"/>
  </r>
  <r>
    <x v="0"/>
    <x v="1"/>
    <x v="17"/>
    <x v="4"/>
    <x v="26"/>
    <s v="Florianopolis"/>
    <x v="4"/>
    <n v="300"/>
    <n v="8"/>
    <n v="2400"/>
    <n v="360"/>
    <n v="0.15"/>
  </r>
  <r>
    <x v="0"/>
    <x v="0"/>
    <x v="18"/>
    <x v="4"/>
    <x v="26"/>
    <s v="Florianopolis"/>
    <x v="7"/>
    <n v="5340"/>
    <n v="3"/>
    <n v="16020"/>
    <n v="4806"/>
    <n v="0.3"/>
  </r>
  <r>
    <x v="1"/>
    <x v="0"/>
    <x v="19"/>
    <x v="4"/>
    <x v="26"/>
    <s v="Florianopolis"/>
    <x v="10"/>
    <n v="3200"/>
    <n v="10"/>
    <n v="32000"/>
    <n v="6400"/>
    <n v="0.2"/>
  </r>
  <r>
    <x v="4"/>
    <x v="1"/>
    <x v="20"/>
    <x v="4"/>
    <x v="26"/>
    <s v="Florianopolis"/>
    <x v="7"/>
    <n v="5340"/>
    <n v="9"/>
    <n v="48060"/>
    <n v="14418"/>
    <n v="0.3"/>
  </r>
  <r>
    <x v="0"/>
    <x v="1"/>
    <x v="21"/>
    <x v="4"/>
    <x v="26"/>
    <s v="Florianopolis"/>
    <x v="8"/>
    <n v="3400"/>
    <n v="12"/>
    <n v="40800"/>
    <n v="14280"/>
    <n v="0.35"/>
  </r>
  <r>
    <x v="2"/>
    <x v="1"/>
    <x v="22"/>
    <x v="4"/>
    <x v="26"/>
    <s v="Florianopolis"/>
    <x v="6"/>
    <n v="1500"/>
    <n v="7"/>
    <n v="10500"/>
    <n v="4200"/>
    <n v="0.4"/>
  </r>
  <r>
    <x v="2"/>
    <x v="0"/>
    <x v="23"/>
    <x v="4"/>
    <x v="26"/>
    <s v="Florianopolis"/>
    <x v="2"/>
    <n v="1200"/>
    <n v="4"/>
    <n v="4800"/>
    <n v="1440"/>
    <n v="0.3"/>
  </r>
  <r>
    <x v="0"/>
    <x v="1"/>
    <x v="24"/>
    <x v="4"/>
    <x v="26"/>
    <s v="Florianopolis"/>
    <x v="1"/>
    <n v="500"/>
    <n v="15"/>
    <n v="7500"/>
    <n v="1875"/>
    <n v="0.25"/>
  </r>
  <r>
    <x v="2"/>
    <x v="1"/>
    <x v="25"/>
    <x v="4"/>
    <x v="26"/>
    <s v="Florianopolis"/>
    <x v="2"/>
    <n v="1200"/>
    <n v="12"/>
    <n v="14400"/>
    <n v="4320"/>
    <n v="0.3"/>
  </r>
  <r>
    <x v="0"/>
    <x v="0"/>
    <x v="26"/>
    <x v="4"/>
    <x v="26"/>
    <s v="Florianopolis"/>
    <x v="8"/>
    <n v="3400"/>
    <n v="7"/>
    <n v="23800"/>
    <n v="8330"/>
    <n v="0.35"/>
  </r>
  <r>
    <x v="3"/>
    <x v="0"/>
    <x v="27"/>
    <x v="4"/>
    <x v="26"/>
    <s v="Florianopolis"/>
    <x v="7"/>
    <n v="5340"/>
    <n v="7"/>
    <n v="37380"/>
    <n v="11214"/>
    <n v="0.3"/>
  </r>
  <r>
    <x v="0"/>
    <x v="1"/>
    <x v="28"/>
    <x v="4"/>
    <x v="26"/>
    <s v="Florianopolis"/>
    <x v="10"/>
    <n v="3200"/>
    <n v="2"/>
    <n v="6400"/>
    <n v="1280"/>
    <n v="0.2"/>
  </r>
  <r>
    <x v="0"/>
    <x v="1"/>
    <x v="28"/>
    <x v="4"/>
    <x v="26"/>
    <s v="Florianopolis"/>
    <x v="10"/>
    <n v="3200"/>
    <n v="2"/>
    <n v="6400"/>
    <n v="1280"/>
    <n v="0.2"/>
  </r>
  <r>
    <x v="1"/>
    <x v="1"/>
    <x v="29"/>
    <x v="4"/>
    <x v="26"/>
    <s v="Florianopolis"/>
    <x v="4"/>
    <n v="300"/>
    <n v="1"/>
    <n v="300"/>
    <n v="45"/>
    <n v="0.15"/>
  </r>
  <r>
    <x v="0"/>
    <x v="1"/>
    <x v="30"/>
    <x v="4"/>
    <x v="26"/>
    <s v="Florianopolis"/>
    <x v="0"/>
    <n v="8902"/>
    <n v="8"/>
    <n v="71216"/>
    <n v="24925.599999999999"/>
    <n v="0.35"/>
  </r>
  <r>
    <x v="0"/>
    <x v="1"/>
    <x v="31"/>
    <x v="4"/>
    <x v="26"/>
    <s v="Florianopolis"/>
    <x v="4"/>
    <n v="300"/>
    <n v="4"/>
    <n v="1200"/>
    <n v="180"/>
    <n v="0.15"/>
  </r>
  <r>
    <x v="0"/>
    <x v="1"/>
    <x v="32"/>
    <x v="4"/>
    <x v="26"/>
    <s v="Florianopolis"/>
    <x v="11"/>
    <n v="4600"/>
    <n v="8"/>
    <n v="36800"/>
    <n v="9200"/>
    <n v="0.25"/>
  </r>
  <r>
    <x v="0"/>
    <x v="1"/>
    <x v="33"/>
    <x v="4"/>
    <x v="26"/>
    <s v="Florianopolis"/>
    <x v="9"/>
    <n v="5300"/>
    <n v="5"/>
    <n v="26500"/>
    <n v="7950"/>
    <n v="0.3"/>
  </r>
  <r>
    <x v="0"/>
    <x v="1"/>
    <x v="34"/>
    <x v="4"/>
    <x v="26"/>
    <s v="Florianopolis"/>
    <x v="5"/>
    <n v="1700"/>
    <n v="12"/>
    <n v="20400"/>
    <n v="10200"/>
    <n v="0.5"/>
  </r>
  <r>
    <x v="0"/>
    <x v="0"/>
    <x v="35"/>
    <x v="4"/>
    <x v="26"/>
    <s v="Florianopolis"/>
    <x v="5"/>
    <n v="1700"/>
    <n v="9"/>
    <n v="15300"/>
    <n v="7650"/>
    <n v="0.5"/>
  </r>
  <r>
    <x v="0"/>
    <x v="0"/>
    <x v="36"/>
    <x v="4"/>
    <x v="26"/>
    <s v="Florianopolis"/>
    <x v="10"/>
    <n v="3200"/>
    <n v="3"/>
    <n v="9600"/>
    <n v="1920"/>
    <n v="0.2"/>
  </r>
  <r>
    <x v="3"/>
    <x v="1"/>
    <x v="37"/>
    <x v="4"/>
    <x v="26"/>
    <s v="Florianopolis"/>
    <x v="12"/>
    <n v="4500"/>
    <n v="2"/>
    <n v="9000"/>
    <n v="2250"/>
    <n v="0.25"/>
  </r>
  <r>
    <x v="3"/>
    <x v="1"/>
    <x v="38"/>
    <x v="4"/>
    <x v="26"/>
    <s v="Florianopolis"/>
    <x v="8"/>
    <n v="3400"/>
    <n v="10"/>
    <n v="34000"/>
    <n v="11900"/>
    <n v="0.35"/>
  </r>
  <r>
    <x v="0"/>
    <x v="1"/>
    <x v="39"/>
    <x v="4"/>
    <x v="26"/>
    <s v="Florianopolis"/>
    <x v="2"/>
    <n v="1200"/>
    <n v="8"/>
    <n v="9600"/>
    <n v="2880"/>
    <n v="0.3"/>
  </r>
  <r>
    <x v="3"/>
    <x v="1"/>
    <x v="40"/>
    <x v="4"/>
    <x v="26"/>
    <s v="Florianopolis"/>
    <x v="12"/>
    <n v="4500"/>
    <n v="9"/>
    <n v="40500"/>
    <n v="10125"/>
    <n v="0.25"/>
  </r>
  <r>
    <x v="0"/>
    <x v="1"/>
    <x v="41"/>
    <x v="4"/>
    <x v="26"/>
    <s v="Florianopolis"/>
    <x v="5"/>
    <n v="1700"/>
    <n v="11"/>
    <n v="18700"/>
    <n v="9350"/>
    <n v="0.5"/>
  </r>
  <r>
    <x v="0"/>
    <x v="1"/>
    <x v="42"/>
    <x v="4"/>
    <x v="26"/>
    <s v="Florianopolis"/>
    <x v="5"/>
    <n v="1700"/>
    <n v="5"/>
    <n v="8500"/>
    <n v="4250"/>
    <n v="0.5"/>
  </r>
  <r>
    <x v="0"/>
    <x v="1"/>
    <x v="43"/>
    <x v="4"/>
    <x v="26"/>
    <s v="Florianopolis"/>
    <x v="12"/>
    <n v="4500"/>
    <n v="15"/>
    <n v="67500"/>
    <n v="16875"/>
    <n v="0.25"/>
  </r>
  <r>
    <x v="3"/>
    <x v="1"/>
    <x v="44"/>
    <x v="4"/>
    <x v="26"/>
    <s v="Florianopolis"/>
    <x v="8"/>
    <n v="3400"/>
    <n v="10"/>
    <n v="34000"/>
    <n v="11900"/>
    <n v="0.35"/>
  </r>
  <r>
    <x v="4"/>
    <x v="1"/>
    <x v="45"/>
    <x v="4"/>
    <x v="26"/>
    <s v="Florianopolis"/>
    <x v="9"/>
    <n v="5300"/>
    <n v="4"/>
    <n v="21200"/>
    <n v="6360"/>
    <n v="0.3"/>
  </r>
  <r>
    <x v="0"/>
    <x v="1"/>
    <x v="46"/>
    <x v="4"/>
    <x v="26"/>
    <s v="Florianopolis"/>
    <x v="11"/>
    <n v="4600"/>
    <n v="6"/>
    <n v="27600"/>
    <n v="6900"/>
    <n v="0.25"/>
  </r>
  <r>
    <x v="3"/>
    <x v="0"/>
    <x v="47"/>
    <x v="4"/>
    <x v="26"/>
    <s v="Florianopolis"/>
    <x v="8"/>
    <n v="3400"/>
    <n v="2"/>
    <n v="6800"/>
    <n v="2380"/>
    <n v="0.35"/>
  </r>
  <r>
    <x v="0"/>
    <x v="1"/>
    <x v="48"/>
    <x v="4"/>
    <x v="26"/>
    <s v="Florianopolis"/>
    <x v="11"/>
    <n v="4600"/>
    <n v="7"/>
    <n v="32200"/>
    <n v="8050"/>
    <n v="0.25"/>
  </r>
  <r>
    <x v="3"/>
    <x v="1"/>
    <x v="49"/>
    <x v="4"/>
    <x v="26"/>
    <s v="Florianopolis"/>
    <x v="9"/>
    <n v="5300"/>
    <n v="8"/>
    <n v="42400"/>
    <n v="12720"/>
    <n v="0.3"/>
  </r>
  <r>
    <x v="3"/>
    <x v="1"/>
    <x v="50"/>
    <x v="4"/>
    <x v="26"/>
    <s v="Florianopolis"/>
    <x v="2"/>
    <n v="1200"/>
    <n v="5"/>
    <n v="6000"/>
    <n v="1800"/>
    <n v="0.3"/>
  </r>
  <r>
    <x v="1"/>
    <x v="0"/>
    <x v="51"/>
    <x v="4"/>
    <x v="26"/>
    <s v="Florianopolis"/>
    <x v="3"/>
    <n v="5130"/>
    <n v="7"/>
    <n v="35910"/>
    <n v="14364"/>
    <n v="0.4"/>
  </r>
  <r>
    <x v="4"/>
    <x v="1"/>
    <x v="52"/>
    <x v="4"/>
    <x v="26"/>
    <s v="Florianopolis"/>
    <x v="0"/>
    <n v="8902"/>
    <n v="6"/>
    <n v="53412"/>
    <n v="18694.199999999997"/>
    <n v="0.35"/>
  </r>
  <r>
    <x v="0"/>
    <x v="1"/>
    <x v="53"/>
    <x v="4"/>
    <x v="26"/>
    <s v="Florianopolis"/>
    <x v="11"/>
    <n v="4600"/>
    <n v="11"/>
    <n v="50600"/>
    <n v="12650"/>
    <n v="0.25"/>
  </r>
  <r>
    <x v="2"/>
    <x v="1"/>
    <x v="54"/>
    <x v="4"/>
    <x v="26"/>
    <s v="Florianopolis"/>
    <x v="1"/>
    <n v="500"/>
    <n v="1"/>
    <n v="500"/>
    <n v="125"/>
    <n v="0.25"/>
  </r>
  <r>
    <x v="3"/>
    <x v="1"/>
    <x v="55"/>
    <x v="4"/>
    <x v="26"/>
    <s v="Florianopolis"/>
    <x v="0"/>
    <n v="8902"/>
    <n v="5"/>
    <n v="44510"/>
    <n v="15578.499999999998"/>
    <n v="0.35"/>
  </r>
  <r>
    <x v="0"/>
    <x v="0"/>
    <x v="56"/>
    <x v="4"/>
    <x v="26"/>
    <s v="Florianopolis"/>
    <x v="5"/>
    <n v="1700"/>
    <n v="5"/>
    <n v="8500"/>
    <n v="4250"/>
    <n v="0.5"/>
  </r>
  <r>
    <x v="2"/>
    <x v="1"/>
    <x v="57"/>
    <x v="4"/>
    <x v="26"/>
    <s v="Florianopolis"/>
    <x v="1"/>
    <n v="500"/>
    <n v="12"/>
    <n v="6000"/>
    <n v="1500"/>
    <n v="0.25"/>
  </r>
  <r>
    <x v="3"/>
    <x v="1"/>
    <x v="58"/>
    <x v="4"/>
    <x v="26"/>
    <s v="Florianopolis"/>
    <x v="12"/>
    <n v="4500"/>
    <n v="12"/>
    <n v="54000"/>
    <n v="13500"/>
    <n v="0.25"/>
  </r>
  <r>
    <x v="0"/>
    <x v="1"/>
    <x v="59"/>
    <x v="4"/>
    <x v="26"/>
    <s v="Florianopolis"/>
    <x v="9"/>
    <n v="5300"/>
    <n v="8"/>
    <n v="42400"/>
    <n v="12720"/>
    <n v="0.3"/>
  </r>
  <r>
    <x v="2"/>
    <x v="0"/>
    <x v="60"/>
    <x v="4"/>
    <x v="26"/>
    <s v="Florianopolis"/>
    <x v="4"/>
    <n v="300"/>
    <n v="8"/>
    <n v="2400"/>
    <n v="360"/>
    <n v="0.15"/>
  </r>
  <r>
    <x v="2"/>
    <x v="1"/>
    <x v="61"/>
    <x v="4"/>
    <x v="26"/>
    <s v="Florianopolis"/>
    <x v="10"/>
    <n v="3200"/>
    <n v="8"/>
    <n v="25600"/>
    <n v="5120"/>
    <n v="0.2"/>
  </r>
  <r>
    <x v="1"/>
    <x v="0"/>
    <x v="62"/>
    <x v="4"/>
    <x v="26"/>
    <s v="Florianopolis"/>
    <x v="6"/>
    <n v="1500"/>
    <n v="15"/>
    <n v="22500"/>
    <n v="9000"/>
    <n v="0.4"/>
  </r>
  <r>
    <x v="0"/>
    <x v="1"/>
    <x v="63"/>
    <x v="4"/>
    <x v="26"/>
    <s v="Florianopolis"/>
    <x v="4"/>
    <n v="300"/>
    <n v="12"/>
    <n v="3600"/>
    <n v="540"/>
    <n v="0.15"/>
  </r>
  <r>
    <x v="0"/>
    <x v="0"/>
    <x v="64"/>
    <x v="4"/>
    <x v="26"/>
    <s v="Florianopolis"/>
    <x v="11"/>
    <n v="4600"/>
    <n v="1"/>
    <n v="4600"/>
    <n v="1150"/>
    <n v="0.25"/>
  </r>
  <r>
    <x v="0"/>
    <x v="1"/>
    <x v="65"/>
    <x v="4"/>
    <x v="26"/>
    <s v="Florianopolis"/>
    <x v="1"/>
    <n v="500"/>
    <n v="3"/>
    <n v="1500"/>
    <n v="375"/>
    <n v="0.25"/>
  </r>
  <r>
    <x v="2"/>
    <x v="0"/>
    <x v="66"/>
    <x v="4"/>
    <x v="26"/>
    <s v="Florianopolis"/>
    <x v="2"/>
    <n v="1200"/>
    <n v="10"/>
    <n v="12000"/>
    <n v="3600"/>
    <n v="0.3"/>
  </r>
  <r>
    <x v="2"/>
    <x v="0"/>
    <x v="67"/>
    <x v="4"/>
    <x v="26"/>
    <s v="Florianopolis"/>
    <x v="6"/>
    <n v="1500"/>
    <n v="5"/>
    <n v="7500"/>
    <n v="3000"/>
    <n v="0.4"/>
  </r>
  <r>
    <x v="0"/>
    <x v="1"/>
    <x v="68"/>
    <x v="4"/>
    <x v="26"/>
    <s v="Florianopolis"/>
    <x v="6"/>
    <n v="1500"/>
    <n v="6"/>
    <n v="9000"/>
    <n v="3600"/>
    <n v="0.4"/>
  </r>
  <r>
    <x v="0"/>
    <x v="1"/>
    <x v="69"/>
    <x v="4"/>
    <x v="26"/>
    <s v="Florianopolis"/>
    <x v="10"/>
    <n v="3200"/>
    <n v="7"/>
    <n v="22400"/>
    <n v="4480"/>
    <n v="0.2"/>
  </r>
  <r>
    <x v="3"/>
    <x v="1"/>
    <x v="70"/>
    <x v="4"/>
    <x v="26"/>
    <s v="Florianopolis"/>
    <x v="4"/>
    <n v="300"/>
    <n v="11"/>
    <n v="3300"/>
    <n v="495"/>
    <n v="0.15"/>
  </r>
  <r>
    <x v="1"/>
    <x v="1"/>
    <x v="71"/>
    <x v="4"/>
    <x v="26"/>
    <s v="Florianopolis"/>
    <x v="11"/>
    <n v="4600"/>
    <n v="2"/>
    <n v="9200"/>
    <n v="2300"/>
    <n v="0.25"/>
  </r>
  <r>
    <x v="3"/>
    <x v="0"/>
    <x v="72"/>
    <x v="4"/>
    <x v="26"/>
    <s v="Florianopolis"/>
    <x v="12"/>
    <n v="4500"/>
    <n v="1"/>
    <n v="4500"/>
    <n v="1125"/>
    <n v="0.25"/>
  </r>
  <r>
    <x v="0"/>
    <x v="1"/>
    <x v="73"/>
    <x v="4"/>
    <x v="26"/>
    <s v="Florianopolis"/>
    <x v="2"/>
    <n v="1200"/>
    <n v="5"/>
    <n v="6000"/>
    <n v="1800"/>
    <n v="0.3"/>
  </r>
  <r>
    <x v="3"/>
    <x v="0"/>
    <x v="74"/>
    <x v="4"/>
    <x v="26"/>
    <s v="Florianopolis"/>
    <x v="0"/>
    <n v="8902"/>
    <n v="15"/>
    <n v="133530"/>
    <n v="46735.5"/>
    <n v="0.35"/>
  </r>
  <r>
    <x v="2"/>
    <x v="1"/>
    <x v="75"/>
    <x v="4"/>
    <x v="26"/>
    <s v="Florianopolis"/>
    <x v="11"/>
    <n v="4600"/>
    <n v="7"/>
    <n v="32200"/>
    <n v="8050"/>
    <n v="0.25"/>
  </r>
  <r>
    <x v="0"/>
    <x v="0"/>
    <x v="76"/>
    <x v="4"/>
    <x v="26"/>
    <s v="Florianopolis"/>
    <x v="10"/>
    <n v="3200"/>
    <n v="11"/>
    <n v="35200"/>
    <n v="7040"/>
    <n v="0.2"/>
  </r>
  <r>
    <x v="2"/>
    <x v="1"/>
    <x v="77"/>
    <x v="4"/>
    <x v="26"/>
    <s v="Florianopolis"/>
    <x v="10"/>
    <n v="3200"/>
    <n v="9"/>
    <n v="28800"/>
    <n v="5760"/>
    <n v="0.2"/>
  </r>
  <r>
    <x v="0"/>
    <x v="1"/>
    <x v="78"/>
    <x v="4"/>
    <x v="26"/>
    <s v="Florianopolis"/>
    <x v="8"/>
    <n v="3400"/>
    <n v="5"/>
    <n v="17000"/>
    <n v="5950"/>
    <n v="0.35"/>
  </r>
  <r>
    <x v="0"/>
    <x v="1"/>
    <x v="79"/>
    <x v="4"/>
    <x v="26"/>
    <s v="Florianopolis"/>
    <x v="11"/>
    <n v="4600"/>
    <n v="8"/>
    <n v="36800"/>
    <n v="9200"/>
    <n v="0.25"/>
  </r>
  <r>
    <x v="2"/>
    <x v="0"/>
    <x v="80"/>
    <x v="4"/>
    <x v="26"/>
    <s v="Florianopolis"/>
    <x v="11"/>
    <n v="4600"/>
    <n v="7"/>
    <n v="32200"/>
    <n v="8050"/>
    <n v="0.25"/>
  </r>
  <r>
    <x v="2"/>
    <x v="1"/>
    <x v="81"/>
    <x v="4"/>
    <x v="26"/>
    <s v="Florianopolis"/>
    <x v="0"/>
    <n v="8902"/>
    <n v="11"/>
    <n v="97922"/>
    <n v="34272.699999999997"/>
    <n v="0.35"/>
  </r>
  <r>
    <x v="0"/>
    <x v="1"/>
    <x v="82"/>
    <x v="4"/>
    <x v="26"/>
    <s v="Florianopolis"/>
    <x v="4"/>
    <n v="300"/>
    <n v="7"/>
    <n v="2100"/>
    <n v="315"/>
    <n v="0.15"/>
  </r>
  <r>
    <x v="0"/>
    <x v="0"/>
    <x v="83"/>
    <x v="4"/>
    <x v="26"/>
    <s v="Florianopolis"/>
    <x v="1"/>
    <n v="500"/>
    <n v="3"/>
    <n v="1500"/>
    <n v="375"/>
    <n v="0.25"/>
  </r>
  <r>
    <x v="1"/>
    <x v="1"/>
    <x v="84"/>
    <x v="4"/>
    <x v="26"/>
    <s v="Florianopolis"/>
    <x v="4"/>
    <n v="300"/>
    <n v="8"/>
    <n v="2400"/>
    <n v="360"/>
    <n v="0.15"/>
  </r>
  <r>
    <x v="3"/>
    <x v="1"/>
    <x v="85"/>
    <x v="4"/>
    <x v="26"/>
    <s v="Florianopolis"/>
    <x v="11"/>
    <n v="4600"/>
    <n v="2"/>
    <n v="9200"/>
    <n v="2300"/>
    <n v="0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C1738-C613-4C80-99C9-E21E0266C17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4">
    <pivotField axis="axisRow" showAll="0">
      <items count="6">
        <item x="0"/>
        <item x="3"/>
        <item x="2"/>
        <item x="1"/>
        <item x="4"/>
        <item t="default"/>
      </items>
    </pivotField>
    <pivotField showAll="0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14">
        <item h="1" x="11"/>
        <item h="1" x="7"/>
        <item h="1" x="0"/>
        <item h="1" x="2"/>
        <item h="1" x="6"/>
        <item h="1" x="5"/>
        <item h="1" x="10"/>
        <item h="1" x="12"/>
        <item h="1" x="9"/>
        <item h="1" x="4"/>
        <item h="1" x="1"/>
        <item x="8"/>
        <item h="1" x="3"/>
        <item t="default"/>
      </items>
    </pivotField>
    <pivotField numFmtId="165" showAll="0"/>
    <pivotField showAll="0"/>
    <pivotField dataField="1" numFmtId="165" showAll="0"/>
    <pivotField numFmtId="165" showAll="0"/>
    <pivotField numFmtId="16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Receita Bruta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B6C5B-3577-4F9F-B285-20BB03F9C3BD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6" firstHeaderRow="1" firstDataRow="1" firstDataCol="1"/>
  <pivotFields count="14">
    <pivotField showAll="0"/>
    <pivotField axis="axisRow" showAll="0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14">
        <item h="1" x="11"/>
        <item h="1" x="7"/>
        <item h="1" x="0"/>
        <item h="1" x="2"/>
        <item h="1" x="6"/>
        <item h="1" x="5"/>
        <item h="1" x="10"/>
        <item h="1" x="12"/>
        <item h="1" x="9"/>
        <item h="1" x="4"/>
        <item h="1" x="1"/>
        <item x="8"/>
        <item h="1" x="3"/>
        <item t="default"/>
      </items>
    </pivotField>
    <pivotField numFmtId="165" showAll="0"/>
    <pivotField showAll="0"/>
    <pivotField dataField="1" numFmtId="165" showAll="0"/>
    <pivotField numFmtId="165" showAll="0"/>
    <pivotField numFmtId="16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oma de Receita Bruta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FE5F6-75C1-4779-B2CB-C7ABE0D35903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16" firstHeaderRow="1" firstDataRow="1" firstDataCol="1"/>
  <pivotFields count="14">
    <pivotField showAll="0"/>
    <pivotField showAll="0">
      <items count="3">
        <item x="1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>
      <items count="14">
        <item h="1" x="11"/>
        <item h="1" x="7"/>
        <item h="1" x="0"/>
        <item h="1" x="2"/>
        <item h="1" x="6"/>
        <item h="1" x="5"/>
        <item h="1" x="10"/>
        <item h="1" x="12"/>
        <item h="1" x="9"/>
        <item h="1" x="4"/>
        <item h="1" x="1"/>
        <item x="8"/>
        <item h="1" x="3"/>
        <item t="default"/>
      </items>
    </pivotField>
    <pivotField numFmtId="165" showAll="0"/>
    <pivotField showAll="0"/>
    <pivotField dataField="1" numFmtId="165" showAll="0"/>
    <pivotField numFmtId="165" showAll="0"/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h="1" x="2"/>
        <item h="1" sd="0" x="3"/>
        <item t="default"/>
      </items>
    </pivotField>
  </pivotFields>
  <rowFields count="2">
    <field x="13"/>
    <field x="2"/>
  </rowFields>
  <rowItems count="1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oma de Receita Bruta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6211E-64CD-4971-BBFD-234DA5F65C21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22" firstHeaderRow="1" firstDataRow="1" firstDataCol="1"/>
  <pivotFields count="14">
    <pivotField showAll="0"/>
    <pivotField showAll="0">
      <items count="3">
        <item x="1"/>
        <item x="0"/>
        <item t="default"/>
      </items>
    </pivotField>
    <pivotField numFmtId="14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28">
        <item x="16"/>
        <item x="11"/>
        <item x="18"/>
        <item x="13"/>
        <item x="4"/>
        <item x="5"/>
        <item x="0"/>
        <item x="21"/>
        <item x="1"/>
        <item x="9"/>
        <item x="2"/>
        <item x="3"/>
        <item x="20"/>
        <item x="14"/>
        <item x="10"/>
        <item x="24"/>
        <item x="6"/>
        <item x="8"/>
        <item x="22"/>
        <item x="12"/>
        <item x="25"/>
        <item x="19"/>
        <item x="17"/>
        <item x="26"/>
        <item x="23"/>
        <item x="7"/>
        <item x="15"/>
        <item t="default"/>
      </items>
    </pivotField>
    <pivotField showAll="0"/>
    <pivotField showAll="0">
      <items count="14">
        <item h="1" x="11"/>
        <item h="1" x="7"/>
        <item h="1" x="0"/>
        <item h="1" x="2"/>
        <item h="1" x="6"/>
        <item h="1" x="5"/>
        <item h="1" x="10"/>
        <item h="1" x="12"/>
        <item h="1" x="9"/>
        <item h="1" x="4"/>
        <item h="1" x="1"/>
        <item x="8"/>
        <item h="1" x="3"/>
        <item t="default"/>
      </items>
    </pivotField>
    <pivotField numFmtId="165" showAll="0"/>
    <pivotField showAll="0"/>
    <pivotField dataField="1" numFmtId="165" showAll="0"/>
    <pivotField numFmtId="165" showAll="0"/>
    <pivotField numFmtId="164" showAll="0"/>
    <pivotField showAll="0" defaultSubtotal="0"/>
    <pivotField showAll="0" defaultSubtotal="0">
      <items count="4">
        <item h="1" x="0"/>
        <item x="1"/>
        <item h="1" x="2"/>
        <item h="1" x="3"/>
      </items>
    </pivotField>
  </pivotFields>
  <rowFields count="1">
    <field x="4"/>
  </rowFields>
  <rowItems count="19">
    <i>
      <x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8"/>
    </i>
    <i>
      <x v="20"/>
    </i>
    <i>
      <x v="22"/>
    </i>
    <i>
      <x v="23"/>
    </i>
    <i>
      <x v="24"/>
    </i>
    <i>
      <x v="26"/>
    </i>
    <i t="grand">
      <x/>
    </i>
  </rowItems>
  <colItems count="1">
    <i/>
  </colItems>
  <dataFields count="1">
    <dataField name="Soma de Receita Bruta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6B39F270-0B35-4FED-9E16-710B835152E2}" sourceName="Produto">
  <pivotTables>
    <pivotTable tabId="30" name="Tabela dinâmica3"/>
    <pivotTable tabId="28" name="Tabela dinâmica1"/>
    <pivotTable tabId="29" name="Tabela dinâmica2"/>
    <pivotTable tabId="31" name="Tabela dinâmica4"/>
  </pivotTables>
  <data>
    <tabular pivotCacheId="2073290924">
      <items count="13">
        <i x="11"/>
        <i x="7"/>
        <i x="0"/>
        <i x="2"/>
        <i x="6"/>
        <i x="5"/>
        <i x="10"/>
        <i x="12"/>
        <i x="9"/>
        <i x="4"/>
        <i x="1"/>
        <i x="8" s="1"/>
        <i x="3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28252BFB-B8C6-4F36-904D-8038B1C7DAB3}" sourceName="Anos">
  <pivotTables>
    <pivotTable tabId="30" name="Tabela dinâmica3"/>
    <pivotTable tabId="28" name="Tabela dinâmica1"/>
    <pivotTable tabId="29" name="Tabela dinâmica2"/>
    <pivotTable tabId="31" name="Tabela dinâmica4"/>
  </pivotTables>
  <data>
    <tabular pivotCacheId="2073290924">
      <items count="4">
        <i x="1" s="1"/>
        <i x="2"/>
        <i x="0" nd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400CDBBD-DAA4-4100-A071-262C25708E65}" cache="SegmentaçãodeDados_Produto" caption="Produto" columnCount="2" style="estilo" rowHeight="234000"/>
  <slicer name="Anos" xr10:uid="{1F5A4A7D-F55A-4EDE-AF05-0FB4513491F4}" cache="SegmentaçãodeDados_Anos" caption="Anos" columnCount="2" style="estilo" rowHeight="234950"/>
</slicers>
</file>

<file path=xl/theme/theme1.xml><?xml version="1.0" encoding="utf-8"?>
<a:theme xmlns:a="http://schemas.openxmlformats.org/drawingml/2006/main" name="Tema do Office">
  <a:themeElements>
    <a:clrScheme name="YT">
      <a:dk1>
        <a:sysClr val="windowText" lastClr="000000"/>
      </a:dk1>
      <a:lt1>
        <a:srgbClr val="F8FFFE"/>
      </a:lt1>
      <a:dk2>
        <a:srgbClr val="282A36"/>
      </a:dk2>
      <a:lt2>
        <a:srgbClr val="5E74A1"/>
      </a:lt2>
      <a:accent1>
        <a:srgbClr val="282A36"/>
      </a:accent1>
      <a:accent2>
        <a:srgbClr val="4AFF7C"/>
      </a:accent2>
      <a:accent3>
        <a:srgbClr val="FF83D9"/>
      </a:accent3>
      <a:accent4>
        <a:srgbClr val="FFFF9A"/>
      </a:accent4>
      <a:accent5>
        <a:srgbClr val="5E74A1"/>
      </a:accent5>
      <a:accent6>
        <a:srgbClr val="F8FFFE"/>
      </a:accent6>
      <a:hlink>
        <a:srgbClr val="4AFF7C"/>
      </a:hlink>
      <a:folHlink>
        <a:srgbClr val="FFFF9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5D48-61FC-490B-98B1-D56267B33684}">
  <dimension ref="B1:M2111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E5" sqref="E5"/>
    </sheetView>
  </sheetViews>
  <sheetFormatPr defaultRowHeight="15" x14ac:dyDescent="0.25"/>
  <cols>
    <col min="1" max="1" width="2.140625" customWidth="1"/>
    <col min="2" max="2" width="13.42578125" bestFit="1" customWidth="1"/>
    <col min="3" max="3" width="13" customWidth="1"/>
    <col min="4" max="4" width="11" customWidth="1"/>
    <col min="5" max="5" width="11.7109375" bestFit="1" customWidth="1"/>
    <col min="6" max="6" width="15.42578125" bestFit="1" customWidth="1"/>
    <col min="7" max="7" width="13.28515625" bestFit="1" customWidth="1"/>
    <col min="8" max="8" width="13.42578125" bestFit="1" customWidth="1"/>
    <col min="9" max="9" width="16.28515625" customWidth="1"/>
    <col min="10" max="10" width="16.5703125" bestFit="1" customWidth="1"/>
    <col min="11" max="11" width="15.85546875" customWidth="1"/>
    <col min="12" max="12" width="14.85546875" customWidth="1"/>
    <col min="13" max="13" width="13.140625" customWidth="1"/>
    <col min="14" max="14" width="11.42578125" customWidth="1"/>
  </cols>
  <sheetData>
    <row r="1" spans="2:13" ht="10.15" customHeight="1" x14ac:dyDescent="0.25"/>
    <row r="2" spans="2:13" ht="14.45" customHeight="1" x14ac:dyDescent="0.25">
      <c r="B2" s="11"/>
      <c r="C2" s="11"/>
      <c r="D2" s="11"/>
      <c r="E2" s="13" t="s">
        <v>0</v>
      </c>
      <c r="F2" s="13"/>
      <c r="G2" s="13"/>
      <c r="H2" s="13"/>
      <c r="I2" s="13"/>
      <c r="J2" s="13"/>
      <c r="K2" s="13"/>
      <c r="L2" s="13"/>
      <c r="M2" s="13"/>
    </row>
    <row r="3" spans="2:13" ht="14.45" customHeight="1" x14ac:dyDescent="0.25">
      <c r="B3" s="11"/>
      <c r="C3" s="11"/>
      <c r="D3" s="11"/>
      <c r="E3" s="13"/>
      <c r="F3" s="13"/>
      <c r="G3" s="13"/>
      <c r="H3" s="13"/>
      <c r="I3" s="13"/>
      <c r="J3" s="13"/>
      <c r="K3" s="13"/>
      <c r="L3" s="13"/>
      <c r="M3" s="13"/>
    </row>
    <row r="4" spans="2:13" ht="14.45" customHeight="1" x14ac:dyDescent="0.25">
      <c r="B4" s="11"/>
      <c r="C4" s="11"/>
      <c r="D4" s="11"/>
      <c r="E4" s="13"/>
      <c r="F4" s="13"/>
      <c r="G4" s="13"/>
      <c r="H4" s="13"/>
      <c r="I4" s="13"/>
      <c r="J4" s="13"/>
      <c r="K4" s="13"/>
      <c r="L4" s="13"/>
      <c r="M4" s="13"/>
    </row>
    <row r="5" spans="2:13" ht="7.9" customHeight="1" x14ac:dyDescent="0.25"/>
    <row r="6" spans="2:13" ht="30.6" customHeight="1" x14ac:dyDescent="0.25">
      <c r="B6" s="9" t="s">
        <v>1</v>
      </c>
      <c r="C6" s="9" t="s">
        <v>2</v>
      </c>
      <c r="D6" s="10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</row>
    <row r="7" spans="2:13" x14ac:dyDescent="0.25">
      <c r="B7" t="s">
        <v>13</v>
      </c>
      <c r="C7" s="1" t="s">
        <v>14</v>
      </c>
      <c r="D7" s="2">
        <v>44562</v>
      </c>
      <c r="E7" s="8" t="s">
        <v>15</v>
      </c>
      <c r="F7" s="8" t="s">
        <v>16</v>
      </c>
      <c r="G7" s="8" t="s">
        <v>17</v>
      </c>
      <c r="H7" t="s">
        <v>18</v>
      </c>
      <c r="I7" s="4">
        <v>8902</v>
      </c>
      <c r="J7" s="8">
        <v>4</v>
      </c>
      <c r="K7" s="4">
        <f t="shared" ref="K7:K38" si="0">I7*J7</f>
        <v>35608</v>
      </c>
      <c r="L7" s="4">
        <f t="shared" ref="L7:L38" si="1">K7*M7</f>
        <v>12462.8</v>
      </c>
      <c r="M7" s="3">
        <v>0.35</v>
      </c>
    </row>
    <row r="8" spans="2:13" x14ac:dyDescent="0.25">
      <c r="B8" t="s">
        <v>13</v>
      </c>
      <c r="C8" s="1" t="s">
        <v>14</v>
      </c>
      <c r="D8" s="2">
        <v>44577</v>
      </c>
      <c r="E8" s="8" t="s">
        <v>15</v>
      </c>
      <c r="F8" s="8" t="s">
        <v>16</v>
      </c>
      <c r="G8" s="8" t="s">
        <v>17</v>
      </c>
      <c r="H8" t="s">
        <v>19</v>
      </c>
      <c r="I8" s="4">
        <v>500</v>
      </c>
      <c r="J8" s="8">
        <v>4</v>
      </c>
      <c r="K8" s="4">
        <f t="shared" si="0"/>
        <v>2000</v>
      </c>
      <c r="L8" s="4">
        <f t="shared" si="1"/>
        <v>500</v>
      </c>
      <c r="M8" s="3">
        <v>0.25</v>
      </c>
    </row>
    <row r="9" spans="2:13" x14ac:dyDescent="0.25">
      <c r="B9" t="s">
        <v>13</v>
      </c>
      <c r="C9" s="1" t="s">
        <v>20</v>
      </c>
      <c r="D9" s="2">
        <v>44584</v>
      </c>
      <c r="E9" s="8" t="s">
        <v>15</v>
      </c>
      <c r="F9" s="8" t="s">
        <v>16</v>
      </c>
      <c r="G9" s="8" t="s">
        <v>17</v>
      </c>
      <c r="H9" t="s">
        <v>21</v>
      </c>
      <c r="I9" s="4">
        <v>1200</v>
      </c>
      <c r="J9" s="8">
        <v>5</v>
      </c>
      <c r="K9" s="4">
        <f t="shared" si="0"/>
        <v>6000</v>
      </c>
      <c r="L9" s="4">
        <f t="shared" si="1"/>
        <v>1800</v>
      </c>
      <c r="M9" s="3">
        <v>0.3</v>
      </c>
    </row>
    <row r="10" spans="2:13" x14ac:dyDescent="0.25">
      <c r="B10" t="s">
        <v>13</v>
      </c>
      <c r="C10" s="1" t="s">
        <v>20</v>
      </c>
      <c r="D10" s="2">
        <v>44591</v>
      </c>
      <c r="E10" s="8" t="s">
        <v>15</v>
      </c>
      <c r="F10" s="8" t="s">
        <v>16</v>
      </c>
      <c r="G10" s="8" t="s">
        <v>17</v>
      </c>
      <c r="H10" t="s">
        <v>19</v>
      </c>
      <c r="I10" s="4">
        <v>500</v>
      </c>
      <c r="J10" s="8">
        <v>12</v>
      </c>
      <c r="K10" s="4">
        <f t="shared" si="0"/>
        <v>6000</v>
      </c>
      <c r="L10" s="4">
        <f t="shared" si="1"/>
        <v>1500</v>
      </c>
      <c r="M10" s="3">
        <v>0.25</v>
      </c>
    </row>
    <row r="11" spans="2:13" x14ac:dyDescent="0.25">
      <c r="B11" t="s">
        <v>22</v>
      </c>
      <c r="C11" s="1" t="s">
        <v>20</v>
      </c>
      <c r="D11" s="2">
        <v>44598</v>
      </c>
      <c r="E11" s="8" t="s">
        <v>15</v>
      </c>
      <c r="F11" s="8" t="s">
        <v>16</v>
      </c>
      <c r="G11" s="8" t="s">
        <v>17</v>
      </c>
      <c r="H11" t="s">
        <v>18</v>
      </c>
      <c r="I11" s="4">
        <v>8902</v>
      </c>
      <c r="J11" s="8">
        <v>21</v>
      </c>
      <c r="K11" s="4">
        <f t="shared" si="0"/>
        <v>186942</v>
      </c>
      <c r="L11" s="4">
        <f t="shared" si="1"/>
        <v>65429.7</v>
      </c>
      <c r="M11" s="3">
        <v>0.35</v>
      </c>
    </row>
    <row r="12" spans="2:13" x14ac:dyDescent="0.25">
      <c r="B12" t="s">
        <v>13</v>
      </c>
      <c r="C12" s="1" t="s">
        <v>14</v>
      </c>
      <c r="D12" s="2">
        <v>44605</v>
      </c>
      <c r="E12" s="8" t="s">
        <v>15</v>
      </c>
      <c r="F12" s="8" t="s">
        <v>16</v>
      </c>
      <c r="G12" s="8" t="s">
        <v>17</v>
      </c>
      <c r="H12" t="s">
        <v>23</v>
      </c>
      <c r="I12" s="4">
        <v>5130</v>
      </c>
      <c r="J12" s="8">
        <v>2</v>
      </c>
      <c r="K12" s="4">
        <f t="shared" si="0"/>
        <v>10260</v>
      </c>
      <c r="L12" s="4">
        <f t="shared" si="1"/>
        <v>4104</v>
      </c>
      <c r="M12" s="3">
        <v>0.4</v>
      </c>
    </row>
    <row r="13" spans="2:13" x14ac:dyDescent="0.25">
      <c r="B13" t="s">
        <v>13</v>
      </c>
      <c r="C13" s="1" t="s">
        <v>20</v>
      </c>
      <c r="D13" s="2">
        <v>44612</v>
      </c>
      <c r="E13" s="8" t="s">
        <v>15</v>
      </c>
      <c r="F13" s="8" t="s">
        <v>16</v>
      </c>
      <c r="G13" s="8" t="s">
        <v>17</v>
      </c>
      <c r="H13" t="s">
        <v>18</v>
      </c>
      <c r="I13" s="4">
        <v>8902</v>
      </c>
      <c r="J13" s="8">
        <v>6</v>
      </c>
      <c r="K13" s="4">
        <f t="shared" si="0"/>
        <v>53412</v>
      </c>
      <c r="L13" s="4">
        <f t="shared" si="1"/>
        <v>18694.199999999997</v>
      </c>
      <c r="M13" s="3">
        <v>0.35</v>
      </c>
    </row>
    <row r="14" spans="2:13" x14ac:dyDescent="0.25">
      <c r="B14" t="s">
        <v>24</v>
      </c>
      <c r="C14" s="1" t="s">
        <v>20</v>
      </c>
      <c r="D14" s="2">
        <v>44619</v>
      </c>
      <c r="E14" s="8" t="s">
        <v>15</v>
      </c>
      <c r="F14" s="8" t="s">
        <v>16</v>
      </c>
      <c r="G14" s="8" t="s">
        <v>17</v>
      </c>
      <c r="H14" t="s">
        <v>25</v>
      </c>
      <c r="I14" s="4">
        <v>300</v>
      </c>
      <c r="J14" s="8">
        <v>1</v>
      </c>
      <c r="K14" s="4">
        <f t="shared" si="0"/>
        <v>300</v>
      </c>
      <c r="L14" s="4">
        <f t="shared" si="1"/>
        <v>45</v>
      </c>
      <c r="M14" s="3">
        <v>0.15</v>
      </c>
    </row>
    <row r="15" spans="2:13" x14ac:dyDescent="0.25">
      <c r="B15" t="s">
        <v>22</v>
      </c>
      <c r="C15" s="1" t="s">
        <v>14</v>
      </c>
      <c r="D15" s="2">
        <v>44626</v>
      </c>
      <c r="E15" s="8" t="s">
        <v>15</v>
      </c>
      <c r="F15" s="8" t="s">
        <v>16</v>
      </c>
      <c r="G15" s="8" t="s">
        <v>17</v>
      </c>
      <c r="H15" t="s">
        <v>26</v>
      </c>
      <c r="I15" s="4">
        <v>1700</v>
      </c>
      <c r="J15" s="8">
        <v>10</v>
      </c>
      <c r="K15" s="4">
        <f t="shared" si="0"/>
        <v>17000</v>
      </c>
      <c r="L15" s="4">
        <f t="shared" si="1"/>
        <v>8500</v>
      </c>
      <c r="M15" s="3">
        <v>0.5</v>
      </c>
    </row>
    <row r="16" spans="2:13" x14ac:dyDescent="0.25">
      <c r="B16" t="s">
        <v>27</v>
      </c>
      <c r="C16" s="1" t="s">
        <v>14</v>
      </c>
      <c r="D16" s="2">
        <v>44633</v>
      </c>
      <c r="E16" s="8" t="s">
        <v>15</v>
      </c>
      <c r="F16" s="8" t="s">
        <v>16</v>
      </c>
      <c r="G16" s="8" t="s">
        <v>17</v>
      </c>
      <c r="H16" t="s">
        <v>28</v>
      </c>
      <c r="I16" s="4">
        <v>1500</v>
      </c>
      <c r="J16" s="8">
        <v>3</v>
      </c>
      <c r="K16" s="4">
        <f t="shared" si="0"/>
        <v>4500</v>
      </c>
      <c r="L16" s="4">
        <f t="shared" si="1"/>
        <v>1800</v>
      </c>
      <c r="M16" s="3">
        <v>0.4</v>
      </c>
    </row>
    <row r="17" spans="2:13" x14ac:dyDescent="0.25">
      <c r="B17" t="s">
        <v>22</v>
      </c>
      <c r="C17" s="1" t="s">
        <v>20</v>
      </c>
      <c r="D17" s="2">
        <v>44640</v>
      </c>
      <c r="E17" s="8" t="s">
        <v>15</v>
      </c>
      <c r="F17" s="8" t="s">
        <v>16</v>
      </c>
      <c r="G17" s="8" t="s">
        <v>17</v>
      </c>
      <c r="H17" t="s">
        <v>29</v>
      </c>
      <c r="I17" s="4">
        <v>5340</v>
      </c>
      <c r="J17" s="8">
        <v>12</v>
      </c>
      <c r="K17" s="4">
        <f t="shared" si="0"/>
        <v>64080</v>
      </c>
      <c r="L17" s="4">
        <f t="shared" si="1"/>
        <v>19224</v>
      </c>
      <c r="M17" s="3">
        <v>0.3</v>
      </c>
    </row>
    <row r="18" spans="2:13" x14ac:dyDescent="0.25">
      <c r="B18" t="s">
        <v>13</v>
      </c>
      <c r="C18" s="1" t="s">
        <v>20</v>
      </c>
      <c r="D18" s="2">
        <v>44647</v>
      </c>
      <c r="E18" s="8" t="s">
        <v>15</v>
      </c>
      <c r="F18" s="8" t="s">
        <v>16</v>
      </c>
      <c r="G18" s="8" t="s">
        <v>17</v>
      </c>
      <c r="H18" t="s">
        <v>18</v>
      </c>
      <c r="I18" s="4">
        <v>8902</v>
      </c>
      <c r="J18" s="8">
        <v>2</v>
      </c>
      <c r="K18" s="4">
        <f t="shared" si="0"/>
        <v>17804</v>
      </c>
      <c r="L18" s="4">
        <f t="shared" si="1"/>
        <v>6231.4</v>
      </c>
      <c r="M18" s="3">
        <v>0.35</v>
      </c>
    </row>
    <row r="19" spans="2:13" x14ac:dyDescent="0.25">
      <c r="B19" t="s">
        <v>13</v>
      </c>
      <c r="C19" s="1" t="s">
        <v>20</v>
      </c>
      <c r="D19" s="2">
        <v>44654</v>
      </c>
      <c r="E19" s="8" t="s">
        <v>15</v>
      </c>
      <c r="F19" s="8" t="s">
        <v>16</v>
      </c>
      <c r="G19" s="8" t="s">
        <v>17</v>
      </c>
      <c r="H19" t="s">
        <v>23</v>
      </c>
      <c r="I19" s="4">
        <v>5130</v>
      </c>
      <c r="J19" s="8">
        <v>8</v>
      </c>
      <c r="K19" s="4">
        <f t="shared" si="0"/>
        <v>41040</v>
      </c>
      <c r="L19" s="4">
        <f t="shared" si="1"/>
        <v>16416</v>
      </c>
      <c r="M19" s="3">
        <v>0.4</v>
      </c>
    </row>
    <row r="20" spans="2:13" x14ac:dyDescent="0.25">
      <c r="B20" t="s">
        <v>27</v>
      </c>
      <c r="C20" s="1" t="s">
        <v>20</v>
      </c>
      <c r="D20" s="2">
        <v>44661</v>
      </c>
      <c r="E20" s="8" t="s">
        <v>15</v>
      </c>
      <c r="F20" s="8" t="s">
        <v>16</v>
      </c>
      <c r="G20" s="8" t="s">
        <v>17</v>
      </c>
      <c r="H20" t="s">
        <v>18</v>
      </c>
      <c r="I20" s="4">
        <v>8902</v>
      </c>
      <c r="J20" s="8">
        <v>3</v>
      </c>
      <c r="K20" s="4">
        <f t="shared" si="0"/>
        <v>26706</v>
      </c>
      <c r="L20" s="4">
        <f t="shared" si="1"/>
        <v>9347.0999999999985</v>
      </c>
      <c r="M20" s="3">
        <v>0.35</v>
      </c>
    </row>
    <row r="21" spans="2:13" x14ac:dyDescent="0.25">
      <c r="B21" t="s">
        <v>22</v>
      </c>
      <c r="C21" s="1" t="s">
        <v>14</v>
      </c>
      <c r="D21" s="2">
        <v>44668</v>
      </c>
      <c r="E21" s="8" t="s">
        <v>15</v>
      </c>
      <c r="F21" s="8" t="s">
        <v>16</v>
      </c>
      <c r="G21" s="8" t="s">
        <v>17</v>
      </c>
      <c r="H21" t="s">
        <v>30</v>
      </c>
      <c r="I21" s="4">
        <v>3400</v>
      </c>
      <c r="J21" s="8">
        <v>8</v>
      </c>
      <c r="K21" s="4">
        <f t="shared" si="0"/>
        <v>27200</v>
      </c>
      <c r="L21" s="4">
        <f t="shared" si="1"/>
        <v>9520</v>
      </c>
      <c r="M21" s="3">
        <v>0.35</v>
      </c>
    </row>
    <row r="22" spans="2:13" x14ac:dyDescent="0.25">
      <c r="B22" t="s">
        <v>22</v>
      </c>
      <c r="C22" s="1" t="s">
        <v>20</v>
      </c>
      <c r="D22" s="2">
        <v>44675</v>
      </c>
      <c r="E22" s="8" t="s">
        <v>15</v>
      </c>
      <c r="F22" s="8" t="s">
        <v>16</v>
      </c>
      <c r="G22" s="8" t="s">
        <v>17</v>
      </c>
      <c r="H22" t="s">
        <v>31</v>
      </c>
      <c r="I22" s="4">
        <v>5300</v>
      </c>
      <c r="J22" s="8">
        <v>10</v>
      </c>
      <c r="K22" s="4">
        <f t="shared" si="0"/>
        <v>53000</v>
      </c>
      <c r="L22" s="4">
        <f t="shared" si="1"/>
        <v>15900</v>
      </c>
      <c r="M22" s="3">
        <v>0.3</v>
      </c>
    </row>
    <row r="23" spans="2:13" x14ac:dyDescent="0.25">
      <c r="B23" t="s">
        <v>13</v>
      </c>
      <c r="C23" s="1" t="s">
        <v>14</v>
      </c>
      <c r="D23" s="2">
        <v>44682</v>
      </c>
      <c r="E23" s="8" t="s">
        <v>15</v>
      </c>
      <c r="F23" s="8" t="s">
        <v>16</v>
      </c>
      <c r="G23" s="8" t="s">
        <v>17</v>
      </c>
      <c r="H23" t="s">
        <v>18</v>
      </c>
      <c r="I23" s="4">
        <v>8902</v>
      </c>
      <c r="J23" s="8">
        <v>11</v>
      </c>
      <c r="K23" s="4">
        <f t="shared" si="0"/>
        <v>97922</v>
      </c>
      <c r="L23" s="4">
        <f t="shared" si="1"/>
        <v>34272.699999999997</v>
      </c>
      <c r="M23" s="3">
        <v>0.35</v>
      </c>
    </row>
    <row r="24" spans="2:13" x14ac:dyDescent="0.25">
      <c r="B24" t="s">
        <v>13</v>
      </c>
      <c r="C24" s="1" t="s">
        <v>20</v>
      </c>
      <c r="D24" s="2">
        <v>44689</v>
      </c>
      <c r="E24" s="8" t="s">
        <v>15</v>
      </c>
      <c r="F24" s="8" t="s">
        <v>16</v>
      </c>
      <c r="G24" s="8" t="s">
        <v>17</v>
      </c>
      <c r="H24" t="s">
        <v>23</v>
      </c>
      <c r="I24" s="4">
        <v>5130</v>
      </c>
      <c r="J24" s="8">
        <v>2</v>
      </c>
      <c r="K24" s="4">
        <f t="shared" si="0"/>
        <v>10260</v>
      </c>
      <c r="L24" s="4">
        <f t="shared" si="1"/>
        <v>4104</v>
      </c>
      <c r="M24" s="3">
        <v>0.4</v>
      </c>
    </row>
    <row r="25" spans="2:13" x14ac:dyDescent="0.25">
      <c r="B25" t="s">
        <v>24</v>
      </c>
      <c r="C25" s="1" t="s">
        <v>14</v>
      </c>
      <c r="D25" s="2">
        <v>44696</v>
      </c>
      <c r="E25" s="8" t="s">
        <v>15</v>
      </c>
      <c r="F25" s="8" t="s">
        <v>16</v>
      </c>
      <c r="G25" s="8" t="s">
        <v>17</v>
      </c>
      <c r="H25" t="s">
        <v>25</v>
      </c>
      <c r="I25" s="4">
        <v>300</v>
      </c>
      <c r="J25" s="8">
        <v>11</v>
      </c>
      <c r="K25" s="4">
        <f t="shared" si="0"/>
        <v>3300</v>
      </c>
      <c r="L25" s="4">
        <f t="shared" si="1"/>
        <v>495</v>
      </c>
      <c r="M25" s="3">
        <v>0.15</v>
      </c>
    </row>
    <row r="26" spans="2:13" x14ac:dyDescent="0.25">
      <c r="B26" t="s">
        <v>27</v>
      </c>
      <c r="C26" s="1" t="s">
        <v>20</v>
      </c>
      <c r="D26" s="2">
        <v>44703</v>
      </c>
      <c r="E26" s="8" t="s">
        <v>15</v>
      </c>
      <c r="F26" s="8" t="s">
        <v>16</v>
      </c>
      <c r="G26" s="8" t="s">
        <v>17</v>
      </c>
      <c r="H26" t="s">
        <v>32</v>
      </c>
      <c r="I26" s="4">
        <v>3200</v>
      </c>
      <c r="J26" s="8">
        <v>5</v>
      </c>
      <c r="K26" s="4">
        <f t="shared" si="0"/>
        <v>16000</v>
      </c>
      <c r="L26" s="4">
        <f t="shared" si="1"/>
        <v>3200</v>
      </c>
      <c r="M26" s="3">
        <v>0.2</v>
      </c>
    </row>
    <row r="27" spans="2:13" x14ac:dyDescent="0.25">
      <c r="B27" t="s">
        <v>13</v>
      </c>
      <c r="C27" s="1" t="s">
        <v>20</v>
      </c>
      <c r="D27" s="2">
        <v>44710</v>
      </c>
      <c r="E27" s="8" t="s">
        <v>15</v>
      </c>
      <c r="F27" s="8" t="s">
        <v>16</v>
      </c>
      <c r="G27" s="8" t="s">
        <v>17</v>
      </c>
      <c r="H27" t="s">
        <v>18</v>
      </c>
      <c r="I27" s="4">
        <v>8902</v>
      </c>
      <c r="J27" s="8">
        <v>2</v>
      </c>
      <c r="K27" s="4">
        <f t="shared" si="0"/>
        <v>17804</v>
      </c>
      <c r="L27" s="4">
        <f t="shared" si="1"/>
        <v>6231.4</v>
      </c>
      <c r="M27" s="3">
        <v>0.35</v>
      </c>
    </row>
    <row r="28" spans="2:13" x14ac:dyDescent="0.25">
      <c r="B28" t="s">
        <v>22</v>
      </c>
      <c r="C28" s="1" t="s">
        <v>20</v>
      </c>
      <c r="D28" s="2">
        <v>44717</v>
      </c>
      <c r="E28" s="8" t="s">
        <v>15</v>
      </c>
      <c r="F28" s="8" t="s">
        <v>16</v>
      </c>
      <c r="G28" s="8" t="s">
        <v>17</v>
      </c>
      <c r="H28" t="s">
        <v>25</v>
      </c>
      <c r="I28" s="4">
        <v>300</v>
      </c>
      <c r="J28" s="8">
        <v>10</v>
      </c>
      <c r="K28" s="4">
        <f t="shared" si="0"/>
        <v>3000</v>
      </c>
      <c r="L28" s="4">
        <f t="shared" si="1"/>
        <v>450</v>
      </c>
      <c r="M28" s="3">
        <v>0.15</v>
      </c>
    </row>
    <row r="29" spans="2:13" x14ac:dyDescent="0.25">
      <c r="B29" t="s">
        <v>24</v>
      </c>
      <c r="C29" s="1" t="s">
        <v>14</v>
      </c>
      <c r="D29" s="2">
        <v>44724</v>
      </c>
      <c r="E29" s="8" t="s">
        <v>15</v>
      </c>
      <c r="F29" s="8" t="s">
        <v>16</v>
      </c>
      <c r="G29" s="8" t="s">
        <v>17</v>
      </c>
      <c r="H29" t="s">
        <v>32</v>
      </c>
      <c r="I29" s="4">
        <v>3200</v>
      </c>
      <c r="J29" s="8">
        <v>12</v>
      </c>
      <c r="K29" s="4">
        <f t="shared" si="0"/>
        <v>38400</v>
      </c>
      <c r="L29" s="4">
        <f t="shared" si="1"/>
        <v>7680</v>
      </c>
      <c r="M29" s="3">
        <v>0.2</v>
      </c>
    </row>
    <row r="30" spans="2:13" x14ac:dyDescent="0.25">
      <c r="B30" t="s">
        <v>13</v>
      </c>
      <c r="C30" s="1" t="s">
        <v>20</v>
      </c>
      <c r="D30" s="2">
        <v>44731</v>
      </c>
      <c r="E30" s="8" t="s">
        <v>15</v>
      </c>
      <c r="F30" s="8" t="s">
        <v>16</v>
      </c>
      <c r="G30" s="8" t="s">
        <v>17</v>
      </c>
      <c r="H30" t="s">
        <v>33</v>
      </c>
      <c r="I30" s="4">
        <v>4600</v>
      </c>
      <c r="J30" s="8">
        <v>7</v>
      </c>
      <c r="K30" s="4">
        <f t="shared" si="0"/>
        <v>32200</v>
      </c>
      <c r="L30" s="4">
        <f t="shared" si="1"/>
        <v>8050</v>
      </c>
      <c r="M30" s="3">
        <v>0.25</v>
      </c>
    </row>
    <row r="31" spans="2:13" x14ac:dyDescent="0.25">
      <c r="B31" t="s">
        <v>24</v>
      </c>
      <c r="C31" s="1" t="s">
        <v>14</v>
      </c>
      <c r="D31" s="2">
        <v>44738</v>
      </c>
      <c r="E31" s="8" t="s">
        <v>15</v>
      </c>
      <c r="F31" s="8" t="s">
        <v>16</v>
      </c>
      <c r="G31" s="8" t="s">
        <v>17</v>
      </c>
      <c r="H31" t="s">
        <v>21</v>
      </c>
      <c r="I31" s="4">
        <v>1200</v>
      </c>
      <c r="J31" s="8">
        <v>9</v>
      </c>
      <c r="K31" s="4">
        <f t="shared" si="0"/>
        <v>10800</v>
      </c>
      <c r="L31" s="4">
        <f t="shared" si="1"/>
        <v>3240</v>
      </c>
      <c r="M31" s="3">
        <v>0.3</v>
      </c>
    </row>
    <row r="32" spans="2:13" x14ac:dyDescent="0.25">
      <c r="B32" t="s">
        <v>27</v>
      </c>
      <c r="C32" s="1" t="s">
        <v>14</v>
      </c>
      <c r="D32" s="2">
        <v>44745</v>
      </c>
      <c r="E32" s="8" t="s">
        <v>15</v>
      </c>
      <c r="F32" s="8" t="s">
        <v>16</v>
      </c>
      <c r="G32" s="8" t="s">
        <v>17</v>
      </c>
      <c r="H32" t="s">
        <v>33</v>
      </c>
      <c r="I32" s="4">
        <v>4600</v>
      </c>
      <c r="J32" s="8">
        <v>11</v>
      </c>
      <c r="K32" s="4">
        <f t="shared" si="0"/>
        <v>50600</v>
      </c>
      <c r="L32" s="4">
        <f t="shared" si="1"/>
        <v>12650</v>
      </c>
      <c r="M32" s="3">
        <v>0.25</v>
      </c>
    </row>
    <row r="33" spans="2:13" x14ac:dyDescent="0.25">
      <c r="B33" t="s">
        <v>34</v>
      </c>
      <c r="C33" s="1" t="s">
        <v>20</v>
      </c>
      <c r="D33" s="2">
        <v>44752</v>
      </c>
      <c r="E33" s="8" t="s">
        <v>15</v>
      </c>
      <c r="F33" s="8" t="s">
        <v>16</v>
      </c>
      <c r="G33" s="8" t="s">
        <v>17</v>
      </c>
      <c r="H33" t="s">
        <v>29</v>
      </c>
      <c r="I33" s="4">
        <v>5340</v>
      </c>
      <c r="J33" s="8">
        <v>9</v>
      </c>
      <c r="K33" s="4">
        <f t="shared" si="0"/>
        <v>48060</v>
      </c>
      <c r="L33" s="4">
        <f t="shared" si="1"/>
        <v>14418</v>
      </c>
      <c r="M33" s="3">
        <v>0.3</v>
      </c>
    </row>
    <row r="34" spans="2:13" x14ac:dyDescent="0.25">
      <c r="B34" t="s">
        <v>13</v>
      </c>
      <c r="C34" s="1" t="s">
        <v>20</v>
      </c>
      <c r="D34" s="2">
        <v>44759</v>
      </c>
      <c r="E34" s="8" t="s">
        <v>15</v>
      </c>
      <c r="F34" s="8" t="s">
        <v>16</v>
      </c>
      <c r="G34" s="8" t="s">
        <v>17</v>
      </c>
      <c r="H34" t="s">
        <v>31</v>
      </c>
      <c r="I34" s="4">
        <v>5300</v>
      </c>
      <c r="J34" s="8">
        <v>5</v>
      </c>
      <c r="K34" s="4">
        <f t="shared" si="0"/>
        <v>26500</v>
      </c>
      <c r="L34" s="4">
        <f t="shared" si="1"/>
        <v>7950</v>
      </c>
      <c r="M34" s="3">
        <v>0.3</v>
      </c>
    </row>
    <row r="35" spans="2:13" x14ac:dyDescent="0.25">
      <c r="B35" t="s">
        <v>13</v>
      </c>
      <c r="C35" s="1" t="s">
        <v>20</v>
      </c>
      <c r="D35" s="2">
        <v>44766</v>
      </c>
      <c r="E35" s="8" t="s">
        <v>15</v>
      </c>
      <c r="F35" s="8" t="s">
        <v>16</v>
      </c>
      <c r="G35" s="8" t="s">
        <v>17</v>
      </c>
      <c r="H35" t="s">
        <v>28</v>
      </c>
      <c r="I35" s="4">
        <v>1500</v>
      </c>
      <c r="J35" s="8">
        <v>3</v>
      </c>
      <c r="K35" s="4">
        <f t="shared" si="0"/>
        <v>4500</v>
      </c>
      <c r="L35" s="4">
        <f t="shared" si="1"/>
        <v>1800</v>
      </c>
      <c r="M35" s="3">
        <v>0.4</v>
      </c>
    </row>
    <row r="36" spans="2:13" x14ac:dyDescent="0.25">
      <c r="B36" t="s">
        <v>22</v>
      </c>
      <c r="C36" s="1" t="s">
        <v>20</v>
      </c>
      <c r="D36" s="2">
        <v>44766</v>
      </c>
      <c r="E36" s="8" t="s">
        <v>15</v>
      </c>
      <c r="F36" s="8" t="s">
        <v>16</v>
      </c>
      <c r="G36" s="8" t="s">
        <v>17</v>
      </c>
      <c r="H36" t="s">
        <v>32</v>
      </c>
      <c r="I36" s="4">
        <v>3200</v>
      </c>
      <c r="J36" s="8">
        <v>10</v>
      </c>
      <c r="K36" s="4">
        <f t="shared" si="0"/>
        <v>32000</v>
      </c>
      <c r="L36" s="4">
        <f t="shared" si="1"/>
        <v>6400</v>
      </c>
      <c r="M36" s="3">
        <v>0.2</v>
      </c>
    </row>
    <row r="37" spans="2:13" x14ac:dyDescent="0.25">
      <c r="B37" t="s">
        <v>13</v>
      </c>
      <c r="C37" s="1" t="s">
        <v>14</v>
      </c>
      <c r="D37" s="2">
        <v>44773</v>
      </c>
      <c r="E37" s="8" t="s">
        <v>15</v>
      </c>
      <c r="F37" s="8" t="s">
        <v>16</v>
      </c>
      <c r="G37" s="8" t="s">
        <v>17</v>
      </c>
      <c r="H37" t="s">
        <v>28</v>
      </c>
      <c r="I37" s="4">
        <v>1500</v>
      </c>
      <c r="J37" s="8">
        <v>8</v>
      </c>
      <c r="K37" s="4">
        <f t="shared" si="0"/>
        <v>12000</v>
      </c>
      <c r="L37" s="4">
        <f t="shared" si="1"/>
        <v>4800</v>
      </c>
      <c r="M37" s="3">
        <v>0.4</v>
      </c>
    </row>
    <row r="38" spans="2:13" x14ac:dyDescent="0.25">
      <c r="B38" t="s">
        <v>24</v>
      </c>
      <c r="C38" s="1" t="s">
        <v>14</v>
      </c>
      <c r="D38" s="2">
        <v>44780</v>
      </c>
      <c r="E38" s="8" t="s">
        <v>15</v>
      </c>
      <c r="F38" s="8" t="s">
        <v>16</v>
      </c>
      <c r="G38" s="8" t="s">
        <v>17</v>
      </c>
      <c r="H38" t="s">
        <v>19</v>
      </c>
      <c r="I38" s="4">
        <v>500</v>
      </c>
      <c r="J38" s="8">
        <v>12</v>
      </c>
      <c r="K38" s="4">
        <f t="shared" si="0"/>
        <v>6000</v>
      </c>
      <c r="L38" s="4">
        <f t="shared" si="1"/>
        <v>1500</v>
      </c>
      <c r="M38" s="3">
        <v>0.25</v>
      </c>
    </row>
    <row r="39" spans="2:13" x14ac:dyDescent="0.25">
      <c r="B39" t="s">
        <v>13</v>
      </c>
      <c r="C39" s="1" t="s">
        <v>20</v>
      </c>
      <c r="D39" s="2">
        <v>44787</v>
      </c>
      <c r="E39" s="8" t="s">
        <v>15</v>
      </c>
      <c r="F39" s="8" t="s">
        <v>16</v>
      </c>
      <c r="G39" s="8" t="s">
        <v>17</v>
      </c>
      <c r="H39" t="s">
        <v>25</v>
      </c>
      <c r="I39" s="4">
        <v>300</v>
      </c>
      <c r="J39" s="8">
        <v>8</v>
      </c>
      <c r="K39" s="4">
        <f t="shared" ref="K39:K70" si="2">I39*J39</f>
        <v>2400</v>
      </c>
      <c r="L39" s="4">
        <f t="shared" ref="L39:L70" si="3">K39*M39</f>
        <v>360</v>
      </c>
      <c r="M39" s="3">
        <v>0.15</v>
      </c>
    </row>
    <row r="40" spans="2:13" x14ac:dyDescent="0.25">
      <c r="B40" t="s">
        <v>27</v>
      </c>
      <c r="C40" s="1" t="s">
        <v>14</v>
      </c>
      <c r="D40" s="2">
        <v>44794</v>
      </c>
      <c r="E40" s="8" t="s">
        <v>15</v>
      </c>
      <c r="F40" s="8" t="s">
        <v>16</v>
      </c>
      <c r="G40" s="8" t="s">
        <v>17</v>
      </c>
      <c r="H40" t="s">
        <v>26</v>
      </c>
      <c r="I40" s="4">
        <v>1700</v>
      </c>
      <c r="J40" s="8">
        <v>10</v>
      </c>
      <c r="K40" s="4">
        <f t="shared" si="2"/>
        <v>17000</v>
      </c>
      <c r="L40" s="4">
        <f t="shared" si="3"/>
        <v>8500</v>
      </c>
      <c r="M40" s="3">
        <v>0.5</v>
      </c>
    </row>
    <row r="41" spans="2:13" x14ac:dyDescent="0.25">
      <c r="B41" t="s">
        <v>13</v>
      </c>
      <c r="C41" s="1" t="s">
        <v>20</v>
      </c>
      <c r="D41" s="2">
        <v>44801</v>
      </c>
      <c r="E41" s="8" t="s">
        <v>15</v>
      </c>
      <c r="F41" s="8" t="s">
        <v>16</v>
      </c>
      <c r="G41" s="8" t="s">
        <v>17</v>
      </c>
      <c r="H41" t="s">
        <v>30</v>
      </c>
      <c r="I41" s="4">
        <v>3400</v>
      </c>
      <c r="J41" s="8">
        <v>6</v>
      </c>
      <c r="K41" s="4">
        <f t="shared" si="2"/>
        <v>20400</v>
      </c>
      <c r="L41" s="4">
        <f t="shared" si="3"/>
        <v>7140</v>
      </c>
      <c r="M41" s="3">
        <v>0.35</v>
      </c>
    </row>
    <row r="42" spans="2:13" x14ac:dyDescent="0.25">
      <c r="B42" t="s">
        <v>13</v>
      </c>
      <c r="C42" s="1" t="s">
        <v>20</v>
      </c>
      <c r="D42" s="2">
        <v>44808</v>
      </c>
      <c r="E42" s="8" t="s">
        <v>15</v>
      </c>
      <c r="F42" s="8" t="s">
        <v>16</v>
      </c>
      <c r="G42" s="8" t="s">
        <v>17</v>
      </c>
      <c r="H42" t="s">
        <v>25</v>
      </c>
      <c r="I42" s="4">
        <v>300</v>
      </c>
      <c r="J42" s="8">
        <v>4</v>
      </c>
      <c r="K42" s="4">
        <f t="shared" si="2"/>
        <v>1200</v>
      </c>
      <c r="L42" s="4">
        <f t="shared" si="3"/>
        <v>180</v>
      </c>
      <c r="M42" s="3">
        <v>0.15</v>
      </c>
    </row>
    <row r="43" spans="2:13" x14ac:dyDescent="0.25">
      <c r="B43" t="s">
        <v>13</v>
      </c>
      <c r="C43" s="1" t="s">
        <v>20</v>
      </c>
      <c r="D43" s="2">
        <v>44815</v>
      </c>
      <c r="E43" s="8" t="s">
        <v>15</v>
      </c>
      <c r="F43" s="8" t="s">
        <v>16</v>
      </c>
      <c r="G43" s="8" t="s">
        <v>17</v>
      </c>
      <c r="H43" t="s">
        <v>19</v>
      </c>
      <c r="I43" s="4">
        <v>500</v>
      </c>
      <c r="J43" s="8">
        <v>9</v>
      </c>
      <c r="K43" s="4">
        <f t="shared" si="2"/>
        <v>4500</v>
      </c>
      <c r="L43" s="4">
        <f t="shared" si="3"/>
        <v>1125</v>
      </c>
      <c r="M43" s="3">
        <v>0.25</v>
      </c>
    </row>
    <row r="44" spans="2:13" x14ac:dyDescent="0.25">
      <c r="B44" t="s">
        <v>27</v>
      </c>
      <c r="C44" s="1" t="s">
        <v>20</v>
      </c>
      <c r="D44" s="2">
        <v>44822</v>
      </c>
      <c r="E44" s="8" t="s">
        <v>15</v>
      </c>
      <c r="F44" s="8" t="s">
        <v>16</v>
      </c>
      <c r="G44" s="8" t="s">
        <v>17</v>
      </c>
      <c r="H44" t="s">
        <v>32</v>
      </c>
      <c r="I44" s="4">
        <v>3200</v>
      </c>
      <c r="J44" s="8">
        <v>5</v>
      </c>
      <c r="K44" s="4">
        <f t="shared" si="2"/>
        <v>16000</v>
      </c>
      <c r="L44" s="4">
        <f t="shared" si="3"/>
        <v>3200</v>
      </c>
      <c r="M44" s="3">
        <v>0.2</v>
      </c>
    </row>
    <row r="45" spans="2:13" x14ac:dyDescent="0.25">
      <c r="B45" t="s">
        <v>13</v>
      </c>
      <c r="C45" s="1" t="s">
        <v>20</v>
      </c>
      <c r="D45" s="2">
        <v>44829</v>
      </c>
      <c r="E45" s="8" t="s">
        <v>15</v>
      </c>
      <c r="F45" s="8" t="s">
        <v>16</v>
      </c>
      <c r="G45" s="8" t="s">
        <v>17</v>
      </c>
      <c r="H45" t="s">
        <v>19</v>
      </c>
      <c r="I45" s="4">
        <v>500</v>
      </c>
      <c r="J45" s="8">
        <v>1</v>
      </c>
      <c r="K45" s="4">
        <f t="shared" si="2"/>
        <v>500</v>
      </c>
      <c r="L45" s="4">
        <f t="shared" si="3"/>
        <v>125</v>
      </c>
      <c r="M45" s="3">
        <v>0.25</v>
      </c>
    </row>
    <row r="46" spans="2:13" x14ac:dyDescent="0.25">
      <c r="B46" t="s">
        <v>27</v>
      </c>
      <c r="C46" s="1" t="s">
        <v>20</v>
      </c>
      <c r="D46" s="2">
        <v>44836</v>
      </c>
      <c r="E46" s="8" t="s">
        <v>15</v>
      </c>
      <c r="F46" s="8" t="s">
        <v>16</v>
      </c>
      <c r="G46" s="8" t="s">
        <v>17</v>
      </c>
      <c r="H46" t="s">
        <v>26</v>
      </c>
      <c r="I46" s="4">
        <v>1700</v>
      </c>
      <c r="J46" s="8">
        <v>6</v>
      </c>
      <c r="K46" s="4">
        <f t="shared" si="2"/>
        <v>10200</v>
      </c>
      <c r="L46" s="4">
        <f t="shared" si="3"/>
        <v>5100</v>
      </c>
      <c r="M46" s="3">
        <v>0.5</v>
      </c>
    </row>
    <row r="47" spans="2:13" x14ac:dyDescent="0.25">
      <c r="B47" t="s">
        <v>13</v>
      </c>
      <c r="C47" s="1" t="s">
        <v>20</v>
      </c>
      <c r="D47" s="2">
        <v>44843</v>
      </c>
      <c r="E47" s="8" t="s">
        <v>15</v>
      </c>
      <c r="F47" s="8" t="s">
        <v>16</v>
      </c>
      <c r="G47" s="8" t="s">
        <v>17</v>
      </c>
      <c r="H47" t="s">
        <v>18</v>
      </c>
      <c r="I47" s="4">
        <v>8902</v>
      </c>
      <c r="J47" s="8">
        <v>4</v>
      </c>
      <c r="K47" s="4">
        <f t="shared" si="2"/>
        <v>35608</v>
      </c>
      <c r="L47" s="4">
        <f t="shared" si="3"/>
        <v>12462.8</v>
      </c>
      <c r="M47" s="3">
        <v>0.35</v>
      </c>
    </row>
    <row r="48" spans="2:13" x14ac:dyDescent="0.25">
      <c r="B48" t="s">
        <v>22</v>
      </c>
      <c r="C48" s="1" t="s">
        <v>20</v>
      </c>
      <c r="D48" s="2">
        <v>44850</v>
      </c>
      <c r="E48" s="8" t="s">
        <v>15</v>
      </c>
      <c r="F48" s="8" t="s">
        <v>16</v>
      </c>
      <c r="G48" s="8" t="s">
        <v>17</v>
      </c>
      <c r="H48" t="s">
        <v>29</v>
      </c>
      <c r="I48" s="4">
        <v>5340</v>
      </c>
      <c r="J48" s="8">
        <v>1</v>
      </c>
      <c r="K48" s="4">
        <f t="shared" si="2"/>
        <v>5340</v>
      </c>
      <c r="L48" s="4">
        <f t="shared" si="3"/>
        <v>1602</v>
      </c>
      <c r="M48" s="3">
        <v>0.3</v>
      </c>
    </row>
    <row r="49" spans="2:13" x14ac:dyDescent="0.25">
      <c r="B49" t="s">
        <v>13</v>
      </c>
      <c r="C49" s="1" t="s">
        <v>20</v>
      </c>
      <c r="D49" s="2">
        <v>44857</v>
      </c>
      <c r="E49" s="8" t="s">
        <v>15</v>
      </c>
      <c r="F49" s="8" t="s">
        <v>16</v>
      </c>
      <c r="G49" s="8" t="s">
        <v>17</v>
      </c>
      <c r="H49" t="s">
        <v>18</v>
      </c>
      <c r="I49" s="4">
        <v>8902</v>
      </c>
      <c r="J49" s="8">
        <v>8</v>
      </c>
      <c r="K49" s="4">
        <f t="shared" si="2"/>
        <v>71216</v>
      </c>
      <c r="L49" s="4">
        <f t="shared" si="3"/>
        <v>24925.599999999999</v>
      </c>
      <c r="M49" s="3">
        <v>0.35</v>
      </c>
    </row>
    <row r="50" spans="2:13" x14ac:dyDescent="0.25">
      <c r="B50" t="s">
        <v>27</v>
      </c>
      <c r="C50" s="1" t="s">
        <v>14</v>
      </c>
      <c r="D50" s="2">
        <v>44864</v>
      </c>
      <c r="E50" s="8" t="s">
        <v>15</v>
      </c>
      <c r="F50" s="8" t="s">
        <v>16</v>
      </c>
      <c r="G50" s="8" t="s">
        <v>17</v>
      </c>
      <c r="H50" t="s">
        <v>19</v>
      </c>
      <c r="I50" s="4">
        <v>500</v>
      </c>
      <c r="J50" s="8">
        <v>5</v>
      </c>
      <c r="K50" s="4">
        <f t="shared" si="2"/>
        <v>2500</v>
      </c>
      <c r="L50" s="4">
        <f t="shared" si="3"/>
        <v>625</v>
      </c>
      <c r="M50" s="3">
        <v>0.25</v>
      </c>
    </row>
    <row r="51" spans="2:13" x14ac:dyDescent="0.25">
      <c r="B51" t="s">
        <v>34</v>
      </c>
      <c r="C51" s="1" t="s">
        <v>20</v>
      </c>
      <c r="D51" s="2">
        <v>44871</v>
      </c>
      <c r="E51" s="8" t="s">
        <v>15</v>
      </c>
      <c r="F51" s="8" t="s">
        <v>16</v>
      </c>
      <c r="G51" s="8" t="s">
        <v>17</v>
      </c>
      <c r="H51" t="s">
        <v>21</v>
      </c>
      <c r="I51" s="4">
        <v>1200</v>
      </c>
      <c r="J51" s="8">
        <v>2</v>
      </c>
      <c r="K51" s="4">
        <f t="shared" si="2"/>
        <v>2400</v>
      </c>
      <c r="L51" s="4">
        <f t="shared" si="3"/>
        <v>720</v>
      </c>
      <c r="M51" s="3">
        <v>0.3</v>
      </c>
    </row>
    <row r="52" spans="2:13" x14ac:dyDescent="0.25">
      <c r="B52" t="s">
        <v>24</v>
      </c>
      <c r="C52" s="1" t="s">
        <v>14</v>
      </c>
      <c r="D52" s="2">
        <v>44878</v>
      </c>
      <c r="E52" s="8" t="s">
        <v>15</v>
      </c>
      <c r="F52" s="8" t="s">
        <v>16</v>
      </c>
      <c r="G52" s="8" t="s">
        <v>17</v>
      </c>
      <c r="H52" t="s">
        <v>35</v>
      </c>
      <c r="I52" s="4">
        <v>4500</v>
      </c>
      <c r="J52" s="8">
        <v>5</v>
      </c>
      <c r="K52" s="4">
        <f t="shared" si="2"/>
        <v>22500</v>
      </c>
      <c r="L52" s="4">
        <f t="shared" si="3"/>
        <v>5625</v>
      </c>
      <c r="M52" s="3">
        <v>0.25</v>
      </c>
    </row>
    <row r="53" spans="2:13" x14ac:dyDescent="0.25">
      <c r="B53" t="s">
        <v>13</v>
      </c>
      <c r="C53" s="1" t="s">
        <v>20</v>
      </c>
      <c r="D53" s="2">
        <v>44885</v>
      </c>
      <c r="E53" s="8" t="s">
        <v>15</v>
      </c>
      <c r="F53" s="8" t="s">
        <v>16</v>
      </c>
      <c r="G53" s="8" t="s">
        <v>17</v>
      </c>
      <c r="H53" t="s">
        <v>18</v>
      </c>
      <c r="I53" s="4">
        <v>8902</v>
      </c>
      <c r="J53" s="8">
        <v>8</v>
      </c>
      <c r="K53" s="4">
        <f t="shared" si="2"/>
        <v>71216</v>
      </c>
      <c r="L53" s="4">
        <f t="shared" si="3"/>
        <v>24925.599999999999</v>
      </c>
      <c r="M53" s="3">
        <v>0.35</v>
      </c>
    </row>
    <row r="54" spans="2:13" x14ac:dyDescent="0.25">
      <c r="B54" t="s">
        <v>34</v>
      </c>
      <c r="C54" s="1" t="s">
        <v>20</v>
      </c>
      <c r="D54" s="2">
        <v>44892</v>
      </c>
      <c r="E54" s="8" t="s">
        <v>15</v>
      </c>
      <c r="F54" s="8" t="s">
        <v>16</v>
      </c>
      <c r="G54" s="8" t="s">
        <v>17</v>
      </c>
      <c r="H54" t="s">
        <v>31</v>
      </c>
      <c r="I54" s="4">
        <v>5300</v>
      </c>
      <c r="J54" s="8">
        <v>1</v>
      </c>
      <c r="K54" s="4">
        <f t="shared" si="2"/>
        <v>5300</v>
      </c>
      <c r="L54" s="4">
        <f t="shared" si="3"/>
        <v>1590</v>
      </c>
      <c r="M54" s="3">
        <v>0.3</v>
      </c>
    </row>
    <row r="55" spans="2:13" x14ac:dyDescent="0.25">
      <c r="B55" t="s">
        <v>24</v>
      </c>
      <c r="C55" s="1" t="s">
        <v>20</v>
      </c>
      <c r="D55" s="2">
        <v>44899</v>
      </c>
      <c r="E55" s="8" t="s">
        <v>15</v>
      </c>
      <c r="F55" s="8" t="s">
        <v>16</v>
      </c>
      <c r="G55" s="8" t="s">
        <v>17</v>
      </c>
      <c r="H55" t="s">
        <v>31</v>
      </c>
      <c r="I55" s="4">
        <v>5300</v>
      </c>
      <c r="J55" s="8">
        <v>1</v>
      </c>
      <c r="K55" s="4">
        <f t="shared" si="2"/>
        <v>5300</v>
      </c>
      <c r="L55" s="4">
        <f t="shared" si="3"/>
        <v>1590</v>
      </c>
      <c r="M55" s="3">
        <v>0.3</v>
      </c>
    </row>
    <row r="56" spans="2:13" x14ac:dyDescent="0.25">
      <c r="B56" t="s">
        <v>13</v>
      </c>
      <c r="C56" s="1" t="s">
        <v>20</v>
      </c>
      <c r="D56" s="2">
        <v>44906</v>
      </c>
      <c r="E56" s="8" t="s">
        <v>15</v>
      </c>
      <c r="F56" s="8" t="s">
        <v>16</v>
      </c>
      <c r="G56" s="8" t="s">
        <v>17</v>
      </c>
      <c r="H56" t="s">
        <v>33</v>
      </c>
      <c r="I56" s="4">
        <v>4600</v>
      </c>
      <c r="J56" s="8">
        <v>8</v>
      </c>
      <c r="K56" s="4">
        <f t="shared" si="2"/>
        <v>36800</v>
      </c>
      <c r="L56" s="4">
        <f t="shared" si="3"/>
        <v>9200</v>
      </c>
      <c r="M56" s="3">
        <v>0.25</v>
      </c>
    </row>
    <row r="57" spans="2:13" x14ac:dyDescent="0.25">
      <c r="B57" t="s">
        <v>22</v>
      </c>
      <c r="C57" s="1" t="s">
        <v>14</v>
      </c>
      <c r="D57" s="2">
        <v>44913</v>
      </c>
      <c r="E57" s="8" t="s">
        <v>15</v>
      </c>
      <c r="F57" s="8" t="s">
        <v>16</v>
      </c>
      <c r="G57" s="8" t="s">
        <v>17</v>
      </c>
      <c r="H57" t="s">
        <v>32</v>
      </c>
      <c r="I57" s="4">
        <v>3200</v>
      </c>
      <c r="J57" s="8">
        <v>6</v>
      </c>
      <c r="K57" s="4">
        <f t="shared" si="2"/>
        <v>19200</v>
      </c>
      <c r="L57" s="4">
        <f t="shared" si="3"/>
        <v>3840</v>
      </c>
      <c r="M57" s="3">
        <v>0.2</v>
      </c>
    </row>
    <row r="58" spans="2:13" x14ac:dyDescent="0.25">
      <c r="B58" t="s">
        <v>13</v>
      </c>
      <c r="C58" s="1" t="s">
        <v>14</v>
      </c>
      <c r="D58" s="2">
        <v>44920</v>
      </c>
      <c r="E58" s="8" t="s">
        <v>15</v>
      </c>
      <c r="F58" s="8" t="s">
        <v>16</v>
      </c>
      <c r="G58" s="8" t="s">
        <v>17</v>
      </c>
      <c r="H58" t="s">
        <v>23</v>
      </c>
      <c r="I58" s="4">
        <v>5130</v>
      </c>
      <c r="J58" s="8">
        <v>5</v>
      </c>
      <c r="K58" s="4">
        <f t="shared" si="2"/>
        <v>25650</v>
      </c>
      <c r="L58" s="4">
        <f t="shared" si="3"/>
        <v>10260</v>
      </c>
      <c r="M58" s="3">
        <v>0.4</v>
      </c>
    </row>
    <row r="59" spans="2:13" x14ac:dyDescent="0.25">
      <c r="B59" t="s">
        <v>22</v>
      </c>
      <c r="C59" s="1" t="s">
        <v>20</v>
      </c>
      <c r="D59" s="2">
        <v>44927</v>
      </c>
      <c r="E59" s="8" t="s">
        <v>15</v>
      </c>
      <c r="F59" s="8" t="s">
        <v>16</v>
      </c>
      <c r="G59" s="8" t="s">
        <v>17</v>
      </c>
      <c r="H59" t="s">
        <v>35</v>
      </c>
      <c r="I59" s="4">
        <v>4500</v>
      </c>
      <c r="J59" s="8">
        <v>11</v>
      </c>
      <c r="K59" s="4">
        <f t="shared" si="2"/>
        <v>49500</v>
      </c>
      <c r="L59" s="4">
        <f t="shared" si="3"/>
        <v>12375</v>
      </c>
      <c r="M59" s="3">
        <v>0.25</v>
      </c>
    </row>
    <row r="60" spans="2:13" x14ac:dyDescent="0.25">
      <c r="B60" t="s">
        <v>34</v>
      </c>
      <c r="C60" s="1" t="s">
        <v>20</v>
      </c>
      <c r="D60" s="2">
        <v>44934</v>
      </c>
      <c r="E60" s="8" t="s">
        <v>15</v>
      </c>
      <c r="F60" s="8" t="s">
        <v>16</v>
      </c>
      <c r="G60" s="8" t="s">
        <v>17</v>
      </c>
      <c r="H60" t="s">
        <v>25</v>
      </c>
      <c r="I60" s="4">
        <v>300</v>
      </c>
      <c r="J60" s="8">
        <v>4</v>
      </c>
      <c r="K60" s="4">
        <f t="shared" si="2"/>
        <v>1200</v>
      </c>
      <c r="L60" s="4">
        <f t="shared" si="3"/>
        <v>180</v>
      </c>
      <c r="M60" s="3">
        <v>0.15</v>
      </c>
    </row>
    <row r="61" spans="2:13" x14ac:dyDescent="0.25">
      <c r="B61" t="s">
        <v>13</v>
      </c>
      <c r="C61" s="1" t="s">
        <v>14</v>
      </c>
      <c r="D61" s="2">
        <v>44941</v>
      </c>
      <c r="E61" s="8" t="s">
        <v>15</v>
      </c>
      <c r="F61" s="8" t="s">
        <v>16</v>
      </c>
      <c r="G61" s="8" t="s">
        <v>17</v>
      </c>
      <c r="H61" t="s">
        <v>18</v>
      </c>
      <c r="I61" s="4">
        <v>8902</v>
      </c>
      <c r="J61" s="8">
        <v>3</v>
      </c>
      <c r="K61" s="4">
        <f t="shared" si="2"/>
        <v>26706</v>
      </c>
      <c r="L61" s="4">
        <f t="shared" si="3"/>
        <v>9347.0999999999985</v>
      </c>
      <c r="M61" s="3">
        <v>0.35</v>
      </c>
    </row>
    <row r="62" spans="2:13" x14ac:dyDescent="0.25">
      <c r="B62" t="s">
        <v>13</v>
      </c>
      <c r="C62" s="1" t="s">
        <v>14</v>
      </c>
      <c r="D62" s="2">
        <v>44948</v>
      </c>
      <c r="E62" s="8" t="s">
        <v>15</v>
      </c>
      <c r="F62" s="8" t="s">
        <v>16</v>
      </c>
      <c r="G62" s="8" t="s">
        <v>17</v>
      </c>
      <c r="H62" t="s">
        <v>33</v>
      </c>
      <c r="I62" s="4">
        <v>4600</v>
      </c>
      <c r="J62" s="8">
        <v>12</v>
      </c>
      <c r="K62" s="4">
        <f t="shared" si="2"/>
        <v>55200</v>
      </c>
      <c r="L62" s="4">
        <f t="shared" si="3"/>
        <v>13800</v>
      </c>
      <c r="M62" s="3">
        <v>0.25</v>
      </c>
    </row>
    <row r="63" spans="2:13" x14ac:dyDescent="0.25">
      <c r="B63" t="s">
        <v>13</v>
      </c>
      <c r="C63" s="1" t="s">
        <v>14</v>
      </c>
      <c r="D63" s="2">
        <v>44955</v>
      </c>
      <c r="E63" s="8" t="s">
        <v>15</v>
      </c>
      <c r="F63" s="8" t="s">
        <v>16</v>
      </c>
      <c r="G63" s="8" t="s">
        <v>17</v>
      </c>
      <c r="H63" t="s">
        <v>30</v>
      </c>
      <c r="I63" s="4">
        <v>3400</v>
      </c>
      <c r="J63" s="8">
        <v>1</v>
      </c>
      <c r="K63" s="4">
        <f t="shared" si="2"/>
        <v>3400</v>
      </c>
      <c r="L63" s="4">
        <f t="shared" si="3"/>
        <v>1190</v>
      </c>
      <c r="M63" s="3">
        <v>0.35</v>
      </c>
    </row>
    <row r="64" spans="2:13" x14ac:dyDescent="0.25">
      <c r="B64" t="s">
        <v>34</v>
      </c>
      <c r="C64" s="1" t="s">
        <v>20</v>
      </c>
      <c r="D64" s="2">
        <v>44962</v>
      </c>
      <c r="E64" s="8" t="s">
        <v>15</v>
      </c>
      <c r="F64" s="8" t="s">
        <v>16</v>
      </c>
      <c r="G64" s="8" t="s">
        <v>17</v>
      </c>
      <c r="H64" t="s">
        <v>29</v>
      </c>
      <c r="I64" s="4">
        <v>5340</v>
      </c>
      <c r="J64" s="8">
        <v>8</v>
      </c>
      <c r="K64" s="4">
        <f t="shared" si="2"/>
        <v>42720</v>
      </c>
      <c r="L64" s="4">
        <f t="shared" si="3"/>
        <v>12816</v>
      </c>
      <c r="M64" s="3">
        <v>0.3</v>
      </c>
    </row>
    <row r="65" spans="2:13" x14ac:dyDescent="0.25">
      <c r="B65" t="s">
        <v>13</v>
      </c>
      <c r="C65" s="1" t="s">
        <v>14</v>
      </c>
      <c r="D65" s="2">
        <v>44969</v>
      </c>
      <c r="E65" s="8" t="s">
        <v>15</v>
      </c>
      <c r="F65" s="8" t="s">
        <v>16</v>
      </c>
      <c r="G65" s="8" t="s">
        <v>17</v>
      </c>
      <c r="H65" t="s">
        <v>26</v>
      </c>
      <c r="I65" s="4">
        <v>1700</v>
      </c>
      <c r="J65" s="8">
        <v>12</v>
      </c>
      <c r="K65" s="4">
        <f t="shared" si="2"/>
        <v>20400</v>
      </c>
      <c r="L65" s="4">
        <f t="shared" si="3"/>
        <v>10200</v>
      </c>
      <c r="M65" s="3">
        <v>0.5</v>
      </c>
    </row>
    <row r="66" spans="2:13" x14ac:dyDescent="0.25">
      <c r="B66" t="s">
        <v>27</v>
      </c>
      <c r="C66" s="1" t="s">
        <v>14</v>
      </c>
      <c r="D66" s="2">
        <v>44976</v>
      </c>
      <c r="E66" s="8" t="s">
        <v>15</v>
      </c>
      <c r="F66" s="8" t="s">
        <v>16</v>
      </c>
      <c r="G66" s="8" t="s">
        <v>17</v>
      </c>
      <c r="H66" t="s">
        <v>32</v>
      </c>
      <c r="I66" s="4">
        <v>3200</v>
      </c>
      <c r="J66" s="8">
        <v>12</v>
      </c>
      <c r="K66" s="4">
        <f t="shared" si="2"/>
        <v>38400</v>
      </c>
      <c r="L66" s="4">
        <f t="shared" si="3"/>
        <v>7680</v>
      </c>
      <c r="M66" s="3">
        <v>0.2</v>
      </c>
    </row>
    <row r="67" spans="2:13" x14ac:dyDescent="0.25">
      <c r="B67" t="s">
        <v>27</v>
      </c>
      <c r="C67" s="1" t="s">
        <v>20</v>
      </c>
      <c r="D67" s="2">
        <v>44983</v>
      </c>
      <c r="E67" s="8" t="s">
        <v>15</v>
      </c>
      <c r="F67" s="8" t="s">
        <v>16</v>
      </c>
      <c r="G67" s="8" t="s">
        <v>17</v>
      </c>
      <c r="H67" t="s">
        <v>19</v>
      </c>
      <c r="I67" s="4">
        <v>500</v>
      </c>
      <c r="J67" s="8">
        <v>10</v>
      </c>
      <c r="K67" s="4">
        <f t="shared" si="2"/>
        <v>5000</v>
      </c>
      <c r="L67" s="4">
        <f t="shared" si="3"/>
        <v>1250</v>
      </c>
      <c r="M67" s="3">
        <v>0.25</v>
      </c>
    </row>
    <row r="68" spans="2:13" x14ac:dyDescent="0.25">
      <c r="B68" t="s">
        <v>27</v>
      </c>
      <c r="C68" s="1" t="s">
        <v>20</v>
      </c>
      <c r="D68" s="2">
        <v>44990</v>
      </c>
      <c r="E68" s="8" t="s">
        <v>15</v>
      </c>
      <c r="F68" s="8" t="s">
        <v>16</v>
      </c>
      <c r="G68" s="8" t="s">
        <v>17</v>
      </c>
      <c r="H68" t="s">
        <v>31</v>
      </c>
      <c r="I68" s="4">
        <v>5300</v>
      </c>
      <c r="J68" s="8">
        <v>10</v>
      </c>
      <c r="K68" s="4">
        <f t="shared" si="2"/>
        <v>53000</v>
      </c>
      <c r="L68" s="4">
        <f t="shared" si="3"/>
        <v>15900</v>
      </c>
      <c r="M68" s="3">
        <v>0.3</v>
      </c>
    </row>
    <row r="69" spans="2:13" x14ac:dyDescent="0.25">
      <c r="B69" t="s">
        <v>13</v>
      </c>
      <c r="C69" s="1" t="s">
        <v>20</v>
      </c>
      <c r="D69" s="2">
        <v>44997</v>
      </c>
      <c r="E69" s="8" t="s">
        <v>15</v>
      </c>
      <c r="F69" s="8" t="s">
        <v>16</v>
      </c>
      <c r="G69" s="8" t="s">
        <v>17</v>
      </c>
      <c r="H69" t="s">
        <v>32</v>
      </c>
      <c r="I69" s="4">
        <v>3200</v>
      </c>
      <c r="J69" s="8">
        <v>7</v>
      </c>
      <c r="K69" s="4">
        <f t="shared" si="2"/>
        <v>22400</v>
      </c>
      <c r="L69" s="4">
        <f t="shared" si="3"/>
        <v>4480</v>
      </c>
      <c r="M69" s="3">
        <v>0.2</v>
      </c>
    </row>
    <row r="70" spans="2:13" x14ac:dyDescent="0.25">
      <c r="B70" t="s">
        <v>34</v>
      </c>
      <c r="C70" s="1" t="s">
        <v>14</v>
      </c>
      <c r="D70" s="2">
        <v>45004</v>
      </c>
      <c r="E70" s="8" t="s">
        <v>15</v>
      </c>
      <c r="F70" s="8" t="s">
        <v>16</v>
      </c>
      <c r="G70" s="8" t="s">
        <v>17</v>
      </c>
      <c r="H70" t="s">
        <v>19</v>
      </c>
      <c r="I70" s="4">
        <v>500</v>
      </c>
      <c r="J70" s="8">
        <v>15</v>
      </c>
      <c r="K70" s="4">
        <f t="shared" si="2"/>
        <v>7500</v>
      </c>
      <c r="L70" s="4">
        <f t="shared" si="3"/>
        <v>1875</v>
      </c>
      <c r="M70" s="3">
        <v>0.25</v>
      </c>
    </row>
    <row r="71" spans="2:13" x14ac:dyDescent="0.25">
      <c r="B71" t="s">
        <v>27</v>
      </c>
      <c r="C71" s="1" t="s">
        <v>14</v>
      </c>
      <c r="D71" s="2">
        <v>45011</v>
      </c>
      <c r="E71" s="8" t="s">
        <v>15</v>
      </c>
      <c r="F71" s="8" t="s">
        <v>16</v>
      </c>
      <c r="G71" s="8" t="s">
        <v>17</v>
      </c>
      <c r="H71" t="s">
        <v>32</v>
      </c>
      <c r="I71" s="4">
        <v>3200</v>
      </c>
      <c r="J71" s="8">
        <v>10</v>
      </c>
      <c r="K71" s="4">
        <f t="shared" ref="K71:K93" si="4">I71*J71</f>
        <v>32000</v>
      </c>
      <c r="L71" s="4">
        <f t="shared" ref="L71:L93" si="5">K71*M71</f>
        <v>6400</v>
      </c>
      <c r="M71" s="3">
        <v>0.2</v>
      </c>
    </row>
    <row r="72" spans="2:13" x14ac:dyDescent="0.25">
      <c r="B72" t="s">
        <v>13</v>
      </c>
      <c r="C72" s="1" t="s">
        <v>20</v>
      </c>
      <c r="D72" s="2">
        <v>45018</v>
      </c>
      <c r="E72" s="8" t="s">
        <v>15</v>
      </c>
      <c r="F72" s="8" t="s">
        <v>16</v>
      </c>
      <c r="G72" s="8" t="s">
        <v>17</v>
      </c>
      <c r="H72" t="s">
        <v>35</v>
      </c>
      <c r="I72" s="4">
        <v>4500</v>
      </c>
      <c r="J72" s="8">
        <v>8</v>
      </c>
      <c r="K72" s="4">
        <f t="shared" si="4"/>
        <v>36000</v>
      </c>
      <c r="L72" s="4">
        <f t="shared" si="5"/>
        <v>9000</v>
      </c>
      <c r="M72" s="3">
        <v>0.25</v>
      </c>
    </row>
    <row r="73" spans="2:13" x14ac:dyDescent="0.25">
      <c r="B73" t="s">
        <v>27</v>
      </c>
      <c r="C73" s="1" t="s">
        <v>20</v>
      </c>
      <c r="D73" s="2">
        <v>45025</v>
      </c>
      <c r="E73" s="8" t="s">
        <v>15</v>
      </c>
      <c r="F73" s="8" t="s">
        <v>16</v>
      </c>
      <c r="G73" s="8" t="s">
        <v>17</v>
      </c>
      <c r="H73" t="s">
        <v>35</v>
      </c>
      <c r="I73" s="4">
        <v>4500</v>
      </c>
      <c r="J73" s="8">
        <v>4</v>
      </c>
      <c r="K73" s="4">
        <f t="shared" si="4"/>
        <v>18000</v>
      </c>
      <c r="L73" s="4">
        <f t="shared" si="5"/>
        <v>4500</v>
      </c>
      <c r="M73" s="3">
        <v>0.25</v>
      </c>
    </row>
    <row r="74" spans="2:13" x14ac:dyDescent="0.25">
      <c r="B74" t="s">
        <v>22</v>
      </c>
      <c r="C74" s="1" t="s">
        <v>20</v>
      </c>
      <c r="D74" s="2">
        <v>45032</v>
      </c>
      <c r="E74" s="8" t="s">
        <v>15</v>
      </c>
      <c r="F74" s="8" t="s">
        <v>16</v>
      </c>
      <c r="G74" s="8" t="s">
        <v>17</v>
      </c>
      <c r="H74" t="s">
        <v>35</v>
      </c>
      <c r="I74" s="4">
        <v>4500</v>
      </c>
      <c r="J74" s="8">
        <v>5</v>
      </c>
      <c r="K74" s="4">
        <f t="shared" si="4"/>
        <v>22500</v>
      </c>
      <c r="L74" s="4">
        <f t="shared" si="5"/>
        <v>5625</v>
      </c>
      <c r="M74" s="3">
        <v>0.25</v>
      </c>
    </row>
    <row r="75" spans="2:13" x14ac:dyDescent="0.25">
      <c r="B75" t="s">
        <v>34</v>
      </c>
      <c r="C75" s="1" t="s">
        <v>20</v>
      </c>
      <c r="D75" s="2">
        <v>45039</v>
      </c>
      <c r="E75" s="8" t="s">
        <v>15</v>
      </c>
      <c r="F75" s="8" t="s">
        <v>16</v>
      </c>
      <c r="G75" s="8" t="s">
        <v>17</v>
      </c>
      <c r="H75" t="s">
        <v>35</v>
      </c>
      <c r="I75" s="4">
        <v>4500</v>
      </c>
      <c r="J75" s="8">
        <v>6</v>
      </c>
      <c r="K75" s="4">
        <f t="shared" si="4"/>
        <v>27000</v>
      </c>
      <c r="L75" s="4">
        <f t="shared" si="5"/>
        <v>6750</v>
      </c>
      <c r="M75" s="3">
        <v>0.25</v>
      </c>
    </row>
    <row r="76" spans="2:13" x14ac:dyDescent="0.25">
      <c r="B76" t="s">
        <v>22</v>
      </c>
      <c r="C76" s="1" t="s">
        <v>20</v>
      </c>
      <c r="D76" s="2">
        <v>45046</v>
      </c>
      <c r="E76" s="8" t="s">
        <v>15</v>
      </c>
      <c r="F76" s="8" t="s">
        <v>16</v>
      </c>
      <c r="G76" s="8" t="s">
        <v>17</v>
      </c>
      <c r="H76" t="s">
        <v>21</v>
      </c>
      <c r="I76" s="4">
        <v>1200</v>
      </c>
      <c r="J76" s="8">
        <v>4</v>
      </c>
      <c r="K76" s="4">
        <f t="shared" si="4"/>
        <v>4800</v>
      </c>
      <c r="L76" s="4">
        <f t="shared" si="5"/>
        <v>1440</v>
      </c>
      <c r="M76" s="3">
        <v>0.3</v>
      </c>
    </row>
    <row r="77" spans="2:13" x14ac:dyDescent="0.25">
      <c r="B77" t="s">
        <v>24</v>
      </c>
      <c r="C77" s="1" t="s">
        <v>20</v>
      </c>
      <c r="D77" s="2">
        <v>45053</v>
      </c>
      <c r="E77" s="8" t="s">
        <v>15</v>
      </c>
      <c r="F77" s="8" t="s">
        <v>16</v>
      </c>
      <c r="G77" s="8" t="s">
        <v>17</v>
      </c>
      <c r="H77" t="s">
        <v>30</v>
      </c>
      <c r="I77" s="4">
        <v>3400</v>
      </c>
      <c r="J77" s="8">
        <v>1</v>
      </c>
      <c r="K77" s="4">
        <f t="shared" si="4"/>
        <v>3400</v>
      </c>
      <c r="L77" s="4">
        <f t="shared" si="5"/>
        <v>1190</v>
      </c>
      <c r="M77" s="3">
        <v>0.35</v>
      </c>
    </row>
    <row r="78" spans="2:13" x14ac:dyDescent="0.25">
      <c r="B78" t="s">
        <v>27</v>
      </c>
      <c r="C78" s="1" t="s">
        <v>14</v>
      </c>
      <c r="D78" s="2">
        <v>45060</v>
      </c>
      <c r="E78" s="8" t="s">
        <v>15</v>
      </c>
      <c r="F78" s="8" t="s">
        <v>16</v>
      </c>
      <c r="G78" s="8" t="s">
        <v>17</v>
      </c>
      <c r="H78" t="s">
        <v>19</v>
      </c>
      <c r="I78" s="4">
        <v>500</v>
      </c>
      <c r="J78" s="8">
        <v>10</v>
      </c>
      <c r="K78" s="4">
        <f t="shared" si="4"/>
        <v>5000</v>
      </c>
      <c r="L78" s="4">
        <f t="shared" si="5"/>
        <v>1250</v>
      </c>
      <c r="M78" s="3">
        <v>0.25</v>
      </c>
    </row>
    <row r="79" spans="2:13" x14ac:dyDescent="0.25">
      <c r="B79" t="s">
        <v>27</v>
      </c>
      <c r="C79" s="1" t="s">
        <v>20</v>
      </c>
      <c r="D79" s="2">
        <v>45067</v>
      </c>
      <c r="E79" s="8" t="s">
        <v>15</v>
      </c>
      <c r="F79" s="8" t="s">
        <v>16</v>
      </c>
      <c r="G79" s="8" t="s">
        <v>17</v>
      </c>
      <c r="H79" t="s">
        <v>30</v>
      </c>
      <c r="I79" s="4">
        <v>3400</v>
      </c>
      <c r="J79" s="8">
        <v>8</v>
      </c>
      <c r="K79" s="4">
        <f t="shared" si="4"/>
        <v>27200</v>
      </c>
      <c r="L79" s="4">
        <f t="shared" si="5"/>
        <v>9520</v>
      </c>
      <c r="M79" s="3">
        <v>0.35</v>
      </c>
    </row>
    <row r="80" spans="2:13" x14ac:dyDescent="0.25">
      <c r="B80" t="s">
        <v>13</v>
      </c>
      <c r="C80" s="1" t="s">
        <v>20</v>
      </c>
      <c r="D80" s="2">
        <v>45074</v>
      </c>
      <c r="E80" s="8" t="s">
        <v>15</v>
      </c>
      <c r="F80" s="8" t="s">
        <v>16</v>
      </c>
      <c r="G80" s="8" t="s">
        <v>17</v>
      </c>
      <c r="H80" t="s">
        <v>33</v>
      </c>
      <c r="I80" s="4">
        <v>4600</v>
      </c>
      <c r="J80" s="8">
        <v>12</v>
      </c>
      <c r="K80" s="4">
        <f t="shared" si="4"/>
        <v>55200</v>
      </c>
      <c r="L80" s="4">
        <f t="shared" si="5"/>
        <v>13800</v>
      </c>
      <c r="M80" s="3">
        <v>0.25</v>
      </c>
    </row>
    <row r="81" spans="2:13" x14ac:dyDescent="0.25">
      <c r="B81" t="s">
        <v>27</v>
      </c>
      <c r="C81" s="1" t="s">
        <v>14</v>
      </c>
      <c r="D81" s="2">
        <v>45081</v>
      </c>
      <c r="E81" s="8" t="s">
        <v>15</v>
      </c>
      <c r="F81" s="8" t="s">
        <v>16</v>
      </c>
      <c r="G81" s="8" t="s">
        <v>17</v>
      </c>
      <c r="H81" t="s">
        <v>19</v>
      </c>
      <c r="I81" s="4">
        <v>500</v>
      </c>
      <c r="J81" s="8">
        <v>10</v>
      </c>
      <c r="K81" s="4">
        <f t="shared" si="4"/>
        <v>5000</v>
      </c>
      <c r="L81" s="4">
        <f t="shared" si="5"/>
        <v>1250</v>
      </c>
      <c r="M81" s="3">
        <v>0.25</v>
      </c>
    </row>
    <row r="82" spans="2:13" x14ac:dyDescent="0.25">
      <c r="B82" t="s">
        <v>24</v>
      </c>
      <c r="C82" s="1" t="s">
        <v>20</v>
      </c>
      <c r="D82" s="2">
        <v>45088</v>
      </c>
      <c r="E82" s="8" t="s">
        <v>15</v>
      </c>
      <c r="F82" s="8" t="s">
        <v>16</v>
      </c>
      <c r="G82" s="8" t="s">
        <v>17</v>
      </c>
      <c r="H82" t="s">
        <v>23</v>
      </c>
      <c r="I82" s="4">
        <v>5130</v>
      </c>
      <c r="J82" s="8">
        <v>15</v>
      </c>
      <c r="K82" s="4">
        <f t="shared" si="4"/>
        <v>76950</v>
      </c>
      <c r="L82" s="4">
        <f t="shared" si="5"/>
        <v>30780</v>
      </c>
      <c r="M82" s="3">
        <v>0.4</v>
      </c>
    </row>
    <row r="83" spans="2:13" x14ac:dyDescent="0.25">
      <c r="B83" t="s">
        <v>34</v>
      </c>
      <c r="C83" s="1" t="s">
        <v>14</v>
      </c>
      <c r="D83" s="2">
        <v>45095</v>
      </c>
      <c r="E83" s="8" t="s">
        <v>15</v>
      </c>
      <c r="F83" s="8" t="s">
        <v>16</v>
      </c>
      <c r="G83" s="8" t="s">
        <v>17</v>
      </c>
      <c r="H83" t="s">
        <v>28</v>
      </c>
      <c r="I83" s="4">
        <v>1500</v>
      </c>
      <c r="J83" s="8">
        <v>1</v>
      </c>
      <c r="K83" s="4">
        <f t="shared" si="4"/>
        <v>1500</v>
      </c>
      <c r="L83" s="4">
        <f t="shared" si="5"/>
        <v>600</v>
      </c>
      <c r="M83" s="3">
        <v>0.4</v>
      </c>
    </row>
    <row r="84" spans="2:13" x14ac:dyDescent="0.25">
      <c r="B84" t="s">
        <v>13</v>
      </c>
      <c r="C84" s="1" t="s">
        <v>20</v>
      </c>
      <c r="D84" s="2">
        <v>45102</v>
      </c>
      <c r="E84" s="8" t="s">
        <v>15</v>
      </c>
      <c r="F84" s="8" t="s">
        <v>16</v>
      </c>
      <c r="G84" s="8" t="s">
        <v>17</v>
      </c>
      <c r="H84" t="s">
        <v>32</v>
      </c>
      <c r="I84" s="4">
        <v>3200</v>
      </c>
      <c r="J84" s="8">
        <v>11</v>
      </c>
      <c r="K84" s="4">
        <f t="shared" si="4"/>
        <v>35200</v>
      </c>
      <c r="L84" s="4">
        <f t="shared" si="5"/>
        <v>7040</v>
      </c>
      <c r="M84" s="3">
        <v>0.2</v>
      </c>
    </row>
    <row r="85" spans="2:13" x14ac:dyDescent="0.25">
      <c r="B85" t="s">
        <v>13</v>
      </c>
      <c r="C85" s="1" t="s">
        <v>20</v>
      </c>
      <c r="D85" s="2">
        <v>45109</v>
      </c>
      <c r="E85" s="8" t="s">
        <v>15</v>
      </c>
      <c r="F85" s="8" t="s">
        <v>16</v>
      </c>
      <c r="G85" s="8" t="s">
        <v>17</v>
      </c>
      <c r="H85" t="s">
        <v>29</v>
      </c>
      <c r="I85" s="4">
        <v>5340</v>
      </c>
      <c r="J85" s="8">
        <v>2</v>
      </c>
      <c r="K85" s="4">
        <f t="shared" si="4"/>
        <v>10680</v>
      </c>
      <c r="L85" s="4">
        <f t="shared" si="5"/>
        <v>3204</v>
      </c>
      <c r="M85" s="3">
        <v>0.3</v>
      </c>
    </row>
    <row r="86" spans="2:13" x14ac:dyDescent="0.25">
      <c r="B86" t="s">
        <v>27</v>
      </c>
      <c r="C86" s="1" t="s">
        <v>14</v>
      </c>
      <c r="D86" s="2">
        <v>45116</v>
      </c>
      <c r="E86" s="8" t="s">
        <v>15</v>
      </c>
      <c r="F86" s="8" t="s">
        <v>16</v>
      </c>
      <c r="G86" s="8" t="s">
        <v>17</v>
      </c>
      <c r="H86" t="s">
        <v>29</v>
      </c>
      <c r="I86" s="4">
        <v>5340</v>
      </c>
      <c r="J86" s="8">
        <v>1</v>
      </c>
      <c r="K86" s="4">
        <f t="shared" si="4"/>
        <v>5340</v>
      </c>
      <c r="L86" s="4">
        <f t="shared" si="5"/>
        <v>1602</v>
      </c>
      <c r="M86" s="3">
        <v>0.3</v>
      </c>
    </row>
    <row r="87" spans="2:13" x14ac:dyDescent="0.25">
      <c r="B87" t="s">
        <v>13</v>
      </c>
      <c r="C87" s="1" t="s">
        <v>14</v>
      </c>
      <c r="D87" s="2">
        <v>45123</v>
      </c>
      <c r="E87" s="8" t="s">
        <v>15</v>
      </c>
      <c r="F87" s="8" t="s">
        <v>16</v>
      </c>
      <c r="G87" s="8" t="s">
        <v>17</v>
      </c>
      <c r="H87" t="s">
        <v>19</v>
      </c>
      <c r="I87" s="4">
        <v>500</v>
      </c>
      <c r="J87" s="8">
        <v>5</v>
      </c>
      <c r="K87" s="4">
        <f t="shared" si="4"/>
        <v>2500</v>
      </c>
      <c r="L87" s="4">
        <f t="shared" si="5"/>
        <v>625</v>
      </c>
      <c r="M87" s="3">
        <v>0.25</v>
      </c>
    </row>
    <row r="88" spans="2:13" x14ac:dyDescent="0.25">
      <c r="B88" t="s">
        <v>13</v>
      </c>
      <c r="C88" s="1" t="s">
        <v>14</v>
      </c>
      <c r="D88" s="2">
        <v>45130</v>
      </c>
      <c r="E88" s="8" t="s">
        <v>15</v>
      </c>
      <c r="F88" s="8" t="s">
        <v>16</v>
      </c>
      <c r="G88" s="8" t="s">
        <v>17</v>
      </c>
      <c r="H88" t="s">
        <v>29</v>
      </c>
      <c r="I88" s="4">
        <v>5340</v>
      </c>
      <c r="J88" s="8">
        <v>12</v>
      </c>
      <c r="K88" s="4">
        <f t="shared" si="4"/>
        <v>64080</v>
      </c>
      <c r="L88" s="4">
        <f t="shared" si="5"/>
        <v>19224</v>
      </c>
      <c r="M88" s="3">
        <v>0.3</v>
      </c>
    </row>
    <row r="89" spans="2:13" x14ac:dyDescent="0.25">
      <c r="B89" t="s">
        <v>34</v>
      </c>
      <c r="C89" s="1" t="s">
        <v>20</v>
      </c>
      <c r="D89" s="2">
        <v>45137</v>
      </c>
      <c r="E89" s="8" t="s">
        <v>15</v>
      </c>
      <c r="F89" s="8" t="s">
        <v>16</v>
      </c>
      <c r="G89" s="8" t="s">
        <v>17</v>
      </c>
      <c r="H89" t="s">
        <v>21</v>
      </c>
      <c r="I89" s="4">
        <v>1200</v>
      </c>
      <c r="J89" s="8">
        <v>8</v>
      </c>
      <c r="K89" s="4">
        <f t="shared" si="4"/>
        <v>9600</v>
      </c>
      <c r="L89" s="4">
        <f t="shared" si="5"/>
        <v>2880</v>
      </c>
      <c r="M89" s="3">
        <v>0.3</v>
      </c>
    </row>
    <row r="90" spans="2:13" x14ac:dyDescent="0.25">
      <c r="B90" t="s">
        <v>13</v>
      </c>
      <c r="C90" s="1" t="s">
        <v>14</v>
      </c>
      <c r="D90" s="2">
        <v>45144</v>
      </c>
      <c r="E90" s="8" t="s">
        <v>15</v>
      </c>
      <c r="F90" s="8" t="s">
        <v>16</v>
      </c>
      <c r="G90" s="8" t="s">
        <v>17</v>
      </c>
      <c r="H90" t="s">
        <v>31</v>
      </c>
      <c r="I90" s="4">
        <v>5300</v>
      </c>
      <c r="J90" s="8">
        <v>8</v>
      </c>
      <c r="K90" s="4">
        <f t="shared" si="4"/>
        <v>42400</v>
      </c>
      <c r="L90" s="4">
        <f t="shared" si="5"/>
        <v>12720</v>
      </c>
      <c r="M90" s="3">
        <v>0.3</v>
      </c>
    </row>
    <row r="91" spans="2:13" x14ac:dyDescent="0.25">
      <c r="B91" t="s">
        <v>22</v>
      </c>
      <c r="C91" s="1" t="s">
        <v>20</v>
      </c>
      <c r="D91" s="2">
        <v>45151</v>
      </c>
      <c r="E91" s="8" t="s">
        <v>15</v>
      </c>
      <c r="F91" s="8" t="s">
        <v>16</v>
      </c>
      <c r="G91" s="8" t="s">
        <v>17</v>
      </c>
      <c r="H91" t="s">
        <v>18</v>
      </c>
      <c r="I91" s="4">
        <v>8902</v>
      </c>
      <c r="J91" s="8">
        <v>11</v>
      </c>
      <c r="K91" s="4">
        <f t="shared" si="4"/>
        <v>97922</v>
      </c>
      <c r="L91" s="4">
        <f t="shared" si="5"/>
        <v>34272.699999999997</v>
      </c>
      <c r="M91" s="3">
        <v>0.35</v>
      </c>
    </row>
    <row r="92" spans="2:13" x14ac:dyDescent="0.25">
      <c r="B92" t="s">
        <v>27</v>
      </c>
      <c r="C92" s="1" t="s">
        <v>20</v>
      </c>
      <c r="D92" s="2">
        <v>45158</v>
      </c>
      <c r="E92" s="8" t="s">
        <v>15</v>
      </c>
      <c r="F92" s="8" t="s">
        <v>16</v>
      </c>
      <c r="G92" s="8" t="s">
        <v>17</v>
      </c>
      <c r="H92" t="s">
        <v>18</v>
      </c>
      <c r="I92" s="4">
        <v>8902</v>
      </c>
      <c r="J92" s="8">
        <v>12</v>
      </c>
      <c r="K92" s="4">
        <f t="shared" si="4"/>
        <v>106824</v>
      </c>
      <c r="L92" s="4">
        <f t="shared" si="5"/>
        <v>37388.399999999994</v>
      </c>
      <c r="M92" s="3">
        <v>0.35</v>
      </c>
    </row>
    <row r="93" spans="2:13" x14ac:dyDescent="0.25">
      <c r="B93" t="s">
        <v>22</v>
      </c>
      <c r="C93" s="1" t="s">
        <v>20</v>
      </c>
      <c r="D93" s="2">
        <v>45165</v>
      </c>
      <c r="E93" s="8" t="s">
        <v>15</v>
      </c>
      <c r="F93" s="8" t="s">
        <v>16</v>
      </c>
      <c r="G93" s="8" t="s">
        <v>17</v>
      </c>
      <c r="H93" t="s">
        <v>35</v>
      </c>
      <c r="I93" s="4">
        <v>4500</v>
      </c>
      <c r="J93" s="8">
        <v>3</v>
      </c>
      <c r="K93" s="4">
        <f t="shared" si="4"/>
        <v>13500</v>
      </c>
      <c r="L93" s="4">
        <f t="shared" si="5"/>
        <v>3375</v>
      </c>
      <c r="M93" s="3">
        <v>0.25</v>
      </c>
    </row>
    <row r="94" spans="2:13" x14ac:dyDescent="0.25">
      <c r="B94" t="s">
        <v>13</v>
      </c>
      <c r="C94" s="1" t="s">
        <v>14</v>
      </c>
      <c r="D94" s="2">
        <v>44562</v>
      </c>
      <c r="E94" s="8" t="s">
        <v>15</v>
      </c>
      <c r="F94" s="8" t="s">
        <v>36</v>
      </c>
      <c r="G94" s="8" t="s">
        <v>37</v>
      </c>
      <c r="H94" t="s">
        <v>18</v>
      </c>
      <c r="I94" s="4">
        <v>8902</v>
      </c>
      <c r="J94" s="8">
        <v>13</v>
      </c>
      <c r="K94" s="4">
        <v>35608</v>
      </c>
      <c r="L94" s="4">
        <v>12462.8</v>
      </c>
      <c r="M94" s="3">
        <v>0.35</v>
      </c>
    </row>
    <row r="95" spans="2:13" x14ac:dyDescent="0.25">
      <c r="B95" t="s">
        <v>13</v>
      </c>
      <c r="C95" s="1" t="s">
        <v>14</v>
      </c>
      <c r="D95" s="2">
        <v>44577</v>
      </c>
      <c r="E95" s="8" t="s">
        <v>15</v>
      </c>
      <c r="F95" s="8" t="s">
        <v>36</v>
      </c>
      <c r="G95" s="8" t="s">
        <v>37</v>
      </c>
      <c r="H95" t="s">
        <v>19</v>
      </c>
      <c r="I95" s="4">
        <v>500</v>
      </c>
      <c r="J95" s="8">
        <v>13</v>
      </c>
      <c r="K95" s="4">
        <v>2000</v>
      </c>
      <c r="L95" s="4">
        <v>500</v>
      </c>
      <c r="M95" s="3">
        <v>0.25</v>
      </c>
    </row>
    <row r="96" spans="2:13" x14ac:dyDescent="0.25">
      <c r="B96" t="s">
        <v>13</v>
      </c>
      <c r="C96" s="1" t="s">
        <v>20</v>
      </c>
      <c r="D96" s="2">
        <v>44584</v>
      </c>
      <c r="E96" s="8" t="s">
        <v>15</v>
      </c>
      <c r="F96" s="8" t="s">
        <v>36</v>
      </c>
      <c r="G96" s="8" t="s">
        <v>37</v>
      </c>
      <c r="H96" t="s">
        <v>21</v>
      </c>
      <c r="I96" s="4">
        <v>1200</v>
      </c>
      <c r="J96" s="8">
        <v>13</v>
      </c>
      <c r="K96" s="4">
        <v>6000</v>
      </c>
      <c r="L96" s="4">
        <v>1800</v>
      </c>
      <c r="M96" s="3">
        <v>0.3</v>
      </c>
    </row>
    <row r="97" spans="2:13" x14ac:dyDescent="0.25">
      <c r="B97" t="s">
        <v>13</v>
      </c>
      <c r="C97" s="1" t="s">
        <v>20</v>
      </c>
      <c r="D97" s="2">
        <v>44591</v>
      </c>
      <c r="E97" s="8" t="s">
        <v>15</v>
      </c>
      <c r="F97" s="8" t="s">
        <v>36</v>
      </c>
      <c r="G97" s="8" t="s">
        <v>37</v>
      </c>
      <c r="H97" t="s">
        <v>19</v>
      </c>
      <c r="I97" s="4">
        <v>500</v>
      </c>
      <c r="J97" s="8">
        <v>12</v>
      </c>
      <c r="K97" s="4">
        <v>6000</v>
      </c>
      <c r="L97" s="4">
        <v>1500</v>
      </c>
      <c r="M97" s="3">
        <v>0.25</v>
      </c>
    </row>
    <row r="98" spans="2:13" x14ac:dyDescent="0.25">
      <c r="B98" t="s">
        <v>22</v>
      </c>
      <c r="C98" s="1" t="s">
        <v>20</v>
      </c>
      <c r="D98" s="2">
        <v>44598</v>
      </c>
      <c r="E98" s="8" t="s">
        <v>15</v>
      </c>
      <c r="F98" s="8" t="s">
        <v>36</v>
      </c>
      <c r="G98" s="8" t="s">
        <v>37</v>
      </c>
      <c r="H98" t="s">
        <v>18</v>
      </c>
      <c r="I98" s="4">
        <v>8902</v>
      </c>
      <c r="J98" s="8">
        <v>9</v>
      </c>
      <c r="K98" s="4">
        <v>80118</v>
      </c>
      <c r="L98" s="4">
        <v>28041.3</v>
      </c>
      <c r="M98" s="3">
        <v>0.35</v>
      </c>
    </row>
    <row r="99" spans="2:13" x14ac:dyDescent="0.25">
      <c r="B99" t="s">
        <v>13</v>
      </c>
      <c r="C99" s="1" t="s">
        <v>14</v>
      </c>
      <c r="D99" s="2">
        <v>44605</v>
      </c>
      <c r="E99" s="8" t="s">
        <v>15</v>
      </c>
      <c r="F99" s="8" t="s">
        <v>36</v>
      </c>
      <c r="G99" s="8" t="s">
        <v>37</v>
      </c>
      <c r="H99" t="s">
        <v>23</v>
      </c>
      <c r="I99" s="4">
        <v>5130</v>
      </c>
      <c r="J99" s="8">
        <v>2</v>
      </c>
      <c r="K99" s="4">
        <v>10260</v>
      </c>
      <c r="L99" s="4">
        <v>4104</v>
      </c>
      <c r="M99" s="3">
        <v>0.4</v>
      </c>
    </row>
    <row r="100" spans="2:13" x14ac:dyDescent="0.25">
      <c r="B100" t="s">
        <v>13</v>
      </c>
      <c r="C100" s="1" t="s">
        <v>20</v>
      </c>
      <c r="D100" s="2">
        <v>44612</v>
      </c>
      <c r="E100" s="8" t="s">
        <v>15</v>
      </c>
      <c r="F100" s="8" t="s">
        <v>36</v>
      </c>
      <c r="G100" s="8" t="s">
        <v>37</v>
      </c>
      <c r="H100" t="s">
        <v>18</v>
      </c>
      <c r="I100" s="4">
        <v>8902</v>
      </c>
      <c r="J100" s="8">
        <v>6</v>
      </c>
      <c r="K100" s="4">
        <v>53412</v>
      </c>
      <c r="L100" s="4">
        <v>18694.199999999997</v>
      </c>
      <c r="M100" s="3">
        <v>0.35</v>
      </c>
    </row>
    <row r="101" spans="2:13" x14ac:dyDescent="0.25">
      <c r="B101" t="s">
        <v>24</v>
      </c>
      <c r="C101" s="1" t="s">
        <v>20</v>
      </c>
      <c r="D101" s="2">
        <v>44619</v>
      </c>
      <c r="E101" s="8" t="s">
        <v>15</v>
      </c>
      <c r="F101" s="8" t="s">
        <v>36</v>
      </c>
      <c r="G101" s="8" t="s">
        <v>37</v>
      </c>
      <c r="H101" t="s">
        <v>25</v>
      </c>
      <c r="I101" s="4">
        <v>300</v>
      </c>
      <c r="J101" s="8">
        <v>1</v>
      </c>
      <c r="K101" s="4">
        <v>300</v>
      </c>
      <c r="L101" s="4">
        <v>45</v>
      </c>
      <c r="M101" s="3">
        <v>0.15</v>
      </c>
    </row>
    <row r="102" spans="2:13" x14ac:dyDescent="0.25">
      <c r="B102" t="s">
        <v>22</v>
      </c>
      <c r="C102" s="1" t="s">
        <v>14</v>
      </c>
      <c r="D102" s="2">
        <v>44626</v>
      </c>
      <c r="E102" s="8" t="s">
        <v>15</v>
      </c>
      <c r="F102" s="8" t="s">
        <v>36</v>
      </c>
      <c r="G102" s="8" t="s">
        <v>37</v>
      </c>
      <c r="H102" t="s">
        <v>26</v>
      </c>
      <c r="I102" s="4">
        <v>1700</v>
      </c>
      <c r="J102" s="8">
        <v>10</v>
      </c>
      <c r="K102" s="4">
        <v>17000</v>
      </c>
      <c r="L102" s="4">
        <v>8500</v>
      </c>
      <c r="M102" s="3">
        <v>0.5</v>
      </c>
    </row>
    <row r="103" spans="2:13" x14ac:dyDescent="0.25">
      <c r="B103" t="s">
        <v>27</v>
      </c>
      <c r="C103" s="1" t="s">
        <v>14</v>
      </c>
      <c r="D103" s="2">
        <v>44633</v>
      </c>
      <c r="E103" s="8" t="s">
        <v>15</v>
      </c>
      <c r="F103" s="8" t="s">
        <v>36</v>
      </c>
      <c r="G103" s="8" t="s">
        <v>37</v>
      </c>
      <c r="H103" t="s">
        <v>28</v>
      </c>
      <c r="I103" s="4">
        <v>1500</v>
      </c>
      <c r="J103" s="8">
        <v>3</v>
      </c>
      <c r="K103" s="4">
        <v>4500</v>
      </c>
      <c r="L103" s="4">
        <v>1800</v>
      </c>
      <c r="M103" s="3">
        <v>0.4</v>
      </c>
    </row>
    <row r="104" spans="2:13" x14ac:dyDescent="0.25">
      <c r="B104" t="s">
        <v>22</v>
      </c>
      <c r="C104" s="1" t="s">
        <v>20</v>
      </c>
      <c r="D104" s="2">
        <v>44640</v>
      </c>
      <c r="E104" s="8" t="s">
        <v>15</v>
      </c>
      <c r="F104" s="8" t="s">
        <v>36</v>
      </c>
      <c r="G104" s="8" t="s">
        <v>37</v>
      </c>
      <c r="H104" t="s">
        <v>29</v>
      </c>
      <c r="I104" s="4">
        <v>5340</v>
      </c>
      <c r="J104" s="8">
        <v>12</v>
      </c>
      <c r="K104" s="4">
        <v>64080</v>
      </c>
      <c r="L104" s="4">
        <v>19224</v>
      </c>
      <c r="M104" s="3">
        <v>0.3</v>
      </c>
    </row>
    <row r="105" spans="2:13" x14ac:dyDescent="0.25">
      <c r="B105" t="s">
        <v>13</v>
      </c>
      <c r="C105" s="1" t="s">
        <v>20</v>
      </c>
      <c r="D105" s="2">
        <v>44647</v>
      </c>
      <c r="E105" s="8" t="s">
        <v>15</v>
      </c>
      <c r="F105" s="8" t="s">
        <v>36</v>
      </c>
      <c r="G105" s="8" t="s">
        <v>37</v>
      </c>
      <c r="H105" t="s">
        <v>18</v>
      </c>
      <c r="I105" s="4">
        <v>8902</v>
      </c>
      <c r="J105" s="8">
        <v>2</v>
      </c>
      <c r="K105" s="4">
        <v>17804</v>
      </c>
      <c r="L105" s="4">
        <v>6231.4</v>
      </c>
      <c r="M105" s="3">
        <v>0.35</v>
      </c>
    </row>
    <row r="106" spans="2:13" x14ac:dyDescent="0.25">
      <c r="B106" t="s">
        <v>13</v>
      </c>
      <c r="C106" s="1" t="s">
        <v>20</v>
      </c>
      <c r="D106" s="2">
        <v>44654</v>
      </c>
      <c r="E106" s="8" t="s">
        <v>15</v>
      </c>
      <c r="F106" s="8" t="s">
        <v>36</v>
      </c>
      <c r="G106" s="8" t="s">
        <v>37</v>
      </c>
      <c r="H106" t="s">
        <v>23</v>
      </c>
      <c r="I106" s="4">
        <v>5130</v>
      </c>
      <c r="J106" s="8">
        <v>8</v>
      </c>
      <c r="K106" s="4">
        <v>41040</v>
      </c>
      <c r="L106" s="4">
        <v>16416</v>
      </c>
      <c r="M106" s="3">
        <v>0.4</v>
      </c>
    </row>
    <row r="107" spans="2:13" x14ac:dyDescent="0.25">
      <c r="B107" t="s">
        <v>27</v>
      </c>
      <c r="C107" s="1" t="s">
        <v>20</v>
      </c>
      <c r="D107" s="2">
        <v>44661</v>
      </c>
      <c r="E107" s="8" t="s">
        <v>15</v>
      </c>
      <c r="F107" s="8" t="s">
        <v>36</v>
      </c>
      <c r="G107" s="8" t="s">
        <v>37</v>
      </c>
      <c r="H107" t="s">
        <v>18</v>
      </c>
      <c r="I107" s="4">
        <v>8902</v>
      </c>
      <c r="J107" s="8">
        <v>3</v>
      </c>
      <c r="K107" s="4">
        <v>26706</v>
      </c>
      <c r="L107" s="4">
        <v>9347.0999999999985</v>
      </c>
      <c r="M107" s="3">
        <v>0.35</v>
      </c>
    </row>
    <row r="108" spans="2:13" x14ac:dyDescent="0.25">
      <c r="B108" t="s">
        <v>22</v>
      </c>
      <c r="C108" s="1" t="s">
        <v>14</v>
      </c>
      <c r="D108" s="2">
        <v>44668</v>
      </c>
      <c r="E108" s="8" t="s">
        <v>15</v>
      </c>
      <c r="F108" s="8" t="s">
        <v>36</v>
      </c>
      <c r="G108" s="8" t="s">
        <v>37</v>
      </c>
      <c r="H108" t="s">
        <v>30</v>
      </c>
      <c r="I108" s="4">
        <v>3400</v>
      </c>
      <c r="J108" s="8">
        <v>8</v>
      </c>
      <c r="K108" s="4">
        <v>27200</v>
      </c>
      <c r="L108" s="4">
        <v>9520</v>
      </c>
      <c r="M108" s="3">
        <v>0.35</v>
      </c>
    </row>
    <row r="109" spans="2:13" x14ac:dyDescent="0.25">
      <c r="B109" t="s">
        <v>22</v>
      </c>
      <c r="C109" s="1" t="s">
        <v>20</v>
      </c>
      <c r="D109" s="2">
        <v>44675</v>
      </c>
      <c r="E109" s="8" t="s">
        <v>15</v>
      </c>
      <c r="F109" s="8" t="s">
        <v>36</v>
      </c>
      <c r="G109" s="8" t="s">
        <v>37</v>
      </c>
      <c r="H109" t="s">
        <v>31</v>
      </c>
      <c r="I109" s="4">
        <v>5300</v>
      </c>
      <c r="J109" s="8">
        <v>10</v>
      </c>
      <c r="K109" s="4">
        <v>53000</v>
      </c>
      <c r="L109" s="4">
        <v>15900</v>
      </c>
      <c r="M109" s="3">
        <v>0.3</v>
      </c>
    </row>
    <row r="110" spans="2:13" x14ac:dyDescent="0.25">
      <c r="B110" t="s">
        <v>13</v>
      </c>
      <c r="C110" s="1" t="s">
        <v>14</v>
      </c>
      <c r="D110" s="2">
        <v>44682</v>
      </c>
      <c r="E110" s="8" t="s">
        <v>15</v>
      </c>
      <c r="F110" s="8" t="s">
        <v>36</v>
      </c>
      <c r="G110" s="8" t="s">
        <v>37</v>
      </c>
      <c r="H110" t="s">
        <v>18</v>
      </c>
      <c r="I110" s="4">
        <v>8902</v>
      </c>
      <c r="J110" s="8">
        <v>11</v>
      </c>
      <c r="K110" s="4">
        <v>97922</v>
      </c>
      <c r="L110" s="4">
        <v>34272.699999999997</v>
      </c>
      <c r="M110" s="3">
        <v>0.35</v>
      </c>
    </row>
    <row r="111" spans="2:13" x14ac:dyDescent="0.25">
      <c r="B111" t="s">
        <v>13</v>
      </c>
      <c r="C111" s="1" t="s">
        <v>20</v>
      </c>
      <c r="D111" s="2">
        <v>44689</v>
      </c>
      <c r="E111" s="8" t="s">
        <v>15</v>
      </c>
      <c r="F111" s="8" t="s">
        <v>36</v>
      </c>
      <c r="G111" s="8" t="s">
        <v>37</v>
      </c>
      <c r="H111" t="s">
        <v>23</v>
      </c>
      <c r="I111" s="4">
        <v>5130</v>
      </c>
      <c r="J111" s="8">
        <v>2</v>
      </c>
      <c r="K111" s="4">
        <v>10260</v>
      </c>
      <c r="L111" s="4">
        <v>4104</v>
      </c>
      <c r="M111" s="3">
        <v>0.4</v>
      </c>
    </row>
    <row r="112" spans="2:13" x14ac:dyDescent="0.25">
      <c r="B112" t="s">
        <v>24</v>
      </c>
      <c r="C112" s="1" t="s">
        <v>14</v>
      </c>
      <c r="D112" s="2">
        <v>44696</v>
      </c>
      <c r="E112" s="8" t="s">
        <v>15</v>
      </c>
      <c r="F112" s="8" t="s">
        <v>36</v>
      </c>
      <c r="G112" s="8" t="s">
        <v>37</v>
      </c>
      <c r="H112" t="s">
        <v>25</v>
      </c>
      <c r="I112" s="4">
        <v>300</v>
      </c>
      <c r="J112" s="8">
        <v>11</v>
      </c>
      <c r="K112" s="4">
        <v>3300</v>
      </c>
      <c r="L112" s="4">
        <v>495</v>
      </c>
      <c r="M112" s="3">
        <v>0.15</v>
      </c>
    </row>
    <row r="113" spans="2:13" x14ac:dyDescent="0.25">
      <c r="B113" t="s">
        <v>27</v>
      </c>
      <c r="C113" s="1" t="s">
        <v>20</v>
      </c>
      <c r="D113" s="2">
        <v>44703</v>
      </c>
      <c r="E113" s="8" t="s">
        <v>15</v>
      </c>
      <c r="F113" s="8" t="s">
        <v>36</v>
      </c>
      <c r="G113" s="8" t="s">
        <v>37</v>
      </c>
      <c r="H113" t="s">
        <v>32</v>
      </c>
      <c r="I113" s="4">
        <v>3200</v>
      </c>
      <c r="J113" s="8">
        <v>5</v>
      </c>
      <c r="K113" s="4">
        <v>16000</v>
      </c>
      <c r="L113" s="4">
        <v>3200</v>
      </c>
      <c r="M113" s="3">
        <v>0.2</v>
      </c>
    </row>
    <row r="114" spans="2:13" x14ac:dyDescent="0.25">
      <c r="B114" t="s">
        <v>13</v>
      </c>
      <c r="C114" s="1" t="s">
        <v>20</v>
      </c>
      <c r="D114" s="2">
        <v>44710</v>
      </c>
      <c r="E114" s="8" t="s">
        <v>15</v>
      </c>
      <c r="F114" s="8" t="s">
        <v>36</v>
      </c>
      <c r="G114" s="8" t="s">
        <v>37</v>
      </c>
      <c r="H114" t="s">
        <v>18</v>
      </c>
      <c r="I114" s="4">
        <v>8902</v>
      </c>
      <c r="J114" s="8">
        <v>2</v>
      </c>
      <c r="K114" s="4">
        <v>17804</v>
      </c>
      <c r="L114" s="4">
        <v>6231.4</v>
      </c>
      <c r="M114" s="3">
        <v>0.35</v>
      </c>
    </row>
    <row r="115" spans="2:13" x14ac:dyDescent="0.25">
      <c r="B115" t="s">
        <v>22</v>
      </c>
      <c r="C115" s="1" t="s">
        <v>20</v>
      </c>
      <c r="D115" s="2">
        <v>44717</v>
      </c>
      <c r="E115" s="8" t="s">
        <v>15</v>
      </c>
      <c r="F115" s="8" t="s">
        <v>36</v>
      </c>
      <c r="G115" s="8" t="s">
        <v>37</v>
      </c>
      <c r="H115" t="s">
        <v>25</v>
      </c>
      <c r="I115" s="4">
        <v>300</v>
      </c>
      <c r="J115" s="8">
        <v>10</v>
      </c>
      <c r="K115" s="4">
        <v>3000</v>
      </c>
      <c r="L115" s="4">
        <v>450</v>
      </c>
      <c r="M115" s="3">
        <v>0.15</v>
      </c>
    </row>
    <row r="116" spans="2:13" x14ac:dyDescent="0.25">
      <c r="B116" t="s">
        <v>24</v>
      </c>
      <c r="C116" s="1" t="s">
        <v>14</v>
      </c>
      <c r="D116" s="2">
        <v>44724</v>
      </c>
      <c r="E116" s="8" t="s">
        <v>15</v>
      </c>
      <c r="F116" s="8" t="s">
        <v>36</v>
      </c>
      <c r="G116" s="8" t="s">
        <v>37</v>
      </c>
      <c r="H116" t="s">
        <v>32</v>
      </c>
      <c r="I116" s="4">
        <v>3200</v>
      </c>
      <c r="J116" s="8">
        <v>12</v>
      </c>
      <c r="K116" s="4">
        <v>38400</v>
      </c>
      <c r="L116" s="4">
        <v>7680</v>
      </c>
      <c r="M116" s="3">
        <v>0.2</v>
      </c>
    </row>
    <row r="117" spans="2:13" x14ac:dyDescent="0.25">
      <c r="B117" t="s">
        <v>13</v>
      </c>
      <c r="C117" s="1" t="s">
        <v>20</v>
      </c>
      <c r="D117" s="2">
        <v>44731</v>
      </c>
      <c r="E117" s="8" t="s">
        <v>15</v>
      </c>
      <c r="F117" s="8" t="s">
        <v>36</v>
      </c>
      <c r="G117" s="8" t="s">
        <v>37</v>
      </c>
      <c r="H117" t="s">
        <v>33</v>
      </c>
      <c r="I117" s="4">
        <v>4600</v>
      </c>
      <c r="J117" s="8">
        <v>7</v>
      </c>
      <c r="K117" s="4">
        <v>32200</v>
      </c>
      <c r="L117" s="4">
        <v>8050</v>
      </c>
      <c r="M117" s="3">
        <v>0.25</v>
      </c>
    </row>
    <row r="118" spans="2:13" x14ac:dyDescent="0.25">
      <c r="B118" t="s">
        <v>24</v>
      </c>
      <c r="C118" s="1" t="s">
        <v>14</v>
      </c>
      <c r="D118" s="2">
        <v>44738</v>
      </c>
      <c r="E118" s="8" t="s">
        <v>15</v>
      </c>
      <c r="F118" s="8" t="s">
        <v>36</v>
      </c>
      <c r="G118" s="8" t="s">
        <v>37</v>
      </c>
      <c r="H118" t="s">
        <v>21</v>
      </c>
      <c r="I118" s="4">
        <v>1200</v>
      </c>
      <c r="J118" s="8">
        <v>9</v>
      </c>
      <c r="K118" s="4">
        <v>10800</v>
      </c>
      <c r="L118" s="4">
        <v>3240</v>
      </c>
      <c r="M118" s="3">
        <v>0.3</v>
      </c>
    </row>
    <row r="119" spans="2:13" x14ac:dyDescent="0.25">
      <c r="B119" t="s">
        <v>27</v>
      </c>
      <c r="C119" s="1" t="s">
        <v>14</v>
      </c>
      <c r="D119" s="2">
        <v>44745</v>
      </c>
      <c r="E119" s="8" t="s">
        <v>15</v>
      </c>
      <c r="F119" s="8" t="s">
        <v>36</v>
      </c>
      <c r="G119" s="8" t="s">
        <v>37</v>
      </c>
      <c r="H119" t="s">
        <v>33</v>
      </c>
      <c r="I119" s="4">
        <v>4600</v>
      </c>
      <c r="J119" s="8">
        <v>11</v>
      </c>
      <c r="K119" s="4">
        <v>50600</v>
      </c>
      <c r="L119" s="4">
        <v>12650</v>
      </c>
      <c r="M119" s="3">
        <v>0.25</v>
      </c>
    </row>
    <row r="120" spans="2:13" x14ac:dyDescent="0.25">
      <c r="B120" t="s">
        <v>34</v>
      </c>
      <c r="C120" s="1" t="s">
        <v>20</v>
      </c>
      <c r="D120" s="2">
        <v>44752</v>
      </c>
      <c r="E120" s="8" t="s">
        <v>15</v>
      </c>
      <c r="F120" s="8" t="s">
        <v>36</v>
      </c>
      <c r="G120" s="8" t="s">
        <v>37</v>
      </c>
      <c r="H120" t="s">
        <v>29</v>
      </c>
      <c r="I120" s="4">
        <v>5340</v>
      </c>
      <c r="J120" s="8">
        <v>9</v>
      </c>
      <c r="K120" s="4">
        <v>48060</v>
      </c>
      <c r="L120" s="4">
        <v>14418</v>
      </c>
      <c r="M120" s="3">
        <v>0.3</v>
      </c>
    </row>
    <row r="121" spans="2:13" x14ac:dyDescent="0.25">
      <c r="B121" t="s">
        <v>13</v>
      </c>
      <c r="C121" s="1" t="s">
        <v>20</v>
      </c>
      <c r="D121" s="2">
        <v>44759</v>
      </c>
      <c r="E121" s="8" t="s">
        <v>15</v>
      </c>
      <c r="F121" s="8" t="s">
        <v>36</v>
      </c>
      <c r="G121" s="8" t="s">
        <v>37</v>
      </c>
      <c r="H121" t="s">
        <v>31</v>
      </c>
      <c r="I121" s="4">
        <v>5300</v>
      </c>
      <c r="J121" s="8">
        <v>5</v>
      </c>
      <c r="K121" s="4">
        <v>26500</v>
      </c>
      <c r="L121" s="4">
        <v>7950</v>
      </c>
      <c r="M121" s="3">
        <v>0.3</v>
      </c>
    </row>
    <row r="122" spans="2:13" x14ac:dyDescent="0.25">
      <c r="B122" t="s">
        <v>13</v>
      </c>
      <c r="C122" s="1" t="s">
        <v>20</v>
      </c>
      <c r="D122" s="2">
        <v>44766</v>
      </c>
      <c r="E122" s="8" t="s">
        <v>15</v>
      </c>
      <c r="F122" s="8" t="s">
        <v>36</v>
      </c>
      <c r="G122" s="8" t="s">
        <v>37</v>
      </c>
      <c r="H122" t="s">
        <v>28</v>
      </c>
      <c r="I122" s="4">
        <v>1500</v>
      </c>
      <c r="J122" s="8">
        <v>3</v>
      </c>
      <c r="K122" s="4">
        <v>4500</v>
      </c>
      <c r="L122" s="4">
        <v>1800</v>
      </c>
      <c r="M122" s="3">
        <v>0.4</v>
      </c>
    </row>
    <row r="123" spans="2:13" x14ac:dyDescent="0.25">
      <c r="B123" t="s">
        <v>22</v>
      </c>
      <c r="C123" s="1" t="s">
        <v>20</v>
      </c>
      <c r="D123" s="2">
        <v>44766</v>
      </c>
      <c r="E123" s="8" t="s">
        <v>15</v>
      </c>
      <c r="F123" s="8" t="s">
        <v>36</v>
      </c>
      <c r="G123" s="8" t="s">
        <v>37</v>
      </c>
      <c r="H123" t="s">
        <v>32</v>
      </c>
      <c r="I123" s="4">
        <v>3200</v>
      </c>
      <c r="J123" s="8">
        <v>10</v>
      </c>
      <c r="K123" s="4">
        <v>32000</v>
      </c>
      <c r="L123" s="4">
        <v>6400</v>
      </c>
      <c r="M123" s="3">
        <v>0.2</v>
      </c>
    </row>
    <row r="124" spans="2:13" x14ac:dyDescent="0.25">
      <c r="B124" t="s">
        <v>13</v>
      </c>
      <c r="C124" s="1" t="s">
        <v>14</v>
      </c>
      <c r="D124" s="2">
        <v>44773</v>
      </c>
      <c r="E124" s="8" t="s">
        <v>15</v>
      </c>
      <c r="F124" s="8" t="s">
        <v>36</v>
      </c>
      <c r="G124" s="8" t="s">
        <v>37</v>
      </c>
      <c r="H124" t="s">
        <v>28</v>
      </c>
      <c r="I124" s="4">
        <v>1500</v>
      </c>
      <c r="J124" s="8">
        <v>8</v>
      </c>
      <c r="K124" s="4">
        <v>12000</v>
      </c>
      <c r="L124" s="4">
        <v>4800</v>
      </c>
      <c r="M124" s="3">
        <v>0.4</v>
      </c>
    </row>
    <row r="125" spans="2:13" x14ac:dyDescent="0.25">
      <c r="B125" t="s">
        <v>24</v>
      </c>
      <c r="C125" s="1" t="s">
        <v>14</v>
      </c>
      <c r="D125" s="2">
        <v>44780</v>
      </c>
      <c r="E125" s="8" t="s">
        <v>15</v>
      </c>
      <c r="F125" s="8" t="s">
        <v>36</v>
      </c>
      <c r="G125" s="8" t="s">
        <v>37</v>
      </c>
      <c r="H125" t="s">
        <v>19</v>
      </c>
      <c r="I125" s="4">
        <v>500</v>
      </c>
      <c r="J125" s="8">
        <v>12</v>
      </c>
      <c r="K125" s="4">
        <v>6000</v>
      </c>
      <c r="L125" s="4">
        <v>1500</v>
      </c>
      <c r="M125" s="3">
        <v>0.25</v>
      </c>
    </row>
    <row r="126" spans="2:13" x14ac:dyDescent="0.25">
      <c r="B126" t="s">
        <v>13</v>
      </c>
      <c r="C126" s="1" t="s">
        <v>20</v>
      </c>
      <c r="D126" s="2">
        <v>44787</v>
      </c>
      <c r="E126" s="8" t="s">
        <v>15</v>
      </c>
      <c r="F126" s="8" t="s">
        <v>36</v>
      </c>
      <c r="G126" s="8" t="s">
        <v>37</v>
      </c>
      <c r="H126" t="s">
        <v>25</v>
      </c>
      <c r="I126" s="4">
        <v>300</v>
      </c>
      <c r="J126" s="8">
        <v>8</v>
      </c>
      <c r="K126" s="4">
        <v>2400</v>
      </c>
      <c r="L126" s="4">
        <v>360</v>
      </c>
      <c r="M126" s="3">
        <v>0.15</v>
      </c>
    </row>
    <row r="127" spans="2:13" x14ac:dyDescent="0.25">
      <c r="B127" t="s">
        <v>27</v>
      </c>
      <c r="C127" s="1" t="s">
        <v>14</v>
      </c>
      <c r="D127" s="2">
        <v>44794</v>
      </c>
      <c r="E127" s="8" t="s">
        <v>15</v>
      </c>
      <c r="F127" s="8" t="s">
        <v>36</v>
      </c>
      <c r="G127" s="8" t="s">
        <v>37</v>
      </c>
      <c r="H127" t="s">
        <v>26</v>
      </c>
      <c r="I127" s="4">
        <v>1700</v>
      </c>
      <c r="J127" s="8">
        <v>10</v>
      </c>
      <c r="K127" s="4">
        <v>17000</v>
      </c>
      <c r="L127" s="4">
        <v>8500</v>
      </c>
      <c r="M127" s="3">
        <v>0.5</v>
      </c>
    </row>
    <row r="128" spans="2:13" x14ac:dyDescent="0.25">
      <c r="B128" t="s">
        <v>13</v>
      </c>
      <c r="C128" s="1" t="s">
        <v>20</v>
      </c>
      <c r="D128" s="2">
        <v>44801</v>
      </c>
      <c r="E128" s="8" t="s">
        <v>15</v>
      </c>
      <c r="F128" s="8" t="s">
        <v>36</v>
      </c>
      <c r="G128" s="8" t="s">
        <v>37</v>
      </c>
      <c r="H128" t="s">
        <v>30</v>
      </c>
      <c r="I128" s="4">
        <v>3400</v>
      </c>
      <c r="J128" s="8">
        <v>6</v>
      </c>
      <c r="K128" s="4">
        <v>20400</v>
      </c>
      <c r="L128" s="4">
        <v>7140</v>
      </c>
      <c r="M128" s="3">
        <v>0.35</v>
      </c>
    </row>
    <row r="129" spans="2:13" x14ac:dyDescent="0.25">
      <c r="B129" t="s">
        <v>13</v>
      </c>
      <c r="C129" s="1" t="s">
        <v>20</v>
      </c>
      <c r="D129" s="2">
        <v>44808</v>
      </c>
      <c r="E129" s="8" t="s">
        <v>15</v>
      </c>
      <c r="F129" s="8" t="s">
        <v>36</v>
      </c>
      <c r="G129" s="8" t="s">
        <v>37</v>
      </c>
      <c r="H129" t="s">
        <v>25</v>
      </c>
      <c r="I129" s="4">
        <v>300</v>
      </c>
      <c r="J129" s="8">
        <v>4</v>
      </c>
      <c r="K129" s="4">
        <v>1200</v>
      </c>
      <c r="L129" s="4">
        <v>180</v>
      </c>
      <c r="M129" s="3">
        <v>0.15</v>
      </c>
    </row>
    <row r="130" spans="2:13" x14ac:dyDescent="0.25">
      <c r="B130" t="s">
        <v>13</v>
      </c>
      <c r="C130" s="1" t="s">
        <v>20</v>
      </c>
      <c r="D130" s="2">
        <v>44815</v>
      </c>
      <c r="E130" s="8" t="s">
        <v>15</v>
      </c>
      <c r="F130" s="8" t="s">
        <v>36</v>
      </c>
      <c r="G130" s="8" t="s">
        <v>37</v>
      </c>
      <c r="H130" t="s">
        <v>19</v>
      </c>
      <c r="I130" s="4">
        <v>500</v>
      </c>
      <c r="J130" s="8">
        <v>9</v>
      </c>
      <c r="K130" s="4">
        <v>4500</v>
      </c>
      <c r="L130" s="4">
        <v>1125</v>
      </c>
      <c r="M130" s="3">
        <v>0.25</v>
      </c>
    </row>
    <row r="131" spans="2:13" x14ac:dyDescent="0.25">
      <c r="B131" t="s">
        <v>27</v>
      </c>
      <c r="C131" s="1" t="s">
        <v>20</v>
      </c>
      <c r="D131" s="2">
        <v>44822</v>
      </c>
      <c r="E131" s="8" t="s">
        <v>15</v>
      </c>
      <c r="F131" s="8" t="s">
        <v>36</v>
      </c>
      <c r="G131" s="8" t="s">
        <v>37</v>
      </c>
      <c r="H131" t="s">
        <v>32</v>
      </c>
      <c r="I131" s="4">
        <v>3200</v>
      </c>
      <c r="J131" s="8">
        <v>5</v>
      </c>
      <c r="K131" s="4">
        <v>16000</v>
      </c>
      <c r="L131" s="4">
        <v>3200</v>
      </c>
      <c r="M131" s="3">
        <v>0.2</v>
      </c>
    </row>
    <row r="132" spans="2:13" x14ac:dyDescent="0.25">
      <c r="B132" t="s">
        <v>13</v>
      </c>
      <c r="C132" s="1" t="s">
        <v>20</v>
      </c>
      <c r="D132" s="2">
        <v>44829</v>
      </c>
      <c r="E132" s="8" t="s">
        <v>15</v>
      </c>
      <c r="F132" s="8" t="s">
        <v>36</v>
      </c>
      <c r="G132" s="8" t="s">
        <v>37</v>
      </c>
      <c r="H132" t="s">
        <v>19</v>
      </c>
      <c r="I132" s="4">
        <v>500</v>
      </c>
      <c r="J132" s="8">
        <v>1</v>
      </c>
      <c r="K132" s="4">
        <v>500</v>
      </c>
      <c r="L132" s="4">
        <v>125</v>
      </c>
      <c r="M132" s="3">
        <v>0.25</v>
      </c>
    </row>
    <row r="133" spans="2:13" x14ac:dyDescent="0.25">
      <c r="B133" t="s">
        <v>27</v>
      </c>
      <c r="C133" s="1" t="s">
        <v>20</v>
      </c>
      <c r="D133" s="2">
        <v>44836</v>
      </c>
      <c r="E133" s="8" t="s">
        <v>15</v>
      </c>
      <c r="F133" s="8" t="s">
        <v>36</v>
      </c>
      <c r="G133" s="8" t="s">
        <v>37</v>
      </c>
      <c r="H133" t="s">
        <v>26</v>
      </c>
      <c r="I133" s="4">
        <v>1700</v>
      </c>
      <c r="J133" s="8">
        <v>6</v>
      </c>
      <c r="K133" s="4">
        <v>10200</v>
      </c>
      <c r="L133" s="4">
        <v>5100</v>
      </c>
      <c r="M133" s="3">
        <v>0.5</v>
      </c>
    </row>
    <row r="134" spans="2:13" x14ac:dyDescent="0.25">
      <c r="B134" t="s">
        <v>13</v>
      </c>
      <c r="C134" s="1" t="s">
        <v>20</v>
      </c>
      <c r="D134" s="2">
        <v>44843</v>
      </c>
      <c r="E134" s="8" t="s">
        <v>15</v>
      </c>
      <c r="F134" s="8" t="s">
        <v>36</v>
      </c>
      <c r="G134" s="8" t="s">
        <v>37</v>
      </c>
      <c r="H134" t="s">
        <v>18</v>
      </c>
      <c r="I134" s="4">
        <v>8902</v>
      </c>
      <c r="J134" s="8">
        <v>4</v>
      </c>
      <c r="K134" s="4">
        <v>35608</v>
      </c>
      <c r="L134" s="4">
        <v>12462.8</v>
      </c>
      <c r="M134" s="3">
        <v>0.35</v>
      </c>
    </row>
    <row r="135" spans="2:13" x14ac:dyDescent="0.25">
      <c r="B135" t="s">
        <v>22</v>
      </c>
      <c r="C135" s="1" t="s">
        <v>20</v>
      </c>
      <c r="D135" s="2">
        <v>44850</v>
      </c>
      <c r="E135" s="8" t="s">
        <v>15</v>
      </c>
      <c r="F135" s="8" t="s">
        <v>36</v>
      </c>
      <c r="G135" s="8" t="s">
        <v>37</v>
      </c>
      <c r="H135" t="s">
        <v>29</v>
      </c>
      <c r="I135" s="4">
        <v>5340</v>
      </c>
      <c r="J135" s="8">
        <v>1</v>
      </c>
      <c r="K135" s="4">
        <v>5340</v>
      </c>
      <c r="L135" s="4">
        <v>1602</v>
      </c>
      <c r="M135" s="3">
        <v>0.3</v>
      </c>
    </row>
    <row r="136" spans="2:13" x14ac:dyDescent="0.25">
      <c r="B136" t="s">
        <v>13</v>
      </c>
      <c r="C136" s="1" t="s">
        <v>20</v>
      </c>
      <c r="D136" s="2">
        <v>44857</v>
      </c>
      <c r="E136" s="8" t="s">
        <v>15</v>
      </c>
      <c r="F136" s="8" t="s">
        <v>36</v>
      </c>
      <c r="G136" s="8" t="s">
        <v>37</v>
      </c>
      <c r="H136" t="s">
        <v>18</v>
      </c>
      <c r="I136" s="4">
        <v>8902</v>
      </c>
      <c r="J136" s="8">
        <v>8</v>
      </c>
      <c r="K136" s="4">
        <v>71216</v>
      </c>
      <c r="L136" s="4">
        <v>24925.599999999999</v>
      </c>
      <c r="M136" s="3">
        <v>0.35</v>
      </c>
    </row>
    <row r="137" spans="2:13" x14ac:dyDescent="0.25">
      <c r="B137" t="s">
        <v>27</v>
      </c>
      <c r="C137" s="1" t="s">
        <v>14</v>
      </c>
      <c r="D137" s="2">
        <v>44864</v>
      </c>
      <c r="E137" s="8" t="s">
        <v>15</v>
      </c>
      <c r="F137" s="8" t="s">
        <v>36</v>
      </c>
      <c r="G137" s="8" t="s">
        <v>37</v>
      </c>
      <c r="H137" t="s">
        <v>19</v>
      </c>
      <c r="I137" s="4">
        <v>500</v>
      </c>
      <c r="J137" s="8">
        <v>5</v>
      </c>
      <c r="K137" s="4">
        <v>2500</v>
      </c>
      <c r="L137" s="4">
        <v>625</v>
      </c>
      <c r="M137" s="3">
        <v>0.25</v>
      </c>
    </row>
    <row r="138" spans="2:13" x14ac:dyDescent="0.25">
      <c r="B138" t="s">
        <v>34</v>
      </c>
      <c r="C138" s="1" t="s">
        <v>20</v>
      </c>
      <c r="D138" s="2">
        <v>44871</v>
      </c>
      <c r="E138" s="8" t="s">
        <v>15</v>
      </c>
      <c r="F138" s="8" t="s">
        <v>36</v>
      </c>
      <c r="G138" s="8" t="s">
        <v>37</v>
      </c>
      <c r="H138" t="s">
        <v>21</v>
      </c>
      <c r="I138" s="4">
        <v>1200</v>
      </c>
      <c r="J138" s="8">
        <v>2</v>
      </c>
      <c r="K138" s="4">
        <v>2400</v>
      </c>
      <c r="L138" s="4">
        <v>720</v>
      </c>
      <c r="M138" s="3">
        <v>0.3</v>
      </c>
    </row>
    <row r="139" spans="2:13" x14ac:dyDescent="0.25">
      <c r="B139" t="s">
        <v>24</v>
      </c>
      <c r="C139" s="1" t="s">
        <v>14</v>
      </c>
      <c r="D139" s="2">
        <v>44878</v>
      </c>
      <c r="E139" s="8" t="s">
        <v>15</v>
      </c>
      <c r="F139" s="8" t="s">
        <v>36</v>
      </c>
      <c r="G139" s="8" t="s">
        <v>37</v>
      </c>
      <c r="H139" t="s">
        <v>35</v>
      </c>
      <c r="I139" s="4">
        <v>4500</v>
      </c>
      <c r="J139" s="8">
        <v>5</v>
      </c>
      <c r="K139" s="4">
        <v>22500</v>
      </c>
      <c r="L139" s="4">
        <v>5625</v>
      </c>
      <c r="M139" s="3">
        <v>0.25</v>
      </c>
    </row>
    <row r="140" spans="2:13" x14ac:dyDescent="0.25">
      <c r="B140" t="s">
        <v>13</v>
      </c>
      <c r="C140" s="1" t="s">
        <v>20</v>
      </c>
      <c r="D140" s="2">
        <v>44885</v>
      </c>
      <c r="E140" s="8" t="s">
        <v>15</v>
      </c>
      <c r="F140" s="8" t="s">
        <v>36</v>
      </c>
      <c r="G140" s="8" t="s">
        <v>37</v>
      </c>
      <c r="H140" t="s">
        <v>18</v>
      </c>
      <c r="I140" s="4">
        <v>8902</v>
      </c>
      <c r="J140" s="8">
        <v>8</v>
      </c>
      <c r="K140" s="4">
        <v>71216</v>
      </c>
      <c r="L140" s="4">
        <v>24925.599999999999</v>
      </c>
      <c r="M140" s="3">
        <v>0.35</v>
      </c>
    </row>
    <row r="141" spans="2:13" x14ac:dyDescent="0.25">
      <c r="B141" t="s">
        <v>34</v>
      </c>
      <c r="C141" s="1" t="s">
        <v>20</v>
      </c>
      <c r="D141" s="2">
        <v>44892</v>
      </c>
      <c r="E141" s="8" t="s">
        <v>15</v>
      </c>
      <c r="F141" s="8" t="s">
        <v>36</v>
      </c>
      <c r="G141" s="8" t="s">
        <v>37</v>
      </c>
      <c r="H141" t="s">
        <v>31</v>
      </c>
      <c r="I141" s="4">
        <v>5300</v>
      </c>
      <c r="J141" s="8">
        <v>1</v>
      </c>
      <c r="K141" s="4">
        <v>5300</v>
      </c>
      <c r="L141" s="4">
        <v>1590</v>
      </c>
      <c r="M141" s="3">
        <v>0.3</v>
      </c>
    </row>
    <row r="142" spans="2:13" x14ac:dyDescent="0.25">
      <c r="B142" t="s">
        <v>24</v>
      </c>
      <c r="C142" s="1" t="s">
        <v>20</v>
      </c>
      <c r="D142" s="2">
        <v>44899</v>
      </c>
      <c r="E142" s="8" t="s">
        <v>15</v>
      </c>
      <c r="F142" s="8" t="s">
        <v>36</v>
      </c>
      <c r="G142" s="8" t="s">
        <v>37</v>
      </c>
      <c r="H142" t="s">
        <v>31</v>
      </c>
      <c r="I142" s="4">
        <v>5300</v>
      </c>
      <c r="J142" s="8">
        <v>1</v>
      </c>
      <c r="K142" s="4">
        <v>5300</v>
      </c>
      <c r="L142" s="4">
        <v>1590</v>
      </c>
      <c r="M142" s="3">
        <v>0.3</v>
      </c>
    </row>
    <row r="143" spans="2:13" x14ac:dyDescent="0.25">
      <c r="B143" t="s">
        <v>13</v>
      </c>
      <c r="C143" s="1" t="s">
        <v>20</v>
      </c>
      <c r="D143" s="2">
        <v>44906</v>
      </c>
      <c r="E143" s="8" t="s">
        <v>15</v>
      </c>
      <c r="F143" s="8" t="s">
        <v>36</v>
      </c>
      <c r="G143" s="8" t="s">
        <v>37</v>
      </c>
      <c r="H143" t="s">
        <v>33</v>
      </c>
      <c r="I143" s="4">
        <v>4600</v>
      </c>
      <c r="J143" s="8">
        <v>8</v>
      </c>
      <c r="K143" s="4">
        <v>36800</v>
      </c>
      <c r="L143" s="4">
        <v>9200</v>
      </c>
      <c r="M143" s="3">
        <v>0.25</v>
      </c>
    </row>
    <row r="144" spans="2:13" x14ac:dyDescent="0.25">
      <c r="B144" t="s">
        <v>22</v>
      </c>
      <c r="C144" s="1" t="s">
        <v>14</v>
      </c>
      <c r="D144" s="2">
        <v>44913</v>
      </c>
      <c r="E144" s="8" t="s">
        <v>15</v>
      </c>
      <c r="F144" s="8" t="s">
        <v>36</v>
      </c>
      <c r="G144" s="8" t="s">
        <v>37</v>
      </c>
      <c r="H144" t="s">
        <v>32</v>
      </c>
      <c r="I144" s="4">
        <v>3200</v>
      </c>
      <c r="J144" s="8">
        <v>6</v>
      </c>
      <c r="K144" s="4">
        <v>19200</v>
      </c>
      <c r="L144" s="4">
        <v>3840</v>
      </c>
      <c r="M144" s="3">
        <v>0.2</v>
      </c>
    </row>
    <row r="145" spans="2:13" x14ac:dyDescent="0.25">
      <c r="B145" t="s">
        <v>13</v>
      </c>
      <c r="C145" s="1" t="s">
        <v>14</v>
      </c>
      <c r="D145" s="2">
        <v>44920</v>
      </c>
      <c r="E145" s="8" t="s">
        <v>15</v>
      </c>
      <c r="F145" s="8" t="s">
        <v>36</v>
      </c>
      <c r="G145" s="8" t="s">
        <v>37</v>
      </c>
      <c r="H145" t="s">
        <v>23</v>
      </c>
      <c r="I145" s="4">
        <v>5130</v>
      </c>
      <c r="J145" s="8">
        <v>5</v>
      </c>
      <c r="K145" s="4">
        <v>25650</v>
      </c>
      <c r="L145" s="4">
        <v>10260</v>
      </c>
      <c r="M145" s="3">
        <v>0.4</v>
      </c>
    </row>
    <row r="146" spans="2:13" x14ac:dyDescent="0.25">
      <c r="B146" t="s">
        <v>22</v>
      </c>
      <c r="C146" s="1" t="s">
        <v>20</v>
      </c>
      <c r="D146" s="2">
        <v>44927</v>
      </c>
      <c r="E146" s="8" t="s">
        <v>15</v>
      </c>
      <c r="F146" s="8" t="s">
        <v>36</v>
      </c>
      <c r="G146" s="8" t="s">
        <v>37</v>
      </c>
      <c r="H146" t="s">
        <v>35</v>
      </c>
      <c r="I146" s="4">
        <v>4500</v>
      </c>
      <c r="J146" s="8">
        <v>11</v>
      </c>
      <c r="K146" s="4">
        <v>49500</v>
      </c>
      <c r="L146" s="4">
        <v>12375</v>
      </c>
      <c r="M146" s="3">
        <v>0.25</v>
      </c>
    </row>
    <row r="147" spans="2:13" x14ac:dyDescent="0.25">
      <c r="B147" t="s">
        <v>34</v>
      </c>
      <c r="C147" s="1" t="s">
        <v>20</v>
      </c>
      <c r="D147" s="2">
        <v>44934</v>
      </c>
      <c r="E147" s="8" t="s">
        <v>15</v>
      </c>
      <c r="F147" s="8" t="s">
        <v>36</v>
      </c>
      <c r="G147" s="8" t="s">
        <v>37</v>
      </c>
      <c r="H147" t="s">
        <v>25</v>
      </c>
      <c r="I147" s="4">
        <v>300</v>
      </c>
      <c r="J147" s="8">
        <v>4</v>
      </c>
      <c r="K147" s="4">
        <v>1200</v>
      </c>
      <c r="L147" s="4">
        <v>180</v>
      </c>
      <c r="M147" s="3">
        <v>0.15</v>
      </c>
    </row>
    <row r="148" spans="2:13" x14ac:dyDescent="0.25">
      <c r="B148" t="s">
        <v>13</v>
      </c>
      <c r="C148" s="1" t="s">
        <v>14</v>
      </c>
      <c r="D148" s="2">
        <v>44941</v>
      </c>
      <c r="E148" s="8" t="s">
        <v>15</v>
      </c>
      <c r="F148" s="8" t="s">
        <v>36</v>
      </c>
      <c r="G148" s="8" t="s">
        <v>37</v>
      </c>
      <c r="H148" t="s">
        <v>18</v>
      </c>
      <c r="I148" s="4">
        <v>8902</v>
      </c>
      <c r="J148" s="8">
        <v>3</v>
      </c>
      <c r="K148" s="4">
        <v>26706</v>
      </c>
      <c r="L148" s="4">
        <v>9347.0999999999985</v>
      </c>
      <c r="M148" s="3">
        <v>0.35</v>
      </c>
    </row>
    <row r="149" spans="2:13" x14ac:dyDescent="0.25">
      <c r="B149" t="s">
        <v>13</v>
      </c>
      <c r="C149" s="1" t="s">
        <v>14</v>
      </c>
      <c r="D149" s="2">
        <v>44948</v>
      </c>
      <c r="E149" s="8" t="s">
        <v>15</v>
      </c>
      <c r="F149" s="8" t="s">
        <v>36</v>
      </c>
      <c r="G149" s="8" t="s">
        <v>37</v>
      </c>
      <c r="H149" t="s">
        <v>33</v>
      </c>
      <c r="I149" s="4">
        <v>4600</v>
      </c>
      <c r="J149" s="8">
        <v>12</v>
      </c>
      <c r="K149" s="4">
        <v>55200</v>
      </c>
      <c r="L149" s="4">
        <v>13800</v>
      </c>
      <c r="M149" s="3">
        <v>0.25</v>
      </c>
    </row>
    <row r="150" spans="2:13" x14ac:dyDescent="0.25">
      <c r="B150" t="s">
        <v>13</v>
      </c>
      <c r="C150" s="1" t="s">
        <v>14</v>
      </c>
      <c r="D150" s="2">
        <v>44955</v>
      </c>
      <c r="E150" s="8" t="s">
        <v>15</v>
      </c>
      <c r="F150" s="8" t="s">
        <v>36</v>
      </c>
      <c r="G150" s="8" t="s">
        <v>37</v>
      </c>
      <c r="H150" t="s">
        <v>30</v>
      </c>
      <c r="I150" s="4">
        <v>3400</v>
      </c>
      <c r="J150" s="8">
        <v>1</v>
      </c>
      <c r="K150" s="4">
        <v>3400</v>
      </c>
      <c r="L150" s="4">
        <v>1190</v>
      </c>
      <c r="M150" s="3">
        <v>0.35</v>
      </c>
    </row>
    <row r="151" spans="2:13" x14ac:dyDescent="0.25">
      <c r="B151" t="s">
        <v>34</v>
      </c>
      <c r="C151" s="1" t="s">
        <v>20</v>
      </c>
      <c r="D151" s="2">
        <v>44962</v>
      </c>
      <c r="E151" s="8" t="s">
        <v>15</v>
      </c>
      <c r="F151" s="8" t="s">
        <v>36</v>
      </c>
      <c r="G151" s="8" t="s">
        <v>37</v>
      </c>
      <c r="H151" t="s">
        <v>29</v>
      </c>
      <c r="I151" s="4">
        <v>5340</v>
      </c>
      <c r="J151" s="8">
        <v>8</v>
      </c>
      <c r="K151" s="4">
        <v>42720</v>
      </c>
      <c r="L151" s="4">
        <v>12816</v>
      </c>
      <c r="M151" s="3">
        <v>0.3</v>
      </c>
    </row>
    <row r="152" spans="2:13" x14ac:dyDescent="0.25">
      <c r="B152" t="s">
        <v>13</v>
      </c>
      <c r="C152" s="1" t="s">
        <v>14</v>
      </c>
      <c r="D152" s="2">
        <v>44969</v>
      </c>
      <c r="E152" s="8" t="s">
        <v>15</v>
      </c>
      <c r="F152" s="8" t="s">
        <v>36</v>
      </c>
      <c r="G152" s="8" t="s">
        <v>37</v>
      </c>
      <c r="H152" t="s">
        <v>26</v>
      </c>
      <c r="I152" s="4">
        <v>1700</v>
      </c>
      <c r="J152" s="8">
        <v>12</v>
      </c>
      <c r="K152" s="4">
        <v>20400</v>
      </c>
      <c r="L152" s="4">
        <v>10200</v>
      </c>
      <c r="M152" s="3">
        <v>0.5</v>
      </c>
    </row>
    <row r="153" spans="2:13" x14ac:dyDescent="0.25">
      <c r="B153" t="s">
        <v>27</v>
      </c>
      <c r="C153" s="1" t="s">
        <v>14</v>
      </c>
      <c r="D153" s="2">
        <v>44976</v>
      </c>
      <c r="E153" s="8" t="s">
        <v>15</v>
      </c>
      <c r="F153" s="8" t="s">
        <v>36</v>
      </c>
      <c r="G153" s="8" t="s">
        <v>37</v>
      </c>
      <c r="H153" t="s">
        <v>32</v>
      </c>
      <c r="I153" s="4">
        <v>3200</v>
      </c>
      <c r="J153" s="8">
        <v>12</v>
      </c>
      <c r="K153" s="4">
        <v>38400</v>
      </c>
      <c r="L153" s="4">
        <v>7680</v>
      </c>
      <c r="M153" s="3">
        <v>0.2</v>
      </c>
    </row>
    <row r="154" spans="2:13" x14ac:dyDescent="0.25">
      <c r="B154" t="s">
        <v>27</v>
      </c>
      <c r="C154" s="1" t="s">
        <v>20</v>
      </c>
      <c r="D154" s="2">
        <v>44983</v>
      </c>
      <c r="E154" s="8" t="s">
        <v>15</v>
      </c>
      <c r="F154" s="8" t="s">
        <v>36</v>
      </c>
      <c r="G154" s="8" t="s">
        <v>37</v>
      </c>
      <c r="H154" t="s">
        <v>19</v>
      </c>
      <c r="I154" s="4">
        <v>500</v>
      </c>
      <c r="J154" s="8">
        <v>10</v>
      </c>
      <c r="K154" s="4">
        <v>5000</v>
      </c>
      <c r="L154" s="4">
        <v>1250</v>
      </c>
      <c r="M154" s="3">
        <v>0.25</v>
      </c>
    </row>
    <row r="155" spans="2:13" x14ac:dyDescent="0.25">
      <c r="B155" t="s">
        <v>27</v>
      </c>
      <c r="C155" s="1" t="s">
        <v>20</v>
      </c>
      <c r="D155" s="2">
        <v>44990</v>
      </c>
      <c r="E155" s="8" t="s">
        <v>15</v>
      </c>
      <c r="F155" s="8" t="s">
        <v>36</v>
      </c>
      <c r="G155" s="8" t="s">
        <v>37</v>
      </c>
      <c r="H155" t="s">
        <v>31</v>
      </c>
      <c r="I155" s="4">
        <v>5300</v>
      </c>
      <c r="J155" s="8">
        <v>10</v>
      </c>
      <c r="K155" s="4">
        <v>53000</v>
      </c>
      <c r="L155" s="4">
        <v>15900</v>
      </c>
      <c r="M155" s="3">
        <v>0.3</v>
      </c>
    </row>
    <row r="156" spans="2:13" x14ac:dyDescent="0.25">
      <c r="B156" t="s">
        <v>13</v>
      </c>
      <c r="C156" s="1" t="s">
        <v>20</v>
      </c>
      <c r="D156" s="2">
        <v>44997</v>
      </c>
      <c r="E156" s="8" t="s">
        <v>15</v>
      </c>
      <c r="F156" s="8" t="s">
        <v>36</v>
      </c>
      <c r="G156" s="8" t="s">
        <v>37</v>
      </c>
      <c r="H156" t="s">
        <v>32</v>
      </c>
      <c r="I156" s="4">
        <v>3200</v>
      </c>
      <c r="J156" s="8">
        <v>7</v>
      </c>
      <c r="K156" s="4">
        <v>22400</v>
      </c>
      <c r="L156" s="4">
        <v>4480</v>
      </c>
      <c r="M156" s="3">
        <v>0.2</v>
      </c>
    </row>
    <row r="157" spans="2:13" x14ac:dyDescent="0.25">
      <c r="B157" t="s">
        <v>34</v>
      </c>
      <c r="C157" s="1" t="s">
        <v>14</v>
      </c>
      <c r="D157" s="2">
        <v>45004</v>
      </c>
      <c r="E157" s="8" t="s">
        <v>15</v>
      </c>
      <c r="F157" s="8" t="s">
        <v>36</v>
      </c>
      <c r="G157" s="8" t="s">
        <v>37</v>
      </c>
      <c r="H157" t="s">
        <v>19</v>
      </c>
      <c r="I157" s="4">
        <v>500</v>
      </c>
      <c r="J157" s="8">
        <v>15</v>
      </c>
      <c r="K157" s="4">
        <v>7500</v>
      </c>
      <c r="L157" s="4">
        <v>1875</v>
      </c>
      <c r="M157" s="3">
        <v>0.25</v>
      </c>
    </row>
    <row r="158" spans="2:13" x14ac:dyDescent="0.25">
      <c r="B158" t="s">
        <v>27</v>
      </c>
      <c r="C158" s="1" t="s">
        <v>14</v>
      </c>
      <c r="D158" s="2">
        <v>45011</v>
      </c>
      <c r="E158" s="8" t="s">
        <v>15</v>
      </c>
      <c r="F158" s="8" t="s">
        <v>36</v>
      </c>
      <c r="G158" s="8" t="s">
        <v>37</v>
      </c>
      <c r="H158" t="s">
        <v>32</v>
      </c>
      <c r="I158" s="4">
        <v>3200</v>
      </c>
      <c r="J158" s="8">
        <v>10</v>
      </c>
      <c r="K158" s="4">
        <v>32000</v>
      </c>
      <c r="L158" s="4">
        <v>6400</v>
      </c>
      <c r="M158" s="3">
        <v>0.2</v>
      </c>
    </row>
    <row r="159" spans="2:13" x14ac:dyDescent="0.25">
      <c r="B159" t="s">
        <v>13</v>
      </c>
      <c r="C159" s="1" t="s">
        <v>20</v>
      </c>
      <c r="D159" s="2">
        <v>45018</v>
      </c>
      <c r="E159" s="8" t="s">
        <v>15</v>
      </c>
      <c r="F159" s="8" t="s">
        <v>36</v>
      </c>
      <c r="G159" s="8" t="s">
        <v>37</v>
      </c>
      <c r="H159" t="s">
        <v>35</v>
      </c>
      <c r="I159" s="4">
        <v>4500</v>
      </c>
      <c r="J159" s="8">
        <v>8</v>
      </c>
      <c r="K159" s="4">
        <v>36000</v>
      </c>
      <c r="L159" s="4">
        <v>9000</v>
      </c>
      <c r="M159" s="3">
        <v>0.25</v>
      </c>
    </row>
    <row r="160" spans="2:13" x14ac:dyDescent="0.25">
      <c r="B160" t="s">
        <v>27</v>
      </c>
      <c r="C160" s="1" t="s">
        <v>20</v>
      </c>
      <c r="D160" s="2">
        <v>45025</v>
      </c>
      <c r="E160" s="8" t="s">
        <v>15</v>
      </c>
      <c r="F160" s="8" t="s">
        <v>36</v>
      </c>
      <c r="G160" s="8" t="s">
        <v>37</v>
      </c>
      <c r="H160" t="s">
        <v>35</v>
      </c>
      <c r="I160" s="4">
        <v>4500</v>
      </c>
      <c r="J160" s="8">
        <v>4</v>
      </c>
      <c r="K160" s="4">
        <v>18000</v>
      </c>
      <c r="L160" s="4">
        <v>4500</v>
      </c>
      <c r="M160" s="3">
        <v>0.25</v>
      </c>
    </row>
    <row r="161" spans="2:13" x14ac:dyDescent="0.25">
      <c r="B161" t="s">
        <v>22</v>
      </c>
      <c r="C161" s="1" t="s">
        <v>20</v>
      </c>
      <c r="D161" s="2">
        <v>45032</v>
      </c>
      <c r="E161" s="8" t="s">
        <v>15</v>
      </c>
      <c r="F161" s="8" t="s">
        <v>36</v>
      </c>
      <c r="G161" s="8" t="s">
        <v>37</v>
      </c>
      <c r="H161" t="s">
        <v>35</v>
      </c>
      <c r="I161" s="4">
        <v>4500</v>
      </c>
      <c r="J161" s="8">
        <v>5</v>
      </c>
      <c r="K161" s="4">
        <v>22500</v>
      </c>
      <c r="L161" s="4">
        <v>5625</v>
      </c>
      <c r="M161" s="3">
        <v>0.25</v>
      </c>
    </row>
    <row r="162" spans="2:13" x14ac:dyDescent="0.25">
      <c r="B162" t="s">
        <v>34</v>
      </c>
      <c r="C162" s="1" t="s">
        <v>20</v>
      </c>
      <c r="D162" s="2">
        <v>45039</v>
      </c>
      <c r="E162" s="8" t="s">
        <v>15</v>
      </c>
      <c r="F162" s="8" t="s">
        <v>36</v>
      </c>
      <c r="G162" s="8" t="s">
        <v>37</v>
      </c>
      <c r="H162" t="s">
        <v>35</v>
      </c>
      <c r="I162" s="4">
        <v>4500</v>
      </c>
      <c r="J162" s="8">
        <v>6</v>
      </c>
      <c r="K162" s="4">
        <v>27000</v>
      </c>
      <c r="L162" s="4">
        <v>6750</v>
      </c>
      <c r="M162" s="3">
        <v>0.25</v>
      </c>
    </row>
    <row r="163" spans="2:13" x14ac:dyDescent="0.25">
      <c r="B163" t="s">
        <v>22</v>
      </c>
      <c r="C163" s="1" t="s">
        <v>20</v>
      </c>
      <c r="D163" s="2">
        <v>45046</v>
      </c>
      <c r="E163" s="8" t="s">
        <v>15</v>
      </c>
      <c r="F163" s="8" t="s">
        <v>36</v>
      </c>
      <c r="G163" s="8" t="s">
        <v>37</v>
      </c>
      <c r="H163" t="s">
        <v>21</v>
      </c>
      <c r="I163" s="4">
        <v>1200</v>
      </c>
      <c r="J163" s="8">
        <v>4</v>
      </c>
      <c r="K163" s="4">
        <v>4800</v>
      </c>
      <c r="L163" s="4">
        <v>1440</v>
      </c>
      <c r="M163" s="3">
        <v>0.3</v>
      </c>
    </row>
    <row r="164" spans="2:13" x14ac:dyDescent="0.25">
      <c r="B164" t="s">
        <v>24</v>
      </c>
      <c r="C164" s="1" t="s">
        <v>20</v>
      </c>
      <c r="D164" s="2">
        <v>45053</v>
      </c>
      <c r="E164" s="8" t="s">
        <v>15</v>
      </c>
      <c r="F164" s="8" t="s">
        <v>36</v>
      </c>
      <c r="G164" s="8" t="s">
        <v>37</v>
      </c>
      <c r="H164" t="s">
        <v>30</v>
      </c>
      <c r="I164" s="4">
        <v>3400</v>
      </c>
      <c r="J164" s="8">
        <v>10</v>
      </c>
      <c r="K164" s="4">
        <v>3400</v>
      </c>
      <c r="L164" s="4">
        <v>1190</v>
      </c>
      <c r="M164" s="3">
        <v>0.35</v>
      </c>
    </row>
    <row r="165" spans="2:13" x14ac:dyDescent="0.25">
      <c r="B165" t="s">
        <v>27</v>
      </c>
      <c r="C165" s="1" t="s">
        <v>14</v>
      </c>
      <c r="D165" s="2">
        <v>45060</v>
      </c>
      <c r="E165" s="8" t="s">
        <v>15</v>
      </c>
      <c r="F165" s="8" t="s">
        <v>36</v>
      </c>
      <c r="G165" s="8" t="s">
        <v>37</v>
      </c>
      <c r="H165" t="s">
        <v>19</v>
      </c>
      <c r="I165" s="4">
        <v>500</v>
      </c>
      <c r="J165" s="8">
        <v>10</v>
      </c>
      <c r="K165" s="4">
        <v>5000</v>
      </c>
      <c r="L165" s="4">
        <v>1250</v>
      </c>
      <c r="M165" s="3">
        <v>0.25</v>
      </c>
    </row>
    <row r="166" spans="2:13" x14ac:dyDescent="0.25">
      <c r="B166" t="s">
        <v>27</v>
      </c>
      <c r="C166" s="1" t="s">
        <v>20</v>
      </c>
      <c r="D166" s="2">
        <v>45067</v>
      </c>
      <c r="E166" s="8" t="s">
        <v>15</v>
      </c>
      <c r="F166" s="8" t="s">
        <v>36</v>
      </c>
      <c r="G166" s="8" t="s">
        <v>37</v>
      </c>
      <c r="H166" t="s">
        <v>30</v>
      </c>
      <c r="I166" s="4">
        <v>3400</v>
      </c>
      <c r="J166" s="8">
        <v>8</v>
      </c>
      <c r="K166" s="4">
        <v>27200</v>
      </c>
      <c r="L166" s="4">
        <v>9520</v>
      </c>
      <c r="M166" s="3">
        <v>0.35</v>
      </c>
    </row>
    <row r="167" spans="2:13" x14ac:dyDescent="0.25">
      <c r="B167" t="s">
        <v>13</v>
      </c>
      <c r="C167" s="1" t="s">
        <v>20</v>
      </c>
      <c r="D167" s="2">
        <v>45074</v>
      </c>
      <c r="E167" s="8" t="s">
        <v>15</v>
      </c>
      <c r="F167" s="8" t="s">
        <v>36</v>
      </c>
      <c r="G167" s="8" t="s">
        <v>37</v>
      </c>
      <c r="H167" t="s">
        <v>33</v>
      </c>
      <c r="I167" s="4">
        <v>4600</v>
      </c>
      <c r="J167" s="8">
        <v>12</v>
      </c>
      <c r="K167" s="4">
        <v>55200</v>
      </c>
      <c r="L167" s="4">
        <v>13800</v>
      </c>
      <c r="M167" s="3">
        <v>0.25</v>
      </c>
    </row>
    <row r="168" spans="2:13" x14ac:dyDescent="0.25">
      <c r="B168" t="s">
        <v>27</v>
      </c>
      <c r="C168" s="1" t="s">
        <v>14</v>
      </c>
      <c r="D168" s="2">
        <v>45081</v>
      </c>
      <c r="E168" s="8" t="s">
        <v>15</v>
      </c>
      <c r="F168" s="8" t="s">
        <v>36</v>
      </c>
      <c r="G168" s="8" t="s">
        <v>37</v>
      </c>
      <c r="H168" t="s">
        <v>19</v>
      </c>
      <c r="I168" s="4">
        <v>500</v>
      </c>
      <c r="J168" s="8">
        <v>10</v>
      </c>
      <c r="K168" s="4">
        <v>5000</v>
      </c>
      <c r="L168" s="4">
        <v>1250</v>
      </c>
      <c r="M168" s="3">
        <v>0.25</v>
      </c>
    </row>
    <row r="169" spans="2:13" x14ac:dyDescent="0.25">
      <c r="B169" t="s">
        <v>24</v>
      </c>
      <c r="C169" s="1" t="s">
        <v>20</v>
      </c>
      <c r="D169" s="2">
        <v>45088</v>
      </c>
      <c r="E169" s="8" t="s">
        <v>15</v>
      </c>
      <c r="F169" s="8" t="s">
        <v>36</v>
      </c>
      <c r="G169" s="8" t="s">
        <v>37</v>
      </c>
      <c r="H169" t="s">
        <v>23</v>
      </c>
      <c r="I169" s="4">
        <v>5130</v>
      </c>
      <c r="J169" s="8">
        <v>15</v>
      </c>
      <c r="K169" s="4">
        <v>76950</v>
      </c>
      <c r="L169" s="4">
        <v>30780</v>
      </c>
      <c r="M169" s="3">
        <v>0.4</v>
      </c>
    </row>
    <row r="170" spans="2:13" x14ac:dyDescent="0.25">
      <c r="B170" t="s">
        <v>34</v>
      </c>
      <c r="C170" s="1" t="s">
        <v>14</v>
      </c>
      <c r="D170" s="2">
        <v>45095</v>
      </c>
      <c r="E170" s="8" t="s">
        <v>15</v>
      </c>
      <c r="F170" s="8" t="s">
        <v>36</v>
      </c>
      <c r="G170" s="8" t="s">
        <v>37</v>
      </c>
      <c r="H170" t="s">
        <v>28</v>
      </c>
      <c r="I170" s="4">
        <v>1500</v>
      </c>
      <c r="J170" s="8">
        <v>1</v>
      </c>
      <c r="K170" s="4">
        <v>1500</v>
      </c>
      <c r="L170" s="4">
        <v>600</v>
      </c>
      <c r="M170" s="3">
        <v>0.4</v>
      </c>
    </row>
    <row r="171" spans="2:13" x14ac:dyDescent="0.25">
      <c r="B171" t="s">
        <v>13</v>
      </c>
      <c r="C171" s="1" t="s">
        <v>20</v>
      </c>
      <c r="D171" s="2">
        <v>45102</v>
      </c>
      <c r="E171" s="8" t="s">
        <v>15</v>
      </c>
      <c r="F171" s="8" t="s">
        <v>36</v>
      </c>
      <c r="G171" s="8" t="s">
        <v>37</v>
      </c>
      <c r="H171" t="s">
        <v>32</v>
      </c>
      <c r="I171" s="4">
        <v>3200</v>
      </c>
      <c r="J171" s="8">
        <v>20</v>
      </c>
      <c r="K171" s="4">
        <v>35200</v>
      </c>
      <c r="L171" s="4">
        <v>7040</v>
      </c>
      <c r="M171" s="3">
        <v>0.2</v>
      </c>
    </row>
    <row r="172" spans="2:13" x14ac:dyDescent="0.25">
      <c r="B172" t="s">
        <v>13</v>
      </c>
      <c r="C172" s="1" t="s">
        <v>20</v>
      </c>
      <c r="D172" s="2">
        <v>45109</v>
      </c>
      <c r="E172" s="8" t="s">
        <v>15</v>
      </c>
      <c r="F172" s="8" t="s">
        <v>36</v>
      </c>
      <c r="G172" s="8" t="s">
        <v>37</v>
      </c>
      <c r="H172" t="s">
        <v>29</v>
      </c>
      <c r="I172" s="4">
        <v>5340</v>
      </c>
      <c r="J172" s="8">
        <v>20</v>
      </c>
      <c r="K172" s="4">
        <v>10680</v>
      </c>
      <c r="L172" s="4">
        <v>3204</v>
      </c>
      <c r="M172" s="3">
        <v>0.3</v>
      </c>
    </row>
    <row r="173" spans="2:13" x14ac:dyDescent="0.25">
      <c r="B173" t="s">
        <v>27</v>
      </c>
      <c r="C173" s="1" t="s">
        <v>14</v>
      </c>
      <c r="D173" s="2">
        <v>45116</v>
      </c>
      <c r="E173" s="8" t="s">
        <v>15</v>
      </c>
      <c r="F173" s="8" t="s">
        <v>36</v>
      </c>
      <c r="G173" s="8" t="s">
        <v>37</v>
      </c>
      <c r="H173" t="s">
        <v>29</v>
      </c>
      <c r="I173" s="4">
        <v>5340</v>
      </c>
      <c r="J173" s="8">
        <v>1</v>
      </c>
      <c r="K173" s="4">
        <v>5340</v>
      </c>
      <c r="L173" s="4">
        <v>1602</v>
      </c>
      <c r="M173" s="3">
        <v>0.3</v>
      </c>
    </row>
    <row r="174" spans="2:13" x14ac:dyDescent="0.25">
      <c r="B174" t="s">
        <v>13</v>
      </c>
      <c r="C174" s="1" t="s">
        <v>14</v>
      </c>
      <c r="D174" s="2">
        <v>45123</v>
      </c>
      <c r="E174" s="8" t="s">
        <v>15</v>
      </c>
      <c r="F174" s="8" t="s">
        <v>36</v>
      </c>
      <c r="G174" s="8" t="s">
        <v>37</v>
      </c>
      <c r="H174" t="s">
        <v>19</v>
      </c>
      <c r="I174" s="4">
        <v>500</v>
      </c>
      <c r="J174" s="8">
        <v>5</v>
      </c>
      <c r="K174" s="4">
        <v>2500</v>
      </c>
      <c r="L174" s="4">
        <v>625</v>
      </c>
      <c r="M174" s="3">
        <v>0.25</v>
      </c>
    </row>
    <row r="175" spans="2:13" x14ac:dyDescent="0.25">
      <c r="B175" t="s">
        <v>13</v>
      </c>
      <c r="C175" s="1" t="s">
        <v>14</v>
      </c>
      <c r="D175" s="2">
        <v>45130</v>
      </c>
      <c r="E175" s="8" t="s">
        <v>15</v>
      </c>
      <c r="F175" s="8" t="s">
        <v>36</v>
      </c>
      <c r="G175" s="8" t="s">
        <v>37</v>
      </c>
      <c r="H175" t="s">
        <v>29</v>
      </c>
      <c r="I175" s="4">
        <v>5340</v>
      </c>
      <c r="J175" s="8">
        <v>12</v>
      </c>
      <c r="K175" s="4">
        <v>64080</v>
      </c>
      <c r="L175" s="4">
        <v>19224</v>
      </c>
      <c r="M175" s="3">
        <v>0.3</v>
      </c>
    </row>
    <row r="176" spans="2:13" x14ac:dyDescent="0.25">
      <c r="B176" t="s">
        <v>34</v>
      </c>
      <c r="C176" s="1" t="s">
        <v>20</v>
      </c>
      <c r="D176" s="2">
        <v>45137</v>
      </c>
      <c r="E176" s="8" t="s">
        <v>15</v>
      </c>
      <c r="F176" s="8" t="s">
        <v>36</v>
      </c>
      <c r="G176" s="8" t="s">
        <v>37</v>
      </c>
      <c r="H176" t="s">
        <v>21</v>
      </c>
      <c r="I176" s="4">
        <v>1200</v>
      </c>
      <c r="J176" s="8">
        <v>8</v>
      </c>
      <c r="K176" s="4">
        <v>9600</v>
      </c>
      <c r="L176" s="4">
        <v>2880</v>
      </c>
      <c r="M176" s="3">
        <v>0.3</v>
      </c>
    </row>
    <row r="177" spans="2:13" x14ac:dyDescent="0.25">
      <c r="B177" t="s">
        <v>13</v>
      </c>
      <c r="C177" s="1" t="s">
        <v>14</v>
      </c>
      <c r="D177" s="2">
        <v>45144</v>
      </c>
      <c r="E177" s="8" t="s">
        <v>15</v>
      </c>
      <c r="F177" s="8" t="s">
        <v>36</v>
      </c>
      <c r="G177" s="8" t="s">
        <v>37</v>
      </c>
      <c r="H177" t="s">
        <v>31</v>
      </c>
      <c r="I177" s="4">
        <v>5300</v>
      </c>
      <c r="J177" s="8">
        <v>20</v>
      </c>
      <c r="K177" s="4">
        <v>42400</v>
      </c>
      <c r="L177" s="4">
        <v>12720</v>
      </c>
      <c r="M177" s="3">
        <v>0.3</v>
      </c>
    </row>
    <row r="178" spans="2:13" x14ac:dyDescent="0.25">
      <c r="B178" t="s">
        <v>22</v>
      </c>
      <c r="C178" s="1" t="s">
        <v>20</v>
      </c>
      <c r="D178" s="2">
        <v>45151</v>
      </c>
      <c r="E178" s="8" t="s">
        <v>15</v>
      </c>
      <c r="F178" s="8" t="s">
        <v>36</v>
      </c>
      <c r="G178" s="8" t="s">
        <v>37</v>
      </c>
      <c r="H178" t="s">
        <v>18</v>
      </c>
      <c r="I178" s="4">
        <v>8902</v>
      </c>
      <c r="J178" s="8">
        <v>20</v>
      </c>
      <c r="K178" s="4">
        <v>97922</v>
      </c>
      <c r="L178" s="4">
        <v>34272.699999999997</v>
      </c>
      <c r="M178" s="3">
        <v>0.35</v>
      </c>
    </row>
    <row r="179" spans="2:13" x14ac:dyDescent="0.25">
      <c r="B179" t="s">
        <v>27</v>
      </c>
      <c r="C179" s="1" t="s">
        <v>20</v>
      </c>
      <c r="D179" s="2">
        <v>45158</v>
      </c>
      <c r="E179" s="8" t="s">
        <v>15</v>
      </c>
      <c r="F179" s="8" t="s">
        <v>36</v>
      </c>
      <c r="G179" s="8" t="s">
        <v>37</v>
      </c>
      <c r="H179" t="s">
        <v>18</v>
      </c>
      <c r="I179" s="4">
        <v>8902</v>
      </c>
      <c r="J179" s="8">
        <v>12</v>
      </c>
      <c r="K179" s="4">
        <v>106824</v>
      </c>
      <c r="L179" s="4">
        <v>37388.399999999994</v>
      </c>
      <c r="M179" s="3">
        <v>0.35</v>
      </c>
    </row>
    <row r="180" spans="2:13" x14ac:dyDescent="0.25">
      <c r="B180" t="s">
        <v>22</v>
      </c>
      <c r="C180" s="1" t="s">
        <v>20</v>
      </c>
      <c r="D180" s="2">
        <v>45165</v>
      </c>
      <c r="E180" s="8" t="s">
        <v>15</v>
      </c>
      <c r="F180" s="8" t="s">
        <v>36</v>
      </c>
      <c r="G180" s="8" t="s">
        <v>37</v>
      </c>
      <c r="H180" t="s">
        <v>35</v>
      </c>
      <c r="I180" s="4">
        <v>4500</v>
      </c>
      <c r="J180" s="8">
        <v>3</v>
      </c>
      <c r="K180" s="4">
        <v>13500</v>
      </c>
      <c r="L180" s="4">
        <v>3375</v>
      </c>
      <c r="M180" s="3">
        <v>0.25</v>
      </c>
    </row>
    <row r="181" spans="2:13" x14ac:dyDescent="0.25">
      <c r="B181" t="s">
        <v>13</v>
      </c>
      <c r="C181" s="1" t="s">
        <v>14</v>
      </c>
      <c r="D181" s="2">
        <v>44562</v>
      </c>
      <c r="E181" s="8" t="s">
        <v>15</v>
      </c>
      <c r="F181" s="8" t="s">
        <v>38</v>
      </c>
      <c r="G181" s="8" t="s">
        <v>39</v>
      </c>
      <c r="H181" t="s">
        <v>18</v>
      </c>
      <c r="I181" s="4">
        <v>8902</v>
      </c>
      <c r="J181" s="8">
        <v>4</v>
      </c>
      <c r="K181" s="4">
        <v>35608</v>
      </c>
      <c r="L181" s="4">
        <v>12462.8</v>
      </c>
      <c r="M181" s="3">
        <v>0.35</v>
      </c>
    </row>
    <row r="182" spans="2:13" x14ac:dyDescent="0.25">
      <c r="B182" t="s">
        <v>13</v>
      </c>
      <c r="C182" s="1" t="s">
        <v>14</v>
      </c>
      <c r="D182" s="2">
        <v>44577</v>
      </c>
      <c r="E182" s="8" t="s">
        <v>15</v>
      </c>
      <c r="F182" s="8" t="s">
        <v>38</v>
      </c>
      <c r="G182" s="8" t="s">
        <v>39</v>
      </c>
      <c r="H182" t="s">
        <v>19</v>
      </c>
      <c r="I182" s="4">
        <v>500</v>
      </c>
      <c r="J182" s="8">
        <v>4</v>
      </c>
      <c r="K182" s="4">
        <v>2000</v>
      </c>
      <c r="L182" s="4">
        <v>500</v>
      </c>
      <c r="M182" s="3">
        <v>0.25</v>
      </c>
    </row>
    <row r="183" spans="2:13" x14ac:dyDescent="0.25">
      <c r="B183" t="s">
        <v>13</v>
      </c>
      <c r="C183" s="1" t="s">
        <v>20</v>
      </c>
      <c r="D183" s="2">
        <v>44584</v>
      </c>
      <c r="E183" s="8" t="s">
        <v>15</v>
      </c>
      <c r="F183" s="8" t="s">
        <v>38</v>
      </c>
      <c r="G183" s="8" t="s">
        <v>39</v>
      </c>
      <c r="H183" t="s">
        <v>21</v>
      </c>
      <c r="I183" s="4">
        <v>1200</v>
      </c>
      <c r="J183" s="8">
        <v>5</v>
      </c>
      <c r="K183" s="4">
        <v>6000</v>
      </c>
      <c r="L183" s="4">
        <v>1800</v>
      </c>
      <c r="M183" s="3">
        <v>0.3</v>
      </c>
    </row>
    <row r="184" spans="2:13" x14ac:dyDescent="0.25">
      <c r="B184" t="s">
        <v>13</v>
      </c>
      <c r="C184" s="1" t="s">
        <v>20</v>
      </c>
      <c r="D184" s="2">
        <v>44591</v>
      </c>
      <c r="E184" s="8" t="s">
        <v>15</v>
      </c>
      <c r="F184" s="8" t="s">
        <v>38</v>
      </c>
      <c r="G184" s="8" t="s">
        <v>39</v>
      </c>
      <c r="H184" t="s">
        <v>19</v>
      </c>
      <c r="I184" s="4">
        <v>500</v>
      </c>
      <c r="J184" s="8">
        <v>12</v>
      </c>
      <c r="K184" s="4">
        <v>6000</v>
      </c>
      <c r="L184" s="4">
        <v>1500</v>
      </c>
      <c r="M184" s="3">
        <v>0.25</v>
      </c>
    </row>
    <row r="185" spans="2:13" x14ac:dyDescent="0.25">
      <c r="B185" t="s">
        <v>22</v>
      </c>
      <c r="C185" s="1" t="s">
        <v>20</v>
      </c>
      <c r="D185" s="2">
        <v>44598</v>
      </c>
      <c r="E185" s="8" t="s">
        <v>15</v>
      </c>
      <c r="F185" s="8" t="s">
        <v>38</v>
      </c>
      <c r="G185" s="8" t="s">
        <v>39</v>
      </c>
      <c r="H185" t="s">
        <v>18</v>
      </c>
      <c r="I185" s="4">
        <v>8902</v>
      </c>
      <c r="J185" s="8">
        <v>21</v>
      </c>
      <c r="K185" s="4">
        <v>186942</v>
      </c>
      <c r="L185" s="4">
        <v>65429.7</v>
      </c>
      <c r="M185" s="3">
        <v>0.35</v>
      </c>
    </row>
    <row r="186" spans="2:13" x14ac:dyDescent="0.25">
      <c r="B186" t="s">
        <v>13</v>
      </c>
      <c r="C186" s="1" t="s">
        <v>14</v>
      </c>
      <c r="D186" s="2">
        <v>44605</v>
      </c>
      <c r="E186" s="8" t="s">
        <v>15</v>
      </c>
      <c r="F186" s="8" t="s">
        <v>38</v>
      </c>
      <c r="G186" s="8" t="s">
        <v>39</v>
      </c>
      <c r="H186" t="s">
        <v>23</v>
      </c>
      <c r="I186" s="4">
        <v>5130</v>
      </c>
      <c r="J186" s="8">
        <v>2</v>
      </c>
      <c r="K186" s="4">
        <v>10260</v>
      </c>
      <c r="L186" s="4">
        <v>4104</v>
      </c>
      <c r="M186" s="3">
        <v>0.4</v>
      </c>
    </row>
    <row r="187" spans="2:13" x14ac:dyDescent="0.25">
      <c r="B187" t="s">
        <v>13</v>
      </c>
      <c r="C187" s="1" t="s">
        <v>20</v>
      </c>
      <c r="D187" s="2">
        <v>44612</v>
      </c>
      <c r="E187" s="8" t="s">
        <v>15</v>
      </c>
      <c r="F187" s="8" t="s">
        <v>38</v>
      </c>
      <c r="G187" s="8" t="s">
        <v>39</v>
      </c>
      <c r="H187" t="s">
        <v>18</v>
      </c>
      <c r="I187" s="4">
        <v>8902</v>
      </c>
      <c r="J187" s="8">
        <v>6</v>
      </c>
      <c r="K187" s="4">
        <v>53412</v>
      </c>
      <c r="L187" s="4">
        <v>18694.199999999997</v>
      </c>
      <c r="M187" s="3">
        <v>0.35</v>
      </c>
    </row>
    <row r="188" spans="2:13" x14ac:dyDescent="0.25">
      <c r="B188" t="s">
        <v>24</v>
      </c>
      <c r="C188" s="1" t="s">
        <v>20</v>
      </c>
      <c r="D188" s="2">
        <v>44619</v>
      </c>
      <c r="E188" s="8" t="s">
        <v>15</v>
      </c>
      <c r="F188" s="8" t="s">
        <v>38</v>
      </c>
      <c r="G188" s="8" t="s">
        <v>39</v>
      </c>
      <c r="H188" t="s">
        <v>25</v>
      </c>
      <c r="I188" s="4">
        <v>300</v>
      </c>
      <c r="J188" s="8">
        <v>1</v>
      </c>
      <c r="K188" s="4">
        <v>300</v>
      </c>
      <c r="L188" s="4">
        <v>45</v>
      </c>
      <c r="M188" s="3">
        <v>0.15</v>
      </c>
    </row>
    <row r="189" spans="2:13" x14ac:dyDescent="0.25">
      <c r="B189" t="s">
        <v>22</v>
      </c>
      <c r="C189" s="1" t="s">
        <v>14</v>
      </c>
      <c r="D189" s="2">
        <v>44626</v>
      </c>
      <c r="E189" s="8" t="s">
        <v>15</v>
      </c>
      <c r="F189" s="8" t="s">
        <v>38</v>
      </c>
      <c r="G189" s="8" t="s">
        <v>39</v>
      </c>
      <c r="H189" t="s">
        <v>26</v>
      </c>
      <c r="I189" s="4">
        <v>1700</v>
      </c>
      <c r="J189" s="8">
        <v>10</v>
      </c>
      <c r="K189" s="4">
        <v>17000</v>
      </c>
      <c r="L189" s="4">
        <v>8500</v>
      </c>
      <c r="M189" s="3">
        <v>0.5</v>
      </c>
    </row>
    <row r="190" spans="2:13" x14ac:dyDescent="0.25">
      <c r="B190" t="s">
        <v>27</v>
      </c>
      <c r="C190" s="1" t="s">
        <v>14</v>
      </c>
      <c r="D190" s="2">
        <v>44633</v>
      </c>
      <c r="E190" s="8" t="s">
        <v>15</v>
      </c>
      <c r="F190" s="8" t="s">
        <v>38</v>
      </c>
      <c r="G190" s="8" t="s">
        <v>39</v>
      </c>
      <c r="H190" t="s">
        <v>28</v>
      </c>
      <c r="I190" s="4">
        <v>1500</v>
      </c>
      <c r="J190" s="8">
        <v>3</v>
      </c>
      <c r="K190" s="4">
        <v>4500</v>
      </c>
      <c r="L190" s="4">
        <v>1800</v>
      </c>
      <c r="M190" s="3">
        <v>0.4</v>
      </c>
    </row>
    <row r="191" spans="2:13" x14ac:dyDescent="0.25">
      <c r="B191" t="s">
        <v>22</v>
      </c>
      <c r="C191" s="1" t="s">
        <v>20</v>
      </c>
      <c r="D191" s="2">
        <v>44640</v>
      </c>
      <c r="E191" s="8" t="s">
        <v>15</v>
      </c>
      <c r="F191" s="8" t="s">
        <v>38</v>
      </c>
      <c r="G191" s="8" t="s">
        <v>39</v>
      </c>
      <c r="H191" t="s">
        <v>29</v>
      </c>
      <c r="I191" s="4">
        <v>5340</v>
      </c>
      <c r="J191" s="8">
        <v>12</v>
      </c>
      <c r="K191" s="4">
        <v>64080</v>
      </c>
      <c r="L191" s="4">
        <v>19224</v>
      </c>
      <c r="M191" s="3">
        <v>0.3</v>
      </c>
    </row>
    <row r="192" spans="2:13" x14ac:dyDescent="0.25">
      <c r="B192" t="s">
        <v>13</v>
      </c>
      <c r="C192" s="1" t="s">
        <v>20</v>
      </c>
      <c r="D192" s="2">
        <v>44647</v>
      </c>
      <c r="E192" s="8" t="s">
        <v>15</v>
      </c>
      <c r="F192" s="8" t="s">
        <v>38</v>
      </c>
      <c r="G192" s="8" t="s">
        <v>39</v>
      </c>
      <c r="H192" t="s">
        <v>18</v>
      </c>
      <c r="I192" s="4">
        <v>8902</v>
      </c>
      <c r="J192" s="8">
        <v>2</v>
      </c>
      <c r="K192" s="4">
        <v>17804</v>
      </c>
      <c r="L192" s="4">
        <v>6231.4</v>
      </c>
      <c r="M192" s="3">
        <v>0.35</v>
      </c>
    </row>
    <row r="193" spans="2:13" x14ac:dyDescent="0.25">
      <c r="B193" t="s">
        <v>13</v>
      </c>
      <c r="C193" s="1" t="s">
        <v>20</v>
      </c>
      <c r="D193" s="2">
        <v>44654</v>
      </c>
      <c r="E193" s="8" t="s">
        <v>15</v>
      </c>
      <c r="F193" s="8" t="s">
        <v>38</v>
      </c>
      <c r="G193" s="8" t="s">
        <v>39</v>
      </c>
      <c r="H193" t="s">
        <v>23</v>
      </c>
      <c r="I193" s="4">
        <v>5130</v>
      </c>
      <c r="J193" s="8">
        <v>8</v>
      </c>
      <c r="K193" s="4">
        <v>41040</v>
      </c>
      <c r="L193" s="4">
        <v>16416</v>
      </c>
      <c r="M193" s="3">
        <v>0.4</v>
      </c>
    </row>
    <row r="194" spans="2:13" x14ac:dyDescent="0.25">
      <c r="B194" t="s">
        <v>27</v>
      </c>
      <c r="C194" s="1" t="s">
        <v>20</v>
      </c>
      <c r="D194" s="2">
        <v>44661</v>
      </c>
      <c r="E194" s="8" t="s">
        <v>15</v>
      </c>
      <c r="F194" s="8" t="s">
        <v>38</v>
      </c>
      <c r="G194" s="8" t="s">
        <v>39</v>
      </c>
      <c r="H194" t="s">
        <v>18</v>
      </c>
      <c r="I194" s="4">
        <v>8902</v>
      </c>
      <c r="J194" s="8">
        <v>3</v>
      </c>
      <c r="K194" s="4">
        <v>26706</v>
      </c>
      <c r="L194" s="4">
        <v>9347.0999999999985</v>
      </c>
      <c r="M194" s="3">
        <v>0.35</v>
      </c>
    </row>
    <row r="195" spans="2:13" x14ac:dyDescent="0.25">
      <c r="B195" t="s">
        <v>22</v>
      </c>
      <c r="C195" s="1" t="s">
        <v>14</v>
      </c>
      <c r="D195" s="2">
        <v>44668</v>
      </c>
      <c r="E195" s="8" t="s">
        <v>15</v>
      </c>
      <c r="F195" s="8" t="s">
        <v>38</v>
      </c>
      <c r="G195" s="8" t="s">
        <v>39</v>
      </c>
      <c r="H195" t="s">
        <v>30</v>
      </c>
      <c r="I195" s="4">
        <v>3400</v>
      </c>
      <c r="J195" s="8">
        <v>8</v>
      </c>
      <c r="K195" s="4">
        <v>27200</v>
      </c>
      <c r="L195" s="4">
        <v>9520</v>
      </c>
      <c r="M195" s="3">
        <v>0.35</v>
      </c>
    </row>
    <row r="196" spans="2:13" x14ac:dyDescent="0.25">
      <c r="B196" t="s">
        <v>22</v>
      </c>
      <c r="C196" s="1" t="s">
        <v>20</v>
      </c>
      <c r="D196" s="2">
        <v>44675</v>
      </c>
      <c r="E196" s="8" t="s">
        <v>15</v>
      </c>
      <c r="F196" s="8" t="s">
        <v>38</v>
      </c>
      <c r="G196" s="8" t="s">
        <v>39</v>
      </c>
      <c r="H196" t="s">
        <v>31</v>
      </c>
      <c r="I196" s="4">
        <v>5300</v>
      </c>
      <c r="J196" s="8">
        <v>10</v>
      </c>
      <c r="K196" s="4">
        <v>53000</v>
      </c>
      <c r="L196" s="4">
        <v>15900</v>
      </c>
      <c r="M196" s="3">
        <v>0.3</v>
      </c>
    </row>
    <row r="197" spans="2:13" x14ac:dyDescent="0.25">
      <c r="B197" t="s">
        <v>13</v>
      </c>
      <c r="C197" s="1" t="s">
        <v>14</v>
      </c>
      <c r="D197" s="2">
        <v>44682</v>
      </c>
      <c r="E197" s="8" t="s">
        <v>15</v>
      </c>
      <c r="F197" s="8" t="s">
        <v>38</v>
      </c>
      <c r="G197" s="8" t="s">
        <v>39</v>
      </c>
      <c r="H197" t="s">
        <v>18</v>
      </c>
      <c r="I197" s="4">
        <v>8902</v>
      </c>
      <c r="J197" s="8">
        <v>11</v>
      </c>
      <c r="K197" s="4">
        <v>97922</v>
      </c>
      <c r="L197" s="4">
        <v>34272.699999999997</v>
      </c>
      <c r="M197" s="3">
        <v>0.35</v>
      </c>
    </row>
    <row r="198" spans="2:13" x14ac:dyDescent="0.25">
      <c r="B198" t="s">
        <v>13</v>
      </c>
      <c r="C198" s="1" t="s">
        <v>20</v>
      </c>
      <c r="D198" s="2">
        <v>44689</v>
      </c>
      <c r="E198" s="8" t="s">
        <v>15</v>
      </c>
      <c r="F198" s="8" t="s">
        <v>38</v>
      </c>
      <c r="G198" s="8" t="s">
        <v>39</v>
      </c>
      <c r="H198" t="s">
        <v>23</v>
      </c>
      <c r="I198" s="4">
        <v>5130</v>
      </c>
      <c r="J198" s="8">
        <v>2</v>
      </c>
      <c r="K198" s="4">
        <v>10260</v>
      </c>
      <c r="L198" s="4">
        <v>4104</v>
      </c>
      <c r="M198" s="3">
        <v>0.4</v>
      </c>
    </row>
    <row r="199" spans="2:13" x14ac:dyDescent="0.25">
      <c r="B199" t="s">
        <v>24</v>
      </c>
      <c r="C199" s="1" t="s">
        <v>14</v>
      </c>
      <c r="D199" s="2">
        <v>44696</v>
      </c>
      <c r="E199" s="8" t="s">
        <v>15</v>
      </c>
      <c r="F199" s="8" t="s">
        <v>38</v>
      </c>
      <c r="G199" s="8" t="s">
        <v>39</v>
      </c>
      <c r="H199" t="s">
        <v>25</v>
      </c>
      <c r="I199" s="4">
        <v>300</v>
      </c>
      <c r="J199" s="8">
        <v>11</v>
      </c>
      <c r="K199" s="4">
        <v>3300</v>
      </c>
      <c r="L199" s="4">
        <v>495</v>
      </c>
      <c r="M199" s="3">
        <v>0.15</v>
      </c>
    </row>
    <row r="200" spans="2:13" x14ac:dyDescent="0.25">
      <c r="B200" t="s">
        <v>27</v>
      </c>
      <c r="C200" s="1" t="s">
        <v>20</v>
      </c>
      <c r="D200" s="2">
        <v>44703</v>
      </c>
      <c r="E200" s="8" t="s">
        <v>15</v>
      </c>
      <c r="F200" s="8" t="s">
        <v>38</v>
      </c>
      <c r="G200" s="8" t="s">
        <v>39</v>
      </c>
      <c r="H200" t="s">
        <v>32</v>
      </c>
      <c r="I200" s="4">
        <v>3200</v>
      </c>
      <c r="J200" s="8">
        <v>5</v>
      </c>
      <c r="K200" s="4">
        <v>16000</v>
      </c>
      <c r="L200" s="4">
        <v>3200</v>
      </c>
      <c r="M200" s="3">
        <v>0.2</v>
      </c>
    </row>
    <row r="201" spans="2:13" x14ac:dyDescent="0.25">
      <c r="B201" t="s">
        <v>13</v>
      </c>
      <c r="C201" s="1" t="s">
        <v>20</v>
      </c>
      <c r="D201" s="2">
        <v>44710</v>
      </c>
      <c r="E201" s="8" t="s">
        <v>15</v>
      </c>
      <c r="F201" s="8" t="s">
        <v>38</v>
      </c>
      <c r="G201" s="8" t="s">
        <v>39</v>
      </c>
      <c r="H201" t="s">
        <v>18</v>
      </c>
      <c r="I201" s="4">
        <v>8902</v>
      </c>
      <c r="J201" s="8">
        <v>2</v>
      </c>
      <c r="K201" s="4">
        <v>17804</v>
      </c>
      <c r="L201" s="4">
        <v>6231.4</v>
      </c>
      <c r="M201" s="3">
        <v>0.35</v>
      </c>
    </row>
    <row r="202" spans="2:13" x14ac:dyDescent="0.25">
      <c r="B202" t="s">
        <v>22</v>
      </c>
      <c r="C202" s="1" t="s">
        <v>20</v>
      </c>
      <c r="D202" s="2">
        <v>44717</v>
      </c>
      <c r="E202" s="8" t="s">
        <v>15</v>
      </c>
      <c r="F202" s="8" t="s">
        <v>38</v>
      </c>
      <c r="G202" s="8" t="s">
        <v>39</v>
      </c>
      <c r="H202" t="s">
        <v>25</v>
      </c>
      <c r="I202" s="4">
        <v>300</v>
      </c>
      <c r="J202" s="8">
        <v>10</v>
      </c>
      <c r="K202" s="4">
        <v>3000</v>
      </c>
      <c r="L202" s="4">
        <v>450</v>
      </c>
      <c r="M202" s="3">
        <v>0.15</v>
      </c>
    </row>
    <row r="203" spans="2:13" x14ac:dyDescent="0.25">
      <c r="B203" t="s">
        <v>24</v>
      </c>
      <c r="C203" s="1" t="s">
        <v>14</v>
      </c>
      <c r="D203" s="2">
        <v>44724</v>
      </c>
      <c r="E203" s="8" t="s">
        <v>15</v>
      </c>
      <c r="F203" s="8" t="s">
        <v>38</v>
      </c>
      <c r="G203" s="8" t="s">
        <v>39</v>
      </c>
      <c r="H203" t="s">
        <v>32</v>
      </c>
      <c r="I203" s="4">
        <v>3200</v>
      </c>
      <c r="J203" s="8">
        <v>12</v>
      </c>
      <c r="K203" s="4">
        <v>38400</v>
      </c>
      <c r="L203" s="4">
        <v>7680</v>
      </c>
      <c r="M203" s="3">
        <v>0.2</v>
      </c>
    </row>
    <row r="204" spans="2:13" x14ac:dyDescent="0.25">
      <c r="B204" t="s">
        <v>13</v>
      </c>
      <c r="C204" s="1" t="s">
        <v>20</v>
      </c>
      <c r="D204" s="2">
        <v>44731</v>
      </c>
      <c r="E204" s="8" t="s">
        <v>15</v>
      </c>
      <c r="F204" s="8" t="s">
        <v>38</v>
      </c>
      <c r="G204" s="8" t="s">
        <v>39</v>
      </c>
      <c r="H204" t="s">
        <v>33</v>
      </c>
      <c r="I204" s="4">
        <v>4600</v>
      </c>
      <c r="J204" s="8">
        <v>7</v>
      </c>
      <c r="K204" s="4">
        <v>32200</v>
      </c>
      <c r="L204" s="4">
        <v>8050</v>
      </c>
      <c r="M204" s="3">
        <v>0.25</v>
      </c>
    </row>
    <row r="205" spans="2:13" x14ac:dyDescent="0.25">
      <c r="B205" t="s">
        <v>24</v>
      </c>
      <c r="C205" s="1" t="s">
        <v>14</v>
      </c>
      <c r="D205" s="2">
        <v>44738</v>
      </c>
      <c r="E205" s="8" t="s">
        <v>15</v>
      </c>
      <c r="F205" s="8" t="s">
        <v>38</v>
      </c>
      <c r="G205" s="8" t="s">
        <v>39</v>
      </c>
      <c r="H205" t="s">
        <v>21</v>
      </c>
      <c r="I205" s="4">
        <v>1200</v>
      </c>
      <c r="J205" s="8">
        <v>9</v>
      </c>
      <c r="K205" s="4">
        <v>10800</v>
      </c>
      <c r="L205" s="4">
        <v>3240</v>
      </c>
      <c r="M205" s="3">
        <v>0.3</v>
      </c>
    </row>
    <row r="206" spans="2:13" x14ac:dyDescent="0.25">
      <c r="B206" t="s">
        <v>27</v>
      </c>
      <c r="C206" s="1" t="s">
        <v>14</v>
      </c>
      <c r="D206" s="2">
        <v>44745</v>
      </c>
      <c r="E206" s="8" t="s">
        <v>15</v>
      </c>
      <c r="F206" s="8" t="s">
        <v>38</v>
      </c>
      <c r="G206" s="8" t="s">
        <v>39</v>
      </c>
      <c r="H206" t="s">
        <v>33</v>
      </c>
      <c r="I206" s="4">
        <v>4600</v>
      </c>
      <c r="J206" s="8">
        <v>11</v>
      </c>
      <c r="K206" s="4">
        <v>50600</v>
      </c>
      <c r="L206" s="4">
        <v>12650</v>
      </c>
      <c r="M206" s="3">
        <v>0.25</v>
      </c>
    </row>
    <row r="207" spans="2:13" x14ac:dyDescent="0.25">
      <c r="B207" t="s">
        <v>34</v>
      </c>
      <c r="C207" s="1" t="s">
        <v>20</v>
      </c>
      <c r="D207" s="2">
        <v>44752</v>
      </c>
      <c r="E207" s="8" t="s">
        <v>15</v>
      </c>
      <c r="F207" s="8" t="s">
        <v>38</v>
      </c>
      <c r="G207" s="8" t="s">
        <v>39</v>
      </c>
      <c r="H207" t="s">
        <v>29</v>
      </c>
      <c r="I207" s="4">
        <v>5340</v>
      </c>
      <c r="J207" s="8">
        <v>9</v>
      </c>
      <c r="K207" s="4">
        <v>48060</v>
      </c>
      <c r="L207" s="4">
        <v>14418</v>
      </c>
      <c r="M207" s="3">
        <v>0.3</v>
      </c>
    </row>
    <row r="208" spans="2:13" x14ac:dyDescent="0.25">
      <c r="B208" t="s">
        <v>13</v>
      </c>
      <c r="C208" s="1" t="s">
        <v>20</v>
      </c>
      <c r="D208" s="2">
        <v>44759</v>
      </c>
      <c r="E208" s="8" t="s">
        <v>15</v>
      </c>
      <c r="F208" s="8" t="s">
        <v>38</v>
      </c>
      <c r="G208" s="8" t="s">
        <v>39</v>
      </c>
      <c r="H208" t="s">
        <v>31</v>
      </c>
      <c r="I208" s="4">
        <v>5300</v>
      </c>
      <c r="J208" s="8">
        <v>5</v>
      </c>
      <c r="K208" s="4">
        <v>26500</v>
      </c>
      <c r="L208" s="4">
        <v>7950</v>
      </c>
      <c r="M208" s="3">
        <v>0.3</v>
      </c>
    </row>
    <row r="209" spans="2:13" x14ac:dyDescent="0.25">
      <c r="B209" t="s">
        <v>13</v>
      </c>
      <c r="C209" s="1" t="s">
        <v>20</v>
      </c>
      <c r="D209" s="2">
        <v>44766</v>
      </c>
      <c r="E209" s="8" t="s">
        <v>15</v>
      </c>
      <c r="F209" s="8" t="s">
        <v>38</v>
      </c>
      <c r="G209" s="8" t="s">
        <v>39</v>
      </c>
      <c r="H209" t="s">
        <v>28</v>
      </c>
      <c r="I209" s="4">
        <v>1500</v>
      </c>
      <c r="J209" s="8">
        <v>3</v>
      </c>
      <c r="K209" s="4">
        <v>4500</v>
      </c>
      <c r="L209" s="4">
        <v>1800</v>
      </c>
      <c r="M209" s="3">
        <v>0.4</v>
      </c>
    </row>
    <row r="210" spans="2:13" x14ac:dyDescent="0.25">
      <c r="B210" t="s">
        <v>22</v>
      </c>
      <c r="C210" s="1" t="s">
        <v>20</v>
      </c>
      <c r="D210" s="2">
        <v>44766</v>
      </c>
      <c r="E210" s="8" t="s">
        <v>15</v>
      </c>
      <c r="F210" s="8" t="s">
        <v>38</v>
      </c>
      <c r="G210" s="8" t="s">
        <v>39</v>
      </c>
      <c r="H210" t="s">
        <v>32</v>
      </c>
      <c r="I210" s="4">
        <v>3200</v>
      </c>
      <c r="J210" s="8">
        <v>10</v>
      </c>
      <c r="K210" s="4">
        <v>32000</v>
      </c>
      <c r="L210" s="4">
        <v>6400</v>
      </c>
      <c r="M210" s="3">
        <v>0.2</v>
      </c>
    </row>
    <row r="211" spans="2:13" x14ac:dyDescent="0.25">
      <c r="B211" t="s">
        <v>13</v>
      </c>
      <c r="C211" s="1" t="s">
        <v>14</v>
      </c>
      <c r="D211" s="2">
        <v>44773</v>
      </c>
      <c r="E211" s="8" t="s">
        <v>15</v>
      </c>
      <c r="F211" s="8" t="s">
        <v>38</v>
      </c>
      <c r="G211" s="8" t="s">
        <v>39</v>
      </c>
      <c r="H211" t="s">
        <v>28</v>
      </c>
      <c r="I211" s="4">
        <v>1500</v>
      </c>
      <c r="J211" s="8">
        <v>8</v>
      </c>
      <c r="K211" s="4">
        <v>12000</v>
      </c>
      <c r="L211" s="4">
        <v>4800</v>
      </c>
      <c r="M211" s="3">
        <v>0.4</v>
      </c>
    </row>
    <row r="212" spans="2:13" x14ac:dyDescent="0.25">
      <c r="B212" t="s">
        <v>24</v>
      </c>
      <c r="C212" s="1" t="s">
        <v>14</v>
      </c>
      <c r="D212" s="2">
        <v>44780</v>
      </c>
      <c r="E212" s="8" t="s">
        <v>15</v>
      </c>
      <c r="F212" s="8" t="s">
        <v>38</v>
      </c>
      <c r="G212" s="8" t="s">
        <v>39</v>
      </c>
      <c r="H212" t="s">
        <v>19</v>
      </c>
      <c r="I212" s="4">
        <v>500</v>
      </c>
      <c r="J212" s="8">
        <v>12</v>
      </c>
      <c r="K212" s="4">
        <v>6000</v>
      </c>
      <c r="L212" s="4">
        <v>1500</v>
      </c>
      <c r="M212" s="3">
        <v>0.25</v>
      </c>
    </row>
    <row r="213" spans="2:13" x14ac:dyDescent="0.25">
      <c r="B213" t="s">
        <v>13</v>
      </c>
      <c r="C213" s="1" t="s">
        <v>20</v>
      </c>
      <c r="D213" s="2">
        <v>44787</v>
      </c>
      <c r="E213" s="8" t="s">
        <v>15</v>
      </c>
      <c r="F213" s="8" t="s">
        <v>38</v>
      </c>
      <c r="G213" s="8" t="s">
        <v>39</v>
      </c>
      <c r="H213" t="s">
        <v>25</v>
      </c>
      <c r="I213" s="4">
        <v>300</v>
      </c>
      <c r="J213" s="8">
        <v>8</v>
      </c>
      <c r="K213" s="4">
        <v>2400</v>
      </c>
      <c r="L213" s="4">
        <v>360</v>
      </c>
      <c r="M213" s="3">
        <v>0.15</v>
      </c>
    </row>
    <row r="214" spans="2:13" x14ac:dyDescent="0.25">
      <c r="B214" t="s">
        <v>27</v>
      </c>
      <c r="C214" s="1" t="s">
        <v>14</v>
      </c>
      <c r="D214" s="2">
        <v>44794</v>
      </c>
      <c r="E214" s="8" t="s">
        <v>15</v>
      </c>
      <c r="F214" s="8" t="s">
        <v>38</v>
      </c>
      <c r="G214" s="8" t="s">
        <v>39</v>
      </c>
      <c r="H214" t="s">
        <v>26</v>
      </c>
      <c r="I214" s="4">
        <v>1700</v>
      </c>
      <c r="J214" s="8">
        <v>10</v>
      </c>
      <c r="K214" s="4">
        <v>17000</v>
      </c>
      <c r="L214" s="4">
        <v>8500</v>
      </c>
      <c r="M214" s="3">
        <v>0.5</v>
      </c>
    </row>
    <row r="215" spans="2:13" x14ac:dyDescent="0.25">
      <c r="B215" t="s">
        <v>13</v>
      </c>
      <c r="C215" s="1" t="s">
        <v>20</v>
      </c>
      <c r="D215" s="2">
        <v>44801</v>
      </c>
      <c r="E215" s="8" t="s">
        <v>15</v>
      </c>
      <c r="F215" s="8" t="s">
        <v>38</v>
      </c>
      <c r="G215" s="8" t="s">
        <v>39</v>
      </c>
      <c r="H215" t="s">
        <v>30</v>
      </c>
      <c r="I215" s="4">
        <v>3400</v>
      </c>
      <c r="J215" s="8">
        <v>6</v>
      </c>
      <c r="K215" s="4">
        <v>20400</v>
      </c>
      <c r="L215" s="4">
        <v>7140</v>
      </c>
      <c r="M215" s="3">
        <v>0.35</v>
      </c>
    </row>
    <row r="216" spans="2:13" x14ac:dyDescent="0.25">
      <c r="B216" t="s">
        <v>13</v>
      </c>
      <c r="C216" s="1" t="s">
        <v>20</v>
      </c>
      <c r="D216" s="2">
        <v>44808</v>
      </c>
      <c r="E216" s="8" t="s">
        <v>15</v>
      </c>
      <c r="F216" s="8" t="s">
        <v>38</v>
      </c>
      <c r="G216" s="8" t="s">
        <v>39</v>
      </c>
      <c r="H216" t="s">
        <v>25</v>
      </c>
      <c r="I216" s="4">
        <v>300</v>
      </c>
      <c r="J216" s="8">
        <v>4</v>
      </c>
      <c r="K216" s="4">
        <v>1200</v>
      </c>
      <c r="L216" s="4">
        <v>180</v>
      </c>
      <c r="M216" s="3">
        <v>0.15</v>
      </c>
    </row>
    <row r="217" spans="2:13" x14ac:dyDescent="0.25">
      <c r="B217" t="s">
        <v>13</v>
      </c>
      <c r="C217" s="1" t="s">
        <v>20</v>
      </c>
      <c r="D217" s="2">
        <v>44815</v>
      </c>
      <c r="E217" s="8" t="s">
        <v>15</v>
      </c>
      <c r="F217" s="8" t="s">
        <v>38</v>
      </c>
      <c r="G217" s="8" t="s">
        <v>39</v>
      </c>
      <c r="H217" t="s">
        <v>19</v>
      </c>
      <c r="I217" s="4">
        <v>500</v>
      </c>
      <c r="J217" s="8">
        <v>9</v>
      </c>
      <c r="K217" s="4">
        <v>4500</v>
      </c>
      <c r="L217" s="4">
        <v>1125</v>
      </c>
      <c r="M217" s="3">
        <v>0.25</v>
      </c>
    </row>
    <row r="218" spans="2:13" x14ac:dyDescent="0.25">
      <c r="B218" t="s">
        <v>27</v>
      </c>
      <c r="C218" s="1" t="s">
        <v>20</v>
      </c>
      <c r="D218" s="2">
        <v>44822</v>
      </c>
      <c r="E218" s="8" t="s">
        <v>15</v>
      </c>
      <c r="F218" s="8" t="s">
        <v>38</v>
      </c>
      <c r="G218" s="8" t="s">
        <v>39</v>
      </c>
      <c r="H218" t="s">
        <v>32</v>
      </c>
      <c r="I218" s="4">
        <v>3200</v>
      </c>
      <c r="J218" s="8">
        <v>5</v>
      </c>
      <c r="K218" s="4">
        <v>16000</v>
      </c>
      <c r="L218" s="4">
        <v>3200</v>
      </c>
      <c r="M218" s="3">
        <v>0.2</v>
      </c>
    </row>
    <row r="219" spans="2:13" x14ac:dyDescent="0.25">
      <c r="B219" t="s">
        <v>13</v>
      </c>
      <c r="C219" s="1" t="s">
        <v>20</v>
      </c>
      <c r="D219" s="2">
        <v>44829</v>
      </c>
      <c r="E219" s="8" t="s">
        <v>15</v>
      </c>
      <c r="F219" s="8" t="s">
        <v>38</v>
      </c>
      <c r="G219" s="8" t="s">
        <v>39</v>
      </c>
      <c r="H219" t="s">
        <v>19</v>
      </c>
      <c r="I219" s="4">
        <v>500</v>
      </c>
      <c r="J219" s="8">
        <v>1</v>
      </c>
      <c r="K219" s="4">
        <v>500</v>
      </c>
      <c r="L219" s="4">
        <v>125</v>
      </c>
      <c r="M219" s="3">
        <v>0.25</v>
      </c>
    </row>
    <row r="220" spans="2:13" x14ac:dyDescent="0.25">
      <c r="B220" t="s">
        <v>27</v>
      </c>
      <c r="C220" s="1" t="s">
        <v>20</v>
      </c>
      <c r="D220" s="2">
        <v>44836</v>
      </c>
      <c r="E220" s="8" t="s">
        <v>15</v>
      </c>
      <c r="F220" s="8" t="s">
        <v>38</v>
      </c>
      <c r="G220" s="8" t="s">
        <v>39</v>
      </c>
      <c r="H220" t="s">
        <v>26</v>
      </c>
      <c r="I220" s="4">
        <v>1700</v>
      </c>
      <c r="J220" s="8">
        <v>6</v>
      </c>
      <c r="K220" s="4">
        <v>10200</v>
      </c>
      <c r="L220" s="4">
        <v>5100</v>
      </c>
      <c r="M220" s="3">
        <v>0.5</v>
      </c>
    </row>
    <row r="221" spans="2:13" x14ac:dyDescent="0.25">
      <c r="B221" t="s">
        <v>13</v>
      </c>
      <c r="C221" s="1" t="s">
        <v>20</v>
      </c>
      <c r="D221" s="2">
        <v>44843</v>
      </c>
      <c r="E221" s="8" t="s">
        <v>15</v>
      </c>
      <c r="F221" s="8" t="s">
        <v>38</v>
      </c>
      <c r="G221" s="8" t="s">
        <v>39</v>
      </c>
      <c r="H221" t="s">
        <v>18</v>
      </c>
      <c r="I221" s="4">
        <v>8902</v>
      </c>
      <c r="J221" s="8">
        <v>4</v>
      </c>
      <c r="K221" s="4">
        <v>35608</v>
      </c>
      <c r="L221" s="4">
        <v>12462.8</v>
      </c>
      <c r="M221" s="3">
        <v>0.35</v>
      </c>
    </row>
    <row r="222" spans="2:13" x14ac:dyDescent="0.25">
      <c r="B222" t="s">
        <v>22</v>
      </c>
      <c r="C222" s="1" t="s">
        <v>20</v>
      </c>
      <c r="D222" s="2">
        <v>44850</v>
      </c>
      <c r="E222" s="8" t="s">
        <v>15</v>
      </c>
      <c r="F222" s="8" t="s">
        <v>38</v>
      </c>
      <c r="G222" s="8" t="s">
        <v>39</v>
      </c>
      <c r="H222" t="s">
        <v>29</v>
      </c>
      <c r="I222" s="4">
        <v>5340</v>
      </c>
      <c r="J222" s="8">
        <v>1</v>
      </c>
      <c r="K222" s="4">
        <v>5340</v>
      </c>
      <c r="L222" s="4">
        <v>1602</v>
      </c>
      <c r="M222" s="3">
        <v>0.3</v>
      </c>
    </row>
    <row r="223" spans="2:13" x14ac:dyDescent="0.25">
      <c r="B223" t="s">
        <v>13</v>
      </c>
      <c r="C223" s="1" t="s">
        <v>20</v>
      </c>
      <c r="D223" s="2">
        <v>44857</v>
      </c>
      <c r="E223" s="8" t="s">
        <v>15</v>
      </c>
      <c r="F223" s="8" t="s">
        <v>38</v>
      </c>
      <c r="G223" s="8" t="s">
        <v>39</v>
      </c>
      <c r="H223" t="s">
        <v>18</v>
      </c>
      <c r="I223" s="4">
        <v>8902</v>
      </c>
      <c r="J223" s="8">
        <v>8</v>
      </c>
      <c r="K223" s="4">
        <v>71216</v>
      </c>
      <c r="L223" s="4">
        <v>24925.599999999999</v>
      </c>
      <c r="M223" s="3">
        <v>0.35</v>
      </c>
    </row>
    <row r="224" spans="2:13" x14ac:dyDescent="0.25">
      <c r="B224" t="s">
        <v>27</v>
      </c>
      <c r="C224" s="1" t="s">
        <v>14</v>
      </c>
      <c r="D224" s="2">
        <v>44864</v>
      </c>
      <c r="E224" s="8" t="s">
        <v>15</v>
      </c>
      <c r="F224" s="8" t="s">
        <v>38</v>
      </c>
      <c r="G224" s="8" t="s">
        <v>39</v>
      </c>
      <c r="H224" t="s">
        <v>19</v>
      </c>
      <c r="I224" s="4">
        <v>500</v>
      </c>
      <c r="J224" s="8">
        <v>5</v>
      </c>
      <c r="K224" s="4">
        <v>2500</v>
      </c>
      <c r="L224" s="4">
        <v>625</v>
      </c>
      <c r="M224" s="3">
        <v>0.25</v>
      </c>
    </row>
    <row r="225" spans="2:13" x14ac:dyDescent="0.25">
      <c r="B225" t="s">
        <v>34</v>
      </c>
      <c r="C225" s="1" t="s">
        <v>20</v>
      </c>
      <c r="D225" s="2">
        <v>44871</v>
      </c>
      <c r="E225" s="8" t="s">
        <v>15</v>
      </c>
      <c r="F225" s="8" t="s">
        <v>38</v>
      </c>
      <c r="G225" s="8" t="s">
        <v>39</v>
      </c>
      <c r="H225" t="s">
        <v>21</v>
      </c>
      <c r="I225" s="4">
        <v>1200</v>
      </c>
      <c r="J225" s="8">
        <v>2</v>
      </c>
      <c r="K225" s="4">
        <v>2400</v>
      </c>
      <c r="L225" s="4">
        <v>720</v>
      </c>
      <c r="M225" s="3">
        <v>0.3</v>
      </c>
    </row>
    <row r="226" spans="2:13" x14ac:dyDescent="0.25">
      <c r="B226" t="s">
        <v>24</v>
      </c>
      <c r="C226" s="1" t="s">
        <v>14</v>
      </c>
      <c r="D226" s="2">
        <v>44878</v>
      </c>
      <c r="E226" s="8" t="s">
        <v>15</v>
      </c>
      <c r="F226" s="8" t="s">
        <v>38</v>
      </c>
      <c r="G226" s="8" t="s">
        <v>39</v>
      </c>
      <c r="H226" t="s">
        <v>35</v>
      </c>
      <c r="I226" s="4">
        <v>4500</v>
      </c>
      <c r="J226" s="8">
        <v>5</v>
      </c>
      <c r="K226" s="4">
        <v>22500</v>
      </c>
      <c r="L226" s="4">
        <v>5625</v>
      </c>
      <c r="M226" s="3">
        <v>0.25</v>
      </c>
    </row>
    <row r="227" spans="2:13" x14ac:dyDescent="0.25">
      <c r="B227" t="s">
        <v>13</v>
      </c>
      <c r="C227" s="1" t="s">
        <v>20</v>
      </c>
      <c r="D227" s="2">
        <v>44885</v>
      </c>
      <c r="E227" s="8" t="s">
        <v>15</v>
      </c>
      <c r="F227" s="8" t="s">
        <v>38</v>
      </c>
      <c r="G227" s="8" t="s">
        <v>39</v>
      </c>
      <c r="H227" t="s">
        <v>18</v>
      </c>
      <c r="I227" s="4">
        <v>8902</v>
      </c>
      <c r="J227" s="8">
        <v>8</v>
      </c>
      <c r="K227" s="4">
        <v>71216</v>
      </c>
      <c r="L227" s="4">
        <v>24925.599999999999</v>
      </c>
      <c r="M227" s="3">
        <v>0.35</v>
      </c>
    </row>
    <row r="228" spans="2:13" x14ac:dyDescent="0.25">
      <c r="B228" t="s">
        <v>34</v>
      </c>
      <c r="C228" s="1" t="s">
        <v>20</v>
      </c>
      <c r="D228" s="2">
        <v>44892</v>
      </c>
      <c r="E228" s="8" t="s">
        <v>15</v>
      </c>
      <c r="F228" s="8" t="s">
        <v>38</v>
      </c>
      <c r="G228" s="8" t="s">
        <v>39</v>
      </c>
      <c r="H228" t="s">
        <v>31</v>
      </c>
      <c r="I228" s="4">
        <v>5300</v>
      </c>
      <c r="J228" s="8">
        <v>1</v>
      </c>
      <c r="K228" s="4">
        <v>5300</v>
      </c>
      <c r="L228" s="4">
        <v>1590</v>
      </c>
      <c r="M228" s="3">
        <v>0.3</v>
      </c>
    </row>
    <row r="229" spans="2:13" x14ac:dyDescent="0.25">
      <c r="B229" t="s">
        <v>24</v>
      </c>
      <c r="C229" s="1" t="s">
        <v>20</v>
      </c>
      <c r="D229" s="2">
        <v>44899</v>
      </c>
      <c r="E229" s="8" t="s">
        <v>15</v>
      </c>
      <c r="F229" s="8" t="s">
        <v>38</v>
      </c>
      <c r="G229" s="8" t="s">
        <v>39</v>
      </c>
      <c r="H229" t="s">
        <v>31</v>
      </c>
      <c r="I229" s="4">
        <v>5300</v>
      </c>
      <c r="J229" s="8">
        <v>1</v>
      </c>
      <c r="K229" s="4">
        <v>5300</v>
      </c>
      <c r="L229" s="4">
        <v>1590</v>
      </c>
      <c r="M229" s="3">
        <v>0.3</v>
      </c>
    </row>
    <row r="230" spans="2:13" x14ac:dyDescent="0.25">
      <c r="B230" t="s">
        <v>13</v>
      </c>
      <c r="C230" s="1" t="s">
        <v>20</v>
      </c>
      <c r="D230" s="2">
        <v>44906</v>
      </c>
      <c r="E230" s="8" t="s">
        <v>15</v>
      </c>
      <c r="F230" s="8" t="s">
        <v>38</v>
      </c>
      <c r="G230" s="8" t="s">
        <v>39</v>
      </c>
      <c r="H230" t="s">
        <v>33</v>
      </c>
      <c r="I230" s="4">
        <v>4600</v>
      </c>
      <c r="J230" s="8">
        <v>8</v>
      </c>
      <c r="K230" s="4">
        <v>36800</v>
      </c>
      <c r="L230" s="4">
        <v>9200</v>
      </c>
      <c r="M230" s="3">
        <v>0.25</v>
      </c>
    </row>
    <row r="231" spans="2:13" x14ac:dyDescent="0.25">
      <c r="B231" t="s">
        <v>22</v>
      </c>
      <c r="C231" s="1" t="s">
        <v>14</v>
      </c>
      <c r="D231" s="2">
        <v>44913</v>
      </c>
      <c r="E231" s="8" t="s">
        <v>15</v>
      </c>
      <c r="F231" s="8" t="s">
        <v>38</v>
      </c>
      <c r="G231" s="8" t="s">
        <v>39</v>
      </c>
      <c r="H231" t="s">
        <v>32</v>
      </c>
      <c r="I231" s="4">
        <v>3200</v>
      </c>
      <c r="J231" s="8">
        <v>6</v>
      </c>
      <c r="K231" s="4">
        <v>19200</v>
      </c>
      <c r="L231" s="4">
        <v>3840</v>
      </c>
      <c r="M231" s="3">
        <v>0.2</v>
      </c>
    </row>
    <row r="232" spans="2:13" x14ac:dyDescent="0.25">
      <c r="B232" t="s">
        <v>13</v>
      </c>
      <c r="C232" s="1" t="s">
        <v>14</v>
      </c>
      <c r="D232" s="2">
        <v>44920</v>
      </c>
      <c r="E232" s="8" t="s">
        <v>15</v>
      </c>
      <c r="F232" s="8" t="s">
        <v>38</v>
      </c>
      <c r="G232" s="8" t="s">
        <v>39</v>
      </c>
      <c r="H232" t="s">
        <v>23</v>
      </c>
      <c r="I232" s="4">
        <v>5130</v>
      </c>
      <c r="J232" s="8">
        <v>5</v>
      </c>
      <c r="K232" s="4">
        <v>25650</v>
      </c>
      <c r="L232" s="4">
        <v>10260</v>
      </c>
      <c r="M232" s="3">
        <v>0.4</v>
      </c>
    </row>
    <row r="233" spans="2:13" x14ac:dyDescent="0.25">
      <c r="B233" t="s">
        <v>22</v>
      </c>
      <c r="C233" s="1" t="s">
        <v>20</v>
      </c>
      <c r="D233" s="2">
        <v>44927</v>
      </c>
      <c r="E233" s="8" t="s">
        <v>15</v>
      </c>
      <c r="F233" s="8" t="s">
        <v>38</v>
      </c>
      <c r="G233" s="8" t="s">
        <v>39</v>
      </c>
      <c r="H233" t="s">
        <v>35</v>
      </c>
      <c r="I233" s="4">
        <v>4500</v>
      </c>
      <c r="J233" s="8">
        <v>11</v>
      </c>
      <c r="K233" s="4">
        <v>49500</v>
      </c>
      <c r="L233" s="4">
        <v>12375</v>
      </c>
      <c r="M233" s="3">
        <v>0.25</v>
      </c>
    </row>
    <row r="234" spans="2:13" x14ac:dyDescent="0.25">
      <c r="B234" t="s">
        <v>34</v>
      </c>
      <c r="C234" s="1" t="s">
        <v>20</v>
      </c>
      <c r="D234" s="2">
        <v>44934</v>
      </c>
      <c r="E234" s="8" t="s">
        <v>15</v>
      </c>
      <c r="F234" s="8" t="s">
        <v>38</v>
      </c>
      <c r="G234" s="8" t="s">
        <v>39</v>
      </c>
      <c r="H234" t="s">
        <v>25</v>
      </c>
      <c r="I234" s="4">
        <v>300</v>
      </c>
      <c r="J234" s="8">
        <v>4</v>
      </c>
      <c r="K234" s="4">
        <v>1200</v>
      </c>
      <c r="L234" s="4">
        <v>180</v>
      </c>
      <c r="M234" s="3">
        <v>0.15</v>
      </c>
    </row>
    <row r="235" spans="2:13" x14ac:dyDescent="0.25">
      <c r="B235" t="s">
        <v>13</v>
      </c>
      <c r="C235" s="1" t="s">
        <v>14</v>
      </c>
      <c r="D235" s="2">
        <v>44941</v>
      </c>
      <c r="E235" s="8" t="s">
        <v>15</v>
      </c>
      <c r="F235" s="8" t="s">
        <v>38</v>
      </c>
      <c r="G235" s="8" t="s">
        <v>39</v>
      </c>
      <c r="H235" t="s">
        <v>18</v>
      </c>
      <c r="I235" s="4">
        <v>8902</v>
      </c>
      <c r="J235" s="8">
        <v>3</v>
      </c>
      <c r="K235" s="4">
        <v>26706</v>
      </c>
      <c r="L235" s="4">
        <v>9347.0999999999985</v>
      </c>
      <c r="M235" s="3">
        <v>0.35</v>
      </c>
    </row>
    <row r="236" spans="2:13" x14ac:dyDescent="0.25">
      <c r="B236" t="s">
        <v>13</v>
      </c>
      <c r="C236" s="1" t="s">
        <v>14</v>
      </c>
      <c r="D236" s="2">
        <v>44948</v>
      </c>
      <c r="E236" s="8" t="s">
        <v>15</v>
      </c>
      <c r="F236" s="8" t="s">
        <v>38</v>
      </c>
      <c r="G236" s="8" t="s">
        <v>39</v>
      </c>
      <c r="H236" t="s">
        <v>33</v>
      </c>
      <c r="I236" s="4">
        <v>4600</v>
      </c>
      <c r="J236" s="8">
        <v>12</v>
      </c>
      <c r="K236" s="4">
        <v>55200</v>
      </c>
      <c r="L236" s="4">
        <v>13800</v>
      </c>
      <c r="M236" s="3">
        <v>0.25</v>
      </c>
    </row>
    <row r="237" spans="2:13" x14ac:dyDescent="0.25">
      <c r="B237" t="s">
        <v>13</v>
      </c>
      <c r="C237" s="1" t="s">
        <v>14</v>
      </c>
      <c r="D237" s="2">
        <v>44955</v>
      </c>
      <c r="E237" s="8" t="s">
        <v>15</v>
      </c>
      <c r="F237" s="8" t="s">
        <v>38</v>
      </c>
      <c r="G237" s="8" t="s">
        <v>39</v>
      </c>
      <c r="H237" t="s">
        <v>30</v>
      </c>
      <c r="I237" s="4">
        <v>3400</v>
      </c>
      <c r="J237" s="8">
        <v>1</v>
      </c>
      <c r="K237" s="4">
        <v>3400</v>
      </c>
      <c r="L237" s="4">
        <v>1190</v>
      </c>
      <c r="M237" s="3">
        <v>0.35</v>
      </c>
    </row>
    <row r="238" spans="2:13" x14ac:dyDescent="0.25">
      <c r="B238" t="s">
        <v>34</v>
      </c>
      <c r="C238" s="1" t="s">
        <v>20</v>
      </c>
      <c r="D238" s="2">
        <v>44962</v>
      </c>
      <c r="E238" s="8" t="s">
        <v>15</v>
      </c>
      <c r="F238" s="8" t="s">
        <v>38</v>
      </c>
      <c r="G238" s="8" t="s">
        <v>39</v>
      </c>
      <c r="H238" t="s">
        <v>29</v>
      </c>
      <c r="I238" s="4">
        <v>5340</v>
      </c>
      <c r="J238" s="8">
        <v>8</v>
      </c>
      <c r="K238" s="4">
        <v>42720</v>
      </c>
      <c r="L238" s="4">
        <v>12816</v>
      </c>
      <c r="M238" s="3">
        <v>0.3</v>
      </c>
    </row>
    <row r="239" spans="2:13" x14ac:dyDescent="0.25">
      <c r="B239" t="s">
        <v>13</v>
      </c>
      <c r="C239" s="1" t="s">
        <v>14</v>
      </c>
      <c r="D239" s="2">
        <v>44969</v>
      </c>
      <c r="E239" s="8" t="s">
        <v>15</v>
      </c>
      <c r="F239" s="8" t="s">
        <v>38</v>
      </c>
      <c r="G239" s="8" t="s">
        <v>39</v>
      </c>
      <c r="H239" t="s">
        <v>26</v>
      </c>
      <c r="I239" s="4">
        <v>1700</v>
      </c>
      <c r="J239" s="8">
        <v>12</v>
      </c>
      <c r="K239" s="4">
        <v>20400</v>
      </c>
      <c r="L239" s="4">
        <v>10200</v>
      </c>
      <c r="M239" s="3">
        <v>0.5</v>
      </c>
    </row>
    <row r="240" spans="2:13" x14ac:dyDescent="0.25">
      <c r="B240" t="s">
        <v>27</v>
      </c>
      <c r="C240" s="1" t="s">
        <v>14</v>
      </c>
      <c r="D240" s="2">
        <v>44976</v>
      </c>
      <c r="E240" s="8" t="s">
        <v>15</v>
      </c>
      <c r="F240" s="8" t="s">
        <v>38</v>
      </c>
      <c r="G240" s="8" t="s">
        <v>39</v>
      </c>
      <c r="H240" t="s">
        <v>32</v>
      </c>
      <c r="I240" s="4">
        <v>3200</v>
      </c>
      <c r="J240" s="8">
        <v>12</v>
      </c>
      <c r="K240" s="4">
        <v>38400</v>
      </c>
      <c r="L240" s="4">
        <v>7680</v>
      </c>
      <c r="M240" s="3">
        <v>0.2</v>
      </c>
    </row>
    <row r="241" spans="2:13" x14ac:dyDescent="0.25">
      <c r="B241" t="s">
        <v>27</v>
      </c>
      <c r="C241" s="1" t="s">
        <v>20</v>
      </c>
      <c r="D241" s="2">
        <v>44983</v>
      </c>
      <c r="E241" s="8" t="s">
        <v>15</v>
      </c>
      <c r="F241" s="8" t="s">
        <v>38</v>
      </c>
      <c r="G241" s="8" t="s">
        <v>39</v>
      </c>
      <c r="H241" t="s">
        <v>19</v>
      </c>
      <c r="I241" s="4">
        <v>500</v>
      </c>
      <c r="J241" s="8">
        <v>10</v>
      </c>
      <c r="K241" s="4">
        <v>5000</v>
      </c>
      <c r="L241" s="4">
        <v>1250</v>
      </c>
      <c r="M241" s="3">
        <v>0.25</v>
      </c>
    </row>
    <row r="242" spans="2:13" x14ac:dyDescent="0.25">
      <c r="B242" t="s">
        <v>27</v>
      </c>
      <c r="C242" s="1" t="s">
        <v>20</v>
      </c>
      <c r="D242" s="2">
        <v>44990</v>
      </c>
      <c r="E242" s="8" t="s">
        <v>15</v>
      </c>
      <c r="F242" s="8" t="s">
        <v>38</v>
      </c>
      <c r="G242" s="8" t="s">
        <v>39</v>
      </c>
      <c r="H242" t="s">
        <v>31</v>
      </c>
      <c r="I242" s="4">
        <v>5300</v>
      </c>
      <c r="J242" s="8">
        <v>10</v>
      </c>
      <c r="K242" s="4">
        <v>53000</v>
      </c>
      <c r="L242" s="4">
        <v>15900</v>
      </c>
      <c r="M242" s="3">
        <v>0.3</v>
      </c>
    </row>
    <row r="243" spans="2:13" x14ac:dyDescent="0.25">
      <c r="B243" t="s">
        <v>13</v>
      </c>
      <c r="C243" s="1" t="s">
        <v>20</v>
      </c>
      <c r="D243" s="2">
        <v>44997</v>
      </c>
      <c r="E243" s="8" t="s">
        <v>15</v>
      </c>
      <c r="F243" s="8" t="s">
        <v>38</v>
      </c>
      <c r="G243" s="8" t="s">
        <v>39</v>
      </c>
      <c r="H243" t="s">
        <v>32</v>
      </c>
      <c r="I243" s="4">
        <v>3200</v>
      </c>
      <c r="J243" s="8">
        <v>7</v>
      </c>
      <c r="K243" s="4">
        <v>22400</v>
      </c>
      <c r="L243" s="4">
        <v>4480</v>
      </c>
      <c r="M243" s="3">
        <v>0.2</v>
      </c>
    </row>
    <row r="244" spans="2:13" x14ac:dyDescent="0.25">
      <c r="B244" t="s">
        <v>34</v>
      </c>
      <c r="C244" s="1" t="s">
        <v>14</v>
      </c>
      <c r="D244" s="2">
        <v>45004</v>
      </c>
      <c r="E244" s="8" t="s">
        <v>15</v>
      </c>
      <c r="F244" s="8" t="s">
        <v>38</v>
      </c>
      <c r="G244" s="8" t="s">
        <v>39</v>
      </c>
      <c r="H244" t="s">
        <v>19</v>
      </c>
      <c r="I244" s="4">
        <v>500</v>
      </c>
      <c r="J244" s="8">
        <v>15</v>
      </c>
      <c r="K244" s="4">
        <v>7500</v>
      </c>
      <c r="L244" s="4">
        <v>1875</v>
      </c>
      <c r="M244" s="3">
        <v>0.25</v>
      </c>
    </row>
    <row r="245" spans="2:13" x14ac:dyDescent="0.25">
      <c r="B245" t="s">
        <v>27</v>
      </c>
      <c r="C245" s="1" t="s">
        <v>14</v>
      </c>
      <c r="D245" s="2">
        <v>45011</v>
      </c>
      <c r="E245" s="8" t="s">
        <v>15</v>
      </c>
      <c r="F245" s="8" t="s">
        <v>38</v>
      </c>
      <c r="G245" s="8" t="s">
        <v>39</v>
      </c>
      <c r="H245" t="s">
        <v>32</v>
      </c>
      <c r="I245" s="4">
        <v>3200</v>
      </c>
      <c r="J245" s="8">
        <v>10</v>
      </c>
      <c r="K245" s="4">
        <v>32000</v>
      </c>
      <c r="L245" s="4">
        <v>6400</v>
      </c>
      <c r="M245" s="3">
        <v>0.2</v>
      </c>
    </row>
    <row r="246" spans="2:13" x14ac:dyDescent="0.25">
      <c r="B246" t="s">
        <v>13</v>
      </c>
      <c r="C246" s="1" t="s">
        <v>20</v>
      </c>
      <c r="D246" s="2">
        <v>45018</v>
      </c>
      <c r="E246" s="8" t="s">
        <v>15</v>
      </c>
      <c r="F246" s="8" t="s">
        <v>38</v>
      </c>
      <c r="G246" s="8" t="s">
        <v>39</v>
      </c>
      <c r="H246" t="s">
        <v>35</v>
      </c>
      <c r="I246" s="4">
        <v>4500</v>
      </c>
      <c r="J246" s="8">
        <v>8</v>
      </c>
      <c r="K246" s="4">
        <v>36000</v>
      </c>
      <c r="L246" s="4">
        <v>9000</v>
      </c>
      <c r="M246" s="3">
        <v>0.25</v>
      </c>
    </row>
    <row r="247" spans="2:13" x14ac:dyDescent="0.25">
      <c r="B247" t="s">
        <v>27</v>
      </c>
      <c r="C247" s="1" t="s">
        <v>20</v>
      </c>
      <c r="D247" s="2">
        <v>45025</v>
      </c>
      <c r="E247" s="8" t="s">
        <v>15</v>
      </c>
      <c r="F247" s="8" t="s">
        <v>38</v>
      </c>
      <c r="G247" s="8" t="s">
        <v>39</v>
      </c>
      <c r="H247" t="s">
        <v>35</v>
      </c>
      <c r="I247" s="4">
        <v>4500</v>
      </c>
      <c r="J247" s="8">
        <v>4</v>
      </c>
      <c r="K247" s="4">
        <v>18000</v>
      </c>
      <c r="L247" s="4">
        <v>4500</v>
      </c>
      <c r="M247" s="3">
        <v>0.25</v>
      </c>
    </row>
    <row r="248" spans="2:13" x14ac:dyDescent="0.25">
      <c r="B248" t="s">
        <v>22</v>
      </c>
      <c r="C248" s="1" t="s">
        <v>20</v>
      </c>
      <c r="D248" s="2">
        <v>45032</v>
      </c>
      <c r="E248" s="8" t="s">
        <v>15</v>
      </c>
      <c r="F248" s="8" t="s">
        <v>38</v>
      </c>
      <c r="G248" s="8" t="s">
        <v>39</v>
      </c>
      <c r="H248" t="s">
        <v>35</v>
      </c>
      <c r="I248" s="4">
        <v>4500</v>
      </c>
      <c r="J248" s="8">
        <v>5</v>
      </c>
      <c r="K248" s="4">
        <v>22500</v>
      </c>
      <c r="L248" s="4">
        <v>5625</v>
      </c>
      <c r="M248" s="3">
        <v>0.25</v>
      </c>
    </row>
    <row r="249" spans="2:13" x14ac:dyDescent="0.25">
      <c r="B249" t="s">
        <v>34</v>
      </c>
      <c r="C249" s="1" t="s">
        <v>20</v>
      </c>
      <c r="D249" s="2">
        <v>45039</v>
      </c>
      <c r="E249" s="8" t="s">
        <v>15</v>
      </c>
      <c r="F249" s="8" t="s">
        <v>38</v>
      </c>
      <c r="G249" s="8" t="s">
        <v>39</v>
      </c>
      <c r="H249" t="s">
        <v>35</v>
      </c>
      <c r="I249" s="4">
        <v>4500</v>
      </c>
      <c r="J249" s="8">
        <v>6</v>
      </c>
      <c r="K249" s="4">
        <v>27000</v>
      </c>
      <c r="L249" s="4">
        <v>6750</v>
      </c>
      <c r="M249" s="3">
        <v>0.25</v>
      </c>
    </row>
    <row r="250" spans="2:13" x14ac:dyDescent="0.25">
      <c r="B250" t="s">
        <v>22</v>
      </c>
      <c r="C250" s="1" t="s">
        <v>20</v>
      </c>
      <c r="D250" s="2">
        <v>45046</v>
      </c>
      <c r="E250" s="8" t="s">
        <v>15</v>
      </c>
      <c r="F250" s="8" t="s">
        <v>38</v>
      </c>
      <c r="G250" s="8" t="s">
        <v>39</v>
      </c>
      <c r="H250" t="s">
        <v>21</v>
      </c>
      <c r="I250" s="4">
        <v>1200</v>
      </c>
      <c r="J250" s="8">
        <v>4</v>
      </c>
      <c r="K250" s="4">
        <v>4800</v>
      </c>
      <c r="L250" s="4">
        <v>1440</v>
      </c>
      <c r="M250" s="3">
        <v>0.3</v>
      </c>
    </row>
    <row r="251" spans="2:13" x14ac:dyDescent="0.25">
      <c r="B251" t="s">
        <v>24</v>
      </c>
      <c r="C251" s="1" t="s">
        <v>20</v>
      </c>
      <c r="D251" s="2">
        <v>45053</v>
      </c>
      <c r="E251" s="8" t="s">
        <v>15</v>
      </c>
      <c r="F251" s="8" t="s">
        <v>38</v>
      </c>
      <c r="G251" s="8" t="s">
        <v>39</v>
      </c>
      <c r="H251" t="s">
        <v>30</v>
      </c>
      <c r="I251" s="4">
        <v>3400</v>
      </c>
      <c r="J251" s="8">
        <v>1</v>
      </c>
      <c r="K251" s="4">
        <v>3400</v>
      </c>
      <c r="L251" s="4">
        <v>1190</v>
      </c>
      <c r="M251" s="3">
        <v>0.35</v>
      </c>
    </row>
    <row r="252" spans="2:13" x14ac:dyDescent="0.25">
      <c r="B252" t="s">
        <v>27</v>
      </c>
      <c r="C252" s="1" t="s">
        <v>14</v>
      </c>
      <c r="D252" s="2">
        <v>45060</v>
      </c>
      <c r="E252" s="8" t="s">
        <v>15</v>
      </c>
      <c r="F252" s="8" t="s">
        <v>38</v>
      </c>
      <c r="G252" s="8" t="s">
        <v>39</v>
      </c>
      <c r="H252" t="s">
        <v>19</v>
      </c>
      <c r="I252" s="4">
        <v>500</v>
      </c>
      <c r="J252" s="8">
        <v>10</v>
      </c>
      <c r="K252" s="4">
        <v>5000</v>
      </c>
      <c r="L252" s="4">
        <v>1250</v>
      </c>
      <c r="M252" s="3">
        <v>0.25</v>
      </c>
    </row>
    <row r="253" spans="2:13" x14ac:dyDescent="0.25">
      <c r="B253" t="s">
        <v>27</v>
      </c>
      <c r="C253" s="1" t="s">
        <v>20</v>
      </c>
      <c r="D253" s="2">
        <v>45067</v>
      </c>
      <c r="E253" s="8" t="s">
        <v>15</v>
      </c>
      <c r="F253" s="8" t="s">
        <v>38</v>
      </c>
      <c r="G253" s="8" t="s">
        <v>39</v>
      </c>
      <c r="H253" t="s">
        <v>30</v>
      </c>
      <c r="I253" s="4">
        <v>3400</v>
      </c>
      <c r="J253" s="8">
        <v>8</v>
      </c>
      <c r="K253" s="4">
        <v>27200</v>
      </c>
      <c r="L253" s="4">
        <v>9520</v>
      </c>
      <c r="M253" s="3">
        <v>0.35</v>
      </c>
    </row>
    <row r="254" spans="2:13" x14ac:dyDescent="0.25">
      <c r="B254" t="s">
        <v>13</v>
      </c>
      <c r="C254" s="1" t="s">
        <v>20</v>
      </c>
      <c r="D254" s="2">
        <v>45074</v>
      </c>
      <c r="E254" s="8" t="s">
        <v>15</v>
      </c>
      <c r="F254" s="8" t="s">
        <v>38</v>
      </c>
      <c r="G254" s="8" t="s">
        <v>39</v>
      </c>
      <c r="H254" t="s">
        <v>33</v>
      </c>
      <c r="I254" s="4">
        <v>4600</v>
      </c>
      <c r="J254" s="8">
        <v>12</v>
      </c>
      <c r="K254" s="4">
        <v>55200</v>
      </c>
      <c r="L254" s="4">
        <v>13800</v>
      </c>
      <c r="M254" s="3">
        <v>0.25</v>
      </c>
    </row>
    <row r="255" spans="2:13" x14ac:dyDescent="0.25">
      <c r="B255" t="s">
        <v>27</v>
      </c>
      <c r="C255" s="1" t="s">
        <v>14</v>
      </c>
      <c r="D255" s="2">
        <v>45081</v>
      </c>
      <c r="E255" s="8" t="s">
        <v>15</v>
      </c>
      <c r="F255" s="8" t="s">
        <v>38</v>
      </c>
      <c r="G255" s="8" t="s">
        <v>39</v>
      </c>
      <c r="H255" t="s">
        <v>19</v>
      </c>
      <c r="I255" s="4">
        <v>500</v>
      </c>
      <c r="J255" s="8">
        <v>10</v>
      </c>
      <c r="K255" s="4">
        <v>5000</v>
      </c>
      <c r="L255" s="4">
        <v>1250</v>
      </c>
      <c r="M255" s="3">
        <v>0.25</v>
      </c>
    </row>
    <row r="256" spans="2:13" x14ac:dyDescent="0.25">
      <c r="B256" t="s">
        <v>24</v>
      </c>
      <c r="C256" s="1" t="s">
        <v>20</v>
      </c>
      <c r="D256" s="2">
        <v>45088</v>
      </c>
      <c r="E256" s="8" t="s">
        <v>15</v>
      </c>
      <c r="F256" s="8" t="s">
        <v>38</v>
      </c>
      <c r="G256" s="8" t="s">
        <v>39</v>
      </c>
      <c r="H256" t="s">
        <v>23</v>
      </c>
      <c r="I256" s="4">
        <v>5130</v>
      </c>
      <c r="J256" s="8">
        <v>15</v>
      </c>
      <c r="K256" s="4">
        <v>76950</v>
      </c>
      <c r="L256" s="4">
        <v>30780</v>
      </c>
      <c r="M256" s="3">
        <v>0.4</v>
      </c>
    </row>
    <row r="257" spans="2:13" x14ac:dyDescent="0.25">
      <c r="B257" t="s">
        <v>34</v>
      </c>
      <c r="C257" s="1" t="s">
        <v>14</v>
      </c>
      <c r="D257" s="2">
        <v>45095</v>
      </c>
      <c r="E257" s="8" t="s">
        <v>15</v>
      </c>
      <c r="F257" s="8" t="s">
        <v>38</v>
      </c>
      <c r="G257" s="8" t="s">
        <v>39</v>
      </c>
      <c r="H257" t="s">
        <v>28</v>
      </c>
      <c r="I257" s="4">
        <v>1500</v>
      </c>
      <c r="J257" s="8">
        <v>1</v>
      </c>
      <c r="K257" s="4">
        <v>1500</v>
      </c>
      <c r="L257" s="4">
        <v>600</v>
      </c>
      <c r="M257" s="3">
        <v>0.4</v>
      </c>
    </row>
    <row r="258" spans="2:13" x14ac:dyDescent="0.25">
      <c r="B258" t="s">
        <v>13</v>
      </c>
      <c r="C258" s="1" t="s">
        <v>20</v>
      </c>
      <c r="D258" s="2">
        <v>45102</v>
      </c>
      <c r="E258" s="8" t="s">
        <v>15</v>
      </c>
      <c r="F258" s="8" t="s">
        <v>38</v>
      </c>
      <c r="G258" s="8" t="s">
        <v>39</v>
      </c>
      <c r="H258" t="s">
        <v>32</v>
      </c>
      <c r="I258" s="4">
        <v>3200</v>
      </c>
      <c r="J258" s="8">
        <v>11</v>
      </c>
      <c r="K258" s="4">
        <v>35200</v>
      </c>
      <c r="L258" s="4">
        <v>7040</v>
      </c>
      <c r="M258" s="3">
        <v>0.2</v>
      </c>
    </row>
    <row r="259" spans="2:13" x14ac:dyDescent="0.25">
      <c r="B259" t="s">
        <v>13</v>
      </c>
      <c r="C259" s="1" t="s">
        <v>20</v>
      </c>
      <c r="D259" s="2">
        <v>45109</v>
      </c>
      <c r="E259" s="8" t="s">
        <v>15</v>
      </c>
      <c r="F259" s="8" t="s">
        <v>38</v>
      </c>
      <c r="G259" s="8" t="s">
        <v>39</v>
      </c>
      <c r="H259" t="s">
        <v>29</v>
      </c>
      <c r="I259" s="4">
        <v>5340</v>
      </c>
      <c r="J259" s="8">
        <v>2</v>
      </c>
      <c r="K259" s="4">
        <v>10680</v>
      </c>
      <c r="L259" s="4">
        <v>3204</v>
      </c>
      <c r="M259" s="3">
        <v>0.3</v>
      </c>
    </row>
    <row r="260" spans="2:13" x14ac:dyDescent="0.25">
      <c r="B260" t="s">
        <v>27</v>
      </c>
      <c r="C260" s="1" t="s">
        <v>14</v>
      </c>
      <c r="D260" s="2">
        <v>45116</v>
      </c>
      <c r="E260" s="8" t="s">
        <v>15</v>
      </c>
      <c r="F260" s="8" t="s">
        <v>38</v>
      </c>
      <c r="G260" s="8" t="s">
        <v>39</v>
      </c>
      <c r="H260" t="s">
        <v>29</v>
      </c>
      <c r="I260" s="4">
        <v>5340</v>
      </c>
      <c r="J260" s="8">
        <v>1</v>
      </c>
      <c r="K260" s="4">
        <v>5340</v>
      </c>
      <c r="L260" s="4">
        <v>1602</v>
      </c>
      <c r="M260" s="3">
        <v>0.3</v>
      </c>
    </row>
    <row r="261" spans="2:13" x14ac:dyDescent="0.25">
      <c r="B261" t="s">
        <v>13</v>
      </c>
      <c r="C261" s="1" t="s">
        <v>14</v>
      </c>
      <c r="D261" s="2">
        <v>45123</v>
      </c>
      <c r="E261" s="8" t="s">
        <v>15</v>
      </c>
      <c r="F261" s="8" t="s">
        <v>38</v>
      </c>
      <c r="G261" s="8" t="s">
        <v>39</v>
      </c>
      <c r="H261" t="s">
        <v>19</v>
      </c>
      <c r="I261" s="4">
        <v>500</v>
      </c>
      <c r="J261" s="8">
        <v>5</v>
      </c>
      <c r="K261" s="4">
        <v>2500</v>
      </c>
      <c r="L261" s="4">
        <v>625</v>
      </c>
      <c r="M261" s="3">
        <v>0.25</v>
      </c>
    </row>
    <row r="262" spans="2:13" x14ac:dyDescent="0.25">
      <c r="B262" t="s">
        <v>13</v>
      </c>
      <c r="C262" s="1" t="s">
        <v>14</v>
      </c>
      <c r="D262" s="2">
        <v>45130</v>
      </c>
      <c r="E262" s="8" t="s">
        <v>15</v>
      </c>
      <c r="F262" s="8" t="s">
        <v>38</v>
      </c>
      <c r="G262" s="8" t="s">
        <v>39</v>
      </c>
      <c r="H262" t="s">
        <v>29</v>
      </c>
      <c r="I262" s="4">
        <v>5340</v>
      </c>
      <c r="J262" s="8">
        <v>12</v>
      </c>
      <c r="K262" s="4">
        <v>64080</v>
      </c>
      <c r="L262" s="4">
        <v>19224</v>
      </c>
      <c r="M262" s="3">
        <v>0.3</v>
      </c>
    </row>
    <row r="263" spans="2:13" x14ac:dyDescent="0.25">
      <c r="B263" t="s">
        <v>34</v>
      </c>
      <c r="C263" s="1" t="s">
        <v>20</v>
      </c>
      <c r="D263" s="2">
        <v>45137</v>
      </c>
      <c r="E263" s="8" t="s">
        <v>15</v>
      </c>
      <c r="F263" s="8" t="s">
        <v>38</v>
      </c>
      <c r="G263" s="8" t="s">
        <v>39</v>
      </c>
      <c r="H263" t="s">
        <v>21</v>
      </c>
      <c r="I263" s="4">
        <v>1200</v>
      </c>
      <c r="J263" s="8">
        <v>8</v>
      </c>
      <c r="K263" s="4">
        <v>9600</v>
      </c>
      <c r="L263" s="4">
        <v>2880</v>
      </c>
      <c r="M263" s="3">
        <v>0.3</v>
      </c>
    </row>
    <row r="264" spans="2:13" x14ac:dyDescent="0.25">
      <c r="B264" t="s">
        <v>13</v>
      </c>
      <c r="C264" s="1" t="s">
        <v>14</v>
      </c>
      <c r="D264" s="2">
        <v>45144</v>
      </c>
      <c r="E264" s="8" t="s">
        <v>15</v>
      </c>
      <c r="F264" s="8" t="s">
        <v>38</v>
      </c>
      <c r="G264" s="8" t="s">
        <v>39</v>
      </c>
      <c r="H264" t="s">
        <v>31</v>
      </c>
      <c r="I264" s="4">
        <v>5300</v>
      </c>
      <c r="J264" s="8">
        <v>8</v>
      </c>
      <c r="K264" s="4">
        <v>42400</v>
      </c>
      <c r="L264" s="4">
        <v>12720</v>
      </c>
      <c r="M264" s="3">
        <v>0.3</v>
      </c>
    </row>
    <row r="265" spans="2:13" x14ac:dyDescent="0.25">
      <c r="B265" t="s">
        <v>22</v>
      </c>
      <c r="C265" s="1" t="s">
        <v>20</v>
      </c>
      <c r="D265" s="2">
        <v>45151</v>
      </c>
      <c r="E265" s="8" t="s">
        <v>15</v>
      </c>
      <c r="F265" s="8" t="s">
        <v>38</v>
      </c>
      <c r="G265" s="8" t="s">
        <v>39</v>
      </c>
      <c r="H265" t="s">
        <v>18</v>
      </c>
      <c r="I265" s="4">
        <v>8902</v>
      </c>
      <c r="J265" s="8">
        <v>11</v>
      </c>
      <c r="K265" s="4">
        <v>97922</v>
      </c>
      <c r="L265" s="4">
        <v>34272.699999999997</v>
      </c>
      <c r="M265" s="3">
        <v>0.35</v>
      </c>
    </row>
    <row r="266" spans="2:13" x14ac:dyDescent="0.25">
      <c r="B266" t="s">
        <v>27</v>
      </c>
      <c r="C266" s="1" t="s">
        <v>20</v>
      </c>
      <c r="D266" s="2">
        <v>45158</v>
      </c>
      <c r="E266" s="8" t="s">
        <v>15</v>
      </c>
      <c r="F266" s="8" t="s">
        <v>38</v>
      </c>
      <c r="G266" s="8" t="s">
        <v>39</v>
      </c>
      <c r="H266" t="s">
        <v>18</v>
      </c>
      <c r="I266" s="4">
        <v>8902</v>
      </c>
      <c r="J266" s="8">
        <v>12</v>
      </c>
      <c r="K266" s="4">
        <v>106824</v>
      </c>
      <c r="L266" s="4">
        <v>37388.399999999994</v>
      </c>
      <c r="M266" s="3">
        <v>0.35</v>
      </c>
    </row>
    <row r="267" spans="2:13" x14ac:dyDescent="0.25">
      <c r="B267" t="s">
        <v>22</v>
      </c>
      <c r="C267" s="1" t="s">
        <v>20</v>
      </c>
      <c r="D267" s="2">
        <v>45165</v>
      </c>
      <c r="E267" s="8" t="s">
        <v>15</v>
      </c>
      <c r="F267" s="8" t="s">
        <v>38</v>
      </c>
      <c r="G267" s="8" t="s">
        <v>39</v>
      </c>
      <c r="H267" t="s">
        <v>35</v>
      </c>
      <c r="I267" s="4">
        <v>4500</v>
      </c>
      <c r="J267" s="8">
        <v>3</v>
      </c>
      <c r="K267" s="4">
        <v>13500</v>
      </c>
      <c r="L267" s="4">
        <v>3375</v>
      </c>
      <c r="M267" s="3">
        <v>0.25</v>
      </c>
    </row>
    <row r="268" spans="2:13" x14ac:dyDescent="0.25">
      <c r="B268" t="s">
        <v>13</v>
      </c>
      <c r="C268" s="1" t="s">
        <v>14</v>
      </c>
      <c r="D268" s="2">
        <v>44562</v>
      </c>
      <c r="E268" s="8" t="s">
        <v>15</v>
      </c>
      <c r="F268" s="8" t="s">
        <v>38</v>
      </c>
      <c r="G268" s="8" t="s">
        <v>39</v>
      </c>
      <c r="H268" t="s">
        <v>18</v>
      </c>
      <c r="I268" s="4">
        <v>8902</v>
      </c>
      <c r="J268" s="8">
        <v>13</v>
      </c>
      <c r="K268" s="4">
        <v>35608</v>
      </c>
      <c r="L268" s="4">
        <v>12462.8</v>
      </c>
      <c r="M268" s="3">
        <v>0.35</v>
      </c>
    </row>
    <row r="269" spans="2:13" x14ac:dyDescent="0.25">
      <c r="B269" t="s">
        <v>13</v>
      </c>
      <c r="C269" s="1" t="s">
        <v>14</v>
      </c>
      <c r="D269" s="2">
        <v>44577</v>
      </c>
      <c r="E269" s="8" t="s">
        <v>15</v>
      </c>
      <c r="F269" s="8" t="s">
        <v>38</v>
      </c>
      <c r="G269" s="8" t="s">
        <v>39</v>
      </c>
      <c r="H269" t="s">
        <v>19</v>
      </c>
      <c r="I269" s="4">
        <v>500</v>
      </c>
      <c r="J269" s="8">
        <v>13</v>
      </c>
      <c r="K269" s="4">
        <v>2000</v>
      </c>
      <c r="L269" s="4">
        <v>500</v>
      </c>
      <c r="M269" s="3">
        <v>0.25</v>
      </c>
    </row>
    <row r="270" spans="2:13" x14ac:dyDescent="0.25">
      <c r="B270" t="s">
        <v>13</v>
      </c>
      <c r="C270" s="1" t="s">
        <v>20</v>
      </c>
      <c r="D270" s="2">
        <v>44584</v>
      </c>
      <c r="E270" s="8" t="s">
        <v>15</v>
      </c>
      <c r="F270" s="8" t="s">
        <v>38</v>
      </c>
      <c r="G270" s="8" t="s">
        <v>39</v>
      </c>
      <c r="H270" t="s">
        <v>21</v>
      </c>
      <c r="I270" s="4">
        <v>1200</v>
      </c>
      <c r="J270" s="8">
        <v>13</v>
      </c>
      <c r="K270" s="4">
        <v>6000</v>
      </c>
      <c r="L270" s="4">
        <v>1800</v>
      </c>
      <c r="M270" s="3">
        <v>0.3</v>
      </c>
    </row>
    <row r="271" spans="2:13" x14ac:dyDescent="0.25">
      <c r="B271" t="s">
        <v>13</v>
      </c>
      <c r="C271" s="1" t="s">
        <v>20</v>
      </c>
      <c r="D271" s="2">
        <v>44591</v>
      </c>
      <c r="E271" s="8" t="s">
        <v>15</v>
      </c>
      <c r="F271" s="8" t="s">
        <v>38</v>
      </c>
      <c r="G271" s="8" t="s">
        <v>39</v>
      </c>
      <c r="H271" t="s">
        <v>19</v>
      </c>
      <c r="I271" s="4">
        <v>500</v>
      </c>
      <c r="J271" s="8">
        <v>12</v>
      </c>
      <c r="K271" s="4">
        <v>6000</v>
      </c>
      <c r="L271" s="4">
        <v>1500</v>
      </c>
      <c r="M271" s="3">
        <v>0.25</v>
      </c>
    </row>
    <row r="272" spans="2:13" x14ac:dyDescent="0.25">
      <c r="B272" t="s">
        <v>22</v>
      </c>
      <c r="C272" s="1" t="s">
        <v>20</v>
      </c>
      <c r="D272" s="2">
        <v>44598</v>
      </c>
      <c r="E272" s="8" t="s">
        <v>15</v>
      </c>
      <c r="F272" s="8" t="s">
        <v>38</v>
      </c>
      <c r="G272" s="8" t="s">
        <v>39</v>
      </c>
      <c r="H272" t="s">
        <v>18</v>
      </c>
      <c r="I272" s="4">
        <v>8902</v>
      </c>
      <c r="J272" s="8">
        <v>9</v>
      </c>
      <c r="K272" s="4">
        <v>80118</v>
      </c>
      <c r="L272" s="4">
        <v>28041.3</v>
      </c>
      <c r="M272" s="3">
        <v>0.35</v>
      </c>
    </row>
    <row r="273" spans="2:13" x14ac:dyDescent="0.25">
      <c r="B273" t="s">
        <v>13</v>
      </c>
      <c r="C273" s="1" t="s">
        <v>14</v>
      </c>
      <c r="D273" s="2">
        <v>44605</v>
      </c>
      <c r="E273" s="8" t="s">
        <v>15</v>
      </c>
      <c r="F273" s="8" t="s">
        <v>38</v>
      </c>
      <c r="G273" s="8" t="s">
        <v>39</v>
      </c>
      <c r="H273" t="s">
        <v>23</v>
      </c>
      <c r="I273" s="4">
        <v>5130</v>
      </c>
      <c r="J273" s="8">
        <v>2</v>
      </c>
      <c r="K273" s="4">
        <v>10260</v>
      </c>
      <c r="L273" s="4">
        <v>4104</v>
      </c>
      <c r="M273" s="3">
        <v>0.4</v>
      </c>
    </row>
    <row r="274" spans="2:13" x14ac:dyDescent="0.25">
      <c r="B274" t="s">
        <v>13</v>
      </c>
      <c r="C274" s="1" t="s">
        <v>20</v>
      </c>
      <c r="D274" s="2">
        <v>44612</v>
      </c>
      <c r="E274" s="8" t="s">
        <v>15</v>
      </c>
      <c r="F274" s="8" t="s">
        <v>38</v>
      </c>
      <c r="G274" s="8" t="s">
        <v>39</v>
      </c>
      <c r="H274" t="s">
        <v>18</v>
      </c>
      <c r="I274" s="4">
        <v>8902</v>
      </c>
      <c r="J274" s="8">
        <v>6</v>
      </c>
      <c r="K274" s="4">
        <v>53412</v>
      </c>
      <c r="L274" s="4">
        <v>18694.199999999997</v>
      </c>
      <c r="M274" s="3">
        <v>0.35</v>
      </c>
    </row>
    <row r="275" spans="2:13" x14ac:dyDescent="0.25">
      <c r="B275" t="s">
        <v>24</v>
      </c>
      <c r="C275" s="1" t="s">
        <v>20</v>
      </c>
      <c r="D275" s="2">
        <v>44619</v>
      </c>
      <c r="E275" s="8" t="s">
        <v>15</v>
      </c>
      <c r="F275" s="8" t="s">
        <v>38</v>
      </c>
      <c r="G275" s="8" t="s">
        <v>39</v>
      </c>
      <c r="H275" t="s">
        <v>25</v>
      </c>
      <c r="I275" s="4">
        <v>300</v>
      </c>
      <c r="J275" s="8">
        <v>1</v>
      </c>
      <c r="K275" s="4">
        <v>300</v>
      </c>
      <c r="L275" s="4">
        <v>45</v>
      </c>
      <c r="M275" s="3">
        <v>0.15</v>
      </c>
    </row>
    <row r="276" spans="2:13" x14ac:dyDescent="0.25">
      <c r="B276" t="s">
        <v>22</v>
      </c>
      <c r="C276" s="1" t="s">
        <v>14</v>
      </c>
      <c r="D276" s="2">
        <v>44626</v>
      </c>
      <c r="E276" s="8" t="s">
        <v>15</v>
      </c>
      <c r="F276" s="8" t="s">
        <v>38</v>
      </c>
      <c r="G276" s="8" t="s">
        <v>39</v>
      </c>
      <c r="H276" t="s">
        <v>26</v>
      </c>
      <c r="I276" s="4">
        <v>1700</v>
      </c>
      <c r="J276" s="8">
        <v>10</v>
      </c>
      <c r="K276" s="4">
        <v>17000</v>
      </c>
      <c r="L276" s="4">
        <v>8500</v>
      </c>
      <c r="M276" s="3">
        <v>0.5</v>
      </c>
    </row>
    <row r="277" spans="2:13" x14ac:dyDescent="0.25">
      <c r="B277" t="s">
        <v>27</v>
      </c>
      <c r="C277" s="1" t="s">
        <v>14</v>
      </c>
      <c r="D277" s="2">
        <v>44633</v>
      </c>
      <c r="E277" s="8" t="s">
        <v>15</v>
      </c>
      <c r="F277" s="8" t="s">
        <v>38</v>
      </c>
      <c r="G277" s="8" t="s">
        <v>39</v>
      </c>
      <c r="H277" t="s">
        <v>28</v>
      </c>
      <c r="I277" s="4">
        <v>1500</v>
      </c>
      <c r="J277" s="8">
        <v>3</v>
      </c>
      <c r="K277" s="4">
        <v>4500</v>
      </c>
      <c r="L277" s="4">
        <v>1800</v>
      </c>
      <c r="M277" s="3">
        <v>0.4</v>
      </c>
    </row>
    <row r="278" spans="2:13" x14ac:dyDescent="0.25">
      <c r="B278" t="s">
        <v>22</v>
      </c>
      <c r="C278" s="1" t="s">
        <v>20</v>
      </c>
      <c r="D278" s="2">
        <v>44640</v>
      </c>
      <c r="E278" s="8" t="s">
        <v>15</v>
      </c>
      <c r="F278" s="8" t="s">
        <v>38</v>
      </c>
      <c r="G278" s="8" t="s">
        <v>39</v>
      </c>
      <c r="H278" t="s">
        <v>29</v>
      </c>
      <c r="I278" s="4">
        <v>5340</v>
      </c>
      <c r="J278" s="8">
        <v>12</v>
      </c>
      <c r="K278" s="4">
        <v>64080</v>
      </c>
      <c r="L278" s="4">
        <v>19224</v>
      </c>
      <c r="M278" s="3">
        <v>0.3</v>
      </c>
    </row>
    <row r="279" spans="2:13" x14ac:dyDescent="0.25">
      <c r="B279" t="s">
        <v>13</v>
      </c>
      <c r="C279" s="1" t="s">
        <v>20</v>
      </c>
      <c r="D279" s="2">
        <v>44647</v>
      </c>
      <c r="E279" s="8" t="s">
        <v>15</v>
      </c>
      <c r="F279" s="8" t="s">
        <v>38</v>
      </c>
      <c r="G279" s="8" t="s">
        <v>39</v>
      </c>
      <c r="H279" t="s">
        <v>18</v>
      </c>
      <c r="I279" s="4">
        <v>8902</v>
      </c>
      <c r="J279" s="8">
        <v>2</v>
      </c>
      <c r="K279" s="4">
        <v>17804</v>
      </c>
      <c r="L279" s="4">
        <v>6231.4</v>
      </c>
      <c r="M279" s="3">
        <v>0.35</v>
      </c>
    </row>
    <row r="280" spans="2:13" x14ac:dyDescent="0.25">
      <c r="B280" t="s">
        <v>13</v>
      </c>
      <c r="C280" s="1" t="s">
        <v>20</v>
      </c>
      <c r="D280" s="2">
        <v>44654</v>
      </c>
      <c r="E280" s="8" t="s">
        <v>15</v>
      </c>
      <c r="F280" s="8" t="s">
        <v>38</v>
      </c>
      <c r="G280" s="8" t="s">
        <v>39</v>
      </c>
      <c r="H280" t="s">
        <v>23</v>
      </c>
      <c r="I280" s="4">
        <v>5130</v>
      </c>
      <c r="J280" s="8">
        <v>8</v>
      </c>
      <c r="K280" s="4">
        <v>41040</v>
      </c>
      <c r="L280" s="4">
        <v>16416</v>
      </c>
      <c r="M280" s="3">
        <v>0.4</v>
      </c>
    </row>
    <row r="281" spans="2:13" x14ac:dyDescent="0.25">
      <c r="B281" t="s">
        <v>27</v>
      </c>
      <c r="C281" s="1" t="s">
        <v>20</v>
      </c>
      <c r="D281" s="2">
        <v>44661</v>
      </c>
      <c r="E281" s="8" t="s">
        <v>15</v>
      </c>
      <c r="F281" s="8" t="s">
        <v>38</v>
      </c>
      <c r="G281" s="8" t="s">
        <v>39</v>
      </c>
      <c r="H281" t="s">
        <v>18</v>
      </c>
      <c r="I281" s="4">
        <v>8902</v>
      </c>
      <c r="J281" s="8">
        <v>3</v>
      </c>
      <c r="K281" s="4">
        <v>26706</v>
      </c>
      <c r="L281" s="4">
        <v>9347.0999999999985</v>
      </c>
      <c r="M281" s="3">
        <v>0.35</v>
      </c>
    </row>
    <row r="282" spans="2:13" x14ac:dyDescent="0.25">
      <c r="B282" t="s">
        <v>22</v>
      </c>
      <c r="C282" s="1" t="s">
        <v>14</v>
      </c>
      <c r="D282" s="2">
        <v>44668</v>
      </c>
      <c r="E282" s="8" t="s">
        <v>15</v>
      </c>
      <c r="F282" s="8" t="s">
        <v>38</v>
      </c>
      <c r="G282" s="8" t="s">
        <v>39</v>
      </c>
      <c r="H282" t="s">
        <v>30</v>
      </c>
      <c r="I282" s="4">
        <v>3400</v>
      </c>
      <c r="J282" s="8">
        <v>8</v>
      </c>
      <c r="K282" s="4">
        <v>27200</v>
      </c>
      <c r="L282" s="4">
        <v>9520</v>
      </c>
      <c r="M282" s="3">
        <v>0.35</v>
      </c>
    </row>
    <row r="283" spans="2:13" x14ac:dyDescent="0.25">
      <c r="B283" t="s">
        <v>22</v>
      </c>
      <c r="C283" s="1" t="s">
        <v>20</v>
      </c>
      <c r="D283" s="2">
        <v>44675</v>
      </c>
      <c r="E283" s="8" t="s">
        <v>15</v>
      </c>
      <c r="F283" s="8" t="s">
        <v>38</v>
      </c>
      <c r="G283" s="8" t="s">
        <v>39</v>
      </c>
      <c r="H283" t="s">
        <v>31</v>
      </c>
      <c r="I283" s="4">
        <v>5300</v>
      </c>
      <c r="J283" s="8">
        <v>10</v>
      </c>
      <c r="K283" s="4">
        <v>53000</v>
      </c>
      <c r="L283" s="4">
        <v>15900</v>
      </c>
      <c r="M283" s="3">
        <v>0.3</v>
      </c>
    </row>
    <row r="284" spans="2:13" x14ac:dyDescent="0.25">
      <c r="B284" t="s">
        <v>13</v>
      </c>
      <c r="C284" s="1" t="s">
        <v>14</v>
      </c>
      <c r="D284" s="2">
        <v>44682</v>
      </c>
      <c r="E284" s="8" t="s">
        <v>15</v>
      </c>
      <c r="F284" s="8" t="s">
        <v>38</v>
      </c>
      <c r="G284" s="8" t="s">
        <v>39</v>
      </c>
      <c r="H284" t="s">
        <v>18</v>
      </c>
      <c r="I284" s="4">
        <v>8902</v>
      </c>
      <c r="J284" s="8">
        <v>11</v>
      </c>
      <c r="K284" s="4">
        <v>97922</v>
      </c>
      <c r="L284" s="4">
        <v>34272.699999999997</v>
      </c>
      <c r="M284" s="3">
        <v>0.35</v>
      </c>
    </row>
    <row r="285" spans="2:13" x14ac:dyDescent="0.25">
      <c r="B285" t="s">
        <v>13</v>
      </c>
      <c r="C285" s="1" t="s">
        <v>20</v>
      </c>
      <c r="D285" s="2">
        <v>44689</v>
      </c>
      <c r="E285" s="8" t="s">
        <v>15</v>
      </c>
      <c r="F285" s="8" t="s">
        <v>38</v>
      </c>
      <c r="G285" s="8" t="s">
        <v>39</v>
      </c>
      <c r="H285" t="s">
        <v>23</v>
      </c>
      <c r="I285" s="4">
        <v>5130</v>
      </c>
      <c r="J285" s="8">
        <v>2</v>
      </c>
      <c r="K285" s="4">
        <v>10260</v>
      </c>
      <c r="L285" s="4">
        <v>4104</v>
      </c>
      <c r="M285" s="3">
        <v>0.4</v>
      </c>
    </row>
    <row r="286" spans="2:13" x14ac:dyDescent="0.25">
      <c r="B286" t="s">
        <v>24</v>
      </c>
      <c r="C286" s="1" t="s">
        <v>14</v>
      </c>
      <c r="D286" s="2">
        <v>44696</v>
      </c>
      <c r="E286" s="8" t="s">
        <v>15</v>
      </c>
      <c r="F286" s="8" t="s">
        <v>38</v>
      </c>
      <c r="G286" s="8" t="s">
        <v>39</v>
      </c>
      <c r="H286" t="s">
        <v>25</v>
      </c>
      <c r="I286" s="4">
        <v>300</v>
      </c>
      <c r="J286" s="8">
        <v>11</v>
      </c>
      <c r="K286" s="4">
        <v>3300</v>
      </c>
      <c r="L286" s="4">
        <v>495</v>
      </c>
      <c r="M286" s="3">
        <v>0.15</v>
      </c>
    </row>
    <row r="287" spans="2:13" x14ac:dyDescent="0.25">
      <c r="B287" t="s">
        <v>27</v>
      </c>
      <c r="C287" s="1" t="s">
        <v>20</v>
      </c>
      <c r="D287" s="2">
        <v>44703</v>
      </c>
      <c r="E287" s="8" t="s">
        <v>15</v>
      </c>
      <c r="F287" s="8" t="s">
        <v>38</v>
      </c>
      <c r="G287" s="8" t="s">
        <v>39</v>
      </c>
      <c r="H287" t="s">
        <v>32</v>
      </c>
      <c r="I287" s="4">
        <v>3200</v>
      </c>
      <c r="J287" s="8">
        <v>5</v>
      </c>
      <c r="K287" s="4">
        <v>16000</v>
      </c>
      <c r="L287" s="4">
        <v>3200</v>
      </c>
      <c r="M287" s="3">
        <v>0.2</v>
      </c>
    </row>
    <row r="288" spans="2:13" x14ac:dyDescent="0.25">
      <c r="B288" t="s">
        <v>13</v>
      </c>
      <c r="C288" s="1" t="s">
        <v>20</v>
      </c>
      <c r="D288" s="2">
        <v>44710</v>
      </c>
      <c r="E288" s="8" t="s">
        <v>15</v>
      </c>
      <c r="F288" s="8" t="s">
        <v>38</v>
      </c>
      <c r="G288" s="8" t="s">
        <v>39</v>
      </c>
      <c r="H288" t="s">
        <v>18</v>
      </c>
      <c r="I288" s="4">
        <v>8902</v>
      </c>
      <c r="J288" s="8">
        <v>2</v>
      </c>
      <c r="K288" s="4">
        <v>17804</v>
      </c>
      <c r="L288" s="4">
        <v>6231.4</v>
      </c>
      <c r="M288" s="3">
        <v>0.35</v>
      </c>
    </row>
    <row r="289" spans="2:13" x14ac:dyDescent="0.25">
      <c r="B289" t="s">
        <v>22</v>
      </c>
      <c r="C289" s="1" t="s">
        <v>20</v>
      </c>
      <c r="D289" s="2">
        <v>44717</v>
      </c>
      <c r="E289" s="8" t="s">
        <v>15</v>
      </c>
      <c r="F289" s="8" t="s">
        <v>38</v>
      </c>
      <c r="G289" s="8" t="s">
        <v>39</v>
      </c>
      <c r="H289" t="s">
        <v>25</v>
      </c>
      <c r="I289" s="4">
        <v>300</v>
      </c>
      <c r="J289" s="8">
        <v>10</v>
      </c>
      <c r="K289" s="4">
        <v>3000</v>
      </c>
      <c r="L289" s="4">
        <v>450</v>
      </c>
      <c r="M289" s="3">
        <v>0.15</v>
      </c>
    </row>
    <row r="290" spans="2:13" x14ac:dyDescent="0.25">
      <c r="B290" t="s">
        <v>24</v>
      </c>
      <c r="C290" s="1" t="s">
        <v>14</v>
      </c>
      <c r="D290" s="2">
        <v>44724</v>
      </c>
      <c r="E290" s="8" t="s">
        <v>15</v>
      </c>
      <c r="F290" s="8" t="s">
        <v>38</v>
      </c>
      <c r="G290" s="8" t="s">
        <v>39</v>
      </c>
      <c r="H290" t="s">
        <v>32</v>
      </c>
      <c r="I290" s="4">
        <v>3200</v>
      </c>
      <c r="J290" s="8">
        <v>12</v>
      </c>
      <c r="K290" s="4">
        <v>38400</v>
      </c>
      <c r="L290" s="4">
        <v>7680</v>
      </c>
      <c r="M290" s="3">
        <v>0.2</v>
      </c>
    </row>
    <row r="291" spans="2:13" x14ac:dyDescent="0.25">
      <c r="B291" t="s">
        <v>13</v>
      </c>
      <c r="C291" s="1" t="s">
        <v>20</v>
      </c>
      <c r="D291" s="2">
        <v>44731</v>
      </c>
      <c r="E291" s="8" t="s">
        <v>15</v>
      </c>
      <c r="F291" s="8" t="s">
        <v>38</v>
      </c>
      <c r="G291" s="8" t="s">
        <v>39</v>
      </c>
      <c r="H291" t="s">
        <v>33</v>
      </c>
      <c r="I291" s="4">
        <v>4600</v>
      </c>
      <c r="J291" s="8">
        <v>7</v>
      </c>
      <c r="K291" s="4">
        <v>32200</v>
      </c>
      <c r="L291" s="4">
        <v>8050</v>
      </c>
      <c r="M291" s="3">
        <v>0.25</v>
      </c>
    </row>
    <row r="292" spans="2:13" x14ac:dyDescent="0.25">
      <c r="B292" t="s">
        <v>24</v>
      </c>
      <c r="C292" s="1" t="s">
        <v>14</v>
      </c>
      <c r="D292" s="2">
        <v>44738</v>
      </c>
      <c r="E292" s="8" t="s">
        <v>15</v>
      </c>
      <c r="F292" s="8" t="s">
        <v>38</v>
      </c>
      <c r="G292" s="8" t="s">
        <v>39</v>
      </c>
      <c r="H292" t="s">
        <v>21</v>
      </c>
      <c r="I292" s="4">
        <v>1200</v>
      </c>
      <c r="J292" s="8">
        <v>9</v>
      </c>
      <c r="K292" s="4">
        <v>10800</v>
      </c>
      <c r="L292" s="4">
        <v>3240</v>
      </c>
      <c r="M292" s="3">
        <v>0.3</v>
      </c>
    </row>
    <row r="293" spans="2:13" x14ac:dyDescent="0.25">
      <c r="B293" t="s">
        <v>27</v>
      </c>
      <c r="C293" s="1" t="s">
        <v>14</v>
      </c>
      <c r="D293" s="2">
        <v>44745</v>
      </c>
      <c r="E293" s="8" t="s">
        <v>15</v>
      </c>
      <c r="F293" s="8" t="s">
        <v>40</v>
      </c>
      <c r="G293" s="8" t="s">
        <v>41</v>
      </c>
      <c r="H293" t="s">
        <v>33</v>
      </c>
      <c r="I293" s="4">
        <v>4600</v>
      </c>
      <c r="J293" s="8">
        <v>11</v>
      </c>
      <c r="K293" s="4">
        <v>50600</v>
      </c>
      <c r="L293" s="4">
        <v>12650</v>
      </c>
      <c r="M293" s="3">
        <v>0.25</v>
      </c>
    </row>
    <row r="294" spans="2:13" x14ac:dyDescent="0.25">
      <c r="B294" t="s">
        <v>34</v>
      </c>
      <c r="C294" s="1" t="s">
        <v>20</v>
      </c>
      <c r="D294" s="2">
        <v>44752</v>
      </c>
      <c r="E294" s="8" t="s">
        <v>15</v>
      </c>
      <c r="F294" s="8" t="s">
        <v>40</v>
      </c>
      <c r="G294" s="8" t="s">
        <v>41</v>
      </c>
      <c r="H294" t="s">
        <v>29</v>
      </c>
      <c r="I294" s="4">
        <v>5340</v>
      </c>
      <c r="J294" s="8">
        <v>9</v>
      </c>
      <c r="K294" s="4">
        <v>48060</v>
      </c>
      <c r="L294" s="4">
        <v>14418</v>
      </c>
      <c r="M294" s="3">
        <v>0.3</v>
      </c>
    </row>
    <row r="295" spans="2:13" x14ac:dyDescent="0.25">
      <c r="B295" t="s">
        <v>13</v>
      </c>
      <c r="C295" s="1" t="s">
        <v>20</v>
      </c>
      <c r="D295" s="2">
        <v>44759</v>
      </c>
      <c r="E295" s="8" t="s">
        <v>15</v>
      </c>
      <c r="F295" s="8" t="s">
        <v>40</v>
      </c>
      <c r="G295" s="8" t="s">
        <v>41</v>
      </c>
      <c r="H295" t="s">
        <v>31</v>
      </c>
      <c r="I295" s="4">
        <v>5300</v>
      </c>
      <c r="J295" s="8">
        <v>5</v>
      </c>
      <c r="K295" s="4">
        <v>26500</v>
      </c>
      <c r="L295" s="4">
        <v>7950</v>
      </c>
      <c r="M295" s="3">
        <v>0.3</v>
      </c>
    </row>
    <row r="296" spans="2:13" x14ac:dyDescent="0.25">
      <c r="B296" t="s">
        <v>13</v>
      </c>
      <c r="C296" s="1" t="s">
        <v>20</v>
      </c>
      <c r="D296" s="2">
        <v>44766</v>
      </c>
      <c r="E296" s="8" t="s">
        <v>15</v>
      </c>
      <c r="F296" s="8" t="s">
        <v>40</v>
      </c>
      <c r="G296" s="8" t="s">
        <v>41</v>
      </c>
      <c r="H296" t="s">
        <v>28</v>
      </c>
      <c r="I296" s="4">
        <v>1500</v>
      </c>
      <c r="J296" s="8">
        <v>3</v>
      </c>
      <c r="K296" s="4">
        <v>4500</v>
      </c>
      <c r="L296" s="4">
        <v>1800</v>
      </c>
      <c r="M296" s="3">
        <v>0.4</v>
      </c>
    </row>
    <row r="297" spans="2:13" x14ac:dyDescent="0.25">
      <c r="B297" t="s">
        <v>22</v>
      </c>
      <c r="C297" s="1" t="s">
        <v>20</v>
      </c>
      <c r="D297" s="2">
        <v>44766</v>
      </c>
      <c r="E297" s="8" t="s">
        <v>15</v>
      </c>
      <c r="F297" s="8" t="s">
        <v>40</v>
      </c>
      <c r="G297" s="8" t="s">
        <v>41</v>
      </c>
      <c r="H297" t="s">
        <v>32</v>
      </c>
      <c r="I297" s="4">
        <v>3200</v>
      </c>
      <c r="J297" s="8">
        <v>10</v>
      </c>
      <c r="K297" s="4">
        <v>32000</v>
      </c>
      <c r="L297" s="4">
        <v>6400</v>
      </c>
      <c r="M297" s="3">
        <v>0.2</v>
      </c>
    </row>
    <row r="298" spans="2:13" x14ac:dyDescent="0.25">
      <c r="B298" t="s">
        <v>13</v>
      </c>
      <c r="C298" s="1" t="s">
        <v>14</v>
      </c>
      <c r="D298" s="2">
        <v>44773</v>
      </c>
      <c r="E298" s="8" t="s">
        <v>15</v>
      </c>
      <c r="F298" s="8" t="s">
        <v>40</v>
      </c>
      <c r="G298" s="8" t="s">
        <v>41</v>
      </c>
      <c r="H298" t="s">
        <v>28</v>
      </c>
      <c r="I298" s="4">
        <v>1500</v>
      </c>
      <c r="J298" s="8">
        <v>8</v>
      </c>
      <c r="K298" s="4">
        <v>12000</v>
      </c>
      <c r="L298" s="4">
        <v>4800</v>
      </c>
      <c r="M298" s="3">
        <v>0.4</v>
      </c>
    </row>
    <row r="299" spans="2:13" x14ac:dyDescent="0.25">
      <c r="B299" t="s">
        <v>24</v>
      </c>
      <c r="C299" s="1" t="s">
        <v>14</v>
      </c>
      <c r="D299" s="2">
        <v>44780</v>
      </c>
      <c r="E299" s="8" t="s">
        <v>15</v>
      </c>
      <c r="F299" s="8" t="s">
        <v>40</v>
      </c>
      <c r="G299" s="8" t="s">
        <v>41</v>
      </c>
      <c r="H299" t="s">
        <v>19</v>
      </c>
      <c r="I299" s="4">
        <v>500</v>
      </c>
      <c r="J299" s="8">
        <v>12</v>
      </c>
      <c r="K299" s="4">
        <v>6000</v>
      </c>
      <c r="L299" s="4">
        <v>1500</v>
      </c>
      <c r="M299" s="3">
        <v>0.25</v>
      </c>
    </row>
    <row r="300" spans="2:13" x14ac:dyDescent="0.25">
      <c r="B300" t="s">
        <v>13</v>
      </c>
      <c r="C300" s="1" t="s">
        <v>20</v>
      </c>
      <c r="D300" s="2">
        <v>44787</v>
      </c>
      <c r="E300" s="8" t="s">
        <v>15</v>
      </c>
      <c r="F300" s="8" t="s">
        <v>40</v>
      </c>
      <c r="G300" s="8" t="s">
        <v>41</v>
      </c>
      <c r="H300" t="s">
        <v>25</v>
      </c>
      <c r="I300" s="4">
        <v>300</v>
      </c>
      <c r="J300" s="8">
        <v>8</v>
      </c>
      <c r="K300" s="4">
        <v>2400</v>
      </c>
      <c r="L300" s="4">
        <v>360</v>
      </c>
      <c r="M300" s="3">
        <v>0.15</v>
      </c>
    </row>
    <row r="301" spans="2:13" x14ac:dyDescent="0.25">
      <c r="B301" t="s">
        <v>27</v>
      </c>
      <c r="C301" s="1" t="s">
        <v>14</v>
      </c>
      <c r="D301" s="2">
        <v>44794</v>
      </c>
      <c r="E301" s="8" t="s">
        <v>15</v>
      </c>
      <c r="F301" s="8" t="s">
        <v>40</v>
      </c>
      <c r="G301" s="8" t="s">
        <v>41</v>
      </c>
      <c r="H301" t="s">
        <v>26</v>
      </c>
      <c r="I301" s="4">
        <v>1700</v>
      </c>
      <c r="J301" s="8">
        <v>10</v>
      </c>
      <c r="K301" s="4">
        <v>17000</v>
      </c>
      <c r="L301" s="4">
        <v>8500</v>
      </c>
      <c r="M301" s="3">
        <v>0.5</v>
      </c>
    </row>
    <row r="302" spans="2:13" x14ac:dyDescent="0.25">
      <c r="B302" t="s">
        <v>13</v>
      </c>
      <c r="C302" s="1" t="s">
        <v>20</v>
      </c>
      <c r="D302" s="2">
        <v>44801</v>
      </c>
      <c r="E302" s="8" t="s">
        <v>15</v>
      </c>
      <c r="F302" s="8" t="s">
        <v>40</v>
      </c>
      <c r="G302" s="8" t="s">
        <v>41</v>
      </c>
      <c r="H302" t="s">
        <v>30</v>
      </c>
      <c r="I302" s="4">
        <v>3400</v>
      </c>
      <c r="J302" s="8">
        <v>6</v>
      </c>
      <c r="K302" s="4">
        <v>20400</v>
      </c>
      <c r="L302" s="4">
        <v>7140</v>
      </c>
      <c r="M302" s="3">
        <v>0.35</v>
      </c>
    </row>
    <row r="303" spans="2:13" x14ac:dyDescent="0.25">
      <c r="B303" t="s">
        <v>13</v>
      </c>
      <c r="C303" s="1" t="s">
        <v>20</v>
      </c>
      <c r="D303" s="2">
        <v>44808</v>
      </c>
      <c r="E303" s="8" t="s">
        <v>15</v>
      </c>
      <c r="F303" s="8" t="s">
        <v>40</v>
      </c>
      <c r="G303" s="8" t="s">
        <v>41</v>
      </c>
      <c r="H303" t="s">
        <v>25</v>
      </c>
      <c r="I303" s="4">
        <v>300</v>
      </c>
      <c r="J303" s="8">
        <v>4</v>
      </c>
      <c r="K303" s="4">
        <v>1200</v>
      </c>
      <c r="L303" s="4">
        <v>180</v>
      </c>
      <c r="M303" s="3">
        <v>0.15</v>
      </c>
    </row>
    <row r="304" spans="2:13" x14ac:dyDescent="0.25">
      <c r="B304" t="s">
        <v>13</v>
      </c>
      <c r="C304" s="1" t="s">
        <v>20</v>
      </c>
      <c r="D304" s="2">
        <v>44815</v>
      </c>
      <c r="E304" s="8" t="s">
        <v>15</v>
      </c>
      <c r="F304" s="8" t="s">
        <v>40</v>
      </c>
      <c r="G304" s="8" t="s">
        <v>41</v>
      </c>
      <c r="H304" t="s">
        <v>19</v>
      </c>
      <c r="I304" s="4">
        <v>500</v>
      </c>
      <c r="J304" s="8">
        <v>9</v>
      </c>
      <c r="K304" s="4">
        <v>4500</v>
      </c>
      <c r="L304" s="4">
        <v>1125</v>
      </c>
      <c r="M304" s="3">
        <v>0.25</v>
      </c>
    </row>
    <row r="305" spans="2:13" x14ac:dyDescent="0.25">
      <c r="B305" t="s">
        <v>27</v>
      </c>
      <c r="C305" s="1" t="s">
        <v>20</v>
      </c>
      <c r="D305" s="2">
        <v>44822</v>
      </c>
      <c r="E305" s="8" t="s">
        <v>15</v>
      </c>
      <c r="F305" s="8" t="s">
        <v>40</v>
      </c>
      <c r="G305" s="8" t="s">
        <v>41</v>
      </c>
      <c r="H305" t="s">
        <v>32</v>
      </c>
      <c r="I305" s="4">
        <v>3200</v>
      </c>
      <c r="J305" s="8">
        <v>5</v>
      </c>
      <c r="K305" s="4">
        <v>16000</v>
      </c>
      <c r="L305" s="4">
        <v>3200</v>
      </c>
      <c r="M305" s="3">
        <v>0.2</v>
      </c>
    </row>
    <row r="306" spans="2:13" x14ac:dyDescent="0.25">
      <c r="B306" t="s">
        <v>13</v>
      </c>
      <c r="C306" s="1" t="s">
        <v>20</v>
      </c>
      <c r="D306" s="2">
        <v>44829</v>
      </c>
      <c r="E306" s="8" t="s">
        <v>15</v>
      </c>
      <c r="F306" s="8" t="s">
        <v>40</v>
      </c>
      <c r="G306" s="8" t="s">
        <v>41</v>
      </c>
      <c r="H306" t="s">
        <v>19</v>
      </c>
      <c r="I306" s="4">
        <v>500</v>
      </c>
      <c r="J306" s="8">
        <v>1</v>
      </c>
      <c r="K306" s="4">
        <v>500</v>
      </c>
      <c r="L306" s="4">
        <v>125</v>
      </c>
      <c r="M306" s="3">
        <v>0.25</v>
      </c>
    </row>
    <row r="307" spans="2:13" x14ac:dyDescent="0.25">
      <c r="B307" t="s">
        <v>27</v>
      </c>
      <c r="C307" s="1" t="s">
        <v>20</v>
      </c>
      <c r="D307" s="2">
        <v>44836</v>
      </c>
      <c r="E307" s="8" t="s">
        <v>15</v>
      </c>
      <c r="F307" s="8" t="s">
        <v>40</v>
      </c>
      <c r="G307" s="8" t="s">
        <v>41</v>
      </c>
      <c r="H307" t="s">
        <v>26</v>
      </c>
      <c r="I307" s="4">
        <v>1700</v>
      </c>
      <c r="J307" s="8">
        <v>6</v>
      </c>
      <c r="K307" s="4">
        <v>10200</v>
      </c>
      <c r="L307" s="4">
        <v>5100</v>
      </c>
      <c r="M307" s="3">
        <v>0.5</v>
      </c>
    </row>
    <row r="308" spans="2:13" x14ac:dyDescent="0.25">
      <c r="B308" t="s">
        <v>13</v>
      </c>
      <c r="C308" s="1" t="s">
        <v>20</v>
      </c>
      <c r="D308" s="2">
        <v>44843</v>
      </c>
      <c r="E308" s="8" t="s">
        <v>15</v>
      </c>
      <c r="F308" s="8" t="s">
        <v>40</v>
      </c>
      <c r="G308" s="8" t="s">
        <v>41</v>
      </c>
      <c r="H308" t="s">
        <v>18</v>
      </c>
      <c r="I308" s="4">
        <v>8902</v>
      </c>
      <c r="J308" s="8">
        <v>4</v>
      </c>
      <c r="K308" s="4">
        <v>35608</v>
      </c>
      <c r="L308" s="4">
        <v>12462.8</v>
      </c>
      <c r="M308" s="3">
        <v>0.35</v>
      </c>
    </row>
    <row r="309" spans="2:13" x14ac:dyDescent="0.25">
      <c r="B309" t="s">
        <v>22</v>
      </c>
      <c r="C309" s="1" t="s">
        <v>20</v>
      </c>
      <c r="D309" s="2">
        <v>44850</v>
      </c>
      <c r="E309" s="8" t="s">
        <v>15</v>
      </c>
      <c r="F309" s="8" t="s">
        <v>40</v>
      </c>
      <c r="G309" s="8" t="s">
        <v>41</v>
      </c>
      <c r="H309" t="s">
        <v>29</v>
      </c>
      <c r="I309" s="4">
        <v>5340</v>
      </c>
      <c r="J309" s="8">
        <v>1</v>
      </c>
      <c r="K309" s="4">
        <v>5340</v>
      </c>
      <c r="L309" s="4">
        <v>1602</v>
      </c>
      <c r="M309" s="3">
        <v>0.3</v>
      </c>
    </row>
    <row r="310" spans="2:13" x14ac:dyDescent="0.25">
      <c r="B310" t="s">
        <v>13</v>
      </c>
      <c r="C310" s="1" t="s">
        <v>20</v>
      </c>
      <c r="D310" s="2">
        <v>44857</v>
      </c>
      <c r="E310" s="8" t="s">
        <v>15</v>
      </c>
      <c r="F310" s="8" t="s">
        <v>40</v>
      </c>
      <c r="G310" s="8" t="s">
        <v>41</v>
      </c>
      <c r="H310" t="s">
        <v>18</v>
      </c>
      <c r="I310" s="4">
        <v>8902</v>
      </c>
      <c r="J310" s="8">
        <v>8</v>
      </c>
      <c r="K310" s="4">
        <v>71216</v>
      </c>
      <c r="L310" s="4">
        <v>24925.599999999999</v>
      </c>
      <c r="M310" s="3">
        <v>0.35</v>
      </c>
    </row>
    <row r="311" spans="2:13" x14ac:dyDescent="0.25">
      <c r="B311" t="s">
        <v>27</v>
      </c>
      <c r="C311" s="1" t="s">
        <v>14</v>
      </c>
      <c r="D311" s="2">
        <v>44864</v>
      </c>
      <c r="E311" s="8" t="s">
        <v>15</v>
      </c>
      <c r="F311" s="8" t="s">
        <v>40</v>
      </c>
      <c r="G311" s="8" t="s">
        <v>41</v>
      </c>
      <c r="H311" t="s">
        <v>19</v>
      </c>
      <c r="I311" s="4">
        <v>500</v>
      </c>
      <c r="J311" s="8">
        <v>5</v>
      </c>
      <c r="K311" s="4">
        <v>2500</v>
      </c>
      <c r="L311" s="4">
        <v>625</v>
      </c>
      <c r="M311" s="3">
        <v>0.25</v>
      </c>
    </row>
    <row r="312" spans="2:13" x14ac:dyDescent="0.25">
      <c r="B312" t="s">
        <v>34</v>
      </c>
      <c r="C312" s="1" t="s">
        <v>20</v>
      </c>
      <c r="D312" s="2">
        <v>44871</v>
      </c>
      <c r="E312" s="8" t="s">
        <v>15</v>
      </c>
      <c r="F312" s="8" t="s">
        <v>40</v>
      </c>
      <c r="G312" s="8" t="s">
        <v>41</v>
      </c>
      <c r="H312" t="s">
        <v>21</v>
      </c>
      <c r="I312" s="4">
        <v>1200</v>
      </c>
      <c r="J312" s="8">
        <v>2</v>
      </c>
      <c r="K312" s="4">
        <v>2400</v>
      </c>
      <c r="L312" s="4">
        <v>720</v>
      </c>
      <c r="M312" s="3">
        <v>0.3</v>
      </c>
    </row>
    <row r="313" spans="2:13" x14ac:dyDescent="0.25">
      <c r="B313" t="s">
        <v>24</v>
      </c>
      <c r="C313" s="1" t="s">
        <v>14</v>
      </c>
      <c r="D313" s="2">
        <v>44878</v>
      </c>
      <c r="E313" s="8" t="s">
        <v>15</v>
      </c>
      <c r="F313" s="8" t="s">
        <v>40</v>
      </c>
      <c r="G313" s="8" t="s">
        <v>41</v>
      </c>
      <c r="H313" t="s">
        <v>35</v>
      </c>
      <c r="I313" s="4">
        <v>4500</v>
      </c>
      <c r="J313" s="8">
        <v>5</v>
      </c>
      <c r="K313" s="4">
        <v>22500</v>
      </c>
      <c r="L313" s="4">
        <v>5625</v>
      </c>
      <c r="M313" s="3">
        <v>0.25</v>
      </c>
    </row>
    <row r="314" spans="2:13" x14ac:dyDescent="0.25">
      <c r="B314" t="s">
        <v>13</v>
      </c>
      <c r="C314" s="1" t="s">
        <v>20</v>
      </c>
      <c r="D314" s="2">
        <v>44885</v>
      </c>
      <c r="E314" s="8" t="s">
        <v>15</v>
      </c>
      <c r="F314" s="8" t="s">
        <v>40</v>
      </c>
      <c r="G314" s="8" t="s">
        <v>41</v>
      </c>
      <c r="H314" t="s">
        <v>18</v>
      </c>
      <c r="I314" s="4">
        <v>8902</v>
      </c>
      <c r="J314" s="8">
        <v>8</v>
      </c>
      <c r="K314" s="4">
        <v>71216</v>
      </c>
      <c r="L314" s="4">
        <v>24925.599999999999</v>
      </c>
      <c r="M314" s="3">
        <v>0.35</v>
      </c>
    </row>
    <row r="315" spans="2:13" x14ac:dyDescent="0.25">
      <c r="B315" t="s">
        <v>34</v>
      </c>
      <c r="C315" s="1" t="s">
        <v>20</v>
      </c>
      <c r="D315" s="2">
        <v>44892</v>
      </c>
      <c r="E315" s="8" t="s">
        <v>15</v>
      </c>
      <c r="F315" s="8" t="s">
        <v>40</v>
      </c>
      <c r="G315" s="8" t="s">
        <v>41</v>
      </c>
      <c r="H315" t="s">
        <v>31</v>
      </c>
      <c r="I315" s="4">
        <v>5300</v>
      </c>
      <c r="J315" s="8">
        <v>1</v>
      </c>
      <c r="K315" s="4">
        <v>5300</v>
      </c>
      <c r="L315" s="4">
        <v>1590</v>
      </c>
      <c r="M315" s="3">
        <v>0.3</v>
      </c>
    </row>
    <row r="316" spans="2:13" x14ac:dyDescent="0.25">
      <c r="B316" t="s">
        <v>24</v>
      </c>
      <c r="C316" s="1" t="s">
        <v>20</v>
      </c>
      <c r="D316" s="2">
        <v>44899</v>
      </c>
      <c r="E316" s="8" t="s">
        <v>15</v>
      </c>
      <c r="F316" s="8" t="s">
        <v>40</v>
      </c>
      <c r="G316" s="8" t="s">
        <v>41</v>
      </c>
      <c r="H316" t="s">
        <v>31</v>
      </c>
      <c r="I316" s="4">
        <v>5300</v>
      </c>
      <c r="J316" s="8">
        <v>1</v>
      </c>
      <c r="K316" s="4">
        <v>5300</v>
      </c>
      <c r="L316" s="4">
        <v>1590</v>
      </c>
      <c r="M316" s="3">
        <v>0.3</v>
      </c>
    </row>
    <row r="317" spans="2:13" x14ac:dyDescent="0.25">
      <c r="B317" t="s">
        <v>13</v>
      </c>
      <c r="C317" s="1" t="s">
        <v>20</v>
      </c>
      <c r="D317" s="2">
        <v>44906</v>
      </c>
      <c r="E317" s="8" t="s">
        <v>15</v>
      </c>
      <c r="F317" s="8" t="s">
        <v>40</v>
      </c>
      <c r="G317" s="8" t="s">
        <v>41</v>
      </c>
      <c r="H317" t="s">
        <v>33</v>
      </c>
      <c r="I317" s="4">
        <v>4600</v>
      </c>
      <c r="J317" s="8">
        <v>8</v>
      </c>
      <c r="K317" s="4">
        <v>36800</v>
      </c>
      <c r="L317" s="4">
        <v>9200</v>
      </c>
      <c r="M317" s="3">
        <v>0.25</v>
      </c>
    </row>
    <row r="318" spans="2:13" x14ac:dyDescent="0.25">
      <c r="B318" t="s">
        <v>22</v>
      </c>
      <c r="C318" s="1" t="s">
        <v>14</v>
      </c>
      <c r="D318" s="2">
        <v>44913</v>
      </c>
      <c r="E318" s="8" t="s">
        <v>15</v>
      </c>
      <c r="F318" s="8" t="s">
        <v>40</v>
      </c>
      <c r="G318" s="8" t="s">
        <v>41</v>
      </c>
      <c r="H318" t="s">
        <v>32</v>
      </c>
      <c r="I318" s="4">
        <v>3200</v>
      </c>
      <c r="J318" s="8">
        <v>6</v>
      </c>
      <c r="K318" s="4">
        <v>19200</v>
      </c>
      <c r="L318" s="4">
        <v>3840</v>
      </c>
      <c r="M318" s="3">
        <v>0.2</v>
      </c>
    </row>
    <row r="319" spans="2:13" x14ac:dyDescent="0.25">
      <c r="B319" t="s">
        <v>13</v>
      </c>
      <c r="C319" s="1" t="s">
        <v>14</v>
      </c>
      <c r="D319" s="2">
        <v>44920</v>
      </c>
      <c r="E319" s="8" t="s">
        <v>15</v>
      </c>
      <c r="F319" s="8" t="s">
        <v>40</v>
      </c>
      <c r="G319" s="8" t="s">
        <v>41</v>
      </c>
      <c r="H319" t="s">
        <v>23</v>
      </c>
      <c r="I319" s="4">
        <v>5130</v>
      </c>
      <c r="J319" s="8">
        <v>5</v>
      </c>
      <c r="K319" s="4">
        <v>25650</v>
      </c>
      <c r="L319" s="4">
        <v>10260</v>
      </c>
      <c r="M319" s="3">
        <v>0.4</v>
      </c>
    </row>
    <row r="320" spans="2:13" x14ac:dyDescent="0.25">
      <c r="B320" t="s">
        <v>22</v>
      </c>
      <c r="C320" s="1" t="s">
        <v>20</v>
      </c>
      <c r="D320" s="2">
        <v>44927</v>
      </c>
      <c r="E320" s="8" t="s">
        <v>15</v>
      </c>
      <c r="F320" s="8" t="s">
        <v>40</v>
      </c>
      <c r="G320" s="8" t="s">
        <v>41</v>
      </c>
      <c r="H320" t="s">
        <v>35</v>
      </c>
      <c r="I320" s="4">
        <v>4500</v>
      </c>
      <c r="J320" s="8">
        <v>11</v>
      </c>
      <c r="K320" s="4">
        <v>49500</v>
      </c>
      <c r="L320" s="4">
        <v>12375</v>
      </c>
      <c r="M320" s="3">
        <v>0.25</v>
      </c>
    </row>
    <row r="321" spans="2:13" x14ac:dyDescent="0.25">
      <c r="B321" t="s">
        <v>34</v>
      </c>
      <c r="C321" s="1" t="s">
        <v>20</v>
      </c>
      <c r="D321" s="2">
        <v>44934</v>
      </c>
      <c r="E321" s="8" t="s">
        <v>15</v>
      </c>
      <c r="F321" s="8" t="s">
        <v>40</v>
      </c>
      <c r="G321" s="8" t="s">
        <v>41</v>
      </c>
      <c r="H321" t="s">
        <v>25</v>
      </c>
      <c r="I321" s="4">
        <v>300</v>
      </c>
      <c r="J321" s="8">
        <v>4</v>
      </c>
      <c r="K321" s="4">
        <v>1200</v>
      </c>
      <c r="L321" s="4">
        <v>180</v>
      </c>
      <c r="M321" s="3">
        <v>0.15</v>
      </c>
    </row>
    <row r="322" spans="2:13" x14ac:dyDescent="0.25">
      <c r="B322" t="s">
        <v>13</v>
      </c>
      <c r="C322" s="1" t="s">
        <v>14</v>
      </c>
      <c r="D322" s="2">
        <v>44941</v>
      </c>
      <c r="E322" s="8" t="s">
        <v>15</v>
      </c>
      <c r="F322" s="8" t="s">
        <v>40</v>
      </c>
      <c r="G322" s="8" t="s">
        <v>41</v>
      </c>
      <c r="H322" t="s">
        <v>18</v>
      </c>
      <c r="I322" s="4">
        <v>8902</v>
      </c>
      <c r="J322" s="8">
        <v>3</v>
      </c>
      <c r="K322" s="4">
        <v>26706</v>
      </c>
      <c r="L322" s="4">
        <v>9347.0999999999985</v>
      </c>
      <c r="M322" s="3">
        <v>0.35</v>
      </c>
    </row>
    <row r="323" spans="2:13" x14ac:dyDescent="0.25">
      <c r="B323" t="s">
        <v>13</v>
      </c>
      <c r="C323" s="1" t="s">
        <v>14</v>
      </c>
      <c r="D323" s="2">
        <v>44948</v>
      </c>
      <c r="E323" s="8" t="s">
        <v>15</v>
      </c>
      <c r="F323" s="8" t="s">
        <v>40</v>
      </c>
      <c r="G323" s="8" t="s">
        <v>41</v>
      </c>
      <c r="H323" t="s">
        <v>33</v>
      </c>
      <c r="I323" s="4">
        <v>4600</v>
      </c>
      <c r="J323" s="8">
        <v>12</v>
      </c>
      <c r="K323" s="4">
        <v>55200</v>
      </c>
      <c r="L323" s="4">
        <v>13800</v>
      </c>
      <c r="M323" s="3">
        <v>0.25</v>
      </c>
    </row>
    <row r="324" spans="2:13" x14ac:dyDescent="0.25">
      <c r="B324" t="s">
        <v>13</v>
      </c>
      <c r="C324" s="1" t="s">
        <v>14</v>
      </c>
      <c r="D324" s="2">
        <v>44955</v>
      </c>
      <c r="E324" s="8" t="s">
        <v>15</v>
      </c>
      <c r="F324" s="8" t="s">
        <v>40</v>
      </c>
      <c r="G324" s="8" t="s">
        <v>41</v>
      </c>
      <c r="H324" t="s">
        <v>30</v>
      </c>
      <c r="I324" s="4">
        <v>3400</v>
      </c>
      <c r="J324" s="8">
        <v>1</v>
      </c>
      <c r="K324" s="4">
        <v>3400</v>
      </c>
      <c r="L324" s="4">
        <v>1190</v>
      </c>
      <c r="M324" s="3">
        <v>0.35</v>
      </c>
    </row>
    <row r="325" spans="2:13" x14ac:dyDescent="0.25">
      <c r="B325" t="s">
        <v>34</v>
      </c>
      <c r="C325" s="1" t="s">
        <v>20</v>
      </c>
      <c r="D325" s="2">
        <v>44962</v>
      </c>
      <c r="E325" s="8" t="s">
        <v>15</v>
      </c>
      <c r="F325" s="8" t="s">
        <v>40</v>
      </c>
      <c r="G325" s="8" t="s">
        <v>41</v>
      </c>
      <c r="H325" t="s">
        <v>29</v>
      </c>
      <c r="I325" s="4">
        <v>5340</v>
      </c>
      <c r="J325" s="8">
        <v>8</v>
      </c>
      <c r="K325" s="4">
        <v>42720</v>
      </c>
      <c r="L325" s="4">
        <v>12816</v>
      </c>
      <c r="M325" s="3">
        <v>0.3</v>
      </c>
    </row>
    <row r="326" spans="2:13" x14ac:dyDescent="0.25">
      <c r="B326" t="s">
        <v>13</v>
      </c>
      <c r="C326" s="1" t="s">
        <v>14</v>
      </c>
      <c r="D326" s="2">
        <v>44969</v>
      </c>
      <c r="E326" s="8" t="s">
        <v>15</v>
      </c>
      <c r="F326" s="8" t="s">
        <v>40</v>
      </c>
      <c r="G326" s="8" t="s">
        <v>41</v>
      </c>
      <c r="H326" t="s">
        <v>26</v>
      </c>
      <c r="I326" s="4">
        <v>1700</v>
      </c>
      <c r="J326" s="8">
        <v>12</v>
      </c>
      <c r="K326" s="4">
        <v>20400</v>
      </c>
      <c r="L326" s="4">
        <v>10200</v>
      </c>
      <c r="M326" s="3">
        <v>0.5</v>
      </c>
    </row>
    <row r="327" spans="2:13" x14ac:dyDescent="0.25">
      <c r="B327" t="s">
        <v>27</v>
      </c>
      <c r="C327" s="1" t="s">
        <v>14</v>
      </c>
      <c r="D327" s="2">
        <v>44976</v>
      </c>
      <c r="E327" s="8" t="s">
        <v>15</v>
      </c>
      <c r="F327" s="8" t="s">
        <v>40</v>
      </c>
      <c r="G327" s="8" t="s">
        <v>41</v>
      </c>
      <c r="H327" t="s">
        <v>32</v>
      </c>
      <c r="I327" s="4">
        <v>3200</v>
      </c>
      <c r="J327" s="8">
        <v>12</v>
      </c>
      <c r="K327" s="4">
        <v>38400</v>
      </c>
      <c r="L327" s="4">
        <v>7680</v>
      </c>
      <c r="M327" s="3">
        <v>0.2</v>
      </c>
    </row>
    <row r="328" spans="2:13" x14ac:dyDescent="0.25">
      <c r="B328" t="s">
        <v>27</v>
      </c>
      <c r="C328" s="1" t="s">
        <v>20</v>
      </c>
      <c r="D328" s="2">
        <v>44983</v>
      </c>
      <c r="E328" s="8" t="s">
        <v>15</v>
      </c>
      <c r="F328" s="8" t="s">
        <v>40</v>
      </c>
      <c r="G328" s="8" t="s">
        <v>41</v>
      </c>
      <c r="H328" t="s">
        <v>19</v>
      </c>
      <c r="I328" s="4">
        <v>500</v>
      </c>
      <c r="J328" s="8">
        <v>10</v>
      </c>
      <c r="K328" s="4">
        <v>5000</v>
      </c>
      <c r="L328" s="4">
        <v>1250</v>
      </c>
      <c r="M328" s="3">
        <v>0.25</v>
      </c>
    </row>
    <row r="329" spans="2:13" x14ac:dyDescent="0.25">
      <c r="B329" t="s">
        <v>27</v>
      </c>
      <c r="C329" s="1" t="s">
        <v>20</v>
      </c>
      <c r="D329" s="2">
        <v>44990</v>
      </c>
      <c r="E329" s="8" t="s">
        <v>15</v>
      </c>
      <c r="F329" s="8" t="s">
        <v>40</v>
      </c>
      <c r="G329" s="8" t="s">
        <v>41</v>
      </c>
      <c r="H329" t="s">
        <v>31</v>
      </c>
      <c r="I329" s="4">
        <v>5300</v>
      </c>
      <c r="J329" s="8">
        <v>10</v>
      </c>
      <c r="K329" s="4">
        <v>53000</v>
      </c>
      <c r="L329" s="4">
        <v>15900</v>
      </c>
      <c r="M329" s="3">
        <v>0.3</v>
      </c>
    </row>
    <row r="330" spans="2:13" x14ac:dyDescent="0.25">
      <c r="B330" t="s">
        <v>13</v>
      </c>
      <c r="C330" s="1" t="s">
        <v>20</v>
      </c>
      <c r="D330" s="2">
        <v>44997</v>
      </c>
      <c r="E330" s="8" t="s">
        <v>15</v>
      </c>
      <c r="F330" s="8" t="s">
        <v>40</v>
      </c>
      <c r="G330" s="8" t="s">
        <v>41</v>
      </c>
      <c r="H330" t="s">
        <v>32</v>
      </c>
      <c r="I330" s="4">
        <v>3200</v>
      </c>
      <c r="J330" s="8">
        <v>7</v>
      </c>
      <c r="K330" s="4">
        <v>22400</v>
      </c>
      <c r="L330" s="4">
        <v>4480</v>
      </c>
      <c r="M330" s="3">
        <v>0.2</v>
      </c>
    </row>
    <row r="331" spans="2:13" x14ac:dyDescent="0.25">
      <c r="B331" t="s">
        <v>34</v>
      </c>
      <c r="C331" s="1" t="s">
        <v>14</v>
      </c>
      <c r="D331" s="2">
        <v>45004</v>
      </c>
      <c r="E331" s="8" t="s">
        <v>15</v>
      </c>
      <c r="F331" s="8" t="s">
        <v>40</v>
      </c>
      <c r="G331" s="8" t="s">
        <v>41</v>
      </c>
      <c r="H331" t="s">
        <v>19</v>
      </c>
      <c r="I331" s="4">
        <v>500</v>
      </c>
      <c r="J331" s="8">
        <v>15</v>
      </c>
      <c r="K331" s="4">
        <v>7500</v>
      </c>
      <c r="L331" s="4">
        <v>1875</v>
      </c>
      <c r="M331" s="3">
        <v>0.25</v>
      </c>
    </row>
    <row r="332" spans="2:13" x14ac:dyDescent="0.25">
      <c r="B332" t="s">
        <v>27</v>
      </c>
      <c r="C332" s="1" t="s">
        <v>14</v>
      </c>
      <c r="D332" s="2">
        <v>45011</v>
      </c>
      <c r="E332" s="8" t="s">
        <v>15</v>
      </c>
      <c r="F332" s="8" t="s">
        <v>40</v>
      </c>
      <c r="G332" s="8" t="s">
        <v>41</v>
      </c>
      <c r="H332" t="s">
        <v>32</v>
      </c>
      <c r="I332" s="4">
        <v>3200</v>
      </c>
      <c r="J332" s="8">
        <v>10</v>
      </c>
      <c r="K332" s="4">
        <v>32000</v>
      </c>
      <c r="L332" s="4">
        <v>6400</v>
      </c>
      <c r="M332" s="3">
        <v>0.2</v>
      </c>
    </row>
    <row r="333" spans="2:13" x14ac:dyDescent="0.25">
      <c r="B333" t="s">
        <v>13</v>
      </c>
      <c r="C333" s="1" t="s">
        <v>20</v>
      </c>
      <c r="D333" s="2">
        <v>45018</v>
      </c>
      <c r="E333" s="8" t="s">
        <v>15</v>
      </c>
      <c r="F333" s="8" t="s">
        <v>40</v>
      </c>
      <c r="G333" s="8" t="s">
        <v>41</v>
      </c>
      <c r="H333" t="s">
        <v>35</v>
      </c>
      <c r="I333" s="4">
        <v>4500</v>
      </c>
      <c r="J333" s="8">
        <v>8</v>
      </c>
      <c r="K333" s="4">
        <v>36000</v>
      </c>
      <c r="L333" s="4">
        <v>9000</v>
      </c>
      <c r="M333" s="3">
        <v>0.25</v>
      </c>
    </row>
    <row r="334" spans="2:13" x14ac:dyDescent="0.25">
      <c r="B334" t="s">
        <v>27</v>
      </c>
      <c r="C334" s="1" t="s">
        <v>20</v>
      </c>
      <c r="D334" s="2">
        <v>45025</v>
      </c>
      <c r="E334" s="8" t="s">
        <v>15</v>
      </c>
      <c r="F334" s="8" t="s">
        <v>40</v>
      </c>
      <c r="G334" s="8" t="s">
        <v>41</v>
      </c>
      <c r="H334" t="s">
        <v>35</v>
      </c>
      <c r="I334" s="4">
        <v>4500</v>
      </c>
      <c r="J334" s="8">
        <v>4</v>
      </c>
      <c r="K334" s="4">
        <v>18000</v>
      </c>
      <c r="L334" s="4">
        <v>4500</v>
      </c>
      <c r="M334" s="3">
        <v>0.25</v>
      </c>
    </row>
    <row r="335" spans="2:13" x14ac:dyDescent="0.25">
      <c r="B335" t="s">
        <v>22</v>
      </c>
      <c r="C335" s="1" t="s">
        <v>20</v>
      </c>
      <c r="D335" s="2">
        <v>45032</v>
      </c>
      <c r="E335" s="8" t="s">
        <v>15</v>
      </c>
      <c r="F335" s="8" t="s">
        <v>40</v>
      </c>
      <c r="G335" s="8" t="s">
        <v>41</v>
      </c>
      <c r="H335" t="s">
        <v>35</v>
      </c>
      <c r="I335" s="4">
        <v>4500</v>
      </c>
      <c r="J335" s="8">
        <v>5</v>
      </c>
      <c r="K335" s="4">
        <v>22500</v>
      </c>
      <c r="L335" s="4">
        <v>5625</v>
      </c>
      <c r="M335" s="3">
        <v>0.25</v>
      </c>
    </row>
    <row r="336" spans="2:13" x14ac:dyDescent="0.25">
      <c r="B336" t="s">
        <v>34</v>
      </c>
      <c r="C336" s="1" t="s">
        <v>20</v>
      </c>
      <c r="D336" s="2">
        <v>45039</v>
      </c>
      <c r="E336" s="8" t="s">
        <v>15</v>
      </c>
      <c r="F336" s="8" t="s">
        <v>40</v>
      </c>
      <c r="G336" s="8" t="s">
        <v>41</v>
      </c>
      <c r="H336" t="s">
        <v>35</v>
      </c>
      <c r="I336" s="4">
        <v>4500</v>
      </c>
      <c r="J336" s="8">
        <v>6</v>
      </c>
      <c r="K336" s="4">
        <v>27000</v>
      </c>
      <c r="L336" s="4">
        <v>6750</v>
      </c>
      <c r="M336" s="3">
        <v>0.25</v>
      </c>
    </row>
    <row r="337" spans="2:13" x14ac:dyDescent="0.25">
      <c r="B337" t="s">
        <v>22</v>
      </c>
      <c r="C337" s="1" t="s">
        <v>20</v>
      </c>
      <c r="D337" s="2">
        <v>45046</v>
      </c>
      <c r="E337" s="8" t="s">
        <v>15</v>
      </c>
      <c r="F337" s="8" t="s">
        <v>40</v>
      </c>
      <c r="G337" s="8" t="s">
        <v>41</v>
      </c>
      <c r="H337" t="s">
        <v>21</v>
      </c>
      <c r="I337" s="4">
        <v>1200</v>
      </c>
      <c r="J337" s="8">
        <v>4</v>
      </c>
      <c r="K337" s="4">
        <v>4800</v>
      </c>
      <c r="L337" s="4">
        <v>1440</v>
      </c>
      <c r="M337" s="3">
        <v>0.3</v>
      </c>
    </row>
    <row r="338" spans="2:13" x14ac:dyDescent="0.25">
      <c r="B338" t="s">
        <v>24</v>
      </c>
      <c r="C338" s="1" t="s">
        <v>20</v>
      </c>
      <c r="D338" s="2">
        <v>45053</v>
      </c>
      <c r="E338" s="8" t="s">
        <v>15</v>
      </c>
      <c r="F338" s="8" t="s">
        <v>40</v>
      </c>
      <c r="G338" s="8" t="s">
        <v>41</v>
      </c>
      <c r="H338" t="s">
        <v>30</v>
      </c>
      <c r="I338" s="4">
        <v>3400</v>
      </c>
      <c r="J338" s="8">
        <v>10</v>
      </c>
      <c r="K338" s="4">
        <v>3400</v>
      </c>
      <c r="L338" s="4">
        <v>1190</v>
      </c>
      <c r="M338" s="3">
        <v>0.35</v>
      </c>
    </row>
    <row r="339" spans="2:13" x14ac:dyDescent="0.25">
      <c r="B339" t="s">
        <v>27</v>
      </c>
      <c r="C339" s="1" t="s">
        <v>14</v>
      </c>
      <c r="D339" s="2">
        <v>45060</v>
      </c>
      <c r="E339" s="8" t="s">
        <v>15</v>
      </c>
      <c r="F339" s="8" t="s">
        <v>40</v>
      </c>
      <c r="G339" s="8" t="s">
        <v>41</v>
      </c>
      <c r="H339" t="s">
        <v>19</v>
      </c>
      <c r="I339" s="4">
        <v>500</v>
      </c>
      <c r="J339" s="8">
        <v>10</v>
      </c>
      <c r="K339" s="4">
        <v>5000</v>
      </c>
      <c r="L339" s="4">
        <v>1250</v>
      </c>
      <c r="M339" s="3">
        <v>0.25</v>
      </c>
    </row>
    <row r="340" spans="2:13" x14ac:dyDescent="0.25">
      <c r="B340" t="s">
        <v>27</v>
      </c>
      <c r="C340" s="1" t="s">
        <v>20</v>
      </c>
      <c r="D340" s="2">
        <v>45067</v>
      </c>
      <c r="E340" s="8" t="s">
        <v>15</v>
      </c>
      <c r="F340" s="8" t="s">
        <v>40</v>
      </c>
      <c r="G340" s="8" t="s">
        <v>41</v>
      </c>
      <c r="H340" t="s">
        <v>30</v>
      </c>
      <c r="I340" s="4">
        <v>3400</v>
      </c>
      <c r="J340" s="8">
        <v>8</v>
      </c>
      <c r="K340" s="4">
        <v>27200</v>
      </c>
      <c r="L340" s="4">
        <v>9520</v>
      </c>
      <c r="M340" s="3">
        <v>0.35</v>
      </c>
    </row>
    <row r="341" spans="2:13" x14ac:dyDescent="0.25">
      <c r="B341" t="s">
        <v>13</v>
      </c>
      <c r="C341" s="1" t="s">
        <v>20</v>
      </c>
      <c r="D341" s="2">
        <v>45074</v>
      </c>
      <c r="E341" s="8" t="s">
        <v>15</v>
      </c>
      <c r="F341" s="8" t="s">
        <v>40</v>
      </c>
      <c r="G341" s="8" t="s">
        <v>41</v>
      </c>
      <c r="H341" t="s">
        <v>33</v>
      </c>
      <c r="I341" s="4">
        <v>4600</v>
      </c>
      <c r="J341" s="8">
        <v>12</v>
      </c>
      <c r="K341" s="4">
        <v>55200</v>
      </c>
      <c r="L341" s="4">
        <v>13800</v>
      </c>
      <c r="M341" s="3">
        <v>0.25</v>
      </c>
    </row>
    <row r="342" spans="2:13" x14ac:dyDescent="0.25">
      <c r="B342" t="s">
        <v>27</v>
      </c>
      <c r="C342" s="1" t="s">
        <v>14</v>
      </c>
      <c r="D342" s="2">
        <v>45081</v>
      </c>
      <c r="E342" s="8" t="s">
        <v>15</v>
      </c>
      <c r="F342" s="8" t="s">
        <v>40</v>
      </c>
      <c r="G342" s="8" t="s">
        <v>41</v>
      </c>
      <c r="H342" t="s">
        <v>19</v>
      </c>
      <c r="I342" s="4">
        <v>500</v>
      </c>
      <c r="J342" s="8">
        <v>10</v>
      </c>
      <c r="K342" s="4">
        <v>5000</v>
      </c>
      <c r="L342" s="4">
        <v>1250</v>
      </c>
      <c r="M342" s="3">
        <v>0.25</v>
      </c>
    </row>
    <row r="343" spans="2:13" x14ac:dyDescent="0.25">
      <c r="B343" t="s">
        <v>24</v>
      </c>
      <c r="C343" s="1" t="s">
        <v>20</v>
      </c>
      <c r="D343" s="2">
        <v>45088</v>
      </c>
      <c r="E343" s="8" t="s">
        <v>15</v>
      </c>
      <c r="F343" s="8" t="s">
        <v>40</v>
      </c>
      <c r="G343" s="8" t="s">
        <v>41</v>
      </c>
      <c r="H343" t="s">
        <v>23</v>
      </c>
      <c r="I343" s="4">
        <v>5130</v>
      </c>
      <c r="J343" s="8">
        <v>15</v>
      </c>
      <c r="K343" s="4">
        <v>76950</v>
      </c>
      <c r="L343" s="4">
        <v>30780</v>
      </c>
      <c r="M343" s="3">
        <v>0.4</v>
      </c>
    </row>
    <row r="344" spans="2:13" x14ac:dyDescent="0.25">
      <c r="B344" t="s">
        <v>34</v>
      </c>
      <c r="C344" s="1" t="s">
        <v>14</v>
      </c>
      <c r="D344" s="2">
        <v>45095</v>
      </c>
      <c r="E344" s="8" t="s">
        <v>15</v>
      </c>
      <c r="F344" s="8" t="s">
        <v>40</v>
      </c>
      <c r="G344" s="8" t="s">
        <v>41</v>
      </c>
      <c r="H344" t="s">
        <v>28</v>
      </c>
      <c r="I344" s="4">
        <v>1500</v>
      </c>
      <c r="J344" s="8">
        <v>1</v>
      </c>
      <c r="K344" s="4">
        <v>1500</v>
      </c>
      <c r="L344" s="4">
        <v>600</v>
      </c>
      <c r="M344" s="3">
        <v>0.4</v>
      </c>
    </row>
    <row r="345" spans="2:13" x14ac:dyDescent="0.25">
      <c r="B345" t="s">
        <v>13</v>
      </c>
      <c r="C345" s="1" t="s">
        <v>20</v>
      </c>
      <c r="D345" s="2">
        <v>45102</v>
      </c>
      <c r="E345" s="8" t="s">
        <v>15</v>
      </c>
      <c r="F345" s="8" t="s">
        <v>40</v>
      </c>
      <c r="G345" s="8" t="s">
        <v>41</v>
      </c>
      <c r="H345" t="s">
        <v>32</v>
      </c>
      <c r="I345" s="4">
        <v>3200</v>
      </c>
      <c r="J345" s="8">
        <v>20</v>
      </c>
      <c r="K345" s="4">
        <v>35200</v>
      </c>
      <c r="L345" s="4">
        <v>7040</v>
      </c>
      <c r="M345" s="3">
        <v>0.2</v>
      </c>
    </row>
    <row r="346" spans="2:13" x14ac:dyDescent="0.25">
      <c r="B346" t="s">
        <v>13</v>
      </c>
      <c r="C346" s="1" t="s">
        <v>20</v>
      </c>
      <c r="D346" s="2">
        <v>45109</v>
      </c>
      <c r="E346" s="8" t="s">
        <v>15</v>
      </c>
      <c r="F346" s="8" t="s">
        <v>40</v>
      </c>
      <c r="G346" s="8" t="s">
        <v>41</v>
      </c>
      <c r="H346" t="s">
        <v>29</v>
      </c>
      <c r="I346" s="4">
        <v>5340</v>
      </c>
      <c r="J346" s="8">
        <v>20</v>
      </c>
      <c r="K346" s="4">
        <v>10680</v>
      </c>
      <c r="L346" s="4">
        <v>3204</v>
      </c>
      <c r="M346" s="3">
        <v>0.3</v>
      </c>
    </row>
    <row r="347" spans="2:13" x14ac:dyDescent="0.25">
      <c r="B347" t="s">
        <v>27</v>
      </c>
      <c r="C347" s="1" t="s">
        <v>14</v>
      </c>
      <c r="D347" s="2">
        <v>45116</v>
      </c>
      <c r="E347" s="8" t="s">
        <v>15</v>
      </c>
      <c r="F347" s="8" t="s">
        <v>40</v>
      </c>
      <c r="G347" s="8" t="s">
        <v>41</v>
      </c>
      <c r="H347" t="s">
        <v>29</v>
      </c>
      <c r="I347" s="4">
        <v>5340</v>
      </c>
      <c r="J347" s="8">
        <v>1</v>
      </c>
      <c r="K347" s="4">
        <v>5340</v>
      </c>
      <c r="L347" s="4">
        <v>1602</v>
      </c>
      <c r="M347" s="3">
        <v>0.3</v>
      </c>
    </row>
    <row r="348" spans="2:13" x14ac:dyDescent="0.25">
      <c r="B348" t="s">
        <v>13</v>
      </c>
      <c r="C348" s="1" t="s">
        <v>14</v>
      </c>
      <c r="D348" s="2">
        <v>45123</v>
      </c>
      <c r="E348" s="8" t="s">
        <v>15</v>
      </c>
      <c r="F348" s="8" t="s">
        <v>40</v>
      </c>
      <c r="G348" s="8" t="s">
        <v>41</v>
      </c>
      <c r="H348" t="s">
        <v>19</v>
      </c>
      <c r="I348" s="4">
        <v>500</v>
      </c>
      <c r="J348" s="8">
        <v>5</v>
      </c>
      <c r="K348" s="4">
        <v>2500</v>
      </c>
      <c r="L348" s="4">
        <v>625</v>
      </c>
      <c r="M348" s="3">
        <v>0.25</v>
      </c>
    </row>
    <row r="349" spans="2:13" x14ac:dyDescent="0.25">
      <c r="B349" t="s">
        <v>13</v>
      </c>
      <c r="C349" s="1" t="s">
        <v>14</v>
      </c>
      <c r="D349" s="2">
        <v>45130</v>
      </c>
      <c r="E349" s="8" t="s">
        <v>15</v>
      </c>
      <c r="F349" s="8" t="s">
        <v>40</v>
      </c>
      <c r="G349" s="8" t="s">
        <v>41</v>
      </c>
      <c r="H349" t="s">
        <v>29</v>
      </c>
      <c r="I349" s="4">
        <v>5340</v>
      </c>
      <c r="J349" s="8">
        <v>12</v>
      </c>
      <c r="K349" s="4">
        <v>64080</v>
      </c>
      <c r="L349" s="4">
        <v>19224</v>
      </c>
      <c r="M349" s="3">
        <v>0.3</v>
      </c>
    </row>
    <row r="350" spans="2:13" x14ac:dyDescent="0.25">
      <c r="B350" t="s">
        <v>34</v>
      </c>
      <c r="C350" s="1" t="s">
        <v>20</v>
      </c>
      <c r="D350" s="2">
        <v>45137</v>
      </c>
      <c r="E350" s="8" t="s">
        <v>15</v>
      </c>
      <c r="F350" s="8" t="s">
        <v>40</v>
      </c>
      <c r="G350" s="8" t="s">
        <v>41</v>
      </c>
      <c r="H350" t="s">
        <v>21</v>
      </c>
      <c r="I350" s="4">
        <v>1200</v>
      </c>
      <c r="J350" s="8">
        <v>8</v>
      </c>
      <c r="K350" s="4">
        <v>9600</v>
      </c>
      <c r="L350" s="4">
        <v>2880</v>
      </c>
      <c r="M350" s="3">
        <v>0.3</v>
      </c>
    </row>
    <row r="351" spans="2:13" x14ac:dyDescent="0.25">
      <c r="B351" t="s">
        <v>13</v>
      </c>
      <c r="C351" s="1" t="s">
        <v>14</v>
      </c>
      <c r="D351" s="2">
        <v>45144</v>
      </c>
      <c r="E351" s="8" t="s">
        <v>15</v>
      </c>
      <c r="F351" s="8" t="s">
        <v>40</v>
      </c>
      <c r="G351" s="8" t="s">
        <v>41</v>
      </c>
      <c r="H351" t="s">
        <v>31</v>
      </c>
      <c r="I351" s="4">
        <v>5300</v>
      </c>
      <c r="J351" s="8">
        <v>20</v>
      </c>
      <c r="K351" s="4">
        <v>42400</v>
      </c>
      <c r="L351" s="4">
        <v>12720</v>
      </c>
      <c r="M351" s="3">
        <v>0.3</v>
      </c>
    </row>
    <row r="352" spans="2:13" x14ac:dyDescent="0.25">
      <c r="B352" t="s">
        <v>22</v>
      </c>
      <c r="C352" s="1" t="s">
        <v>20</v>
      </c>
      <c r="D352" s="2">
        <v>45151</v>
      </c>
      <c r="E352" s="8" t="s">
        <v>15</v>
      </c>
      <c r="F352" s="8" t="s">
        <v>40</v>
      </c>
      <c r="G352" s="8" t="s">
        <v>41</v>
      </c>
      <c r="H352" t="s">
        <v>18</v>
      </c>
      <c r="I352" s="4">
        <v>8902</v>
      </c>
      <c r="J352" s="8">
        <v>20</v>
      </c>
      <c r="K352" s="4">
        <v>97922</v>
      </c>
      <c r="L352" s="4">
        <v>34272.699999999997</v>
      </c>
      <c r="M352" s="3">
        <v>0.35</v>
      </c>
    </row>
    <row r="353" spans="2:13" x14ac:dyDescent="0.25">
      <c r="B353" t="s">
        <v>27</v>
      </c>
      <c r="C353" s="1" t="s">
        <v>20</v>
      </c>
      <c r="D353" s="2">
        <v>45158</v>
      </c>
      <c r="E353" s="8" t="s">
        <v>15</v>
      </c>
      <c r="F353" s="8" t="s">
        <v>40</v>
      </c>
      <c r="G353" s="8" t="s">
        <v>41</v>
      </c>
      <c r="H353" t="s">
        <v>18</v>
      </c>
      <c r="I353" s="4">
        <v>8902</v>
      </c>
      <c r="J353" s="8">
        <v>12</v>
      </c>
      <c r="K353" s="4">
        <v>106824</v>
      </c>
      <c r="L353" s="4">
        <v>37388.399999999994</v>
      </c>
      <c r="M353" s="3">
        <v>0.35</v>
      </c>
    </row>
    <row r="354" spans="2:13" x14ac:dyDescent="0.25">
      <c r="B354" t="s">
        <v>22</v>
      </c>
      <c r="C354" s="1" t="s">
        <v>20</v>
      </c>
      <c r="D354" s="2">
        <v>45165</v>
      </c>
      <c r="E354" s="8" t="s">
        <v>15</v>
      </c>
      <c r="F354" s="8" t="s">
        <v>40</v>
      </c>
      <c r="G354" s="8" t="s">
        <v>41</v>
      </c>
      <c r="H354" t="s">
        <v>35</v>
      </c>
      <c r="I354" s="4">
        <v>4500</v>
      </c>
      <c r="J354" s="8">
        <v>3</v>
      </c>
      <c r="K354" s="4">
        <v>13500</v>
      </c>
      <c r="L354" s="4">
        <v>3375</v>
      </c>
      <c r="M354" s="3">
        <v>0.25</v>
      </c>
    </row>
    <row r="355" spans="2:13" x14ac:dyDescent="0.25">
      <c r="B355" t="s">
        <v>22</v>
      </c>
      <c r="C355" s="1" t="s">
        <v>20</v>
      </c>
      <c r="D355" s="2">
        <v>44766</v>
      </c>
      <c r="E355" s="8" t="s">
        <v>42</v>
      </c>
      <c r="F355" s="8" t="s">
        <v>43</v>
      </c>
      <c r="G355" s="8" t="s">
        <v>44</v>
      </c>
      <c r="H355" t="s">
        <v>31</v>
      </c>
      <c r="I355" s="4">
        <v>5300</v>
      </c>
      <c r="J355" s="8">
        <v>9</v>
      </c>
      <c r="K355" s="4">
        <f t="shared" ref="K355:K386" si="6">I355*J355</f>
        <v>47700</v>
      </c>
      <c r="L355" s="4">
        <f t="shared" ref="L355:L386" si="7">K355*M355</f>
        <v>14310</v>
      </c>
      <c r="M355" s="3">
        <v>0.3</v>
      </c>
    </row>
    <row r="356" spans="2:13" x14ac:dyDescent="0.25">
      <c r="B356" t="s">
        <v>27</v>
      </c>
      <c r="C356" s="1" t="s">
        <v>20</v>
      </c>
      <c r="D356" s="2">
        <v>44773</v>
      </c>
      <c r="E356" s="8" t="s">
        <v>42</v>
      </c>
      <c r="F356" s="8" t="s">
        <v>43</v>
      </c>
      <c r="G356" s="8" t="s">
        <v>44</v>
      </c>
      <c r="H356" t="s">
        <v>21</v>
      </c>
      <c r="I356" s="4">
        <v>1200</v>
      </c>
      <c r="J356" s="8">
        <v>3</v>
      </c>
      <c r="K356" s="4">
        <f t="shared" si="6"/>
        <v>3600</v>
      </c>
      <c r="L356" s="4">
        <f t="shared" si="7"/>
        <v>1080</v>
      </c>
      <c r="M356" s="3">
        <v>0.3</v>
      </c>
    </row>
    <row r="357" spans="2:13" x14ac:dyDescent="0.25">
      <c r="B357" t="s">
        <v>13</v>
      </c>
      <c r="C357" s="1" t="s">
        <v>20</v>
      </c>
      <c r="D357" s="2">
        <v>44780</v>
      </c>
      <c r="E357" s="8" t="s">
        <v>42</v>
      </c>
      <c r="F357" s="8" t="s">
        <v>43</v>
      </c>
      <c r="G357" s="8" t="s">
        <v>44</v>
      </c>
      <c r="H357" t="s">
        <v>25</v>
      </c>
      <c r="I357" s="4">
        <v>300</v>
      </c>
      <c r="J357" s="8">
        <v>6</v>
      </c>
      <c r="K357" s="4">
        <f t="shared" si="6"/>
        <v>1800</v>
      </c>
      <c r="L357" s="4">
        <f t="shared" si="7"/>
        <v>270</v>
      </c>
      <c r="M357" s="3">
        <v>0.15</v>
      </c>
    </row>
    <row r="358" spans="2:13" x14ac:dyDescent="0.25">
      <c r="B358" t="s">
        <v>13</v>
      </c>
      <c r="C358" s="1" t="s">
        <v>14</v>
      </c>
      <c r="D358" s="2">
        <v>44787</v>
      </c>
      <c r="E358" s="8" t="s">
        <v>42</v>
      </c>
      <c r="F358" s="8" t="s">
        <v>43</v>
      </c>
      <c r="G358" s="8" t="s">
        <v>44</v>
      </c>
      <c r="H358" t="s">
        <v>35</v>
      </c>
      <c r="I358" s="4">
        <v>4500</v>
      </c>
      <c r="J358" s="8">
        <v>6</v>
      </c>
      <c r="K358" s="4">
        <f t="shared" si="6"/>
        <v>27000</v>
      </c>
      <c r="L358" s="4">
        <f t="shared" si="7"/>
        <v>6750</v>
      </c>
      <c r="M358" s="3">
        <v>0.25</v>
      </c>
    </row>
    <row r="359" spans="2:13" x14ac:dyDescent="0.25">
      <c r="B359" t="s">
        <v>13</v>
      </c>
      <c r="C359" s="1" t="s">
        <v>14</v>
      </c>
      <c r="D359" s="2">
        <v>44794</v>
      </c>
      <c r="E359" s="8" t="s">
        <v>42</v>
      </c>
      <c r="F359" s="8" t="s">
        <v>43</v>
      </c>
      <c r="G359" s="8" t="s">
        <v>44</v>
      </c>
      <c r="H359" t="s">
        <v>28</v>
      </c>
      <c r="I359" s="4">
        <v>1500</v>
      </c>
      <c r="J359" s="8">
        <v>5</v>
      </c>
      <c r="K359" s="4">
        <f t="shared" si="6"/>
        <v>7500</v>
      </c>
      <c r="L359" s="4">
        <f t="shared" si="7"/>
        <v>3000</v>
      </c>
      <c r="M359" s="3">
        <v>0.4</v>
      </c>
    </row>
    <row r="360" spans="2:13" x14ac:dyDescent="0.25">
      <c r="B360" t="s">
        <v>13</v>
      </c>
      <c r="C360" s="1" t="s">
        <v>14</v>
      </c>
      <c r="D360" s="2">
        <v>44801</v>
      </c>
      <c r="E360" s="8" t="s">
        <v>42</v>
      </c>
      <c r="F360" s="8" t="s">
        <v>43</v>
      </c>
      <c r="G360" s="8" t="s">
        <v>44</v>
      </c>
      <c r="H360" t="s">
        <v>35</v>
      </c>
      <c r="I360" s="4">
        <v>4500</v>
      </c>
      <c r="J360" s="8">
        <v>7</v>
      </c>
      <c r="K360" s="4">
        <f t="shared" si="6"/>
        <v>31500</v>
      </c>
      <c r="L360" s="4">
        <f t="shared" si="7"/>
        <v>7875</v>
      </c>
      <c r="M360" s="3">
        <v>0.25</v>
      </c>
    </row>
    <row r="361" spans="2:13" x14ac:dyDescent="0.25">
      <c r="B361" t="s">
        <v>13</v>
      </c>
      <c r="C361" s="1" t="s">
        <v>20</v>
      </c>
      <c r="D361" s="2">
        <v>44808</v>
      </c>
      <c r="E361" s="8" t="s">
        <v>42</v>
      </c>
      <c r="F361" s="8" t="s">
        <v>43</v>
      </c>
      <c r="G361" s="8" t="s">
        <v>44</v>
      </c>
      <c r="H361" t="s">
        <v>32</v>
      </c>
      <c r="I361" s="4">
        <v>3200</v>
      </c>
      <c r="J361" s="8">
        <v>7</v>
      </c>
      <c r="K361" s="4">
        <f t="shared" si="6"/>
        <v>22400</v>
      </c>
      <c r="L361" s="4">
        <f t="shared" si="7"/>
        <v>4480</v>
      </c>
      <c r="M361" s="3">
        <v>0.2</v>
      </c>
    </row>
    <row r="362" spans="2:13" x14ac:dyDescent="0.25">
      <c r="B362" t="s">
        <v>13</v>
      </c>
      <c r="C362" s="1" t="s">
        <v>20</v>
      </c>
      <c r="D362" s="2">
        <v>44815</v>
      </c>
      <c r="E362" s="8" t="s">
        <v>42</v>
      </c>
      <c r="F362" s="8" t="s">
        <v>43</v>
      </c>
      <c r="G362" s="8" t="s">
        <v>44</v>
      </c>
      <c r="H362" t="s">
        <v>28</v>
      </c>
      <c r="I362" s="4">
        <v>1500</v>
      </c>
      <c r="J362" s="8">
        <v>9</v>
      </c>
      <c r="K362" s="4">
        <f t="shared" si="6"/>
        <v>13500</v>
      </c>
      <c r="L362" s="4">
        <f t="shared" si="7"/>
        <v>5400</v>
      </c>
      <c r="M362" s="3">
        <v>0.4</v>
      </c>
    </row>
    <row r="363" spans="2:13" x14ac:dyDescent="0.25">
      <c r="B363" t="s">
        <v>27</v>
      </c>
      <c r="C363" s="1" t="s">
        <v>20</v>
      </c>
      <c r="D363" s="2">
        <v>44822</v>
      </c>
      <c r="E363" s="8" t="s">
        <v>42</v>
      </c>
      <c r="F363" s="8" t="s">
        <v>43</v>
      </c>
      <c r="G363" s="8" t="s">
        <v>44</v>
      </c>
      <c r="H363" t="s">
        <v>19</v>
      </c>
      <c r="I363" s="4">
        <v>500</v>
      </c>
      <c r="J363" s="8">
        <v>2</v>
      </c>
      <c r="K363" s="4">
        <f t="shared" si="6"/>
        <v>1000</v>
      </c>
      <c r="L363" s="4">
        <f t="shared" si="7"/>
        <v>250</v>
      </c>
      <c r="M363" s="3">
        <v>0.25</v>
      </c>
    </row>
    <row r="364" spans="2:13" x14ac:dyDescent="0.25">
      <c r="B364" t="s">
        <v>13</v>
      </c>
      <c r="C364" s="1" t="s">
        <v>14</v>
      </c>
      <c r="D364" s="2">
        <v>44829</v>
      </c>
      <c r="E364" s="8" t="s">
        <v>42</v>
      </c>
      <c r="F364" s="8" t="s">
        <v>43</v>
      </c>
      <c r="G364" s="8" t="s">
        <v>44</v>
      </c>
      <c r="H364" t="s">
        <v>19</v>
      </c>
      <c r="I364" s="4">
        <v>500</v>
      </c>
      <c r="J364" s="8">
        <v>9</v>
      </c>
      <c r="K364" s="4">
        <f t="shared" si="6"/>
        <v>4500</v>
      </c>
      <c r="L364" s="4">
        <f t="shared" si="7"/>
        <v>1125</v>
      </c>
      <c r="M364" s="3">
        <v>0.25</v>
      </c>
    </row>
    <row r="365" spans="2:13" x14ac:dyDescent="0.25">
      <c r="B365" t="s">
        <v>13</v>
      </c>
      <c r="C365" s="1" t="s">
        <v>20</v>
      </c>
      <c r="D365" s="2">
        <v>44836</v>
      </c>
      <c r="E365" s="8" t="s">
        <v>42</v>
      </c>
      <c r="F365" s="8" t="s">
        <v>43</v>
      </c>
      <c r="G365" s="8" t="s">
        <v>44</v>
      </c>
      <c r="H365" t="s">
        <v>31</v>
      </c>
      <c r="I365" s="4">
        <v>5300</v>
      </c>
      <c r="J365" s="8">
        <v>4</v>
      </c>
      <c r="K365" s="4">
        <f t="shared" si="6"/>
        <v>21200</v>
      </c>
      <c r="L365" s="4">
        <f t="shared" si="7"/>
        <v>6360</v>
      </c>
      <c r="M365" s="3">
        <v>0.3</v>
      </c>
    </row>
    <row r="366" spans="2:13" x14ac:dyDescent="0.25">
      <c r="B366" t="s">
        <v>27</v>
      </c>
      <c r="C366" s="1" t="s">
        <v>20</v>
      </c>
      <c r="D366" s="2">
        <v>44843</v>
      </c>
      <c r="E366" s="8" t="s">
        <v>42</v>
      </c>
      <c r="F366" s="8" t="s">
        <v>43</v>
      </c>
      <c r="G366" s="8" t="s">
        <v>44</v>
      </c>
      <c r="H366" t="s">
        <v>33</v>
      </c>
      <c r="I366" s="4">
        <v>4600</v>
      </c>
      <c r="J366" s="8">
        <v>5</v>
      </c>
      <c r="K366" s="4">
        <f t="shared" si="6"/>
        <v>23000</v>
      </c>
      <c r="L366" s="4">
        <f t="shared" si="7"/>
        <v>5750</v>
      </c>
      <c r="M366" s="3">
        <v>0.25</v>
      </c>
    </row>
    <row r="367" spans="2:13" x14ac:dyDescent="0.25">
      <c r="B367" t="s">
        <v>27</v>
      </c>
      <c r="C367" s="1" t="s">
        <v>20</v>
      </c>
      <c r="D367" s="2">
        <v>44850</v>
      </c>
      <c r="E367" s="8" t="s">
        <v>42</v>
      </c>
      <c r="F367" s="8" t="s">
        <v>43</v>
      </c>
      <c r="G367" s="8" t="s">
        <v>44</v>
      </c>
      <c r="H367" t="s">
        <v>33</v>
      </c>
      <c r="I367" s="4">
        <v>4600</v>
      </c>
      <c r="J367" s="8">
        <v>11</v>
      </c>
      <c r="K367" s="4">
        <f t="shared" si="6"/>
        <v>50600</v>
      </c>
      <c r="L367" s="4">
        <f t="shared" si="7"/>
        <v>12650</v>
      </c>
      <c r="M367" s="3">
        <v>0.25</v>
      </c>
    </row>
    <row r="368" spans="2:13" x14ac:dyDescent="0.25">
      <c r="B368" t="s">
        <v>13</v>
      </c>
      <c r="C368" s="1" t="s">
        <v>20</v>
      </c>
      <c r="D368" s="2">
        <v>44857</v>
      </c>
      <c r="E368" s="8" t="s">
        <v>42</v>
      </c>
      <c r="F368" s="8" t="s">
        <v>43</v>
      </c>
      <c r="G368" s="8" t="s">
        <v>44</v>
      </c>
      <c r="H368" t="s">
        <v>21</v>
      </c>
      <c r="I368" s="4">
        <v>1200</v>
      </c>
      <c r="J368" s="8">
        <v>6</v>
      </c>
      <c r="K368" s="4">
        <f t="shared" si="6"/>
        <v>7200</v>
      </c>
      <c r="L368" s="4">
        <f t="shared" si="7"/>
        <v>2160</v>
      </c>
      <c r="M368" s="3">
        <v>0.3</v>
      </c>
    </row>
    <row r="369" spans="2:13" x14ac:dyDescent="0.25">
      <c r="B369" t="s">
        <v>13</v>
      </c>
      <c r="C369" s="1" t="s">
        <v>14</v>
      </c>
      <c r="D369" s="2">
        <v>44864</v>
      </c>
      <c r="E369" s="8" t="s">
        <v>42</v>
      </c>
      <c r="F369" s="8" t="s">
        <v>43</v>
      </c>
      <c r="G369" s="8" t="s">
        <v>44</v>
      </c>
      <c r="H369" t="s">
        <v>32</v>
      </c>
      <c r="I369" s="4">
        <v>3200</v>
      </c>
      <c r="J369" s="8">
        <v>1</v>
      </c>
      <c r="K369" s="4">
        <f t="shared" si="6"/>
        <v>3200</v>
      </c>
      <c r="L369" s="4">
        <f t="shared" si="7"/>
        <v>640</v>
      </c>
      <c r="M369" s="3">
        <v>0.2</v>
      </c>
    </row>
    <row r="370" spans="2:13" x14ac:dyDescent="0.25">
      <c r="B370" t="s">
        <v>13</v>
      </c>
      <c r="C370" s="1" t="s">
        <v>14</v>
      </c>
      <c r="D370" s="2">
        <v>44871</v>
      </c>
      <c r="E370" s="8" t="s">
        <v>42</v>
      </c>
      <c r="F370" s="8" t="s">
        <v>43</v>
      </c>
      <c r="G370" s="8" t="s">
        <v>44</v>
      </c>
      <c r="H370" t="s">
        <v>31</v>
      </c>
      <c r="I370" s="4">
        <v>5300</v>
      </c>
      <c r="J370" s="8">
        <v>12</v>
      </c>
      <c r="K370" s="4">
        <f t="shared" si="6"/>
        <v>63600</v>
      </c>
      <c r="L370" s="4">
        <f t="shared" si="7"/>
        <v>19080</v>
      </c>
      <c r="M370" s="3">
        <v>0.3</v>
      </c>
    </row>
    <row r="371" spans="2:13" x14ac:dyDescent="0.25">
      <c r="B371" t="s">
        <v>27</v>
      </c>
      <c r="C371" s="1" t="s">
        <v>20</v>
      </c>
      <c r="D371" s="2">
        <v>44878</v>
      </c>
      <c r="E371" s="8" t="s">
        <v>42</v>
      </c>
      <c r="F371" s="8" t="s">
        <v>43</v>
      </c>
      <c r="G371" s="8" t="s">
        <v>44</v>
      </c>
      <c r="H371" t="s">
        <v>19</v>
      </c>
      <c r="I371" s="4">
        <v>500</v>
      </c>
      <c r="J371" s="8">
        <v>5</v>
      </c>
      <c r="K371" s="4">
        <f t="shared" si="6"/>
        <v>2500</v>
      </c>
      <c r="L371" s="4">
        <f t="shared" si="7"/>
        <v>625</v>
      </c>
      <c r="M371" s="3">
        <v>0.25</v>
      </c>
    </row>
    <row r="372" spans="2:13" x14ac:dyDescent="0.25">
      <c r="B372" t="s">
        <v>34</v>
      </c>
      <c r="C372" s="1" t="s">
        <v>20</v>
      </c>
      <c r="D372" s="2">
        <v>44885</v>
      </c>
      <c r="E372" s="8" t="s">
        <v>42</v>
      </c>
      <c r="F372" s="8" t="s">
        <v>43</v>
      </c>
      <c r="G372" s="8" t="s">
        <v>44</v>
      </c>
      <c r="H372" t="s">
        <v>23</v>
      </c>
      <c r="I372" s="4">
        <v>5130</v>
      </c>
      <c r="J372" s="8">
        <v>7</v>
      </c>
      <c r="K372" s="4">
        <f t="shared" si="6"/>
        <v>35910</v>
      </c>
      <c r="L372" s="4">
        <f t="shared" si="7"/>
        <v>14364</v>
      </c>
      <c r="M372" s="3">
        <v>0.4</v>
      </c>
    </row>
    <row r="373" spans="2:13" x14ac:dyDescent="0.25">
      <c r="B373" t="s">
        <v>13</v>
      </c>
      <c r="C373" s="1" t="s">
        <v>14</v>
      </c>
      <c r="D373" s="2">
        <v>44892</v>
      </c>
      <c r="E373" s="8" t="s">
        <v>42</v>
      </c>
      <c r="F373" s="8" t="s">
        <v>43</v>
      </c>
      <c r="G373" s="8" t="s">
        <v>44</v>
      </c>
      <c r="H373" t="s">
        <v>28</v>
      </c>
      <c r="I373" s="4">
        <v>1500</v>
      </c>
      <c r="J373" s="8">
        <v>5</v>
      </c>
      <c r="K373" s="4">
        <f t="shared" si="6"/>
        <v>7500</v>
      </c>
      <c r="L373" s="4">
        <f t="shared" si="7"/>
        <v>3000</v>
      </c>
      <c r="M373" s="3">
        <v>0.4</v>
      </c>
    </row>
    <row r="374" spans="2:13" x14ac:dyDescent="0.25">
      <c r="B374" t="s">
        <v>27</v>
      </c>
      <c r="C374" s="1" t="s">
        <v>20</v>
      </c>
      <c r="D374" s="2">
        <v>44899</v>
      </c>
      <c r="E374" s="8" t="s">
        <v>42</v>
      </c>
      <c r="F374" s="8" t="s">
        <v>43</v>
      </c>
      <c r="G374" s="8" t="s">
        <v>44</v>
      </c>
      <c r="H374" t="s">
        <v>31</v>
      </c>
      <c r="I374" s="4">
        <v>5300</v>
      </c>
      <c r="J374" s="8">
        <v>10</v>
      </c>
      <c r="K374" s="4">
        <f t="shared" si="6"/>
        <v>53000</v>
      </c>
      <c r="L374" s="4">
        <f t="shared" si="7"/>
        <v>15900</v>
      </c>
      <c r="M374" s="3">
        <v>0.3</v>
      </c>
    </row>
    <row r="375" spans="2:13" x14ac:dyDescent="0.25">
      <c r="B375" t="s">
        <v>13</v>
      </c>
      <c r="C375" s="1" t="s">
        <v>20</v>
      </c>
      <c r="D375" s="2">
        <v>44906</v>
      </c>
      <c r="E375" s="8" t="s">
        <v>42</v>
      </c>
      <c r="F375" s="8" t="s">
        <v>43</v>
      </c>
      <c r="G375" s="8" t="s">
        <v>44</v>
      </c>
      <c r="H375" t="s">
        <v>29</v>
      </c>
      <c r="I375" s="4">
        <v>5340</v>
      </c>
      <c r="J375" s="8">
        <v>8</v>
      </c>
      <c r="K375" s="4">
        <f t="shared" si="6"/>
        <v>42720</v>
      </c>
      <c r="L375" s="4">
        <f t="shared" si="7"/>
        <v>12816</v>
      </c>
      <c r="M375" s="3">
        <v>0.3</v>
      </c>
    </row>
    <row r="376" spans="2:13" x14ac:dyDescent="0.25">
      <c r="B376" t="s">
        <v>24</v>
      </c>
      <c r="C376" s="1" t="s">
        <v>20</v>
      </c>
      <c r="D376" s="2">
        <v>44913</v>
      </c>
      <c r="E376" s="8" t="s">
        <v>42</v>
      </c>
      <c r="F376" s="8" t="s">
        <v>43</v>
      </c>
      <c r="G376" s="8" t="s">
        <v>44</v>
      </c>
      <c r="H376" t="s">
        <v>31</v>
      </c>
      <c r="I376" s="4">
        <v>5300</v>
      </c>
      <c r="J376" s="8">
        <v>6</v>
      </c>
      <c r="K376" s="4">
        <f t="shared" si="6"/>
        <v>31800</v>
      </c>
      <c r="L376" s="4">
        <f t="shared" si="7"/>
        <v>9540</v>
      </c>
      <c r="M376" s="3">
        <v>0.3</v>
      </c>
    </row>
    <row r="377" spans="2:13" x14ac:dyDescent="0.25">
      <c r="B377" t="s">
        <v>27</v>
      </c>
      <c r="C377" s="1" t="s">
        <v>14</v>
      </c>
      <c r="D377" s="2">
        <v>44920</v>
      </c>
      <c r="E377" s="8" t="s">
        <v>42</v>
      </c>
      <c r="F377" s="8" t="s">
        <v>43</v>
      </c>
      <c r="G377" s="8" t="s">
        <v>44</v>
      </c>
      <c r="H377" t="s">
        <v>19</v>
      </c>
      <c r="I377" s="4">
        <v>500</v>
      </c>
      <c r="J377" s="8">
        <v>5</v>
      </c>
      <c r="K377" s="4">
        <f t="shared" si="6"/>
        <v>2500</v>
      </c>
      <c r="L377" s="4">
        <f t="shared" si="7"/>
        <v>625</v>
      </c>
      <c r="M377" s="3">
        <v>0.25</v>
      </c>
    </row>
    <row r="378" spans="2:13" x14ac:dyDescent="0.25">
      <c r="B378" t="s">
        <v>13</v>
      </c>
      <c r="C378" s="1" t="s">
        <v>20</v>
      </c>
      <c r="D378" s="2">
        <v>44927</v>
      </c>
      <c r="E378" s="8" t="s">
        <v>42</v>
      </c>
      <c r="F378" s="8" t="s">
        <v>43</v>
      </c>
      <c r="G378" s="8" t="s">
        <v>44</v>
      </c>
      <c r="H378" t="s">
        <v>18</v>
      </c>
      <c r="I378" s="4">
        <v>8902</v>
      </c>
      <c r="J378" s="8">
        <v>11</v>
      </c>
      <c r="K378" s="4">
        <f t="shared" si="6"/>
        <v>97922</v>
      </c>
      <c r="L378" s="4">
        <f t="shared" si="7"/>
        <v>34272.699999999997</v>
      </c>
      <c r="M378" s="3">
        <v>0.35</v>
      </c>
    </row>
    <row r="379" spans="2:13" x14ac:dyDescent="0.25">
      <c r="B379" t="s">
        <v>24</v>
      </c>
      <c r="C379" s="1" t="s">
        <v>20</v>
      </c>
      <c r="D379" s="2">
        <v>44934</v>
      </c>
      <c r="E379" s="8" t="s">
        <v>42</v>
      </c>
      <c r="F379" s="8" t="s">
        <v>43</v>
      </c>
      <c r="G379" s="8" t="s">
        <v>44</v>
      </c>
      <c r="H379" t="s">
        <v>29</v>
      </c>
      <c r="I379" s="4">
        <v>5340</v>
      </c>
      <c r="J379" s="8">
        <v>5</v>
      </c>
      <c r="K379" s="4">
        <f t="shared" si="6"/>
        <v>26700</v>
      </c>
      <c r="L379" s="4">
        <f t="shared" si="7"/>
        <v>8010</v>
      </c>
      <c r="M379" s="3">
        <v>0.3</v>
      </c>
    </row>
    <row r="380" spans="2:13" x14ac:dyDescent="0.25">
      <c r="B380" t="s">
        <v>24</v>
      </c>
      <c r="C380" s="1" t="s">
        <v>14</v>
      </c>
      <c r="D380" s="2">
        <v>44941</v>
      </c>
      <c r="E380" s="8" t="s">
        <v>42</v>
      </c>
      <c r="F380" s="8" t="s">
        <v>43</v>
      </c>
      <c r="G380" s="8" t="s">
        <v>44</v>
      </c>
      <c r="H380" t="s">
        <v>25</v>
      </c>
      <c r="I380" s="4">
        <v>300</v>
      </c>
      <c r="J380" s="8">
        <v>3</v>
      </c>
      <c r="K380" s="4">
        <f t="shared" si="6"/>
        <v>900</v>
      </c>
      <c r="L380" s="4">
        <f t="shared" si="7"/>
        <v>135</v>
      </c>
      <c r="M380" s="3">
        <v>0.15</v>
      </c>
    </row>
    <row r="381" spans="2:13" x14ac:dyDescent="0.25">
      <c r="B381" t="s">
        <v>13</v>
      </c>
      <c r="C381" s="1" t="s">
        <v>14</v>
      </c>
      <c r="D381" s="2">
        <v>44948</v>
      </c>
      <c r="E381" s="8" t="s">
        <v>42</v>
      </c>
      <c r="F381" s="8" t="s">
        <v>43</v>
      </c>
      <c r="G381" s="8" t="s">
        <v>44</v>
      </c>
      <c r="H381" t="s">
        <v>32</v>
      </c>
      <c r="I381" s="4">
        <v>3200</v>
      </c>
      <c r="J381" s="8">
        <v>3</v>
      </c>
      <c r="K381" s="4">
        <f t="shared" si="6"/>
        <v>9600</v>
      </c>
      <c r="L381" s="4">
        <f t="shared" si="7"/>
        <v>1920</v>
      </c>
      <c r="M381" s="3">
        <v>0.2</v>
      </c>
    </row>
    <row r="382" spans="2:13" x14ac:dyDescent="0.25">
      <c r="B382" t="s">
        <v>34</v>
      </c>
      <c r="C382" s="1" t="s">
        <v>20</v>
      </c>
      <c r="D382" s="2">
        <v>44955</v>
      </c>
      <c r="E382" s="8" t="s">
        <v>42</v>
      </c>
      <c r="F382" s="8" t="s">
        <v>43</v>
      </c>
      <c r="G382" s="8" t="s">
        <v>44</v>
      </c>
      <c r="H382" t="s">
        <v>31</v>
      </c>
      <c r="I382" s="4">
        <v>5300</v>
      </c>
      <c r="J382" s="8">
        <v>1</v>
      </c>
      <c r="K382" s="4">
        <f t="shared" si="6"/>
        <v>5300</v>
      </c>
      <c r="L382" s="4">
        <f t="shared" si="7"/>
        <v>1590</v>
      </c>
      <c r="M382" s="3">
        <v>0.3</v>
      </c>
    </row>
    <row r="383" spans="2:13" x14ac:dyDescent="0.25">
      <c r="B383" t="s">
        <v>27</v>
      </c>
      <c r="C383" s="1" t="s">
        <v>14</v>
      </c>
      <c r="D383" s="2">
        <v>44962</v>
      </c>
      <c r="E383" s="8" t="s">
        <v>42</v>
      </c>
      <c r="F383" s="8" t="s">
        <v>43</v>
      </c>
      <c r="G383" s="8" t="s">
        <v>44</v>
      </c>
      <c r="H383" t="s">
        <v>30</v>
      </c>
      <c r="I383" s="4">
        <v>3400</v>
      </c>
      <c r="J383" s="8">
        <v>1</v>
      </c>
      <c r="K383" s="4">
        <f t="shared" si="6"/>
        <v>3400</v>
      </c>
      <c r="L383" s="4">
        <f t="shared" si="7"/>
        <v>1190</v>
      </c>
      <c r="M383" s="3">
        <v>0.35</v>
      </c>
    </row>
    <row r="384" spans="2:13" x14ac:dyDescent="0.25">
      <c r="B384" t="s">
        <v>13</v>
      </c>
      <c r="C384" s="1" t="s">
        <v>20</v>
      </c>
      <c r="D384" s="2">
        <v>44969</v>
      </c>
      <c r="E384" s="8" t="s">
        <v>42</v>
      </c>
      <c r="F384" s="8" t="s">
        <v>43</v>
      </c>
      <c r="G384" s="8" t="s">
        <v>44</v>
      </c>
      <c r="H384" t="s">
        <v>32</v>
      </c>
      <c r="I384" s="4">
        <v>3200</v>
      </c>
      <c r="J384" s="8">
        <v>7</v>
      </c>
      <c r="K384" s="4">
        <f t="shared" si="6"/>
        <v>22400</v>
      </c>
      <c r="L384" s="4">
        <f t="shared" si="7"/>
        <v>4480</v>
      </c>
      <c r="M384" s="3">
        <v>0.2</v>
      </c>
    </row>
    <row r="385" spans="2:13" x14ac:dyDescent="0.25">
      <c r="B385" t="s">
        <v>13</v>
      </c>
      <c r="C385" s="1" t="s">
        <v>20</v>
      </c>
      <c r="D385" s="2">
        <v>44976</v>
      </c>
      <c r="E385" s="8" t="s">
        <v>42</v>
      </c>
      <c r="F385" s="8" t="s">
        <v>43</v>
      </c>
      <c r="G385" s="8" t="s">
        <v>44</v>
      </c>
      <c r="H385" t="s">
        <v>19</v>
      </c>
      <c r="I385" s="4">
        <v>500</v>
      </c>
      <c r="J385" s="8">
        <v>5</v>
      </c>
      <c r="K385" s="4">
        <f t="shared" si="6"/>
        <v>2500</v>
      </c>
      <c r="L385" s="4">
        <f t="shared" si="7"/>
        <v>625</v>
      </c>
      <c r="M385" s="3">
        <v>0.25</v>
      </c>
    </row>
    <row r="386" spans="2:13" x14ac:dyDescent="0.25">
      <c r="B386" t="s">
        <v>13</v>
      </c>
      <c r="C386" s="1" t="s">
        <v>20</v>
      </c>
      <c r="D386" s="2">
        <v>44983</v>
      </c>
      <c r="E386" s="8" t="s">
        <v>42</v>
      </c>
      <c r="F386" s="8" t="s">
        <v>43</v>
      </c>
      <c r="G386" s="8" t="s">
        <v>44</v>
      </c>
      <c r="H386" t="s">
        <v>33</v>
      </c>
      <c r="I386" s="4">
        <v>4600</v>
      </c>
      <c r="J386" s="8">
        <v>12</v>
      </c>
      <c r="K386" s="4">
        <f t="shared" si="6"/>
        <v>55200</v>
      </c>
      <c r="L386" s="4">
        <f t="shared" si="7"/>
        <v>13800</v>
      </c>
      <c r="M386" s="3">
        <v>0.25</v>
      </c>
    </row>
    <row r="387" spans="2:13" x14ac:dyDescent="0.25">
      <c r="B387" t="s">
        <v>24</v>
      </c>
      <c r="C387" s="1" t="s">
        <v>20</v>
      </c>
      <c r="D387" s="2">
        <v>44990</v>
      </c>
      <c r="E387" s="8" t="s">
        <v>42</v>
      </c>
      <c r="F387" s="8" t="s">
        <v>43</v>
      </c>
      <c r="G387" s="8" t="s">
        <v>44</v>
      </c>
      <c r="H387" t="s">
        <v>23</v>
      </c>
      <c r="I387" s="4">
        <v>5130</v>
      </c>
      <c r="J387" s="8">
        <v>7</v>
      </c>
      <c r="K387" s="4">
        <f t="shared" ref="K387:K418" si="8">I387*J387</f>
        <v>35910</v>
      </c>
      <c r="L387" s="4">
        <f t="shared" ref="L387:L418" si="9">K387*M387</f>
        <v>14364</v>
      </c>
      <c r="M387" s="3">
        <v>0.4</v>
      </c>
    </row>
    <row r="388" spans="2:13" x14ac:dyDescent="0.25">
      <c r="B388" t="s">
        <v>13</v>
      </c>
      <c r="C388" s="1" t="s">
        <v>20</v>
      </c>
      <c r="D388" s="2">
        <v>44997</v>
      </c>
      <c r="E388" s="8" t="s">
        <v>42</v>
      </c>
      <c r="F388" s="8" t="s">
        <v>43</v>
      </c>
      <c r="G388" s="8" t="s">
        <v>44</v>
      </c>
      <c r="H388" t="s">
        <v>18</v>
      </c>
      <c r="I388" s="4">
        <v>8902</v>
      </c>
      <c r="J388" s="8">
        <v>10</v>
      </c>
      <c r="K388" s="4">
        <f t="shared" si="8"/>
        <v>89020</v>
      </c>
      <c r="L388" s="4">
        <f t="shared" si="9"/>
        <v>31156.999999999996</v>
      </c>
      <c r="M388" s="3">
        <v>0.35</v>
      </c>
    </row>
    <row r="389" spans="2:13" x14ac:dyDescent="0.25">
      <c r="B389" t="s">
        <v>27</v>
      </c>
      <c r="C389" s="1" t="s">
        <v>20</v>
      </c>
      <c r="D389" s="2">
        <v>45004</v>
      </c>
      <c r="E389" s="8" t="s">
        <v>42</v>
      </c>
      <c r="F389" s="8" t="s">
        <v>43</v>
      </c>
      <c r="G389" s="8" t="s">
        <v>44</v>
      </c>
      <c r="H389" t="s">
        <v>18</v>
      </c>
      <c r="I389" s="4">
        <v>8902</v>
      </c>
      <c r="J389" s="8">
        <v>9</v>
      </c>
      <c r="K389" s="4">
        <f t="shared" si="8"/>
        <v>80118</v>
      </c>
      <c r="L389" s="4">
        <f t="shared" si="9"/>
        <v>28041.3</v>
      </c>
      <c r="M389" s="3">
        <v>0.35</v>
      </c>
    </row>
    <row r="390" spans="2:13" x14ac:dyDescent="0.25">
      <c r="B390" t="s">
        <v>27</v>
      </c>
      <c r="C390" s="1" t="s">
        <v>20</v>
      </c>
      <c r="D390" s="2">
        <v>45011</v>
      </c>
      <c r="E390" s="8" t="s">
        <v>42</v>
      </c>
      <c r="F390" s="8" t="s">
        <v>43</v>
      </c>
      <c r="G390" s="8" t="s">
        <v>44</v>
      </c>
      <c r="H390" t="s">
        <v>18</v>
      </c>
      <c r="I390" s="4">
        <v>8902</v>
      </c>
      <c r="J390" s="8">
        <v>9</v>
      </c>
      <c r="K390" s="4">
        <f t="shared" si="8"/>
        <v>80118</v>
      </c>
      <c r="L390" s="4">
        <f t="shared" si="9"/>
        <v>28041.3</v>
      </c>
      <c r="M390" s="3">
        <v>0.35</v>
      </c>
    </row>
    <row r="391" spans="2:13" x14ac:dyDescent="0.25">
      <c r="B391" t="s">
        <v>27</v>
      </c>
      <c r="C391" s="1" t="s">
        <v>20</v>
      </c>
      <c r="D391" s="2">
        <v>45018</v>
      </c>
      <c r="E391" s="8" t="s">
        <v>42</v>
      </c>
      <c r="F391" s="8" t="s">
        <v>43</v>
      </c>
      <c r="G391" s="8" t="s">
        <v>44</v>
      </c>
      <c r="H391" t="s">
        <v>19</v>
      </c>
      <c r="I391" s="4">
        <v>500</v>
      </c>
      <c r="J391" s="8">
        <v>6</v>
      </c>
      <c r="K391" s="4">
        <f t="shared" si="8"/>
        <v>3000</v>
      </c>
      <c r="L391" s="4">
        <f t="shared" si="9"/>
        <v>750</v>
      </c>
      <c r="M391" s="3">
        <v>0.25</v>
      </c>
    </row>
    <row r="392" spans="2:13" x14ac:dyDescent="0.25">
      <c r="B392" t="s">
        <v>34</v>
      </c>
      <c r="C392" s="1" t="s">
        <v>20</v>
      </c>
      <c r="D392" s="2">
        <v>45025</v>
      </c>
      <c r="E392" s="8" t="s">
        <v>42</v>
      </c>
      <c r="F392" s="8" t="s">
        <v>43</v>
      </c>
      <c r="G392" s="8" t="s">
        <v>44</v>
      </c>
      <c r="H392" t="s">
        <v>18</v>
      </c>
      <c r="I392" s="4">
        <v>8902</v>
      </c>
      <c r="J392" s="8">
        <v>6</v>
      </c>
      <c r="K392" s="4">
        <f t="shared" si="8"/>
        <v>53412</v>
      </c>
      <c r="L392" s="4">
        <f t="shared" si="9"/>
        <v>18694.199999999997</v>
      </c>
      <c r="M392" s="3">
        <v>0.35</v>
      </c>
    </row>
    <row r="393" spans="2:13" x14ac:dyDescent="0.25">
      <c r="B393" t="s">
        <v>13</v>
      </c>
      <c r="C393" s="1" t="s">
        <v>20</v>
      </c>
      <c r="D393" s="2">
        <v>45032</v>
      </c>
      <c r="E393" s="8" t="s">
        <v>42</v>
      </c>
      <c r="F393" s="8" t="s">
        <v>43</v>
      </c>
      <c r="G393" s="8" t="s">
        <v>44</v>
      </c>
      <c r="H393" t="s">
        <v>21</v>
      </c>
      <c r="I393" s="4">
        <v>1200</v>
      </c>
      <c r="J393" s="8">
        <v>8</v>
      </c>
      <c r="K393" s="4">
        <f t="shared" si="8"/>
        <v>9600</v>
      </c>
      <c r="L393" s="4">
        <f t="shared" si="9"/>
        <v>2880</v>
      </c>
      <c r="M393" s="3">
        <v>0.3</v>
      </c>
    </row>
    <row r="394" spans="2:13" x14ac:dyDescent="0.25">
      <c r="B394" t="s">
        <v>13</v>
      </c>
      <c r="C394" s="1" t="s">
        <v>20</v>
      </c>
      <c r="D394" s="2">
        <v>45039</v>
      </c>
      <c r="E394" s="8" t="s">
        <v>42</v>
      </c>
      <c r="F394" s="8" t="s">
        <v>43</v>
      </c>
      <c r="G394" s="8" t="s">
        <v>44</v>
      </c>
      <c r="H394" t="s">
        <v>28</v>
      </c>
      <c r="I394" s="4">
        <v>1500</v>
      </c>
      <c r="J394" s="8">
        <v>5</v>
      </c>
      <c r="K394" s="4">
        <f t="shared" si="8"/>
        <v>7500</v>
      </c>
      <c r="L394" s="4">
        <f t="shared" si="9"/>
        <v>3000</v>
      </c>
      <c r="M394" s="3">
        <v>0.4</v>
      </c>
    </row>
    <row r="395" spans="2:13" x14ac:dyDescent="0.25">
      <c r="B395" t="s">
        <v>24</v>
      </c>
      <c r="C395" s="1" t="s">
        <v>20</v>
      </c>
      <c r="D395" s="2">
        <v>45046</v>
      </c>
      <c r="E395" s="8" t="s">
        <v>42</v>
      </c>
      <c r="F395" s="8" t="s">
        <v>43</v>
      </c>
      <c r="G395" s="8" t="s">
        <v>44</v>
      </c>
      <c r="H395" t="s">
        <v>29</v>
      </c>
      <c r="I395" s="4">
        <v>5340</v>
      </c>
      <c r="J395" s="8">
        <v>9</v>
      </c>
      <c r="K395" s="4">
        <f t="shared" si="8"/>
        <v>48060</v>
      </c>
      <c r="L395" s="4">
        <f t="shared" si="9"/>
        <v>14418</v>
      </c>
      <c r="M395" s="3">
        <v>0.3</v>
      </c>
    </row>
    <row r="396" spans="2:13" x14ac:dyDescent="0.25">
      <c r="B396" t="s">
        <v>24</v>
      </c>
      <c r="C396" s="1" t="s">
        <v>20</v>
      </c>
      <c r="D396" s="2">
        <v>45053</v>
      </c>
      <c r="E396" s="8" t="s">
        <v>42</v>
      </c>
      <c r="F396" s="8" t="s">
        <v>43</v>
      </c>
      <c r="G396" s="8" t="s">
        <v>44</v>
      </c>
      <c r="H396" t="s">
        <v>32</v>
      </c>
      <c r="I396" s="4">
        <v>3200</v>
      </c>
      <c r="J396" s="8">
        <v>2</v>
      </c>
      <c r="K396" s="4">
        <f t="shared" si="8"/>
        <v>6400</v>
      </c>
      <c r="L396" s="4">
        <f t="shared" si="9"/>
        <v>1280</v>
      </c>
      <c r="M396" s="3">
        <v>0.2</v>
      </c>
    </row>
    <row r="397" spans="2:13" x14ac:dyDescent="0.25">
      <c r="B397" t="s">
        <v>13</v>
      </c>
      <c r="C397" s="1" t="s">
        <v>14</v>
      </c>
      <c r="D397" s="2">
        <v>45060</v>
      </c>
      <c r="E397" s="8" t="s">
        <v>42</v>
      </c>
      <c r="F397" s="8" t="s">
        <v>43</v>
      </c>
      <c r="G397" s="8" t="s">
        <v>44</v>
      </c>
      <c r="H397" t="s">
        <v>31</v>
      </c>
      <c r="I397" s="4">
        <v>5300</v>
      </c>
      <c r="J397" s="8">
        <v>2</v>
      </c>
      <c r="K397" s="4">
        <f t="shared" si="8"/>
        <v>10600</v>
      </c>
      <c r="L397" s="4">
        <f t="shared" si="9"/>
        <v>3180</v>
      </c>
      <c r="M397" s="3">
        <v>0.3</v>
      </c>
    </row>
    <row r="398" spans="2:13" x14ac:dyDescent="0.25">
      <c r="B398" t="s">
        <v>24</v>
      </c>
      <c r="C398" s="1" t="s">
        <v>20</v>
      </c>
      <c r="D398" s="2">
        <v>45067</v>
      </c>
      <c r="E398" s="8" t="s">
        <v>42</v>
      </c>
      <c r="F398" s="8" t="s">
        <v>43</v>
      </c>
      <c r="G398" s="8" t="s">
        <v>44</v>
      </c>
      <c r="H398" t="s">
        <v>28</v>
      </c>
      <c r="I398" s="4">
        <v>1500</v>
      </c>
      <c r="J398" s="8">
        <v>11</v>
      </c>
      <c r="K398" s="4">
        <f t="shared" si="8"/>
        <v>16500</v>
      </c>
      <c r="L398" s="4">
        <f t="shared" si="9"/>
        <v>6600</v>
      </c>
      <c r="M398" s="3">
        <v>0.4</v>
      </c>
    </row>
    <row r="399" spans="2:13" x14ac:dyDescent="0.25">
      <c r="B399" t="s">
        <v>22</v>
      </c>
      <c r="C399" s="1" t="s">
        <v>20</v>
      </c>
      <c r="D399" s="2">
        <v>45074</v>
      </c>
      <c r="E399" s="8" t="s">
        <v>42</v>
      </c>
      <c r="F399" s="8" t="s">
        <v>43</v>
      </c>
      <c r="G399" s="8" t="s">
        <v>44</v>
      </c>
      <c r="H399" t="s">
        <v>33</v>
      </c>
      <c r="I399" s="4">
        <v>4600</v>
      </c>
      <c r="J399" s="8">
        <v>9</v>
      </c>
      <c r="K399" s="4">
        <f t="shared" si="8"/>
        <v>41400</v>
      </c>
      <c r="L399" s="4">
        <f t="shared" si="9"/>
        <v>10350</v>
      </c>
      <c r="M399" s="3">
        <v>0.25</v>
      </c>
    </row>
    <row r="400" spans="2:13" x14ac:dyDescent="0.25">
      <c r="B400" t="s">
        <v>27</v>
      </c>
      <c r="C400" s="1" t="s">
        <v>20</v>
      </c>
      <c r="D400" s="2">
        <v>45081</v>
      </c>
      <c r="E400" s="8" t="s">
        <v>42</v>
      </c>
      <c r="F400" s="8" t="s">
        <v>43</v>
      </c>
      <c r="G400" s="8" t="s">
        <v>44</v>
      </c>
      <c r="H400" t="s">
        <v>26</v>
      </c>
      <c r="I400" s="4">
        <v>1700</v>
      </c>
      <c r="J400" s="8">
        <v>6</v>
      </c>
      <c r="K400" s="4">
        <f t="shared" si="8"/>
        <v>10200</v>
      </c>
      <c r="L400" s="4">
        <f t="shared" si="9"/>
        <v>5100</v>
      </c>
      <c r="M400" s="3">
        <v>0.5</v>
      </c>
    </row>
    <row r="401" spans="2:13" x14ac:dyDescent="0.25">
      <c r="B401" t="s">
        <v>27</v>
      </c>
      <c r="C401" s="1" t="s">
        <v>14</v>
      </c>
      <c r="D401" s="2">
        <v>45088</v>
      </c>
      <c r="E401" s="8" t="s">
        <v>42</v>
      </c>
      <c r="F401" s="8" t="s">
        <v>43</v>
      </c>
      <c r="G401" s="8" t="s">
        <v>44</v>
      </c>
      <c r="H401" t="s">
        <v>19</v>
      </c>
      <c r="I401" s="4">
        <v>500</v>
      </c>
      <c r="J401" s="8">
        <v>7</v>
      </c>
      <c r="K401" s="4">
        <f t="shared" si="8"/>
        <v>3500</v>
      </c>
      <c r="L401" s="4">
        <f t="shared" si="9"/>
        <v>875</v>
      </c>
      <c r="M401" s="3">
        <v>0.25</v>
      </c>
    </row>
    <row r="402" spans="2:13" x14ac:dyDescent="0.25">
      <c r="B402" t="s">
        <v>13</v>
      </c>
      <c r="C402" s="1" t="s">
        <v>20</v>
      </c>
      <c r="D402" s="2">
        <v>45095</v>
      </c>
      <c r="E402" s="8" t="s">
        <v>42</v>
      </c>
      <c r="F402" s="8" t="s">
        <v>43</v>
      </c>
      <c r="G402" s="8" t="s">
        <v>44</v>
      </c>
      <c r="H402" t="s">
        <v>25</v>
      </c>
      <c r="I402" s="4">
        <v>300</v>
      </c>
      <c r="J402" s="8">
        <v>12</v>
      </c>
      <c r="K402" s="4">
        <f t="shared" si="8"/>
        <v>3600</v>
      </c>
      <c r="L402" s="4">
        <f t="shared" si="9"/>
        <v>540</v>
      </c>
      <c r="M402" s="3">
        <v>0.15</v>
      </c>
    </row>
    <row r="403" spans="2:13" x14ac:dyDescent="0.25">
      <c r="B403" t="s">
        <v>13</v>
      </c>
      <c r="C403" s="1" t="s">
        <v>20</v>
      </c>
      <c r="D403" s="2">
        <v>45102</v>
      </c>
      <c r="E403" s="8" t="s">
        <v>42</v>
      </c>
      <c r="F403" s="8" t="s">
        <v>43</v>
      </c>
      <c r="G403" s="8" t="s">
        <v>44</v>
      </c>
      <c r="H403" t="s">
        <v>32</v>
      </c>
      <c r="I403" s="4">
        <v>3200</v>
      </c>
      <c r="J403" s="8">
        <v>15</v>
      </c>
      <c r="K403" s="4">
        <f t="shared" si="8"/>
        <v>48000</v>
      </c>
      <c r="L403" s="4">
        <f t="shared" si="9"/>
        <v>9600</v>
      </c>
      <c r="M403" s="3">
        <v>0.2</v>
      </c>
    </row>
    <row r="404" spans="2:13" x14ac:dyDescent="0.25">
      <c r="B404" t="s">
        <v>27</v>
      </c>
      <c r="C404" s="1" t="s">
        <v>14</v>
      </c>
      <c r="D404" s="2">
        <v>45109</v>
      </c>
      <c r="E404" s="8" t="s">
        <v>42</v>
      </c>
      <c r="F404" s="8" t="s">
        <v>43</v>
      </c>
      <c r="G404" s="8" t="s">
        <v>44</v>
      </c>
      <c r="H404" t="s">
        <v>19</v>
      </c>
      <c r="I404" s="4">
        <v>500</v>
      </c>
      <c r="J404" s="8">
        <v>12</v>
      </c>
      <c r="K404" s="4">
        <f t="shared" si="8"/>
        <v>6000</v>
      </c>
      <c r="L404" s="4">
        <f t="shared" si="9"/>
        <v>1500</v>
      </c>
      <c r="M404" s="3">
        <v>0.25</v>
      </c>
    </row>
    <row r="405" spans="2:13" x14ac:dyDescent="0.25">
      <c r="B405" t="s">
        <v>27</v>
      </c>
      <c r="C405" s="1" t="s">
        <v>20</v>
      </c>
      <c r="D405" s="2">
        <v>45116</v>
      </c>
      <c r="E405" s="8" t="s">
        <v>42</v>
      </c>
      <c r="F405" s="8" t="s">
        <v>43</v>
      </c>
      <c r="G405" s="8" t="s">
        <v>44</v>
      </c>
      <c r="H405" t="s">
        <v>21</v>
      </c>
      <c r="I405" s="4">
        <v>1200</v>
      </c>
      <c r="J405" s="8">
        <v>7</v>
      </c>
      <c r="K405" s="4">
        <f t="shared" si="8"/>
        <v>8400</v>
      </c>
      <c r="L405" s="4">
        <f t="shared" si="9"/>
        <v>2520</v>
      </c>
      <c r="M405" s="3">
        <v>0.3</v>
      </c>
    </row>
    <row r="406" spans="2:13" x14ac:dyDescent="0.25">
      <c r="B406" t="s">
        <v>34</v>
      </c>
      <c r="C406" s="1" t="s">
        <v>20</v>
      </c>
      <c r="D406" s="2">
        <v>45123</v>
      </c>
      <c r="E406" s="8" t="s">
        <v>42</v>
      </c>
      <c r="F406" s="8" t="s">
        <v>43</v>
      </c>
      <c r="G406" s="8" t="s">
        <v>44</v>
      </c>
      <c r="H406" t="s">
        <v>26</v>
      </c>
      <c r="I406" s="4">
        <v>1700</v>
      </c>
      <c r="J406" s="8">
        <v>2</v>
      </c>
      <c r="K406" s="4">
        <f t="shared" si="8"/>
        <v>3400</v>
      </c>
      <c r="L406" s="4">
        <f t="shared" si="9"/>
        <v>1700</v>
      </c>
      <c r="M406" s="3">
        <v>0.5</v>
      </c>
    </row>
    <row r="407" spans="2:13" x14ac:dyDescent="0.25">
      <c r="B407" t="s">
        <v>13</v>
      </c>
      <c r="C407" s="1" t="s">
        <v>20</v>
      </c>
      <c r="D407" s="2">
        <v>45130</v>
      </c>
      <c r="E407" s="8" t="s">
        <v>42</v>
      </c>
      <c r="F407" s="8" t="s">
        <v>43</v>
      </c>
      <c r="G407" s="8" t="s">
        <v>44</v>
      </c>
      <c r="H407" t="s">
        <v>30</v>
      </c>
      <c r="I407" s="4">
        <v>3400</v>
      </c>
      <c r="J407" s="8">
        <v>12</v>
      </c>
      <c r="K407" s="4">
        <f t="shared" si="8"/>
        <v>40800</v>
      </c>
      <c r="L407" s="4">
        <f t="shared" si="9"/>
        <v>14280</v>
      </c>
      <c r="M407" s="3">
        <v>0.35</v>
      </c>
    </row>
    <row r="408" spans="2:13" x14ac:dyDescent="0.25">
      <c r="B408" t="s">
        <v>13</v>
      </c>
      <c r="C408" s="1" t="s">
        <v>20</v>
      </c>
      <c r="D408" s="2">
        <v>45137</v>
      </c>
      <c r="E408" s="8" t="s">
        <v>42</v>
      </c>
      <c r="F408" s="8" t="s">
        <v>43</v>
      </c>
      <c r="G408" s="8" t="s">
        <v>44</v>
      </c>
      <c r="H408" t="s">
        <v>32</v>
      </c>
      <c r="I408" s="4">
        <v>3200</v>
      </c>
      <c r="J408" s="8">
        <v>3</v>
      </c>
      <c r="K408" s="4">
        <f t="shared" si="8"/>
        <v>9600</v>
      </c>
      <c r="L408" s="4">
        <f t="shared" si="9"/>
        <v>1920</v>
      </c>
      <c r="M408" s="3">
        <v>0.2</v>
      </c>
    </row>
    <row r="409" spans="2:13" x14ac:dyDescent="0.25">
      <c r="B409" t="s">
        <v>34</v>
      </c>
      <c r="C409" s="1" t="s">
        <v>20</v>
      </c>
      <c r="D409" s="2">
        <v>45139</v>
      </c>
      <c r="E409" s="8" t="s">
        <v>42</v>
      </c>
      <c r="F409" s="8" t="s">
        <v>43</v>
      </c>
      <c r="G409" s="8" t="s">
        <v>44</v>
      </c>
      <c r="H409" t="s">
        <v>30</v>
      </c>
      <c r="I409" s="4">
        <v>3400</v>
      </c>
      <c r="J409" s="8">
        <v>1</v>
      </c>
      <c r="K409" s="4">
        <f t="shared" si="8"/>
        <v>3400</v>
      </c>
      <c r="L409" s="4">
        <f t="shared" si="9"/>
        <v>1190</v>
      </c>
      <c r="M409" s="3">
        <v>0.35</v>
      </c>
    </row>
    <row r="410" spans="2:13" x14ac:dyDescent="0.25">
      <c r="B410" t="s">
        <v>27</v>
      </c>
      <c r="C410" s="1" t="s">
        <v>20</v>
      </c>
      <c r="D410" s="2">
        <v>45144</v>
      </c>
      <c r="E410" s="8" t="s">
        <v>42</v>
      </c>
      <c r="F410" s="8" t="s">
        <v>43</v>
      </c>
      <c r="G410" s="8" t="s">
        <v>44</v>
      </c>
      <c r="H410" t="s">
        <v>26</v>
      </c>
      <c r="I410" s="4">
        <v>1700</v>
      </c>
      <c r="J410" s="8">
        <v>4</v>
      </c>
      <c r="K410" s="4">
        <f t="shared" si="8"/>
        <v>6800</v>
      </c>
      <c r="L410" s="4">
        <f t="shared" si="9"/>
        <v>3400</v>
      </c>
      <c r="M410" s="3">
        <v>0.5</v>
      </c>
    </row>
    <row r="411" spans="2:13" x14ac:dyDescent="0.25">
      <c r="B411" t="s">
        <v>13</v>
      </c>
      <c r="C411" s="1" t="s">
        <v>20</v>
      </c>
      <c r="D411" s="2">
        <v>45146</v>
      </c>
      <c r="E411" s="8" t="s">
        <v>42</v>
      </c>
      <c r="F411" s="8" t="s">
        <v>43</v>
      </c>
      <c r="G411" s="8" t="s">
        <v>44</v>
      </c>
      <c r="H411" t="s">
        <v>33</v>
      </c>
      <c r="I411" s="4">
        <v>4600</v>
      </c>
      <c r="J411" s="8">
        <v>6</v>
      </c>
      <c r="K411" s="4">
        <f t="shared" si="8"/>
        <v>27600</v>
      </c>
      <c r="L411" s="4">
        <f t="shared" si="9"/>
        <v>6900</v>
      </c>
      <c r="M411" s="3">
        <v>0.25</v>
      </c>
    </row>
    <row r="412" spans="2:13" x14ac:dyDescent="0.25">
      <c r="B412" t="s">
        <v>27</v>
      </c>
      <c r="C412" s="1" t="s">
        <v>20</v>
      </c>
      <c r="D412" s="2">
        <v>45151</v>
      </c>
      <c r="E412" s="8" t="s">
        <v>42</v>
      </c>
      <c r="F412" s="8" t="s">
        <v>43</v>
      </c>
      <c r="G412" s="8" t="s">
        <v>44</v>
      </c>
      <c r="H412" t="s">
        <v>26</v>
      </c>
      <c r="I412" s="4">
        <v>1700</v>
      </c>
      <c r="J412" s="8">
        <v>7</v>
      </c>
      <c r="K412" s="4">
        <f t="shared" si="8"/>
        <v>11900</v>
      </c>
      <c r="L412" s="4">
        <f t="shared" si="9"/>
        <v>5950</v>
      </c>
      <c r="M412" s="3">
        <v>0.5</v>
      </c>
    </row>
    <row r="413" spans="2:13" x14ac:dyDescent="0.25">
      <c r="B413" t="s">
        <v>27</v>
      </c>
      <c r="C413" s="1" t="s">
        <v>20</v>
      </c>
      <c r="D413" s="2">
        <v>45153</v>
      </c>
      <c r="E413" s="8" t="s">
        <v>42</v>
      </c>
      <c r="F413" s="8" t="s">
        <v>43</v>
      </c>
      <c r="G413" s="8" t="s">
        <v>44</v>
      </c>
      <c r="H413" t="s">
        <v>35</v>
      </c>
      <c r="I413" s="4">
        <v>4500</v>
      </c>
      <c r="J413" s="8">
        <v>5</v>
      </c>
      <c r="K413" s="4">
        <f t="shared" si="8"/>
        <v>22500</v>
      </c>
      <c r="L413" s="4">
        <f t="shared" si="9"/>
        <v>5625</v>
      </c>
      <c r="M413" s="3">
        <v>0.25</v>
      </c>
    </row>
    <row r="414" spans="2:13" x14ac:dyDescent="0.25">
      <c r="B414" t="s">
        <v>27</v>
      </c>
      <c r="C414" s="1" t="s">
        <v>14</v>
      </c>
      <c r="D414" s="2">
        <v>45158</v>
      </c>
      <c r="E414" s="8" t="s">
        <v>42</v>
      </c>
      <c r="F414" s="8" t="s">
        <v>43</v>
      </c>
      <c r="G414" s="8" t="s">
        <v>44</v>
      </c>
      <c r="H414" t="s">
        <v>21</v>
      </c>
      <c r="I414" s="4">
        <v>1200</v>
      </c>
      <c r="J414" s="8">
        <v>5</v>
      </c>
      <c r="K414" s="4">
        <f t="shared" si="8"/>
        <v>6000</v>
      </c>
      <c r="L414" s="4">
        <f t="shared" si="9"/>
        <v>1800</v>
      </c>
      <c r="M414" s="3">
        <v>0.3</v>
      </c>
    </row>
    <row r="415" spans="2:13" x14ac:dyDescent="0.25">
      <c r="B415" t="s">
        <v>13</v>
      </c>
      <c r="C415" s="1" t="s">
        <v>14</v>
      </c>
      <c r="D415" s="2">
        <v>45160</v>
      </c>
      <c r="E415" s="8" t="s">
        <v>42</v>
      </c>
      <c r="F415" s="8" t="s">
        <v>43</v>
      </c>
      <c r="G415" s="8" t="s">
        <v>44</v>
      </c>
      <c r="H415" t="s">
        <v>18</v>
      </c>
      <c r="I415" s="4">
        <v>8902</v>
      </c>
      <c r="J415" s="8">
        <v>19</v>
      </c>
      <c r="K415" s="4">
        <f t="shared" si="8"/>
        <v>169138</v>
      </c>
      <c r="L415" s="4">
        <f t="shared" si="9"/>
        <v>59198.299999999996</v>
      </c>
      <c r="M415" s="3">
        <v>0.35</v>
      </c>
    </row>
    <row r="416" spans="2:13" x14ac:dyDescent="0.25">
      <c r="B416" t="s">
        <v>27</v>
      </c>
      <c r="C416" s="1" t="s">
        <v>14</v>
      </c>
      <c r="D416" s="2">
        <v>45165</v>
      </c>
      <c r="E416" s="8" t="s">
        <v>42</v>
      </c>
      <c r="F416" s="8" t="s">
        <v>43</v>
      </c>
      <c r="G416" s="8" t="s">
        <v>44</v>
      </c>
      <c r="H416" t="s">
        <v>25</v>
      </c>
      <c r="I416" s="4">
        <v>300</v>
      </c>
      <c r="J416" s="8">
        <v>1</v>
      </c>
      <c r="K416" s="4">
        <f t="shared" si="8"/>
        <v>300</v>
      </c>
      <c r="L416" s="4">
        <f t="shared" si="9"/>
        <v>45</v>
      </c>
      <c r="M416" s="3">
        <v>0.15</v>
      </c>
    </row>
    <row r="417" spans="2:13" x14ac:dyDescent="0.25">
      <c r="B417" t="s">
        <v>27</v>
      </c>
      <c r="C417" s="1" t="s">
        <v>20</v>
      </c>
      <c r="D417" s="2">
        <v>45165</v>
      </c>
      <c r="E417" s="8" t="s">
        <v>42</v>
      </c>
      <c r="F417" s="8" t="s">
        <v>43</v>
      </c>
      <c r="G417" s="8" t="s">
        <v>44</v>
      </c>
      <c r="H417" t="s">
        <v>25</v>
      </c>
      <c r="I417" s="4">
        <v>300</v>
      </c>
      <c r="J417" s="8">
        <v>7</v>
      </c>
      <c r="K417" s="4">
        <f t="shared" si="8"/>
        <v>2100</v>
      </c>
      <c r="L417" s="4">
        <f t="shared" si="9"/>
        <v>315</v>
      </c>
      <c r="M417" s="3">
        <v>0.15</v>
      </c>
    </row>
    <row r="418" spans="2:13" x14ac:dyDescent="0.25">
      <c r="B418" t="s">
        <v>27</v>
      </c>
      <c r="C418" s="1" t="s">
        <v>20</v>
      </c>
      <c r="D418" s="2">
        <v>45165</v>
      </c>
      <c r="E418" s="8" t="s">
        <v>42</v>
      </c>
      <c r="F418" s="8" t="s">
        <v>43</v>
      </c>
      <c r="G418" s="8" t="s">
        <v>44</v>
      </c>
      <c r="H418" t="s">
        <v>21</v>
      </c>
      <c r="I418" s="4">
        <v>1200</v>
      </c>
      <c r="J418" s="8">
        <v>18</v>
      </c>
      <c r="K418" s="4">
        <f t="shared" si="8"/>
        <v>21600</v>
      </c>
      <c r="L418" s="4">
        <f t="shared" si="9"/>
        <v>6480</v>
      </c>
      <c r="M418" s="3">
        <v>0.3</v>
      </c>
    </row>
    <row r="419" spans="2:13" x14ac:dyDescent="0.25">
      <c r="B419" t="s">
        <v>13</v>
      </c>
      <c r="C419" s="1" t="s">
        <v>14</v>
      </c>
      <c r="D419" s="2">
        <v>45165</v>
      </c>
      <c r="E419" s="8" t="s">
        <v>42</v>
      </c>
      <c r="F419" s="8" t="s">
        <v>43</v>
      </c>
      <c r="G419" s="8" t="s">
        <v>44</v>
      </c>
      <c r="H419" t="s">
        <v>32</v>
      </c>
      <c r="I419" s="4">
        <v>3200</v>
      </c>
      <c r="J419" s="8">
        <v>7</v>
      </c>
      <c r="K419" s="4">
        <f t="shared" ref="K419:K450" si="10">I419*J419</f>
        <v>22400</v>
      </c>
      <c r="L419" s="4">
        <f t="shared" ref="L419:L450" si="11">K419*M419</f>
        <v>4480</v>
      </c>
      <c r="M419" s="3">
        <v>0.2</v>
      </c>
    </row>
    <row r="420" spans="2:13" x14ac:dyDescent="0.25">
      <c r="B420" t="s">
        <v>13</v>
      </c>
      <c r="C420" s="1" t="s">
        <v>20</v>
      </c>
      <c r="D420" s="2">
        <v>45165</v>
      </c>
      <c r="E420" s="8" t="s">
        <v>42</v>
      </c>
      <c r="F420" s="8" t="s">
        <v>43</v>
      </c>
      <c r="G420" s="8" t="s">
        <v>44</v>
      </c>
      <c r="H420" t="s">
        <v>30</v>
      </c>
      <c r="I420" s="4">
        <v>3400</v>
      </c>
      <c r="J420" s="8">
        <v>7</v>
      </c>
      <c r="K420" s="4">
        <f t="shared" si="10"/>
        <v>23800</v>
      </c>
      <c r="L420" s="4">
        <f t="shared" si="11"/>
        <v>8330</v>
      </c>
      <c r="M420" s="3">
        <v>0.35</v>
      </c>
    </row>
    <row r="421" spans="2:13" x14ac:dyDescent="0.25">
      <c r="B421" t="s">
        <v>24</v>
      </c>
      <c r="C421" s="1" t="s">
        <v>20</v>
      </c>
      <c r="D421" s="2">
        <v>45165</v>
      </c>
      <c r="E421" s="8" t="s">
        <v>42</v>
      </c>
      <c r="F421" s="8" t="s">
        <v>43</v>
      </c>
      <c r="G421" s="8" t="s">
        <v>44</v>
      </c>
      <c r="H421" t="s">
        <v>23</v>
      </c>
      <c r="I421" s="4">
        <v>5130</v>
      </c>
      <c r="J421" s="8">
        <v>15</v>
      </c>
      <c r="K421" s="4">
        <f t="shared" si="10"/>
        <v>76950</v>
      </c>
      <c r="L421" s="4">
        <f t="shared" si="11"/>
        <v>30780</v>
      </c>
      <c r="M421" s="3">
        <v>0.4</v>
      </c>
    </row>
    <row r="422" spans="2:13" x14ac:dyDescent="0.25">
      <c r="B422" t="s">
        <v>34</v>
      </c>
      <c r="C422" s="1" t="s">
        <v>20</v>
      </c>
      <c r="D422" s="2">
        <v>44899</v>
      </c>
      <c r="E422" s="8" t="s">
        <v>42</v>
      </c>
      <c r="F422" s="8" t="s">
        <v>45</v>
      </c>
      <c r="G422" s="8" t="s">
        <v>46</v>
      </c>
      <c r="H422" t="s">
        <v>28</v>
      </c>
      <c r="I422" s="4">
        <v>1500</v>
      </c>
      <c r="J422" s="8">
        <v>3</v>
      </c>
      <c r="K422" s="4">
        <f t="shared" si="10"/>
        <v>4500</v>
      </c>
      <c r="L422" s="4">
        <f t="shared" si="11"/>
        <v>1800</v>
      </c>
      <c r="M422" s="3">
        <v>0.4</v>
      </c>
    </row>
    <row r="423" spans="2:13" x14ac:dyDescent="0.25">
      <c r="B423" t="s">
        <v>13</v>
      </c>
      <c r="C423" s="1" t="s">
        <v>20</v>
      </c>
      <c r="D423" s="2">
        <v>44906</v>
      </c>
      <c r="E423" s="8" t="s">
        <v>42</v>
      </c>
      <c r="F423" s="8" t="s">
        <v>45</v>
      </c>
      <c r="G423" s="8" t="s">
        <v>46</v>
      </c>
      <c r="H423" t="s">
        <v>23</v>
      </c>
      <c r="I423" s="4">
        <v>5130</v>
      </c>
      <c r="J423" s="8">
        <v>12</v>
      </c>
      <c r="K423" s="4">
        <f t="shared" si="10"/>
        <v>61560</v>
      </c>
      <c r="L423" s="4">
        <f t="shared" si="11"/>
        <v>24624</v>
      </c>
      <c r="M423" s="3">
        <v>0.4</v>
      </c>
    </row>
    <row r="424" spans="2:13" x14ac:dyDescent="0.25">
      <c r="B424" t="s">
        <v>24</v>
      </c>
      <c r="C424" s="1" t="s">
        <v>14</v>
      </c>
      <c r="D424" s="2">
        <v>44913</v>
      </c>
      <c r="E424" s="8" t="s">
        <v>42</v>
      </c>
      <c r="F424" s="8" t="s">
        <v>45</v>
      </c>
      <c r="G424" s="8" t="s">
        <v>46</v>
      </c>
      <c r="H424" t="s">
        <v>35</v>
      </c>
      <c r="I424" s="4">
        <v>4500</v>
      </c>
      <c r="J424" s="8">
        <v>1</v>
      </c>
      <c r="K424" s="4">
        <f t="shared" si="10"/>
        <v>4500</v>
      </c>
      <c r="L424" s="4">
        <f t="shared" si="11"/>
        <v>1125</v>
      </c>
      <c r="M424" s="3">
        <v>0.25</v>
      </c>
    </row>
    <row r="425" spans="2:13" x14ac:dyDescent="0.25">
      <c r="B425" t="s">
        <v>27</v>
      </c>
      <c r="C425" s="1" t="s">
        <v>20</v>
      </c>
      <c r="D425" s="2">
        <v>44920</v>
      </c>
      <c r="E425" s="8" t="s">
        <v>42</v>
      </c>
      <c r="F425" s="8" t="s">
        <v>45</v>
      </c>
      <c r="G425" s="8" t="s">
        <v>46</v>
      </c>
      <c r="H425" t="s">
        <v>32</v>
      </c>
      <c r="I425" s="4">
        <v>3200</v>
      </c>
      <c r="J425" s="8">
        <v>6</v>
      </c>
      <c r="K425" s="4">
        <f t="shared" si="10"/>
        <v>19200</v>
      </c>
      <c r="L425" s="4">
        <f t="shared" si="11"/>
        <v>3840</v>
      </c>
      <c r="M425" s="3">
        <v>0.2</v>
      </c>
    </row>
    <row r="426" spans="2:13" x14ac:dyDescent="0.25">
      <c r="B426" t="s">
        <v>27</v>
      </c>
      <c r="C426" s="1" t="s">
        <v>14</v>
      </c>
      <c r="D426" s="2">
        <v>44927</v>
      </c>
      <c r="E426" s="8" t="s">
        <v>42</v>
      </c>
      <c r="F426" s="8" t="s">
        <v>45</v>
      </c>
      <c r="G426" s="8" t="s">
        <v>46</v>
      </c>
      <c r="H426" t="s">
        <v>32</v>
      </c>
      <c r="I426" s="4">
        <v>3200</v>
      </c>
      <c r="J426" s="8">
        <v>10</v>
      </c>
      <c r="K426" s="4">
        <f t="shared" si="10"/>
        <v>32000</v>
      </c>
      <c r="L426" s="4">
        <f t="shared" si="11"/>
        <v>6400</v>
      </c>
      <c r="M426" s="3">
        <v>0.2</v>
      </c>
    </row>
    <row r="427" spans="2:13" x14ac:dyDescent="0.25">
      <c r="B427" t="s">
        <v>13</v>
      </c>
      <c r="C427" s="1" t="s">
        <v>20</v>
      </c>
      <c r="D427" s="2">
        <v>44934</v>
      </c>
      <c r="E427" s="8" t="s">
        <v>42</v>
      </c>
      <c r="F427" s="8" t="s">
        <v>45</v>
      </c>
      <c r="G427" s="8" t="s">
        <v>46</v>
      </c>
      <c r="H427" t="s">
        <v>28</v>
      </c>
      <c r="I427" s="4">
        <v>1500</v>
      </c>
      <c r="J427" s="8">
        <v>6</v>
      </c>
      <c r="K427" s="4">
        <f t="shared" si="10"/>
        <v>9000</v>
      </c>
      <c r="L427" s="4">
        <f t="shared" si="11"/>
        <v>3600</v>
      </c>
      <c r="M427" s="3">
        <v>0.4</v>
      </c>
    </row>
    <row r="428" spans="2:13" x14ac:dyDescent="0.25">
      <c r="B428" t="s">
        <v>24</v>
      </c>
      <c r="C428" s="1" t="s">
        <v>20</v>
      </c>
      <c r="D428" s="2">
        <v>44941</v>
      </c>
      <c r="E428" s="8" t="s">
        <v>42</v>
      </c>
      <c r="F428" s="8" t="s">
        <v>45</v>
      </c>
      <c r="G428" s="8" t="s">
        <v>46</v>
      </c>
      <c r="H428" t="s">
        <v>18</v>
      </c>
      <c r="I428" s="4">
        <v>8902</v>
      </c>
      <c r="J428" s="8">
        <v>6</v>
      </c>
      <c r="K428" s="4">
        <f t="shared" si="10"/>
        <v>53412</v>
      </c>
      <c r="L428" s="4">
        <f t="shared" si="11"/>
        <v>18694.199999999997</v>
      </c>
      <c r="M428" s="3">
        <v>0.35</v>
      </c>
    </row>
    <row r="429" spans="2:13" x14ac:dyDescent="0.25">
      <c r="B429" t="s">
        <v>13</v>
      </c>
      <c r="C429" s="1" t="s">
        <v>14</v>
      </c>
      <c r="D429" s="2">
        <v>44948</v>
      </c>
      <c r="E429" s="8" t="s">
        <v>42</v>
      </c>
      <c r="F429" s="8" t="s">
        <v>45</v>
      </c>
      <c r="G429" s="8" t="s">
        <v>46</v>
      </c>
      <c r="H429" t="s">
        <v>26</v>
      </c>
      <c r="I429" s="4">
        <v>1700</v>
      </c>
      <c r="J429" s="8">
        <v>2</v>
      </c>
      <c r="K429" s="4">
        <f t="shared" si="10"/>
        <v>3400</v>
      </c>
      <c r="L429" s="4">
        <f t="shared" si="11"/>
        <v>1700</v>
      </c>
      <c r="M429" s="3">
        <v>0.5</v>
      </c>
    </row>
    <row r="430" spans="2:13" x14ac:dyDescent="0.25">
      <c r="B430" t="s">
        <v>13</v>
      </c>
      <c r="C430" s="1" t="s">
        <v>20</v>
      </c>
      <c r="D430" s="2">
        <v>44955</v>
      </c>
      <c r="E430" s="8" t="s">
        <v>42</v>
      </c>
      <c r="F430" s="8" t="s">
        <v>45</v>
      </c>
      <c r="G430" s="8" t="s">
        <v>46</v>
      </c>
      <c r="H430" t="s">
        <v>30</v>
      </c>
      <c r="I430" s="4">
        <v>3400</v>
      </c>
      <c r="J430" s="8">
        <v>1</v>
      </c>
      <c r="K430" s="4">
        <f t="shared" si="10"/>
        <v>3400</v>
      </c>
      <c r="L430" s="4">
        <f t="shared" si="11"/>
        <v>1190</v>
      </c>
      <c r="M430" s="3">
        <v>0.35</v>
      </c>
    </row>
    <row r="431" spans="2:13" x14ac:dyDescent="0.25">
      <c r="B431" t="s">
        <v>24</v>
      </c>
      <c r="C431" s="1" t="s">
        <v>20</v>
      </c>
      <c r="D431" s="2">
        <v>44962</v>
      </c>
      <c r="E431" s="8" t="s">
        <v>42</v>
      </c>
      <c r="F431" s="8" t="s">
        <v>45</v>
      </c>
      <c r="G431" s="8" t="s">
        <v>46</v>
      </c>
      <c r="H431" t="s">
        <v>21</v>
      </c>
      <c r="I431" s="4">
        <v>1200</v>
      </c>
      <c r="J431" s="8">
        <v>2</v>
      </c>
      <c r="K431" s="4">
        <f t="shared" si="10"/>
        <v>2400</v>
      </c>
      <c r="L431" s="4">
        <f t="shared" si="11"/>
        <v>720</v>
      </c>
      <c r="M431" s="3">
        <v>0.3</v>
      </c>
    </row>
    <row r="432" spans="2:13" x14ac:dyDescent="0.25">
      <c r="B432" t="s">
        <v>22</v>
      </c>
      <c r="C432" s="1" t="s">
        <v>20</v>
      </c>
      <c r="D432" s="2">
        <v>44969</v>
      </c>
      <c r="E432" s="8" t="s">
        <v>42</v>
      </c>
      <c r="F432" s="8" t="s">
        <v>45</v>
      </c>
      <c r="G432" s="8" t="s">
        <v>46</v>
      </c>
      <c r="H432" t="s">
        <v>35</v>
      </c>
      <c r="I432" s="4">
        <v>4500</v>
      </c>
      <c r="J432" s="8">
        <v>5</v>
      </c>
      <c r="K432" s="4">
        <f t="shared" si="10"/>
        <v>22500</v>
      </c>
      <c r="L432" s="4">
        <f t="shared" si="11"/>
        <v>5625</v>
      </c>
      <c r="M432" s="3">
        <v>0.25</v>
      </c>
    </row>
    <row r="433" spans="2:13" x14ac:dyDescent="0.25">
      <c r="B433" t="s">
        <v>13</v>
      </c>
      <c r="C433" s="1" t="s">
        <v>20</v>
      </c>
      <c r="D433" s="2">
        <v>44976</v>
      </c>
      <c r="E433" s="8" t="s">
        <v>42</v>
      </c>
      <c r="F433" s="8" t="s">
        <v>45</v>
      </c>
      <c r="G433" s="8" t="s">
        <v>46</v>
      </c>
      <c r="H433" t="s">
        <v>21</v>
      </c>
      <c r="I433" s="4">
        <v>1200</v>
      </c>
      <c r="J433" s="8">
        <v>6</v>
      </c>
      <c r="K433" s="4">
        <f t="shared" si="10"/>
        <v>7200</v>
      </c>
      <c r="L433" s="4">
        <f t="shared" si="11"/>
        <v>2160</v>
      </c>
      <c r="M433" s="3">
        <v>0.3</v>
      </c>
    </row>
    <row r="434" spans="2:13" x14ac:dyDescent="0.25">
      <c r="B434" t="s">
        <v>34</v>
      </c>
      <c r="C434" s="1" t="s">
        <v>14</v>
      </c>
      <c r="D434" s="2">
        <v>44983</v>
      </c>
      <c r="E434" s="8" t="s">
        <v>42</v>
      </c>
      <c r="F434" s="8" t="s">
        <v>45</v>
      </c>
      <c r="G434" s="8" t="s">
        <v>46</v>
      </c>
      <c r="H434" t="s">
        <v>23</v>
      </c>
      <c r="I434" s="4">
        <v>5130</v>
      </c>
      <c r="J434" s="8">
        <v>2</v>
      </c>
      <c r="K434" s="4">
        <f t="shared" si="10"/>
        <v>10260</v>
      </c>
      <c r="L434" s="4">
        <f t="shared" si="11"/>
        <v>4104</v>
      </c>
      <c r="M434" s="3">
        <v>0.4</v>
      </c>
    </row>
    <row r="435" spans="2:13" x14ac:dyDescent="0.25">
      <c r="B435" t="s">
        <v>22</v>
      </c>
      <c r="C435" s="1" t="s">
        <v>20</v>
      </c>
      <c r="D435" s="2">
        <v>44990</v>
      </c>
      <c r="E435" s="8" t="s">
        <v>42</v>
      </c>
      <c r="F435" s="8" t="s">
        <v>45</v>
      </c>
      <c r="G435" s="8" t="s">
        <v>46</v>
      </c>
      <c r="H435" t="s">
        <v>21</v>
      </c>
      <c r="I435" s="4">
        <v>1200</v>
      </c>
      <c r="J435" s="8">
        <v>9</v>
      </c>
      <c r="K435" s="4">
        <f t="shared" si="10"/>
        <v>10800</v>
      </c>
      <c r="L435" s="4">
        <f t="shared" si="11"/>
        <v>3240</v>
      </c>
      <c r="M435" s="3">
        <v>0.3</v>
      </c>
    </row>
    <row r="436" spans="2:13" x14ac:dyDescent="0.25">
      <c r="B436" t="s">
        <v>13</v>
      </c>
      <c r="C436" s="1" t="s">
        <v>14</v>
      </c>
      <c r="D436" s="2">
        <v>44997</v>
      </c>
      <c r="E436" s="8" t="s">
        <v>42</v>
      </c>
      <c r="F436" s="8" t="s">
        <v>45</v>
      </c>
      <c r="G436" s="8" t="s">
        <v>46</v>
      </c>
      <c r="H436" t="s">
        <v>25</v>
      </c>
      <c r="I436" s="4">
        <v>300</v>
      </c>
      <c r="J436" s="8">
        <v>2</v>
      </c>
      <c r="K436" s="4">
        <f t="shared" si="10"/>
        <v>600</v>
      </c>
      <c r="L436" s="4">
        <f t="shared" si="11"/>
        <v>90</v>
      </c>
      <c r="M436" s="3">
        <v>0.15</v>
      </c>
    </row>
    <row r="437" spans="2:13" x14ac:dyDescent="0.25">
      <c r="B437" t="s">
        <v>13</v>
      </c>
      <c r="C437" s="1" t="s">
        <v>20</v>
      </c>
      <c r="D437" s="2">
        <v>45004</v>
      </c>
      <c r="E437" s="8" t="s">
        <v>42</v>
      </c>
      <c r="F437" s="8" t="s">
        <v>45</v>
      </c>
      <c r="G437" s="8" t="s">
        <v>46</v>
      </c>
      <c r="H437" t="s">
        <v>33</v>
      </c>
      <c r="I437" s="4">
        <v>4600</v>
      </c>
      <c r="J437" s="8">
        <v>8</v>
      </c>
      <c r="K437" s="4">
        <f t="shared" si="10"/>
        <v>36800</v>
      </c>
      <c r="L437" s="4">
        <f t="shared" si="11"/>
        <v>9200</v>
      </c>
      <c r="M437" s="3">
        <v>0.25</v>
      </c>
    </row>
    <row r="438" spans="2:13" x14ac:dyDescent="0.25">
      <c r="B438" t="s">
        <v>27</v>
      </c>
      <c r="C438" s="1" t="s">
        <v>20</v>
      </c>
      <c r="D438" s="2">
        <v>45011</v>
      </c>
      <c r="E438" s="8" t="s">
        <v>42</v>
      </c>
      <c r="F438" s="8" t="s">
        <v>45</v>
      </c>
      <c r="G438" s="8" t="s">
        <v>46</v>
      </c>
      <c r="H438" t="s">
        <v>30</v>
      </c>
      <c r="I438" s="4">
        <v>3400</v>
      </c>
      <c r="J438" s="8">
        <v>8</v>
      </c>
      <c r="K438" s="4">
        <f t="shared" si="10"/>
        <v>27200</v>
      </c>
      <c r="L438" s="4">
        <f t="shared" si="11"/>
        <v>9520</v>
      </c>
      <c r="M438" s="3">
        <v>0.35</v>
      </c>
    </row>
    <row r="439" spans="2:13" x14ac:dyDescent="0.25">
      <c r="B439" t="s">
        <v>13</v>
      </c>
      <c r="C439" s="1" t="s">
        <v>14</v>
      </c>
      <c r="D439" s="2">
        <v>45018</v>
      </c>
      <c r="E439" s="8" t="s">
        <v>42</v>
      </c>
      <c r="F439" s="8" t="s">
        <v>45</v>
      </c>
      <c r="G439" s="8" t="s">
        <v>46</v>
      </c>
      <c r="H439" t="s">
        <v>25</v>
      </c>
      <c r="I439" s="4">
        <v>300</v>
      </c>
      <c r="J439" s="8">
        <v>6</v>
      </c>
      <c r="K439" s="4">
        <f t="shared" si="10"/>
        <v>1800</v>
      </c>
      <c r="L439" s="4">
        <f t="shared" si="11"/>
        <v>270</v>
      </c>
      <c r="M439" s="3">
        <v>0.15</v>
      </c>
    </row>
    <row r="440" spans="2:13" x14ac:dyDescent="0.25">
      <c r="B440" t="s">
        <v>27</v>
      </c>
      <c r="C440" s="1" t="s">
        <v>14</v>
      </c>
      <c r="D440" s="2">
        <v>45025</v>
      </c>
      <c r="E440" s="8" t="s">
        <v>42</v>
      </c>
      <c r="F440" s="8" t="s">
        <v>45</v>
      </c>
      <c r="G440" s="8" t="s">
        <v>46</v>
      </c>
      <c r="H440" t="s">
        <v>30</v>
      </c>
      <c r="I440" s="4">
        <v>3400</v>
      </c>
      <c r="J440" s="8">
        <v>8</v>
      </c>
      <c r="K440" s="4">
        <f t="shared" si="10"/>
        <v>27200</v>
      </c>
      <c r="L440" s="4">
        <f t="shared" si="11"/>
        <v>9520</v>
      </c>
      <c r="M440" s="3">
        <v>0.35</v>
      </c>
    </row>
    <row r="441" spans="2:13" x14ac:dyDescent="0.25">
      <c r="B441" t="s">
        <v>13</v>
      </c>
      <c r="C441" s="1" t="s">
        <v>20</v>
      </c>
      <c r="D441" s="2">
        <v>45032</v>
      </c>
      <c r="E441" s="8" t="s">
        <v>42</v>
      </c>
      <c r="F441" s="8" t="s">
        <v>45</v>
      </c>
      <c r="G441" s="8" t="s">
        <v>46</v>
      </c>
      <c r="H441" t="s">
        <v>21</v>
      </c>
      <c r="I441" s="4">
        <v>1200</v>
      </c>
      <c r="J441" s="8">
        <v>6</v>
      </c>
      <c r="K441" s="4">
        <f t="shared" si="10"/>
        <v>7200</v>
      </c>
      <c r="L441" s="4">
        <f t="shared" si="11"/>
        <v>2160</v>
      </c>
      <c r="M441" s="3">
        <v>0.3</v>
      </c>
    </row>
    <row r="442" spans="2:13" x14ac:dyDescent="0.25">
      <c r="B442" t="s">
        <v>27</v>
      </c>
      <c r="C442" s="1" t="s">
        <v>20</v>
      </c>
      <c r="D442" s="2">
        <v>45039</v>
      </c>
      <c r="E442" s="8" t="s">
        <v>42</v>
      </c>
      <c r="F442" s="8" t="s">
        <v>45</v>
      </c>
      <c r="G442" s="8" t="s">
        <v>46</v>
      </c>
      <c r="H442" t="s">
        <v>29</v>
      </c>
      <c r="I442" s="4">
        <v>5340</v>
      </c>
      <c r="J442" s="8">
        <v>1</v>
      </c>
      <c r="K442" s="4">
        <f t="shared" si="10"/>
        <v>5340</v>
      </c>
      <c r="L442" s="4">
        <f t="shared" si="11"/>
        <v>1602</v>
      </c>
      <c r="M442" s="3">
        <v>0.3</v>
      </c>
    </row>
    <row r="443" spans="2:13" x14ac:dyDescent="0.25">
      <c r="B443" t="s">
        <v>27</v>
      </c>
      <c r="C443" s="1" t="s">
        <v>20</v>
      </c>
      <c r="D443" s="2">
        <v>45046</v>
      </c>
      <c r="E443" s="8" t="s">
        <v>42</v>
      </c>
      <c r="F443" s="8" t="s">
        <v>45</v>
      </c>
      <c r="G443" s="8" t="s">
        <v>46</v>
      </c>
      <c r="H443" t="s">
        <v>18</v>
      </c>
      <c r="I443" s="4">
        <v>8902</v>
      </c>
      <c r="J443" s="8">
        <v>7</v>
      </c>
      <c r="K443" s="4">
        <f t="shared" si="10"/>
        <v>62314</v>
      </c>
      <c r="L443" s="4">
        <f t="shared" si="11"/>
        <v>21809.899999999998</v>
      </c>
      <c r="M443" s="3">
        <v>0.35</v>
      </c>
    </row>
    <row r="444" spans="2:13" x14ac:dyDescent="0.25">
      <c r="B444" t="s">
        <v>13</v>
      </c>
      <c r="C444" s="1" t="s">
        <v>20</v>
      </c>
      <c r="D444" s="2">
        <v>45053</v>
      </c>
      <c r="E444" s="8" t="s">
        <v>42</v>
      </c>
      <c r="F444" s="8" t="s">
        <v>45</v>
      </c>
      <c r="G444" s="8" t="s">
        <v>46</v>
      </c>
      <c r="H444" t="s">
        <v>29</v>
      </c>
      <c r="I444" s="4">
        <v>5340</v>
      </c>
      <c r="J444" s="8">
        <v>6</v>
      </c>
      <c r="K444" s="4">
        <f t="shared" si="10"/>
        <v>32040</v>
      </c>
      <c r="L444" s="4">
        <f t="shared" si="11"/>
        <v>9612</v>
      </c>
      <c r="M444" s="3">
        <v>0.3</v>
      </c>
    </row>
    <row r="445" spans="2:13" x14ac:dyDescent="0.25">
      <c r="B445" t="s">
        <v>27</v>
      </c>
      <c r="C445" s="1" t="s">
        <v>20</v>
      </c>
      <c r="D445" s="2">
        <v>45060</v>
      </c>
      <c r="E445" s="8" t="s">
        <v>42</v>
      </c>
      <c r="F445" s="8" t="s">
        <v>45</v>
      </c>
      <c r="G445" s="8" t="s">
        <v>46</v>
      </c>
      <c r="H445" t="s">
        <v>19</v>
      </c>
      <c r="I445" s="4">
        <v>500</v>
      </c>
      <c r="J445" s="8">
        <v>9</v>
      </c>
      <c r="K445" s="4">
        <f t="shared" si="10"/>
        <v>4500</v>
      </c>
      <c r="L445" s="4">
        <f t="shared" si="11"/>
        <v>1125</v>
      </c>
      <c r="M445" s="3">
        <v>0.25</v>
      </c>
    </row>
    <row r="446" spans="2:13" x14ac:dyDescent="0.25">
      <c r="B446" t="s">
        <v>13</v>
      </c>
      <c r="C446" s="1" t="s">
        <v>20</v>
      </c>
      <c r="D446" s="2">
        <v>45067</v>
      </c>
      <c r="E446" s="8" t="s">
        <v>42</v>
      </c>
      <c r="F446" s="8" t="s">
        <v>45</v>
      </c>
      <c r="G446" s="8" t="s">
        <v>46</v>
      </c>
      <c r="H446" t="s">
        <v>33</v>
      </c>
      <c r="I446" s="4">
        <v>4600</v>
      </c>
      <c r="J446" s="8">
        <v>3</v>
      </c>
      <c r="K446" s="4">
        <f t="shared" si="10"/>
        <v>13800</v>
      </c>
      <c r="L446" s="4">
        <f t="shared" si="11"/>
        <v>3450</v>
      </c>
      <c r="M446" s="3">
        <v>0.25</v>
      </c>
    </row>
    <row r="447" spans="2:13" x14ac:dyDescent="0.25">
      <c r="B447" t="s">
        <v>13</v>
      </c>
      <c r="C447" s="1" t="s">
        <v>14</v>
      </c>
      <c r="D447" s="2">
        <v>45074</v>
      </c>
      <c r="E447" s="8" t="s">
        <v>42</v>
      </c>
      <c r="F447" s="8" t="s">
        <v>45</v>
      </c>
      <c r="G447" s="8" t="s">
        <v>46</v>
      </c>
      <c r="H447" t="s">
        <v>33</v>
      </c>
      <c r="I447" s="4">
        <v>4600</v>
      </c>
      <c r="J447" s="8">
        <v>8</v>
      </c>
      <c r="K447" s="4">
        <f t="shared" si="10"/>
        <v>36800</v>
      </c>
      <c r="L447" s="4">
        <f t="shared" si="11"/>
        <v>9200</v>
      </c>
      <c r="M447" s="3">
        <v>0.25</v>
      </c>
    </row>
    <row r="448" spans="2:13" x14ac:dyDescent="0.25">
      <c r="B448" t="s">
        <v>13</v>
      </c>
      <c r="C448" s="1" t="s">
        <v>20</v>
      </c>
      <c r="D448" s="2">
        <v>45081</v>
      </c>
      <c r="E448" s="8" t="s">
        <v>42</v>
      </c>
      <c r="F448" s="8" t="s">
        <v>45</v>
      </c>
      <c r="G448" s="8" t="s">
        <v>46</v>
      </c>
      <c r="H448" t="s">
        <v>32</v>
      </c>
      <c r="I448" s="4">
        <v>3200</v>
      </c>
      <c r="J448" s="8">
        <v>16</v>
      </c>
      <c r="K448" s="4">
        <f t="shared" si="10"/>
        <v>51200</v>
      </c>
      <c r="L448" s="4">
        <f t="shared" si="11"/>
        <v>10240</v>
      </c>
      <c r="M448" s="3">
        <v>0.2</v>
      </c>
    </row>
    <row r="449" spans="2:13" x14ac:dyDescent="0.25">
      <c r="B449" t="s">
        <v>27</v>
      </c>
      <c r="C449" s="1" t="s">
        <v>20</v>
      </c>
      <c r="D449" s="2">
        <v>45088</v>
      </c>
      <c r="E449" s="8" t="s">
        <v>42</v>
      </c>
      <c r="F449" s="8" t="s">
        <v>45</v>
      </c>
      <c r="G449" s="8" t="s">
        <v>46</v>
      </c>
      <c r="H449" t="s">
        <v>18</v>
      </c>
      <c r="I449" s="4">
        <v>8902</v>
      </c>
      <c r="J449" s="8">
        <v>15</v>
      </c>
      <c r="K449" s="4">
        <f t="shared" si="10"/>
        <v>133530</v>
      </c>
      <c r="L449" s="4">
        <f t="shared" si="11"/>
        <v>46735.5</v>
      </c>
      <c r="M449" s="3">
        <v>0.35</v>
      </c>
    </row>
    <row r="450" spans="2:13" x14ac:dyDescent="0.25">
      <c r="B450" t="s">
        <v>13</v>
      </c>
      <c r="C450" s="1" t="s">
        <v>14</v>
      </c>
      <c r="D450" s="2">
        <v>45095</v>
      </c>
      <c r="E450" s="8" t="s">
        <v>42</v>
      </c>
      <c r="F450" s="8" t="s">
        <v>45</v>
      </c>
      <c r="G450" s="8" t="s">
        <v>46</v>
      </c>
      <c r="H450" t="s">
        <v>21</v>
      </c>
      <c r="I450" s="4">
        <v>1200</v>
      </c>
      <c r="J450" s="8">
        <v>5</v>
      </c>
      <c r="K450" s="4">
        <f t="shared" si="10"/>
        <v>6000</v>
      </c>
      <c r="L450" s="4">
        <f t="shared" si="11"/>
        <v>1800</v>
      </c>
      <c r="M450" s="3">
        <v>0.3</v>
      </c>
    </row>
    <row r="451" spans="2:13" x14ac:dyDescent="0.25">
      <c r="B451" t="s">
        <v>27</v>
      </c>
      <c r="C451" s="1" t="s">
        <v>20</v>
      </c>
      <c r="D451" s="2">
        <v>45102</v>
      </c>
      <c r="E451" s="8" t="s">
        <v>42</v>
      </c>
      <c r="F451" s="8" t="s">
        <v>45</v>
      </c>
      <c r="G451" s="8" t="s">
        <v>46</v>
      </c>
      <c r="H451" t="s">
        <v>29</v>
      </c>
      <c r="I451" s="4">
        <v>5340</v>
      </c>
      <c r="J451" s="8">
        <v>5</v>
      </c>
      <c r="K451" s="4">
        <f t="shared" ref="K451:K482" si="12">I451*J451</f>
        <v>26700</v>
      </c>
      <c r="L451" s="4">
        <f t="shared" ref="L451:L482" si="13">K451*M451</f>
        <v>8010</v>
      </c>
      <c r="M451" s="3">
        <v>0.3</v>
      </c>
    </row>
    <row r="452" spans="2:13" x14ac:dyDescent="0.25">
      <c r="B452" t="s">
        <v>13</v>
      </c>
      <c r="C452" s="1" t="s">
        <v>20</v>
      </c>
      <c r="D452" s="2">
        <v>45109</v>
      </c>
      <c r="E452" s="8" t="s">
        <v>42</v>
      </c>
      <c r="F452" s="8" t="s">
        <v>45</v>
      </c>
      <c r="G452" s="8" t="s">
        <v>46</v>
      </c>
      <c r="H452" t="s">
        <v>30</v>
      </c>
      <c r="I452" s="4">
        <v>3400</v>
      </c>
      <c r="J452" s="8">
        <v>5</v>
      </c>
      <c r="K452" s="4">
        <f t="shared" si="12"/>
        <v>17000</v>
      </c>
      <c r="L452" s="4">
        <f t="shared" si="13"/>
        <v>5950</v>
      </c>
      <c r="M452" s="3">
        <v>0.35</v>
      </c>
    </row>
    <row r="453" spans="2:13" x14ac:dyDescent="0.25">
      <c r="B453" t="s">
        <v>13</v>
      </c>
      <c r="C453" s="1" t="s">
        <v>20</v>
      </c>
      <c r="D453" s="2">
        <v>45116</v>
      </c>
      <c r="E453" s="8" t="s">
        <v>42</v>
      </c>
      <c r="F453" s="8" t="s">
        <v>45</v>
      </c>
      <c r="G453" s="8" t="s">
        <v>46</v>
      </c>
      <c r="H453" t="s">
        <v>25</v>
      </c>
      <c r="I453" s="4">
        <v>300</v>
      </c>
      <c r="J453" s="8">
        <v>2</v>
      </c>
      <c r="K453" s="4">
        <f t="shared" si="12"/>
        <v>600</v>
      </c>
      <c r="L453" s="4">
        <f t="shared" si="13"/>
        <v>90</v>
      </c>
      <c r="M453" s="3">
        <v>0.15</v>
      </c>
    </row>
    <row r="454" spans="2:13" x14ac:dyDescent="0.25">
      <c r="B454" t="s">
        <v>13</v>
      </c>
      <c r="C454" s="1" t="s">
        <v>20</v>
      </c>
      <c r="D454" s="2">
        <v>45123</v>
      </c>
      <c r="E454" s="8" t="s">
        <v>42</v>
      </c>
      <c r="F454" s="8" t="s">
        <v>45</v>
      </c>
      <c r="G454" s="8" t="s">
        <v>46</v>
      </c>
      <c r="H454" t="s">
        <v>19</v>
      </c>
      <c r="I454" s="4">
        <v>500</v>
      </c>
      <c r="J454" s="8">
        <v>5</v>
      </c>
      <c r="K454" s="4">
        <f t="shared" si="12"/>
        <v>2500</v>
      </c>
      <c r="L454" s="4">
        <f t="shared" si="13"/>
        <v>625</v>
      </c>
      <c r="M454" s="3">
        <v>0.25</v>
      </c>
    </row>
    <row r="455" spans="2:13" x14ac:dyDescent="0.25">
      <c r="B455" t="s">
        <v>22</v>
      </c>
      <c r="C455" s="1" t="s">
        <v>20</v>
      </c>
      <c r="D455" s="2">
        <v>45130</v>
      </c>
      <c r="E455" s="8" t="s">
        <v>42</v>
      </c>
      <c r="F455" s="8" t="s">
        <v>45</v>
      </c>
      <c r="G455" s="8" t="s">
        <v>46</v>
      </c>
      <c r="H455" t="s">
        <v>31</v>
      </c>
      <c r="I455" s="4">
        <v>5300</v>
      </c>
      <c r="J455" s="8">
        <v>3</v>
      </c>
      <c r="K455" s="4">
        <f t="shared" si="12"/>
        <v>15900</v>
      </c>
      <c r="L455" s="4">
        <f t="shared" si="13"/>
        <v>4770</v>
      </c>
      <c r="M455" s="3">
        <v>0.3</v>
      </c>
    </row>
    <row r="456" spans="2:13" x14ac:dyDescent="0.25">
      <c r="B456" t="s">
        <v>27</v>
      </c>
      <c r="C456" s="1" t="s">
        <v>20</v>
      </c>
      <c r="D456" s="2">
        <v>45137</v>
      </c>
      <c r="E456" s="8" t="s">
        <v>42</v>
      </c>
      <c r="F456" s="8" t="s">
        <v>45</v>
      </c>
      <c r="G456" s="8" t="s">
        <v>46</v>
      </c>
      <c r="H456" t="s">
        <v>32</v>
      </c>
      <c r="I456" s="4">
        <v>3200</v>
      </c>
      <c r="J456" s="8">
        <v>8</v>
      </c>
      <c r="K456" s="4">
        <f t="shared" si="12"/>
        <v>25600</v>
      </c>
      <c r="L456" s="4">
        <f t="shared" si="13"/>
        <v>5120</v>
      </c>
      <c r="M456" s="3">
        <v>0.2</v>
      </c>
    </row>
    <row r="457" spans="2:13" x14ac:dyDescent="0.25">
      <c r="B457" t="s">
        <v>13</v>
      </c>
      <c r="C457" s="1" t="s">
        <v>14</v>
      </c>
      <c r="D457" s="2">
        <v>45144</v>
      </c>
      <c r="E457" s="8" t="s">
        <v>42</v>
      </c>
      <c r="F457" s="8" t="s">
        <v>45</v>
      </c>
      <c r="G457" s="8" t="s">
        <v>46</v>
      </c>
      <c r="H457" t="s">
        <v>32</v>
      </c>
      <c r="I457" s="4">
        <v>3200</v>
      </c>
      <c r="J457" s="8">
        <v>7</v>
      </c>
      <c r="K457" s="4">
        <f t="shared" si="12"/>
        <v>22400</v>
      </c>
      <c r="L457" s="4">
        <f t="shared" si="13"/>
        <v>4480</v>
      </c>
      <c r="M457" s="3">
        <v>0.2</v>
      </c>
    </row>
    <row r="458" spans="2:13" x14ac:dyDescent="0.25">
      <c r="B458" t="s">
        <v>34</v>
      </c>
      <c r="C458" s="1" t="s">
        <v>20</v>
      </c>
      <c r="D458" s="2">
        <v>45151</v>
      </c>
      <c r="E458" s="8" t="s">
        <v>42</v>
      </c>
      <c r="F458" s="8" t="s">
        <v>45</v>
      </c>
      <c r="G458" s="8" t="s">
        <v>46</v>
      </c>
      <c r="H458" t="s">
        <v>33</v>
      </c>
      <c r="I458" s="4">
        <v>4600</v>
      </c>
      <c r="J458" s="8">
        <v>8</v>
      </c>
      <c r="K458" s="4">
        <f t="shared" si="12"/>
        <v>36800</v>
      </c>
      <c r="L458" s="4">
        <f t="shared" si="13"/>
        <v>9200</v>
      </c>
      <c r="M458" s="3">
        <v>0.25</v>
      </c>
    </row>
    <row r="459" spans="2:13" x14ac:dyDescent="0.25">
      <c r="B459" t="s">
        <v>24</v>
      </c>
      <c r="C459" s="1" t="s">
        <v>20</v>
      </c>
      <c r="D459" s="2">
        <v>45158</v>
      </c>
      <c r="E459" s="8" t="s">
        <v>42</v>
      </c>
      <c r="F459" s="8" t="s">
        <v>45</v>
      </c>
      <c r="G459" s="8" t="s">
        <v>46</v>
      </c>
      <c r="H459" t="s">
        <v>23</v>
      </c>
      <c r="I459" s="4">
        <v>5130</v>
      </c>
      <c r="J459" s="8">
        <v>12</v>
      </c>
      <c r="K459" s="4">
        <f t="shared" si="12"/>
        <v>61560</v>
      </c>
      <c r="L459" s="4">
        <f t="shared" si="13"/>
        <v>24624</v>
      </c>
      <c r="M459" s="3">
        <v>0.4</v>
      </c>
    </row>
    <row r="460" spans="2:13" x14ac:dyDescent="0.25">
      <c r="B460" t="s">
        <v>27</v>
      </c>
      <c r="C460" s="1" t="s">
        <v>20</v>
      </c>
      <c r="D460" s="2">
        <v>45165</v>
      </c>
      <c r="E460" s="8" t="s">
        <v>42</v>
      </c>
      <c r="F460" s="8" t="s">
        <v>45</v>
      </c>
      <c r="G460" s="8" t="s">
        <v>46</v>
      </c>
      <c r="H460" t="s">
        <v>21</v>
      </c>
      <c r="I460" s="4">
        <v>1200</v>
      </c>
      <c r="J460" s="8">
        <v>9</v>
      </c>
      <c r="K460" s="4">
        <f t="shared" si="12"/>
        <v>10800</v>
      </c>
      <c r="L460" s="4">
        <f t="shared" si="13"/>
        <v>3240</v>
      </c>
      <c r="M460" s="3">
        <v>0.3</v>
      </c>
    </row>
    <row r="461" spans="2:13" x14ac:dyDescent="0.25">
      <c r="B461" t="s">
        <v>27</v>
      </c>
      <c r="C461" s="1" t="s">
        <v>14</v>
      </c>
      <c r="D461" s="2">
        <v>44562</v>
      </c>
      <c r="E461" s="8" t="s">
        <v>42</v>
      </c>
      <c r="F461" s="8" t="s">
        <v>47</v>
      </c>
      <c r="G461" s="8" t="s">
        <v>48</v>
      </c>
      <c r="H461" t="s">
        <v>26</v>
      </c>
      <c r="I461" s="4">
        <v>1700</v>
      </c>
      <c r="J461" s="8">
        <v>7</v>
      </c>
      <c r="K461" s="4">
        <f t="shared" si="12"/>
        <v>11900</v>
      </c>
      <c r="L461" s="4">
        <f t="shared" si="13"/>
        <v>5950</v>
      </c>
      <c r="M461" s="3">
        <v>0.5</v>
      </c>
    </row>
    <row r="462" spans="2:13" x14ac:dyDescent="0.25">
      <c r="B462" t="s">
        <v>22</v>
      </c>
      <c r="C462" s="1" t="s">
        <v>20</v>
      </c>
      <c r="D462" s="2">
        <v>44577</v>
      </c>
      <c r="E462" s="8" t="s">
        <v>42</v>
      </c>
      <c r="F462" s="8" t="s">
        <v>47</v>
      </c>
      <c r="G462" s="8" t="s">
        <v>48</v>
      </c>
      <c r="H462" t="s">
        <v>28</v>
      </c>
      <c r="I462" s="4">
        <v>1500</v>
      </c>
      <c r="J462" s="8">
        <v>3</v>
      </c>
      <c r="K462" s="4">
        <f t="shared" si="12"/>
        <v>4500</v>
      </c>
      <c r="L462" s="4">
        <f t="shared" si="13"/>
        <v>1800</v>
      </c>
      <c r="M462" s="3">
        <v>0.4</v>
      </c>
    </row>
    <row r="463" spans="2:13" x14ac:dyDescent="0.25">
      <c r="B463" t="s">
        <v>24</v>
      </c>
      <c r="C463" s="1" t="s">
        <v>14</v>
      </c>
      <c r="D463" s="2">
        <v>44584</v>
      </c>
      <c r="E463" s="8" t="s">
        <v>42</v>
      </c>
      <c r="F463" s="8" t="s">
        <v>47</v>
      </c>
      <c r="G463" s="8" t="s">
        <v>48</v>
      </c>
      <c r="H463" t="s">
        <v>26</v>
      </c>
      <c r="I463" s="4">
        <v>1700</v>
      </c>
      <c r="J463" s="8">
        <v>6</v>
      </c>
      <c r="K463" s="4">
        <f t="shared" si="12"/>
        <v>10200</v>
      </c>
      <c r="L463" s="4">
        <f t="shared" si="13"/>
        <v>5100</v>
      </c>
      <c r="M463" s="3">
        <v>0.5</v>
      </c>
    </row>
    <row r="464" spans="2:13" x14ac:dyDescent="0.25">
      <c r="B464" t="s">
        <v>24</v>
      </c>
      <c r="C464" s="1" t="s">
        <v>14</v>
      </c>
      <c r="D464" s="2">
        <v>44591</v>
      </c>
      <c r="E464" s="8" t="s">
        <v>42</v>
      </c>
      <c r="F464" s="8" t="s">
        <v>47</v>
      </c>
      <c r="G464" s="8" t="s">
        <v>48</v>
      </c>
      <c r="H464" t="s">
        <v>35</v>
      </c>
      <c r="I464" s="4">
        <v>4500</v>
      </c>
      <c r="J464" s="8">
        <v>11</v>
      </c>
      <c r="K464" s="4">
        <f t="shared" si="12"/>
        <v>49500</v>
      </c>
      <c r="L464" s="4">
        <f t="shared" si="13"/>
        <v>12375</v>
      </c>
      <c r="M464" s="3">
        <v>0.25</v>
      </c>
    </row>
    <row r="465" spans="2:13" x14ac:dyDescent="0.25">
      <c r="B465" t="s">
        <v>27</v>
      </c>
      <c r="C465" s="1" t="s">
        <v>20</v>
      </c>
      <c r="D465" s="2">
        <v>44598</v>
      </c>
      <c r="E465" s="8" t="s">
        <v>42</v>
      </c>
      <c r="F465" s="8" t="s">
        <v>47</v>
      </c>
      <c r="G465" s="8" t="s">
        <v>48</v>
      </c>
      <c r="H465" t="s">
        <v>33</v>
      </c>
      <c r="I465" s="4">
        <v>4600</v>
      </c>
      <c r="J465" s="8">
        <v>5</v>
      </c>
      <c r="K465" s="4">
        <f t="shared" si="12"/>
        <v>23000</v>
      </c>
      <c r="L465" s="4">
        <f t="shared" si="13"/>
        <v>5750</v>
      </c>
      <c r="M465" s="3">
        <v>0.25</v>
      </c>
    </row>
    <row r="466" spans="2:13" x14ac:dyDescent="0.25">
      <c r="B466" t="s">
        <v>22</v>
      </c>
      <c r="C466" s="1" t="s">
        <v>20</v>
      </c>
      <c r="D466" s="2">
        <v>44605</v>
      </c>
      <c r="E466" s="8" t="s">
        <v>42</v>
      </c>
      <c r="F466" s="8" t="s">
        <v>47</v>
      </c>
      <c r="G466" s="8" t="s">
        <v>48</v>
      </c>
      <c r="H466" t="s">
        <v>29</v>
      </c>
      <c r="I466" s="4">
        <v>5340</v>
      </c>
      <c r="J466" s="8">
        <v>1</v>
      </c>
      <c r="K466" s="4">
        <f t="shared" si="12"/>
        <v>5340</v>
      </c>
      <c r="L466" s="4">
        <f t="shared" si="13"/>
        <v>1602</v>
      </c>
      <c r="M466" s="3">
        <v>0.3</v>
      </c>
    </row>
    <row r="467" spans="2:13" x14ac:dyDescent="0.25">
      <c r="B467" t="s">
        <v>13</v>
      </c>
      <c r="C467" s="1" t="s">
        <v>20</v>
      </c>
      <c r="D467" s="2">
        <v>44612</v>
      </c>
      <c r="E467" s="8" t="s">
        <v>42</v>
      </c>
      <c r="F467" s="8" t="s">
        <v>47</v>
      </c>
      <c r="G467" s="8" t="s">
        <v>48</v>
      </c>
      <c r="H467" t="s">
        <v>28</v>
      </c>
      <c r="I467" s="4">
        <v>1500</v>
      </c>
      <c r="J467" s="8">
        <v>5</v>
      </c>
      <c r="K467" s="4">
        <f t="shared" si="12"/>
        <v>7500</v>
      </c>
      <c r="L467" s="4">
        <f t="shared" si="13"/>
        <v>3000</v>
      </c>
      <c r="M467" s="3">
        <v>0.4</v>
      </c>
    </row>
    <row r="468" spans="2:13" x14ac:dyDescent="0.25">
      <c r="B468" t="s">
        <v>13</v>
      </c>
      <c r="C468" s="1" t="s">
        <v>20</v>
      </c>
      <c r="D468" s="2">
        <v>44619</v>
      </c>
      <c r="E468" s="8" t="s">
        <v>42</v>
      </c>
      <c r="F468" s="8" t="s">
        <v>47</v>
      </c>
      <c r="G468" s="8" t="s">
        <v>48</v>
      </c>
      <c r="H468" t="s">
        <v>33</v>
      </c>
      <c r="I468" s="4">
        <v>4600</v>
      </c>
      <c r="J468" s="8">
        <v>12</v>
      </c>
      <c r="K468" s="4">
        <f t="shared" si="12"/>
        <v>55200</v>
      </c>
      <c r="L468" s="4">
        <f t="shared" si="13"/>
        <v>13800</v>
      </c>
      <c r="M468" s="3">
        <v>0.25</v>
      </c>
    </row>
    <row r="469" spans="2:13" x14ac:dyDescent="0.25">
      <c r="B469" t="s">
        <v>22</v>
      </c>
      <c r="C469" s="1" t="s">
        <v>14</v>
      </c>
      <c r="D469" s="2">
        <v>44626</v>
      </c>
      <c r="E469" s="8" t="s">
        <v>42</v>
      </c>
      <c r="F469" s="8" t="s">
        <v>47</v>
      </c>
      <c r="G469" s="8" t="s">
        <v>48</v>
      </c>
      <c r="H469" t="s">
        <v>18</v>
      </c>
      <c r="I469" s="4">
        <v>8902</v>
      </c>
      <c r="J469" s="8">
        <v>5</v>
      </c>
      <c r="K469" s="4">
        <f t="shared" si="12"/>
        <v>44510</v>
      </c>
      <c r="L469" s="4">
        <f t="shared" si="13"/>
        <v>15578.499999999998</v>
      </c>
      <c r="M469" s="3">
        <v>0.35</v>
      </c>
    </row>
    <row r="470" spans="2:13" x14ac:dyDescent="0.25">
      <c r="B470" t="s">
        <v>13</v>
      </c>
      <c r="C470" s="1" t="s">
        <v>20</v>
      </c>
      <c r="D470" s="2">
        <v>44633</v>
      </c>
      <c r="E470" s="8" t="s">
        <v>42</v>
      </c>
      <c r="F470" s="8" t="s">
        <v>47</v>
      </c>
      <c r="G470" s="8" t="s">
        <v>48</v>
      </c>
      <c r="H470" t="s">
        <v>33</v>
      </c>
      <c r="I470" s="4">
        <v>4600</v>
      </c>
      <c r="J470" s="8">
        <v>10</v>
      </c>
      <c r="K470" s="4">
        <f t="shared" si="12"/>
        <v>46000</v>
      </c>
      <c r="L470" s="4">
        <f t="shared" si="13"/>
        <v>11500</v>
      </c>
      <c r="M470" s="3">
        <v>0.25</v>
      </c>
    </row>
    <row r="471" spans="2:13" x14ac:dyDescent="0.25">
      <c r="B471" t="s">
        <v>13</v>
      </c>
      <c r="C471" s="1" t="s">
        <v>20</v>
      </c>
      <c r="D471" s="2">
        <v>44640</v>
      </c>
      <c r="E471" s="8" t="s">
        <v>42</v>
      </c>
      <c r="F471" s="8" t="s">
        <v>47</v>
      </c>
      <c r="G471" s="8" t="s">
        <v>48</v>
      </c>
      <c r="H471" t="s">
        <v>25</v>
      </c>
      <c r="I471" s="4">
        <v>300</v>
      </c>
      <c r="J471" s="8">
        <v>4</v>
      </c>
      <c r="K471" s="4">
        <f t="shared" si="12"/>
        <v>1200</v>
      </c>
      <c r="L471" s="4">
        <f t="shared" si="13"/>
        <v>180</v>
      </c>
      <c r="M471" s="3">
        <v>0.15</v>
      </c>
    </row>
    <row r="472" spans="2:13" x14ac:dyDescent="0.25">
      <c r="B472" t="s">
        <v>13</v>
      </c>
      <c r="C472" s="1" t="s">
        <v>14</v>
      </c>
      <c r="D472" s="2">
        <v>44647</v>
      </c>
      <c r="E472" s="8" t="s">
        <v>42</v>
      </c>
      <c r="F472" s="8" t="s">
        <v>47</v>
      </c>
      <c r="G472" s="8" t="s">
        <v>48</v>
      </c>
      <c r="H472" t="s">
        <v>32</v>
      </c>
      <c r="I472" s="4">
        <v>3200</v>
      </c>
      <c r="J472" s="8">
        <v>1</v>
      </c>
      <c r="K472" s="4">
        <f t="shared" si="12"/>
        <v>3200</v>
      </c>
      <c r="L472" s="4">
        <f t="shared" si="13"/>
        <v>640</v>
      </c>
      <c r="M472" s="3">
        <v>0.2</v>
      </c>
    </row>
    <row r="473" spans="2:13" x14ac:dyDescent="0.25">
      <c r="B473" t="s">
        <v>34</v>
      </c>
      <c r="C473" s="1" t="s">
        <v>14</v>
      </c>
      <c r="D473" s="2">
        <v>44654</v>
      </c>
      <c r="E473" s="8" t="s">
        <v>42</v>
      </c>
      <c r="F473" s="8" t="s">
        <v>47</v>
      </c>
      <c r="G473" s="8" t="s">
        <v>48</v>
      </c>
      <c r="H473" t="s">
        <v>23</v>
      </c>
      <c r="I473" s="4">
        <v>5130</v>
      </c>
      <c r="J473" s="8">
        <v>11</v>
      </c>
      <c r="K473" s="4">
        <f t="shared" si="12"/>
        <v>56430</v>
      </c>
      <c r="L473" s="4">
        <f t="shared" si="13"/>
        <v>22572</v>
      </c>
      <c r="M473" s="3">
        <v>0.4</v>
      </c>
    </row>
    <row r="474" spans="2:13" x14ac:dyDescent="0.25">
      <c r="B474" t="s">
        <v>13</v>
      </c>
      <c r="C474" s="1" t="s">
        <v>20</v>
      </c>
      <c r="D474" s="2">
        <v>44661</v>
      </c>
      <c r="E474" s="8" t="s">
        <v>42</v>
      </c>
      <c r="F474" s="8" t="s">
        <v>47</v>
      </c>
      <c r="G474" s="8" t="s">
        <v>48</v>
      </c>
      <c r="H474" t="s">
        <v>33</v>
      </c>
      <c r="I474" s="4">
        <v>4600</v>
      </c>
      <c r="J474" s="8">
        <v>4</v>
      </c>
      <c r="K474" s="4">
        <f t="shared" si="12"/>
        <v>18400</v>
      </c>
      <c r="L474" s="4">
        <f t="shared" si="13"/>
        <v>4600</v>
      </c>
      <c r="M474" s="3">
        <v>0.25</v>
      </c>
    </row>
    <row r="475" spans="2:13" x14ac:dyDescent="0.25">
      <c r="B475" t="s">
        <v>13</v>
      </c>
      <c r="C475" s="1" t="s">
        <v>20</v>
      </c>
      <c r="D475" s="2">
        <v>44668</v>
      </c>
      <c r="E475" s="8" t="s">
        <v>42</v>
      </c>
      <c r="F475" s="8" t="s">
        <v>47</v>
      </c>
      <c r="G475" s="8" t="s">
        <v>48</v>
      </c>
      <c r="H475" t="s">
        <v>28</v>
      </c>
      <c r="I475" s="4">
        <v>1500</v>
      </c>
      <c r="J475" s="8">
        <v>11</v>
      </c>
      <c r="K475" s="4">
        <f t="shared" si="12"/>
        <v>16500</v>
      </c>
      <c r="L475" s="4">
        <f t="shared" si="13"/>
        <v>6600</v>
      </c>
      <c r="M475" s="3">
        <v>0.4</v>
      </c>
    </row>
    <row r="476" spans="2:13" x14ac:dyDescent="0.25">
      <c r="B476" t="s">
        <v>13</v>
      </c>
      <c r="C476" s="1" t="s">
        <v>20</v>
      </c>
      <c r="D476" s="2">
        <v>44675</v>
      </c>
      <c r="E476" s="8" t="s">
        <v>42</v>
      </c>
      <c r="F476" s="8" t="s">
        <v>47</v>
      </c>
      <c r="G476" s="8" t="s">
        <v>48</v>
      </c>
      <c r="H476" t="s">
        <v>31</v>
      </c>
      <c r="I476" s="4">
        <v>5300</v>
      </c>
      <c r="J476" s="8">
        <v>4</v>
      </c>
      <c r="K476" s="4">
        <f t="shared" si="12"/>
        <v>21200</v>
      </c>
      <c r="L476" s="4">
        <f t="shared" si="13"/>
        <v>6360</v>
      </c>
      <c r="M476" s="3">
        <v>0.3</v>
      </c>
    </row>
    <row r="477" spans="2:13" x14ac:dyDescent="0.25">
      <c r="B477" t="s">
        <v>13</v>
      </c>
      <c r="C477" s="1" t="s">
        <v>14</v>
      </c>
      <c r="D477" s="2">
        <v>44682</v>
      </c>
      <c r="E477" s="8" t="s">
        <v>42</v>
      </c>
      <c r="F477" s="8" t="s">
        <v>47</v>
      </c>
      <c r="G477" s="8" t="s">
        <v>48</v>
      </c>
      <c r="H477" t="s">
        <v>18</v>
      </c>
      <c r="I477" s="4">
        <v>8902</v>
      </c>
      <c r="J477" s="8">
        <v>6</v>
      </c>
      <c r="K477" s="4">
        <f t="shared" si="12"/>
        <v>53412</v>
      </c>
      <c r="L477" s="4">
        <f t="shared" si="13"/>
        <v>18694.199999999997</v>
      </c>
      <c r="M477" s="3">
        <v>0.35</v>
      </c>
    </row>
    <row r="478" spans="2:13" x14ac:dyDescent="0.25">
      <c r="B478" t="s">
        <v>13</v>
      </c>
      <c r="C478" s="1" t="s">
        <v>14</v>
      </c>
      <c r="D478" s="2">
        <v>44689</v>
      </c>
      <c r="E478" s="8" t="s">
        <v>42</v>
      </c>
      <c r="F478" s="8" t="s">
        <v>47</v>
      </c>
      <c r="G478" s="8" t="s">
        <v>48</v>
      </c>
      <c r="H478" t="s">
        <v>21</v>
      </c>
      <c r="I478" s="4">
        <v>1200</v>
      </c>
      <c r="J478" s="8">
        <v>1</v>
      </c>
      <c r="K478" s="4">
        <f t="shared" si="12"/>
        <v>1200</v>
      </c>
      <c r="L478" s="4">
        <f t="shared" si="13"/>
        <v>360</v>
      </c>
      <c r="M478" s="3">
        <v>0.3</v>
      </c>
    </row>
    <row r="479" spans="2:13" x14ac:dyDescent="0.25">
      <c r="B479" t="s">
        <v>34</v>
      </c>
      <c r="C479" s="1" t="s">
        <v>20</v>
      </c>
      <c r="D479" s="2">
        <v>44696</v>
      </c>
      <c r="E479" s="8" t="s">
        <v>42</v>
      </c>
      <c r="F479" s="8" t="s">
        <v>47</v>
      </c>
      <c r="G479" s="8" t="s">
        <v>48</v>
      </c>
      <c r="H479" t="s">
        <v>23</v>
      </c>
      <c r="I479" s="4">
        <v>5130</v>
      </c>
      <c r="J479" s="8">
        <v>7</v>
      </c>
      <c r="K479" s="4">
        <f t="shared" si="12"/>
        <v>35910</v>
      </c>
      <c r="L479" s="4">
        <f t="shared" si="13"/>
        <v>14364</v>
      </c>
      <c r="M479" s="3">
        <v>0.4</v>
      </c>
    </row>
    <row r="480" spans="2:13" x14ac:dyDescent="0.25">
      <c r="B480" t="s">
        <v>13</v>
      </c>
      <c r="C480" s="1" t="s">
        <v>20</v>
      </c>
      <c r="D480" s="2">
        <v>44703</v>
      </c>
      <c r="E480" s="8" t="s">
        <v>42</v>
      </c>
      <c r="F480" s="8" t="s">
        <v>47</v>
      </c>
      <c r="G480" s="8" t="s">
        <v>48</v>
      </c>
      <c r="H480" t="s">
        <v>28</v>
      </c>
      <c r="I480" s="4">
        <v>1500</v>
      </c>
      <c r="J480" s="8">
        <v>4</v>
      </c>
      <c r="K480" s="4">
        <f t="shared" si="12"/>
        <v>6000</v>
      </c>
      <c r="L480" s="4">
        <f t="shared" si="13"/>
        <v>2400</v>
      </c>
      <c r="M480" s="3">
        <v>0.4</v>
      </c>
    </row>
    <row r="481" spans="2:13" x14ac:dyDescent="0.25">
      <c r="B481" t="s">
        <v>27</v>
      </c>
      <c r="C481" s="1" t="s">
        <v>20</v>
      </c>
      <c r="D481" s="2">
        <v>44710</v>
      </c>
      <c r="E481" s="8" t="s">
        <v>42</v>
      </c>
      <c r="F481" s="8" t="s">
        <v>47</v>
      </c>
      <c r="G481" s="8" t="s">
        <v>48</v>
      </c>
      <c r="H481" t="s">
        <v>23</v>
      </c>
      <c r="I481" s="4">
        <v>5130</v>
      </c>
      <c r="J481" s="8">
        <v>4</v>
      </c>
      <c r="K481" s="4">
        <f t="shared" si="12"/>
        <v>20520</v>
      </c>
      <c r="L481" s="4">
        <f t="shared" si="13"/>
        <v>8208</v>
      </c>
      <c r="M481" s="3">
        <v>0.4</v>
      </c>
    </row>
    <row r="482" spans="2:13" x14ac:dyDescent="0.25">
      <c r="B482" t="s">
        <v>27</v>
      </c>
      <c r="C482" s="1" t="s">
        <v>20</v>
      </c>
      <c r="D482" s="2">
        <v>44717</v>
      </c>
      <c r="E482" s="8" t="s">
        <v>42</v>
      </c>
      <c r="F482" s="8" t="s">
        <v>47</v>
      </c>
      <c r="G482" s="8" t="s">
        <v>48</v>
      </c>
      <c r="H482" t="s">
        <v>35</v>
      </c>
      <c r="I482" s="4">
        <v>4500</v>
      </c>
      <c r="J482" s="8">
        <v>2</v>
      </c>
      <c r="K482" s="4">
        <f t="shared" si="12"/>
        <v>9000</v>
      </c>
      <c r="L482" s="4">
        <f t="shared" si="13"/>
        <v>2250</v>
      </c>
      <c r="M482" s="3">
        <v>0.25</v>
      </c>
    </row>
    <row r="483" spans="2:13" x14ac:dyDescent="0.25">
      <c r="B483" t="s">
        <v>13</v>
      </c>
      <c r="C483" s="1" t="s">
        <v>14</v>
      </c>
      <c r="D483" s="2">
        <v>44724</v>
      </c>
      <c r="E483" s="8" t="s">
        <v>42</v>
      </c>
      <c r="F483" s="8" t="s">
        <v>47</v>
      </c>
      <c r="G483" s="8" t="s">
        <v>48</v>
      </c>
      <c r="H483" t="s">
        <v>31</v>
      </c>
      <c r="I483" s="4">
        <v>5300</v>
      </c>
      <c r="J483" s="8">
        <v>2</v>
      </c>
      <c r="K483" s="4">
        <f t="shared" ref="K483:K514" si="14">I483*J483</f>
        <v>10600</v>
      </c>
      <c r="L483" s="4">
        <f t="shared" ref="L483:L514" si="15">K483*M483</f>
        <v>3180</v>
      </c>
      <c r="M483" s="3">
        <v>0.3</v>
      </c>
    </row>
    <row r="484" spans="2:13" x14ac:dyDescent="0.25">
      <c r="B484" t="s">
        <v>13</v>
      </c>
      <c r="C484" s="1" t="s">
        <v>20</v>
      </c>
      <c r="D484" s="2">
        <v>44731</v>
      </c>
      <c r="E484" s="8" t="s">
        <v>42</v>
      </c>
      <c r="F484" s="8" t="s">
        <v>47</v>
      </c>
      <c r="G484" s="8" t="s">
        <v>48</v>
      </c>
      <c r="H484" t="s">
        <v>25</v>
      </c>
      <c r="I484" s="4">
        <v>300</v>
      </c>
      <c r="J484" s="8">
        <v>2</v>
      </c>
      <c r="K484" s="4">
        <f t="shared" si="14"/>
        <v>600</v>
      </c>
      <c r="L484" s="4">
        <f t="shared" si="15"/>
        <v>90</v>
      </c>
      <c r="M484" s="3">
        <v>0.15</v>
      </c>
    </row>
    <row r="485" spans="2:13" x14ac:dyDescent="0.25">
      <c r="B485" t="s">
        <v>34</v>
      </c>
      <c r="C485" s="1" t="s">
        <v>14</v>
      </c>
      <c r="D485" s="2">
        <v>44738</v>
      </c>
      <c r="E485" s="8" t="s">
        <v>42</v>
      </c>
      <c r="F485" s="8" t="s">
        <v>47</v>
      </c>
      <c r="G485" s="8" t="s">
        <v>48</v>
      </c>
      <c r="H485" t="s">
        <v>19</v>
      </c>
      <c r="I485" s="4">
        <v>500</v>
      </c>
      <c r="J485" s="8">
        <v>12</v>
      </c>
      <c r="K485" s="4">
        <f t="shared" si="14"/>
        <v>6000</v>
      </c>
      <c r="L485" s="4">
        <f t="shared" si="15"/>
        <v>1500</v>
      </c>
      <c r="M485" s="3">
        <v>0.25</v>
      </c>
    </row>
    <row r="486" spans="2:13" x14ac:dyDescent="0.25">
      <c r="B486" t="s">
        <v>24</v>
      </c>
      <c r="C486" s="1" t="s">
        <v>14</v>
      </c>
      <c r="D486" s="2">
        <v>44745</v>
      </c>
      <c r="E486" s="8" t="s">
        <v>42</v>
      </c>
      <c r="F486" s="8" t="s">
        <v>47</v>
      </c>
      <c r="G486" s="8" t="s">
        <v>48</v>
      </c>
      <c r="H486" t="s">
        <v>25</v>
      </c>
      <c r="I486" s="4">
        <v>300</v>
      </c>
      <c r="J486" s="8">
        <v>1</v>
      </c>
      <c r="K486" s="4">
        <f t="shared" si="14"/>
        <v>300</v>
      </c>
      <c r="L486" s="4">
        <f t="shared" si="15"/>
        <v>45</v>
      </c>
      <c r="M486" s="3">
        <v>0.15</v>
      </c>
    </row>
    <row r="487" spans="2:13" x14ac:dyDescent="0.25">
      <c r="B487" t="s">
        <v>27</v>
      </c>
      <c r="C487" s="1" t="s">
        <v>20</v>
      </c>
      <c r="D487" s="2">
        <v>44752</v>
      </c>
      <c r="E487" s="8" t="s">
        <v>42</v>
      </c>
      <c r="F487" s="8" t="s">
        <v>47</v>
      </c>
      <c r="G487" s="8" t="s">
        <v>48</v>
      </c>
      <c r="H487" t="s">
        <v>28</v>
      </c>
      <c r="I487" s="4">
        <v>1500</v>
      </c>
      <c r="J487" s="8">
        <v>1</v>
      </c>
      <c r="K487" s="4">
        <f t="shared" si="14"/>
        <v>1500</v>
      </c>
      <c r="L487" s="4">
        <f t="shared" si="15"/>
        <v>600</v>
      </c>
      <c r="M487" s="3">
        <v>0.4</v>
      </c>
    </row>
    <row r="488" spans="2:13" x14ac:dyDescent="0.25">
      <c r="B488" t="s">
        <v>13</v>
      </c>
      <c r="C488" s="1" t="s">
        <v>20</v>
      </c>
      <c r="D488" s="2">
        <v>44759</v>
      </c>
      <c r="E488" s="8" t="s">
        <v>42</v>
      </c>
      <c r="F488" s="8" t="s">
        <v>47</v>
      </c>
      <c r="G488" s="8" t="s">
        <v>48</v>
      </c>
      <c r="H488" t="s">
        <v>28</v>
      </c>
      <c r="I488" s="4">
        <v>1500</v>
      </c>
      <c r="J488" s="8">
        <v>11</v>
      </c>
      <c r="K488" s="4">
        <f t="shared" si="14"/>
        <v>16500</v>
      </c>
      <c r="L488" s="4">
        <f t="shared" si="15"/>
        <v>6600</v>
      </c>
      <c r="M488" s="3">
        <v>0.4</v>
      </c>
    </row>
    <row r="489" spans="2:13" x14ac:dyDescent="0.25">
      <c r="B489" t="s">
        <v>13</v>
      </c>
      <c r="C489" s="1" t="s">
        <v>20</v>
      </c>
      <c r="D489" s="2">
        <v>44766</v>
      </c>
      <c r="E489" s="8" t="s">
        <v>42</v>
      </c>
      <c r="F489" s="8" t="s">
        <v>47</v>
      </c>
      <c r="G489" s="8" t="s">
        <v>48</v>
      </c>
      <c r="H489" t="s">
        <v>21</v>
      </c>
      <c r="I489" s="4">
        <v>1200</v>
      </c>
      <c r="J489" s="8">
        <v>2</v>
      </c>
      <c r="K489" s="4">
        <f t="shared" si="14"/>
        <v>2400</v>
      </c>
      <c r="L489" s="4">
        <f t="shared" si="15"/>
        <v>720</v>
      </c>
      <c r="M489" s="3">
        <v>0.3</v>
      </c>
    </row>
    <row r="490" spans="2:13" x14ac:dyDescent="0.25">
      <c r="B490" t="s">
        <v>27</v>
      </c>
      <c r="C490" s="1" t="s">
        <v>20</v>
      </c>
      <c r="D490" s="2">
        <v>44766</v>
      </c>
      <c r="E490" s="8" t="s">
        <v>42</v>
      </c>
      <c r="F490" s="8" t="s">
        <v>47</v>
      </c>
      <c r="G490" s="8" t="s">
        <v>48</v>
      </c>
      <c r="H490" t="s">
        <v>19</v>
      </c>
      <c r="I490" s="4">
        <v>500</v>
      </c>
      <c r="J490" s="8">
        <v>5</v>
      </c>
      <c r="K490" s="4">
        <f t="shared" si="14"/>
        <v>2500</v>
      </c>
      <c r="L490" s="4">
        <f t="shared" si="15"/>
        <v>625</v>
      </c>
      <c r="M490" s="3">
        <v>0.25</v>
      </c>
    </row>
    <row r="491" spans="2:13" x14ac:dyDescent="0.25">
      <c r="B491" t="s">
        <v>22</v>
      </c>
      <c r="C491" s="1" t="s">
        <v>14</v>
      </c>
      <c r="D491" s="2">
        <v>44773</v>
      </c>
      <c r="E491" s="8" t="s">
        <v>42</v>
      </c>
      <c r="F491" s="8" t="s">
        <v>47</v>
      </c>
      <c r="G491" s="8" t="s">
        <v>48</v>
      </c>
      <c r="H491" t="s">
        <v>32</v>
      </c>
      <c r="I491" s="4">
        <v>3200</v>
      </c>
      <c r="J491" s="8">
        <v>12</v>
      </c>
      <c r="K491" s="4">
        <f t="shared" si="14"/>
        <v>38400</v>
      </c>
      <c r="L491" s="4">
        <f t="shared" si="15"/>
        <v>7680</v>
      </c>
      <c r="M491" s="3">
        <v>0.2</v>
      </c>
    </row>
    <row r="492" spans="2:13" x14ac:dyDescent="0.25">
      <c r="B492" t="s">
        <v>34</v>
      </c>
      <c r="C492" s="1" t="s">
        <v>20</v>
      </c>
      <c r="D492" s="2">
        <v>44780</v>
      </c>
      <c r="E492" s="8" t="s">
        <v>42</v>
      </c>
      <c r="F492" s="8" t="s">
        <v>47</v>
      </c>
      <c r="G492" s="8" t="s">
        <v>48</v>
      </c>
      <c r="H492" t="s">
        <v>31</v>
      </c>
      <c r="I492" s="4">
        <v>5300</v>
      </c>
      <c r="J492" s="8">
        <v>4</v>
      </c>
      <c r="K492" s="4">
        <f t="shared" si="14"/>
        <v>21200</v>
      </c>
      <c r="L492" s="4">
        <f t="shared" si="15"/>
        <v>6360</v>
      </c>
      <c r="M492" s="3">
        <v>0.3</v>
      </c>
    </row>
    <row r="493" spans="2:13" x14ac:dyDescent="0.25">
      <c r="B493" t="s">
        <v>34</v>
      </c>
      <c r="C493" s="1" t="s">
        <v>20</v>
      </c>
      <c r="D493" s="2">
        <v>44787</v>
      </c>
      <c r="E493" s="8" t="s">
        <v>42</v>
      </c>
      <c r="F493" s="8" t="s">
        <v>47</v>
      </c>
      <c r="G493" s="8" t="s">
        <v>48</v>
      </c>
      <c r="H493" t="s">
        <v>23</v>
      </c>
      <c r="I493" s="4">
        <v>5130</v>
      </c>
      <c r="J493" s="8">
        <v>8</v>
      </c>
      <c r="K493" s="4">
        <f t="shared" si="14"/>
        <v>41040</v>
      </c>
      <c r="L493" s="4">
        <f t="shared" si="15"/>
        <v>16416</v>
      </c>
      <c r="M493" s="3">
        <v>0.4</v>
      </c>
    </row>
    <row r="494" spans="2:13" x14ac:dyDescent="0.25">
      <c r="B494" t="s">
        <v>13</v>
      </c>
      <c r="C494" s="1" t="s">
        <v>20</v>
      </c>
      <c r="D494" s="2">
        <v>44794</v>
      </c>
      <c r="E494" s="8" t="s">
        <v>42</v>
      </c>
      <c r="F494" s="8" t="s">
        <v>47</v>
      </c>
      <c r="G494" s="8" t="s">
        <v>48</v>
      </c>
      <c r="H494" t="s">
        <v>29</v>
      </c>
      <c r="I494" s="4">
        <v>5340</v>
      </c>
      <c r="J494" s="8">
        <v>2</v>
      </c>
      <c r="K494" s="4">
        <f t="shared" si="14"/>
        <v>10680</v>
      </c>
      <c r="L494" s="4">
        <f t="shared" si="15"/>
        <v>3204</v>
      </c>
      <c r="M494" s="3">
        <v>0.3</v>
      </c>
    </row>
    <row r="495" spans="2:13" x14ac:dyDescent="0.25">
      <c r="B495" t="s">
        <v>22</v>
      </c>
      <c r="C495" s="1" t="s">
        <v>20</v>
      </c>
      <c r="D495" s="2">
        <v>44801</v>
      </c>
      <c r="E495" s="8" t="s">
        <v>42</v>
      </c>
      <c r="F495" s="8" t="s">
        <v>47</v>
      </c>
      <c r="G495" s="8" t="s">
        <v>48</v>
      </c>
      <c r="H495" t="s">
        <v>21</v>
      </c>
      <c r="I495" s="4">
        <v>1200</v>
      </c>
      <c r="J495" s="8">
        <v>5</v>
      </c>
      <c r="K495" s="4">
        <f t="shared" si="14"/>
        <v>6000</v>
      </c>
      <c r="L495" s="4">
        <f t="shared" si="15"/>
        <v>1800</v>
      </c>
      <c r="M495" s="3">
        <v>0.3</v>
      </c>
    </row>
    <row r="496" spans="2:13" x14ac:dyDescent="0.25">
      <c r="B496" t="s">
        <v>27</v>
      </c>
      <c r="C496" s="1" t="s">
        <v>20</v>
      </c>
      <c r="D496" s="2">
        <v>44808</v>
      </c>
      <c r="E496" s="8" t="s">
        <v>42</v>
      </c>
      <c r="F496" s="8" t="s">
        <v>47</v>
      </c>
      <c r="G496" s="8" t="s">
        <v>48</v>
      </c>
      <c r="H496" t="s">
        <v>31</v>
      </c>
      <c r="I496" s="4">
        <v>5300</v>
      </c>
      <c r="J496" s="8">
        <v>10</v>
      </c>
      <c r="K496" s="4">
        <f t="shared" si="14"/>
        <v>53000</v>
      </c>
      <c r="L496" s="4">
        <f t="shared" si="15"/>
        <v>15900</v>
      </c>
      <c r="M496" s="3">
        <v>0.3</v>
      </c>
    </row>
    <row r="497" spans="2:13" x14ac:dyDescent="0.25">
      <c r="B497" t="s">
        <v>13</v>
      </c>
      <c r="C497" s="1" t="s">
        <v>20</v>
      </c>
      <c r="D497" s="2">
        <v>44815</v>
      </c>
      <c r="E497" s="8" t="s">
        <v>42</v>
      </c>
      <c r="F497" s="8" t="s">
        <v>47</v>
      </c>
      <c r="G497" s="8" t="s">
        <v>48</v>
      </c>
      <c r="H497" t="s">
        <v>19</v>
      </c>
      <c r="I497" s="4">
        <v>500</v>
      </c>
      <c r="J497" s="8">
        <v>9</v>
      </c>
      <c r="K497" s="4">
        <f t="shared" si="14"/>
        <v>4500</v>
      </c>
      <c r="L497" s="4">
        <f t="shared" si="15"/>
        <v>1125</v>
      </c>
      <c r="M497" s="3">
        <v>0.25</v>
      </c>
    </row>
    <row r="498" spans="2:13" x14ac:dyDescent="0.25">
      <c r="B498" t="s">
        <v>27</v>
      </c>
      <c r="C498" s="1" t="s">
        <v>14</v>
      </c>
      <c r="D498" s="2">
        <v>44822</v>
      </c>
      <c r="E498" s="8" t="s">
        <v>42</v>
      </c>
      <c r="F498" s="8" t="s">
        <v>47</v>
      </c>
      <c r="G498" s="8" t="s">
        <v>48</v>
      </c>
      <c r="H498" t="s">
        <v>29</v>
      </c>
      <c r="I498" s="4">
        <v>5340</v>
      </c>
      <c r="J498" s="8">
        <v>7</v>
      </c>
      <c r="K498" s="4">
        <f t="shared" si="14"/>
        <v>37380</v>
      </c>
      <c r="L498" s="4">
        <f t="shared" si="15"/>
        <v>11214</v>
      </c>
      <c r="M498" s="3">
        <v>0.3</v>
      </c>
    </row>
    <row r="499" spans="2:13" x14ac:dyDescent="0.25">
      <c r="B499" t="s">
        <v>13</v>
      </c>
      <c r="C499" s="1" t="s">
        <v>20</v>
      </c>
      <c r="D499" s="2">
        <v>44829</v>
      </c>
      <c r="E499" s="8" t="s">
        <v>42</v>
      </c>
      <c r="F499" s="8" t="s">
        <v>47</v>
      </c>
      <c r="G499" s="8" t="s">
        <v>48</v>
      </c>
      <c r="H499" t="s">
        <v>18</v>
      </c>
      <c r="I499" s="4">
        <v>8902</v>
      </c>
      <c r="J499" s="8">
        <v>8</v>
      </c>
      <c r="K499" s="4">
        <f t="shared" si="14"/>
        <v>71216</v>
      </c>
      <c r="L499" s="4">
        <f t="shared" si="15"/>
        <v>24925.599999999999</v>
      </c>
      <c r="M499" s="3">
        <v>0.35</v>
      </c>
    </row>
    <row r="500" spans="2:13" x14ac:dyDescent="0.25">
      <c r="B500" t="s">
        <v>13</v>
      </c>
      <c r="C500" s="1" t="s">
        <v>20</v>
      </c>
      <c r="D500" s="2">
        <v>44836</v>
      </c>
      <c r="E500" s="8" t="s">
        <v>42</v>
      </c>
      <c r="F500" s="8" t="s">
        <v>47</v>
      </c>
      <c r="G500" s="8" t="s">
        <v>48</v>
      </c>
      <c r="H500" t="s">
        <v>32</v>
      </c>
      <c r="I500" s="4">
        <v>3200</v>
      </c>
      <c r="J500" s="8">
        <v>7</v>
      </c>
      <c r="K500" s="4">
        <f t="shared" si="14"/>
        <v>22400</v>
      </c>
      <c r="L500" s="4">
        <f t="shared" si="15"/>
        <v>4480</v>
      </c>
      <c r="M500" s="3">
        <v>0.2</v>
      </c>
    </row>
    <row r="501" spans="2:13" x14ac:dyDescent="0.25">
      <c r="B501" t="s">
        <v>27</v>
      </c>
      <c r="C501" s="1" t="s">
        <v>20</v>
      </c>
      <c r="D501" s="2">
        <v>44843</v>
      </c>
      <c r="E501" s="8" t="s">
        <v>42</v>
      </c>
      <c r="F501" s="8" t="s">
        <v>47</v>
      </c>
      <c r="G501" s="8" t="s">
        <v>48</v>
      </c>
      <c r="H501" t="s">
        <v>19</v>
      </c>
      <c r="I501" s="4">
        <v>500</v>
      </c>
      <c r="J501" s="8">
        <v>2</v>
      </c>
      <c r="K501" s="4">
        <f t="shared" si="14"/>
        <v>1000</v>
      </c>
      <c r="L501" s="4">
        <f t="shared" si="15"/>
        <v>250</v>
      </c>
      <c r="M501" s="3">
        <v>0.25</v>
      </c>
    </row>
    <row r="502" spans="2:13" x14ac:dyDescent="0.25">
      <c r="B502" t="s">
        <v>13</v>
      </c>
      <c r="C502" s="1" t="s">
        <v>20</v>
      </c>
      <c r="D502" s="2">
        <v>44850</v>
      </c>
      <c r="E502" s="8" t="s">
        <v>42</v>
      </c>
      <c r="F502" s="8" t="s">
        <v>47</v>
      </c>
      <c r="G502" s="8" t="s">
        <v>48</v>
      </c>
      <c r="H502" t="s">
        <v>29</v>
      </c>
      <c r="I502" s="4">
        <v>5340</v>
      </c>
      <c r="J502" s="8">
        <v>2</v>
      </c>
      <c r="K502" s="4">
        <f t="shared" si="14"/>
        <v>10680</v>
      </c>
      <c r="L502" s="4">
        <f t="shared" si="15"/>
        <v>3204</v>
      </c>
      <c r="M502" s="3">
        <v>0.3</v>
      </c>
    </row>
    <row r="503" spans="2:13" x14ac:dyDescent="0.25">
      <c r="B503" t="s">
        <v>27</v>
      </c>
      <c r="C503" s="1" t="s">
        <v>20</v>
      </c>
      <c r="D503" s="2">
        <v>44857</v>
      </c>
      <c r="E503" s="8" t="s">
        <v>42</v>
      </c>
      <c r="F503" s="8" t="s">
        <v>47</v>
      </c>
      <c r="G503" s="8" t="s">
        <v>48</v>
      </c>
      <c r="H503" t="s">
        <v>19</v>
      </c>
      <c r="I503" s="4">
        <v>500</v>
      </c>
      <c r="J503" s="8">
        <v>2</v>
      </c>
      <c r="K503" s="4">
        <f t="shared" si="14"/>
        <v>1000</v>
      </c>
      <c r="L503" s="4">
        <f t="shared" si="15"/>
        <v>250</v>
      </c>
      <c r="M503" s="3">
        <v>0.25</v>
      </c>
    </row>
    <row r="504" spans="2:13" x14ac:dyDescent="0.25">
      <c r="B504" t="s">
        <v>13</v>
      </c>
      <c r="C504" s="1" t="s">
        <v>14</v>
      </c>
      <c r="D504" s="2">
        <v>44864</v>
      </c>
      <c r="E504" s="8" t="s">
        <v>42</v>
      </c>
      <c r="F504" s="8" t="s">
        <v>47</v>
      </c>
      <c r="G504" s="8" t="s">
        <v>48</v>
      </c>
      <c r="H504" t="s">
        <v>23</v>
      </c>
      <c r="I504" s="4">
        <v>5130</v>
      </c>
      <c r="J504" s="8">
        <v>1</v>
      </c>
      <c r="K504" s="4">
        <f t="shared" si="14"/>
        <v>5130</v>
      </c>
      <c r="L504" s="4">
        <f t="shared" si="15"/>
        <v>2052</v>
      </c>
      <c r="M504" s="3">
        <v>0.4</v>
      </c>
    </row>
    <row r="505" spans="2:13" x14ac:dyDescent="0.25">
      <c r="B505" t="s">
        <v>27</v>
      </c>
      <c r="C505" s="1" t="s">
        <v>20</v>
      </c>
      <c r="D505" s="2">
        <v>44871</v>
      </c>
      <c r="E505" s="8" t="s">
        <v>42</v>
      </c>
      <c r="F505" s="8" t="s">
        <v>47</v>
      </c>
      <c r="G505" s="8" t="s">
        <v>48</v>
      </c>
      <c r="H505" t="s">
        <v>28</v>
      </c>
      <c r="I505" s="4">
        <v>1500</v>
      </c>
      <c r="J505" s="8">
        <v>10</v>
      </c>
      <c r="K505" s="4">
        <f t="shared" si="14"/>
        <v>15000</v>
      </c>
      <c r="L505" s="4">
        <f t="shared" si="15"/>
        <v>6000</v>
      </c>
      <c r="M505" s="3">
        <v>0.4</v>
      </c>
    </row>
    <row r="506" spans="2:13" x14ac:dyDescent="0.25">
      <c r="B506" t="s">
        <v>13</v>
      </c>
      <c r="C506" s="1" t="s">
        <v>20</v>
      </c>
      <c r="D506" s="2">
        <v>44878</v>
      </c>
      <c r="E506" s="8" t="s">
        <v>42</v>
      </c>
      <c r="F506" s="8" t="s">
        <v>47</v>
      </c>
      <c r="G506" s="8" t="s">
        <v>48</v>
      </c>
      <c r="H506" t="s">
        <v>33</v>
      </c>
      <c r="I506" s="4">
        <v>4600</v>
      </c>
      <c r="J506" s="8">
        <v>3</v>
      </c>
      <c r="K506" s="4">
        <f t="shared" si="14"/>
        <v>13800</v>
      </c>
      <c r="L506" s="4">
        <f t="shared" si="15"/>
        <v>3450</v>
      </c>
      <c r="M506" s="3">
        <v>0.25</v>
      </c>
    </row>
    <row r="507" spans="2:13" x14ac:dyDescent="0.25">
      <c r="B507" t="s">
        <v>24</v>
      </c>
      <c r="C507" s="1" t="s">
        <v>14</v>
      </c>
      <c r="D507" s="2">
        <v>44885</v>
      </c>
      <c r="E507" s="8" t="s">
        <v>42</v>
      </c>
      <c r="F507" s="8" t="s">
        <v>47</v>
      </c>
      <c r="G507" s="8" t="s">
        <v>48</v>
      </c>
      <c r="H507" t="s">
        <v>29</v>
      </c>
      <c r="I507" s="4">
        <v>5340</v>
      </c>
      <c r="J507" s="8">
        <v>5</v>
      </c>
      <c r="K507" s="4">
        <f t="shared" si="14"/>
        <v>26700</v>
      </c>
      <c r="L507" s="4">
        <f t="shared" si="15"/>
        <v>8010</v>
      </c>
      <c r="M507" s="3">
        <v>0.3</v>
      </c>
    </row>
    <row r="508" spans="2:13" x14ac:dyDescent="0.25">
      <c r="B508" t="s">
        <v>22</v>
      </c>
      <c r="C508" s="1" t="s">
        <v>20</v>
      </c>
      <c r="D508" s="2">
        <v>44892</v>
      </c>
      <c r="E508" s="8" t="s">
        <v>42</v>
      </c>
      <c r="F508" s="8" t="s">
        <v>47</v>
      </c>
      <c r="G508" s="8" t="s">
        <v>48</v>
      </c>
      <c r="H508" t="s">
        <v>21</v>
      </c>
      <c r="I508" s="4">
        <v>1200</v>
      </c>
      <c r="J508" s="8">
        <v>4</v>
      </c>
      <c r="K508" s="4">
        <f t="shared" si="14"/>
        <v>4800</v>
      </c>
      <c r="L508" s="4">
        <f t="shared" si="15"/>
        <v>1440</v>
      </c>
      <c r="M508" s="3">
        <v>0.3</v>
      </c>
    </row>
    <row r="509" spans="2:13" x14ac:dyDescent="0.25">
      <c r="B509" t="s">
        <v>24</v>
      </c>
      <c r="C509" s="1" t="s">
        <v>20</v>
      </c>
      <c r="D509" s="2">
        <v>44899</v>
      </c>
      <c r="E509" s="8" t="s">
        <v>42</v>
      </c>
      <c r="F509" s="8" t="s">
        <v>47</v>
      </c>
      <c r="G509" s="8" t="s">
        <v>48</v>
      </c>
      <c r="H509" t="s">
        <v>28</v>
      </c>
      <c r="I509" s="4">
        <v>1500</v>
      </c>
      <c r="J509" s="8">
        <v>3</v>
      </c>
      <c r="K509" s="4">
        <f t="shared" si="14"/>
        <v>4500</v>
      </c>
      <c r="L509" s="4">
        <f t="shared" si="15"/>
        <v>1800</v>
      </c>
      <c r="M509" s="3">
        <v>0.4</v>
      </c>
    </row>
    <row r="510" spans="2:13" x14ac:dyDescent="0.25">
      <c r="B510" t="s">
        <v>22</v>
      </c>
      <c r="C510" s="1" t="s">
        <v>20</v>
      </c>
      <c r="D510" s="2">
        <v>44906</v>
      </c>
      <c r="E510" s="8" t="s">
        <v>42</v>
      </c>
      <c r="F510" s="8" t="s">
        <v>47</v>
      </c>
      <c r="G510" s="8" t="s">
        <v>48</v>
      </c>
      <c r="H510" t="s">
        <v>19</v>
      </c>
      <c r="I510" s="4">
        <v>500</v>
      </c>
      <c r="J510" s="8">
        <v>8</v>
      </c>
      <c r="K510" s="4">
        <f t="shared" si="14"/>
        <v>4000</v>
      </c>
      <c r="L510" s="4">
        <f t="shared" si="15"/>
        <v>1000</v>
      </c>
      <c r="M510" s="3">
        <v>0.25</v>
      </c>
    </row>
    <row r="511" spans="2:13" x14ac:dyDescent="0.25">
      <c r="B511" t="s">
        <v>34</v>
      </c>
      <c r="C511" s="1" t="s">
        <v>20</v>
      </c>
      <c r="D511" s="2">
        <v>44913</v>
      </c>
      <c r="E511" s="8" t="s">
        <v>42</v>
      </c>
      <c r="F511" s="8" t="s">
        <v>47</v>
      </c>
      <c r="G511" s="8" t="s">
        <v>48</v>
      </c>
      <c r="H511" t="s">
        <v>28</v>
      </c>
      <c r="I511" s="4">
        <v>1500</v>
      </c>
      <c r="J511" s="8">
        <v>9</v>
      </c>
      <c r="K511" s="4">
        <f t="shared" si="14"/>
        <v>13500</v>
      </c>
      <c r="L511" s="4">
        <f t="shared" si="15"/>
        <v>5400</v>
      </c>
      <c r="M511" s="3">
        <v>0.4</v>
      </c>
    </row>
    <row r="512" spans="2:13" x14ac:dyDescent="0.25">
      <c r="B512" t="s">
        <v>22</v>
      </c>
      <c r="C512" s="1" t="s">
        <v>20</v>
      </c>
      <c r="D512" s="2">
        <v>44920</v>
      </c>
      <c r="E512" s="8" t="s">
        <v>42</v>
      </c>
      <c r="F512" s="8" t="s">
        <v>47</v>
      </c>
      <c r="G512" s="8" t="s">
        <v>48</v>
      </c>
      <c r="H512" t="s">
        <v>25</v>
      </c>
      <c r="I512" s="4">
        <v>300</v>
      </c>
      <c r="J512" s="8">
        <v>11</v>
      </c>
      <c r="K512" s="4">
        <f t="shared" si="14"/>
        <v>3300</v>
      </c>
      <c r="L512" s="4">
        <f t="shared" si="15"/>
        <v>495</v>
      </c>
      <c r="M512" s="3">
        <v>0.15</v>
      </c>
    </row>
    <row r="513" spans="2:13" x14ac:dyDescent="0.25">
      <c r="B513" t="s">
        <v>27</v>
      </c>
      <c r="C513" s="1" t="s">
        <v>14</v>
      </c>
      <c r="D513" s="2">
        <v>44927</v>
      </c>
      <c r="E513" s="8" t="s">
        <v>42</v>
      </c>
      <c r="F513" s="8" t="s">
        <v>47</v>
      </c>
      <c r="G513" s="8" t="s">
        <v>48</v>
      </c>
      <c r="H513" t="s">
        <v>18</v>
      </c>
      <c r="I513" s="4">
        <v>8902</v>
      </c>
      <c r="J513" s="8">
        <v>12</v>
      </c>
      <c r="K513" s="4">
        <f t="shared" si="14"/>
        <v>106824</v>
      </c>
      <c r="L513" s="4">
        <f t="shared" si="15"/>
        <v>37388.399999999994</v>
      </c>
      <c r="M513" s="3">
        <v>0.35</v>
      </c>
    </row>
    <row r="514" spans="2:13" x14ac:dyDescent="0.25">
      <c r="B514" t="s">
        <v>27</v>
      </c>
      <c r="C514" s="1" t="s">
        <v>20</v>
      </c>
      <c r="D514" s="2">
        <v>44934</v>
      </c>
      <c r="E514" s="8" t="s">
        <v>42</v>
      </c>
      <c r="F514" s="8" t="s">
        <v>47</v>
      </c>
      <c r="G514" s="8" t="s">
        <v>48</v>
      </c>
      <c r="H514" t="s">
        <v>35</v>
      </c>
      <c r="I514" s="4">
        <v>4500</v>
      </c>
      <c r="J514" s="8">
        <v>10</v>
      </c>
      <c r="K514" s="4">
        <f t="shared" si="14"/>
        <v>45000</v>
      </c>
      <c r="L514" s="4">
        <f t="shared" si="15"/>
        <v>11250</v>
      </c>
      <c r="M514" s="3">
        <v>0.25</v>
      </c>
    </row>
    <row r="515" spans="2:13" x14ac:dyDescent="0.25">
      <c r="B515" t="s">
        <v>24</v>
      </c>
      <c r="C515" s="1" t="s">
        <v>20</v>
      </c>
      <c r="D515" s="2">
        <v>44941</v>
      </c>
      <c r="E515" s="8" t="s">
        <v>42</v>
      </c>
      <c r="F515" s="8" t="s">
        <v>47</v>
      </c>
      <c r="G515" s="8" t="s">
        <v>48</v>
      </c>
      <c r="H515" t="s">
        <v>21</v>
      </c>
      <c r="I515" s="4">
        <v>1200</v>
      </c>
      <c r="J515" s="8">
        <v>1</v>
      </c>
      <c r="K515" s="4">
        <f t="shared" ref="K515:K546" si="16">I515*J515</f>
        <v>1200</v>
      </c>
      <c r="L515" s="4">
        <f t="shared" ref="L515:L546" si="17">K515*M515</f>
        <v>360</v>
      </c>
      <c r="M515" s="3">
        <v>0.3</v>
      </c>
    </row>
    <row r="516" spans="2:13" x14ac:dyDescent="0.25">
      <c r="B516" t="s">
        <v>13</v>
      </c>
      <c r="C516" s="1" t="s">
        <v>14</v>
      </c>
      <c r="D516" s="2">
        <v>44948</v>
      </c>
      <c r="E516" s="8" t="s">
        <v>42</v>
      </c>
      <c r="F516" s="8" t="s">
        <v>47</v>
      </c>
      <c r="G516" s="8" t="s">
        <v>48</v>
      </c>
      <c r="H516" t="s">
        <v>19</v>
      </c>
      <c r="I516" s="4">
        <v>500</v>
      </c>
      <c r="J516" s="8">
        <v>5</v>
      </c>
      <c r="K516" s="4">
        <f t="shared" si="16"/>
        <v>2500</v>
      </c>
      <c r="L516" s="4">
        <f t="shared" si="17"/>
        <v>625</v>
      </c>
      <c r="M516" s="3">
        <v>0.25</v>
      </c>
    </row>
    <row r="517" spans="2:13" x14ac:dyDescent="0.25">
      <c r="B517" t="s">
        <v>13</v>
      </c>
      <c r="C517" s="1" t="s">
        <v>14</v>
      </c>
      <c r="D517" s="2">
        <v>44955</v>
      </c>
      <c r="E517" s="8" t="s">
        <v>42</v>
      </c>
      <c r="F517" s="8" t="s">
        <v>47</v>
      </c>
      <c r="G517" s="8" t="s">
        <v>48</v>
      </c>
      <c r="H517" t="s">
        <v>33</v>
      </c>
      <c r="I517" s="4">
        <v>4600</v>
      </c>
      <c r="J517" s="8">
        <v>12</v>
      </c>
      <c r="K517" s="4">
        <f t="shared" si="16"/>
        <v>55200</v>
      </c>
      <c r="L517" s="4">
        <f t="shared" si="17"/>
        <v>13800</v>
      </c>
      <c r="M517" s="3">
        <v>0.25</v>
      </c>
    </row>
    <row r="518" spans="2:13" x14ac:dyDescent="0.25">
      <c r="B518" t="s">
        <v>34</v>
      </c>
      <c r="C518" s="1" t="s">
        <v>14</v>
      </c>
      <c r="D518" s="2">
        <v>44962</v>
      </c>
      <c r="E518" s="8" t="s">
        <v>42</v>
      </c>
      <c r="F518" s="8" t="s">
        <v>47</v>
      </c>
      <c r="G518" s="8" t="s">
        <v>48</v>
      </c>
      <c r="H518" t="s">
        <v>33</v>
      </c>
      <c r="I518" s="4">
        <v>4600</v>
      </c>
      <c r="J518" s="8">
        <v>7</v>
      </c>
      <c r="K518" s="4">
        <f t="shared" si="16"/>
        <v>32200</v>
      </c>
      <c r="L518" s="4">
        <f t="shared" si="17"/>
        <v>8050</v>
      </c>
      <c r="M518" s="3">
        <v>0.25</v>
      </c>
    </row>
    <row r="519" spans="2:13" x14ac:dyDescent="0.25">
      <c r="B519" t="s">
        <v>27</v>
      </c>
      <c r="C519" s="1" t="s">
        <v>20</v>
      </c>
      <c r="D519" s="2">
        <v>44969</v>
      </c>
      <c r="E519" s="8" t="s">
        <v>42</v>
      </c>
      <c r="F519" s="8" t="s">
        <v>47</v>
      </c>
      <c r="G519" s="8" t="s">
        <v>48</v>
      </c>
      <c r="H519" t="s">
        <v>18</v>
      </c>
      <c r="I519" s="4">
        <v>8902</v>
      </c>
      <c r="J519" s="8">
        <v>9</v>
      </c>
      <c r="K519" s="4">
        <f t="shared" si="16"/>
        <v>80118</v>
      </c>
      <c r="L519" s="4">
        <f t="shared" si="17"/>
        <v>28041.3</v>
      </c>
      <c r="M519" s="3">
        <v>0.35</v>
      </c>
    </row>
    <row r="520" spans="2:13" x14ac:dyDescent="0.25">
      <c r="B520" t="s">
        <v>13</v>
      </c>
      <c r="C520" s="1" t="s">
        <v>14</v>
      </c>
      <c r="D520" s="2">
        <v>44976</v>
      </c>
      <c r="E520" s="8" t="s">
        <v>42</v>
      </c>
      <c r="F520" s="8" t="s">
        <v>47</v>
      </c>
      <c r="G520" s="8" t="s">
        <v>48</v>
      </c>
      <c r="H520" t="s">
        <v>25</v>
      </c>
      <c r="I520" s="4">
        <v>300</v>
      </c>
      <c r="J520" s="8">
        <v>5</v>
      </c>
      <c r="K520" s="4">
        <f t="shared" si="16"/>
        <v>1500</v>
      </c>
      <c r="L520" s="4">
        <f t="shared" si="17"/>
        <v>225</v>
      </c>
      <c r="M520" s="3">
        <v>0.15</v>
      </c>
    </row>
    <row r="521" spans="2:13" x14ac:dyDescent="0.25">
      <c r="B521" t="s">
        <v>24</v>
      </c>
      <c r="C521" s="1" t="s">
        <v>20</v>
      </c>
      <c r="D521" s="2">
        <v>44983</v>
      </c>
      <c r="E521" s="8" t="s">
        <v>42</v>
      </c>
      <c r="F521" s="8" t="s">
        <v>47</v>
      </c>
      <c r="G521" s="8" t="s">
        <v>48</v>
      </c>
      <c r="H521" t="s">
        <v>32</v>
      </c>
      <c r="I521" s="4">
        <v>3200</v>
      </c>
      <c r="J521" s="8">
        <v>2</v>
      </c>
      <c r="K521" s="4">
        <f t="shared" si="16"/>
        <v>6400</v>
      </c>
      <c r="L521" s="4">
        <f t="shared" si="17"/>
        <v>1280</v>
      </c>
      <c r="M521" s="3">
        <v>0.2</v>
      </c>
    </row>
    <row r="522" spans="2:13" x14ac:dyDescent="0.25">
      <c r="B522" t="s">
        <v>27</v>
      </c>
      <c r="C522" s="1" t="s">
        <v>20</v>
      </c>
      <c r="D522" s="2">
        <v>44990</v>
      </c>
      <c r="E522" s="8" t="s">
        <v>42</v>
      </c>
      <c r="F522" s="8" t="s">
        <v>47</v>
      </c>
      <c r="G522" s="8" t="s">
        <v>48</v>
      </c>
      <c r="H522" t="s">
        <v>35</v>
      </c>
      <c r="I522" s="4">
        <v>4500</v>
      </c>
      <c r="J522" s="8">
        <v>12</v>
      </c>
      <c r="K522" s="4">
        <f t="shared" si="16"/>
        <v>54000</v>
      </c>
      <c r="L522" s="4">
        <f t="shared" si="17"/>
        <v>13500</v>
      </c>
      <c r="M522" s="3">
        <v>0.25</v>
      </c>
    </row>
    <row r="523" spans="2:13" x14ac:dyDescent="0.25">
      <c r="B523" t="s">
        <v>34</v>
      </c>
      <c r="C523" s="1" t="s">
        <v>20</v>
      </c>
      <c r="D523" s="2">
        <v>44997</v>
      </c>
      <c r="E523" s="8" t="s">
        <v>42</v>
      </c>
      <c r="F523" s="8" t="s">
        <v>47</v>
      </c>
      <c r="G523" s="8" t="s">
        <v>48</v>
      </c>
      <c r="H523" t="s">
        <v>26</v>
      </c>
      <c r="I523" s="4">
        <v>1700</v>
      </c>
      <c r="J523" s="8">
        <v>12</v>
      </c>
      <c r="K523" s="4">
        <f t="shared" si="16"/>
        <v>20400</v>
      </c>
      <c r="L523" s="4">
        <f t="shared" si="17"/>
        <v>10200</v>
      </c>
      <c r="M523" s="3">
        <v>0.5</v>
      </c>
    </row>
    <row r="524" spans="2:13" x14ac:dyDescent="0.25">
      <c r="B524" t="s">
        <v>22</v>
      </c>
      <c r="C524" s="1" t="s">
        <v>20</v>
      </c>
      <c r="D524" s="2">
        <v>45004</v>
      </c>
      <c r="E524" s="8" t="s">
        <v>42</v>
      </c>
      <c r="F524" s="8" t="s">
        <v>47</v>
      </c>
      <c r="G524" s="8" t="s">
        <v>48</v>
      </c>
      <c r="H524" t="s">
        <v>32</v>
      </c>
      <c r="I524" s="4">
        <v>3200</v>
      </c>
      <c r="J524" s="8">
        <v>8</v>
      </c>
      <c r="K524" s="4">
        <f t="shared" si="16"/>
        <v>25600</v>
      </c>
      <c r="L524" s="4">
        <f t="shared" si="17"/>
        <v>5120</v>
      </c>
      <c r="M524" s="3">
        <v>0.2</v>
      </c>
    </row>
    <row r="525" spans="2:13" x14ac:dyDescent="0.25">
      <c r="B525" t="s">
        <v>27</v>
      </c>
      <c r="C525" s="1" t="s">
        <v>14</v>
      </c>
      <c r="D525" s="2">
        <v>45011</v>
      </c>
      <c r="E525" s="8" t="s">
        <v>42</v>
      </c>
      <c r="F525" s="8" t="s">
        <v>47</v>
      </c>
      <c r="G525" s="8" t="s">
        <v>48</v>
      </c>
      <c r="H525" t="s">
        <v>25</v>
      </c>
      <c r="I525" s="4">
        <v>300</v>
      </c>
      <c r="J525" s="8">
        <v>7</v>
      </c>
      <c r="K525" s="4">
        <f t="shared" si="16"/>
        <v>2100</v>
      </c>
      <c r="L525" s="4">
        <f t="shared" si="17"/>
        <v>315</v>
      </c>
      <c r="M525" s="3">
        <v>0.15</v>
      </c>
    </row>
    <row r="526" spans="2:13" x14ac:dyDescent="0.25">
      <c r="B526" t="s">
        <v>13</v>
      </c>
      <c r="C526" s="1" t="s">
        <v>20</v>
      </c>
      <c r="D526" s="2">
        <v>45018</v>
      </c>
      <c r="E526" s="8" t="s">
        <v>42</v>
      </c>
      <c r="F526" s="8" t="s">
        <v>47</v>
      </c>
      <c r="G526" s="8" t="s">
        <v>48</v>
      </c>
      <c r="H526" t="s">
        <v>30</v>
      </c>
      <c r="I526" s="4">
        <v>3400</v>
      </c>
      <c r="J526" s="8">
        <v>12</v>
      </c>
      <c r="K526" s="4">
        <f t="shared" si="16"/>
        <v>40800</v>
      </c>
      <c r="L526" s="4">
        <f t="shared" si="17"/>
        <v>14280</v>
      </c>
      <c r="M526" s="3">
        <v>0.35</v>
      </c>
    </row>
    <row r="527" spans="2:13" x14ac:dyDescent="0.25">
      <c r="B527" t="s">
        <v>13</v>
      </c>
      <c r="C527" s="1" t="s">
        <v>14</v>
      </c>
      <c r="D527" s="2">
        <v>45025</v>
      </c>
      <c r="E527" s="8" t="s">
        <v>42</v>
      </c>
      <c r="F527" s="8" t="s">
        <v>47</v>
      </c>
      <c r="G527" s="8" t="s">
        <v>48</v>
      </c>
      <c r="H527" t="s">
        <v>33</v>
      </c>
      <c r="I527" s="4">
        <v>4600</v>
      </c>
      <c r="J527" s="8">
        <v>3</v>
      </c>
      <c r="K527" s="4">
        <f t="shared" si="16"/>
        <v>13800</v>
      </c>
      <c r="L527" s="4">
        <f t="shared" si="17"/>
        <v>3450</v>
      </c>
      <c r="M527" s="3">
        <v>0.25</v>
      </c>
    </row>
    <row r="528" spans="2:13" x14ac:dyDescent="0.25">
      <c r="B528" t="s">
        <v>27</v>
      </c>
      <c r="C528" s="1" t="s">
        <v>20</v>
      </c>
      <c r="D528" s="2">
        <v>45032</v>
      </c>
      <c r="E528" s="8" t="s">
        <v>42</v>
      </c>
      <c r="F528" s="8" t="s">
        <v>47</v>
      </c>
      <c r="G528" s="8" t="s">
        <v>48</v>
      </c>
      <c r="H528" t="s">
        <v>30</v>
      </c>
      <c r="I528" s="4">
        <v>3400</v>
      </c>
      <c r="J528" s="8">
        <v>3</v>
      </c>
      <c r="K528" s="4">
        <f t="shared" si="16"/>
        <v>10200</v>
      </c>
      <c r="L528" s="4">
        <f t="shared" si="17"/>
        <v>3570</v>
      </c>
      <c r="M528" s="3">
        <v>0.35</v>
      </c>
    </row>
    <row r="529" spans="2:13" x14ac:dyDescent="0.25">
      <c r="B529" t="s">
        <v>13</v>
      </c>
      <c r="C529" s="1" t="s">
        <v>20</v>
      </c>
      <c r="D529" s="2">
        <v>45039</v>
      </c>
      <c r="E529" s="8" t="s">
        <v>42</v>
      </c>
      <c r="F529" s="8" t="s">
        <v>47</v>
      </c>
      <c r="G529" s="8" t="s">
        <v>48</v>
      </c>
      <c r="H529" t="s">
        <v>26</v>
      </c>
      <c r="I529" s="4">
        <v>1700</v>
      </c>
      <c r="J529" s="8">
        <v>3</v>
      </c>
      <c r="K529" s="4">
        <f t="shared" si="16"/>
        <v>5100</v>
      </c>
      <c r="L529" s="4">
        <f t="shared" si="17"/>
        <v>2550</v>
      </c>
      <c r="M529" s="3">
        <v>0.5</v>
      </c>
    </row>
    <row r="530" spans="2:13" x14ac:dyDescent="0.25">
      <c r="B530" t="s">
        <v>22</v>
      </c>
      <c r="C530" s="1" t="s">
        <v>14</v>
      </c>
      <c r="D530" s="2">
        <v>45046</v>
      </c>
      <c r="E530" s="8" t="s">
        <v>42</v>
      </c>
      <c r="F530" s="8" t="s">
        <v>47</v>
      </c>
      <c r="G530" s="8" t="s">
        <v>48</v>
      </c>
      <c r="H530" t="s">
        <v>32</v>
      </c>
      <c r="I530" s="4">
        <v>3200</v>
      </c>
      <c r="J530" s="8">
        <v>8</v>
      </c>
      <c r="K530" s="4">
        <f t="shared" si="16"/>
        <v>25600</v>
      </c>
      <c r="L530" s="4">
        <f t="shared" si="17"/>
        <v>5120</v>
      </c>
      <c r="M530" s="3">
        <v>0.2</v>
      </c>
    </row>
    <row r="531" spans="2:13" x14ac:dyDescent="0.25">
      <c r="B531" t="s">
        <v>13</v>
      </c>
      <c r="C531" s="1" t="s">
        <v>20</v>
      </c>
      <c r="D531" s="2">
        <v>45053</v>
      </c>
      <c r="E531" s="8" t="s">
        <v>42</v>
      </c>
      <c r="F531" s="8" t="s">
        <v>47</v>
      </c>
      <c r="G531" s="8" t="s">
        <v>48</v>
      </c>
      <c r="H531" t="s">
        <v>18</v>
      </c>
      <c r="I531" s="4">
        <v>8902</v>
      </c>
      <c r="J531" s="8">
        <v>7</v>
      </c>
      <c r="K531" s="4">
        <f t="shared" si="16"/>
        <v>62314</v>
      </c>
      <c r="L531" s="4">
        <f t="shared" si="17"/>
        <v>21809.899999999998</v>
      </c>
      <c r="M531" s="3">
        <v>0.35</v>
      </c>
    </row>
    <row r="532" spans="2:13" x14ac:dyDescent="0.25">
      <c r="B532" t="s">
        <v>13</v>
      </c>
      <c r="C532" s="1" t="s">
        <v>20</v>
      </c>
      <c r="D532" s="2">
        <v>45060</v>
      </c>
      <c r="E532" s="8" t="s">
        <v>42</v>
      </c>
      <c r="F532" s="8" t="s">
        <v>47</v>
      </c>
      <c r="G532" s="8" t="s">
        <v>48</v>
      </c>
      <c r="H532" t="s">
        <v>35</v>
      </c>
      <c r="I532" s="4">
        <v>4500</v>
      </c>
      <c r="J532" s="8">
        <v>10</v>
      </c>
      <c r="K532" s="4">
        <f t="shared" si="16"/>
        <v>45000</v>
      </c>
      <c r="L532" s="4">
        <f t="shared" si="17"/>
        <v>11250</v>
      </c>
      <c r="M532" s="3">
        <v>0.25</v>
      </c>
    </row>
    <row r="533" spans="2:13" x14ac:dyDescent="0.25">
      <c r="B533" t="s">
        <v>13</v>
      </c>
      <c r="C533" s="1" t="s">
        <v>20</v>
      </c>
      <c r="D533" s="2">
        <v>45067</v>
      </c>
      <c r="E533" s="8" t="s">
        <v>42</v>
      </c>
      <c r="F533" s="8" t="s">
        <v>47</v>
      </c>
      <c r="G533" s="8" t="s">
        <v>48</v>
      </c>
      <c r="H533" t="s">
        <v>23</v>
      </c>
      <c r="I533" s="4">
        <v>5130</v>
      </c>
      <c r="J533" s="8">
        <v>6</v>
      </c>
      <c r="K533" s="4">
        <f t="shared" si="16"/>
        <v>30780</v>
      </c>
      <c r="L533" s="4">
        <f t="shared" si="17"/>
        <v>12312</v>
      </c>
      <c r="M533" s="3">
        <v>0.4</v>
      </c>
    </row>
    <row r="534" spans="2:13" x14ac:dyDescent="0.25">
      <c r="B534" t="s">
        <v>22</v>
      </c>
      <c r="C534" s="1" t="s">
        <v>20</v>
      </c>
      <c r="D534" s="2">
        <v>45074</v>
      </c>
      <c r="E534" s="8" t="s">
        <v>42</v>
      </c>
      <c r="F534" s="8" t="s">
        <v>47</v>
      </c>
      <c r="G534" s="8" t="s">
        <v>48</v>
      </c>
      <c r="H534" t="s">
        <v>18</v>
      </c>
      <c r="I534" s="4">
        <v>8902</v>
      </c>
      <c r="J534" s="8">
        <v>1</v>
      </c>
      <c r="K534" s="4">
        <f t="shared" si="16"/>
        <v>8902</v>
      </c>
      <c r="L534" s="4">
        <f t="shared" si="17"/>
        <v>3115.7</v>
      </c>
      <c r="M534" s="3">
        <v>0.35</v>
      </c>
    </row>
    <row r="535" spans="2:13" x14ac:dyDescent="0.25">
      <c r="B535" t="s">
        <v>22</v>
      </c>
      <c r="C535" s="1" t="s">
        <v>14</v>
      </c>
      <c r="D535" s="2">
        <v>45081</v>
      </c>
      <c r="E535" s="8" t="s">
        <v>42</v>
      </c>
      <c r="F535" s="8" t="s">
        <v>47</v>
      </c>
      <c r="G535" s="8" t="s">
        <v>48</v>
      </c>
      <c r="H535" t="s">
        <v>25</v>
      </c>
      <c r="I535" s="4">
        <v>300</v>
      </c>
      <c r="J535" s="8">
        <v>4</v>
      </c>
      <c r="K535" s="4">
        <f t="shared" si="16"/>
        <v>1200</v>
      </c>
      <c r="L535" s="4">
        <f t="shared" si="17"/>
        <v>180</v>
      </c>
      <c r="M535" s="3">
        <v>0.15</v>
      </c>
    </row>
    <row r="536" spans="2:13" x14ac:dyDescent="0.25">
      <c r="B536" t="s">
        <v>27</v>
      </c>
      <c r="C536" s="1" t="s">
        <v>20</v>
      </c>
      <c r="D536" s="2">
        <v>45088</v>
      </c>
      <c r="E536" s="8" t="s">
        <v>42</v>
      </c>
      <c r="F536" s="8" t="s">
        <v>47</v>
      </c>
      <c r="G536" s="8" t="s">
        <v>48</v>
      </c>
      <c r="H536" t="s">
        <v>28</v>
      </c>
      <c r="I536" s="4">
        <v>1500</v>
      </c>
      <c r="J536" s="8">
        <v>10</v>
      </c>
      <c r="K536" s="4">
        <f t="shared" si="16"/>
        <v>15000</v>
      </c>
      <c r="L536" s="4">
        <f t="shared" si="17"/>
        <v>6000</v>
      </c>
      <c r="M536" s="3">
        <v>0.4</v>
      </c>
    </row>
    <row r="537" spans="2:13" x14ac:dyDescent="0.25">
      <c r="B537" t="s">
        <v>27</v>
      </c>
      <c r="C537" s="1" t="s">
        <v>14</v>
      </c>
      <c r="D537" s="2">
        <v>45095</v>
      </c>
      <c r="E537" s="8" t="s">
        <v>42</v>
      </c>
      <c r="F537" s="8" t="s">
        <v>47</v>
      </c>
      <c r="G537" s="8" t="s">
        <v>48</v>
      </c>
      <c r="H537" t="s">
        <v>28</v>
      </c>
      <c r="I537" s="4">
        <v>1500</v>
      </c>
      <c r="J537" s="8">
        <v>10</v>
      </c>
      <c r="K537" s="4">
        <f t="shared" si="16"/>
        <v>15000</v>
      </c>
      <c r="L537" s="4">
        <f t="shared" si="17"/>
        <v>6000</v>
      </c>
      <c r="M537" s="3">
        <v>0.4</v>
      </c>
    </row>
    <row r="538" spans="2:13" x14ac:dyDescent="0.25">
      <c r="B538" t="s">
        <v>13</v>
      </c>
      <c r="C538" s="1" t="s">
        <v>20</v>
      </c>
      <c r="D538" s="2">
        <v>45102</v>
      </c>
      <c r="E538" s="8" t="s">
        <v>42</v>
      </c>
      <c r="F538" s="8" t="s">
        <v>47</v>
      </c>
      <c r="G538" s="8" t="s">
        <v>48</v>
      </c>
      <c r="H538" t="s">
        <v>21</v>
      </c>
      <c r="I538" s="4">
        <v>1200</v>
      </c>
      <c r="J538" s="8">
        <v>8</v>
      </c>
      <c r="K538" s="4">
        <f t="shared" si="16"/>
        <v>9600</v>
      </c>
      <c r="L538" s="4">
        <f t="shared" si="17"/>
        <v>2880</v>
      </c>
      <c r="M538" s="3">
        <v>0.3</v>
      </c>
    </row>
    <row r="539" spans="2:13" x14ac:dyDescent="0.25">
      <c r="B539" t="s">
        <v>27</v>
      </c>
      <c r="C539" s="1" t="s">
        <v>20</v>
      </c>
      <c r="D539" s="2">
        <v>45109</v>
      </c>
      <c r="E539" s="8" t="s">
        <v>42</v>
      </c>
      <c r="F539" s="8" t="s">
        <v>47</v>
      </c>
      <c r="G539" s="8" t="s">
        <v>48</v>
      </c>
      <c r="H539" t="s">
        <v>19</v>
      </c>
      <c r="I539" s="4">
        <v>500</v>
      </c>
      <c r="J539" s="8">
        <v>7</v>
      </c>
      <c r="K539" s="4">
        <f t="shared" si="16"/>
        <v>3500</v>
      </c>
      <c r="L539" s="4">
        <f t="shared" si="17"/>
        <v>875</v>
      </c>
      <c r="M539" s="3">
        <v>0.25</v>
      </c>
    </row>
    <row r="540" spans="2:13" x14ac:dyDescent="0.25">
      <c r="B540" t="s">
        <v>13</v>
      </c>
      <c r="C540" s="1" t="s">
        <v>20</v>
      </c>
      <c r="D540" s="2">
        <v>45116</v>
      </c>
      <c r="E540" s="8" t="s">
        <v>42</v>
      </c>
      <c r="F540" s="8" t="s">
        <v>47</v>
      </c>
      <c r="G540" s="8" t="s">
        <v>48</v>
      </c>
      <c r="H540" t="s">
        <v>28</v>
      </c>
      <c r="I540" s="4">
        <v>1500</v>
      </c>
      <c r="J540" s="8">
        <v>2</v>
      </c>
      <c r="K540" s="4">
        <f t="shared" si="16"/>
        <v>3000</v>
      </c>
      <c r="L540" s="4">
        <f t="shared" si="17"/>
        <v>1200</v>
      </c>
      <c r="M540" s="3">
        <v>0.4</v>
      </c>
    </row>
    <row r="541" spans="2:13" x14ac:dyDescent="0.25">
      <c r="B541" t="s">
        <v>24</v>
      </c>
      <c r="C541" s="1" t="s">
        <v>14</v>
      </c>
      <c r="D541" s="2">
        <v>45123</v>
      </c>
      <c r="E541" s="8" t="s">
        <v>42</v>
      </c>
      <c r="F541" s="8" t="s">
        <v>47</v>
      </c>
      <c r="G541" s="8" t="s">
        <v>48</v>
      </c>
      <c r="H541" t="s">
        <v>19</v>
      </c>
      <c r="I541" s="4">
        <v>500</v>
      </c>
      <c r="J541" s="8">
        <v>4</v>
      </c>
      <c r="K541" s="4">
        <f t="shared" si="16"/>
        <v>2000</v>
      </c>
      <c r="L541" s="4">
        <f t="shared" si="17"/>
        <v>500</v>
      </c>
      <c r="M541" s="3">
        <v>0.25</v>
      </c>
    </row>
    <row r="542" spans="2:13" x14ac:dyDescent="0.25">
      <c r="B542" t="s">
        <v>13</v>
      </c>
      <c r="C542" s="1" t="s">
        <v>20</v>
      </c>
      <c r="D542" s="2">
        <v>45130</v>
      </c>
      <c r="E542" s="8" t="s">
        <v>42</v>
      </c>
      <c r="F542" s="8" t="s">
        <v>47</v>
      </c>
      <c r="G542" s="8" t="s">
        <v>48</v>
      </c>
      <c r="H542" t="s">
        <v>19</v>
      </c>
      <c r="I542" s="4">
        <v>500</v>
      </c>
      <c r="J542" s="8">
        <v>5</v>
      </c>
      <c r="K542" s="4">
        <f t="shared" si="16"/>
        <v>2500</v>
      </c>
      <c r="L542" s="4">
        <f t="shared" si="17"/>
        <v>625</v>
      </c>
      <c r="M542" s="3">
        <v>0.25</v>
      </c>
    </row>
    <row r="543" spans="2:13" x14ac:dyDescent="0.25">
      <c r="B543" t="s">
        <v>27</v>
      </c>
      <c r="C543" s="1" t="s">
        <v>20</v>
      </c>
      <c r="D543" s="2">
        <v>45137</v>
      </c>
      <c r="E543" s="8" t="s">
        <v>42</v>
      </c>
      <c r="F543" s="8" t="s">
        <v>47</v>
      </c>
      <c r="G543" s="8" t="s">
        <v>48</v>
      </c>
      <c r="H543" t="s">
        <v>31</v>
      </c>
      <c r="I543" s="4">
        <v>5300</v>
      </c>
      <c r="J543" s="8">
        <v>11</v>
      </c>
      <c r="K543" s="4">
        <f t="shared" si="16"/>
        <v>58300</v>
      </c>
      <c r="L543" s="4">
        <f t="shared" si="17"/>
        <v>17490</v>
      </c>
      <c r="M543" s="3">
        <v>0.3</v>
      </c>
    </row>
    <row r="544" spans="2:13" x14ac:dyDescent="0.25">
      <c r="B544" t="s">
        <v>27</v>
      </c>
      <c r="C544" s="1" t="s">
        <v>14</v>
      </c>
      <c r="D544" s="2">
        <v>45144</v>
      </c>
      <c r="E544" s="8" t="s">
        <v>42</v>
      </c>
      <c r="F544" s="8" t="s">
        <v>47</v>
      </c>
      <c r="G544" s="8" t="s">
        <v>48</v>
      </c>
      <c r="H544" t="s">
        <v>31</v>
      </c>
      <c r="I544" s="4">
        <v>5300</v>
      </c>
      <c r="J544" s="8">
        <v>11</v>
      </c>
      <c r="K544" s="4">
        <f t="shared" si="16"/>
        <v>58300</v>
      </c>
      <c r="L544" s="4">
        <f t="shared" si="17"/>
        <v>17490</v>
      </c>
      <c r="M544" s="3">
        <v>0.3</v>
      </c>
    </row>
    <row r="545" spans="2:13" x14ac:dyDescent="0.25">
      <c r="B545" t="s">
        <v>34</v>
      </c>
      <c r="C545" s="1" t="s">
        <v>14</v>
      </c>
      <c r="D545" s="2">
        <v>45151</v>
      </c>
      <c r="E545" s="8" t="s">
        <v>42</v>
      </c>
      <c r="F545" s="8" t="s">
        <v>47</v>
      </c>
      <c r="G545" s="8" t="s">
        <v>48</v>
      </c>
      <c r="H545" t="s">
        <v>33</v>
      </c>
      <c r="I545" s="4">
        <v>4600</v>
      </c>
      <c r="J545" s="8">
        <v>1</v>
      </c>
      <c r="K545" s="4">
        <f t="shared" si="16"/>
        <v>4600</v>
      </c>
      <c r="L545" s="4">
        <f t="shared" si="17"/>
        <v>1150</v>
      </c>
      <c r="M545" s="3">
        <v>0.25</v>
      </c>
    </row>
    <row r="546" spans="2:13" x14ac:dyDescent="0.25">
      <c r="B546" t="s">
        <v>27</v>
      </c>
      <c r="C546" s="1" t="s">
        <v>20</v>
      </c>
      <c r="D546" s="2">
        <v>45158</v>
      </c>
      <c r="E546" s="8" t="s">
        <v>42</v>
      </c>
      <c r="F546" s="8" t="s">
        <v>47</v>
      </c>
      <c r="G546" s="8" t="s">
        <v>48</v>
      </c>
      <c r="H546" t="s">
        <v>18</v>
      </c>
      <c r="I546" s="4">
        <v>8902</v>
      </c>
      <c r="J546" s="8">
        <v>17</v>
      </c>
      <c r="K546" s="4">
        <f t="shared" si="16"/>
        <v>151334</v>
      </c>
      <c r="L546" s="4">
        <f t="shared" si="17"/>
        <v>52966.899999999994</v>
      </c>
      <c r="M546" s="3">
        <v>0.35</v>
      </c>
    </row>
    <row r="547" spans="2:13" x14ac:dyDescent="0.25">
      <c r="B547" t="s">
        <v>13</v>
      </c>
      <c r="C547" s="1" t="s">
        <v>20</v>
      </c>
      <c r="D547" s="2">
        <v>45165</v>
      </c>
      <c r="E547" s="8" t="s">
        <v>42</v>
      </c>
      <c r="F547" s="8" t="s">
        <v>47</v>
      </c>
      <c r="G547" s="8" t="s">
        <v>48</v>
      </c>
      <c r="H547" t="s">
        <v>33</v>
      </c>
      <c r="I547" s="4">
        <v>4600</v>
      </c>
      <c r="J547" s="8">
        <v>6</v>
      </c>
      <c r="K547" s="4">
        <f t="shared" ref="K547" si="18">I547*J547</f>
        <v>27600</v>
      </c>
      <c r="L547" s="4">
        <f t="shared" ref="L547" si="19">K547*M547</f>
        <v>6900</v>
      </c>
      <c r="M547" s="3">
        <v>0.25</v>
      </c>
    </row>
    <row r="548" spans="2:13" x14ac:dyDescent="0.25">
      <c r="B548" t="s">
        <v>22</v>
      </c>
      <c r="C548" s="1" t="s">
        <v>20</v>
      </c>
      <c r="D548" s="2">
        <v>44766</v>
      </c>
      <c r="E548" s="8" t="s">
        <v>42</v>
      </c>
      <c r="F548" s="8" t="s">
        <v>45</v>
      </c>
      <c r="G548" s="8" t="s">
        <v>46</v>
      </c>
      <c r="H548" t="s">
        <v>31</v>
      </c>
      <c r="I548" s="4">
        <v>5300</v>
      </c>
      <c r="J548" s="8">
        <v>9</v>
      </c>
      <c r="K548" s="4">
        <v>47700</v>
      </c>
      <c r="L548" s="4">
        <v>14310</v>
      </c>
      <c r="M548" s="3">
        <v>0.3</v>
      </c>
    </row>
    <row r="549" spans="2:13" x14ac:dyDescent="0.25">
      <c r="B549" t="s">
        <v>27</v>
      </c>
      <c r="C549" s="1" t="s">
        <v>20</v>
      </c>
      <c r="D549" s="2">
        <v>44773</v>
      </c>
      <c r="E549" s="8" t="s">
        <v>42</v>
      </c>
      <c r="F549" s="8" t="s">
        <v>45</v>
      </c>
      <c r="G549" s="8" t="s">
        <v>46</v>
      </c>
      <c r="H549" t="s">
        <v>21</v>
      </c>
      <c r="I549" s="4">
        <v>1200</v>
      </c>
      <c r="J549" s="8">
        <v>3</v>
      </c>
      <c r="K549" s="4">
        <v>3600</v>
      </c>
      <c r="L549" s="4">
        <v>1080</v>
      </c>
      <c r="M549" s="3">
        <v>0.3</v>
      </c>
    </row>
    <row r="550" spans="2:13" x14ac:dyDescent="0.25">
      <c r="B550" t="s">
        <v>13</v>
      </c>
      <c r="C550" s="1" t="s">
        <v>20</v>
      </c>
      <c r="D550" s="2">
        <v>44780</v>
      </c>
      <c r="E550" s="8" t="s">
        <v>42</v>
      </c>
      <c r="F550" s="8" t="s">
        <v>45</v>
      </c>
      <c r="G550" s="8" t="s">
        <v>46</v>
      </c>
      <c r="H550" t="s">
        <v>25</v>
      </c>
      <c r="I550" s="4">
        <v>300</v>
      </c>
      <c r="J550" s="8">
        <v>6</v>
      </c>
      <c r="K550" s="4">
        <v>1800</v>
      </c>
      <c r="L550" s="4">
        <v>270</v>
      </c>
      <c r="M550" s="3">
        <v>0.15</v>
      </c>
    </row>
    <row r="551" spans="2:13" x14ac:dyDescent="0.25">
      <c r="B551" t="s">
        <v>13</v>
      </c>
      <c r="C551" s="1" t="s">
        <v>14</v>
      </c>
      <c r="D551" s="2">
        <v>44787</v>
      </c>
      <c r="E551" s="8" t="s">
        <v>42</v>
      </c>
      <c r="F551" s="8" t="s">
        <v>45</v>
      </c>
      <c r="G551" s="8" t="s">
        <v>46</v>
      </c>
      <c r="H551" t="s">
        <v>35</v>
      </c>
      <c r="I551" s="4">
        <v>4500</v>
      </c>
      <c r="J551" s="8">
        <v>6</v>
      </c>
      <c r="K551" s="4">
        <v>27000</v>
      </c>
      <c r="L551" s="4">
        <v>6750</v>
      </c>
      <c r="M551" s="3">
        <v>0.25</v>
      </c>
    </row>
    <row r="552" spans="2:13" x14ac:dyDescent="0.25">
      <c r="B552" t="s">
        <v>13</v>
      </c>
      <c r="C552" s="1" t="s">
        <v>14</v>
      </c>
      <c r="D552" s="2">
        <v>44794</v>
      </c>
      <c r="E552" s="8" t="s">
        <v>42</v>
      </c>
      <c r="F552" s="8" t="s">
        <v>45</v>
      </c>
      <c r="G552" s="8" t="s">
        <v>46</v>
      </c>
      <c r="H552" t="s">
        <v>28</v>
      </c>
      <c r="I552" s="4">
        <v>1500</v>
      </c>
      <c r="J552" s="8">
        <v>5</v>
      </c>
      <c r="K552" s="4">
        <v>7500</v>
      </c>
      <c r="L552" s="4">
        <v>3000</v>
      </c>
      <c r="M552" s="3">
        <v>0.4</v>
      </c>
    </row>
    <row r="553" spans="2:13" x14ac:dyDescent="0.25">
      <c r="B553" t="s">
        <v>13</v>
      </c>
      <c r="C553" s="1" t="s">
        <v>14</v>
      </c>
      <c r="D553" s="2">
        <v>44801</v>
      </c>
      <c r="E553" s="8" t="s">
        <v>42</v>
      </c>
      <c r="F553" s="8" t="s">
        <v>45</v>
      </c>
      <c r="G553" s="8" t="s">
        <v>46</v>
      </c>
      <c r="H553" t="s">
        <v>35</v>
      </c>
      <c r="I553" s="4">
        <v>4500</v>
      </c>
      <c r="J553" s="8">
        <v>7</v>
      </c>
      <c r="K553" s="4">
        <v>31500</v>
      </c>
      <c r="L553" s="4">
        <v>7875</v>
      </c>
      <c r="M553" s="3">
        <v>0.25</v>
      </c>
    </row>
    <row r="554" spans="2:13" x14ac:dyDescent="0.25">
      <c r="B554" t="s">
        <v>13</v>
      </c>
      <c r="C554" s="1" t="s">
        <v>20</v>
      </c>
      <c r="D554" s="2">
        <v>44808</v>
      </c>
      <c r="E554" s="8" t="s">
        <v>42</v>
      </c>
      <c r="F554" s="8" t="s">
        <v>45</v>
      </c>
      <c r="G554" s="8" t="s">
        <v>46</v>
      </c>
      <c r="H554" t="s">
        <v>32</v>
      </c>
      <c r="I554" s="4">
        <v>3200</v>
      </c>
      <c r="J554" s="8">
        <v>7</v>
      </c>
      <c r="K554" s="4">
        <v>22400</v>
      </c>
      <c r="L554" s="4">
        <v>4480</v>
      </c>
      <c r="M554" s="3">
        <v>0.2</v>
      </c>
    </row>
    <row r="555" spans="2:13" x14ac:dyDescent="0.25">
      <c r="B555" t="s">
        <v>13</v>
      </c>
      <c r="C555" s="1" t="s">
        <v>20</v>
      </c>
      <c r="D555" s="2">
        <v>44815</v>
      </c>
      <c r="E555" s="8" t="s">
        <v>42</v>
      </c>
      <c r="F555" s="8" t="s">
        <v>45</v>
      </c>
      <c r="G555" s="8" t="s">
        <v>46</v>
      </c>
      <c r="H555" t="s">
        <v>28</v>
      </c>
      <c r="I555" s="4">
        <v>1500</v>
      </c>
      <c r="J555" s="8">
        <v>9</v>
      </c>
      <c r="K555" s="4">
        <v>13500</v>
      </c>
      <c r="L555" s="4">
        <v>5400</v>
      </c>
      <c r="M555" s="3">
        <v>0.4</v>
      </c>
    </row>
    <row r="556" spans="2:13" x14ac:dyDescent="0.25">
      <c r="B556" t="s">
        <v>27</v>
      </c>
      <c r="C556" s="1" t="s">
        <v>20</v>
      </c>
      <c r="D556" s="2">
        <v>44822</v>
      </c>
      <c r="E556" s="8" t="s">
        <v>42</v>
      </c>
      <c r="F556" s="8" t="s">
        <v>45</v>
      </c>
      <c r="G556" s="8" t="s">
        <v>46</v>
      </c>
      <c r="H556" t="s">
        <v>19</v>
      </c>
      <c r="I556" s="4">
        <v>500</v>
      </c>
      <c r="J556" s="8">
        <v>2</v>
      </c>
      <c r="K556" s="4">
        <v>1000</v>
      </c>
      <c r="L556" s="4">
        <v>250</v>
      </c>
      <c r="M556" s="3">
        <v>0.25</v>
      </c>
    </row>
    <row r="557" spans="2:13" x14ac:dyDescent="0.25">
      <c r="B557" t="s">
        <v>13</v>
      </c>
      <c r="C557" s="1" t="s">
        <v>14</v>
      </c>
      <c r="D557" s="2">
        <v>44829</v>
      </c>
      <c r="E557" s="8" t="s">
        <v>42</v>
      </c>
      <c r="F557" s="8" t="s">
        <v>45</v>
      </c>
      <c r="G557" s="8" t="s">
        <v>46</v>
      </c>
      <c r="H557" t="s">
        <v>19</v>
      </c>
      <c r="I557" s="4">
        <v>500</v>
      </c>
      <c r="J557" s="8">
        <v>9</v>
      </c>
      <c r="K557" s="4">
        <v>4500</v>
      </c>
      <c r="L557" s="4">
        <v>1125</v>
      </c>
      <c r="M557" s="3">
        <v>0.25</v>
      </c>
    </row>
    <row r="558" spans="2:13" x14ac:dyDescent="0.25">
      <c r="B558" t="s">
        <v>13</v>
      </c>
      <c r="C558" s="1" t="s">
        <v>20</v>
      </c>
      <c r="D558" s="2">
        <v>44836</v>
      </c>
      <c r="E558" s="8" t="s">
        <v>42</v>
      </c>
      <c r="F558" s="8" t="s">
        <v>45</v>
      </c>
      <c r="G558" s="8" t="s">
        <v>46</v>
      </c>
      <c r="H558" t="s">
        <v>31</v>
      </c>
      <c r="I558" s="4">
        <v>5300</v>
      </c>
      <c r="J558" s="8">
        <v>4</v>
      </c>
      <c r="K558" s="4">
        <v>21200</v>
      </c>
      <c r="L558" s="4">
        <v>6360</v>
      </c>
      <c r="M558" s="3">
        <v>0.3</v>
      </c>
    </row>
    <row r="559" spans="2:13" x14ac:dyDescent="0.25">
      <c r="B559" t="s">
        <v>27</v>
      </c>
      <c r="C559" s="1" t="s">
        <v>20</v>
      </c>
      <c r="D559" s="2">
        <v>44843</v>
      </c>
      <c r="E559" s="8" t="s">
        <v>42</v>
      </c>
      <c r="F559" s="8" t="s">
        <v>45</v>
      </c>
      <c r="G559" s="8" t="s">
        <v>46</v>
      </c>
      <c r="H559" t="s">
        <v>33</v>
      </c>
      <c r="I559" s="4">
        <v>4600</v>
      </c>
      <c r="J559" s="8">
        <v>5</v>
      </c>
      <c r="K559" s="4">
        <v>23000</v>
      </c>
      <c r="L559" s="4">
        <v>5750</v>
      </c>
      <c r="M559" s="3">
        <v>0.25</v>
      </c>
    </row>
    <row r="560" spans="2:13" x14ac:dyDescent="0.25">
      <c r="B560" t="s">
        <v>27</v>
      </c>
      <c r="C560" s="1" t="s">
        <v>20</v>
      </c>
      <c r="D560" s="2">
        <v>44850</v>
      </c>
      <c r="E560" s="8" t="s">
        <v>42</v>
      </c>
      <c r="F560" s="8" t="s">
        <v>45</v>
      </c>
      <c r="G560" s="8" t="s">
        <v>46</v>
      </c>
      <c r="H560" t="s">
        <v>33</v>
      </c>
      <c r="I560" s="4">
        <v>4600</v>
      </c>
      <c r="J560" s="8">
        <v>11</v>
      </c>
      <c r="K560" s="4">
        <v>50600</v>
      </c>
      <c r="L560" s="4">
        <v>12650</v>
      </c>
      <c r="M560" s="3">
        <v>0.25</v>
      </c>
    </row>
    <row r="561" spans="2:13" x14ac:dyDescent="0.25">
      <c r="B561" t="s">
        <v>13</v>
      </c>
      <c r="C561" s="1" t="s">
        <v>20</v>
      </c>
      <c r="D561" s="2">
        <v>44857</v>
      </c>
      <c r="E561" s="8" t="s">
        <v>42</v>
      </c>
      <c r="F561" s="8" t="s">
        <v>45</v>
      </c>
      <c r="G561" s="8" t="s">
        <v>46</v>
      </c>
      <c r="H561" t="s">
        <v>21</v>
      </c>
      <c r="I561" s="4">
        <v>1200</v>
      </c>
      <c r="J561" s="8">
        <v>6</v>
      </c>
      <c r="K561" s="4">
        <v>7200</v>
      </c>
      <c r="L561" s="4">
        <v>2160</v>
      </c>
      <c r="M561" s="3">
        <v>0.3</v>
      </c>
    </row>
    <row r="562" spans="2:13" x14ac:dyDescent="0.25">
      <c r="B562" t="s">
        <v>13</v>
      </c>
      <c r="C562" s="1" t="s">
        <v>14</v>
      </c>
      <c r="D562" s="2">
        <v>44864</v>
      </c>
      <c r="E562" s="8" t="s">
        <v>42</v>
      </c>
      <c r="F562" s="8" t="s">
        <v>45</v>
      </c>
      <c r="G562" s="8" t="s">
        <v>46</v>
      </c>
      <c r="H562" t="s">
        <v>32</v>
      </c>
      <c r="I562" s="4">
        <v>3200</v>
      </c>
      <c r="J562" s="8">
        <v>1</v>
      </c>
      <c r="K562" s="4">
        <v>3200</v>
      </c>
      <c r="L562" s="4">
        <v>640</v>
      </c>
      <c r="M562" s="3">
        <v>0.2</v>
      </c>
    </row>
    <row r="563" spans="2:13" x14ac:dyDescent="0.25">
      <c r="B563" t="s">
        <v>13</v>
      </c>
      <c r="C563" s="1" t="s">
        <v>14</v>
      </c>
      <c r="D563" s="2">
        <v>44871</v>
      </c>
      <c r="E563" s="8" t="s">
        <v>42</v>
      </c>
      <c r="F563" s="8" t="s">
        <v>45</v>
      </c>
      <c r="G563" s="8" t="s">
        <v>46</v>
      </c>
      <c r="H563" t="s">
        <v>31</v>
      </c>
      <c r="I563" s="4">
        <v>5300</v>
      </c>
      <c r="J563" s="8">
        <v>12</v>
      </c>
      <c r="K563" s="4">
        <v>63600</v>
      </c>
      <c r="L563" s="4">
        <v>19080</v>
      </c>
      <c r="M563" s="3">
        <v>0.3</v>
      </c>
    </row>
    <row r="564" spans="2:13" x14ac:dyDescent="0.25">
      <c r="B564" t="s">
        <v>27</v>
      </c>
      <c r="C564" s="1" t="s">
        <v>20</v>
      </c>
      <c r="D564" s="2">
        <v>44878</v>
      </c>
      <c r="E564" s="8" t="s">
        <v>42</v>
      </c>
      <c r="F564" s="8" t="s">
        <v>45</v>
      </c>
      <c r="G564" s="8" t="s">
        <v>46</v>
      </c>
      <c r="H564" t="s">
        <v>19</v>
      </c>
      <c r="I564" s="4">
        <v>500</v>
      </c>
      <c r="J564" s="8">
        <v>5</v>
      </c>
      <c r="K564" s="4">
        <v>2500</v>
      </c>
      <c r="L564" s="4">
        <v>625</v>
      </c>
      <c r="M564" s="3">
        <v>0.25</v>
      </c>
    </row>
    <row r="565" spans="2:13" x14ac:dyDescent="0.25">
      <c r="B565" t="s">
        <v>34</v>
      </c>
      <c r="C565" s="1" t="s">
        <v>20</v>
      </c>
      <c r="D565" s="2">
        <v>44885</v>
      </c>
      <c r="E565" s="8" t="s">
        <v>42</v>
      </c>
      <c r="F565" s="8" t="s">
        <v>45</v>
      </c>
      <c r="G565" s="8" t="s">
        <v>46</v>
      </c>
      <c r="H565" t="s">
        <v>23</v>
      </c>
      <c r="I565" s="4">
        <v>5130</v>
      </c>
      <c r="J565" s="8">
        <v>7</v>
      </c>
      <c r="K565" s="4">
        <v>35910</v>
      </c>
      <c r="L565" s="4">
        <v>14364</v>
      </c>
      <c r="M565" s="3">
        <v>0.4</v>
      </c>
    </row>
    <row r="566" spans="2:13" x14ac:dyDescent="0.25">
      <c r="B566" t="s">
        <v>13</v>
      </c>
      <c r="C566" s="1" t="s">
        <v>14</v>
      </c>
      <c r="D566" s="2">
        <v>44892</v>
      </c>
      <c r="E566" s="8" t="s">
        <v>42</v>
      </c>
      <c r="F566" s="8" t="s">
        <v>45</v>
      </c>
      <c r="G566" s="8" t="s">
        <v>46</v>
      </c>
      <c r="H566" t="s">
        <v>28</v>
      </c>
      <c r="I566" s="4">
        <v>1500</v>
      </c>
      <c r="J566" s="8">
        <v>5</v>
      </c>
      <c r="K566" s="4">
        <v>7500</v>
      </c>
      <c r="L566" s="4">
        <v>3000</v>
      </c>
      <c r="M566" s="3">
        <v>0.4</v>
      </c>
    </row>
    <row r="567" spans="2:13" x14ac:dyDescent="0.25">
      <c r="B567" t="s">
        <v>27</v>
      </c>
      <c r="C567" s="1" t="s">
        <v>20</v>
      </c>
      <c r="D567" s="2">
        <v>44899</v>
      </c>
      <c r="E567" s="8" t="s">
        <v>42</v>
      </c>
      <c r="F567" s="8" t="s">
        <v>45</v>
      </c>
      <c r="G567" s="8" t="s">
        <v>46</v>
      </c>
      <c r="H567" t="s">
        <v>31</v>
      </c>
      <c r="I567" s="4">
        <v>5300</v>
      </c>
      <c r="J567" s="8">
        <v>10</v>
      </c>
      <c r="K567" s="4">
        <v>53000</v>
      </c>
      <c r="L567" s="4">
        <v>15900</v>
      </c>
      <c r="M567" s="3">
        <v>0.3</v>
      </c>
    </row>
    <row r="568" spans="2:13" x14ac:dyDescent="0.25">
      <c r="B568" t="s">
        <v>13</v>
      </c>
      <c r="C568" s="1" t="s">
        <v>20</v>
      </c>
      <c r="D568" s="2">
        <v>44906</v>
      </c>
      <c r="E568" s="8" t="s">
        <v>42</v>
      </c>
      <c r="F568" s="8" t="s">
        <v>45</v>
      </c>
      <c r="G568" s="8" t="s">
        <v>46</v>
      </c>
      <c r="H568" t="s">
        <v>29</v>
      </c>
      <c r="I568" s="4">
        <v>5340</v>
      </c>
      <c r="J568" s="8">
        <v>8</v>
      </c>
      <c r="K568" s="4">
        <v>42720</v>
      </c>
      <c r="L568" s="4">
        <v>12816</v>
      </c>
      <c r="M568" s="3">
        <v>0.3</v>
      </c>
    </row>
    <row r="569" spans="2:13" x14ac:dyDescent="0.25">
      <c r="B569" t="s">
        <v>24</v>
      </c>
      <c r="C569" s="1" t="s">
        <v>20</v>
      </c>
      <c r="D569" s="2">
        <v>44913</v>
      </c>
      <c r="E569" s="8" t="s">
        <v>42</v>
      </c>
      <c r="F569" s="8" t="s">
        <v>45</v>
      </c>
      <c r="G569" s="8" t="s">
        <v>46</v>
      </c>
      <c r="H569" t="s">
        <v>31</v>
      </c>
      <c r="I569" s="4">
        <v>5300</v>
      </c>
      <c r="J569" s="8">
        <v>6</v>
      </c>
      <c r="K569" s="4">
        <v>31800</v>
      </c>
      <c r="L569" s="4">
        <v>9540</v>
      </c>
      <c r="M569" s="3">
        <v>0.3</v>
      </c>
    </row>
    <row r="570" spans="2:13" x14ac:dyDescent="0.25">
      <c r="B570" t="s">
        <v>27</v>
      </c>
      <c r="C570" s="1" t="s">
        <v>14</v>
      </c>
      <c r="D570" s="2">
        <v>44920</v>
      </c>
      <c r="E570" s="8" t="s">
        <v>42</v>
      </c>
      <c r="F570" s="8" t="s">
        <v>45</v>
      </c>
      <c r="G570" s="8" t="s">
        <v>46</v>
      </c>
      <c r="H570" t="s">
        <v>19</v>
      </c>
      <c r="I570" s="4">
        <v>500</v>
      </c>
      <c r="J570" s="8">
        <v>5</v>
      </c>
      <c r="K570" s="4">
        <v>2500</v>
      </c>
      <c r="L570" s="4">
        <v>625</v>
      </c>
      <c r="M570" s="3">
        <v>0.25</v>
      </c>
    </row>
    <row r="571" spans="2:13" x14ac:dyDescent="0.25">
      <c r="B571" t="s">
        <v>13</v>
      </c>
      <c r="C571" s="1" t="s">
        <v>20</v>
      </c>
      <c r="D571" s="2">
        <v>44927</v>
      </c>
      <c r="E571" s="8" t="s">
        <v>42</v>
      </c>
      <c r="F571" s="8" t="s">
        <v>45</v>
      </c>
      <c r="G571" s="8" t="s">
        <v>46</v>
      </c>
      <c r="H571" t="s">
        <v>18</v>
      </c>
      <c r="I571" s="4">
        <v>8902</v>
      </c>
      <c r="J571" s="8">
        <v>11</v>
      </c>
      <c r="K571" s="4">
        <v>97922</v>
      </c>
      <c r="L571" s="4">
        <v>34272.699999999997</v>
      </c>
      <c r="M571" s="3">
        <v>0.35</v>
      </c>
    </row>
    <row r="572" spans="2:13" x14ac:dyDescent="0.25">
      <c r="B572" t="s">
        <v>24</v>
      </c>
      <c r="C572" s="1" t="s">
        <v>20</v>
      </c>
      <c r="D572" s="2">
        <v>44934</v>
      </c>
      <c r="E572" s="8" t="s">
        <v>42</v>
      </c>
      <c r="F572" s="8" t="s">
        <v>45</v>
      </c>
      <c r="G572" s="8" t="s">
        <v>46</v>
      </c>
      <c r="H572" t="s">
        <v>29</v>
      </c>
      <c r="I572" s="4">
        <v>5340</v>
      </c>
      <c r="J572" s="8">
        <v>5</v>
      </c>
      <c r="K572" s="4">
        <v>26700</v>
      </c>
      <c r="L572" s="4">
        <v>8010</v>
      </c>
      <c r="M572" s="3">
        <v>0.3</v>
      </c>
    </row>
    <row r="573" spans="2:13" x14ac:dyDescent="0.25">
      <c r="B573" t="s">
        <v>24</v>
      </c>
      <c r="C573" s="1" t="s">
        <v>14</v>
      </c>
      <c r="D573" s="2">
        <v>44941</v>
      </c>
      <c r="E573" s="8" t="s">
        <v>42</v>
      </c>
      <c r="F573" s="8" t="s">
        <v>45</v>
      </c>
      <c r="G573" s="8" t="s">
        <v>46</v>
      </c>
      <c r="H573" t="s">
        <v>25</v>
      </c>
      <c r="I573" s="4">
        <v>300</v>
      </c>
      <c r="J573" s="8">
        <v>3</v>
      </c>
      <c r="K573" s="4">
        <v>900</v>
      </c>
      <c r="L573" s="4">
        <v>135</v>
      </c>
      <c r="M573" s="3">
        <v>0.15</v>
      </c>
    </row>
    <row r="574" spans="2:13" x14ac:dyDescent="0.25">
      <c r="B574" t="s">
        <v>13</v>
      </c>
      <c r="C574" s="1" t="s">
        <v>14</v>
      </c>
      <c r="D574" s="2">
        <v>44948</v>
      </c>
      <c r="E574" s="8" t="s">
        <v>42</v>
      </c>
      <c r="F574" s="8" t="s">
        <v>45</v>
      </c>
      <c r="G574" s="8" t="s">
        <v>46</v>
      </c>
      <c r="H574" t="s">
        <v>32</v>
      </c>
      <c r="I574" s="4">
        <v>3200</v>
      </c>
      <c r="J574" s="8">
        <v>3</v>
      </c>
      <c r="K574" s="4">
        <v>9600</v>
      </c>
      <c r="L574" s="4">
        <v>1920</v>
      </c>
      <c r="M574" s="3">
        <v>0.2</v>
      </c>
    </row>
    <row r="575" spans="2:13" x14ac:dyDescent="0.25">
      <c r="B575" t="s">
        <v>34</v>
      </c>
      <c r="C575" s="1" t="s">
        <v>20</v>
      </c>
      <c r="D575" s="2">
        <v>44955</v>
      </c>
      <c r="E575" s="8" t="s">
        <v>42</v>
      </c>
      <c r="F575" s="8" t="s">
        <v>45</v>
      </c>
      <c r="G575" s="8" t="s">
        <v>46</v>
      </c>
      <c r="H575" t="s">
        <v>31</v>
      </c>
      <c r="I575" s="4">
        <v>5300</v>
      </c>
      <c r="J575" s="8">
        <v>1</v>
      </c>
      <c r="K575" s="4">
        <v>5300</v>
      </c>
      <c r="L575" s="4">
        <v>1590</v>
      </c>
      <c r="M575" s="3">
        <v>0.3</v>
      </c>
    </row>
    <row r="576" spans="2:13" x14ac:dyDescent="0.25">
      <c r="B576" t="s">
        <v>27</v>
      </c>
      <c r="C576" s="1" t="s">
        <v>14</v>
      </c>
      <c r="D576" s="2">
        <v>44962</v>
      </c>
      <c r="E576" s="8" t="s">
        <v>42</v>
      </c>
      <c r="F576" s="8" t="s">
        <v>45</v>
      </c>
      <c r="G576" s="8" t="s">
        <v>46</v>
      </c>
      <c r="H576" t="s">
        <v>30</v>
      </c>
      <c r="I576" s="4">
        <v>3400</v>
      </c>
      <c r="J576" s="8">
        <v>1</v>
      </c>
      <c r="K576" s="4">
        <v>3400</v>
      </c>
      <c r="L576" s="4">
        <v>1190</v>
      </c>
      <c r="M576" s="3">
        <v>0.35</v>
      </c>
    </row>
    <row r="577" spans="2:13" x14ac:dyDescent="0.25">
      <c r="B577" t="s">
        <v>13</v>
      </c>
      <c r="C577" s="1" t="s">
        <v>20</v>
      </c>
      <c r="D577" s="2">
        <v>44969</v>
      </c>
      <c r="E577" s="8" t="s">
        <v>42</v>
      </c>
      <c r="F577" s="8" t="s">
        <v>45</v>
      </c>
      <c r="G577" s="8" t="s">
        <v>46</v>
      </c>
      <c r="H577" t="s">
        <v>32</v>
      </c>
      <c r="I577" s="4">
        <v>3200</v>
      </c>
      <c r="J577" s="8">
        <v>7</v>
      </c>
      <c r="K577" s="4">
        <v>22400</v>
      </c>
      <c r="L577" s="4">
        <v>4480</v>
      </c>
      <c r="M577" s="3">
        <v>0.2</v>
      </c>
    </row>
    <row r="578" spans="2:13" x14ac:dyDescent="0.25">
      <c r="B578" t="s">
        <v>13</v>
      </c>
      <c r="C578" s="1" t="s">
        <v>20</v>
      </c>
      <c r="D578" s="2">
        <v>44976</v>
      </c>
      <c r="E578" s="8" t="s">
        <v>42</v>
      </c>
      <c r="F578" s="8" t="s">
        <v>45</v>
      </c>
      <c r="G578" s="8" t="s">
        <v>46</v>
      </c>
      <c r="H578" t="s">
        <v>19</v>
      </c>
      <c r="I578" s="4">
        <v>500</v>
      </c>
      <c r="J578" s="8">
        <v>5</v>
      </c>
      <c r="K578" s="4">
        <v>2500</v>
      </c>
      <c r="L578" s="4">
        <v>625</v>
      </c>
      <c r="M578" s="3">
        <v>0.25</v>
      </c>
    </row>
    <row r="579" spans="2:13" x14ac:dyDescent="0.25">
      <c r="B579" t="s">
        <v>13</v>
      </c>
      <c r="C579" s="1" t="s">
        <v>20</v>
      </c>
      <c r="D579" s="2">
        <v>44983</v>
      </c>
      <c r="E579" s="8" t="s">
        <v>42</v>
      </c>
      <c r="F579" s="8" t="s">
        <v>45</v>
      </c>
      <c r="G579" s="8" t="s">
        <v>46</v>
      </c>
      <c r="H579" t="s">
        <v>33</v>
      </c>
      <c r="I579" s="4">
        <v>4600</v>
      </c>
      <c r="J579" s="8">
        <v>12</v>
      </c>
      <c r="K579" s="4">
        <v>55200</v>
      </c>
      <c r="L579" s="4">
        <v>13800</v>
      </c>
      <c r="M579" s="3">
        <v>0.25</v>
      </c>
    </row>
    <row r="580" spans="2:13" x14ac:dyDescent="0.25">
      <c r="B580" t="s">
        <v>24</v>
      </c>
      <c r="C580" s="1" t="s">
        <v>20</v>
      </c>
      <c r="D580" s="2">
        <v>44990</v>
      </c>
      <c r="E580" s="8" t="s">
        <v>42</v>
      </c>
      <c r="F580" s="8" t="s">
        <v>45</v>
      </c>
      <c r="G580" s="8" t="s">
        <v>46</v>
      </c>
      <c r="H580" t="s">
        <v>23</v>
      </c>
      <c r="I580" s="4">
        <v>5130</v>
      </c>
      <c r="J580" s="8">
        <v>7</v>
      </c>
      <c r="K580" s="4">
        <v>35910</v>
      </c>
      <c r="L580" s="4">
        <v>14364</v>
      </c>
      <c r="M580" s="3">
        <v>0.4</v>
      </c>
    </row>
    <row r="581" spans="2:13" x14ac:dyDescent="0.25">
      <c r="B581" t="s">
        <v>13</v>
      </c>
      <c r="C581" s="1" t="s">
        <v>20</v>
      </c>
      <c r="D581" s="2">
        <v>44997</v>
      </c>
      <c r="E581" s="8" t="s">
        <v>42</v>
      </c>
      <c r="F581" s="8" t="s">
        <v>45</v>
      </c>
      <c r="G581" s="8" t="s">
        <v>46</v>
      </c>
      <c r="H581" t="s">
        <v>18</v>
      </c>
      <c r="I581" s="4">
        <v>8902</v>
      </c>
      <c r="J581" s="8">
        <v>10</v>
      </c>
      <c r="K581" s="4">
        <v>89020</v>
      </c>
      <c r="L581" s="4">
        <v>31156.999999999996</v>
      </c>
      <c r="M581" s="3">
        <v>0.35</v>
      </c>
    </row>
    <row r="582" spans="2:13" x14ac:dyDescent="0.25">
      <c r="B582" t="s">
        <v>27</v>
      </c>
      <c r="C582" s="1" t="s">
        <v>20</v>
      </c>
      <c r="D582" s="2">
        <v>45004</v>
      </c>
      <c r="E582" s="8" t="s">
        <v>42</v>
      </c>
      <c r="F582" s="8" t="s">
        <v>45</v>
      </c>
      <c r="G582" s="8" t="s">
        <v>46</v>
      </c>
      <c r="H582" t="s">
        <v>18</v>
      </c>
      <c r="I582" s="4">
        <v>8902</v>
      </c>
      <c r="J582" s="8">
        <v>9</v>
      </c>
      <c r="K582" s="4">
        <v>80118</v>
      </c>
      <c r="L582" s="4">
        <v>28041.3</v>
      </c>
      <c r="M582" s="3">
        <v>0.35</v>
      </c>
    </row>
    <row r="583" spans="2:13" x14ac:dyDescent="0.25">
      <c r="B583" t="s">
        <v>27</v>
      </c>
      <c r="C583" s="1" t="s">
        <v>20</v>
      </c>
      <c r="D583" s="2">
        <v>45011</v>
      </c>
      <c r="E583" s="8" t="s">
        <v>42</v>
      </c>
      <c r="F583" s="8" t="s">
        <v>45</v>
      </c>
      <c r="G583" s="8" t="s">
        <v>46</v>
      </c>
      <c r="H583" t="s">
        <v>18</v>
      </c>
      <c r="I583" s="4">
        <v>8902</v>
      </c>
      <c r="J583" s="8">
        <v>9</v>
      </c>
      <c r="K583" s="4">
        <v>80118</v>
      </c>
      <c r="L583" s="4">
        <v>28041.3</v>
      </c>
      <c r="M583" s="3">
        <v>0.35</v>
      </c>
    </row>
    <row r="584" spans="2:13" x14ac:dyDescent="0.25">
      <c r="B584" t="s">
        <v>27</v>
      </c>
      <c r="C584" s="1" t="s">
        <v>20</v>
      </c>
      <c r="D584" s="2">
        <v>45018</v>
      </c>
      <c r="E584" s="8" t="s">
        <v>42</v>
      </c>
      <c r="F584" s="8" t="s">
        <v>45</v>
      </c>
      <c r="G584" s="8" t="s">
        <v>46</v>
      </c>
      <c r="H584" t="s">
        <v>19</v>
      </c>
      <c r="I584" s="4">
        <v>500</v>
      </c>
      <c r="J584" s="8">
        <v>6</v>
      </c>
      <c r="K584" s="4">
        <v>3000</v>
      </c>
      <c r="L584" s="4">
        <v>750</v>
      </c>
      <c r="M584" s="3">
        <v>0.25</v>
      </c>
    </row>
    <row r="585" spans="2:13" x14ac:dyDescent="0.25">
      <c r="B585" t="s">
        <v>34</v>
      </c>
      <c r="C585" s="1" t="s">
        <v>20</v>
      </c>
      <c r="D585" s="2">
        <v>45025</v>
      </c>
      <c r="E585" s="8" t="s">
        <v>42</v>
      </c>
      <c r="F585" s="8" t="s">
        <v>45</v>
      </c>
      <c r="G585" s="8" t="s">
        <v>46</v>
      </c>
      <c r="H585" t="s">
        <v>18</v>
      </c>
      <c r="I585" s="4">
        <v>8902</v>
      </c>
      <c r="J585" s="8">
        <v>6</v>
      </c>
      <c r="K585" s="4">
        <v>53412</v>
      </c>
      <c r="L585" s="4">
        <v>18694.199999999997</v>
      </c>
      <c r="M585" s="3">
        <v>0.35</v>
      </c>
    </row>
    <row r="586" spans="2:13" x14ac:dyDescent="0.25">
      <c r="B586" t="s">
        <v>13</v>
      </c>
      <c r="C586" s="1" t="s">
        <v>20</v>
      </c>
      <c r="D586" s="2">
        <v>45032</v>
      </c>
      <c r="E586" s="8" t="s">
        <v>42</v>
      </c>
      <c r="F586" s="8" t="s">
        <v>45</v>
      </c>
      <c r="G586" s="8" t="s">
        <v>46</v>
      </c>
      <c r="H586" t="s">
        <v>21</v>
      </c>
      <c r="I586" s="4">
        <v>1200</v>
      </c>
      <c r="J586" s="8">
        <v>8</v>
      </c>
      <c r="K586" s="4">
        <v>9600</v>
      </c>
      <c r="L586" s="4">
        <v>2880</v>
      </c>
      <c r="M586" s="3">
        <v>0.3</v>
      </c>
    </row>
    <row r="587" spans="2:13" x14ac:dyDescent="0.25">
      <c r="B587" t="s">
        <v>13</v>
      </c>
      <c r="C587" s="1" t="s">
        <v>20</v>
      </c>
      <c r="D587" s="2">
        <v>45039</v>
      </c>
      <c r="E587" s="8" t="s">
        <v>42</v>
      </c>
      <c r="F587" s="8" t="s">
        <v>45</v>
      </c>
      <c r="G587" s="8" t="s">
        <v>46</v>
      </c>
      <c r="H587" t="s">
        <v>28</v>
      </c>
      <c r="I587" s="4">
        <v>1500</v>
      </c>
      <c r="J587" s="8">
        <v>5</v>
      </c>
      <c r="K587" s="4">
        <v>7500</v>
      </c>
      <c r="L587" s="4">
        <v>3000</v>
      </c>
      <c r="M587" s="3">
        <v>0.4</v>
      </c>
    </row>
    <row r="588" spans="2:13" x14ac:dyDescent="0.25">
      <c r="B588" t="s">
        <v>24</v>
      </c>
      <c r="C588" s="1" t="s">
        <v>20</v>
      </c>
      <c r="D588" s="2">
        <v>45046</v>
      </c>
      <c r="E588" s="8" t="s">
        <v>42</v>
      </c>
      <c r="F588" s="8" t="s">
        <v>45</v>
      </c>
      <c r="G588" s="8" t="s">
        <v>46</v>
      </c>
      <c r="H588" t="s">
        <v>29</v>
      </c>
      <c r="I588" s="4">
        <v>5340</v>
      </c>
      <c r="J588" s="8">
        <v>9</v>
      </c>
      <c r="K588" s="4">
        <v>48060</v>
      </c>
      <c r="L588" s="4">
        <v>14418</v>
      </c>
      <c r="M588" s="3">
        <v>0.3</v>
      </c>
    </row>
    <row r="589" spans="2:13" x14ac:dyDescent="0.25">
      <c r="B589" t="s">
        <v>24</v>
      </c>
      <c r="C589" s="1" t="s">
        <v>20</v>
      </c>
      <c r="D589" s="2">
        <v>45053</v>
      </c>
      <c r="E589" s="8" t="s">
        <v>42</v>
      </c>
      <c r="F589" s="8" t="s">
        <v>45</v>
      </c>
      <c r="G589" s="8" t="s">
        <v>46</v>
      </c>
      <c r="H589" t="s">
        <v>32</v>
      </c>
      <c r="I589" s="4">
        <v>3200</v>
      </c>
      <c r="J589" s="8">
        <v>2</v>
      </c>
      <c r="K589" s="4">
        <v>6400</v>
      </c>
      <c r="L589" s="4">
        <v>1280</v>
      </c>
      <c r="M589" s="3">
        <v>0.2</v>
      </c>
    </row>
    <row r="590" spans="2:13" x14ac:dyDescent="0.25">
      <c r="B590" t="s">
        <v>13</v>
      </c>
      <c r="C590" s="1" t="s">
        <v>14</v>
      </c>
      <c r="D590" s="2">
        <v>45060</v>
      </c>
      <c r="E590" s="8" t="s">
        <v>42</v>
      </c>
      <c r="F590" s="8" t="s">
        <v>45</v>
      </c>
      <c r="G590" s="8" t="s">
        <v>46</v>
      </c>
      <c r="H590" t="s">
        <v>31</v>
      </c>
      <c r="I590" s="4">
        <v>5300</v>
      </c>
      <c r="J590" s="8">
        <v>2</v>
      </c>
      <c r="K590" s="4">
        <v>10600</v>
      </c>
      <c r="L590" s="4">
        <v>3180</v>
      </c>
      <c r="M590" s="3">
        <v>0.3</v>
      </c>
    </row>
    <row r="591" spans="2:13" x14ac:dyDescent="0.25">
      <c r="B591" t="s">
        <v>24</v>
      </c>
      <c r="C591" s="1" t="s">
        <v>20</v>
      </c>
      <c r="D591" s="2">
        <v>45067</v>
      </c>
      <c r="E591" s="8" t="s">
        <v>42</v>
      </c>
      <c r="F591" s="8" t="s">
        <v>45</v>
      </c>
      <c r="G591" s="8" t="s">
        <v>46</v>
      </c>
      <c r="H591" t="s">
        <v>28</v>
      </c>
      <c r="I591" s="4">
        <v>1500</v>
      </c>
      <c r="J591" s="8">
        <v>11</v>
      </c>
      <c r="K591" s="4">
        <v>16500</v>
      </c>
      <c r="L591" s="4">
        <v>6600</v>
      </c>
      <c r="M591" s="3">
        <v>0.4</v>
      </c>
    </row>
    <row r="592" spans="2:13" x14ac:dyDescent="0.25">
      <c r="B592" t="s">
        <v>22</v>
      </c>
      <c r="C592" s="1" t="s">
        <v>20</v>
      </c>
      <c r="D592" s="2">
        <v>45074</v>
      </c>
      <c r="E592" s="8" t="s">
        <v>42</v>
      </c>
      <c r="F592" s="8" t="s">
        <v>45</v>
      </c>
      <c r="G592" s="8" t="s">
        <v>46</v>
      </c>
      <c r="H592" t="s">
        <v>33</v>
      </c>
      <c r="I592" s="4">
        <v>4600</v>
      </c>
      <c r="J592" s="8">
        <v>9</v>
      </c>
      <c r="K592" s="4">
        <v>41400</v>
      </c>
      <c r="L592" s="4">
        <v>10350</v>
      </c>
      <c r="M592" s="3">
        <v>0.25</v>
      </c>
    </row>
    <row r="593" spans="2:13" x14ac:dyDescent="0.25">
      <c r="B593" t="s">
        <v>27</v>
      </c>
      <c r="C593" s="1" t="s">
        <v>20</v>
      </c>
      <c r="D593" s="2">
        <v>45081</v>
      </c>
      <c r="E593" s="8" t="s">
        <v>42</v>
      </c>
      <c r="F593" s="8" t="s">
        <v>45</v>
      </c>
      <c r="G593" s="8" t="s">
        <v>46</v>
      </c>
      <c r="H593" t="s">
        <v>26</v>
      </c>
      <c r="I593" s="4">
        <v>1700</v>
      </c>
      <c r="J593" s="8">
        <v>6</v>
      </c>
      <c r="K593" s="4">
        <v>10200</v>
      </c>
      <c r="L593" s="4">
        <v>5100</v>
      </c>
      <c r="M593" s="3">
        <v>0.5</v>
      </c>
    </row>
    <row r="594" spans="2:13" x14ac:dyDescent="0.25">
      <c r="B594" t="s">
        <v>27</v>
      </c>
      <c r="C594" s="1" t="s">
        <v>14</v>
      </c>
      <c r="D594" s="2">
        <v>45088</v>
      </c>
      <c r="E594" s="8" t="s">
        <v>42</v>
      </c>
      <c r="F594" s="8" t="s">
        <v>45</v>
      </c>
      <c r="G594" s="8" t="s">
        <v>46</v>
      </c>
      <c r="H594" t="s">
        <v>19</v>
      </c>
      <c r="I594" s="4">
        <v>500</v>
      </c>
      <c r="J594" s="8">
        <v>7</v>
      </c>
      <c r="K594" s="4">
        <v>3500</v>
      </c>
      <c r="L594" s="4">
        <v>875</v>
      </c>
      <c r="M594" s="3">
        <v>0.25</v>
      </c>
    </row>
    <row r="595" spans="2:13" x14ac:dyDescent="0.25">
      <c r="B595" t="s">
        <v>13</v>
      </c>
      <c r="C595" s="1" t="s">
        <v>20</v>
      </c>
      <c r="D595" s="2">
        <v>45095</v>
      </c>
      <c r="E595" s="8" t="s">
        <v>42</v>
      </c>
      <c r="F595" s="8" t="s">
        <v>45</v>
      </c>
      <c r="G595" s="8" t="s">
        <v>46</v>
      </c>
      <c r="H595" t="s">
        <v>25</v>
      </c>
      <c r="I595" s="4">
        <v>300</v>
      </c>
      <c r="J595" s="8">
        <v>12</v>
      </c>
      <c r="K595" s="4">
        <v>3600</v>
      </c>
      <c r="L595" s="4">
        <v>540</v>
      </c>
      <c r="M595" s="3">
        <v>0.15</v>
      </c>
    </row>
    <row r="596" spans="2:13" x14ac:dyDescent="0.25">
      <c r="B596" t="s">
        <v>13</v>
      </c>
      <c r="C596" s="1" t="s">
        <v>20</v>
      </c>
      <c r="D596" s="2">
        <v>45102</v>
      </c>
      <c r="E596" s="8" t="s">
        <v>42</v>
      </c>
      <c r="F596" s="8" t="s">
        <v>45</v>
      </c>
      <c r="G596" s="8" t="s">
        <v>46</v>
      </c>
      <c r="H596" t="s">
        <v>32</v>
      </c>
      <c r="I596" s="4">
        <v>3200</v>
      </c>
      <c r="J596" s="8">
        <v>15</v>
      </c>
      <c r="K596" s="4">
        <v>48000</v>
      </c>
      <c r="L596" s="4">
        <v>9600</v>
      </c>
      <c r="M596" s="3">
        <v>0.2</v>
      </c>
    </row>
    <row r="597" spans="2:13" x14ac:dyDescent="0.25">
      <c r="B597" t="s">
        <v>27</v>
      </c>
      <c r="C597" s="1" t="s">
        <v>14</v>
      </c>
      <c r="D597" s="2">
        <v>45109</v>
      </c>
      <c r="E597" s="8" t="s">
        <v>42</v>
      </c>
      <c r="F597" s="8" t="s">
        <v>45</v>
      </c>
      <c r="G597" s="8" t="s">
        <v>46</v>
      </c>
      <c r="H597" t="s">
        <v>19</v>
      </c>
      <c r="I597" s="4">
        <v>500</v>
      </c>
      <c r="J597" s="8">
        <v>12</v>
      </c>
      <c r="K597" s="4">
        <v>6000</v>
      </c>
      <c r="L597" s="4">
        <v>1500</v>
      </c>
      <c r="M597" s="3">
        <v>0.25</v>
      </c>
    </row>
    <row r="598" spans="2:13" x14ac:dyDescent="0.25">
      <c r="B598" t="s">
        <v>27</v>
      </c>
      <c r="C598" s="1" t="s">
        <v>20</v>
      </c>
      <c r="D598" s="2">
        <v>45116</v>
      </c>
      <c r="E598" s="8" t="s">
        <v>42</v>
      </c>
      <c r="F598" s="8" t="s">
        <v>45</v>
      </c>
      <c r="G598" s="8" t="s">
        <v>46</v>
      </c>
      <c r="H598" t="s">
        <v>21</v>
      </c>
      <c r="I598" s="4">
        <v>1200</v>
      </c>
      <c r="J598" s="8">
        <v>7</v>
      </c>
      <c r="K598" s="4">
        <v>8400</v>
      </c>
      <c r="L598" s="4">
        <v>2520</v>
      </c>
      <c r="M598" s="3">
        <v>0.3</v>
      </c>
    </row>
    <row r="599" spans="2:13" x14ac:dyDescent="0.25">
      <c r="B599" t="s">
        <v>34</v>
      </c>
      <c r="C599" s="1" t="s">
        <v>20</v>
      </c>
      <c r="D599" s="2">
        <v>45123</v>
      </c>
      <c r="E599" s="8" t="s">
        <v>42</v>
      </c>
      <c r="F599" s="8" t="s">
        <v>45</v>
      </c>
      <c r="G599" s="8" t="s">
        <v>46</v>
      </c>
      <c r="H599" t="s">
        <v>26</v>
      </c>
      <c r="I599" s="4">
        <v>1700</v>
      </c>
      <c r="J599" s="8">
        <v>2</v>
      </c>
      <c r="K599" s="4">
        <v>3400</v>
      </c>
      <c r="L599" s="4">
        <v>1700</v>
      </c>
      <c r="M599" s="3">
        <v>0.5</v>
      </c>
    </row>
    <row r="600" spans="2:13" x14ac:dyDescent="0.25">
      <c r="B600" t="s">
        <v>13</v>
      </c>
      <c r="C600" s="1" t="s">
        <v>20</v>
      </c>
      <c r="D600" s="2">
        <v>45130</v>
      </c>
      <c r="E600" s="8" t="s">
        <v>42</v>
      </c>
      <c r="F600" s="8" t="s">
        <v>45</v>
      </c>
      <c r="G600" s="8" t="s">
        <v>46</v>
      </c>
      <c r="H600" t="s">
        <v>30</v>
      </c>
      <c r="I600" s="4">
        <v>3400</v>
      </c>
      <c r="J600" s="8">
        <v>12</v>
      </c>
      <c r="K600" s="4">
        <v>40800</v>
      </c>
      <c r="L600" s="4">
        <v>14280</v>
      </c>
      <c r="M600" s="3">
        <v>0.35</v>
      </c>
    </row>
    <row r="601" spans="2:13" x14ac:dyDescent="0.25">
      <c r="B601" t="s">
        <v>13</v>
      </c>
      <c r="C601" s="1" t="s">
        <v>20</v>
      </c>
      <c r="D601" s="2">
        <v>45137</v>
      </c>
      <c r="E601" s="8" t="s">
        <v>42</v>
      </c>
      <c r="F601" s="8" t="s">
        <v>45</v>
      </c>
      <c r="G601" s="8" t="s">
        <v>46</v>
      </c>
      <c r="H601" t="s">
        <v>32</v>
      </c>
      <c r="I601" s="4">
        <v>3200</v>
      </c>
      <c r="J601" s="8">
        <v>3</v>
      </c>
      <c r="K601" s="4">
        <v>9600</v>
      </c>
      <c r="L601" s="4">
        <v>1920</v>
      </c>
      <c r="M601" s="3">
        <v>0.2</v>
      </c>
    </row>
    <row r="602" spans="2:13" x14ac:dyDescent="0.25">
      <c r="B602" t="s">
        <v>34</v>
      </c>
      <c r="C602" s="1" t="s">
        <v>20</v>
      </c>
      <c r="D602" s="2">
        <v>45139</v>
      </c>
      <c r="E602" s="8" t="s">
        <v>42</v>
      </c>
      <c r="F602" s="8" t="s">
        <v>45</v>
      </c>
      <c r="G602" s="8" t="s">
        <v>46</v>
      </c>
      <c r="H602" t="s">
        <v>30</v>
      </c>
      <c r="I602" s="4">
        <v>3400</v>
      </c>
      <c r="J602" s="8">
        <v>1</v>
      </c>
      <c r="K602" s="4">
        <v>3400</v>
      </c>
      <c r="L602" s="4">
        <v>1190</v>
      </c>
      <c r="M602" s="3">
        <v>0.35</v>
      </c>
    </row>
    <row r="603" spans="2:13" x14ac:dyDescent="0.25">
      <c r="B603" t="s">
        <v>27</v>
      </c>
      <c r="C603" s="1" t="s">
        <v>20</v>
      </c>
      <c r="D603" s="2">
        <v>45144</v>
      </c>
      <c r="E603" s="8" t="s">
        <v>42</v>
      </c>
      <c r="F603" s="8" t="s">
        <v>45</v>
      </c>
      <c r="G603" s="8" t="s">
        <v>46</v>
      </c>
      <c r="H603" t="s">
        <v>26</v>
      </c>
      <c r="I603" s="4">
        <v>1700</v>
      </c>
      <c r="J603" s="8">
        <v>4</v>
      </c>
      <c r="K603" s="4">
        <v>6800</v>
      </c>
      <c r="L603" s="4">
        <v>3400</v>
      </c>
      <c r="M603" s="3">
        <v>0.5</v>
      </c>
    </row>
    <row r="604" spans="2:13" x14ac:dyDescent="0.25">
      <c r="B604" t="s">
        <v>13</v>
      </c>
      <c r="C604" s="1" t="s">
        <v>20</v>
      </c>
      <c r="D604" s="2">
        <v>45146</v>
      </c>
      <c r="E604" s="8" t="s">
        <v>42</v>
      </c>
      <c r="F604" s="8" t="s">
        <v>45</v>
      </c>
      <c r="G604" s="8" t="s">
        <v>46</v>
      </c>
      <c r="H604" t="s">
        <v>33</v>
      </c>
      <c r="I604" s="4">
        <v>4600</v>
      </c>
      <c r="J604" s="8">
        <v>6</v>
      </c>
      <c r="K604" s="4">
        <v>27600</v>
      </c>
      <c r="L604" s="4">
        <v>6900</v>
      </c>
      <c r="M604" s="3">
        <v>0.25</v>
      </c>
    </row>
    <row r="605" spans="2:13" x14ac:dyDescent="0.25">
      <c r="B605" t="s">
        <v>27</v>
      </c>
      <c r="C605" s="1" t="s">
        <v>20</v>
      </c>
      <c r="D605" s="2">
        <v>45151</v>
      </c>
      <c r="E605" s="8" t="s">
        <v>42</v>
      </c>
      <c r="F605" s="8" t="s">
        <v>45</v>
      </c>
      <c r="G605" s="8" t="s">
        <v>46</v>
      </c>
      <c r="H605" t="s">
        <v>26</v>
      </c>
      <c r="I605" s="4">
        <v>1700</v>
      </c>
      <c r="J605" s="8">
        <v>7</v>
      </c>
      <c r="K605" s="4">
        <v>11900</v>
      </c>
      <c r="L605" s="4">
        <v>5950</v>
      </c>
      <c r="M605" s="3">
        <v>0.5</v>
      </c>
    </row>
    <row r="606" spans="2:13" x14ac:dyDescent="0.25">
      <c r="B606" t="s">
        <v>27</v>
      </c>
      <c r="C606" s="1" t="s">
        <v>20</v>
      </c>
      <c r="D606" s="2">
        <v>45153</v>
      </c>
      <c r="E606" s="8" t="s">
        <v>42</v>
      </c>
      <c r="F606" s="8" t="s">
        <v>45</v>
      </c>
      <c r="G606" s="8" t="s">
        <v>46</v>
      </c>
      <c r="H606" t="s">
        <v>35</v>
      </c>
      <c r="I606" s="4">
        <v>4500</v>
      </c>
      <c r="J606" s="8">
        <v>5</v>
      </c>
      <c r="K606" s="4">
        <v>22500</v>
      </c>
      <c r="L606" s="4">
        <v>5625</v>
      </c>
      <c r="M606" s="3">
        <v>0.25</v>
      </c>
    </row>
    <row r="607" spans="2:13" x14ac:dyDescent="0.25">
      <c r="B607" t="s">
        <v>27</v>
      </c>
      <c r="C607" s="1" t="s">
        <v>14</v>
      </c>
      <c r="D607" s="2">
        <v>45158</v>
      </c>
      <c r="E607" s="8" t="s">
        <v>42</v>
      </c>
      <c r="F607" s="8" t="s">
        <v>45</v>
      </c>
      <c r="G607" s="8" t="s">
        <v>46</v>
      </c>
      <c r="H607" t="s">
        <v>21</v>
      </c>
      <c r="I607" s="4">
        <v>1200</v>
      </c>
      <c r="J607" s="8">
        <v>5</v>
      </c>
      <c r="K607" s="4">
        <v>6000</v>
      </c>
      <c r="L607" s="4">
        <v>1800</v>
      </c>
      <c r="M607" s="3">
        <v>0.3</v>
      </c>
    </row>
    <row r="608" spans="2:13" x14ac:dyDescent="0.25">
      <c r="B608" t="s">
        <v>13</v>
      </c>
      <c r="C608" s="1" t="s">
        <v>14</v>
      </c>
      <c r="D608" s="2">
        <v>45160</v>
      </c>
      <c r="E608" s="8" t="s">
        <v>42</v>
      </c>
      <c r="F608" s="8" t="s">
        <v>45</v>
      </c>
      <c r="G608" s="8" t="s">
        <v>46</v>
      </c>
      <c r="H608" t="s">
        <v>18</v>
      </c>
      <c r="I608" s="4">
        <v>8902</v>
      </c>
      <c r="J608" s="8">
        <v>19</v>
      </c>
      <c r="K608" s="4">
        <v>169138</v>
      </c>
      <c r="L608" s="4">
        <v>59198.299999999996</v>
      </c>
      <c r="M608" s="3">
        <v>0.35</v>
      </c>
    </row>
    <row r="609" spans="2:13" x14ac:dyDescent="0.25">
      <c r="B609" t="s">
        <v>27</v>
      </c>
      <c r="C609" s="1" t="s">
        <v>14</v>
      </c>
      <c r="D609" s="2">
        <v>45165</v>
      </c>
      <c r="E609" s="8" t="s">
        <v>42</v>
      </c>
      <c r="F609" s="8" t="s">
        <v>45</v>
      </c>
      <c r="G609" s="8" t="s">
        <v>46</v>
      </c>
      <c r="H609" t="s">
        <v>25</v>
      </c>
      <c r="I609" s="4">
        <v>300</v>
      </c>
      <c r="J609" s="8">
        <v>1</v>
      </c>
      <c r="K609" s="4">
        <v>300</v>
      </c>
      <c r="L609" s="4">
        <v>45</v>
      </c>
      <c r="M609" s="3">
        <v>0.15</v>
      </c>
    </row>
    <row r="610" spans="2:13" x14ac:dyDescent="0.25">
      <c r="B610" t="s">
        <v>22</v>
      </c>
      <c r="C610" s="1" t="s">
        <v>20</v>
      </c>
      <c r="D610" s="2">
        <v>44766</v>
      </c>
      <c r="E610" s="8" t="s">
        <v>42</v>
      </c>
      <c r="F610" s="8" t="s">
        <v>49</v>
      </c>
      <c r="G610" s="8" t="s">
        <v>50</v>
      </c>
      <c r="H610" t="s">
        <v>31</v>
      </c>
      <c r="I610" s="4">
        <v>5300</v>
      </c>
      <c r="J610" s="8">
        <v>9</v>
      </c>
      <c r="K610" s="4">
        <v>47700</v>
      </c>
      <c r="L610" s="4">
        <v>14310</v>
      </c>
      <c r="M610" s="3">
        <v>0.3</v>
      </c>
    </row>
    <row r="611" spans="2:13" x14ac:dyDescent="0.25">
      <c r="B611" t="s">
        <v>27</v>
      </c>
      <c r="C611" s="1" t="s">
        <v>20</v>
      </c>
      <c r="D611" s="2">
        <v>44773</v>
      </c>
      <c r="E611" s="8" t="s">
        <v>42</v>
      </c>
      <c r="F611" s="8" t="s">
        <v>49</v>
      </c>
      <c r="G611" s="8" t="s">
        <v>50</v>
      </c>
      <c r="H611" t="s">
        <v>21</v>
      </c>
      <c r="I611" s="4">
        <v>1200</v>
      </c>
      <c r="J611" s="8">
        <v>3</v>
      </c>
      <c r="K611" s="4">
        <v>3600</v>
      </c>
      <c r="L611" s="4">
        <v>1080</v>
      </c>
      <c r="M611" s="3">
        <v>0.3</v>
      </c>
    </row>
    <row r="612" spans="2:13" x14ac:dyDescent="0.25">
      <c r="B612" t="s">
        <v>13</v>
      </c>
      <c r="C612" s="1" t="s">
        <v>20</v>
      </c>
      <c r="D612" s="2">
        <v>44780</v>
      </c>
      <c r="E612" s="8" t="s">
        <v>42</v>
      </c>
      <c r="F612" s="8" t="s">
        <v>49</v>
      </c>
      <c r="G612" s="8" t="s">
        <v>50</v>
      </c>
      <c r="H612" t="s">
        <v>25</v>
      </c>
      <c r="I612" s="4">
        <v>300</v>
      </c>
      <c r="J612" s="8">
        <v>6</v>
      </c>
      <c r="K612" s="4">
        <v>1800</v>
      </c>
      <c r="L612" s="4">
        <v>270</v>
      </c>
      <c r="M612" s="3">
        <v>0.15</v>
      </c>
    </row>
    <row r="613" spans="2:13" x14ac:dyDescent="0.25">
      <c r="B613" t="s">
        <v>13</v>
      </c>
      <c r="C613" s="1" t="s">
        <v>14</v>
      </c>
      <c r="D613" s="2">
        <v>44787</v>
      </c>
      <c r="E613" s="8" t="s">
        <v>42</v>
      </c>
      <c r="F613" s="8" t="s">
        <v>49</v>
      </c>
      <c r="G613" s="8" t="s">
        <v>50</v>
      </c>
      <c r="H613" t="s">
        <v>35</v>
      </c>
      <c r="I613" s="4">
        <v>4500</v>
      </c>
      <c r="J613" s="8">
        <v>6</v>
      </c>
      <c r="K613" s="4">
        <v>27000</v>
      </c>
      <c r="L613" s="4">
        <v>6750</v>
      </c>
      <c r="M613" s="3">
        <v>0.25</v>
      </c>
    </row>
    <row r="614" spans="2:13" x14ac:dyDescent="0.25">
      <c r="B614" t="s">
        <v>13</v>
      </c>
      <c r="C614" s="1" t="s">
        <v>14</v>
      </c>
      <c r="D614" s="2">
        <v>44794</v>
      </c>
      <c r="E614" s="8" t="s">
        <v>42</v>
      </c>
      <c r="F614" s="8" t="s">
        <v>49</v>
      </c>
      <c r="G614" s="8" t="s">
        <v>50</v>
      </c>
      <c r="H614" t="s">
        <v>28</v>
      </c>
      <c r="I614" s="4">
        <v>1500</v>
      </c>
      <c r="J614" s="8">
        <v>5</v>
      </c>
      <c r="K614" s="4">
        <v>7500</v>
      </c>
      <c r="L614" s="4">
        <v>3000</v>
      </c>
      <c r="M614" s="3">
        <v>0.4</v>
      </c>
    </row>
    <row r="615" spans="2:13" x14ac:dyDescent="0.25">
      <c r="B615" t="s">
        <v>13</v>
      </c>
      <c r="C615" s="1" t="s">
        <v>14</v>
      </c>
      <c r="D615" s="2">
        <v>44801</v>
      </c>
      <c r="E615" s="8" t="s">
        <v>42</v>
      </c>
      <c r="F615" s="8" t="s">
        <v>49</v>
      </c>
      <c r="G615" s="8" t="s">
        <v>50</v>
      </c>
      <c r="H615" t="s">
        <v>35</v>
      </c>
      <c r="I615" s="4">
        <v>4500</v>
      </c>
      <c r="J615" s="8">
        <v>7</v>
      </c>
      <c r="K615" s="4">
        <v>31500</v>
      </c>
      <c r="L615" s="4">
        <v>7875</v>
      </c>
      <c r="M615" s="3">
        <v>0.25</v>
      </c>
    </row>
    <row r="616" spans="2:13" x14ac:dyDescent="0.25">
      <c r="B616" t="s">
        <v>13</v>
      </c>
      <c r="C616" s="1" t="s">
        <v>20</v>
      </c>
      <c r="D616" s="2">
        <v>44808</v>
      </c>
      <c r="E616" s="8" t="s">
        <v>42</v>
      </c>
      <c r="F616" s="8" t="s">
        <v>49</v>
      </c>
      <c r="G616" s="8" t="s">
        <v>50</v>
      </c>
      <c r="H616" t="s">
        <v>32</v>
      </c>
      <c r="I616" s="4">
        <v>3200</v>
      </c>
      <c r="J616" s="8">
        <v>7</v>
      </c>
      <c r="K616" s="4">
        <v>22400</v>
      </c>
      <c r="L616" s="4">
        <v>4480</v>
      </c>
      <c r="M616" s="3">
        <v>0.2</v>
      </c>
    </row>
    <row r="617" spans="2:13" x14ac:dyDescent="0.25">
      <c r="B617" t="s">
        <v>13</v>
      </c>
      <c r="C617" s="1" t="s">
        <v>20</v>
      </c>
      <c r="D617" s="2">
        <v>44815</v>
      </c>
      <c r="E617" s="8" t="s">
        <v>42</v>
      </c>
      <c r="F617" s="8" t="s">
        <v>49</v>
      </c>
      <c r="G617" s="8" t="s">
        <v>50</v>
      </c>
      <c r="H617" t="s">
        <v>28</v>
      </c>
      <c r="I617" s="4">
        <v>1500</v>
      </c>
      <c r="J617" s="8">
        <v>9</v>
      </c>
      <c r="K617" s="4">
        <v>13500</v>
      </c>
      <c r="L617" s="4">
        <v>5400</v>
      </c>
      <c r="M617" s="3">
        <v>0.4</v>
      </c>
    </row>
    <row r="618" spans="2:13" x14ac:dyDescent="0.25">
      <c r="B618" t="s">
        <v>27</v>
      </c>
      <c r="C618" s="1" t="s">
        <v>20</v>
      </c>
      <c r="D618" s="2">
        <v>44822</v>
      </c>
      <c r="E618" s="8" t="s">
        <v>42</v>
      </c>
      <c r="F618" s="8" t="s">
        <v>49</v>
      </c>
      <c r="G618" s="8" t="s">
        <v>50</v>
      </c>
      <c r="H618" t="s">
        <v>19</v>
      </c>
      <c r="I618" s="4">
        <v>500</v>
      </c>
      <c r="J618" s="8">
        <v>2</v>
      </c>
      <c r="K618" s="4">
        <v>1000</v>
      </c>
      <c r="L618" s="4">
        <v>250</v>
      </c>
      <c r="M618" s="3">
        <v>0.25</v>
      </c>
    </row>
    <row r="619" spans="2:13" x14ac:dyDescent="0.25">
      <c r="B619" t="s">
        <v>13</v>
      </c>
      <c r="C619" s="1" t="s">
        <v>14</v>
      </c>
      <c r="D619" s="2">
        <v>44829</v>
      </c>
      <c r="E619" s="8" t="s">
        <v>42</v>
      </c>
      <c r="F619" s="8" t="s">
        <v>49</v>
      </c>
      <c r="G619" s="8" t="s">
        <v>50</v>
      </c>
      <c r="H619" t="s">
        <v>19</v>
      </c>
      <c r="I619" s="4">
        <v>500</v>
      </c>
      <c r="J619" s="8">
        <v>9</v>
      </c>
      <c r="K619" s="4">
        <v>4500</v>
      </c>
      <c r="L619" s="4">
        <v>1125</v>
      </c>
      <c r="M619" s="3">
        <v>0.25</v>
      </c>
    </row>
    <row r="620" spans="2:13" x14ac:dyDescent="0.25">
      <c r="B620" t="s">
        <v>13</v>
      </c>
      <c r="C620" s="1" t="s">
        <v>20</v>
      </c>
      <c r="D620" s="2">
        <v>44836</v>
      </c>
      <c r="E620" s="8" t="s">
        <v>42</v>
      </c>
      <c r="F620" s="8" t="s">
        <v>49</v>
      </c>
      <c r="G620" s="8" t="s">
        <v>50</v>
      </c>
      <c r="H620" t="s">
        <v>31</v>
      </c>
      <c r="I620" s="4">
        <v>5300</v>
      </c>
      <c r="J620" s="8">
        <v>4</v>
      </c>
      <c r="K620" s="4">
        <v>21200</v>
      </c>
      <c r="L620" s="4">
        <v>6360</v>
      </c>
      <c r="M620" s="3">
        <v>0.3</v>
      </c>
    </row>
    <row r="621" spans="2:13" x14ac:dyDescent="0.25">
      <c r="B621" t="s">
        <v>27</v>
      </c>
      <c r="C621" s="1" t="s">
        <v>20</v>
      </c>
      <c r="D621" s="2">
        <v>44843</v>
      </c>
      <c r="E621" s="8" t="s">
        <v>42</v>
      </c>
      <c r="F621" s="8" t="s">
        <v>49</v>
      </c>
      <c r="G621" s="8" t="s">
        <v>50</v>
      </c>
      <c r="H621" t="s">
        <v>33</v>
      </c>
      <c r="I621" s="4">
        <v>4600</v>
      </c>
      <c r="J621" s="8">
        <v>5</v>
      </c>
      <c r="K621" s="4">
        <v>23000</v>
      </c>
      <c r="L621" s="4">
        <v>5750</v>
      </c>
      <c r="M621" s="3">
        <v>0.25</v>
      </c>
    </row>
    <row r="622" spans="2:13" x14ac:dyDescent="0.25">
      <c r="B622" t="s">
        <v>27</v>
      </c>
      <c r="C622" s="1" t="s">
        <v>20</v>
      </c>
      <c r="D622" s="2">
        <v>44850</v>
      </c>
      <c r="E622" s="8" t="s">
        <v>42</v>
      </c>
      <c r="F622" s="8" t="s">
        <v>49</v>
      </c>
      <c r="G622" s="8" t="s">
        <v>50</v>
      </c>
      <c r="H622" t="s">
        <v>33</v>
      </c>
      <c r="I622" s="4">
        <v>4600</v>
      </c>
      <c r="J622" s="8">
        <v>11</v>
      </c>
      <c r="K622" s="4">
        <v>50600</v>
      </c>
      <c r="L622" s="4">
        <v>12650</v>
      </c>
      <c r="M622" s="3">
        <v>0.25</v>
      </c>
    </row>
    <row r="623" spans="2:13" x14ac:dyDescent="0.25">
      <c r="B623" t="s">
        <v>13</v>
      </c>
      <c r="C623" s="1" t="s">
        <v>20</v>
      </c>
      <c r="D623" s="2">
        <v>44857</v>
      </c>
      <c r="E623" s="8" t="s">
        <v>42</v>
      </c>
      <c r="F623" s="8" t="s">
        <v>49</v>
      </c>
      <c r="G623" s="8" t="s">
        <v>50</v>
      </c>
      <c r="H623" t="s">
        <v>21</v>
      </c>
      <c r="I623" s="4">
        <v>1200</v>
      </c>
      <c r="J623" s="8">
        <v>6</v>
      </c>
      <c r="K623" s="4">
        <v>7200</v>
      </c>
      <c r="L623" s="4">
        <v>2160</v>
      </c>
      <c r="M623" s="3">
        <v>0.3</v>
      </c>
    </row>
    <row r="624" spans="2:13" x14ac:dyDescent="0.25">
      <c r="B624" t="s">
        <v>13</v>
      </c>
      <c r="C624" s="1" t="s">
        <v>14</v>
      </c>
      <c r="D624" s="2">
        <v>44864</v>
      </c>
      <c r="E624" s="8" t="s">
        <v>42</v>
      </c>
      <c r="F624" s="8" t="s">
        <v>49</v>
      </c>
      <c r="G624" s="8" t="s">
        <v>50</v>
      </c>
      <c r="H624" t="s">
        <v>32</v>
      </c>
      <c r="I624" s="4">
        <v>3200</v>
      </c>
      <c r="J624" s="8">
        <v>1</v>
      </c>
      <c r="K624" s="4">
        <v>3200</v>
      </c>
      <c r="L624" s="4">
        <v>640</v>
      </c>
      <c r="M624" s="3">
        <v>0.2</v>
      </c>
    </row>
    <row r="625" spans="2:13" x14ac:dyDescent="0.25">
      <c r="B625" t="s">
        <v>13</v>
      </c>
      <c r="C625" s="1" t="s">
        <v>14</v>
      </c>
      <c r="D625" s="2">
        <v>44871</v>
      </c>
      <c r="E625" s="8" t="s">
        <v>42</v>
      </c>
      <c r="F625" s="8" t="s">
        <v>49</v>
      </c>
      <c r="G625" s="8" t="s">
        <v>50</v>
      </c>
      <c r="H625" t="s">
        <v>31</v>
      </c>
      <c r="I625" s="4">
        <v>5300</v>
      </c>
      <c r="J625" s="8">
        <v>12</v>
      </c>
      <c r="K625" s="4">
        <v>63600</v>
      </c>
      <c r="L625" s="4">
        <v>19080</v>
      </c>
      <c r="M625" s="3">
        <v>0.3</v>
      </c>
    </row>
    <row r="626" spans="2:13" x14ac:dyDescent="0.25">
      <c r="B626" t="s">
        <v>27</v>
      </c>
      <c r="C626" s="1" t="s">
        <v>20</v>
      </c>
      <c r="D626" s="2">
        <v>44878</v>
      </c>
      <c r="E626" s="8" t="s">
        <v>42</v>
      </c>
      <c r="F626" s="8" t="s">
        <v>49</v>
      </c>
      <c r="G626" s="8" t="s">
        <v>50</v>
      </c>
      <c r="H626" t="s">
        <v>19</v>
      </c>
      <c r="I626" s="4">
        <v>500</v>
      </c>
      <c r="J626" s="8">
        <v>5</v>
      </c>
      <c r="K626" s="4">
        <v>2500</v>
      </c>
      <c r="L626" s="4">
        <v>625</v>
      </c>
      <c r="M626" s="3">
        <v>0.25</v>
      </c>
    </row>
    <row r="627" spans="2:13" x14ac:dyDescent="0.25">
      <c r="B627" t="s">
        <v>34</v>
      </c>
      <c r="C627" s="1" t="s">
        <v>20</v>
      </c>
      <c r="D627" s="2">
        <v>44885</v>
      </c>
      <c r="E627" s="8" t="s">
        <v>42</v>
      </c>
      <c r="F627" s="8" t="s">
        <v>49</v>
      </c>
      <c r="G627" s="8" t="s">
        <v>50</v>
      </c>
      <c r="H627" t="s">
        <v>23</v>
      </c>
      <c r="I627" s="4">
        <v>5130</v>
      </c>
      <c r="J627" s="8">
        <v>7</v>
      </c>
      <c r="K627" s="4">
        <v>35910</v>
      </c>
      <c r="L627" s="4">
        <v>14364</v>
      </c>
      <c r="M627" s="3">
        <v>0.4</v>
      </c>
    </row>
    <row r="628" spans="2:13" x14ac:dyDescent="0.25">
      <c r="B628" t="s">
        <v>13</v>
      </c>
      <c r="C628" s="1" t="s">
        <v>14</v>
      </c>
      <c r="D628" s="2">
        <v>44892</v>
      </c>
      <c r="E628" s="8" t="s">
        <v>42</v>
      </c>
      <c r="F628" s="8" t="s">
        <v>49</v>
      </c>
      <c r="G628" s="8" t="s">
        <v>50</v>
      </c>
      <c r="H628" t="s">
        <v>28</v>
      </c>
      <c r="I628" s="4">
        <v>1500</v>
      </c>
      <c r="J628" s="8">
        <v>5</v>
      </c>
      <c r="K628" s="4">
        <v>7500</v>
      </c>
      <c r="L628" s="4">
        <v>3000</v>
      </c>
      <c r="M628" s="3">
        <v>0.4</v>
      </c>
    </row>
    <row r="629" spans="2:13" x14ac:dyDescent="0.25">
      <c r="B629" t="s">
        <v>27</v>
      </c>
      <c r="C629" s="1" t="s">
        <v>20</v>
      </c>
      <c r="D629" s="2">
        <v>44899</v>
      </c>
      <c r="E629" s="8" t="s">
        <v>42</v>
      </c>
      <c r="F629" s="8" t="s">
        <v>49</v>
      </c>
      <c r="G629" s="8" t="s">
        <v>50</v>
      </c>
      <c r="H629" t="s">
        <v>31</v>
      </c>
      <c r="I629" s="4">
        <v>5300</v>
      </c>
      <c r="J629" s="8">
        <v>10</v>
      </c>
      <c r="K629" s="4">
        <v>53000</v>
      </c>
      <c r="L629" s="4">
        <v>15900</v>
      </c>
      <c r="M629" s="3">
        <v>0.3</v>
      </c>
    </row>
    <row r="630" spans="2:13" x14ac:dyDescent="0.25">
      <c r="B630" t="s">
        <v>13</v>
      </c>
      <c r="C630" s="1" t="s">
        <v>20</v>
      </c>
      <c r="D630" s="2">
        <v>44906</v>
      </c>
      <c r="E630" s="8" t="s">
        <v>42</v>
      </c>
      <c r="F630" s="8" t="s">
        <v>49</v>
      </c>
      <c r="G630" s="8" t="s">
        <v>50</v>
      </c>
      <c r="H630" t="s">
        <v>29</v>
      </c>
      <c r="I630" s="4">
        <v>5340</v>
      </c>
      <c r="J630" s="8">
        <v>8</v>
      </c>
      <c r="K630" s="4">
        <v>42720</v>
      </c>
      <c r="L630" s="4">
        <v>12816</v>
      </c>
      <c r="M630" s="3">
        <v>0.3</v>
      </c>
    </row>
    <row r="631" spans="2:13" x14ac:dyDescent="0.25">
      <c r="B631" t="s">
        <v>24</v>
      </c>
      <c r="C631" s="1" t="s">
        <v>20</v>
      </c>
      <c r="D631" s="2">
        <v>44913</v>
      </c>
      <c r="E631" s="8" t="s">
        <v>42</v>
      </c>
      <c r="F631" s="8" t="s">
        <v>43</v>
      </c>
      <c r="G631" s="8" t="s">
        <v>44</v>
      </c>
      <c r="H631" t="s">
        <v>31</v>
      </c>
      <c r="I631" s="4">
        <v>5300</v>
      </c>
      <c r="J631" s="8">
        <v>6</v>
      </c>
      <c r="K631" s="4">
        <v>31800</v>
      </c>
      <c r="L631" s="4">
        <v>9540</v>
      </c>
      <c r="M631" s="3">
        <v>0.3</v>
      </c>
    </row>
    <row r="632" spans="2:13" x14ac:dyDescent="0.25">
      <c r="B632" t="s">
        <v>27</v>
      </c>
      <c r="C632" s="1" t="s">
        <v>14</v>
      </c>
      <c r="D632" s="2">
        <v>44920</v>
      </c>
      <c r="E632" s="8" t="s">
        <v>42</v>
      </c>
      <c r="F632" s="8" t="s">
        <v>51</v>
      </c>
      <c r="G632" s="8" t="s">
        <v>52</v>
      </c>
      <c r="H632" t="s">
        <v>19</v>
      </c>
      <c r="I632" s="4">
        <v>500</v>
      </c>
      <c r="J632" s="8">
        <v>5</v>
      </c>
      <c r="K632" s="4">
        <v>2500</v>
      </c>
      <c r="L632" s="4">
        <v>625</v>
      </c>
      <c r="M632" s="3">
        <v>0.25</v>
      </c>
    </row>
    <row r="633" spans="2:13" x14ac:dyDescent="0.25">
      <c r="B633" t="s">
        <v>13</v>
      </c>
      <c r="C633" s="1" t="s">
        <v>20</v>
      </c>
      <c r="D633" s="2">
        <v>44927</v>
      </c>
      <c r="E633" s="8" t="s">
        <v>42</v>
      </c>
      <c r="F633" s="8" t="s">
        <v>51</v>
      </c>
      <c r="G633" s="8" t="s">
        <v>52</v>
      </c>
      <c r="H633" t="s">
        <v>18</v>
      </c>
      <c r="I633" s="4">
        <v>8902</v>
      </c>
      <c r="J633" s="8">
        <v>11</v>
      </c>
      <c r="K633" s="4">
        <v>97922</v>
      </c>
      <c r="L633" s="4">
        <v>34272.699999999997</v>
      </c>
      <c r="M633" s="3">
        <v>0.35</v>
      </c>
    </row>
    <row r="634" spans="2:13" x14ac:dyDescent="0.25">
      <c r="B634" t="s">
        <v>24</v>
      </c>
      <c r="C634" s="1" t="s">
        <v>20</v>
      </c>
      <c r="D634" s="2">
        <v>44934</v>
      </c>
      <c r="E634" s="8" t="s">
        <v>42</v>
      </c>
      <c r="F634" s="8" t="s">
        <v>51</v>
      </c>
      <c r="G634" s="8" t="s">
        <v>52</v>
      </c>
      <c r="H634" t="s">
        <v>29</v>
      </c>
      <c r="I634" s="4">
        <v>5340</v>
      </c>
      <c r="J634" s="8">
        <v>5</v>
      </c>
      <c r="K634" s="4">
        <v>26700</v>
      </c>
      <c r="L634" s="4">
        <v>8010</v>
      </c>
      <c r="M634" s="3">
        <v>0.3</v>
      </c>
    </row>
    <row r="635" spans="2:13" x14ac:dyDescent="0.25">
      <c r="B635" t="s">
        <v>24</v>
      </c>
      <c r="C635" s="1" t="s">
        <v>14</v>
      </c>
      <c r="D635" s="2">
        <v>44941</v>
      </c>
      <c r="E635" s="8" t="s">
        <v>42</v>
      </c>
      <c r="F635" s="8" t="s">
        <v>51</v>
      </c>
      <c r="G635" s="8" t="s">
        <v>52</v>
      </c>
      <c r="H635" t="s">
        <v>25</v>
      </c>
      <c r="I635" s="4">
        <v>300</v>
      </c>
      <c r="J635" s="8">
        <v>3</v>
      </c>
      <c r="K635" s="4">
        <v>900</v>
      </c>
      <c r="L635" s="4">
        <v>135</v>
      </c>
      <c r="M635" s="3">
        <v>0.15</v>
      </c>
    </row>
    <row r="636" spans="2:13" x14ac:dyDescent="0.25">
      <c r="B636" t="s">
        <v>13</v>
      </c>
      <c r="C636" s="1" t="s">
        <v>14</v>
      </c>
      <c r="D636" s="2">
        <v>44948</v>
      </c>
      <c r="E636" s="8" t="s">
        <v>42</v>
      </c>
      <c r="F636" s="8" t="s">
        <v>51</v>
      </c>
      <c r="G636" s="8" t="s">
        <v>52</v>
      </c>
      <c r="H636" t="s">
        <v>32</v>
      </c>
      <c r="I636" s="4">
        <v>3200</v>
      </c>
      <c r="J636" s="8">
        <v>3</v>
      </c>
      <c r="K636" s="4">
        <v>9600</v>
      </c>
      <c r="L636" s="4">
        <v>1920</v>
      </c>
      <c r="M636" s="3">
        <v>0.2</v>
      </c>
    </row>
    <row r="637" spans="2:13" x14ac:dyDescent="0.25">
      <c r="B637" t="s">
        <v>34</v>
      </c>
      <c r="C637" s="1" t="s">
        <v>20</v>
      </c>
      <c r="D637" s="2">
        <v>44955</v>
      </c>
      <c r="E637" s="8" t="s">
        <v>42</v>
      </c>
      <c r="F637" s="8" t="s">
        <v>51</v>
      </c>
      <c r="G637" s="8" t="s">
        <v>52</v>
      </c>
      <c r="H637" t="s">
        <v>31</v>
      </c>
      <c r="I637" s="4">
        <v>5300</v>
      </c>
      <c r="J637" s="8">
        <v>1</v>
      </c>
      <c r="K637" s="4">
        <v>5300</v>
      </c>
      <c r="L637" s="4">
        <v>1590</v>
      </c>
      <c r="M637" s="3">
        <v>0.3</v>
      </c>
    </row>
    <row r="638" spans="2:13" x14ac:dyDescent="0.25">
      <c r="B638" t="s">
        <v>27</v>
      </c>
      <c r="C638" s="1" t="s">
        <v>14</v>
      </c>
      <c r="D638" s="2">
        <v>44962</v>
      </c>
      <c r="E638" s="8" t="s">
        <v>42</v>
      </c>
      <c r="F638" s="8" t="s">
        <v>51</v>
      </c>
      <c r="G638" s="8" t="s">
        <v>52</v>
      </c>
      <c r="H638" t="s">
        <v>30</v>
      </c>
      <c r="I638" s="4">
        <v>3400</v>
      </c>
      <c r="J638" s="8">
        <v>1</v>
      </c>
      <c r="K638" s="4">
        <v>3400</v>
      </c>
      <c r="L638" s="4">
        <v>1190</v>
      </c>
      <c r="M638" s="3">
        <v>0.35</v>
      </c>
    </row>
    <row r="639" spans="2:13" x14ac:dyDescent="0.25">
      <c r="B639" t="s">
        <v>13</v>
      </c>
      <c r="C639" s="1" t="s">
        <v>20</v>
      </c>
      <c r="D639" s="2">
        <v>44969</v>
      </c>
      <c r="E639" s="8" t="s">
        <v>42</v>
      </c>
      <c r="F639" s="8" t="s">
        <v>51</v>
      </c>
      <c r="G639" s="8" t="s">
        <v>52</v>
      </c>
      <c r="H639" t="s">
        <v>32</v>
      </c>
      <c r="I639" s="4">
        <v>3200</v>
      </c>
      <c r="J639" s="8">
        <v>7</v>
      </c>
      <c r="K639" s="4">
        <v>22400</v>
      </c>
      <c r="L639" s="4">
        <v>4480</v>
      </c>
      <c r="M639" s="3">
        <v>0.2</v>
      </c>
    </row>
    <row r="640" spans="2:13" x14ac:dyDescent="0.25">
      <c r="B640" t="s">
        <v>13</v>
      </c>
      <c r="C640" s="1" t="s">
        <v>20</v>
      </c>
      <c r="D640" s="2">
        <v>44976</v>
      </c>
      <c r="E640" s="8" t="s">
        <v>42</v>
      </c>
      <c r="F640" s="8" t="s">
        <v>51</v>
      </c>
      <c r="G640" s="8" t="s">
        <v>52</v>
      </c>
      <c r="H640" t="s">
        <v>19</v>
      </c>
      <c r="I640" s="4">
        <v>500</v>
      </c>
      <c r="J640" s="8">
        <v>5</v>
      </c>
      <c r="K640" s="4">
        <v>2500</v>
      </c>
      <c r="L640" s="4">
        <v>625</v>
      </c>
      <c r="M640" s="3">
        <v>0.25</v>
      </c>
    </row>
    <row r="641" spans="2:13" x14ac:dyDescent="0.25">
      <c r="B641" t="s">
        <v>13</v>
      </c>
      <c r="C641" s="1" t="s">
        <v>20</v>
      </c>
      <c r="D641" s="2">
        <v>44983</v>
      </c>
      <c r="E641" s="8" t="s">
        <v>42</v>
      </c>
      <c r="F641" s="8" t="s">
        <v>51</v>
      </c>
      <c r="G641" s="8" t="s">
        <v>52</v>
      </c>
      <c r="H641" t="s">
        <v>33</v>
      </c>
      <c r="I641" s="4">
        <v>4600</v>
      </c>
      <c r="J641" s="8">
        <v>12</v>
      </c>
      <c r="K641" s="4">
        <v>55200</v>
      </c>
      <c r="L641" s="4">
        <v>13800</v>
      </c>
      <c r="M641" s="3">
        <v>0.25</v>
      </c>
    </row>
    <row r="642" spans="2:13" x14ac:dyDescent="0.25">
      <c r="B642" t="s">
        <v>24</v>
      </c>
      <c r="C642" s="1" t="s">
        <v>20</v>
      </c>
      <c r="D642" s="2">
        <v>44990</v>
      </c>
      <c r="E642" s="8" t="s">
        <v>42</v>
      </c>
      <c r="F642" s="8" t="s">
        <v>51</v>
      </c>
      <c r="G642" s="8" t="s">
        <v>52</v>
      </c>
      <c r="H642" t="s">
        <v>23</v>
      </c>
      <c r="I642" s="4">
        <v>5130</v>
      </c>
      <c r="J642" s="8">
        <v>7</v>
      </c>
      <c r="K642" s="4">
        <v>35910</v>
      </c>
      <c r="L642" s="4">
        <v>14364</v>
      </c>
      <c r="M642" s="3">
        <v>0.4</v>
      </c>
    </row>
    <row r="643" spans="2:13" x14ac:dyDescent="0.25">
      <c r="B643" t="s">
        <v>13</v>
      </c>
      <c r="C643" s="1" t="s">
        <v>20</v>
      </c>
      <c r="D643" s="2">
        <v>44997</v>
      </c>
      <c r="E643" s="8" t="s">
        <v>42</v>
      </c>
      <c r="F643" s="8" t="s">
        <v>51</v>
      </c>
      <c r="G643" s="8" t="s">
        <v>52</v>
      </c>
      <c r="H643" t="s">
        <v>18</v>
      </c>
      <c r="I643" s="4">
        <v>8902</v>
      </c>
      <c r="J643" s="8">
        <v>10</v>
      </c>
      <c r="K643" s="4">
        <v>89020</v>
      </c>
      <c r="L643" s="4">
        <v>31156.999999999996</v>
      </c>
      <c r="M643" s="3">
        <v>0.35</v>
      </c>
    </row>
    <row r="644" spans="2:13" x14ac:dyDescent="0.25">
      <c r="B644" t="s">
        <v>27</v>
      </c>
      <c r="C644" s="1" t="s">
        <v>20</v>
      </c>
      <c r="D644" s="2">
        <v>45004</v>
      </c>
      <c r="E644" s="8" t="s">
        <v>42</v>
      </c>
      <c r="F644" s="8" t="s">
        <v>51</v>
      </c>
      <c r="G644" s="8" t="s">
        <v>52</v>
      </c>
      <c r="H644" t="s">
        <v>18</v>
      </c>
      <c r="I644" s="4">
        <v>8902</v>
      </c>
      <c r="J644" s="8">
        <v>9</v>
      </c>
      <c r="K644" s="4">
        <v>80118</v>
      </c>
      <c r="L644" s="4">
        <v>28041.3</v>
      </c>
      <c r="M644" s="3">
        <v>0.35</v>
      </c>
    </row>
    <row r="645" spans="2:13" x14ac:dyDescent="0.25">
      <c r="B645" t="s">
        <v>27</v>
      </c>
      <c r="C645" s="1" t="s">
        <v>20</v>
      </c>
      <c r="D645" s="2">
        <v>45011</v>
      </c>
      <c r="E645" s="8" t="s">
        <v>42</v>
      </c>
      <c r="F645" s="8" t="s">
        <v>51</v>
      </c>
      <c r="G645" s="8" t="s">
        <v>52</v>
      </c>
      <c r="H645" t="s">
        <v>18</v>
      </c>
      <c r="I645" s="4">
        <v>8902</v>
      </c>
      <c r="J645" s="8">
        <v>9</v>
      </c>
      <c r="K645" s="4">
        <v>80118</v>
      </c>
      <c r="L645" s="4">
        <v>28041.3</v>
      </c>
      <c r="M645" s="3">
        <v>0.35</v>
      </c>
    </row>
    <row r="646" spans="2:13" x14ac:dyDescent="0.25">
      <c r="B646" t="s">
        <v>27</v>
      </c>
      <c r="C646" s="1" t="s">
        <v>20</v>
      </c>
      <c r="D646" s="2">
        <v>45018</v>
      </c>
      <c r="E646" s="8" t="s">
        <v>42</v>
      </c>
      <c r="F646" s="8" t="s">
        <v>51</v>
      </c>
      <c r="G646" s="8" t="s">
        <v>52</v>
      </c>
      <c r="H646" t="s">
        <v>19</v>
      </c>
      <c r="I646" s="4">
        <v>500</v>
      </c>
      <c r="J646" s="8">
        <v>6</v>
      </c>
      <c r="K646" s="4">
        <v>3000</v>
      </c>
      <c r="L646" s="4">
        <v>750</v>
      </c>
      <c r="M646" s="3">
        <v>0.25</v>
      </c>
    </row>
    <row r="647" spans="2:13" x14ac:dyDescent="0.25">
      <c r="B647" t="s">
        <v>34</v>
      </c>
      <c r="C647" s="1" t="s">
        <v>20</v>
      </c>
      <c r="D647" s="2">
        <v>45025</v>
      </c>
      <c r="E647" s="8" t="s">
        <v>42</v>
      </c>
      <c r="F647" s="8" t="s">
        <v>51</v>
      </c>
      <c r="G647" s="8" t="s">
        <v>52</v>
      </c>
      <c r="H647" t="s">
        <v>18</v>
      </c>
      <c r="I647" s="4">
        <v>8902</v>
      </c>
      <c r="J647" s="8">
        <v>6</v>
      </c>
      <c r="K647" s="4">
        <v>53412</v>
      </c>
      <c r="L647" s="4">
        <v>18694.199999999997</v>
      </c>
      <c r="M647" s="3">
        <v>0.35</v>
      </c>
    </row>
    <row r="648" spans="2:13" x14ac:dyDescent="0.25">
      <c r="B648" t="s">
        <v>13</v>
      </c>
      <c r="C648" s="1" t="s">
        <v>20</v>
      </c>
      <c r="D648" s="2">
        <v>45032</v>
      </c>
      <c r="E648" s="8" t="s">
        <v>42</v>
      </c>
      <c r="F648" s="8" t="s">
        <v>51</v>
      </c>
      <c r="G648" s="8" t="s">
        <v>52</v>
      </c>
      <c r="H648" t="s">
        <v>21</v>
      </c>
      <c r="I648" s="4">
        <v>1200</v>
      </c>
      <c r="J648" s="8">
        <v>8</v>
      </c>
      <c r="K648" s="4">
        <v>9600</v>
      </c>
      <c r="L648" s="4">
        <v>2880</v>
      </c>
      <c r="M648" s="3">
        <v>0.3</v>
      </c>
    </row>
    <row r="649" spans="2:13" x14ac:dyDescent="0.25">
      <c r="B649" t="s">
        <v>13</v>
      </c>
      <c r="C649" s="1" t="s">
        <v>20</v>
      </c>
      <c r="D649" s="2">
        <v>45039</v>
      </c>
      <c r="E649" s="8" t="s">
        <v>42</v>
      </c>
      <c r="F649" s="8" t="s">
        <v>51</v>
      </c>
      <c r="G649" s="8" t="s">
        <v>52</v>
      </c>
      <c r="H649" t="s">
        <v>28</v>
      </c>
      <c r="I649" s="4">
        <v>1500</v>
      </c>
      <c r="J649" s="8">
        <v>5</v>
      </c>
      <c r="K649" s="4">
        <v>7500</v>
      </c>
      <c r="L649" s="4">
        <v>3000</v>
      </c>
      <c r="M649" s="3">
        <v>0.4</v>
      </c>
    </row>
    <row r="650" spans="2:13" x14ac:dyDescent="0.25">
      <c r="B650" t="s">
        <v>24</v>
      </c>
      <c r="C650" s="1" t="s">
        <v>20</v>
      </c>
      <c r="D650" s="2">
        <v>45046</v>
      </c>
      <c r="E650" s="8" t="s">
        <v>42</v>
      </c>
      <c r="F650" s="8" t="s">
        <v>51</v>
      </c>
      <c r="G650" s="8" t="s">
        <v>52</v>
      </c>
      <c r="H650" t="s">
        <v>29</v>
      </c>
      <c r="I650" s="4">
        <v>5340</v>
      </c>
      <c r="J650" s="8">
        <v>9</v>
      </c>
      <c r="K650" s="4">
        <v>48060</v>
      </c>
      <c r="L650" s="4">
        <v>14418</v>
      </c>
      <c r="M650" s="3">
        <v>0.3</v>
      </c>
    </row>
    <row r="651" spans="2:13" x14ac:dyDescent="0.25">
      <c r="B651" t="s">
        <v>24</v>
      </c>
      <c r="C651" s="1" t="s">
        <v>20</v>
      </c>
      <c r="D651" s="2">
        <v>45053</v>
      </c>
      <c r="E651" s="8" t="s">
        <v>42</v>
      </c>
      <c r="F651" s="8" t="s">
        <v>51</v>
      </c>
      <c r="G651" s="8" t="s">
        <v>52</v>
      </c>
      <c r="H651" t="s">
        <v>32</v>
      </c>
      <c r="I651" s="4">
        <v>3200</v>
      </c>
      <c r="J651" s="8">
        <v>2</v>
      </c>
      <c r="K651" s="4">
        <v>6400</v>
      </c>
      <c r="L651" s="4">
        <v>1280</v>
      </c>
      <c r="M651" s="3">
        <v>0.2</v>
      </c>
    </row>
    <row r="652" spans="2:13" x14ac:dyDescent="0.25">
      <c r="B652" t="s">
        <v>13</v>
      </c>
      <c r="C652" s="1" t="s">
        <v>14</v>
      </c>
      <c r="D652" s="2">
        <v>45060</v>
      </c>
      <c r="E652" s="8" t="s">
        <v>42</v>
      </c>
      <c r="F652" s="8" t="s">
        <v>51</v>
      </c>
      <c r="G652" s="8" t="s">
        <v>52</v>
      </c>
      <c r="H652" t="s">
        <v>31</v>
      </c>
      <c r="I652" s="4">
        <v>5300</v>
      </c>
      <c r="J652" s="8">
        <v>2</v>
      </c>
      <c r="K652" s="4">
        <v>10600</v>
      </c>
      <c r="L652" s="4">
        <v>3180</v>
      </c>
      <c r="M652" s="3">
        <v>0.3</v>
      </c>
    </row>
    <row r="653" spans="2:13" x14ac:dyDescent="0.25">
      <c r="B653" t="s">
        <v>24</v>
      </c>
      <c r="C653" s="1" t="s">
        <v>20</v>
      </c>
      <c r="D653" s="2">
        <v>45067</v>
      </c>
      <c r="E653" s="8" t="s">
        <v>42</v>
      </c>
      <c r="F653" s="8" t="s">
        <v>51</v>
      </c>
      <c r="G653" s="8" t="s">
        <v>52</v>
      </c>
      <c r="H653" t="s">
        <v>28</v>
      </c>
      <c r="I653" s="4">
        <v>1500</v>
      </c>
      <c r="J653" s="8">
        <v>11</v>
      </c>
      <c r="K653" s="4">
        <v>16500</v>
      </c>
      <c r="L653" s="4">
        <v>6600</v>
      </c>
      <c r="M653" s="3">
        <v>0.4</v>
      </c>
    </row>
    <row r="654" spans="2:13" x14ac:dyDescent="0.25">
      <c r="B654" t="s">
        <v>22</v>
      </c>
      <c r="C654" s="1" t="s">
        <v>20</v>
      </c>
      <c r="D654" s="2">
        <v>45074</v>
      </c>
      <c r="E654" s="8" t="s">
        <v>42</v>
      </c>
      <c r="F654" s="8" t="s">
        <v>51</v>
      </c>
      <c r="G654" s="8" t="s">
        <v>52</v>
      </c>
      <c r="H654" t="s">
        <v>33</v>
      </c>
      <c r="I654" s="4">
        <v>4600</v>
      </c>
      <c r="J654" s="8">
        <v>9</v>
      </c>
      <c r="K654" s="4">
        <v>41400</v>
      </c>
      <c r="L654" s="4">
        <v>10350</v>
      </c>
      <c r="M654" s="3">
        <v>0.25</v>
      </c>
    </row>
    <row r="655" spans="2:13" x14ac:dyDescent="0.25">
      <c r="B655" t="s">
        <v>27</v>
      </c>
      <c r="C655" s="1" t="s">
        <v>20</v>
      </c>
      <c r="D655" s="2">
        <v>45081</v>
      </c>
      <c r="E655" s="8" t="s">
        <v>42</v>
      </c>
      <c r="F655" s="8" t="s">
        <v>51</v>
      </c>
      <c r="G655" s="8" t="s">
        <v>52</v>
      </c>
      <c r="H655" t="s">
        <v>26</v>
      </c>
      <c r="I655" s="4">
        <v>1700</v>
      </c>
      <c r="J655" s="8">
        <v>6</v>
      </c>
      <c r="K655" s="4">
        <v>10200</v>
      </c>
      <c r="L655" s="4">
        <v>5100</v>
      </c>
      <c r="M655" s="3">
        <v>0.5</v>
      </c>
    </row>
    <row r="656" spans="2:13" x14ac:dyDescent="0.25">
      <c r="B656" t="s">
        <v>27</v>
      </c>
      <c r="C656" s="1" t="s">
        <v>14</v>
      </c>
      <c r="D656" s="2">
        <v>45088</v>
      </c>
      <c r="E656" s="8" t="s">
        <v>42</v>
      </c>
      <c r="F656" s="8" t="s">
        <v>53</v>
      </c>
      <c r="G656" s="8" t="s">
        <v>54</v>
      </c>
      <c r="H656" t="s">
        <v>19</v>
      </c>
      <c r="I656" s="4">
        <v>500</v>
      </c>
      <c r="J656" s="8">
        <v>7</v>
      </c>
      <c r="K656" s="4">
        <v>3500</v>
      </c>
      <c r="L656" s="4">
        <v>875</v>
      </c>
      <c r="M656" s="3">
        <v>0.25</v>
      </c>
    </row>
    <row r="657" spans="2:13" x14ac:dyDescent="0.25">
      <c r="B657" t="s">
        <v>13</v>
      </c>
      <c r="C657" s="1" t="s">
        <v>20</v>
      </c>
      <c r="D657" s="2">
        <v>45095</v>
      </c>
      <c r="E657" s="8" t="s">
        <v>42</v>
      </c>
      <c r="F657" s="8" t="s">
        <v>53</v>
      </c>
      <c r="G657" s="8" t="s">
        <v>54</v>
      </c>
      <c r="H657" t="s">
        <v>25</v>
      </c>
      <c r="I657" s="4">
        <v>300</v>
      </c>
      <c r="J657" s="8">
        <v>12</v>
      </c>
      <c r="K657" s="4">
        <v>3600</v>
      </c>
      <c r="L657" s="4">
        <v>540</v>
      </c>
      <c r="M657" s="3">
        <v>0.15</v>
      </c>
    </row>
    <row r="658" spans="2:13" x14ac:dyDescent="0.25">
      <c r="B658" t="s">
        <v>13</v>
      </c>
      <c r="C658" s="1" t="s">
        <v>20</v>
      </c>
      <c r="D658" s="2">
        <v>45102</v>
      </c>
      <c r="E658" s="8" t="s">
        <v>42</v>
      </c>
      <c r="F658" s="8" t="s">
        <v>53</v>
      </c>
      <c r="G658" s="8" t="s">
        <v>54</v>
      </c>
      <c r="H658" t="s">
        <v>32</v>
      </c>
      <c r="I658" s="4">
        <v>3200</v>
      </c>
      <c r="J658" s="8">
        <v>15</v>
      </c>
      <c r="K658" s="4">
        <v>48000</v>
      </c>
      <c r="L658" s="4">
        <v>9600</v>
      </c>
      <c r="M658" s="3">
        <v>0.2</v>
      </c>
    </row>
    <row r="659" spans="2:13" x14ac:dyDescent="0.25">
      <c r="B659" t="s">
        <v>27</v>
      </c>
      <c r="C659" s="1" t="s">
        <v>14</v>
      </c>
      <c r="D659" s="2">
        <v>45109</v>
      </c>
      <c r="E659" s="8" t="s">
        <v>42</v>
      </c>
      <c r="F659" s="8" t="s">
        <v>53</v>
      </c>
      <c r="G659" s="8" t="s">
        <v>54</v>
      </c>
      <c r="H659" t="s">
        <v>19</v>
      </c>
      <c r="I659" s="4">
        <v>500</v>
      </c>
      <c r="J659" s="8">
        <v>12</v>
      </c>
      <c r="K659" s="4">
        <v>6000</v>
      </c>
      <c r="L659" s="4">
        <v>1500</v>
      </c>
      <c r="M659" s="3">
        <v>0.25</v>
      </c>
    </row>
    <row r="660" spans="2:13" x14ac:dyDescent="0.25">
      <c r="B660" t="s">
        <v>27</v>
      </c>
      <c r="C660" s="1" t="s">
        <v>20</v>
      </c>
      <c r="D660" s="2">
        <v>45116</v>
      </c>
      <c r="E660" s="8" t="s">
        <v>42</v>
      </c>
      <c r="F660" s="8" t="s">
        <v>53</v>
      </c>
      <c r="G660" s="8" t="s">
        <v>54</v>
      </c>
      <c r="H660" t="s">
        <v>21</v>
      </c>
      <c r="I660" s="4">
        <v>1200</v>
      </c>
      <c r="J660" s="8">
        <v>7</v>
      </c>
      <c r="K660" s="4">
        <v>8400</v>
      </c>
      <c r="L660" s="4">
        <v>2520</v>
      </c>
      <c r="M660" s="3">
        <v>0.3</v>
      </c>
    </row>
    <row r="661" spans="2:13" x14ac:dyDescent="0.25">
      <c r="B661" t="s">
        <v>34</v>
      </c>
      <c r="C661" s="1" t="s">
        <v>20</v>
      </c>
      <c r="D661" s="2">
        <v>45123</v>
      </c>
      <c r="E661" s="8" t="s">
        <v>42</v>
      </c>
      <c r="F661" s="8" t="s">
        <v>53</v>
      </c>
      <c r="G661" s="8" t="s">
        <v>54</v>
      </c>
      <c r="H661" t="s">
        <v>26</v>
      </c>
      <c r="I661" s="4">
        <v>1700</v>
      </c>
      <c r="J661" s="8">
        <v>2</v>
      </c>
      <c r="K661" s="4">
        <v>3400</v>
      </c>
      <c r="L661" s="4">
        <v>1700</v>
      </c>
      <c r="M661" s="3">
        <v>0.5</v>
      </c>
    </row>
    <row r="662" spans="2:13" x14ac:dyDescent="0.25">
      <c r="B662" t="s">
        <v>13</v>
      </c>
      <c r="C662" s="1" t="s">
        <v>20</v>
      </c>
      <c r="D662" s="2">
        <v>45130</v>
      </c>
      <c r="E662" s="8" t="s">
        <v>42</v>
      </c>
      <c r="F662" s="8" t="s">
        <v>53</v>
      </c>
      <c r="G662" s="8" t="s">
        <v>54</v>
      </c>
      <c r="H662" t="s">
        <v>30</v>
      </c>
      <c r="I662" s="4">
        <v>3400</v>
      </c>
      <c r="J662" s="8">
        <v>12</v>
      </c>
      <c r="K662" s="4">
        <v>40800</v>
      </c>
      <c r="L662" s="4">
        <v>14280</v>
      </c>
      <c r="M662" s="3">
        <v>0.35</v>
      </c>
    </row>
    <row r="663" spans="2:13" x14ac:dyDescent="0.25">
      <c r="B663" t="s">
        <v>13</v>
      </c>
      <c r="C663" s="1" t="s">
        <v>20</v>
      </c>
      <c r="D663" s="2">
        <v>45137</v>
      </c>
      <c r="E663" s="8" t="s">
        <v>42</v>
      </c>
      <c r="F663" s="8" t="s">
        <v>53</v>
      </c>
      <c r="G663" s="8" t="s">
        <v>54</v>
      </c>
      <c r="H663" t="s">
        <v>32</v>
      </c>
      <c r="I663" s="4">
        <v>3200</v>
      </c>
      <c r="J663" s="8">
        <v>3</v>
      </c>
      <c r="K663" s="4">
        <v>9600</v>
      </c>
      <c r="L663" s="4">
        <v>1920</v>
      </c>
      <c r="M663" s="3">
        <v>0.2</v>
      </c>
    </row>
    <row r="664" spans="2:13" x14ac:dyDescent="0.25">
      <c r="B664" t="s">
        <v>34</v>
      </c>
      <c r="C664" s="1" t="s">
        <v>20</v>
      </c>
      <c r="D664" s="2">
        <v>45139</v>
      </c>
      <c r="E664" s="8" t="s">
        <v>42</v>
      </c>
      <c r="F664" s="8" t="s">
        <v>53</v>
      </c>
      <c r="G664" s="8" t="s">
        <v>54</v>
      </c>
      <c r="H664" t="s">
        <v>30</v>
      </c>
      <c r="I664" s="4">
        <v>3400</v>
      </c>
      <c r="J664" s="8">
        <v>1</v>
      </c>
      <c r="K664" s="4">
        <v>3400</v>
      </c>
      <c r="L664" s="4">
        <v>1190</v>
      </c>
      <c r="M664" s="3">
        <v>0.35</v>
      </c>
    </row>
    <row r="665" spans="2:13" x14ac:dyDescent="0.25">
      <c r="B665" t="s">
        <v>27</v>
      </c>
      <c r="C665" s="1" t="s">
        <v>20</v>
      </c>
      <c r="D665" s="2">
        <v>45144</v>
      </c>
      <c r="E665" s="8" t="s">
        <v>42</v>
      </c>
      <c r="F665" s="8" t="s">
        <v>53</v>
      </c>
      <c r="G665" s="8" t="s">
        <v>54</v>
      </c>
      <c r="H665" t="s">
        <v>26</v>
      </c>
      <c r="I665" s="4">
        <v>1700</v>
      </c>
      <c r="J665" s="8">
        <v>4</v>
      </c>
      <c r="K665" s="4">
        <v>6800</v>
      </c>
      <c r="L665" s="4">
        <v>3400</v>
      </c>
      <c r="M665" s="3">
        <v>0.5</v>
      </c>
    </row>
    <row r="666" spans="2:13" x14ac:dyDescent="0.25">
      <c r="B666" t="s">
        <v>13</v>
      </c>
      <c r="C666" s="1" t="s">
        <v>20</v>
      </c>
      <c r="D666" s="2">
        <v>45146</v>
      </c>
      <c r="E666" s="8" t="s">
        <v>42</v>
      </c>
      <c r="F666" s="8" t="s">
        <v>53</v>
      </c>
      <c r="G666" s="8" t="s">
        <v>54</v>
      </c>
      <c r="H666" t="s">
        <v>33</v>
      </c>
      <c r="I666" s="4">
        <v>4600</v>
      </c>
      <c r="J666" s="8">
        <v>6</v>
      </c>
      <c r="K666" s="4">
        <v>27600</v>
      </c>
      <c r="L666" s="4">
        <v>6900</v>
      </c>
      <c r="M666" s="3">
        <v>0.25</v>
      </c>
    </row>
    <row r="667" spans="2:13" x14ac:dyDescent="0.25">
      <c r="B667" t="s">
        <v>27</v>
      </c>
      <c r="C667" s="1" t="s">
        <v>20</v>
      </c>
      <c r="D667" s="2">
        <v>45151</v>
      </c>
      <c r="E667" s="8" t="s">
        <v>42</v>
      </c>
      <c r="F667" s="8" t="s">
        <v>53</v>
      </c>
      <c r="G667" s="8" t="s">
        <v>54</v>
      </c>
      <c r="H667" t="s">
        <v>26</v>
      </c>
      <c r="I667" s="4">
        <v>1700</v>
      </c>
      <c r="J667" s="8">
        <v>7</v>
      </c>
      <c r="K667" s="4">
        <v>11900</v>
      </c>
      <c r="L667" s="4">
        <v>5950</v>
      </c>
      <c r="M667" s="3">
        <v>0.5</v>
      </c>
    </row>
    <row r="668" spans="2:13" x14ac:dyDescent="0.25">
      <c r="B668" t="s">
        <v>27</v>
      </c>
      <c r="C668" s="1" t="s">
        <v>20</v>
      </c>
      <c r="D668" s="2">
        <v>45153</v>
      </c>
      <c r="E668" s="8" t="s">
        <v>42</v>
      </c>
      <c r="F668" s="8" t="s">
        <v>53</v>
      </c>
      <c r="G668" s="8" t="s">
        <v>54</v>
      </c>
      <c r="H668" t="s">
        <v>35</v>
      </c>
      <c r="I668" s="4">
        <v>4500</v>
      </c>
      <c r="J668" s="8">
        <v>5</v>
      </c>
      <c r="K668" s="4">
        <v>22500</v>
      </c>
      <c r="L668" s="4">
        <v>5625</v>
      </c>
      <c r="M668" s="3">
        <v>0.25</v>
      </c>
    </row>
    <row r="669" spans="2:13" x14ac:dyDescent="0.25">
      <c r="B669" t="s">
        <v>27</v>
      </c>
      <c r="C669" s="1" t="s">
        <v>14</v>
      </c>
      <c r="D669" s="2">
        <v>45158</v>
      </c>
      <c r="E669" s="8" t="s">
        <v>42</v>
      </c>
      <c r="F669" s="8" t="s">
        <v>53</v>
      </c>
      <c r="G669" s="8" t="s">
        <v>54</v>
      </c>
      <c r="H669" t="s">
        <v>21</v>
      </c>
      <c r="I669" s="4">
        <v>1200</v>
      </c>
      <c r="J669" s="8">
        <v>5</v>
      </c>
      <c r="K669" s="4">
        <v>6000</v>
      </c>
      <c r="L669" s="4">
        <v>1800</v>
      </c>
      <c r="M669" s="3">
        <v>0.3</v>
      </c>
    </row>
    <row r="670" spans="2:13" x14ac:dyDescent="0.25">
      <c r="B670" t="s">
        <v>13</v>
      </c>
      <c r="C670" s="1" t="s">
        <v>14</v>
      </c>
      <c r="D670" s="2">
        <v>45160</v>
      </c>
      <c r="E670" s="8" t="s">
        <v>42</v>
      </c>
      <c r="F670" s="8" t="s">
        <v>53</v>
      </c>
      <c r="G670" s="8" t="s">
        <v>54</v>
      </c>
      <c r="H670" t="s">
        <v>18</v>
      </c>
      <c r="I670" s="4">
        <v>8902</v>
      </c>
      <c r="J670" s="8">
        <v>19</v>
      </c>
      <c r="K670" s="4">
        <v>169138</v>
      </c>
      <c r="L670" s="4">
        <v>59198.299999999996</v>
      </c>
      <c r="M670" s="3">
        <v>0.35</v>
      </c>
    </row>
    <row r="671" spans="2:13" x14ac:dyDescent="0.25">
      <c r="B671" t="s">
        <v>27</v>
      </c>
      <c r="C671" s="1" t="s">
        <v>14</v>
      </c>
      <c r="D671" s="2">
        <v>45165</v>
      </c>
      <c r="E671" s="8" t="s">
        <v>42</v>
      </c>
      <c r="F671" s="8" t="s">
        <v>53</v>
      </c>
      <c r="G671" s="8" t="s">
        <v>54</v>
      </c>
      <c r="H671" t="s">
        <v>25</v>
      </c>
      <c r="I671" s="4">
        <v>300</v>
      </c>
      <c r="J671" s="8">
        <v>1</v>
      </c>
      <c r="K671" s="4">
        <v>300</v>
      </c>
      <c r="L671" s="4">
        <v>45</v>
      </c>
      <c r="M671" s="3">
        <v>0.15</v>
      </c>
    </row>
    <row r="672" spans="2:13" x14ac:dyDescent="0.25">
      <c r="B672" t="s">
        <v>27</v>
      </c>
      <c r="C672" s="1" t="s">
        <v>20</v>
      </c>
      <c r="D672" s="2">
        <v>45165</v>
      </c>
      <c r="E672" s="8" t="s">
        <v>42</v>
      </c>
      <c r="F672" s="8" t="s">
        <v>53</v>
      </c>
      <c r="G672" s="8" t="s">
        <v>54</v>
      </c>
      <c r="H672" t="s">
        <v>25</v>
      </c>
      <c r="I672" s="4">
        <v>300</v>
      </c>
      <c r="J672" s="8">
        <v>7</v>
      </c>
      <c r="K672" s="4">
        <v>2100</v>
      </c>
      <c r="L672" s="4">
        <v>315</v>
      </c>
      <c r="M672" s="3">
        <v>0.15</v>
      </c>
    </row>
    <row r="673" spans="2:13" x14ac:dyDescent="0.25">
      <c r="B673" t="s">
        <v>27</v>
      </c>
      <c r="C673" s="1" t="s">
        <v>20</v>
      </c>
      <c r="D673" s="2">
        <v>45165</v>
      </c>
      <c r="E673" s="8" t="s">
        <v>42</v>
      </c>
      <c r="F673" s="8" t="s">
        <v>53</v>
      </c>
      <c r="G673" s="8" t="s">
        <v>54</v>
      </c>
      <c r="H673" t="s">
        <v>21</v>
      </c>
      <c r="I673" s="4">
        <v>1200</v>
      </c>
      <c r="J673" s="8">
        <v>18</v>
      </c>
      <c r="K673" s="4">
        <v>21600</v>
      </c>
      <c r="L673" s="4">
        <v>6480</v>
      </c>
      <c r="M673" s="3">
        <v>0.3</v>
      </c>
    </row>
    <row r="674" spans="2:13" x14ac:dyDescent="0.25">
      <c r="B674" t="s">
        <v>13</v>
      </c>
      <c r="C674" s="1" t="s">
        <v>14</v>
      </c>
      <c r="D674" s="2">
        <v>45165</v>
      </c>
      <c r="E674" s="8" t="s">
        <v>42</v>
      </c>
      <c r="F674" s="8" t="s">
        <v>55</v>
      </c>
      <c r="G674" s="8" t="s">
        <v>56</v>
      </c>
      <c r="H674" t="s">
        <v>32</v>
      </c>
      <c r="I674" s="4">
        <v>3200</v>
      </c>
      <c r="J674" s="8">
        <v>7</v>
      </c>
      <c r="K674" s="4">
        <v>22400</v>
      </c>
      <c r="L674" s="4">
        <v>4480</v>
      </c>
      <c r="M674" s="3">
        <v>0.2</v>
      </c>
    </row>
    <row r="675" spans="2:13" x14ac:dyDescent="0.25">
      <c r="B675" t="s">
        <v>13</v>
      </c>
      <c r="C675" s="1" t="s">
        <v>20</v>
      </c>
      <c r="D675" s="2">
        <v>45165</v>
      </c>
      <c r="E675" s="8" t="s">
        <v>42</v>
      </c>
      <c r="F675" s="8" t="s">
        <v>55</v>
      </c>
      <c r="G675" s="8" t="s">
        <v>56</v>
      </c>
      <c r="H675" t="s">
        <v>30</v>
      </c>
      <c r="I675" s="4">
        <v>3400</v>
      </c>
      <c r="J675" s="8">
        <v>7</v>
      </c>
      <c r="K675" s="4">
        <v>23800</v>
      </c>
      <c r="L675" s="4">
        <v>8330</v>
      </c>
      <c r="M675" s="3">
        <v>0.35</v>
      </c>
    </row>
    <row r="676" spans="2:13" x14ac:dyDescent="0.25">
      <c r="B676" t="s">
        <v>24</v>
      </c>
      <c r="C676" s="1" t="s">
        <v>20</v>
      </c>
      <c r="D676" s="2">
        <v>45165</v>
      </c>
      <c r="E676" s="8" t="s">
        <v>42</v>
      </c>
      <c r="F676" s="8" t="s">
        <v>55</v>
      </c>
      <c r="G676" s="8" t="s">
        <v>56</v>
      </c>
      <c r="H676" t="s">
        <v>23</v>
      </c>
      <c r="I676" s="4">
        <v>5130</v>
      </c>
      <c r="J676" s="8">
        <v>15</v>
      </c>
      <c r="K676" s="4">
        <v>76950</v>
      </c>
      <c r="L676" s="4">
        <v>30780</v>
      </c>
      <c r="M676" s="3">
        <v>0.4</v>
      </c>
    </row>
    <row r="677" spans="2:13" x14ac:dyDescent="0.25">
      <c r="B677" t="s">
        <v>24</v>
      </c>
      <c r="C677" s="1" t="s">
        <v>20</v>
      </c>
      <c r="D677" s="2">
        <v>44562</v>
      </c>
      <c r="E677" s="8" t="s">
        <v>42</v>
      </c>
      <c r="F677" s="8" t="s">
        <v>55</v>
      </c>
      <c r="G677" s="8" t="s">
        <v>56</v>
      </c>
      <c r="H677" t="s">
        <v>18</v>
      </c>
      <c r="I677" s="4">
        <v>8902</v>
      </c>
      <c r="J677" s="8">
        <v>5</v>
      </c>
      <c r="K677" s="4">
        <v>44510</v>
      </c>
      <c r="L677" s="4">
        <v>15578.499999999998</v>
      </c>
      <c r="M677" s="3">
        <v>0.35</v>
      </c>
    </row>
    <row r="678" spans="2:13" x14ac:dyDescent="0.25">
      <c r="B678" t="s">
        <v>22</v>
      </c>
      <c r="C678" s="1" t="s">
        <v>20</v>
      </c>
      <c r="D678" s="2">
        <v>44577</v>
      </c>
      <c r="E678" s="8" t="s">
        <v>42</v>
      </c>
      <c r="F678" s="8" t="s">
        <v>55</v>
      </c>
      <c r="G678" s="8" t="s">
        <v>56</v>
      </c>
      <c r="H678" t="s">
        <v>23</v>
      </c>
      <c r="I678" s="4">
        <v>5130</v>
      </c>
      <c r="J678" s="8">
        <v>4</v>
      </c>
      <c r="K678" s="4">
        <v>20520</v>
      </c>
      <c r="L678" s="4">
        <v>8208</v>
      </c>
      <c r="M678" s="3">
        <v>0.4</v>
      </c>
    </row>
    <row r="679" spans="2:13" x14ac:dyDescent="0.25">
      <c r="B679" t="s">
        <v>27</v>
      </c>
      <c r="C679" s="1" t="s">
        <v>14</v>
      </c>
      <c r="D679" s="2">
        <v>44584</v>
      </c>
      <c r="E679" s="8" t="s">
        <v>42</v>
      </c>
      <c r="F679" s="8" t="s">
        <v>55</v>
      </c>
      <c r="G679" s="8" t="s">
        <v>56</v>
      </c>
      <c r="H679" t="s">
        <v>26</v>
      </c>
      <c r="I679" s="4">
        <v>1700</v>
      </c>
      <c r="J679" s="8">
        <v>5</v>
      </c>
      <c r="K679" s="4">
        <v>8500</v>
      </c>
      <c r="L679" s="4">
        <v>4250</v>
      </c>
      <c r="M679" s="3">
        <v>0.5</v>
      </c>
    </row>
    <row r="680" spans="2:13" x14ac:dyDescent="0.25">
      <c r="B680" t="s">
        <v>27</v>
      </c>
      <c r="C680" s="1" t="s">
        <v>20</v>
      </c>
      <c r="D680" s="2">
        <v>44591</v>
      </c>
      <c r="E680" s="8" t="s">
        <v>42</v>
      </c>
      <c r="F680" s="8" t="s">
        <v>55</v>
      </c>
      <c r="G680" s="8" t="s">
        <v>56</v>
      </c>
      <c r="H680" t="s">
        <v>28</v>
      </c>
      <c r="I680" s="4">
        <v>1500</v>
      </c>
      <c r="J680" s="8">
        <v>3</v>
      </c>
      <c r="K680" s="4">
        <v>4500</v>
      </c>
      <c r="L680" s="4">
        <v>1800</v>
      </c>
      <c r="M680" s="3">
        <v>0.4</v>
      </c>
    </row>
    <row r="681" spans="2:13" x14ac:dyDescent="0.25">
      <c r="B681" t="s">
        <v>22</v>
      </c>
      <c r="C681" s="1" t="s">
        <v>20</v>
      </c>
      <c r="D681" s="2">
        <v>44598</v>
      </c>
      <c r="E681" s="8" t="s">
        <v>42</v>
      </c>
      <c r="F681" s="8" t="s">
        <v>55</v>
      </c>
      <c r="G681" s="8" t="s">
        <v>56</v>
      </c>
      <c r="H681" t="s">
        <v>30</v>
      </c>
      <c r="I681" s="4">
        <v>3400</v>
      </c>
      <c r="J681" s="8">
        <v>4</v>
      </c>
      <c r="K681" s="4">
        <v>13600</v>
      </c>
      <c r="L681" s="4">
        <v>4760</v>
      </c>
      <c r="M681" s="3">
        <v>0.35</v>
      </c>
    </row>
    <row r="682" spans="2:13" x14ac:dyDescent="0.25">
      <c r="B682" t="s">
        <v>13</v>
      </c>
      <c r="C682" s="1" t="s">
        <v>14</v>
      </c>
      <c r="D682" s="2">
        <v>44605</v>
      </c>
      <c r="E682" s="8" t="s">
        <v>42</v>
      </c>
      <c r="F682" s="8" t="s">
        <v>55</v>
      </c>
      <c r="G682" s="8" t="s">
        <v>56</v>
      </c>
      <c r="H682" t="s">
        <v>28</v>
      </c>
      <c r="I682" s="4">
        <v>1500</v>
      </c>
      <c r="J682" s="8">
        <v>11</v>
      </c>
      <c r="K682" s="4">
        <v>16500</v>
      </c>
      <c r="L682" s="4">
        <v>6600</v>
      </c>
      <c r="M682" s="3">
        <v>0.4</v>
      </c>
    </row>
    <row r="683" spans="2:13" x14ac:dyDescent="0.25">
      <c r="B683" t="s">
        <v>27</v>
      </c>
      <c r="C683" s="1" t="s">
        <v>14</v>
      </c>
      <c r="D683" s="2">
        <v>44612</v>
      </c>
      <c r="E683" s="8" t="s">
        <v>42</v>
      </c>
      <c r="F683" s="8" t="s">
        <v>55</v>
      </c>
      <c r="G683" s="8" t="s">
        <v>56</v>
      </c>
      <c r="H683" t="s">
        <v>32</v>
      </c>
      <c r="I683" s="4">
        <v>3200</v>
      </c>
      <c r="J683" s="8">
        <v>7</v>
      </c>
      <c r="K683" s="4">
        <v>22400</v>
      </c>
      <c r="L683" s="4">
        <v>4480</v>
      </c>
      <c r="M683" s="3">
        <v>0.2</v>
      </c>
    </row>
    <row r="684" spans="2:13" x14ac:dyDescent="0.25">
      <c r="B684" t="s">
        <v>13</v>
      </c>
      <c r="C684" s="1" t="s">
        <v>20</v>
      </c>
      <c r="D684" s="2">
        <v>44619</v>
      </c>
      <c r="E684" s="8" t="s">
        <v>42</v>
      </c>
      <c r="F684" s="8" t="s">
        <v>55</v>
      </c>
      <c r="G684" s="8" t="s">
        <v>56</v>
      </c>
      <c r="H684" t="s">
        <v>31</v>
      </c>
      <c r="I684" s="4">
        <v>5300</v>
      </c>
      <c r="J684" s="8">
        <v>12</v>
      </c>
      <c r="K684" s="4">
        <v>63600</v>
      </c>
      <c r="L684" s="4">
        <v>19080</v>
      </c>
      <c r="M684" s="3">
        <v>0.3</v>
      </c>
    </row>
    <row r="685" spans="2:13" x14ac:dyDescent="0.25">
      <c r="B685" t="s">
        <v>24</v>
      </c>
      <c r="C685" s="1" t="s">
        <v>14</v>
      </c>
      <c r="D685" s="2">
        <v>44626</v>
      </c>
      <c r="E685" s="8" t="s">
        <v>42</v>
      </c>
      <c r="F685" s="8" t="s">
        <v>55</v>
      </c>
      <c r="G685" s="8" t="s">
        <v>56</v>
      </c>
      <c r="H685" t="s">
        <v>32</v>
      </c>
      <c r="I685" s="4">
        <v>3200</v>
      </c>
      <c r="J685" s="8">
        <v>10</v>
      </c>
      <c r="K685" s="4">
        <v>32000</v>
      </c>
      <c r="L685" s="4">
        <v>6400</v>
      </c>
      <c r="M685" s="3">
        <v>0.2</v>
      </c>
    </row>
    <row r="686" spans="2:13" x14ac:dyDescent="0.25">
      <c r="B686" t="s">
        <v>27</v>
      </c>
      <c r="C686" s="1" t="s">
        <v>14</v>
      </c>
      <c r="D686" s="2">
        <v>44633</v>
      </c>
      <c r="E686" s="8" t="s">
        <v>42</v>
      </c>
      <c r="F686" s="8" t="s">
        <v>55</v>
      </c>
      <c r="G686" s="8" t="s">
        <v>56</v>
      </c>
      <c r="H686" t="s">
        <v>33</v>
      </c>
      <c r="I686" s="4">
        <v>4600</v>
      </c>
      <c r="J686" s="8">
        <v>11</v>
      </c>
      <c r="K686" s="4">
        <v>50600</v>
      </c>
      <c r="L686" s="4">
        <v>12650</v>
      </c>
      <c r="M686" s="3">
        <v>0.25</v>
      </c>
    </row>
    <row r="687" spans="2:13" x14ac:dyDescent="0.25">
      <c r="B687" t="s">
        <v>13</v>
      </c>
      <c r="C687" s="1" t="s">
        <v>20</v>
      </c>
      <c r="D687" s="2">
        <v>44640</v>
      </c>
      <c r="E687" s="8" t="s">
        <v>42</v>
      </c>
      <c r="F687" s="8" t="s">
        <v>55</v>
      </c>
      <c r="G687" s="8" t="s">
        <v>56</v>
      </c>
      <c r="H687" t="s">
        <v>35</v>
      </c>
      <c r="I687" s="4">
        <v>4500</v>
      </c>
      <c r="J687" s="8">
        <v>6</v>
      </c>
      <c r="K687" s="4">
        <v>27000</v>
      </c>
      <c r="L687" s="4">
        <v>6750</v>
      </c>
      <c r="M687" s="3">
        <v>0.25</v>
      </c>
    </row>
    <row r="688" spans="2:13" x14ac:dyDescent="0.25">
      <c r="B688" t="s">
        <v>27</v>
      </c>
      <c r="C688" s="1" t="s">
        <v>14</v>
      </c>
      <c r="D688" s="2">
        <v>44647</v>
      </c>
      <c r="E688" s="8" t="s">
        <v>42</v>
      </c>
      <c r="F688" s="8" t="s">
        <v>55</v>
      </c>
      <c r="G688" s="8" t="s">
        <v>56</v>
      </c>
      <c r="H688" t="s">
        <v>35</v>
      </c>
      <c r="I688" s="4">
        <v>4500</v>
      </c>
      <c r="J688" s="8">
        <v>10</v>
      </c>
      <c r="K688" s="4">
        <v>45000</v>
      </c>
      <c r="L688" s="4">
        <v>11250</v>
      </c>
      <c r="M688" s="3">
        <v>0.25</v>
      </c>
    </row>
    <row r="689" spans="2:13" x14ac:dyDescent="0.25">
      <c r="B689" t="s">
        <v>22</v>
      </c>
      <c r="C689" s="1" t="s">
        <v>20</v>
      </c>
      <c r="D689" s="2">
        <v>44654</v>
      </c>
      <c r="E689" s="8" t="s">
        <v>42</v>
      </c>
      <c r="F689" s="8" t="s">
        <v>55</v>
      </c>
      <c r="G689" s="8" t="s">
        <v>56</v>
      </c>
      <c r="H689" t="s">
        <v>19</v>
      </c>
      <c r="I689" s="4">
        <v>500</v>
      </c>
      <c r="J689" s="8">
        <v>3</v>
      </c>
      <c r="K689" s="4">
        <v>1500</v>
      </c>
      <c r="L689" s="4">
        <v>375</v>
      </c>
      <c r="M689" s="3">
        <v>0.25</v>
      </c>
    </row>
    <row r="690" spans="2:13" x14ac:dyDescent="0.25">
      <c r="B690" t="s">
        <v>27</v>
      </c>
      <c r="C690" s="1" t="s">
        <v>20</v>
      </c>
      <c r="D690" s="2">
        <v>44661</v>
      </c>
      <c r="E690" s="8" t="s">
        <v>42</v>
      </c>
      <c r="F690" s="8" t="s">
        <v>55</v>
      </c>
      <c r="G690" s="8" t="s">
        <v>56</v>
      </c>
      <c r="H690" t="s">
        <v>32</v>
      </c>
      <c r="I690" s="4">
        <v>3200</v>
      </c>
      <c r="J690" s="8">
        <v>7</v>
      </c>
      <c r="K690" s="4">
        <v>22400</v>
      </c>
      <c r="L690" s="4">
        <v>4480</v>
      </c>
      <c r="M690" s="3">
        <v>0.2</v>
      </c>
    </row>
    <row r="691" spans="2:13" x14ac:dyDescent="0.25">
      <c r="B691" t="s">
        <v>22</v>
      </c>
      <c r="C691" s="1" t="s">
        <v>20</v>
      </c>
      <c r="D691" s="2">
        <v>44668</v>
      </c>
      <c r="E691" s="8" t="s">
        <v>42</v>
      </c>
      <c r="F691" s="8" t="s">
        <v>55</v>
      </c>
      <c r="G691" s="8" t="s">
        <v>56</v>
      </c>
      <c r="H691" t="s">
        <v>35</v>
      </c>
      <c r="I691" s="4">
        <v>4500</v>
      </c>
      <c r="J691" s="8">
        <v>8</v>
      </c>
      <c r="K691" s="4">
        <v>36000</v>
      </c>
      <c r="L691" s="4">
        <v>9000</v>
      </c>
      <c r="M691" s="3">
        <v>0.25</v>
      </c>
    </row>
    <row r="692" spans="2:13" x14ac:dyDescent="0.25">
      <c r="B692" t="s">
        <v>13</v>
      </c>
      <c r="C692" s="1" t="s">
        <v>20</v>
      </c>
      <c r="D692" s="2">
        <v>44675</v>
      </c>
      <c r="E692" s="8" t="s">
        <v>42</v>
      </c>
      <c r="F692" s="8" t="s">
        <v>53</v>
      </c>
      <c r="G692" s="8" t="s">
        <v>54</v>
      </c>
      <c r="H692" t="s">
        <v>29</v>
      </c>
      <c r="I692" s="4">
        <v>5340</v>
      </c>
      <c r="J692" s="8">
        <v>9</v>
      </c>
      <c r="K692" s="4">
        <v>48060</v>
      </c>
      <c r="L692" s="4">
        <v>14418</v>
      </c>
      <c r="M692" s="3">
        <v>0.3</v>
      </c>
    </row>
    <row r="693" spans="2:13" x14ac:dyDescent="0.25">
      <c r="B693" t="s">
        <v>27</v>
      </c>
      <c r="C693" s="1" t="s">
        <v>20</v>
      </c>
      <c r="D693" s="2">
        <v>44682</v>
      </c>
      <c r="E693" s="8" t="s">
        <v>42</v>
      </c>
      <c r="F693" s="8" t="s">
        <v>53</v>
      </c>
      <c r="G693" s="8" t="s">
        <v>54</v>
      </c>
      <c r="H693" t="s">
        <v>29</v>
      </c>
      <c r="I693" s="4">
        <v>5340</v>
      </c>
      <c r="J693" s="8">
        <v>11</v>
      </c>
      <c r="K693" s="4">
        <v>58740</v>
      </c>
      <c r="L693" s="4">
        <v>17622</v>
      </c>
      <c r="M693" s="3">
        <v>0.3</v>
      </c>
    </row>
    <row r="694" spans="2:13" x14ac:dyDescent="0.25">
      <c r="B694" t="s">
        <v>24</v>
      </c>
      <c r="C694" s="1" t="s">
        <v>14</v>
      </c>
      <c r="D694" s="2">
        <v>44689</v>
      </c>
      <c r="E694" s="8" t="s">
        <v>42</v>
      </c>
      <c r="F694" s="8" t="s">
        <v>53</v>
      </c>
      <c r="G694" s="8" t="s">
        <v>54</v>
      </c>
      <c r="H694" t="s">
        <v>28</v>
      </c>
      <c r="I694" s="4">
        <v>1500</v>
      </c>
      <c r="J694" s="8">
        <v>7</v>
      </c>
      <c r="K694" s="4">
        <v>10500</v>
      </c>
      <c r="L694" s="4">
        <v>4200</v>
      </c>
      <c r="M694" s="3">
        <v>0.4</v>
      </c>
    </row>
    <row r="695" spans="2:13" x14ac:dyDescent="0.25">
      <c r="B695" t="s">
        <v>22</v>
      </c>
      <c r="C695" s="1" t="s">
        <v>20</v>
      </c>
      <c r="D695" s="2">
        <v>44696</v>
      </c>
      <c r="E695" s="8" t="s">
        <v>42</v>
      </c>
      <c r="F695" s="8" t="s">
        <v>53</v>
      </c>
      <c r="G695" s="8" t="s">
        <v>54</v>
      </c>
      <c r="H695" t="s">
        <v>19</v>
      </c>
      <c r="I695" s="4">
        <v>500</v>
      </c>
      <c r="J695" s="8">
        <v>5</v>
      </c>
      <c r="K695" s="4">
        <v>2500</v>
      </c>
      <c r="L695" s="4">
        <v>625</v>
      </c>
      <c r="M695" s="3">
        <v>0.25</v>
      </c>
    </row>
    <row r="696" spans="2:13" x14ac:dyDescent="0.25">
      <c r="B696" t="s">
        <v>34</v>
      </c>
      <c r="C696" s="1" t="s">
        <v>20</v>
      </c>
      <c r="D696" s="2">
        <v>44703</v>
      </c>
      <c r="E696" s="8" t="s">
        <v>42</v>
      </c>
      <c r="F696" s="8" t="s">
        <v>53</v>
      </c>
      <c r="G696" s="8" t="s">
        <v>54</v>
      </c>
      <c r="H696" t="s">
        <v>29</v>
      </c>
      <c r="I696" s="4">
        <v>5340</v>
      </c>
      <c r="J696" s="8">
        <v>5</v>
      </c>
      <c r="K696" s="4">
        <v>26700</v>
      </c>
      <c r="L696" s="4">
        <v>8010</v>
      </c>
      <c r="M696" s="3">
        <v>0.3</v>
      </c>
    </row>
    <row r="697" spans="2:13" x14ac:dyDescent="0.25">
      <c r="B697" t="s">
        <v>27</v>
      </c>
      <c r="C697" s="1" t="s">
        <v>20</v>
      </c>
      <c r="D697" s="2">
        <v>44710</v>
      </c>
      <c r="E697" s="8" t="s">
        <v>42</v>
      </c>
      <c r="F697" s="8" t="s">
        <v>53</v>
      </c>
      <c r="G697" s="8" t="s">
        <v>54</v>
      </c>
      <c r="H697" t="s">
        <v>31</v>
      </c>
      <c r="I697" s="4">
        <v>5300</v>
      </c>
      <c r="J697" s="8">
        <v>8</v>
      </c>
      <c r="K697" s="4">
        <v>42400</v>
      </c>
      <c r="L697" s="4">
        <v>12720</v>
      </c>
      <c r="M697" s="3">
        <v>0.3</v>
      </c>
    </row>
    <row r="698" spans="2:13" x14ac:dyDescent="0.25">
      <c r="B698" t="s">
        <v>24</v>
      </c>
      <c r="C698" s="1" t="s">
        <v>14</v>
      </c>
      <c r="D698" s="2">
        <v>44717</v>
      </c>
      <c r="E698" s="8" t="s">
        <v>42</v>
      </c>
      <c r="F698" s="8" t="s">
        <v>53</v>
      </c>
      <c r="G698" s="8" t="s">
        <v>54</v>
      </c>
      <c r="H698" t="s">
        <v>21</v>
      </c>
      <c r="I698" s="4">
        <v>1200</v>
      </c>
      <c r="J698" s="8">
        <v>7</v>
      </c>
      <c r="K698" s="4">
        <v>8400</v>
      </c>
      <c r="L698" s="4">
        <v>2520</v>
      </c>
      <c r="M698" s="3">
        <v>0.3</v>
      </c>
    </row>
    <row r="699" spans="2:13" x14ac:dyDescent="0.25">
      <c r="B699" t="s">
        <v>13</v>
      </c>
      <c r="C699" s="1" t="s">
        <v>20</v>
      </c>
      <c r="D699" s="2">
        <v>44724</v>
      </c>
      <c r="E699" s="8" t="s">
        <v>42</v>
      </c>
      <c r="F699" s="8" t="s">
        <v>53</v>
      </c>
      <c r="G699" s="8" t="s">
        <v>54</v>
      </c>
      <c r="H699" t="s">
        <v>18</v>
      </c>
      <c r="I699" s="4">
        <v>8902</v>
      </c>
      <c r="J699" s="8">
        <v>6</v>
      </c>
      <c r="K699" s="4">
        <v>53412</v>
      </c>
      <c r="L699" s="4">
        <v>18694.199999999997</v>
      </c>
      <c r="M699" s="3">
        <v>0.35</v>
      </c>
    </row>
    <row r="700" spans="2:13" x14ac:dyDescent="0.25">
      <c r="B700" t="s">
        <v>27</v>
      </c>
      <c r="C700" s="1" t="s">
        <v>20</v>
      </c>
      <c r="D700" s="2">
        <v>44731</v>
      </c>
      <c r="E700" s="8" t="s">
        <v>42</v>
      </c>
      <c r="F700" s="8" t="s">
        <v>53</v>
      </c>
      <c r="G700" s="8" t="s">
        <v>54</v>
      </c>
      <c r="H700" t="s">
        <v>31</v>
      </c>
      <c r="I700" s="4">
        <v>5300</v>
      </c>
      <c r="J700" s="8">
        <v>9</v>
      </c>
      <c r="K700" s="4">
        <v>47700</v>
      </c>
      <c r="L700" s="4">
        <v>14310</v>
      </c>
      <c r="M700" s="3">
        <v>0.3</v>
      </c>
    </row>
    <row r="701" spans="2:13" x14ac:dyDescent="0.25">
      <c r="B701" t="s">
        <v>22</v>
      </c>
      <c r="C701" s="1" t="s">
        <v>14</v>
      </c>
      <c r="D701" s="2">
        <v>44738</v>
      </c>
      <c r="E701" s="8" t="s">
        <v>42</v>
      </c>
      <c r="F701" s="8" t="s">
        <v>53</v>
      </c>
      <c r="G701" s="8" t="s">
        <v>54</v>
      </c>
      <c r="H701" t="s">
        <v>30</v>
      </c>
      <c r="I701" s="4">
        <v>3400</v>
      </c>
      <c r="J701" s="8">
        <v>8</v>
      </c>
      <c r="K701" s="4">
        <v>27200</v>
      </c>
      <c r="L701" s="4">
        <v>9520</v>
      </c>
      <c r="M701" s="3">
        <v>0.35</v>
      </c>
    </row>
    <row r="702" spans="2:13" x14ac:dyDescent="0.25">
      <c r="B702" t="s">
        <v>13</v>
      </c>
      <c r="C702" s="1" t="s">
        <v>14</v>
      </c>
      <c r="D702" s="2">
        <v>44745</v>
      </c>
      <c r="E702" s="8" t="s">
        <v>42</v>
      </c>
      <c r="F702" s="8" t="s">
        <v>53</v>
      </c>
      <c r="G702" s="8" t="s">
        <v>54</v>
      </c>
      <c r="H702" t="s">
        <v>29</v>
      </c>
      <c r="I702" s="4">
        <v>5340</v>
      </c>
      <c r="J702" s="8">
        <v>3</v>
      </c>
      <c r="K702" s="4">
        <v>16020</v>
      </c>
      <c r="L702" s="4">
        <v>4806</v>
      </c>
      <c r="M702" s="3">
        <v>0.3</v>
      </c>
    </row>
    <row r="703" spans="2:13" x14ac:dyDescent="0.25">
      <c r="B703" t="s">
        <v>13</v>
      </c>
      <c r="C703" s="1" t="s">
        <v>20</v>
      </c>
      <c r="D703" s="2">
        <v>44752</v>
      </c>
      <c r="E703" s="8" t="s">
        <v>42</v>
      </c>
      <c r="F703" s="8" t="s">
        <v>53</v>
      </c>
      <c r="G703" s="8" t="s">
        <v>54</v>
      </c>
      <c r="H703" t="s">
        <v>26</v>
      </c>
      <c r="I703" s="4">
        <v>1700</v>
      </c>
      <c r="J703" s="8">
        <v>3</v>
      </c>
      <c r="K703" s="4">
        <v>5100</v>
      </c>
      <c r="L703" s="4">
        <v>2550</v>
      </c>
      <c r="M703" s="3">
        <v>0.5</v>
      </c>
    </row>
    <row r="704" spans="2:13" x14ac:dyDescent="0.25">
      <c r="B704" t="s">
        <v>22</v>
      </c>
      <c r="C704" s="1" t="s">
        <v>14</v>
      </c>
      <c r="D704" s="2">
        <v>44759</v>
      </c>
      <c r="E704" s="8" t="s">
        <v>42</v>
      </c>
      <c r="F704" s="8" t="s">
        <v>53</v>
      </c>
      <c r="G704" s="8" t="s">
        <v>54</v>
      </c>
      <c r="H704" t="s">
        <v>25</v>
      </c>
      <c r="I704" s="4">
        <v>300</v>
      </c>
      <c r="J704" s="8">
        <v>1</v>
      </c>
      <c r="K704" s="4">
        <v>300</v>
      </c>
      <c r="L704" s="4">
        <v>45</v>
      </c>
      <c r="M704" s="3">
        <v>0.15</v>
      </c>
    </row>
    <row r="705" spans="2:13" x14ac:dyDescent="0.25">
      <c r="B705" t="s">
        <v>34</v>
      </c>
      <c r="C705" s="1" t="s">
        <v>20</v>
      </c>
      <c r="D705" s="2">
        <v>44766</v>
      </c>
      <c r="E705" s="8" t="s">
        <v>42</v>
      </c>
      <c r="F705" s="8" t="s">
        <v>53</v>
      </c>
      <c r="G705" s="8" t="s">
        <v>54</v>
      </c>
      <c r="H705" t="s">
        <v>19</v>
      </c>
      <c r="I705" s="4">
        <v>500</v>
      </c>
      <c r="J705" s="8">
        <v>8</v>
      </c>
      <c r="K705" s="4">
        <v>4000</v>
      </c>
      <c r="L705" s="4">
        <v>1000</v>
      </c>
      <c r="M705" s="3">
        <v>0.25</v>
      </c>
    </row>
    <row r="706" spans="2:13" x14ac:dyDescent="0.25">
      <c r="B706" t="s">
        <v>13</v>
      </c>
      <c r="C706" s="1" t="s">
        <v>20</v>
      </c>
      <c r="D706" s="2">
        <v>44766</v>
      </c>
      <c r="E706" s="8" t="s">
        <v>42</v>
      </c>
      <c r="F706" s="8" t="s">
        <v>53</v>
      </c>
      <c r="G706" s="8" t="s">
        <v>54</v>
      </c>
      <c r="H706" t="s">
        <v>33</v>
      </c>
      <c r="I706" s="4">
        <v>4600</v>
      </c>
      <c r="J706" s="8">
        <v>2</v>
      </c>
      <c r="K706" s="4">
        <v>9200</v>
      </c>
      <c r="L706" s="4">
        <v>2300</v>
      </c>
      <c r="M706" s="3">
        <v>0.25</v>
      </c>
    </row>
    <row r="707" spans="2:13" x14ac:dyDescent="0.25">
      <c r="B707" t="s">
        <v>22</v>
      </c>
      <c r="C707" s="1" t="s">
        <v>20</v>
      </c>
      <c r="D707" s="2">
        <v>44773</v>
      </c>
      <c r="E707" s="8" t="s">
        <v>42</v>
      </c>
      <c r="F707" s="8" t="s">
        <v>53</v>
      </c>
      <c r="G707" s="8" t="s">
        <v>54</v>
      </c>
      <c r="H707" t="s">
        <v>21</v>
      </c>
      <c r="I707" s="4">
        <v>1200</v>
      </c>
      <c r="J707" s="8">
        <v>9</v>
      </c>
      <c r="K707" s="4">
        <v>10800</v>
      </c>
      <c r="L707" s="4">
        <v>3240</v>
      </c>
      <c r="M707" s="3">
        <v>0.3</v>
      </c>
    </row>
    <row r="708" spans="2:13" x14ac:dyDescent="0.25">
      <c r="B708" t="s">
        <v>27</v>
      </c>
      <c r="C708" s="1" t="s">
        <v>14</v>
      </c>
      <c r="D708" s="2">
        <v>44780</v>
      </c>
      <c r="E708" s="8" t="s">
        <v>42</v>
      </c>
      <c r="F708" s="8" t="s">
        <v>53</v>
      </c>
      <c r="G708" s="8" t="s">
        <v>54</v>
      </c>
      <c r="H708" t="s">
        <v>29</v>
      </c>
      <c r="I708" s="4">
        <v>5340</v>
      </c>
      <c r="J708" s="8">
        <v>12</v>
      </c>
      <c r="K708" s="4">
        <v>64080</v>
      </c>
      <c r="L708" s="4">
        <v>19224</v>
      </c>
      <c r="M708" s="3">
        <v>0.3</v>
      </c>
    </row>
    <row r="709" spans="2:13" x14ac:dyDescent="0.25">
      <c r="B709" t="s">
        <v>27</v>
      </c>
      <c r="C709" s="1" t="s">
        <v>14</v>
      </c>
      <c r="D709" s="2">
        <v>44787</v>
      </c>
      <c r="E709" s="8" t="s">
        <v>42</v>
      </c>
      <c r="F709" s="8" t="s">
        <v>53</v>
      </c>
      <c r="G709" s="8" t="s">
        <v>54</v>
      </c>
      <c r="H709" t="s">
        <v>29</v>
      </c>
      <c r="I709" s="4">
        <v>5340</v>
      </c>
      <c r="J709" s="8">
        <v>12</v>
      </c>
      <c r="K709" s="4">
        <v>64080</v>
      </c>
      <c r="L709" s="4">
        <v>19224</v>
      </c>
      <c r="M709" s="3">
        <v>0.3</v>
      </c>
    </row>
    <row r="710" spans="2:13" x14ac:dyDescent="0.25">
      <c r="B710" t="s">
        <v>13</v>
      </c>
      <c r="C710" s="1" t="s">
        <v>20</v>
      </c>
      <c r="D710" s="2">
        <v>44794</v>
      </c>
      <c r="E710" s="8" t="s">
        <v>42</v>
      </c>
      <c r="F710" s="8" t="s">
        <v>53</v>
      </c>
      <c r="G710" s="8" t="s">
        <v>54</v>
      </c>
      <c r="H710" t="s">
        <v>23</v>
      </c>
      <c r="I710" s="4">
        <v>5130</v>
      </c>
      <c r="J710" s="8">
        <v>12</v>
      </c>
      <c r="K710" s="4">
        <v>61560</v>
      </c>
      <c r="L710" s="4">
        <v>24624</v>
      </c>
      <c r="M710" s="3">
        <v>0.4</v>
      </c>
    </row>
    <row r="711" spans="2:13" x14ac:dyDescent="0.25">
      <c r="B711" t="s">
        <v>34</v>
      </c>
      <c r="C711" s="1" t="s">
        <v>14</v>
      </c>
      <c r="D711" s="2">
        <v>44801</v>
      </c>
      <c r="E711" s="8" t="s">
        <v>42</v>
      </c>
      <c r="F711" s="8" t="s">
        <v>53</v>
      </c>
      <c r="G711" s="8" t="s">
        <v>54</v>
      </c>
      <c r="H711" t="s">
        <v>33</v>
      </c>
      <c r="I711" s="4">
        <v>4600</v>
      </c>
      <c r="J711" s="8">
        <v>2</v>
      </c>
      <c r="K711" s="4">
        <v>9200</v>
      </c>
      <c r="L711" s="4">
        <v>2300</v>
      </c>
      <c r="M711" s="3">
        <v>0.25</v>
      </c>
    </row>
    <row r="712" spans="2:13" x14ac:dyDescent="0.25">
      <c r="B712" t="s">
        <v>13</v>
      </c>
      <c r="C712" s="1" t="s">
        <v>20</v>
      </c>
      <c r="D712" s="2">
        <v>44808</v>
      </c>
      <c r="E712" s="8" t="s">
        <v>42</v>
      </c>
      <c r="F712" s="8" t="s">
        <v>53</v>
      </c>
      <c r="G712" s="8" t="s">
        <v>54</v>
      </c>
      <c r="H712" t="s">
        <v>33</v>
      </c>
      <c r="I712" s="4">
        <v>4600</v>
      </c>
      <c r="J712" s="8">
        <v>11</v>
      </c>
      <c r="K712" s="4">
        <v>50600</v>
      </c>
      <c r="L712" s="4">
        <v>12650</v>
      </c>
      <c r="M712" s="3">
        <v>0.25</v>
      </c>
    </row>
    <row r="713" spans="2:13" x14ac:dyDescent="0.25">
      <c r="B713" t="s">
        <v>13</v>
      </c>
      <c r="C713" s="1" t="s">
        <v>14</v>
      </c>
      <c r="D713" s="2">
        <v>44815</v>
      </c>
      <c r="E713" s="8" t="s">
        <v>42</v>
      </c>
      <c r="F713" s="8" t="s">
        <v>53</v>
      </c>
      <c r="G713" s="8" t="s">
        <v>54</v>
      </c>
      <c r="H713" t="s">
        <v>28</v>
      </c>
      <c r="I713" s="4">
        <v>1500</v>
      </c>
      <c r="J713" s="8">
        <v>3</v>
      </c>
      <c r="K713" s="4">
        <v>4500</v>
      </c>
      <c r="L713" s="4">
        <v>1800</v>
      </c>
      <c r="M713" s="3">
        <v>0.4</v>
      </c>
    </row>
    <row r="714" spans="2:13" x14ac:dyDescent="0.25">
      <c r="B714" t="s">
        <v>22</v>
      </c>
      <c r="C714" s="1" t="s">
        <v>20</v>
      </c>
      <c r="D714" s="2">
        <v>44822</v>
      </c>
      <c r="E714" s="8" t="s">
        <v>42</v>
      </c>
      <c r="F714" s="8" t="s">
        <v>53</v>
      </c>
      <c r="G714" s="8" t="s">
        <v>54</v>
      </c>
      <c r="H714" t="s">
        <v>21</v>
      </c>
      <c r="I714" s="4">
        <v>1200</v>
      </c>
      <c r="J714" s="8">
        <v>5</v>
      </c>
      <c r="K714" s="4">
        <v>6000</v>
      </c>
      <c r="L714" s="4">
        <v>1800</v>
      </c>
      <c r="M714" s="3">
        <v>0.3</v>
      </c>
    </row>
    <row r="715" spans="2:13" x14ac:dyDescent="0.25">
      <c r="B715" t="s">
        <v>27</v>
      </c>
      <c r="C715" s="1" t="s">
        <v>20</v>
      </c>
      <c r="D715" s="2">
        <v>44829</v>
      </c>
      <c r="E715" s="8" t="s">
        <v>42</v>
      </c>
      <c r="F715" s="8" t="s">
        <v>53</v>
      </c>
      <c r="G715" s="8" t="s">
        <v>54</v>
      </c>
      <c r="H715" t="s">
        <v>31</v>
      </c>
      <c r="I715" s="4">
        <v>5300</v>
      </c>
      <c r="J715" s="8">
        <v>8</v>
      </c>
      <c r="K715" s="4">
        <v>42400</v>
      </c>
      <c r="L715" s="4">
        <v>12720</v>
      </c>
      <c r="M715" s="3">
        <v>0.3</v>
      </c>
    </row>
    <row r="716" spans="2:13" x14ac:dyDescent="0.25">
      <c r="B716" t="s">
        <v>22</v>
      </c>
      <c r="C716" s="1" t="s">
        <v>20</v>
      </c>
      <c r="D716" s="2">
        <v>44836</v>
      </c>
      <c r="E716" s="8" t="s">
        <v>42</v>
      </c>
      <c r="F716" s="8" t="s">
        <v>53</v>
      </c>
      <c r="G716" s="8" t="s">
        <v>54</v>
      </c>
      <c r="H716" t="s">
        <v>25</v>
      </c>
      <c r="I716" s="4">
        <v>300</v>
      </c>
      <c r="J716" s="8">
        <v>7</v>
      </c>
      <c r="K716" s="4">
        <v>2100</v>
      </c>
      <c r="L716" s="4">
        <v>315</v>
      </c>
      <c r="M716" s="3">
        <v>0.15</v>
      </c>
    </row>
    <row r="717" spans="2:13" x14ac:dyDescent="0.25">
      <c r="B717" t="s">
        <v>27</v>
      </c>
      <c r="C717" s="1" t="s">
        <v>20</v>
      </c>
      <c r="D717" s="2">
        <v>44843</v>
      </c>
      <c r="E717" s="8" t="s">
        <v>42</v>
      </c>
      <c r="F717" s="8" t="s">
        <v>53</v>
      </c>
      <c r="G717" s="8" t="s">
        <v>54</v>
      </c>
      <c r="H717" t="s">
        <v>19</v>
      </c>
      <c r="I717" s="4">
        <v>500</v>
      </c>
      <c r="J717" s="8">
        <v>11</v>
      </c>
      <c r="K717" s="4">
        <v>5500</v>
      </c>
      <c r="L717" s="4">
        <v>1375</v>
      </c>
      <c r="M717" s="3">
        <v>0.25</v>
      </c>
    </row>
    <row r="718" spans="2:13" x14ac:dyDescent="0.25">
      <c r="B718" t="s">
        <v>13</v>
      </c>
      <c r="C718" s="1" t="s">
        <v>20</v>
      </c>
      <c r="D718" s="2">
        <v>44850</v>
      </c>
      <c r="E718" s="8" t="s">
        <v>42</v>
      </c>
      <c r="F718" s="8" t="s">
        <v>53</v>
      </c>
      <c r="G718" s="8" t="s">
        <v>54</v>
      </c>
      <c r="H718" t="s">
        <v>31</v>
      </c>
      <c r="I718" s="4">
        <v>5300</v>
      </c>
      <c r="J718" s="8">
        <v>12</v>
      </c>
      <c r="K718" s="4">
        <v>63600</v>
      </c>
      <c r="L718" s="4">
        <v>19080</v>
      </c>
      <c r="M718" s="3">
        <v>0.3</v>
      </c>
    </row>
    <row r="719" spans="2:13" x14ac:dyDescent="0.25">
      <c r="B719" t="s">
        <v>13</v>
      </c>
      <c r="C719" s="1" t="s">
        <v>14</v>
      </c>
      <c r="D719" s="2">
        <v>44857</v>
      </c>
      <c r="E719" s="8" t="s">
        <v>42</v>
      </c>
      <c r="F719" s="8" t="s">
        <v>53</v>
      </c>
      <c r="G719" s="8" t="s">
        <v>54</v>
      </c>
      <c r="H719" t="s">
        <v>23</v>
      </c>
      <c r="I719" s="4">
        <v>5130</v>
      </c>
      <c r="J719" s="8">
        <v>3</v>
      </c>
      <c r="K719" s="4">
        <v>15390</v>
      </c>
      <c r="L719" s="4">
        <v>6156</v>
      </c>
      <c r="M719" s="3">
        <v>0.4</v>
      </c>
    </row>
    <row r="720" spans="2:13" x14ac:dyDescent="0.25">
      <c r="B720" t="s">
        <v>13</v>
      </c>
      <c r="C720" s="1" t="s">
        <v>20</v>
      </c>
      <c r="D720" s="2">
        <v>44864</v>
      </c>
      <c r="E720" s="8" t="s">
        <v>42</v>
      </c>
      <c r="F720" s="8" t="s">
        <v>53</v>
      </c>
      <c r="G720" s="8" t="s">
        <v>54</v>
      </c>
      <c r="H720" t="s">
        <v>25</v>
      </c>
      <c r="I720" s="4">
        <v>300</v>
      </c>
      <c r="J720" s="8">
        <v>2</v>
      </c>
      <c r="K720" s="4">
        <v>600</v>
      </c>
      <c r="L720" s="4">
        <v>90</v>
      </c>
      <c r="M720" s="3">
        <v>0.15</v>
      </c>
    </row>
    <row r="721" spans="2:13" x14ac:dyDescent="0.25">
      <c r="B721" t="s">
        <v>13</v>
      </c>
      <c r="C721" s="1" t="s">
        <v>14</v>
      </c>
      <c r="D721" s="2">
        <v>44871</v>
      </c>
      <c r="E721" s="8" t="s">
        <v>42</v>
      </c>
      <c r="F721" s="8" t="s">
        <v>53</v>
      </c>
      <c r="G721" s="8" t="s">
        <v>54</v>
      </c>
      <c r="H721" t="s">
        <v>35</v>
      </c>
      <c r="I721" s="4">
        <v>4500</v>
      </c>
      <c r="J721" s="8">
        <v>15</v>
      </c>
      <c r="K721" s="4">
        <v>67500</v>
      </c>
      <c r="L721" s="4">
        <v>16875</v>
      </c>
      <c r="M721" s="3">
        <v>0.25</v>
      </c>
    </row>
    <row r="722" spans="2:13" x14ac:dyDescent="0.25">
      <c r="B722" t="s">
        <v>13</v>
      </c>
      <c r="C722" s="1" t="s">
        <v>20</v>
      </c>
      <c r="D722" s="2">
        <v>44878</v>
      </c>
      <c r="E722" s="8" t="s">
        <v>42</v>
      </c>
      <c r="F722" s="8" t="s">
        <v>53</v>
      </c>
      <c r="G722" s="8" t="s">
        <v>54</v>
      </c>
      <c r="H722" t="s">
        <v>25</v>
      </c>
      <c r="I722" s="4">
        <v>300</v>
      </c>
      <c r="J722" s="8">
        <v>5</v>
      </c>
      <c r="K722" s="4">
        <v>1500</v>
      </c>
      <c r="L722" s="4">
        <v>225</v>
      </c>
      <c r="M722" s="3">
        <v>0.15</v>
      </c>
    </row>
    <row r="723" spans="2:13" x14ac:dyDescent="0.25">
      <c r="B723" t="s">
        <v>13</v>
      </c>
      <c r="C723" s="1" t="s">
        <v>20</v>
      </c>
      <c r="D723" s="2">
        <v>44885</v>
      </c>
      <c r="E723" s="8" t="s">
        <v>42</v>
      </c>
      <c r="F723" s="8" t="s">
        <v>53</v>
      </c>
      <c r="G723" s="8" t="s">
        <v>54</v>
      </c>
      <c r="H723" t="s">
        <v>19</v>
      </c>
      <c r="I723" s="4">
        <v>500</v>
      </c>
      <c r="J723" s="8">
        <v>5</v>
      </c>
      <c r="K723" s="4">
        <v>2500</v>
      </c>
      <c r="L723" s="4">
        <v>625</v>
      </c>
      <c r="M723" s="3">
        <v>0.25</v>
      </c>
    </row>
    <row r="724" spans="2:13" x14ac:dyDescent="0.25">
      <c r="B724" t="s">
        <v>13</v>
      </c>
      <c r="C724" s="1" t="s">
        <v>20</v>
      </c>
      <c r="D724" s="2">
        <v>44892</v>
      </c>
      <c r="E724" s="8" t="s">
        <v>42</v>
      </c>
      <c r="F724" s="8" t="s">
        <v>53</v>
      </c>
      <c r="G724" s="8" t="s">
        <v>54</v>
      </c>
      <c r="H724" t="s">
        <v>33</v>
      </c>
      <c r="I724" s="4">
        <v>4600</v>
      </c>
      <c r="J724" s="8">
        <v>7</v>
      </c>
      <c r="K724" s="4">
        <v>32200</v>
      </c>
      <c r="L724" s="4">
        <v>8050</v>
      </c>
      <c r="M724" s="3">
        <v>0.25</v>
      </c>
    </row>
    <row r="725" spans="2:13" x14ac:dyDescent="0.25">
      <c r="B725" t="s">
        <v>34</v>
      </c>
      <c r="C725" s="1" t="s">
        <v>20</v>
      </c>
      <c r="D725" s="2">
        <v>44899</v>
      </c>
      <c r="E725" s="8" t="s">
        <v>42</v>
      </c>
      <c r="F725" s="8" t="s">
        <v>53</v>
      </c>
      <c r="G725" s="8" t="s">
        <v>54</v>
      </c>
      <c r="H725" t="s">
        <v>28</v>
      </c>
      <c r="I725" s="4">
        <v>1500</v>
      </c>
      <c r="J725" s="8">
        <v>3</v>
      </c>
      <c r="K725" s="4">
        <v>4500</v>
      </c>
      <c r="L725" s="4">
        <v>1800</v>
      </c>
      <c r="M725" s="3">
        <v>0.4</v>
      </c>
    </row>
    <row r="726" spans="2:13" x14ac:dyDescent="0.25">
      <c r="B726" t="s">
        <v>13</v>
      </c>
      <c r="C726" s="1" t="s">
        <v>20</v>
      </c>
      <c r="D726" s="2">
        <v>44906</v>
      </c>
      <c r="E726" s="8" t="s">
        <v>42</v>
      </c>
      <c r="F726" s="8" t="s">
        <v>53</v>
      </c>
      <c r="G726" s="8" t="s">
        <v>54</v>
      </c>
      <c r="H726" t="s">
        <v>23</v>
      </c>
      <c r="I726" s="4">
        <v>5130</v>
      </c>
      <c r="J726" s="8">
        <v>12</v>
      </c>
      <c r="K726" s="4">
        <v>61560</v>
      </c>
      <c r="L726" s="4">
        <v>24624</v>
      </c>
      <c r="M726" s="3">
        <v>0.4</v>
      </c>
    </row>
    <row r="727" spans="2:13" x14ac:dyDescent="0.25">
      <c r="B727" t="s">
        <v>24</v>
      </c>
      <c r="C727" s="1" t="s">
        <v>14</v>
      </c>
      <c r="D727" s="2">
        <v>44913</v>
      </c>
      <c r="E727" s="8" t="s">
        <v>42</v>
      </c>
      <c r="F727" s="8" t="s">
        <v>53</v>
      </c>
      <c r="G727" s="8" t="s">
        <v>54</v>
      </c>
      <c r="H727" t="s">
        <v>35</v>
      </c>
      <c r="I727" s="4">
        <v>4500</v>
      </c>
      <c r="J727" s="8">
        <v>1</v>
      </c>
      <c r="K727" s="4">
        <v>4500</v>
      </c>
      <c r="L727" s="4">
        <v>1125</v>
      </c>
      <c r="M727" s="3">
        <v>0.25</v>
      </c>
    </row>
    <row r="728" spans="2:13" x14ac:dyDescent="0.25">
      <c r="B728" t="s">
        <v>27</v>
      </c>
      <c r="C728" s="1" t="s">
        <v>20</v>
      </c>
      <c r="D728" s="2">
        <v>44920</v>
      </c>
      <c r="E728" s="8" t="s">
        <v>42</v>
      </c>
      <c r="F728" s="8" t="s">
        <v>53</v>
      </c>
      <c r="G728" s="8" t="s">
        <v>54</v>
      </c>
      <c r="H728" t="s">
        <v>32</v>
      </c>
      <c r="I728" s="4">
        <v>3200</v>
      </c>
      <c r="J728" s="8">
        <v>6</v>
      </c>
      <c r="K728" s="4">
        <v>19200</v>
      </c>
      <c r="L728" s="4">
        <v>3840</v>
      </c>
      <c r="M728" s="3">
        <v>0.2</v>
      </c>
    </row>
    <row r="729" spans="2:13" x14ac:dyDescent="0.25">
      <c r="B729" t="s">
        <v>27</v>
      </c>
      <c r="C729" s="1" t="s">
        <v>14</v>
      </c>
      <c r="D729" s="2">
        <v>44927</v>
      </c>
      <c r="E729" s="8" t="s">
        <v>42</v>
      </c>
      <c r="F729" s="8" t="s">
        <v>53</v>
      </c>
      <c r="G729" s="8" t="s">
        <v>54</v>
      </c>
      <c r="H729" t="s">
        <v>32</v>
      </c>
      <c r="I729" s="4">
        <v>3200</v>
      </c>
      <c r="J729" s="8">
        <v>10</v>
      </c>
      <c r="K729" s="4">
        <v>32000</v>
      </c>
      <c r="L729" s="4">
        <v>6400</v>
      </c>
      <c r="M729" s="3">
        <v>0.2</v>
      </c>
    </row>
    <row r="730" spans="2:13" x14ac:dyDescent="0.25">
      <c r="B730" t="s">
        <v>13</v>
      </c>
      <c r="C730" s="1" t="s">
        <v>20</v>
      </c>
      <c r="D730" s="2">
        <v>44934</v>
      </c>
      <c r="E730" s="8" t="s">
        <v>42</v>
      </c>
      <c r="F730" s="8" t="s">
        <v>53</v>
      </c>
      <c r="G730" s="8" t="s">
        <v>54</v>
      </c>
      <c r="H730" t="s">
        <v>28</v>
      </c>
      <c r="I730" s="4">
        <v>1500</v>
      </c>
      <c r="J730" s="8">
        <v>6</v>
      </c>
      <c r="K730" s="4">
        <v>9000</v>
      </c>
      <c r="L730" s="4">
        <v>3600</v>
      </c>
      <c r="M730" s="3">
        <v>0.4</v>
      </c>
    </row>
    <row r="731" spans="2:13" x14ac:dyDescent="0.25">
      <c r="B731" t="s">
        <v>24</v>
      </c>
      <c r="C731" s="1" t="s">
        <v>20</v>
      </c>
      <c r="D731" s="2">
        <v>44941</v>
      </c>
      <c r="E731" s="8" t="s">
        <v>42</v>
      </c>
      <c r="F731" s="8" t="s">
        <v>53</v>
      </c>
      <c r="G731" s="8" t="s">
        <v>54</v>
      </c>
      <c r="H731" t="s">
        <v>18</v>
      </c>
      <c r="I731" s="4">
        <v>8902</v>
      </c>
      <c r="J731" s="8">
        <v>6</v>
      </c>
      <c r="K731" s="4">
        <v>53412</v>
      </c>
      <c r="L731" s="4">
        <v>18694.199999999997</v>
      </c>
      <c r="M731" s="3">
        <v>0.35</v>
      </c>
    </row>
    <row r="732" spans="2:13" x14ac:dyDescent="0.25">
      <c r="B732" t="s">
        <v>13</v>
      </c>
      <c r="C732" s="1" t="s">
        <v>14</v>
      </c>
      <c r="D732" s="2">
        <v>44948</v>
      </c>
      <c r="E732" s="8" t="s">
        <v>42</v>
      </c>
      <c r="F732" s="8" t="s">
        <v>53</v>
      </c>
      <c r="G732" s="8" t="s">
        <v>54</v>
      </c>
      <c r="H732" t="s">
        <v>26</v>
      </c>
      <c r="I732" s="4">
        <v>1700</v>
      </c>
      <c r="J732" s="8">
        <v>2</v>
      </c>
      <c r="K732" s="4">
        <v>3400</v>
      </c>
      <c r="L732" s="4">
        <v>1700</v>
      </c>
      <c r="M732" s="3">
        <v>0.5</v>
      </c>
    </row>
    <row r="733" spans="2:13" x14ac:dyDescent="0.25">
      <c r="B733" t="s">
        <v>13</v>
      </c>
      <c r="C733" s="1" t="s">
        <v>20</v>
      </c>
      <c r="D733" s="2">
        <v>44955</v>
      </c>
      <c r="E733" s="8" t="s">
        <v>42</v>
      </c>
      <c r="F733" s="8" t="s">
        <v>53</v>
      </c>
      <c r="G733" s="8" t="s">
        <v>54</v>
      </c>
      <c r="H733" t="s">
        <v>30</v>
      </c>
      <c r="I733" s="4">
        <v>3400</v>
      </c>
      <c r="J733" s="8">
        <v>1</v>
      </c>
      <c r="K733" s="4">
        <v>3400</v>
      </c>
      <c r="L733" s="4">
        <v>1190</v>
      </c>
      <c r="M733" s="3">
        <v>0.35</v>
      </c>
    </row>
    <row r="734" spans="2:13" x14ac:dyDescent="0.25">
      <c r="B734" t="s">
        <v>24</v>
      </c>
      <c r="C734" s="1" t="s">
        <v>20</v>
      </c>
      <c r="D734" s="2">
        <v>44962</v>
      </c>
      <c r="E734" s="8" t="s">
        <v>42</v>
      </c>
      <c r="F734" s="8" t="s">
        <v>53</v>
      </c>
      <c r="G734" s="8" t="s">
        <v>54</v>
      </c>
      <c r="H734" t="s">
        <v>21</v>
      </c>
      <c r="I734" s="4">
        <v>1200</v>
      </c>
      <c r="J734" s="8">
        <v>2</v>
      </c>
      <c r="K734" s="4">
        <v>2400</v>
      </c>
      <c r="L734" s="4">
        <v>720</v>
      </c>
      <c r="M734" s="3">
        <v>0.3</v>
      </c>
    </row>
    <row r="735" spans="2:13" x14ac:dyDescent="0.25">
      <c r="B735" t="s">
        <v>22</v>
      </c>
      <c r="C735" s="1" t="s">
        <v>20</v>
      </c>
      <c r="D735" s="2">
        <v>44969</v>
      </c>
      <c r="E735" s="8" t="s">
        <v>42</v>
      </c>
      <c r="F735" s="8" t="s">
        <v>53</v>
      </c>
      <c r="G735" s="8" t="s">
        <v>54</v>
      </c>
      <c r="H735" t="s">
        <v>35</v>
      </c>
      <c r="I735" s="4">
        <v>4500</v>
      </c>
      <c r="J735" s="8">
        <v>5</v>
      </c>
      <c r="K735" s="4">
        <v>22500</v>
      </c>
      <c r="L735" s="4">
        <v>5625</v>
      </c>
      <c r="M735" s="3">
        <v>0.25</v>
      </c>
    </row>
    <row r="736" spans="2:13" x14ac:dyDescent="0.25">
      <c r="B736" t="s">
        <v>13</v>
      </c>
      <c r="C736" s="1" t="s">
        <v>20</v>
      </c>
      <c r="D736" s="2">
        <v>44976</v>
      </c>
      <c r="E736" s="8" t="s">
        <v>42</v>
      </c>
      <c r="F736" s="8" t="s">
        <v>53</v>
      </c>
      <c r="G736" s="8" t="s">
        <v>54</v>
      </c>
      <c r="H736" t="s">
        <v>21</v>
      </c>
      <c r="I736" s="4">
        <v>1200</v>
      </c>
      <c r="J736" s="8">
        <v>6</v>
      </c>
      <c r="K736" s="4">
        <v>7200</v>
      </c>
      <c r="L736" s="4">
        <v>2160</v>
      </c>
      <c r="M736" s="3">
        <v>0.3</v>
      </c>
    </row>
    <row r="737" spans="2:13" x14ac:dyDescent="0.25">
      <c r="B737" t="s">
        <v>34</v>
      </c>
      <c r="C737" s="1" t="s">
        <v>14</v>
      </c>
      <c r="D737" s="2">
        <v>44983</v>
      </c>
      <c r="E737" s="8" t="s">
        <v>42</v>
      </c>
      <c r="F737" s="8" t="s">
        <v>53</v>
      </c>
      <c r="G737" s="8" t="s">
        <v>54</v>
      </c>
      <c r="H737" t="s">
        <v>23</v>
      </c>
      <c r="I737" s="4">
        <v>5130</v>
      </c>
      <c r="J737" s="8">
        <v>2</v>
      </c>
      <c r="K737" s="4">
        <v>10260</v>
      </c>
      <c r="L737" s="4">
        <v>4104</v>
      </c>
      <c r="M737" s="3">
        <v>0.4</v>
      </c>
    </row>
    <row r="738" spans="2:13" x14ac:dyDescent="0.25">
      <c r="B738" t="s">
        <v>22</v>
      </c>
      <c r="C738" s="1" t="s">
        <v>20</v>
      </c>
      <c r="D738" s="2">
        <v>44990</v>
      </c>
      <c r="E738" s="8" t="s">
        <v>42</v>
      </c>
      <c r="F738" s="8" t="s">
        <v>53</v>
      </c>
      <c r="G738" s="8" t="s">
        <v>54</v>
      </c>
      <c r="H738" t="s">
        <v>21</v>
      </c>
      <c r="I738" s="4">
        <v>1200</v>
      </c>
      <c r="J738" s="8">
        <v>9</v>
      </c>
      <c r="K738" s="4">
        <v>10800</v>
      </c>
      <c r="L738" s="4">
        <v>3240</v>
      </c>
      <c r="M738" s="3">
        <v>0.3</v>
      </c>
    </row>
    <row r="739" spans="2:13" x14ac:dyDescent="0.25">
      <c r="B739" t="s">
        <v>13</v>
      </c>
      <c r="C739" s="1" t="s">
        <v>14</v>
      </c>
      <c r="D739" s="2">
        <v>44997</v>
      </c>
      <c r="E739" s="8" t="s">
        <v>42</v>
      </c>
      <c r="F739" s="8" t="s">
        <v>53</v>
      </c>
      <c r="G739" s="8" t="s">
        <v>54</v>
      </c>
      <c r="H739" t="s">
        <v>25</v>
      </c>
      <c r="I739" s="4">
        <v>300</v>
      </c>
      <c r="J739" s="8">
        <v>2</v>
      </c>
      <c r="K739" s="4">
        <v>600</v>
      </c>
      <c r="L739" s="4">
        <v>90</v>
      </c>
      <c r="M739" s="3">
        <v>0.15</v>
      </c>
    </row>
    <row r="740" spans="2:13" x14ac:dyDescent="0.25">
      <c r="B740" t="s">
        <v>13</v>
      </c>
      <c r="C740" s="1" t="s">
        <v>20</v>
      </c>
      <c r="D740" s="2">
        <v>45004</v>
      </c>
      <c r="E740" s="8" t="s">
        <v>42</v>
      </c>
      <c r="F740" s="8" t="s">
        <v>53</v>
      </c>
      <c r="G740" s="8" t="s">
        <v>54</v>
      </c>
      <c r="H740" t="s">
        <v>33</v>
      </c>
      <c r="I740" s="4">
        <v>4600</v>
      </c>
      <c r="J740" s="8">
        <v>8</v>
      </c>
      <c r="K740" s="4">
        <v>36800</v>
      </c>
      <c r="L740" s="4">
        <v>9200</v>
      </c>
      <c r="M740" s="3">
        <v>0.25</v>
      </c>
    </row>
    <row r="741" spans="2:13" x14ac:dyDescent="0.25">
      <c r="B741" t="s">
        <v>27</v>
      </c>
      <c r="C741" s="1" t="s">
        <v>20</v>
      </c>
      <c r="D741" s="2">
        <v>45011</v>
      </c>
      <c r="E741" s="8" t="s">
        <v>42</v>
      </c>
      <c r="F741" s="8" t="s">
        <v>53</v>
      </c>
      <c r="G741" s="8" t="s">
        <v>54</v>
      </c>
      <c r="H741" t="s">
        <v>30</v>
      </c>
      <c r="I741" s="4">
        <v>3400</v>
      </c>
      <c r="J741" s="8">
        <v>8</v>
      </c>
      <c r="K741" s="4">
        <v>27200</v>
      </c>
      <c r="L741" s="4">
        <v>9520</v>
      </c>
      <c r="M741" s="3">
        <v>0.35</v>
      </c>
    </row>
    <row r="742" spans="2:13" x14ac:dyDescent="0.25">
      <c r="B742" t="s">
        <v>13</v>
      </c>
      <c r="C742" s="1" t="s">
        <v>14</v>
      </c>
      <c r="D742" s="2">
        <v>45018</v>
      </c>
      <c r="E742" s="8" t="s">
        <v>42</v>
      </c>
      <c r="F742" s="8" t="s">
        <v>53</v>
      </c>
      <c r="G742" s="8" t="s">
        <v>54</v>
      </c>
      <c r="H742" t="s">
        <v>25</v>
      </c>
      <c r="I742" s="4">
        <v>300</v>
      </c>
      <c r="J742" s="8">
        <v>6</v>
      </c>
      <c r="K742" s="4">
        <v>1800</v>
      </c>
      <c r="L742" s="4">
        <v>270</v>
      </c>
      <c r="M742" s="3">
        <v>0.15</v>
      </c>
    </row>
    <row r="743" spans="2:13" x14ac:dyDescent="0.25">
      <c r="B743" t="s">
        <v>27</v>
      </c>
      <c r="C743" s="1" t="s">
        <v>14</v>
      </c>
      <c r="D743" s="2">
        <v>45025</v>
      </c>
      <c r="E743" s="8" t="s">
        <v>42</v>
      </c>
      <c r="F743" s="8" t="s">
        <v>53</v>
      </c>
      <c r="G743" s="8" t="s">
        <v>54</v>
      </c>
      <c r="H743" t="s">
        <v>30</v>
      </c>
      <c r="I743" s="4">
        <v>3400</v>
      </c>
      <c r="J743" s="8">
        <v>8</v>
      </c>
      <c r="K743" s="4">
        <v>27200</v>
      </c>
      <c r="L743" s="4">
        <v>9520</v>
      </c>
      <c r="M743" s="3">
        <v>0.35</v>
      </c>
    </row>
    <row r="744" spans="2:13" x14ac:dyDescent="0.25">
      <c r="B744" t="s">
        <v>13</v>
      </c>
      <c r="C744" s="1" t="s">
        <v>20</v>
      </c>
      <c r="D744" s="2">
        <v>45032</v>
      </c>
      <c r="E744" s="8" t="s">
        <v>42</v>
      </c>
      <c r="F744" s="8" t="s">
        <v>53</v>
      </c>
      <c r="G744" s="8" t="s">
        <v>54</v>
      </c>
      <c r="H744" t="s">
        <v>21</v>
      </c>
      <c r="I744" s="4">
        <v>1200</v>
      </c>
      <c r="J744" s="8">
        <v>6</v>
      </c>
      <c r="K744" s="4">
        <v>7200</v>
      </c>
      <c r="L744" s="4">
        <v>2160</v>
      </c>
      <c r="M744" s="3">
        <v>0.3</v>
      </c>
    </row>
    <row r="745" spans="2:13" x14ac:dyDescent="0.25">
      <c r="B745" t="s">
        <v>27</v>
      </c>
      <c r="C745" s="1" t="s">
        <v>20</v>
      </c>
      <c r="D745" s="2">
        <v>45039</v>
      </c>
      <c r="E745" s="8" t="s">
        <v>42</v>
      </c>
      <c r="F745" s="8" t="s">
        <v>53</v>
      </c>
      <c r="G745" s="8" t="s">
        <v>54</v>
      </c>
      <c r="H745" t="s">
        <v>29</v>
      </c>
      <c r="I745" s="4">
        <v>5340</v>
      </c>
      <c r="J745" s="8">
        <v>1</v>
      </c>
      <c r="K745" s="4">
        <v>5340</v>
      </c>
      <c r="L745" s="4">
        <v>1602</v>
      </c>
      <c r="M745" s="3">
        <v>0.3</v>
      </c>
    </row>
    <row r="746" spans="2:13" x14ac:dyDescent="0.25">
      <c r="B746" t="s">
        <v>27</v>
      </c>
      <c r="C746" s="1" t="s">
        <v>20</v>
      </c>
      <c r="D746" s="2">
        <v>45046</v>
      </c>
      <c r="E746" s="8" t="s">
        <v>42</v>
      </c>
      <c r="F746" s="8" t="s">
        <v>53</v>
      </c>
      <c r="G746" s="8" t="s">
        <v>54</v>
      </c>
      <c r="H746" t="s">
        <v>18</v>
      </c>
      <c r="I746" s="4">
        <v>8902</v>
      </c>
      <c r="J746" s="8">
        <v>7</v>
      </c>
      <c r="K746" s="4">
        <v>62314</v>
      </c>
      <c r="L746" s="4">
        <v>21809.899999999998</v>
      </c>
      <c r="M746" s="3">
        <v>0.35</v>
      </c>
    </row>
    <row r="747" spans="2:13" x14ac:dyDescent="0.25">
      <c r="B747" t="s">
        <v>13</v>
      </c>
      <c r="C747" s="1" t="s">
        <v>20</v>
      </c>
      <c r="D747" s="2">
        <v>45053</v>
      </c>
      <c r="E747" s="8" t="s">
        <v>42</v>
      </c>
      <c r="F747" s="8" t="s">
        <v>55</v>
      </c>
      <c r="G747" s="8" t="s">
        <v>56</v>
      </c>
      <c r="H747" t="s">
        <v>29</v>
      </c>
      <c r="I747" s="4">
        <v>5340</v>
      </c>
      <c r="J747" s="8">
        <v>6</v>
      </c>
      <c r="K747" s="4">
        <v>32040</v>
      </c>
      <c r="L747" s="4">
        <v>9612</v>
      </c>
      <c r="M747" s="3">
        <v>0.3</v>
      </c>
    </row>
    <row r="748" spans="2:13" x14ac:dyDescent="0.25">
      <c r="B748" t="s">
        <v>27</v>
      </c>
      <c r="C748" s="1" t="s">
        <v>20</v>
      </c>
      <c r="D748" s="2">
        <v>45060</v>
      </c>
      <c r="E748" s="8" t="s">
        <v>42</v>
      </c>
      <c r="F748" s="8" t="s">
        <v>55</v>
      </c>
      <c r="G748" s="8" t="s">
        <v>56</v>
      </c>
      <c r="H748" t="s">
        <v>19</v>
      </c>
      <c r="I748" s="4">
        <v>500</v>
      </c>
      <c r="J748" s="8">
        <v>9</v>
      </c>
      <c r="K748" s="4">
        <v>4500</v>
      </c>
      <c r="L748" s="4">
        <v>1125</v>
      </c>
      <c r="M748" s="3">
        <v>0.25</v>
      </c>
    </row>
    <row r="749" spans="2:13" x14ac:dyDescent="0.25">
      <c r="B749" t="s">
        <v>13</v>
      </c>
      <c r="C749" s="1" t="s">
        <v>20</v>
      </c>
      <c r="D749" s="2">
        <v>45067</v>
      </c>
      <c r="E749" s="8" t="s">
        <v>42</v>
      </c>
      <c r="F749" s="8" t="s">
        <v>55</v>
      </c>
      <c r="G749" s="8" t="s">
        <v>56</v>
      </c>
      <c r="H749" t="s">
        <v>33</v>
      </c>
      <c r="I749" s="4">
        <v>4600</v>
      </c>
      <c r="J749" s="8">
        <v>3</v>
      </c>
      <c r="K749" s="4">
        <v>13800</v>
      </c>
      <c r="L749" s="4">
        <v>3450</v>
      </c>
      <c r="M749" s="3">
        <v>0.25</v>
      </c>
    </row>
    <row r="750" spans="2:13" x14ac:dyDescent="0.25">
      <c r="B750" t="s">
        <v>13</v>
      </c>
      <c r="C750" s="1" t="s">
        <v>14</v>
      </c>
      <c r="D750" s="2">
        <v>45074</v>
      </c>
      <c r="E750" s="8" t="s">
        <v>42</v>
      </c>
      <c r="F750" s="8" t="s">
        <v>55</v>
      </c>
      <c r="G750" s="8" t="s">
        <v>56</v>
      </c>
      <c r="H750" t="s">
        <v>33</v>
      </c>
      <c r="I750" s="4">
        <v>4600</v>
      </c>
      <c r="J750" s="8">
        <v>8</v>
      </c>
      <c r="K750" s="4">
        <v>36800</v>
      </c>
      <c r="L750" s="4">
        <v>9200</v>
      </c>
      <c r="M750" s="3">
        <v>0.25</v>
      </c>
    </row>
    <row r="751" spans="2:13" x14ac:dyDescent="0.25">
      <c r="B751" t="s">
        <v>13</v>
      </c>
      <c r="C751" s="1" t="s">
        <v>20</v>
      </c>
      <c r="D751" s="2">
        <v>45081</v>
      </c>
      <c r="E751" s="8" t="s">
        <v>42</v>
      </c>
      <c r="F751" s="8" t="s">
        <v>55</v>
      </c>
      <c r="G751" s="8" t="s">
        <v>56</v>
      </c>
      <c r="H751" t="s">
        <v>32</v>
      </c>
      <c r="I751" s="4">
        <v>3200</v>
      </c>
      <c r="J751" s="8">
        <v>16</v>
      </c>
      <c r="K751" s="4">
        <v>51200</v>
      </c>
      <c r="L751" s="4">
        <v>10240</v>
      </c>
      <c r="M751" s="3">
        <v>0.2</v>
      </c>
    </row>
    <row r="752" spans="2:13" x14ac:dyDescent="0.25">
      <c r="B752" t="s">
        <v>27</v>
      </c>
      <c r="C752" s="1" t="s">
        <v>20</v>
      </c>
      <c r="D752" s="2">
        <v>45088</v>
      </c>
      <c r="E752" s="8" t="s">
        <v>42</v>
      </c>
      <c r="F752" s="8" t="s">
        <v>55</v>
      </c>
      <c r="G752" s="8" t="s">
        <v>56</v>
      </c>
      <c r="H752" t="s">
        <v>18</v>
      </c>
      <c r="I752" s="4">
        <v>8902</v>
      </c>
      <c r="J752" s="8">
        <v>15</v>
      </c>
      <c r="K752" s="4">
        <v>133530</v>
      </c>
      <c r="L752" s="4">
        <v>46735.5</v>
      </c>
      <c r="M752" s="3">
        <v>0.35</v>
      </c>
    </row>
    <row r="753" spans="2:13" x14ac:dyDescent="0.25">
      <c r="B753" t="s">
        <v>13</v>
      </c>
      <c r="C753" s="1" t="s">
        <v>14</v>
      </c>
      <c r="D753" s="2">
        <v>45095</v>
      </c>
      <c r="E753" s="8" t="s">
        <v>42</v>
      </c>
      <c r="F753" s="8" t="s">
        <v>55</v>
      </c>
      <c r="G753" s="8" t="s">
        <v>56</v>
      </c>
      <c r="H753" t="s">
        <v>21</v>
      </c>
      <c r="I753" s="4">
        <v>1200</v>
      </c>
      <c r="J753" s="8">
        <v>5</v>
      </c>
      <c r="K753" s="4">
        <v>6000</v>
      </c>
      <c r="L753" s="4">
        <v>1800</v>
      </c>
      <c r="M753" s="3">
        <v>0.3</v>
      </c>
    </row>
    <row r="754" spans="2:13" x14ac:dyDescent="0.25">
      <c r="B754" t="s">
        <v>27</v>
      </c>
      <c r="C754" s="1" t="s">
        <v>20</v>
      </c>
      <c r="D754" s="2">
        <v>45102</v>
      </c>
      <c r="E754" s="8" t="s">
        <v>42</v>
      </c>
      <c r="F754" s="8" t="s">
        <v>55</v>
      </c>
      <c r="G754" s="8" t="s">
        <v>56</v>
      </c>
      <c r="H754" t="s">
        <v>29</v>
      </c>
      <c r="I754" s="4">
        <v>5340</v>
      </c>
      <c r="J754" s="8">
        <v>5</v>
      </c>
      <c r="K754" s="4">
        <v>26700</v>
      </c>
      <c r="L754" s="4">
        <v>8010</v>
      </c>
      <c r="M754" s="3">
        <v>0.3</v>
      </c>
    </row>
    <row r="755" spans="2:13" x14ac:dyDescent="0.25">
      <c r="B755" t="s">
        <v>13</v>
      </c>
      <c r="C755" s="1" t="s">
        <v>20</v>
      </c>
      <c r="D755" s="2">
        <v>45109</v>
      </c>
      <c r="E755" s="8" t="s">
        <v>42</v>
      </c>
      <c r="F755" s="8" t="s">
        <v>55</v>
      </c>
      <c r="G755" s="8" t="s">
        <v>56</v>
      </c>
      <c r="H755" t="s">
        <v>30</v>
      </c>
      <c r="I755" s="4">
        <v>3400</v>
      </c>
      <c r="J755" s="8">
        <v>5</v>
      </c>
      <c r="K755" s="4">
        <v>17000</v>
      </c>
      <c r="L755" s="4">
        <v>5950</v>
      </c>
      <c r="M755" s="3">
        <v>0.35</v>
      </c>
    </row>
    <row r="756" spans="2:13" x14ac:dyDescent="0.25">
      <c r="B756" t="s">
        <v>13</v>
      </c>
      <c r="C756" s="1" t="s">
        <v>20</v>
      </c>
      <c r="D756" s="2">
        <v>45116</v>
      </c>
      <c r="E756" s="8" t="s">
        <v>42</v>
      </c>
      <c r="F756" s="8" t="s">
        <v>55</v>
      </c>
      <c r="G756" s="8" t="s">
        <v>56</v>
      </c>
      <c r="H756" t="s">
        <v>25</v>
      </c>
      <c r="I756" s="4">
        <v>300</v>
      </c>
      <c r="J756" s="8">
        <v>2</v>
      </c>
      <c r="K756" s="4">
        <v>600</v>
      </c>
      <c r="L756" s="4">
        <v>90</v>
      </c>
      <c r="M756" s="3">
        <v>0.15</v>
      </c>
    </row>
    <row r="757" spans="2:13" x14ac:dyDescent="0.25">
      <c r="B757" t="s">
        <v>13</v>
      </c>
      <c r="C757" s="1" t="s">
        <v>20</v>
      </c>
      <c r="D757" s="2">
        <v>45123</v>
      </c>
      <c r="E757" s="8" t="s">
        <v>42</v>
      </c>
      <c r="F757" s="8" t="s">
        <v>55</v>
      </c>
      <c r="G757" s="8" t="s">
        <v>56</v>
      </c>
      <c r="H757" t="s">
        <v>19</v>
      </c>
      <c r="I757" s="4">
        <v>500</v>
      </c>
      <c r="J757" s="8">
        <v>5</v>
      </c>
      <c r="K757" s="4">
        <v>2500</v>
      </c>
      <c r="L757" s="4">
        <v>625</v>
      </c>
      <c r="M757" s="3">
        <v>0.25</v>
      </c>
    </row>
    <row r="758" spans="2:13" x14ac:dyDescent="0.25">
      <c r="B758" t="s">
        <v>22</v>
      </c>
      <c r="C758" s="1" t="s">
        <v>20</v>
      </c>
      <c r="D758" s="2">
        <v>45130</v>
      </c>
      <c r="E758" s="8" t="s">
        <v>42</v>
      </c>
      <c r="F758" s="8" t="s">
        <v>55</v>
      </c>
      <c r="G758" s="8" t="s">
        <v>56</v>
      </c>
      <c r="H758" t="s">
        <v>31</v>
      </c>
      <c r="I758" s="4">
        <v>5300</v>
      </c>
      <c r="J758" s="8">
        <v>3</v>
      </c>
      <c r="K758" s="4">
        <v>15900</v>
      </c>
      <c r="L758" s="4">
        <v>4770</v>
      </c>
      <c r="M758" s="3">
        <v>0.3</v>
      </c>
    </row>
    <row r="759" spans="2:13" x14ac:dyDescent="0.25">
      <c r="B759" t="s">
        <v>27</v>
      </c>
      <c r="C759" s="1" t="s">
        <v>20</v>
      </c>
      <c r="D759" s="2">
        <v>45137</v>
      </c>
      <c r="E759" s="8" t="s">
        <v>42</v>
      </c>
      <c r="F759" s="8" t="s">
        <v>55</v>
      </c>
      <c r="G759" s="8" t="s">
        <v>56</v>
      </c>
      <c r="H759" t="s">
        <v>32</v>
      </c>
      <c r="I759" s="4">
        <v>3200</v>
      </c>
      <c r="J759" s="8">
        <v>8</v>
      </c>
      <c r="K759" s="4">
        <v>25600</v>
      </c>
      <c r="L759" s="4">
        <v>5120</v>
      </c>
      <c r="M759" s="3">
        <v>0.2</v>
      </c>
    </row>
    <row r="760" spans="2:13" x14ac:dyDescent="0.25">
      <c r="B760" t="s">
        <v>13</v>
      </c>
      <c r="C760" s="1" t="s">
        <v>14</v>
      </c>
      <c r="D760" s="2">
        <v>45144</v>
      </c>
      <c r="E760" s="8" t="s">
        <v>42</v>
      </c>
      <c r="F760" s="8" t="s">
        <v>55</v>
      </c>
      <c r="G760" s="8" t="s">
        <v>56</v>
      </c>
      <c r="H760" t="s">
        <v>32</v>
      </c>
      <c r="I760" s="4">
        <v>3200</v>
      </c>
      <c r="J760" s="8">
        <v>7</v>
      </c>
      <c r="K760" s="4">
        <v>22400</v>
      </c>
      <c r="L760" s="4">
        <v>4480</v>
      </c>
      <c r="M760" s="3">
        <v>0.2</v>
      </c>
    </row>
    <row r="761" spans="2:13" x14ac:dyDescent="0.25">
      <c r="B761" t="s">
        <v>34</v>
      </c>
      <c r="C761" s="1" t="s">
        <v>20</v>
      </c>
      <c r="D761" s="2">
        <v>45151</v>
      </c>
      <c r="E761" s="8" t="s">
        <v>42</v>
      </c>
      <c r="F761" s="8" t="s">
        <v>55</v>
      </c>
      <c r="G761" s="8" t="s">
        <v>56</v>
      </c>
      <c r="H761" t="s">
        <v>33</v>
      </c>
      <c r="I761" s="4">
        <v>4600</v>
      </c>
      <c r="J761" s="8">
        <v>8</v>
      </c>
      <c r="K761" s="4">
        <v>36800</v>
      </c>
      <c r="L761" s="4">
        <v>9200</v>
      </c>
      <c r="M761" s="3">
        <v>0.25</v>
      </c>
    </row>
    <row r="762" spans="2:13" x14ac:dyDescent="0.25">
      <c r="B762" t="s">
        <v>24</v>
      </c>
      <c r="C762" s="1" t="s">
        <v>20</v>
      </c>
      <c r="D762" s="2">
        <v>45158</v>
      </c>
      <c r="E762" s="8" t="s">
        <v>42</v>
      </c>
      <c r="F762" s="8" t="s">
        <v>55</v>
      </c>
      <c r="G762" s="8" t="s">
        <v>56</v>
      </c>
      <c r="H762" t="s">
        <v>23</v>
      </c>
      <c r="I762" s="4">
        <v>5130</v>
      </c>
      <c r="J762" s="8">
        <v>12</v>
      </c>
      <c r="K762" s="4">
        <v>61560</v>
      </c>
      <c r="L762" s="4">
        <v>24624</v>
      </c>
      <c r="M762" s="3">
        <v>0.4</v>
      </c>
    </row>
    <row r="763" spans="2:13" x14ac:dyDescent="0.25">
      <c r="B763" t="s">
        <v>27</v>
      </c>
      <c r="C763" s="1" t="s">
        <v>20</v>
      </c>
      <c r="D763" s="2">
        <v>45165</v>
      </c>
      <c r="E763" s="8" t="s">
        <v>42</v>
      </c>
      <c r="F763" s="8" t="s">
        <v>55</v>
      </c>
      <c r="G763" s="8" t="s">
        <v>56</v>
      </c>
      <c r="H763" t="s">
        <v>21</v>
      </c>
      <c r="I763" s="4">
        <v>1200</v>
      </c>
      <c r="J763" s="8">
        <v>9</v>
      </c>
      <c r="K763" s="4">
        <v>10800</v>
      </c>
      <c r="L763" s="4">
        <v>3240</v>
      </c>
      <c r="M763" s="3">
        <v>0.3</v>
      </c>
    </row>
    <row r="764" spans="2:13" x14ac:dyDescent="0.25">
      <c r="B764" t="s">
        <v>27</v>
      </c>
      <c r="C764" s="1" t="s">
        <v>14</v>
      </c>
      <c r="D764" s="2">
        <v>44562</v>
      </c>
      <c r="E764" s="8" t="s">
        <v>42</v>
      </c>
      <c r="F764" s="8" t="s">
        <v>55</v>
      </c>
      <c r="G764" s="8" t="s">
        <v>56</v>
      </c>
      <c r="H764" t="s">
        <v>26</v>
      </c>
      <c r="I764" s="4">
        <v>1700</v>
      </c>
      <c r="J764" s="8">
        <v>7</v>
      </c>
      <c r="K764" s="4">
        <v>11900</v>
      </c>
      <c r="L764" s="4">
        <v>5950</v>
      </c>
      <c r="M764" s="3">
        <v>0.5</v>
      </c>
    </row>
    <row r="765" spans="2:13" x14ac:dyDescent="0.25">
      <c r="B765" t="s">
        <v>22</v>
      </c>
      <c r="C765" s="1" t="s">
        <v>20</v>
      </c>
      <c r="D765" s="2">
        <v>44577</v>
      </c>
      <c r="E765" s="8" t="s">
        <v>42</v>
      </c>
      <c r="F765" s="8" t="s">
        <v>55</v>
      </c>
      <c r="G765" s="8" t="s">
        <v>56</v>
      </c>
      <c r="H765" t="s">
        <v>28</v>
      </c>
      <c r="I765" s="4">
        <v>1500</v>
      </c>
      <c r="J765" s="8">
        <v>3</v>
      </c>
      <c r="K765" s="4">
        <v>4500</v>
      </c>
      <c r="L765" s="4">
        <v>1800</v>
      </c>
      <c r="M765" s="3">
        <v>0.4</v>
      </c>
    </row>
    <row r="766" spans="2:13" x14ac:dyDescent="0.25">
      <c r="B766" t="s">
        <v>24</v>
      </c>
      <c r="C766" s="1" t="s">
        <v>14</v>
      </c>
      <c r="D766" s="2">
        <v>44584</v>
      </c>
      <c r="E766" s="8" t="s">
        <v>42</v>
      </c>
      <c r="F766" s="8" t="s">
        <v>55</v>
      </c>
      <c r="G766" s="8" t="s">
        <v>56</v>
      </c>
      <c r="H766" t="s">
        <v>26</v>
      </c>
      <c r="I766" s="4">
        <v>1700</v>
      </c>
      <c r="J766" s="8">
        <v>6</v>
      </c>
      <c r="K766" s="4">
        <v>10200</v>
      </c>
      <c r="L766" s="4">
        <v>5100</v>
      </c>
      <c r="M766" s="3">
        <v>0.5</v>
      </c>
    </row>
    <row r="767" spans="2:13" x14ac:dyDescent="0.25">
      <c r="B767" t="s">
        <v>24</v>
      </c>
      <c r="C767" s="1" t="s">
        <v>14</v>
      </c>
      <c r="D767" s="2">
        <v>44591</v>
      </c>
      <c r="E767" s="8" t="s">
        <v>42</v>
      </c>
      <c r="F767" s="8" t="s">
        <v>57</v>
      </c>
      <c r="G767" s="8" t="s">
        <v>58</v>
      </c>
      <c r="H767" t="s">
        <v>35</v>
      </c>
      <c r="I767" s="4">
        <v>4500</v>
      </c>
      <c r="J767" s="8">
        <v>11</v>
      </c>
      <c r="K767" s="4">
        <v>49500</v>
      </c>
      <c r="L767" s="4">
        <v>12375</v>
      </c>
      <c r="M767" s="3">
        <v>0.25</v>
      </c>
    </row>
    <row r="768" spans="2:13" x14ac:dyDescent="0.25">
      <c r="B768" t="s">
        <v>27</v>
      </c>
      <c r="C768" s="1" t="s">
        <v>20</v>
      </c>
      <c r="D768" s="2">
        <v>44598</v>
      </c>
      <c r="E768" s="8" t="s">
        <v>42</v>
      </c>
      <c r="F768" s="8" t="s">
        <v>57</v>
      </c>
      <c r="G768" s="8" t="s">
        <v>58</v>
      </c>
      <c r="H768" t="s">
        <v>33</v>
      </c>
      <c r="I768" s="4">
        <v>4600</v>
      </c>
      <c r="J768" s="8">
        <v>5</v>
      </c>
      <c r="K768" s="4">
        <v>23000</v>
      </c>
      <c r="L768" s="4">
        <v>5750</v>
      </c>
      <c r="M768" s="3">
        <v>0.25</v>
      </c>
    </row>
    <row r="769" spans="2:13" x14ac:dyDescent="0.25">
      <c r="B769" t="s">
        <v>22</v>
      </c>
      <c r="C769" s="1" t="s">
        <v>20</v>
      </c>
      <c r="D769" s="2">
        <v>44605</v>
      </c>
      <c r="E769" s="8" t="s">
        <v>42</v>
      </c>
      <c r="F769" s="8" t="s">
        <v>57</v>
      </c>
      <c r="G769" s="8" t="s">
        <v>58</v>
      </c>
      <c r="H769" t="s">
        <v>29</v>
      </c>
      <c r="I769" s="4">
        <v>5340</v>
      </c>
      <c r="J769" s="8">
        <v>1</v>
      </c>
      <c r="K769" s="4">
        <v>5340</v>
      </c>
      <c r="L769" s="4">
        <v>1602</v>
      </c>
      <c r="M769" s="3">
        <v>0.3</v>
      </c>
    </row>
    <row r="770" spans="2:13" x14ac:dyDescent="0.25">
      <c r="B770" t="s">
        <v>13</v>
      </c>
      <c r="C770" s="1" t="s">
        <v>20</v>
      </c>
      <c r="D770" s="2">
        <v>44612</v>
      </c>
      <c r="E770" s="8" t="s">
        <v>42</v>
      </c>
      <c r="F770" s="8" t="s">
        <v>57</v>
      </c>
      <c r="G770" s="8" t="s">
        <v>58</v>
      </c>
      <c r="H770" t="s">
        <v>28</v>
      </c>
      <c r="I770" s="4">
        <v>1500</v>
      </c>
      <c r="J770" s="8">
        <v>5</v>
      </c>
      <c r="K770" s="4">
        <v>7500</v>
      </c>
      <c r="L770" s="4">
        <v>3000</v>
      </c>
      <c r="M770" s="3">
        <v>0.4</v>
      </c>
    </row>
    <row r="771" spans="2:13" x14ac:dyDescent="0.25">
      <c r="B771" t="s">
        <v>13</v>
      </c>
      <c r="C771" s="1" t="s">
        <v>20</v>
      </c>
      <c r="D771" s="2">
        <v>44619</v>
      </c>
      <c r="E771" s="8" t="s">
        <v>42</v>
      </c>
      <c r="F771" s="8" t="s">
        <v>57</v>
      </c>
      <c r="G771" s="8" t="s">
        <v>58</v>
      </c>
      <c r="H771" t="s">
        <v>33</v>
      </c>
      <c r="I771" s="4">
        <v>4600</v>
      </c>
      <c r="J771" s="8">
        <v>12</v>
      </c>
      <c r="K771" s="4">
        <v>55200</v>
      </c>
      <c r="L771" s="4">
        <v>13800</v>
      </c>
      <c r="M771" s="3">
        <v>0.25</v>
      </c>
    </row>
    <row r="772" spans="2:13" x14ac:dyDescent="0.25">
      <c r="B772" t="s">
        <v>22</v>
      </c>
      <c r="C772" s="1" t="s">
        <v>14</v>
      </c>
      <c r="D772" s="2">
        <v>44626</v>
      </c>
      <c r="E772" s="8" t="s">
        <v>42</v>
      </c>
      <c r="F772" s="8" t="s">
        <v>57</v>
      </c>
      <c r="G772" s="8" t="s">
        <v>58</v>
      </c>
      <c r="H772" t="s">
        <v>18</v>
      </c>
      <c r="I772" s="4">
        <v>8902</v>
      </c>
      <c r="J772" s="8">
        <v>5</v>
      </c>
      <c r="K772" s="4">
        <v>44510</v>
      </c>
      <c r="L772" s="4">
        <v>15578.499999999998</v>
      </c>
      <c r="M772" s="3">
        <v>0.35</v>
      </c>
    </row>
    <row r="773" spans="2:13" x14ac:dyDescent="0.25">
      <c r="B773" t="s">
        <v>13</v>
      </c>
      <c r="C773" s="1" t="s">
        <v>20</v>
      </c>
      <c r="D773" s="2">
        <v>44633</v>
      </c>
      <c r="E773" s="8" t="s">
        <v>42</v>
      </c>
      <c r="F773" s="8" t="s">
        <v>57</v>
      </c>
      <c r="G773" s="8" t="s">
        <v>58</v>
      </c>
      <c r="H773" t="s">
        <v>33</v>
      </c>
      <c r="I773" s="4">
        <v>4600</v>
      </c>
      <c r="J773" s="8">
        <v>10</v>
      </c>
      <c r="K773" s="4">
        <v>46000</v>
      </c>
      <c r="L773" s="4">
        <v>11500</v>
      </c>
      <c r="M773" s="3">
        <v>0.25</v>
      </c>
    </row>
    <row r="774" spans="2:13" x14ac:dyDescent="0.25">
      <c r="B774" t="s">
        <v>13</v>
      </c>
      <c r="C774" s="1" t="s">
        <v>20</v>
      </c>
      <c r="D774" s="2">
        <v>44640</v>
      </c>
      <c r="E774" s="8" t="s">
        <v>42</v>
      </c>
      <c r="F774" s="8" t="s">
        <v>57</v>
      </c>
      <c r="G774" s="8" t="s">
        <v>58</v>
      </c>
      <c r="H774" t="s">
        <v>25</v>
      </c>
      <c r="I774" s="4">
        <v>300</v>
      </c>
      <c r="J774" s="8">
        <v>4</v>
      </c>
      <c r="K774" s="4">
        <v>1200</v>
      </c>
      <c r="L774" s="4">
        <v>180</v>
      </c>
      <c r="M774" s="3">
        <v>0.15</v>
      </c>
    </row>
    <row r="775" spans="2:13" x14ac:dyDescent="0.25">
      <c r="B775" t="s">
        <v>13</v>
      </c>
      <c r="C775" s="1" t="s">
        <v>14</v>
      </c>
      <c r="D775" s="2">
        <v>44647</v>
      </c>
      <c r="E775" s="8" t="s">
        <v>42</v>
      </c>
      <c r="F775" s="8" t="s">
        <v>57</v>
      </c>
      <c r="G775" s="8" t="s">
        <v>58</v>
      </c>
      <c r="H775" t="s">
        <v>32</v>
      </c>
      <c r="I775" s="4">
        <v>3200</v>
      </c>
      <c r="J775" s="8">
        <v>1</v>
      </c>
      <c r="K775" s="4">
        <v>3200</v>
      </c>
      <c r="L775" s="4">
        <v>640</v>
      </c>
      <c r="M775" s="3">
        <v>0.2</v>
      </c>
    </row>
    <row r="776" spans="2:13" x14ac:dyDescent="0.25">
      <c r="B776" t="s">
        <v>34</v>
      </c>
      <c r="C776" s="1" t="s">
        <v>14</v>
      </c>
      <c r="D776" s="2">
        <v>44654</v>
      </c>
      <c r="E776" s="8" t="s">
        <v>42</v>
      </c>
      <c r="F776" s="8" t="s">
        <v>57</v>
      </c>
      <c r="G776" s="8" t="s">
        <v>58</v>
      </c>
      <c r="H776" t="s">
        <v>23</v>
      </c>
      <c r="I776" s="4">
        <v>5130</v>
      </c>
      <c r="J776" s="8">
        <v>11</v>
      </c>
      <c r="K776" s="4">
        <v>56430</v>
      </c>
      <c r="L776" s="4">
        <v>22572</v>
      </c>
      <c r="M776" s="3">
        <v>0.4</v>
      </c>
    </row>
    <row r="777" spans="2:13" x14ac:dyDescent="0.25">
      <c r="B777" t="s">
        <v>13</v>
      </c>
      <c r="C777" s="1" t="s">
        <v>20</v>
      </c>
      <c r="D777" s="2">
        <v>44661</v>
      </c>
      <c r="E777" s="8" t="s">
        <v>42</v>
      </c>
      <c r="F777" s="8" t="s">
        <v>57</v>
      </c>
      <c r="G777" s="8" t="s">
        <v>58</v>
      </c>
      <c r="H777" t="s">
        <v>33</v>
      </c>
      <c r="I777" s="4">
        <v>4600</v>
      </c>
      <c r="J777" s="8">
        <v>4</v>
      </c>
      <c r="K777" s="4">
        <v>18400</v>
      </c>
      <c r="L777" s="4">
        <v>4600</v>
      </c>
      <c r="M777" s="3">
        <v>0.25</v>
      </c>
    </row>
    <row r="778" spans="2:13" x14ac:dyDescent="0.25">
      <c r="B778" t="s">
        <v>13</v>
      </c>
      <c r="C778" s="1" t="s">
        <v>20</v>
      </c>
      <c r="D778" s="2">
        <v>44668</v>
      </c>
      <c r="E778" s="8" t="s">
        <v>42</v>
      </c>
      <c r="F778" s="8" t="s">
        <v>57</v>
      </c>
      <c r="G778" s="8" t="s">
        <v>58</v>
      </c>
      <c r="H778" t="s">
        <v>28</v>
      </c>
      <c r="I778" s="4">
        <v>1500</v>
      </c>
      <c r="J778" s="8">
        <v>11</v>
      </c>
      <c r="K778" s="4">
        <v>16500</v>
      </c>
      <c r="L778" s="4">
        <v>6600</v>
      </c>
      <c r="M778" s="3">
        <v>0.4</v>
      </c>
    </row>
    <row r="779" spans="2:13" x14ac:dyDescent="0.25">
      <c r="B779" t="s">
        <v>13</v>
      </c>
      <c r="C779" s="1" t="s">
        <v>20</v>
      </c>
      <c r="D779" s="2">
        <v>44675</v>
      </c>
      <c r="E779" s="8" t="s">
        <v>42</v>
      </c>
      <c r="F779" s="8" t="s">
        <v>57</v>
      </c>
      <c r="G779" s="8" t="s">
        <v>58</v>
      </c>
      <c r="H779" t="s">
        <v>31</v>
      </c>
      <c r="I779" s="4">
        <v>5300</v>
      </c>
      <c r="J779" s="8">
        <v>4</v>
      </c>
      <c r="K779" s="4">
        <v>21200</v>
      </c>
      <c r="L779" s="4">
        <v>6360</v>
      </c>
      <c r="M779" s="3">
        <v>0.3</v>
      </c>
    </row>
    <row r="780" spans="2:13" x14ac:dyDescent="0.25">
      <c r="B780" t="s">
        <v>13</v>
      </c>
      <c r="C780" s="1" t="s">
        <v>14</v>
      </c>
      <c r="D780" s="2">
        <v>44682</v>
      </c>
      <c r="E780" s="8" t="s">
        <v>42</v>
      </c>
      <c r="F780" s="8" t="s">
        <v>57</v>
      </c>
      <c r="G780" s="8" t="s">
        <v>58</v>
      </c>
      <c r="H780" t="s">
        <v>18</v>
      </c>
      <c r="I780" s="4">
        <v>8902</v>
      </c>
      <c r="J780" s="8">
        <v>6</v>
      </c>
      <c r="K780" s="4">
        <v>53412</v>
      </c>
      <c r="L780" s="4">
        <v>18694.199999999997</v>
      </c>
      <c r="M780" s="3">
        <v>0.35</v>
      </c>
    </row>
    <row r="781" spans="2:13" x14ac:dyDescent="0.25">
      <c r="B781" t="s">
        <v>13</v>
      </c>
      <c r="C781" s="1" t="s">
        <v>14</v>
      </c>
      <c r="D781" s="2">
        <v>44689</v>
      </c>
      <c r="E781" s="8" t="s">
        <v>42</v>
      </c>
      <c r="F781" s="8" t="s">
        <v>57</v>
      </c>
      <c r="G781" s="8" t="s">
        <v>58</v>
      </c>
      <c r="H781" t="s">
        <v>21</v>
      </c>
      <c r="I781" s="4">
        <v>1200</v>
      </c>
      <c r="J781" s="8">
        <v>1</v>
      </c>
      <c r="K781" s="4">
        <v>1200</v>
      </c>
      <c r="L781" s="4">
        <v>360</v>
      </c>
      <c r="M781" s="3">
        <v>0.3</v>
      </c>
    </row>
    <row r="782" spans="2:13" x14ac:dyDescent="0.25">
      <c r="B782" t="s">
        <v>34</v>
      </c>
      <c r="C782" s="1" t="s">
        <v>20</v>
      </c>
      <c r="D782" s="2">
        <v>44696</v>
      </c>
      <c r="E782" s="8" t="s">
        <v>42</v>
      </c>
      <c r="F782" s="8" t="s">
        <v>57</v>
      </c>
      <c r="G782" s="8" t="s">
        <v>58</v>
      </c>
      <c r="H782" t="s">
        <v>23</v>
      </c>
      <c r="I782" s="4">
        <v>5130</v>
      </c>
      <c r="J782" s="8">
        <v>7</v>
      </c>
      <c r="K782" s="4">
        <v>35910</v>
      </c>
      <c r="L782" s="4">
        <v>14364</v>
      </c>
      <c r="M782" s="3">
        <v>0.4</v>
      </c>
    </row>
    <row r="783" spans="2:13" x14ac:dyDescent="0.25">
      <c r="B783" t="s">
        <v>13</v>
      </c>
      <c r="C783" s="1" t="s">
        <v>20</v>
      </c>
      <c r="D783" s="2">
        <v>44703</v>
      </c>
      <c r="E783" s="8" t="s">
        <v>42</v>
      </c>
      <c r="F783" s="8" t="s">
        <v>57</v>
      </c>
      <c r="G783" s="8" t="s">
        <v>58</v>
      </c>
      <c r="H783" t="s">
        <v>28</v>
      </c>
      <c r="I783" s="4">
        <v>1500</v>
      </c>
      <c r="J783" s="8">
        <v>4</v>
      </c>
      <c r="K783" s="4">
        <v>6000</v>
      </c>
      <c r="L783" s="4">
        <v>2400</v>
      </c>
      <c r="M783" s="3">
        <v>0.4</v>
      </c>
    </row>
    <row r="784" spans="2:13" x14ac:dyDescent="0.25">
      <c r="B784" t="s">
        <v>27</v>
      </c>
      <c r="C784" s="1" t="s">
        <v>20</v>
      </c>
      <c r="D784" s="2">
        <v>44710</v>
      </c>
      <c r="E784" s="8" t="s">
        <v>42</v>
      </c>
      <c r="F784" s="8" t="s">
        <v>57</v>
      </c>
      <c r="G784" s="8" t="s">
        <v>58</v>
      </c>
      <c r="H784" t="s">
        <v>23</v>
      </c>
      <c r="I784" s="4">
        <v>5130</v>
      </c>
      <c r="J784" s="8">
        <v>4</v>
      </c>
      <c r="K784" s="4">
        <v>20520</v>
      </c>
      <c r="L784" s="4">
        <v>8208</v>
      </c>
      <c r="M784" s="3">
        <v>0.4</v>
      </c>
    </row>
    <row r="785" spans="2:13" x14ac:dyDescent="0.25">
      <c r="B785" t="s">
        <v>27</v>
      </c>
      <c r="C785" s="1" t="s">
        <v>20</v>
      </c>
      <c r="D785" s="2">
        <v>44717</v>
      </c>
      <c r="E785" s="8" t="s">
        <v>42</v>
      </c>
      <c r="F785" s="8" t="s">
        <v>57</v>
      </c>
      <c r="G785" s="8" t="s">
        <v>58</v>
      </c>
      <c r="H785" t="s">
        <v>35</v>
      </c>
      <c r="I785" s="4">
        <v>4500</v>
      </c>
      <c r="J785" s="8">
        <v>2</v>
      </c>
      <c r="K785" s="4">
        <v>9000</v>
      </c>
      <c r="L785" s="4">
        <v>2250</v>
      </c>
      <c r="M785" s="3">
        <v>0.25</v>
      </c>
    </row>
    <row r="786" spans="2:13" x14ac:dyDescent="0.25">
      <c r="B786" t="s">
        <v>13</v>
      </c>
      <c r="C786" s="1" t="s">
        <v>14</v>
      </c>
      <c r="D786" s="2">
        <v>44724</v>
      </c>
      <c r="E786" s="8" t="s">
        <v>42</v>
      </c>
      <c r="F786" s="8" t="s">
        <v>57</v>
      </c>
      <c r="G786" s="8" t="s">
        <v>58</v>
      </c>
      <c r="H786" t="s">
        <v>31</v>
      </c>
      <c r="I786" s="4">
        <v>5300</v>
      </c>
      <c r="J786" s="8">
        <v>2</v>
      </c>
      <c r="K786" s="4">
        <v>10600</v>
      </c>
      <c r="L786" s="4">
        <v>3180</v>
      </c>
      <c r="M786" s="3">
        <v>0.3</v>
      </c>
    </row>
    <row r="787" spans="2:13" x14ac:dyDescent="0.25">
      <c r="B787" t="s">
        <v>13</v>
      </c>
      <c r="C787" s="1" t="s">
        <v>20</v>
      </c>
      <c r="D787" s="2">
        <v>44731</v>
      </c>
      <c r="E787" s="8" t="s">
        <v>42</v>
      </c>
      <c r="F787" s="8" t="s">
        <v>57</v>
      </c>
      <c r="G787" s="8" t="s">
        <v>58</v>
      </c>
      <c r="H787" t="s">
        <v>25</v>
      </c>
      <c r="I787" s="4">
        <v>300</v>
      </c>
      <c r="J787" s="8">
        <v>2</v>
      </c>
      <c r="K787" s="4">
        <v>600</v>
      </c>
      <c r="L787" s="4">
        <v>90</v>
      </c>
      <c r="M787" s="3">
        <v>0.15</v>
      </c>
    </row>
    <row r="788" spans="2:13" x14ac:dyDescent="0.25">
      <c r="B788" t="s">
        <v>34</v>
      </c>
      <c r="C788" s="1" t="s">
        <v>14</v>
      </c>
      <c r="D788" s="2">
        <v>44738</v>
      </c>
      <c r="E788" s="8" t="s">
        <v>42</v>
      </c>
      <c r="F788" s="8" t="s">
        <v>57</v>
      </c>
      <c r="G788" s="8" t="s">
        <v>58</v>
      </c>
      <c r="H788" t="s">
        <v>19</v>
      </c>
      <c r="I788" s="4">
        <v>500</v>
      </c>
      <c r="J788" s="8">
        <v>12</v>
      </c>
      <c r="K788" s="4">
        <v>6000</v>
      </c>
      <c r="L788" s="4">
        <v>1500</v>
      </c>
      <c r="M788" s="3">
        <v>0.25</v>
      </c>
    </row>
    <row r="789" spans="2:13" x14ac:dyDescent="0.25">
      <c r="B789" t="s">
        <v>24</v>
      </c>
      <c r="C789" s="1" t="s">
        <v>14</v>
      </c>
      <c r="D789" s="2">
        <v>44745</v>
      </c>
      <c r="E789" s="8" t="s">
        <v>42</v>
      </c>
      <c r="F789" s="8" t="s">
        <v>57</v>
      </c>
      <c r="G789" s="8" t="s">
        <v>58</v>
      </c>
      <c r="H789" t="s">
        <v>25</v>
      </c>
      <c r="I789" s="4">
        <v>300</v>
      </c>
      <c r="J789" s="8">
        <v>1</v>
      </c>
      <c r="K789" s="4">
        <v>300</v>
      </c>
      <c r="L789" s="4">
        <v>45</v>
      </c>
      <c r="M789" s="3">
        <v>0.15</v>
      </c>
    </row>
    <row r="790" spans="2:13" x14ac:dyDescent="0.25">
      <c r="B790" t="s">
        <v>27</v>
      </c>
      <c r="C790" s="1" t="s">
        <v>20</v>
      </c>
      <c r="D790" s="2">
        <v>44752</v>
      </c>
      <c r="E790" s="8" t="s">
        <v>42</v>
      </c>
      <c r="F790" s="8" t="s">
        <v>57</v>
      </c>
      <c r="G790" s="8" t="s">
        <v>58</v>
      </c>
      <c r="H790" t="s">
        <v>28</v>
      </c>
      <c r="I790" s="4">
        <v>1500</v>
      </c>
      <c r="J790" s="8">
        <v>1</v>
      </c>
      <c r="K790" s="4">
        <v>1500</v>
      </c>
      <c r="L790" s="4">
        <v>600</v>
      </c>
      <c r="M790" s="3">
        <v>0.4</v>
      </c>
    </row>
    <row r="791" spans="2:13" x14ac:dyDescent="0.25">
      <c r="B791" t="s">
        <v>13</v>
      </c>
      <c r="C791" s="1" t="s">
        <v>20</v>
      </c>
      <c r="D791" s="2">
        <v>44759</v>
      </c>
      <c r="E791" s="8" t="s">
        <v>42</v>
      </c>
      <c r="F791" s="8" t="s">
        <v>57</v>
      </c>
      <c r="G791" s="8" t="s">
        <v>58</v>
      </c>
      <c r="H791" t="s">
        <v>28</v>
      </c>
      <c r="I791" s="4">
        <v>1500</v>
      </c>
      <c r="J791" s="8">
        <v>11</v>
      </c>
      <c r="K791" s="4">
        <v>16500</v>
      </c>
      <c r="L791" s="4">
        <v>6600</v>
      </c>
      <c r="M791" s="3">
        <v>0.4</v>
      </c>
    </row>
    <row r="792" spans="2:13" x14ac:dyDescent="0.25">
      <c r="B792" t="s">
        <v>13</v>
      </c>
      <c r="C792" s="1" t="s">
        <v>20</v>
      </c>
      <c r="D792" s="2">
        <v>44766</v>
      </c>
      <c r="E792" s="8" t="s">
        <v>42</v>
      </c>
      <c r="F792" s="8" t="s">
        <v>57</v>
      </c>
      <c r="G792" s="8" t="s">
        <v>58</v>
      </c>
      <c r="H792" t="s">
        <v>21</v>
      </c>
      <c r="I792" s="4">
        <v>1200</v>
      </c>
      <c r="J792" s="8">
        <v>2</v>
      </c>
      <c r="K792" s="4">
        <v>2400</v>
      </c>
      <c r="L792" s="4">
        <v>720</v>
      </c>
      <c r="M792" s="3">
        <v>0.3</v>
      </c>
    </row>
    <row r="793" spans="2:13" x14ac:dyDescent="0.25">
      <c r="B793" t="s">
        <v>27</v>
      </c>
      <c r="C793" s="1" t="s">
        <v>20</v>
      </c>
      <c r="D793" s="2">
        <v>44766</v>
      </c>
      <c r="E793" s="8" t="s">
        <v>42</v>
      </c>
      <c r="F793" s="8" t="s">
        <v>57</v>
      </c>
      <c r="G793" s="8" t="s">
        <v>58</v>
      </c>
      <c r="H793" t="s">
        <v>19</v>
      </c>
      <c r="I793" s="4">
        <v>500</v>
      </c>
      <c r="J793" s="8">
        <v>5</v>
      </c>
      <c r="K793" s="4">
        <v>2500</v>
      </c>
      <c r="L793" s="4">
        <v>625</v>
      </c>
      <c r="M793" s="3">
        <v>0.25</v>
      </c>
    </row>
    <row r="794" spans="2:13" x14ac:dyDescent="0.25">
      <c r="B794" t="s">
        <v>22</v>
      </c>
      <c r="C794" s="1" t="s">
        <v>14</v>
      </c>
      <c r="D794" s="2">
        <v>44773</v>
      </c>
      <c r="E794" s="8" t="s">
        <v>42</v>
      </c>
      <c r="F794" s="8" t="s">
        <v>57</v>
      </c>
      <c r="G794" s="8" t="s">
        <v>58</v>
      </c>
      <c r="H794" t="s">
        <v>32</v>
      </c>
      <c r="I794" s="4">
        <v>3200</v>
      </c>
      <c r="J794" s="8">
        <v>12</v>
      </c>
      <c r="K794" s="4">
        <v>38400</v>
      </c>
      <c r="L794" s="4">
        <v>7680</v>
      </c>
      <c r="M794" s="3">
        <v>0.2</v>
      </c>
    </row>
    <row r="795" spans="2:13" x14ac:dyDescent="0.25">
      <c r="B795" t="s">
        <v>34</v>
      </c>
      <c r="C795" s="1" t="s">
        <v>20</v>
      </c>
      <c r="D795" s="2">
        <v>44780</v>
      </c>
      <c r="E795" s="8" t="s">
        <v>42</v>
      </c>
      <c r="F795" s="8" t="s">
        <v>57</v>
      </c>
      <c r="G795" s="8" t="s">
        <v>58</v>
      </c>
      <c r="H795" t="s">
        <v>31</v>
      </c>
      <c r="I795" s="4">
        <v>5300</v>
      </c>
      <c r="J795" s="8">
        <v>4</v>
      </c>
      <c r="K795" s="4">
        <v>21200</v>
      </c>
      <c r="L795" s="4">
        <v>6360</v>
      </c>
      <c r="M795" s="3">
        <v>0.3</v>
      </c>
    </row>
    <row r="796" spans="2:13" x14ac:dyDescent="0.25">
      <c r="B796" t="s">
        <v>34</v>
      </c>
      <c r="C796" s="1" t="s">
        <v>20</v>
      </c>
      <c r="D796" s="2">
        <v>44787</v>
      </c>
      <c r="E796" s="8" t="s">
        <v>42</v>
      </c>
      <c r="F796" s="8" t="s">
        <v>57</v>
      </c>
      <c r="G796" s="8" t="s">
        <v>58</v>
      </c>
      <c r="H796" t="s">
        <v>23</v>
      </c>
      <c r="I796" s="4">
        <v>5130</v>
      </c>
      <c r="J796" s="8">
        <v>8</v>
      </c>
      <c r="K796" s="4">
        <v>41040</v>
      </c>
      <c r="L796" s="4">
        <v>16416</v>
      </c>
      <c r="M796" s="3">
        <v>0.4</v>
      </c>
    </row>
    <row r="797" spans="2:13" x14ac:dyDescent="0.25">
      <c r="B797" t="s">
        <v>13</v>
      </c>
      <c r="C797" s="1" t="s">
        <v>20</v>
      </c>
      <c r="D797" s="2">
        <v>44794</v>
      </c>
      <c r="E797" s="8" t="s">
        <v>42</v>
      </c>
      <c r="F797" s="8" t="s">
        <v>57</v>
      </c>
      <c r="G797" s="8" t="s">
        <v>58</v>
      </c>
      <c r="H797" t="s">
        <v>29</v>
      </c>
      <c r="I797" s="4">
        <v>5340</v>
      </c>
      <c r="J797" s="8">
        <v>2</v>
      </c>
      <c r="K797" s="4">
        <v>10680</v>
      </c>
      <c r="L797" s="4">
        <v>3204</v>
      </c>
      <c r="M797" s="3">
        <v>0.3</v>
      </c>
    </row>
    <row r="798" spans="2:13" x14ac:dyDescent="0.25">
      <c r="B798" t="s">
        <v>22</v>
      </c>
      <c r="C798" s="1" t="s">
        <v>20</v>
      </c>
      <c r="D798" s="2">
        <v>44801</v>
      </c>
      <c r="E798" s="8" t="s">
        <v>42</v>
      </c>
      <c r="F798" s="8" t="s">
        <v>57</v>
      </c>
      <c r="G798" s="8" t="s">
        <v>58</v>
      </c>
      <c r="H798" t="s">
        <v>21</v>
      </c>
      <c r="I798" s="4">
        <v>1200</v>
      </c>
      <c r="J798" s="8">
        <v>5</v>
      </c>
      <c r="K798" s="4">
        <v>6000</v>
      </c>
      <c r="L798" s="4">
        <v>1800</v>
      </c>
      <c r="M798" s="3">
        <v>0.3</v>
      </c>
    </row>
    <row r="799" spans="2:13" x14ac:dyDescent="0.25">
      <c r="B799" t="s">
        <v>27</v>
      </c>
      <c r="C799" s="1" t="s">
        <v>20</v>
      </c>
      <c r="D799" s="2">
        <v>44808</v>
      </c>
      <c r="E799" s="8" t="s">
        <v>42</v>
      </c>
      <c r="F799" s="8" t="s">
        <v>57</v>
      </c>
      <c r="G799" s="8" t="s">
        <v>58</v>
      </c>
      <c r="H799" t="s">
        <v>31</v>
      </c>
      <c r="I799" s="4">
        <v>5300</v>
      </c>
      <c r="J799" s="8">
        <v>10</v>
      </c>
      <c r="K799" s="4">
        <v>53000</v>
      </c>
      <c r="L799" s="4">
        <v>15900</v>
      </c>
      <c r="M799" s="3">
        <v>0.3</v>
      </c>
    </row>
    <row r="800" spans="2:13" x14ac:dyDescent="0.25">
      <c r="B800" t="s">
        <v>13</v>
      </c>
      <c r="C800" s="1" t="s">
        <v>20</v>
      </c>
      <c r="D800" s="2">
        <v>44815</v>
      </c>
      <c r="E800" s="8" t="s">
        <v>42</v>
      </c>
      <c r="F800" s="8" t="s">
        <v>57</v>
      </c>
      <c r="G800" s="8" t="s">
        <v>58</v>
      </c>
      <c r="H800" t="s">
        <v>19</v>
      </c>
      <c r="I800" s="4">
        <v>500</v>
      </c>
      <c r="J800" s="8">
        <v>9</v>
      </c>
      <c r="K800" s="4">
        <v>4500</v>
      </c>
      <c r="L800" s="4">
        <v>1125</v>
      </c>
      <c r="M800" s="3">
        <v>0.25</v>
      </c>
    </row>
    <row r="801" spans="2:13" x14ac:dyDescent="0.25">
      <c r="B801" t="s">
        <v>27</v>
      </c>
      <c r="C801" s="1" t="s">
        <v>14</v>
      </c>
      <c r="D801" s="2">
        <v>44822</v>
      </c>
      <c r="E801" s="8" t="s">
        <v>42</v>
      </c>
      <c r="F801" s="8" t="s">
        <v>57</v>
      </c>
      <c r="G801" s="8" t="s">
        <v>58</v>
      </c>
      <c r="H801" t="s">
        <v>29</v>
      </c>
      <c r="I801" s="4">
        <v>5340</v>
      </c>
      <c r="J801" s="8">
        <v>7</v>
      </c>
      <c r="K801" s="4">
        <v>37380</v>
      </c>
      <c r="L801" s="4">
        <v>11214</v>
      </c>
      <c r="M801" s="3">
        <v>0.3</v>
      </c>
    </row>
    <row r="802" spans="2:13" x14ac:dyDescent="0.25">
      <c r="B802" t="s">
        <v>13</v>
      </c>
      <c r="C802" s="1" t="s">
        <v>20</v>
      </c>
      <c r="D802" s="2">
        <v>44829</v>
      </c>
      <c r="E802" s="8" t="s">
        <v>42</v>
      </c>
      <c r="F802" s="8" t="s">
        <v>57</v>
      </c>
      <c r="G802" s="8" t="s">
        <v>58</v>
      </c>
      <c r="H802" t="s">
        <v>18</v>
      </c>
      <c r="I802" s="4">
        <v>8902</v>
      </c>
      <c r="J802" s="8">
        <v>8</v>
      </c>
      <c r="K802" s="4">
        <v>71216</v>
      </c>
      <c r="L802" s="4">
        <v>24925.599999999999</v>
      </c>
      <c r="M802" s="3">
        <v>0.35</v>
      </c>
    </row>
    <row r="803" spans="2:13" x14ac:dyDescent="0.25">
      <c r="B803" t="s">
        <v>13</v>
      </c>
      <c r="C803" s="1" t="s">
        <v>20</v>
      </c>
      <c r="D803" s="2">
        <v>44836</v>
      </c>
      <c r="E803" s="8" t="s">
        <v>42</v>
      </c>
      <c r="F803" s="8" t="s">
        <v>57</v>
      </c>
      <c r="G803" s="8" t="s">
        <v>58</v>
      </c>
      <c r="H803" t="s">
        <v>32</v>
      </c>
      <c r="I803" s="4">
        <v>3200</v>
      </c>
      <c r="J803" s="8">
        <v>7</v>
      </c>
      <c r="K803" s="4">
        <v>22400</v>
      </c>
      <c r="L803" s="4">
        <v>4480</v>
      </c>
      <c r="M803" s="3">
        <v>0.2</v>
      </c>
    </row>
    <row r="804" spans="2:13" x14ac:dyDescent="0.25">
      <c r="B804" t="s">
        <v>27</v>
      </c>
      <c r="C804" s="1" t="s">
        <v>20</v>
      </c>
      <c r="D804" s="2">
        <v>44843</v>
      </c>
      <c r="E804" s="8" t="s">
        <v>42</v>
      </c>
      <c r="F804" s="8" t="s">
        <v>57</v>
      </c>
      <c r="G804" s="8" t="s">
        <v>58</v>
      </c>
      <c r="H804" t="s">
        <v>19</v>
      </c>
      <c r="I804" s="4">
        <v>500</v>
      </c>
      <c r="J804" s="8">
        <v>2</v>
      </c>
      <c r="K804" s="4">
        <v>1000</v>
      </c>
      <c r="L804" s="4">
        <v>250</v>
      </c>
      <c r="M804" s="3">
        <v>0.25</v>
      </c>
    </row>
    <row r="805" spans="2:13" x14ac:dyDescent="0.25">
      <c r="B805" t="s">
        <v>13</v>
      </c>
      <c r="C805" s="1" t="s">
        <v>20</v>
      </c>
      <c r="D805" s="2">
        <v>44850</v>
      </c>
      <c r="E805" s="8" t="s">
        <v>42</v>
      </c>
      <c r="F805" s="8" t="s">
        <v>57</v>
      </c>
      <c r="G805" s="8" t="s">
        <v>58</v>
      </c>
      <c r="H805" t="s">
        <v>29</v>
      </c>
      <c r="I805" s="4">
        <v>5340</v>
      </c>
      <c r="J805" s="8">
        <v>2</v>
      </c>
      <c r="K805" s="4">
        <v>10680</v>
      </c>
      <c r="L805" s="4">
        <v>3204</v>
      </c>
      <c r="M805" s="3">
        <v>0.3</v>
      </c>
    </row>
    <row r="806" spans="2:13" x14ac:dyDescent="0.25">
      <c r="B806" t="s">
        <v>27</v>
      </c>
      <c r="C806" s="1" t="s">
        <v>20</v>
      </c>
      <c r="D806" s="2">
        <v>44857</v>
      </c>
      <c r="E806" s="8" t="s">
        <v>42</v>
      </c>
      <c r="F806" s="8" t="s">
        <v>57</v>
      </c>
      <c r="G806" s="8" t="s">
        <v>58</v>
      </c>
      <c r="H806" t="s">
        <v>19</v>
      </c>
      <c r="I806" s="4">
        <v>500</v>
      </c>
      <c r="J806" s="8">
        <v>2</v>
      </c>
      <c r="K806" s="4">
        <v>1000</v>
      </c>
      <c r="L806" s="4">
        <v>250</v>
      </c>
      <c r="M806" s="3">
        <v>0.25</v>
      </c>
    </row>
    <row r="807" spans="2:13" x14ac:dyDescent="0.25">
      <c r="B807" t="s">
        <v>13</v>
      </c>
      <c r="C807" s="1" t="s">
        <v>14</v>
      </c>
      <c r="D807" s="2">
        <v>44864</v>
      </c>
      <c r="E807" s="8" t="s">
        <v>42</v>
      </c>
      <c r="F807" s="8" t="s">
        <v>57</v>
      </c>
      <c r="G807" s="8" t="s">
        <v>58</v>
      </c>
      <c r="H807" t="s">
        <v>23</v>
      </c>
      <c r="I807" s="4">
        <v>5130</v>
      </c>
      <c r="J807" s="8">
        <v>1</v>
      </c>
      <c r="K807" s="4">
        <v>5130</v>
      </c>
      <c r="L807" s="4">
        <v>2052</v>
      </c>
      <c r="M807" s="3">
        <v>0.4</v>
      </c>
    </row>
    <row r="808" spans="2:13" x14ac:dyDescent="0.25">
      <c r="B808" t="s">
        <v>27</v>
      </c>
      <c r="C808" s="1" t="s">
        <v>20</v>
      </c>
      <c r="D808" s="2">
        <v>44871</v>
      </c>
      <c r="E808" s="8" t="s">
        <v>42</v>
      </c>
      <c r="F808" s="8" t="s">
        <v>57</v>
      </c>
      <c r="G808" s="8" t="s">
        <v>58</v>
      </c>
      <c r="H808" t="s">
        <v>28</v>
      </c>
      <c r="I808" s="4">
        <v>1500</v>
      </c>
      <c r="J808" s="8">
        <v>10</v>
      </c>
      <c r="K808" s="4">
        <v>15000</v>
      </c>
      <c r="L808" s="4">
        <v>6000</v>
      </c>
      <c r="M808" s="3">
        <v>0.4</v>
      </c>
    </row>
    <row r="809" spans="2:13" x14ac:dyDescent="0.25">
      <c r="B809" t="s">
        <v>13</v>
      </c>
      <c r="C809" s="1" t="s">
        <v>20</v>
      </c>
      <c r="D809" s="2">
        <v>44878</v>
      </c>
      <c r="E809" s="8" t="s">
        <v>42</v>
      </c>
      <c r="F809" s="8" t="s">
        <v>57</v>
      </c>
      <c r="G809" s="8" t="s">
        <v>58</v>
      </c>
      <c r="H809" t="s">
        <v>33</v>
      </c>
      <c r="I809" s="4">
        <v>4600</v>
      </c>
      <c r="J809" s="8">
        <v>3</v>
      </c>
      <c r="K809" s="4">
        <v>13800</v>
      </c>
      <c r="L809" s="4">
        <v>3450</v>
      </c>
      <c r="M809" s="3">
        <v>0.25</v>
      </c>
    </row>
    <row r="810" spans="2:13" x14ac:dyDescent="0.25">
      <c r="B810" t="s">
        <v>24</v>
      </c>
      <c r="C810" s="1" t="s">
        <v>14</v>
      </c>
      <c r="D810" s="2">
        <v>44885</v>
      </c>
      <c r="E810" s="8" t="s">
        <v>42</v>
      </c>
      <c r="F810" s="8" t="s">
        <v>57</v>
      </c>
      <c r="G810" s="8" t="s">
        <v>58</v>
      </c>
      <c r="H810" t="s">
        <v>29</v>
      </c>
      <c r="I810" s="4">
        <v>5340</v>
      </c>
      <c r="J810" s="8">
        <v>5</v>
      </c>
      <c r="K810" s="4">
        <v>26700</v>
      </c>
      <c r="L810" s="4">
        <v>8010</v>
      </c>
      <c r="M810" s="3">
        <v>0.3</v>
      </c>
    </row>
    <row r="811" spans="2:13" x14ac:dyDescent="0.25">
      <c r="B811" t="s">
        <v>22</v>
      </c>
      <c r="C811" s="1" t="s">
        <v>20</v>
      </c>
      <c r="D811" s="2">
        <v>44892</v>
      </c>
      <c r="E811" s="8" t="s">
        <v>42</v>
      </c>
      <c r="F811" s="8" t="s">
        <v>57</v>
      </c>
      <c r="G811" s="8" t="s">
        <v>58</v>
      </c>
      <c r="H811" t="s">
        <v>21</v>
      </c>
      <c r="I811" s="4">
        <v>1200</v>
      </c>
      <c r="J811" s="8">
        <v>4</v>
      </c>
      <c r="K811" s="4">
        <v>4800</v>
      </c>
      <c r="L811" s="4">
        <v>1440</v>
      </c>
      <c r="M811" s="3">
        <v>0.3</v>
      </c>
    </row>
    <row r="812" spans="2:13" x14ac:dyDescent="0.25">
      <c r="B812" t="s">
        <v>24</v>
      </c>
      <c r="C812" s="1" t="s">
        <v>20</v>
      </c>
      <c r="D812" s="2">
        <v>44899</v>
      </c>
      <c r="E812" s="8" t="s">
        <v>42</v>
      </c>
      <c r="F812" s="8" t="s">
        <v>57</v>
      </c>
      <c r="G812" s="8" t="s">
        <v>58</v>
      </c>
      <c r="H812" t="s">
        <v>28</v>
      </c>
      <c r="I812" s="4">
        <v>1500</v>
      </c>
      <c r="J812" s="8">
        <v>3</v>
      </c>
      <c r="K812" s="4">
        <v>4500</v>
      </c>
      <c r="L812" s="4">
        <v>1800</v>
      </c>
      <c r="M812" s="3">
        <v>0.4</v>
      </c>
    </row>
    <row r="813" spans="2:13" x14ac:dyDescent="0.25">
      <c r="B813" t="s">
        <v>22</v>
      </c>
      <c r="C813" s="1" t="s">
        <v>20</v>
      </c>
      <c r="D813" s="2">
        <v>44906</v>
      </c>
      <c r="E813" s="8" t="s">
        <v>42</v>
      </c>
      <c r="F813" s="8" t="s">
        <v>57</v>
      </c>
      <c r="G813" s="8" t="s">
        <v>58</v>
      </c>
      <c r="H813" t="s">
        <v>19</v>
      </c>
      <c r="I813" s="4">
        <v>500</v>
      </c>
      <c r="J813" s="8">
        <v>8</v>
      </c>
      <c r="K813" s="4">
        <v>4000</v>
      </c>
      <c r="L813" s="4">
        <v>1000</v>
      </c>
      <c r="M813" s="3">
        <v>0.25</v>
      </c>
    </row>
    <row r="814" spans="2:13" x14ac:dyDescent="0.25">
      <c r="B814" t="s">
        <v>34</v>
      </c>
      <c r="C814" s="1" t="s">
        <v>20</v>
      </c>
      <c r="D814" s="2">
        <v>44913</v>
      </c>
      <c r="E814" s="8" t="s">
        <v>42</v>
      </c>
      <c r="F814" s="8" t="s">
        <v>57</v>
      </c>
      <c r="G814" s="8" t="s">
        <v>58</v>
      </c>
      <c r="H814" t="s">
        <v>28</v>
      </c>
      <c r="I814" s="4">
        <v>1500</v>
      </c>
      <c r="J814" s="8">
        <v>9</v>
      </c>
      <c r="K814" s="4">
        <v>13500</v>
      </c>
      <c r="L814" s="4">
        <v>5400</v>
      </c>
      <c r="M814" s="3">
        <v>0.4</v>
      </c>
    </row>
    <row r="815" spans="2:13" x14ac:dyDescent="0.25">
      <c r="B815" t="s">
        <v>22</v>
      </c>
      <c r="C815" s="1" t="s">
        <v>20</v>
      </c>
      <c r="D815" s="2">
        <v>44920</v>
      </c>
      <c r="E815" s="8" t="s">
        <v>42</v>
      </c>
      <c r="F815" s="8" t="s">
        <v>57</v>
      </c>
      <c r="G815" s="8" t="s">
        <v>58</v>
      </c>
      <c r="H815" t="s">
        <v>25</v>
      </c>
      <c r="I815" s="4">
        <v>300</v>
      </c>
      <c r="J815" s="8">
        <v>11</v>
      </c>
      <c r="K815" s="4">
        <v>3300</v>
      </c>
      <c r="L815" s="4">
        <v>495</v>
      </c>
      <c r="M815" s="3">
        <v>0.15</v>
      </c>
    </row>
    <row r="816" spans="2:13" x14ac:dyDescent="0.25">
      <c r="B816" t="s">
        <v>27</v>
      </c>
      <c r="C816" s="1" t="s">
        <v>14</v>
      </c>
      <c r="D816" s="2">
        <v>44927</v>
      </c>
      <c r="E816" s="8" t="s">
        <v>42</v>
      </c>
      <c r="F816" s="8" t="s">
        <v>57</v>
      </c>
      <c r="G816" s="8" t="s">
        <v>58</v>
      </c>
      <c r="H816" t="s">
        <v>18</v>
      </c>
      <c r="I816" s="4">
        <v>8902</v>
      </c>
      <c r="J816" s="8">
        <v>12</v>
      </c>
      <c r="K816" s="4">
        <v>106824</v>
      </c>
      <c r="L816" s="4">
        <v>37388.399999999994</v>
      </c>
      <c r="M816" s="3">
        <v>0.35</v>
      </c>
    </row>
    <row r="817" spans="2:13" x14ac:dyDescent="0.25">
      <c r="B817" t="s">
        <v>27</v>
      </c>
      <c r="C817" s="1" t="s">
        <v>20</v>
      </c>
      <c r="D817" s="2">
        <v>44934</v>
      </c>
      <c r="E817" s="8" t="s">
        <v>42</v>
      </c>
      <c r="F817" s="8" t="s">
        <v>57</v>
      </c>
      <c r="G817" s="8" t="s">
        <v>58</v>
      </c>
      <c r="H817" t="s">
        <v>35</v>
      </c>
      <c r="I817" s="4">
        <v>4500</v>
      </c>
      <c r="J817" s="8">
        <v>10</v>
      </c>
      <c r="K817" s="4">
        <v>45000</v>
      </c>
      <c r="L817" s="4">
        <v>11250</v>
      </c>
      <c r="M817" s="3">
        <v>0.25</v>
      </c>
    </row>
    <row r="818" spans="2:13" x14ac:dyDescent="0.25">
      <c r="B818" t="s">
        <v>24</v>
      </c>
      <c r="C818" s="1" t="s">
        <v>20</v>
      </c>
      <c r="D818" s="2">
        <v>44941</v>
      </c>
      <c r="E818" s="8" t="s">
        <v>42</v>
      </c>
      <c r="F818" s="8" t="s">
        <v>57</v>
      </c>
      <c r="G818" s="8" t="s">
        <v>58</v>
      </c>
      <c r="H818" t="s">
        <v>21</v>
      </c>
      <c r="I818" s="4">
        <v>1200</v>
      </c>
      <c r="J818" s="8">
        <v>1</v>
      </c>
      <c r="K818" s="4">
        <v>1200</v>
      </c>
      <c r="L818" s="4">
        <v>360</v>
      </c>
      <c r="M818" s="3">
        <v>0.3</v>
      </c>
    </row>
    <row r="819" spans="2:13" x14ac:dyDescent="0.25">
      <c r="B819" t="s">
        <v>13</v>
      </c>
      <c r="C819" s="1" t="s">
        <v>14</v>
      </c>
      <c r="D819" s="2">
        <v>44948</v>
      </c>
      <c r="E819" s="8" t="s">
        <v>42</v>
      </c>
      <c r="F819" s="8" t="s">
        <v>57</v>
      </c>
      <c r="G819" s="8" t="s">
        <v>58</v>
      </c>
      <c r="H819" t="s">
        <v>19</v>
      </c>
      <c r="I819" s="4">
        <v>500</v>
      </c>
      <c r="J819" s="8">
        <v>5</v>
      </c>
      <c r="K819" s="4">
        <v>2500</v>
      </c>
      <c r="L819" s="4">
        <v>625</v>
      </c>
      <c r="M819" s="3">
        <v>0.25</v>
      </c>
    </row>
    <row r="820" spans="2:13" x14ac:dyDescent="0.25">
      <c r="B820" t="s">
        <v>13</v>
      </c>
      <c r="C820" s="1" t="s">
        <v>14</v>
      </c>
      <c r="D820" s="2">
        <v>44955</v>
      </c>
      <c r="E820" s="8" t="s">
        <v>42</v>
      </c>
      <c r="F820" s="8" t="s">
        <v>57</v>
      </c>
      <c r="G820" s="8" t="s">
        <v>58</v>
      </c>
      <c r="H820" t="s">
        <v>33</v>
      </c>
      <c r="I820" s="4">
        <v>4600</v>
      </c>
      <c r="J820" s="8">
        <v>12</v>
      </c>
      <c r="K820" s="4">
        <v>55200</v>
      </c>
      <c r="L820" s="4">
        <v>13800</v>
      </c>
      <c r="M820" s="3">
        <v>0.25</v>
      </c>
    </row>
    <row r="821" spans="2:13" x14ac:dyDescent="0.25">
      <c r="B821" t="s">
        <v>34</v>
      </c>
      <c r="C821" s="1" t="s">
        <v>14</v>
      </c>
      <c r="D821" s="2">
        <v>44962</v>
      </c>
      <c r="E821" s="8" t="s">
        <v>42</v>
      </c>
      <c r="F821" s="8" t="s">
        <v>57</v>
      </c>
      <c r="G821" s="8" t="s">
        <v>58</v>
      </c>
      <c r="H821" t="s">
        <v>33</v>
      </c>
      <c r="I821" s="4">
        <v>4600</v>
      </c>
      <c r="J821" s="8">
        <v>7</v>
      </c>
      <c r="K821" s="4">
        <v>32200</v>
      </c>
      <c r="L821" s="4">
        <v>8050</v>
      </c>
      <c r="M821" s="3">
        <v>0.25</v>
      </c>
    </row>
    <row r="822" spans="2:13" x14ac:dyDescent="0.25">
      <c r="B822" t="s">
        <v>27</v>
      </c>
      <c r="C822" s="1" t="s">
        <v>20</v>
      </c>
      <c r="D822" s="2">
        <v>44969</v>
      </c>
      <c r="E822" s="8" t="s">
        <v>42</v>
      </c>
      <c r="F822" s="8" t="s">
        <v>57</v>
      </c>
      <c r="G822" s="8" t="s">
        <v>58</v>
      </c>
      <c r="H822" t="s">
        <v>18</v>
      </c>
      <c r="I822" s="4">
        <v>8902</v>
      </c>
      <c r="J822" s="8">
        <v>9</v>
      </c>
      <c r="K822" s="4">
        <v>80118</v>
      </c>
      <c r="L822" s="4">
        <v>28041.3</v>
      </c>
      <c r="M822" s="3">
        <v>0.35</v>
      </c>
    </row>
    <row r="823" spans="2:13" x14ac:dyDescent="0.25">
      <c r="B823" t="s">
        <v>13</v>
      </c>
      <c r="C823" s="1" t="s">
        <v>14</v>
      </c>
      <c r="D823" s="2">
        <v>44976</v>
      </c>
      <c r="E823" s="8" t="s">
        <v>42</v>
      </c>
      <c r="F823" s="8" t="s">
        <v>57</v>
      </c>
      <c r="G823" s="8" t="s">
        <v>58</v>
      </c>
      <c r="H823" t="s">
        <v>25</v>
      </c>
      <c r="I823" s="4">
        <v>300</v>
      </c>
      <c r="J823" s="8">
        <v>5</v>
      </c>
      <c r="K823" s="4">
        <v>1500</v>
      </c>
      <c r="L823" s="4">
        <v>225</v>
      </c>
      <c r="M823" s="3">
        <v>0.15</v>
      </c>
    </row>
    <row r="824" spans="2:13" x14ac:dyDescent="0.25">
      <c r="B824" t="s">
        <v>24</v>
      </c>
      <c r="C824" s="1" t="s">
        <v>20</v>
      </c>
      <c r="D824" s="2">
        <v>44983</v>
      </c>
      <c r="E824" s="8" t="s">
        <v>42</v>
      </c>
      <c r="F824" s="8" t="s">
        <v>57</v>
      </c>
      <c r="G824" s="8" t="s">
        <v>58</v>
      </c>
      <c r="H824" t="s">
        <v>32</v>
      </c>
      <c r="I824" s="4">
        <v>3200</v>
      </c>
      <c r="J824" s="8">
        <v>2</v>
      </c>
      <c r="K824" s="4">
        <v>6400</v>
      </c>
      <c r="L824" s="4">
        <v>1280</v>
      </c>
      <c r="M824" s="3">
        <v>0.2</v>
      </c>
    </row>
    <row r="825" spans="2:13" x14ac:dyDescent="0.25">
      <c r="B825" t="s">
        <v>27</v>
      </c>
      <c r="C825" s="1" t="s">
        <v>20</v>
      </c>
      <c r="D825" s="2">
        <v>44990</v>
      </c>
      <c r="E825" s="8" t="s">
        <v>42</v>
      </c>
      <c r="F825" s="8" t="s">
        <v>57</v>
      </c>
      <c r="G825" s="8" t="s">
        <v>58</v>
      </c>
      <c r="H825" t="s">
        <v>35</v>
      </c>
      <c r="I825" s="4">
        <v>4500</v>
      </c>
      <c r="J825" s="8">
        <v>12</v>
      </c>
      <c r="K825" s="4">
        <v>54000</v>
      </c>
      <c r="L825" s="4">
        <v>13500</v>
      </c>
      <c r="M825" s="3">
        <v>0.25</v>
      </c>
    </row>
    <row r="826" spans="2:13" x14ac:dyDescent="0.25">
      <c r="B826" t="s">
        <v>34</v>
      </c>
      <c r="C826" s="1" t="s">
        <v>20</v>
      </c>
      <c r="D826" s="2">
        <v>44997</v>
      </c>
      <c r="E826" s="8" t="s">
        <v>42</v>
      </c>
      <c r="F826" s="8" t="s">
        <v>57</v>
      </c>
      <c r="G826" s="8" t="s">
        <v>58</v>
      </c>
      <c r="H826" t="s">
        <v>26</v>
      </c>
      <c r="I826" s="4">
        <v>1700</v>
      </c>
      <c r="J826" s="8">
        <v>12</v>
      </c>
      <c r="K826" s="4">
        <v>20400</v>
      </c>
      <c r="L826" s="4">
        <v>10200</v>
      </c>
      <c r="M826" s="3">
        <v>0.5</v>
      </c>
    </row>
    <row r="827" spans="2:13" x14ac:dyDescent="0.25">
      <c r="B827" t="s">
        <v>22</v>
      </c>
      <c r="C827" s="1" t="s">
        <v>20</v>
      </c>
      <c r="D827" s="2">
        <v>45004</v>
      </c>
      <c r="E827" s="8" t="s">
        <v>42</v>
      </c>
      <c r="F827" s="8" t="s">
        <v>57</v>
      </c>
      <c r="G827" s="8" t="s">
        <v>58</v>
      </c>
      <c r="H827" t="s">
        <v>32</v>
      </c>
      <c r="I827" s="4">
        <v>3200</v>
      </c>
      <c r="J827" s="8">
        <v>8</v>
      </c>
      <c r="K827" s="4">
        <v>25600</v>
      </c>
      <c r="L827" s="4">
        <v>5120</v>
      </c>
      <c r="M827" s="3">
        <v>0.2</v>
      </c>
    </row>
    <row r="828" spans="2:13" x14ac:dyDescent="0.25">
      <c r="B828" t="s">
        <v>27</v>
      </c>
      <c r="C828" s="1" t="s">
        <v>14</v>
      </c>
      <c r="D828" s="2">
        <v>45011</v>
      </c>
      <c r="E828" s="8" t="s">
        <v>42</v>
      </c>
      <c r="F828" s="8" t="s">
        <v>57</v>
      </c>
      <c r="G828" s="8" t="s">
        <v>58</v>
      </c>
      <c r="H828" t="s">
        <v>25</v>
      </c>
      <c r="I828" s="4">
        <v>300</v>
      </c>
      <c r="J828" s="8">
        <v>7</v>
      </c>
      <c r="K828" s="4">
        <v>2100</v>
      </c>
      <c r="L828" s="4">
        <v>315</v>
      </c>
      <c r="M828" s="3">
        <v>0.15</v>
      </c>
    </row>
    <row r="829" spans="2:13" x14ac:dyDescent="0.25">
      <c r="B829" t="s">
        <v>13</v>
      </c>
      <c r="C829" s="1" t="s">
        <v>20</v>
      </c>
      <c r="D829" s="2">
        <v>45018</v>
      </c>
      <c r="E829" s="8" t="s">
        <v>42</v>
      </c>
      <c r="F829" s="8" t="s">
        <v>57</v>
      </c>
      <c r="G829" s="8" t="s">
        <v>58</v>
      </c>
      <c r="H829" t="s">
        <v>30</v>
      </c>
      <c r="I829" s="4">
        <v>3400</v>
      </c>
      <c r="J829" s="8">
        <v>12</v>
      </c>
      <c r="K829" s="4">
        <v>40800</v>
      </c>
      <c r="L829" s="4">
        <v>14280</v>
      </c>
      <c r="M829" s="3">
        <v>0.35</v>
      </c>
    </row>
    <row r="830" spans="2:13" x14ac:dyDescent="0.25">
      <c r="B830" t="s">
        <v>13</v>
      </c>
      <c r="C830" s="1" t="s">
        <v>14</v>
      </c>
      <c r="D830" s="2">
        <v>45025</v>
      </c>
      <c r="E830" s="8" t="s">
        <v>42</v>
      </c>
      <c r="F830" s="8" t="s">
        <v>57</v>
      </c>
      <c r="G830" s="8" t="s">
        <v>58</v>
      </c>
      <c r="H830" t="s">
        <v>33</v>
      </c>
      <c r="I830" s="4">
        <v>4600</v>
      </c>
      <c r="J830" s="8">
        <v>3</v>
      </c>
      <c r="K830" s="4">
        <v>13800</v>
      </c>
      <c r="L830" s="4">
        <v>3450</v>
      </c>
      <c r="M830" s="3">
        <v>0.25</v>
      </c>
    </row>
    <row r="831" spans="2:13" x14ac:dyDescent="0.25">
      <c r="B831" t="s">
        <v>27</v>
      </c>
      <c r="C831" s="1" t="s">
        <v>20</v>
      </c>
      <c r="D831" s="2">
        <v>45032</v>
      </c>
      <c r="E831" s="8" t="s">
        <v>42</v>
      </c>
      <c r="F831" s="8" t="s">
        <v>57</v>
      </c>
      <c r="G831" s="8" t="s">
        <v>58</v>
      </c>
      <c r="H831" t="s">
        <v>30</v>
      </c>
      <c r="I831" s="4">
        <v>3400</v>
      </c>
      <c r="J831" s="8">
        <v>3</v>
      </c>
      <c r="K831" s="4">
        <v>10200</v>
      </c>
      <c r="L831" s="4">
        <v>3570</v>
      </c>
      <c r="M831" s="3">
        <v>0.35</v>
      </c>
    </row>
    <row r="832" spans="2:13" x14ac:dyDescent="0.25">
      <c r="B832" t="s">
        <v>13</v>
      </c>
      <c r="C832" s="1" t="s">
        <v>20</v>
      </c>
      <c r="D832" s="2">
        <v>45039</v>
      </c>
      <c r="E832" s="8" t="s">
        <v>42</v>
      </c>
      <c r="F832" s="8" t="s">
        <v>57</v>
      </c>
      <c r="G832" s="8" t="s">
        <v>58</v>
      </c>
      <c r="H832" t="s">
        <v>26</v>
      </c>
      <c r="I832" s="4">
        <v>1700</v>
      </c>
      <c r="J832" s="8">
        <v>3</v>
      </c>
      <c r="K832" s="4">
        <v>5100</v>
      </c>
      <c r="L832" s="4">
        <v>2550</v>
      </c>
      <c r="M832" s="3">
        <v>0.5</v>
      </c>
    </row>
    <row r="833" spans="2:13" x14ac:dyDescent="0.25">
      <c r="B833" t="s">
        <v>22</v>
      </c>
      <c r="C833" s="1" t="s">
        <v>14</v>
      </c>
      <c r="D833" s="2">
        <v>45046</v>
      </c>
      <c r="E833" s="8" t="s">
        <v>42</v>
      </c>
      <c r="F833" s="8" t="s">
        <v>57</v>
      </c>
      <c r="G833" s="8" t="s">
        <v>58</v>
      </c>
      <c r="H833" t="s">
        <v>32</v>
      </c>
      <c r="I833" s="4">
        <v>3200</v>
      </c>
      <c r="J833" s="8">
        <v>8</v>
      </c>
      <c r="K833" s="4">
        <v>25600</v>
      </c>
      <c r="L833" s="4">
        <v>5120</v>
      </c>
      <c r="M833" s="3">
        <v>0.2</v>
      </c>
    </row>
    <row r="834" spans="2:13" x14ac:dyDescent="0.25">
      <c r="B834" t="s">
        <v>13</v>
      </c>
      <c r="C834" s="1" t="s">
        <v>20</v>
      </c>
      <c r="D834" s="2">
        <v>45053</v>
      </c>
      <c r="E834" s="8" t="s">
        <v>42</v>
      </c>
      <c r="F834" s="8" t="s">
        <v>57</v>
      </c>
      <c r="G834" s="8" t="s">
        <v>58</v>
      </c>
      <c r="H834" t="s">
        <v>18</v>
      </c>
      <c r="I834" s="4">
        <v>8902</v>
      </c>
      <c r="J834" s="8">
        <v>7</v>
      </c>
      <c r="K834" s="4">
        <v>62314</v>
      </c>
      <c r="L834" s="4">
        <v>21809.899999999998</v>
      </c>
      <c r="M834" s="3">
        <v>0.35</v>
      </c>
    </row>
    <row r="835" spans="2:13" x14ac:dyDescent="0.25">
      <c r="B835" t="s">
        <v>13</v>
      </c>
      <c r="C835" s="1" t="s">
        <v>20</v>
      </c>
      <c r="D835" s="2">
        <v>45060</v>
      </c>
      <c r="E835" s="8" t="s">
        <v>42</v>
      </c>
      <c r="F835" s="8" t="s">
        <v>57</v>
      </c>
      <c r="G835" s="8" t="s">
        <v>58</v>
      </c>
      <c r="H835" t="s">
        <v>35</v>
      </c>
      <c r="I835" s="4">
        <v>4500</v>
      </c>
      <c r="J835" s="8">
        <v>10</v>
      </c>
      <c r="K835" s="4">
        <v>45000</v>
      </c>
      <c r="L835" s="4">
        <v>11250</v>
      </c>
      <c r="M835" s="3">
        <v>0.25</v>
      </c>
    </row>
    <row r="836" spans="2:13" x14ac:dyDescent="0.25">
      <c r="B836" t="s">
        <v>13</v>
      </c>
      <c r="C836" s="1" t="s">
        <v>20</v>
      </c>
      <c r="D836" s="2">
        <v>45067</v>
      </c>
      <c r="E836" s="8" t="s">
        <v>42</v>
      </c>
      <c r="F836" s="8" t="s">
        <v>57</v>
      </c>
      <c r="G836" s="8" t="s">
        <v>58</v>
      </c>
      <c r="H836" t="s">
        <v>23</v>
      </c>
      <c r="I836" s="4">
        <v>5130</v>
      </c>
      <c r="J836" s="8">
        <v>6</v>
      </c>
      <c r="K836" s="4">
        <v>30780</v>
      </c>
      <c r="L836" s="4">
        <v>12312</v>
      </c>
      <c r="M836" s="3">
        <v>0.4</v>
      </c>
    </row>
    <row r="837" spans="2:13" x14ac:dyDescent="0.25">
      <c r="B837" t="s">
        <v>22</v>
      </c>
      <c r="C837" s="1" t="s">
        <v>20</v>
      </c>
      <c r="D837" s="2">
        <v>45074</v>
      </c>
      <c r="E837" s="8" t="s">
        <v>42</v>
      </c>
      <c r="F837" s="8" t="s">
        <v>57</v>
      </c>
      <c r="G837" s="8" t="s">
        <v>58</v>
      </c>
      <c r="H837" t="s">
        <v>18</v>
      </c>
      <c r="I837" s="4">
        <v>8902</v>
      </c>
      <c r="J837" s="8">
        <v>1</v>
      </c>
      <c r="K837" s="4">
        <v>8902</v>
      </c>
      <c r="L837" s="4">
        <v>3115.7</v>
      </c>
      <c r="M837" s="3">
        <v>0.35</v>
      </c>
    </row>
    <row r="838" spans="2:13" x14ac:dyDescent="0.25">
      <c r="B838" t="s">
        <v>22</v>
      </c>
      <c r="C838" s="1" t="s">
        <v>14</v>
      </c>
      <c r="D838" s="2">
        <v>45081</v>
      </c>
      <c r="E838" s="8" t="s">
        <v>42</v>
      </c>
      <c r="F838" s="8" t="s">
        <v>57</v>
      </c>
      <c r="G838" s="8" t="s">
        <v>58</v>
      </c>
      <c r="H838" t="s">
        <v>25</v>
      </c>
      <c r="I838" s="4">
        <v>300</v>
      </c>
      <c r="J838" s="8">
        <v>4</v>
      </c>
      <c r="K838" s="4">
        <v>1200</v>
      </c>
      <c r="L838" s="4">
        <v>180</v>
      </c>
      <c r="M838" s="3">
        <v>0.15</v>
      </c>
    </row>
    <row r="839" spans="2:13" x14ac:dyDescent="0.25">
      <c r="B839" t="s">
        <v>27</v>
      </c>
      <c r="C839" s="1" t="s">
        <v>20</v>
      </c>
      <c r="D839" s="2">
        <v>45088</v>
      </c>
      <c r="E839" s="8" t="s">
        <v>42</v>
      </c>
      <c r="F839" s="8" t="s">
        <v>59</v>
      </c>
      <c r="G839" s="8" t="s">
        <v>60</v>
      </c>
      <c r="H839" t="s">
        <v>28</v>
      </c>
      <c r="I839" s="4">
        <v>1500</v>
      </c>
      <c r="J839" s="8">
        <v>10</v>
      </c>
      <c r="K839" s="4">
        <v>15000</v>
      </c>
      <c r="L839" s="4">
        <v>6000</v>
      </c>
      <c r="M839" s="3">
        <v>0.4</v>
      </c>
    </row>
    <row r="840" spans="2:13" x14ac:dyDescent="0.25">
      <c r="B840" t="s">
        <v>27</v>
      </c>
      <c r="C840" s="1" t="s">
        <v>14</v>
      </c>
      <c r="D840" s="2">
        <v>45095</v>
      </c>
      <c r="E840" s="8" t="s">
        <v>42</v>
      </c>
      <c r="F840" s="8" t="s">
        <v>59</v>
      </c>
      <c r="G840" s="8" t="s">
        <v>60</v>
      </c>
      <c r="H840" t="s">
        <v>28</v>
      </c>
      <c r="I840" s="4">
        <v>1500</v>
      </c>
      <c r="J840" s="8">
        <v>10</v>
      </c>
      <c r="K840" s="4">
        <v>15000</v>
      </c>
      <c r="L840" s="4">
        <v>6000</v>
      </c>
      <c r="M840" s="3">
        <v>0.4</v>
      </c>
    </row>
    <row r="841" spans="2:13" x14ac:dyDescent="0.25">
      <c r="B841" t="s">
        <v>13</v>
      </c>
      <c r="C841" s="1" t="s">
        <v>20</v>
      </c>
      <c r="D841" s="2">
        <v>45102</v>
      </c>
      <c r="E841" s="8" t="s">
        <v>42</v>
      </c>
      <c r="F841" s="8" t="s">
        <v>59</v>
      </c>
      <c r="G841" s="8" t="s">
        <v>60</v>
      </c>
      <c r="H841" t="s">
        <v>21</v>
      </c>
      <c r="I841" s="4">
        <v>1200</v>
      </c>
      <c r="J841" s="8">
        <v>8</v>
      </c>
      <c r="K841" s="4">
        <v>9600</v>
      </c>
      <c r="L841" s="4">
        <v>2880</v>
      </c>
      <c r="M841" s="3">
        <v>0.3</v>
      </c>
    </row>
    <row r="842" spans="2:13" x14ac:dyDescent="0.25">
      <c r="B842" t="s">
        <v>27</v>
      </c>
      <c r="C842" s="1" t="s">
        <v>20</v>
      </c>
      <c r="D842" s="2">
        <v>45109</v>
      </c>
      <c r="E842" s="8" t="s">
        <v>42</v>
      </c>
      <c r="F842" s="8" t="s">
        <v>59</v>
      </c>
      <c r="G842" s="8" t="s">
        <v>60</v>
      </c>
      <c r="H842" t="s">
        <v>19</v>
      </c>
      <c r="I842" s="4">
        <v>500</v>
      </c>
      <c r="J842" s="8">
        <v>7</v>
      </c>
      <c r="K842" s="4">
        <v>3500</v>
      </c>
      <c r="L842" s="4">
        <v>875</v>
      </c>
      <c r="M842" s="3">
        <v>0.25</v>
      </c>
    </row>
    <row r="843" spans="2:13" x14ac:dyDescent="0.25">
      <c r="B843" t="s">
        <v>13</v>
      </c>
      <c r="C843" s="1" t="s">
        <v>20</v>
      </c>
      <c r="D843" s="2">
        <v>45116</v>
      </c>
      <c r="E843" s="8" t="s">
        <v>42</v>
      </c>
      <c r="F843" s="8" t="s">
        <v>59</v>
      </c>
      <c r="G843" s="8" t="s">
        <v>60</v>
      </c>
      <c r="H843" t="s">
        <v>28</v>
      </c>
      <c r="I843" s="4">
        <v>1500</v>
      </c>
      <c r="J843" s="8">
        <v>2</v>
      </c>
      <c r="K843" s="4">
        <v>3000</v>
      </c>
      <c r="L843" s="4">
        <v>1200</v>
      </c>
      <c r="M843" s="3">
        <v>0.4</v>
      </c>
    </row>
    <row r="844" spans="2:13" x14ac:dyDescent="0.25">
      <c r="B844" t="s">
        <v>24</v>
      </c>
      <c r="C844" s="1" t="s">
        <v>14</v>
      </c>
      <c r="D844" s="2">
        <v>45123</v>
      </c>
      <c r="E844" s="8" t="s">
        <v>42</v>
      </c>
      <c r="F844" s="8" t="s">
        <v>59</v>
      </c>
      <c r="G844" s="8" t="s">
        <v>60</v>
      </c>
      <c r="H844" t="s">
        <v>19</v>
      </c>
      <c r="I844" s="4">
        <v>500</v>
      </c>
      <c r="J844" s="8">
        <v>4</v>
      </c>
      <c r="K844" s="4">
        <v>2000</v>
      </c>
      <c r="L844" s="4">
        <v>500</v>
      </c>
      <c r="M844" s="3">
        <v>0.25</v>
      </c>
    </row>
    <row r="845" spans="2:13" x14ac:dyDescent="0.25">
      <c r="B845" t="s">
        <v>13</v>
      </c>
      <c r="C845" s="1" t="s">
        <v>20</v>
      </c>
      <c r="D845" s="2">
        <v>45130</v>
      </c>
      <c r="E845" s="8" t="s">
        <v>42</v>
      </c>
      <c r="F845" s="8" t="s">
        <v>59</v>
      </c>
      <c r="G845" s="8" t="s">
        <v>60</v>
      </c>
      <c r="H845" t="s">
        <v>19</v>
      </c>
      <c r="I845" s="4">
        <v>500</v>
      </c>
      <c r="J845" s="8">
        <v>5</v>
      </c>
      <c r="K845" s="4">
        <v>2500</v>
      </c>
      <c r="L845" s="4">
        <v>625</v>
      </c>
      <c r="M845" s="3">
        <v>0.25</v>
      </c>
    </row>
    <row r="846" spans="2:13" x14ac:dyDescent="0.25">
      <c r="B846" t="s">
        <v>27</v>
      </c>
      <c r="C846" s="1" t="s">
        <v>20</v>
      </c>
      <c r="D846" s="2">
        <v>45137</v>
      </c>
      <c r="E846" s="8" t="s">
        <v>42</v>
      </c>
      <c r="F846" s="8" t="s">
        <v>59</v>
      </c>
      <c r="G846" s="8" t="s">
        <v>60</v>
      </c>
      <c r="H846" t="s">
        <v>31</v>
      </c>
      <c r="I846" s="4">
        <v>5300</v>
      </c>
      <c r="J846" s="8">
        <v>11</v>
      </c>
      <c r="K846" s="4">
        <v>58300</v>
      </c>
      <c r="L846" s="4">
        <v>17490</v>
      </c>
      <c r="M846" s="3">
        <v>0.3</v>
      </c>
    </row>
    <row r="847" spans="2:13" x14ac:dyDescent="0.25">
      <c r="B847" t="s">
        <v>27</v>
      </c>
      <c r="C847" s="1" t="s">
        <v>14</v>
      </c>
      <c r="D847" s="2">
        <v>45144</v>
      </c>
      <c r="E847" s="8" t="s">
        <v>42</v>
      </c>
      <c r="F847" s="8" t="s">
        <v>59</v>
      </c>
      <c r="G847" s="8" t="s">
        <v>60</v>
      </c>
      <c r="H847" t="s">
        <v>31</v>
      </c>
      <c r="I847" s="4">
        <v>5300</v>
      </c>
      <c r="J847" s="8">
        <v>11</v>
      </c>
      <c r="K847" s="4">
        <v>58300</v>
      </c>
      <c r="L847" s="4">
        <v>17490</v>
      </c>
      <c r="M847" s="3">
        <v>0.3</v>
      </c>
    </row>
    <row r="848" spans="2:13" x14ac:dyDescent="0.25">
      <c r="B848" t="s">
        <v>34</v>
      </c>
      <c r="C848" s="1" t="s">
        <v>14</v>
      </c>
      <c r="D848" s="2">
        <v>45151</v>
      </c>
      <c r="E848" s="8" t="s">
        <v>42</v>
      </c>
      <c r="F848" s="8" t="s">
        <v>59</v>
      </c>
      <c r="G848" s="8" t="s">
        <v>60</v>
      </c>
      <c r="H848" t="s">
        <v>33</v>
      </c>
      <c r="I848" s="4">
        <v>4600</v>
      </c>
      <c r="J848" s="8">
        <v>1</v>
      </c>
      <c r="K848" s="4">
        <v>4600</v>
      </c>
      <c r="L848" s="4">
        <v>1150</v>
      </c>
      <c r="M848" s="3">
        <v>0.25</v>
      </c>
    </row>
    <row r="849" spans="2:13" x14ac:dyDescent="0.25">
      <c r="B849" t="s">
        <v>27</v>
      </c>
      <c r="C849" s="1" t="s">
        <v>20</v>
      </c>
      <c r="D849" s="2">
        <v>45158</v>
      </c>
      <c r="E849" s="8" t="s">
        <v>42</v>
      </c>
      <c r="F849" s="8" t="s">
        <v>59</v>
      </c>
      <c r="G849" s="8" t="s">
        <v>60</v>
      </c>
      <c r="H849" t="s">
        <v>18</v>
      </c>
      <c r="I849" s="4">
        <v>8902</v>
      </c>
      <c r="J849" s="8">
        <v>17</v>
      </c>
      <c r="K849" s="4">
        <v>151334</v>
      </c>
      <c r="L849" s="4">
        <v>52966.899999999994</v>
      </c>
      <c r="M849" s="3">
        <v>0.35</v>
      </c>
    </row>
    <row r="850" spans="2:13" x14ac:dyDescent="0.25">
      <c r="B850" t="s">
        <v>13</v>
      </c>
      <c r="C850" s="1" t="s">
        <v>20</v>
      </c>
      <c r="D850" s="2">
        <v>45165</v>
      </c>
      <c r="E850" s="8" t="s">
        <v>42</v>
      </c>
      <c r="F850" s="8" t="s">
        <v>59</v>
      </c>
      <c r="G850" s="8" t="s">
        <v>60</v>
      </c>
      <c r="H850" t="s">
        <v>33</v>
      </c>
      <c r="I850" s="4">
        <v>4600</v>
      </c>
      <c r="J850" s="8">
        <v>6</v>
      </c>
      <c r="K850" s="4">
        <v>27600</v>
      </c>
      <c r="L850" s="4">
        <v>6900</v>
      </c>
      <c r="M850" s="3">
        <v>0.25</v>
      </c>
    </row>
    <row r="851" spans="2:13" x14ac:dyDescent="0.25">
      <c r="B851" t="s">
        <v>22</v>
      </c>
      <c r="C851" s="1" t="s">
        <v>20</v>
      </c>
      <c r="D851" s="2">
        <v>44766</v>
      </c>
      <c r="E851" s="8" t="s">
        <v>42</v>
      </c>
      <c r="F851" s="8" t="s">
        <v>59</v>
      </c>
      <c r="G851" s="8" t="s">
        <v>60</v>
      </c>
      <c r="H851" t="s">
        <v>31</v>
      </c>
      <c r="I851" s="4">
        <v>5300</v>
      </c>
      <c r="J851" s="8">
        <v>9</v>
      </c>
      <c r="K851" s="4">
        <v>47700</v>
      </c>
      <c r="L851" s="4">
        <v>14310</v>
      </c>
      <c r="M851" s="3">
        <v>0.3</v>
      </c>
    </row>
    <row r="852" spans="2:13" x14ac:dyDescent="0.25">
      <c r="B852" t="s">
        <v>27</v>
      </c>
      <c r="C852" s="1" t="s">
        <v>20</v>
      </c>
      <c r="D852" s="2">
        <v>44773</v>
      </c>
      <c r="E852" s="8" t="s">
        <v>42</v>
      </c>
      <c r="F852" s="8" t="s">
        <v>59</v>
      </c>
      <c r="G852" s="8" t="s">
        <v>60</v>
      </c>
      <c r="H852" t="s">
        <v>21</v>
      </c>
      <c r="I852" s="4">
        <v>1200</v>
      </c>
      <c r="J852" s="8">
        <v>3</v>
      </c>
      <c r="K852" s="4">
        <v>3600</v>
      </c>
      <c r="L852" s="4">
        <v>1080</v>
      </c>
      <c r="M852" s="3">
        <v>0.3</v>
      </c>
    </row>
    <row r="853" spans="2:13" x14ac:dyDescent="0.25">
      <c r="B853" t="s">
        <v>13</v>
      </c>
      <c r="C853" s="1" t="s">
        <v>20</v>
      </c>
      <c r="D853" s="2">
        <v>44780</v>
      </c>
      <c r="E853" s="8" t="s">
        <v>42</v>
      </c>
      <c r="F853" s="8" t="s">
        <v>59</v>
      </c>
      <c r="G853" s="8" t="s">
        <v>60</v>
      </c>
      <c r="H853" t="s">
        <v>25</v>
      </c>
      <c r="I853" s="4">
        <v>300</v>
      </c>
      <c r="J853" s="8">
        <v>6</v>
      </c>
      <c r="K853" s="4">
        <v>1800</v>
      </c>
      <c r="L853" s="4">
        <v>270</v>
      </c>
      <c r="M853" s="3">
        <v>0.15</v>
      </c>
    </row>
    <row r="854" spans="2:13" x14ac:dyDescent="0.25">
      <c r="B854" t="s">
        <v>13</v>
      </c>
      <c r="C854" s="1" t="s">
        <v>14</v>
      </c>
      <c r="D854" s="2">
        <v>44787</v>
      </c>
      <c r="E854" s="8" t="s">
        <v>42</v>
      </c>
      <c r="F854" s="8" t="s">
        <v>59</v>
      </c>
      <c r="G854" s="8" t="s">
        <v>60</v>
      </c>
      <c r="H854" t="s">
        <v>35</v>
      </c>
      <c r="I854" s="4">
        <v>4500</v>
      </c>
      <c r="J854" s="8">
        <v>6</v>
      </c>
      <c r="K854" s="4">
        <v>27000</v>
      </c>
      <c r="L854" s="4">
        <v>6750</v>
      </c>
      <c r="M854" s="3">
        <v>0.25</v>
      </c>
    </row>
    <row r="855" spans="2:13" x14ac:dyDescent="0.25">
      <c r="B855" t="s">
        <v>13</v>
      </c>
      <c r="C855" s="1" t="s">
        <v>14</v>
      </c>
      <c r="D855" s="2">
        <v>44794</v>
      </c>
      <c r="E855" s="8" t="s">
        <v>42</v>
      </c>
      <c r="F855" s="8" t="s">
        <v>59</v>
      </c>
      <c r="G855" s="8" t="s">
        <v>60</v>
      </c>
      <c r="H855" t="s">
        <v>28</v>
      </c>
      <c r="I855" s="4">
        <v>1500</v>
      </c>
      <c r="J855" s="8">
        <v>5</v>
      </c>
      <c r="K855" s="4">
        <v>7500</v>
      </c>
      <c r="L855" s="4">
        <v>3000</v>
      </c>
      <c r="M855" s="3">
        <v>0.4</v>
      </c>
    </row>
    <row r="856" spans="2:13" x14ac:dyDescent="0.25">
      <c r="B856" t="s">
        <v>13</v>
      </c>
      <c r="C856" s="1" t="s">
        <v>14</v>
      </c>
      <c r="D856" s="2">
        <v>44801</v>
      </c>
      <c r="E856" s="8" t="s">
        <v>42</v>
      </c>
      <c r="F856" s="8" t="s">
        <v>59</v>
      </c>
      <c r="G856" s="8" t="s">
        <v>60</v>
      </c>
      <c r="H856" t="s">
        <v>35</v>
      </c>
      <c r="I856" s="4">
        <v>4500</v>
      </c>
      <c r="J856" s="8">
        <v>7</v>
      </c>
      <c r="K856" s="4">
        <v>31500</v>
      </c>
      <c r="L856" s="4">
        <v>7875</v>
      </c>
      <c r="M856" s="3">
        <v>0.25</v>
      </c>
    </row>
    <row r="857" spans="2:13" x14ac:dyDescent="0.25">
      <c r="B857" t="s">
        <v>13</v>
      </c>
      <c r="C857" s="1" t="s">
        <v>20</v>
      </c>
      <c r="D857" s="2">
        <v>44808</v>
      </c>
      <c r="E857" s="8" t="s">
        <v>42</v>
      </c>
      <c r="F857" s="8" t="s">
        <v>59</v>
      </c>
      <c r="G857" s="8" t="s">
        <v>60</v>
      </c>
      <c r="H857" t="s">
        <v>32</v>
      </c>
      <c r="I857" s="4">
        <v>3200</v>
      </c>
      <c r="J857" s="8">
        <v>7</v>
      </c>
      <c r="K857" s="4">
        <v>22400</v>
      </c>
      <c r="L857" s="4">
        <v>4480</v>
      </c>
      <c r="M857" s="3">
        <v>0.2</v>
      </c>
    </row>
    <row r="858" spans="2:13" x14ac:dyDescent="0.25">
      <c r="B858" t="s">
        <v>13</v>
      </c>
      <c r="C858" s="1" t="s">
        <v>20</v>
      </c>
      <c r="D858" s="2">
        <v>44815</v>
      </c>
      <c r="E858" s="8" t="s">
        <v>42</v>
      </c>
      <c r="F858" s="8" t="s">
        <v>59</v>
      </c>
      <c r="G858" s="8" t="s">
        <v>60</v>
      </c>
      <c r="H858" t="s">
        <v>28</v>
      </c>
      <c r="I858" s="4">
        <v>1500</v>
      </c>
      <c r="J858" s="8">
        <v>9</v>
      </c>
      <c r="K858" s="4">
        <v>13500</v>
      </c>
      <c r="L858" s="4">
        <v>5400</v>
      </c>
      <c r="M858" s="3">
        <v>0.4</v>
      </c>
    </row>
    <row r="859" spans="2:13" x14ac:dyDescent="0.25">
      <c r="B859" t="s">
        <v>27</v>
      </c>
      <c r="C859" s="1" t="s">
        <v>20</v>
      </c>
      <c r="D859" s="2">
        <v>44822</v>
      </c>
      <c r="E859" s="8" t="s">
        <v>42</v>
      </c>
      <c r="F859" s="8" t="s">
        <v>59</v>
      </c>
      <c r="G859" s="8" t="s">
        <v>60</v>
      </c>
      <c r="H859" t="s">
        <v>19</v>
      </c>
      <c r="I859" s="4">
        <v>500</v>
      </c>
      <c r="J859" s="8">
        <v>2</v>
      </c>
      <c r="K859" s="4">
        <v>1000</v>
      </c>
      <c r="L859" s="4">
        <v>250</v>
      </c>
      <c r="M859" s="3">
        <v>0.25</v>
      </c>
    </row>
    <row r="860" spans="2:13" x14ac:dyDescent="0.25">
      <c r="B860" t="s">
        <v>13</v>
      </c>
      <c r="C860" s="1" t="s">
        <v>14</v>
      </c>
      <c r="D860" s="2">
        <v>44829</v>
      </c>
      <c r="E860" s="8" t="s">
        <v>42</v>
      </c>
      <c r="F860" s="8" t="s">
        <v>59</v>
      </c>
      <c r="G860" s="8" t="s">
        <v>60</v>
      </c>
      <c r="H860" t="s">
        <v>19</v>
      </c>
      <c r="I860" s="4">
        <v>500</v>
      </c>
      <c r="J860" s="8">
        <v>9</v>
      </c>
      <c r="K860" s="4">
        <v>4500</v>
      </c>
      <c r="L860" s="4">
        <v>1125</v>
      </c>
      <c r="M860" s="3">
        <v>0.25</v>
      </c>
    </row>
    <row r="861" spans="2:13" x14ac:dyDescent="0.25">
      <c r="B861" t="s">
        <v>13</v>
      </c>
      <c r="C861" s="1" t="s">
        <v>20</v>
      </c>
      <c r="D861" s="2">
        <v>44836</v>
      </c>
      <c r="E861" s="8" t="s">
        <v>42</v>
      </c>
      <c r="F861" s="8" t="s">
        <v>59</v>
      </c>
      <c r="G861" s="8" t="s">
        <v>60</v>
      </c>
      <c r="H861" t="s">
        <v>31</v>
      </c>
      <c r="I861" s="4">
        <v>5300</v>
      </c>
      <c r="J861" s="8">
        <v>4</v>
      </c>
      <c r="K861" s="4">
        <v>21200</v>
      </c>
      <c r="L861" s="4">
        <v>6360</v>
      </c>
      <c r="M861" s="3">
        <v>0.3</v>
      </c>
    </row>
    <row r="862" spans="2:13" x14ac:dyDescent="0.25">
      <c r="B862" t="s">
        <v>27</v>
      </c>
      <c r="C862" s="1" t="s">
        <v>20</v>
      </c>
      <c r="D862" s="2">
        <v>44843</v>
      </c>
      <c r="E862" s="8" t="s">
        <v>42</v>
      </c>
      <c r="F862" s="8" t="s">
        <v>59</v>
      </c>
      <c r="G862" s="8" t="s">
        <v>60</v>
      </c>
      <c r="H862" t="s">
        <v>33</v>
      </c>
      <c r="I862" s="4">
        <v>4600</v>
      </c>
      <c r="J862" s="8">
        <v>5</v>
      </c>
      <c r="K862" s="4">
        <v>23000</v>
      </c>
      <c r="L862" s="4">
        <v>5750</v>
      </c>
      <c r="M862" s="3">
        <v>0.25</v>
      </c>
    </row>
    <row r="863" spans="2:13" x14ac:dyDescent="0.25">
      <c r="B863" t="s">
        <v>27</v>
      </c>
      <c r="C863" s="1" t="s">
        <v>20</v>
      </c>
      <c r="D863" s="2">
        <v>44850</v>
      </c>
      <c r="E863" s="8" t="s">
        <v>42</v>
      </c>
      <c r="F863" s="8" t="s">
        <v>59</v>
      </c>
      <c r="G863" s="8" t="s">
        <v>60</v>
      </c>
      <c r="H863" t="s">
        <v>33</v>
      </c>
      <c r="I863" s="4">
        <v>4600</v>
      </c>
      <c r="J863" s="8">
        <v>11</v>
      </c>
      <c r="K863" s="4">
        <v>50600</v>
      </c>
      <c r="L863" s="4">
        <v>12650</v>
      </c>
      <c r="M863" s="3">
        <v>0.25</v>
      </c>
    </row>
    <row r="864" spans="2:13" x14ac:dyDescent="0.25">
      <c r="B864" t="s">
        <v>13</v>
      </c>
      <c r="C864" s="1" t="s">
        <v>20</v>
      </c>
      <c r="D864" s="2">
        <v>44857</v>
      </c>
      <c r="E864" s="8" t="s">
        <v>42</v>
      </c>
      <c r="F864" s="8" t="s">
        <v>59</v>
      </c>
      <c r="G864" s="8" t="s">
        <v>60</v>
      </c>
      <c r="H864" t="s">
        <v>21</v>
      </c>
      <c r="I864" s="4">
        <v>1200</v>
      </c>
      <c r="J864" s="8">
        <v>6</v>
      </c>
      <c r="K864" s="4">
        <v>7200</v>
      </c>
      <c r="L864" s="4">
        <v>2160</v>
      </c>
      <c r="M864" s="3">
        <v>0.3</v>
      </c>
    </row>
    <row r="865" spans="2:13" x14ac:dyDescent="0.25">
      <c r="B865" t="s">
        <v>13</v>
      </c>
      <c r="C865" s="1" t="s">
        <v>14</v>
      </c>
      <c r="D865" s="2">
        <v>44864</v>
      </c>
      <c r="E865" s="8" t="s">
        <v>42</v>
      </c>
      <c r="F865" s="8" t="s">
        <v>59</v>
      </c>
      <c r="G865" s="8" t="s">
        <v>60</v>
      </c>
      <c r="H865" t="s">
        <v>32</v>
      </c>
      <c r="I865" s="4">
        <v>3200</v>
      </c>
      <c r="J865" s="8">
        <v>1</v>
      </c>
      <c r="K865" s="4">
        <v>3200</v>
      </c>
      <c r="L865" s="4">
        <v>640</v>
      </c>
      <c r="M865" s="3">
        <v>0.2</v>
      </c>
    </row>
    <row r="866" spans="2:13" x14ac:dyDescent="0.25">
      <c r="B866" t="s">
        <v>13</v>
      </c>
      <c r="C866" s="1" t="s">
        <v>14</v>
      </c>
      <c r="D866" s="2">
        <v>44871</v>
      </c>
      <c r="E866" s="8" t="s">
        <v>42</v>
      </c>
      <c r="F866" s="8" t="s">
        <v>59</v>
      </c>
      <c r="G866" s="8" t="s">
        <v>60</v>
      </c>
      <c r="H866" t="s">
        <v>31</v>
      </c>
      <c r="I866" s="4">
        <v>5300</v>
      </c>
      <c r="J866" s="8">
        <v>12</v>
      </c>
      <c r="K866" s="4">
        <v>63600</v>
      </c>
      <c r="L866" s="4">
        <v>19080</v>
      </c>
      <c r="M866" s="3">
        <v>0.3</v>
      </c>
    </row>
    <row r="867" spans="2:13" x14ac:dyDescent="0.25">
      <c r="B867" t="s">
        <v>27</v>
      </c>
      <c r="C867" s="1" t="s">
        <v>20</v>
      </c>
      <c r="D867" s="2">
        <v>44878</v>
      </c>
      <c r="E867" s="8" t="s">
        <v>42</v>
      </c>
      <c r="F867" s="8" t="s">
        <v>59</v>
      </c>
      <c r="G867" s="8" t="s">
        <v>60</v>
      </c>
      <c r="H867" t="s">
        <v>19</v>
      </c>
      <c r="I867" s="4">
        <v>500</v>
      </c>
      <c r="J867" s="8">
        <v>5</v>
      </c>
      <c r="K867" s="4">
        <v>2500</v>
      </c>
      <c r="L867" s="4">
        <v>625</v>
      </c>
      <c r="M867" s="3">
        <v>0.25</v>
      </c>
    </row>
    <row r="868" spans="2:13" x14ac:dyDescent="0.25">
      <c r="B868" t="s">
        <v>34</v>
      </c>
      <c r="C868" s="1" t="s">
        <v>20</v>
      </c>
      <c r="D868" s="2">
        <v>44885</v>
      </c>
      <c r="E868" s="8" t="s">
        <v>42</v>
      </c>
      <c r="F868" s="8" t="s">
        <v>59</v>
      </c>
      <c r="G868" s="8" t="s">
        <v>60</v>
      </c>
      <c r="H868" t="s">
        <v>23</v>
      </c>
      <c r="I868" s="4">
        <v>5130</v>
      </c>
      <c r="J868" s="8">
        <v>7</v>
      </c>
      <c r="K868" s="4">
        <v>35910</v>
      </c>
      <c r="L868" s="4">
        <v>14364</v>
      </c>
      <c r="M868" s="3">
        <v>0.4</v>
      </c>
    </row>
    <row r="869" spans="2:13" x14ac:dyDescent="0.25">
      <c r="B869" t="s">
        <v>13</v>
      </c>
      <c r="C869" s="1" t="s">
        <v>14</v>
      </c>
      <c r="D869" s="2">
        <v>44892</v>
      </c>
      <c r="E869" s="8" t="s">
        <v>42</v>
      </c>
      <c r="F869" s="8" t="s">
        <v>59</v>
      </c>
      <c r="G869" s="8" t="s">
        <v>60</v>
      </c>
      <c r="H869" t="s">
        <v>28</v>
      </c>
      <c r="I869" s="4">
        <v>1500</v>
      </c>
      <c r="J869" s="8">
        <v>5</v>
      </c>
      <c r="K869" s="4">
        <v>7500</v>
      </c>
      <c r="L869" s="4">
        <v>3000</v>
      </c>
      <c r="M869" s="3">
        <v>0.4</v>
      </c>
    </row>
    <row r="870" spans="2:13" x14ac:dyDescent="0.25">
      <c r="B870" t="s">
        <v>27</v>
      </c>
      <c r="C870" s="1" t="s">
        <v>20</v>
      </c>
      <c r="D870" s="2">
        <v>44899</v>
      </c>
      <c r="E870" s="8" t="s">
        <v>42</v>
      </c>
      <c r="F870" s="8" t="s">
        <v>59</v>
      </c>
      <c r="G870" s="8" t="s">
        <v>60</v>
      </c>
      <c r="H870" t="s">
        <v>31</v>
      </c>
      <c r="I870" s="4">
        <v>5300</v>
      </c>
      <c r="J870" s="8">
        <v>10</v>
      </c>
      <c r="K870" s="4">
        <v>53000</v>
      </c>
      <c r="L870" s="4">
        <v>15900</v>
      </c>
      <c r="M870" s="3">
        <v>0.3</v>
      </c>
    </row>
    <row r="871" spans="2:13" x14ac:dyDescent="0.25">
      <c r="B871" t="s">
        <v>13</v>
      </c>
      <c r="C871" s="1" t="s">
        <v>20</v>
      </c>
      <c r="D871" s="2">
        <v>44906</v>
      </c>
      <c r="E871" s="8" t="s">
        <v>42</v>
      </c>
      <c r="F871" s="8" t="s">
        <v>59</v>
      </c>
      <c r="G871" s="8" t="s">
        <v>60</v>
      </c>
      <c r="H871" t="s">
        <v>29</v>
      </c>
      <c r="I871" s="4">
        <v>5340</v>
      </c>
      <c r="J871" s="8">
        <v>8</v>
      </c>
      <c r="K871" s="4">
        <v>42720</v>
      </c>
      <c r="L871" s="4">
        <v>12816</v>
      </c>
      <c r="M871" s="3">
        <v>0.3</v>
      </c>
    </row>
    <row r="872" spans="2:13" x14ac:dyDescent="0.25">
      <c r="B872" t="s">
        <v>24</v>
      </c>
      <c r="C872" s="1" t="s">
        <v>20</v>
      </c>
      <c r="D872" s="2">
        <v>44913</v>
      </c>
      <c r="E872" s="8" t="s">
        <v>42</v>
      </c>
      <c r="F872" s="8" t="s">
        <v>59</v>
      </c>
      <c r="G872" s="8" t="s">
        <v>60</v>
      </c>
      <c r="H872" t="s">
        <v>31</v>
      </c>
      <c r="I872" s="4">
        <v>5300</v>
      </c>
      <c r="J872" s="8">
        <v>6</v>
      </c>
      <c r="K872" s="4">
        <v>31800</v>
      </c>
      <c r="L872" s="4">
        <v>9540</v>
      </c>
      <c r="M872" s="3">
        <v>0.3</v>
      </c>
    </row>
    <row r="873" spans="2:13" x14ac:dyDescent="0.25">
      <c r="B873" t="s">
        <v>27</v>
      </c>
      <c r="C873" s="1" t="s">
        <v>14</v>
      </c>
      <c r="D873" s="2">
        <v>44920</v>
      </c>
      <c r="E873" s="8" t="s">
        <v>42</v>
      </c>
      <c r="F873" s="8" t="s">
        <v>59</v>
      </c>
      <c r="G873" s="8" t="s">
        <v>60</v>
      </c>
      <c r="H873" t="s">
        <v>19</v>
      </c>
      <c r="I873" s="4">
        <v>500</v>
      </c>
      <c r="J873" s="8">
        <v>5</v>
      </c>
      <c r="K873" s="4">
        <v>2500</v>
      </c>
      <c r="L873" s="4">
        <v>625</v>
      </c>
      <c r="M873" s="3">
        <v>0.25</v>
      </c>
    </row>
    <row r="874" spans="2:13" x14ac:dyDescent="0.25">
      <c r="B874" t="s">
        <v>13</v>
      </c>
      <c r="C874" s="1" t="s">
        <v>20</v>
      </c>
      <c r="D874" s="2">
        <v>44927</v>
      </c>
      <c r="E874" s="8" t="s">
        <v>42</v>
      </c>
      <c r="F874" s="8" t="s">
        <v>59</v>
      </c>
      <c r="G874" s="8" t="s">
        <v>60</v>
      </c>
      <c r="H874" t="s">
        <v>18</v>
      </c>
      <c r="I874" s="4">
        <v>8902</v>
      </c>
      <c r="J874" s="8">
        <v>11</v>
      </c>
      <c r="K874" s="4">
        <v>97922</v>
      </c>
      <c r="L874" s="4">
        <v>34272.699999999997</v>
      </c>
      <c r="M874" s="3">
        <v>0.35</v>
      </c>
    </row>
    <row r="875" spans="2:13" x14ac:dyDescent="0.25">
      <c r="B875" t="s">
        <v>24</v>
      </c>
      <c r="C875" s="1" t="s">
        <v>20</v>
      </c>
      <c r="D875" s="2">
        <v>44934</v>
      </c>
      <c r="E875" s="8" t="s">
        <v>42</v>
      </c>
      <c r="F875" s="8" t="s">
        <v>59</v>
      </c>
      <c r="G875" s="8" t="s">
        <v>60</v>
      </c>
      <c r="H875" t="s">
        <v>29</v>
      </c>
      <c r="I875" s="4">
        <v>5340</v>
      </c>
      <c r="J875" s="8">
        <v>5</v>
      </c>
      <c r="K875" s="4">
        <v>26700</v>
      </c>
      <c r="L875" s="4">
        <v>8010</v>
      </c>
      <c r="M875" s="3">
        <v>0.3</v>
      </c>
    </row>
    <row r="876" spans="2:13" x14ac:dyDescent="0.25">
      <c r="B876" t="s">
        <v>24</v>
      </c>
      <c r="C876" s="1" t="s">
        <v>14</v>
      </c>
      <c r="D876" s="2">
        <v>44941</v>
      </c>
      <c r="E876" s="8" t="s">
        <v>42</v>
      </c>
      <c r="F876" s="8" t="s">
        <v>59</v>
      </c>
      <c r="G876" s="8" t="s">
        <v>60</v>
      </c>
      <c r="H876" t="s">
        <v>25</v>
      </c>
      <c r="I876" s="4">
        <v>300</v>
      </c>
      <c r="J876" s="8">
        <v>3</v>
      </c>
      <c r="K876" s="4">
        <v>900</v>
      </c>
      <c r="L876" s="4">
        <v>135</v>
      </c>
      <c r="M876" s="3">
        <v>0.15</v>
      </c>
    </row>
    <row r="877" spans="2:13" x14ac:dyDescent="0.25">
      <c r="B877" t="s">
        <v>13</v>
      </c>
      <c r="C877" s="1" t="s">
        <v>14</v>
      </c>
      <c r="D877" s="2">
        <v>44948</v>
      </c>
      <c r="E877" s="8" t="s">
        <v>42</v>
      </c>
      <c r="F877" s="8" t="s">
        <v>59</v>
      </c>
      <c r="G877" s="8" t="s">
        <v>60</v>
      </c>
      <c r="H877" t="s">
        <v>32</v>
      </c>
      <c r="I877" s="4">
        <v>3200</v>
      </c>
      <c r="J877" s="8">
        <v>3</v>
      </c>
      <c r="K877" s="4">
        <v>9600</v>
      </c>
      <c r="L877" s="4">
        <v>1920</v>
      </c>
      <c r="M877" s="3">
        <v>0.2</v>
      </c>
    </row>
    <row r="878" spans="2:13" x14ac:dyDescent="0.25">
      <c r="B878" t="s">
        <v>34</v>
      </c>
      <c r="C878" s="1" t="s">
        <v>20</v>
      </c>
      <c r="D878" s="2">
        <v>44955</v>
      </c>
      <c r="E878" s="8" t="s">
        <v>42</v>
      </c>
      <c r="F878" s="8" t="s">
        <v>59</v>
      </c>
      <c r="G878" s="8" t="s">
        <v>60</v>
      </c>
      <c r="H878" t="s">
        <v>31</v>
      </c>
      <c r="I878" s="4">
        <v>5300</v>
      </c>
      <c r="J878" s="8">
        <v>1</v>
      </c>
      <c r="K878" s="4">
        <v>5300</v>
      </c>
      <c r="L878" s="4">
        <v>1590</v>
      </c>
      <c r="M878" s="3">
        <v>0.3</v>
      </c>
    </row>
    <row r="879" spans="2:13" x14ac:dyDescent="0.25">
      <c r="B879" t="s">
        <v>27</v>
      </c>
      <c r="C879" s="1" t="s">
        <v>14</v>
      </c>
      <c r="D879" s="2">
        <v>44962</v>
      </c>
      <c r="E879" s="8" t="s">
        <v>42</v>
      </c>
      <c r="F879" s="8" t="s">
        <v>59</v>
      </c>
      <c r="G879" s="8" t="s">
        <v>60</v>
      </c>
      <c r="H879" t="s">
        <v>30</v>
      </c>
      <c r="I879" s="4">
        <v>3400</v>
      </c>
      <c r="J879" s="8">
        <v>1</v>
      </c>
      <c r="K879" s="4">
        <v>3400</v>
      </c>
      <c r="L879" s="4">
        <v>1190</v>
      </c>
      <c r="M879" s="3">
        <v>0.35</v>
      </c>
    </row>
    <row r="880" spans="2:13" x14ac:dyDescent="0.25">
      <c r="B880" t="s">
        <v>13</v>
      </c>
      <c r="C880" s="1" t="s">
        <v>20</v>
      </c>
      <c r="D880" s="2">
        <v>44969</v>
      </c>
      <c r="E880" s="8" t="s">
        <v>42</v>
      </c>
      <c r="F880" s="8" t="s">
        <v>59</v>
      </c>
      <c r="G880" s="8" t="s">
        <v>60</v>
      </c>
      <c r="H880" t="s">
        <v>32</v>
      </c>
      <c r="I880" s="4">
        <v>3200</v>
      </c>
      <c r="J880" s="8">
        <v>7</v>
      </c>
      <c r="K880" s="4">
        <v>22400</v>
      </c>
      <c r="L880" s="4">
        <v>4480</v>
      </c>
      <c r="M880" s="3">
        <v>0.2</v>
      </c>
    </row>
    <row r="881" spans="2:13" x14ac:dyDescent="0.25">
      <c r="B881" t="s">
        <v>13</v>
      </c>
      <c r="C881" s="1" t="s">
        <v>20</v>
      </c>
      <c r="D881" s="2">
        <v>44976</v>
      </c>
      <c r="E881" s="8" t="s">
        <v>42</v>
      </c>
      <c r="F881" s="8" t="s">
        <v>59</v>
      </c>
      <c r="G881" s="8" t="s">
        <v>60</v>
      </c>
      <c r="H881" t="s">
        <v>19</v>
      </c>
      <c r="I881" s="4">
        <v>500</v>
      </c>
      <c r="J881" s="8">
        <v>5</v>
      </c>
      <c r="K881" s="4">
        <v>2500</v>
      </c>
      <c r="L881" s="4">
        <v>625</v>
      </c>
      <c r="M881" s="3">
        <v>0.25</v>
      </c>
    </row>
    <row r="882" spans="2:13" x14ac:dyDescent="0.25">
      <c r="B882" t="s">
        <v>13</v>
      </c>
      <c r="C882" s="1" t="s">
        <v>20</v>
      </c>
      <c r="D882" s="2">
        <v>44983</v>
      </c>
      <c r="E882" s="8" t="s">
        <v>42</v>
      </c>
      <c r="F882" s="8" t="s">
        <v>59</v>
      </c>
      <c r="G882" s="8" t="s">
        <v>60</v>
      </c>
      <c r="H882" t="s">
        <v>33</v>
      </c>
      <c r="I882" s="4">
        <v>4600</v>
      </c>
      <c r="J882" s="8">
        <v>12</v>
      </c>
      <c r="K882" s="4">
        <v>55200</v>
      </c>
      <c r="L882" s="4">
        <v>13800</v>
      </c>
      <c r="M882" s="3">
        <v>0.25</v>
      </c>
    </row>
    <row r="883" spans="2:13" x14ac:dyDescent="0.25">
      <c r="B883" t="s">
        <v>24</v>
      </c>
      <c r="C883" s="1" t="s">
        <v>20</v>
      </c>
      <c r="D883" s="2">
        <v>44990</v>
      </c>
      <c r="E883" s="8" t="s">
        <v>42</v>
      </c>
      <c r="F883" s="8" t="s">
        <v>59</v>
      </c>
      <c r="G883" s="8" t="s">
        <v>60</v>
      </c>
      <c r="H883" t="s">
        <v>23</v>
      </c>
      <c r="I883" s="4">
        <v>5130</v>
      </c>
      <c r="J883" s="8">
        <v>7</v>
      </c>
      <c r="K883" s="4">
        <v>35910</v>
      </c>
      <c r="L883" s="4">
        <v>14364</v>
      </c>
      <c r="M883" s="3">
        <v>0.4</v>
      </c>
    </row>
    <row r="884" spans="2:13" x14ac:dyDescent="0.25">
      <c r="B884" t="s">
        <v>13</v>
      </c>
      <c r="C884" s="1" t="s">
        <v>20</v>
      </c>
      <c r="D884" s="2">
        <v>44997</v>
      </c>
      <c r="E884" s="8" t="s">
        <v>42</v>
      </c>
      <c r="F884" s="8" t="s">
        <v>59</v>
      </c>
      <c r="G884" s="8" t="s">
        <v>60</v>
      </c>
      <c r="H884" t="s">
        <v>18</v>
      </c>
      <c r="I884" s="4">
        <v>8902</v>
      </c>
      <c r="J884" s="8">
        <v>10</v>
      </c>
      <c r="K884" s="4">
        <v>89020</v>
      </c>
      <c r="L884" s="4">
        <v>31156.999999999996</v>
      </c>
      <c r="M884" s="3">
        <v>0.35</v>
      </c>
    </row>
    <row r="885" spans="2:13" x14ac:dyDescent="0.25">
      <c r="B885" t="s">
        <v>27</v>
      </c>
      <c r="C885" s="1" t="s">
        <v>20</v>
      </c>
      <c r="D885" s="2">
        <v>45004</v>
      </c>
      <c r="E885" s="8" t="s">
        <v>42</v>
      </c>
      <c r="F885" s="8" t="s">
        <v>59</v>
      </c>
      <c r="G885" s="8" t="s">
        <v>60</v>
      </c>
      <c r="H885" t="s">
        <v>18</v>
      </c>
      <c r="I885" s="4">
        <v>8902</v>
      </c>
      <c r="J885" s="8">
        <v>9</v>
      </c>
      <c r="K885" s="4">
        <v>80118</v>
      </c>
      <c r="L885" s="4">
        <v>28041.3</v>
      </c>
      <c r="M885" s="3">
        <v>0.35</v>
      </c>
    </row>
    <row r="886" spans="2:13" x14ac:dyDescent="0.25">
      <c r="B886" t="s">
        <v>27</v>
      </c>
      <c r="C886" s="1" t="s">
        <v>20</v>
      </c>
      <c r="D886" s="2">
        <v>45011</v>
      </c>
      <c r="E886" s="8" t="s">
        <v>42</v>
      </c>
      <c r="F886" s="8" t="s">
        <v>59</v>
      </c>
      <c r="G886" s="8" t="s">
        <v>60</v>
      </c>
      <c r="H886" t="s">
        <v>18</v>
      </c>
      <c r="I886" s="4">
        <v>8902</v>
      </c>
      <c r="J886" s="8">
        <v>9</v>
      </c>
      <c r="K886" s="4">
        <v>80118</v>
      </c>
      <c r="L886" s="4">
        <v>28041.3</v>
      </c>
      <c r="M886" s="3">
        <v>0.35</v>
      </c>
    </row>
    <row r="887" spans="2:13" x14ac:dyDescent="0.25">
      <c r="B887" t="s">
        <v>27</v>
      </c>
      <c r="C887" s="1" t="s">
        <v>20</v>
      </c>
      <c r="D887" s="2">
        <v>45018</v>
      </c>
      <c r="E887" s="8" t="s">
        <v>42</v>
      </c>
      <c r="F887" s="8" t="s">
        <v>59</v>
      </c>
      <c r="G887" s="8" t="s">
        <v>60</v>
      </c>
      <c r="H887" t="s">
        <v>19</v>
      </c>
      <c r="I887" s="4">
        <v>500</v>
      </c>
      <c r="J887" s="8">
        <v>6</v>
      </c>
      <c r="K887" s="4">
        <v>3000</v>
      </c>
      <c r="L887" s="4">
        <v>750</v>
      </c>
      <c r="M887" s="3">
        <v>0.25</v>
      </c>
    </row>
    <row r="888" spans="2:13" x14ac:dyDescent="0.25">
      <c r="B888" t="s">
        <v>34</v>
      </c>
      <c r="C888" s="1" t="s">
        <v>20</v>
      </c>
      <c r="D888" s="2">
        <v>45025</v>
      </c>
      <c r="E888" s="8" t="s">
        <v>42</v>
      </c>
      <c r="F888" s="8" t="s">
        <v>59</v>
      </c>
      <c r="G888" s="8" t="s">
        <v>60</v>
      </c>
      <c r="H888" t="s">
        <v>18</v>
      </c>
      <c r="I888" s="4">
        <v>8902</v>
      </c>
      <c r="J888" s="8">
        <v>6</v>
      </c>
      <c r="K888" s="4">
        <v>53412</v>
      </c>
      <c r="L888" s="4">
        <v>18694.199999999997</v>
      </c>
      <c r="M888" s="3">
        <v>0.35</v>
      </c>
    </row>
    <row r="889" spans="2:13" x14ac:dyDescent="0.25">
      <c r="B889" t="s">
        <v>13</v>
      </c>
      <c r="C889" s="1" t="s">
        <v>20</v>
      </c>
      <c r="D889" s="2">
        <v>45032</v>
      </c>
      <c r="E889" s="8" t="s">
        <v>42</v>
      </c>
      <c r="F889" s="8" t="s">
        <v>59</v>
      </c>
      <c r="G889" s="8" t="s">
        <v>60</v>
      </c>
      <c r="H889" t="s">
        <v>21</v>
      </c>
      <c r="I889" s="4">
        <v>1200</v>
      </c>
      <c r="J889" s="8">
        <v>8</v>
      </c>
      <c r="K889" s="4">
        <v>9600</v>
      </c>
      <c r="L889" s="4">
        <v>2880</v>
      </c>
      <c r="M889" s="3">
        <v>0.3</v>
      </c>
    </row>
    <row r="890" spans="2:13" x14ac:dyDescent="0.25">
      <c r="B890" t="s">
        <v>13</v>
      </c>
      <c r="C890" s="1" t="s">
        <v>20</v>
      </c>
      <c r="D890" s="2">
        <v>45039</v>
      </c>
      <c r="E890" s="8" t="s">
        <v>42</v>
      </c>
      <c r="F890" s="8" t="s">
        <v>59</v>
      </c>
      <c r="G890" s="8" t="s">
        <v>60</v>
      </c>
      <c r="H890" t="s">
        <v>28</v>
      </c>
      <c r="I890" s="4">
        <v>1500</v>
      </c>
      <c r="J890" s="8">
        <v>5</v>
      </c>
      <c r="K890" s="4">
        <v>7500</v>
      </c>
      <c r="L890" s="4">
        <v>3000</v>
      </c>
      <c r="M890" s="3">
        <v>0.4</v>
      </c>
    </row>
    <row r="891" spans="2:13" x14ac:dyDescent="0.25">
      <c r="B891" t="s">
        <v>24</v>
      </c>
      <c r="C891" s="1" t="s">
        <v>20</v>
      </c>
      <c r="D891" s="2">
        <v>45046</v>
      </c>
      <c r="E891" s="8" t="s">
        <v>42</v>
      </c>
      <c r="F891" s="8" t="s">
        <v>59</v>
      </c>
      <c r="G891" s="8" t="s">
        <v>60</v>
      </c>
      <c r="H891" t="s">
        <v>29</v>
      </c>
      <c r="I891" s="4">
        <v>5340</v>
      </c>
      <c r="J891" s="8">
        <v>9</v>
      </c>
      <c r="K891" s="4">
        <v>48060</v>
      </c>
      <c r="L891" s="4">
        <v>14418</v>
      </c>
      <c r="M891" s="3">
        <v>0.3</v>
      </c>
    </row>
    <row r="892" spans="2:13" x14ac:dyDescent="0.25">
      <c r="B892" t="s">
        <v>24</v>
      </c>
      <c r="C892" s="1" t="s">
        <v>20</v>
      </c>
      <c r="D892" s="2">
        <v>45053</v>
      </c>
      <c r="E892" s="8" t="s">
        <v>42</v>
      </c>
      <c r="F892" s="8" t="s">
        <v>59</v>
      </c>
      <c r="G892" s="8" t="s">
        <v>60</v>
      </c>
      <c r="H892" t="s">
        <v>32</v>
      </c>
      <c r="I892" s="4">
        <v>3200</v>
      </c>
      <c r="J892" s="8">
        <v>2</v>
      </c>
      <c r="K892" s="4">
        <v>6400</v>
      </c>
      <c r="L892" s="4">
        <v>1280</v>
      </c>
      <c r="M892" s="3">
        <v>0.2</v>
      </c>
    </row>
    <row r="893" spans="2:13" x14ac:dyDescent="0.25">
      <c r="B893" t="s">
        <v>13</v>
      </c>
      <c r="C893" s="1" t="s">
        <v>14</v>
      </c>
      <c r="D893" s="2">
        <v>45060</v>
      </c>
      <c r="E893" s="8" t="s">
        <v>42</v>
      </c>
      <c r="F893" s="8" t="s">
        <v>59</v>
      </c>
      <c r="G893" s="8" t="s">
        <v>60</v>
      </c>
      <c r="H893" t="s">
        <v>31</v>
      </c>
      <c r="I893" s="4">
        <v>5300</v>
      </c>
      <c r="J893" s="8">
        <v>2</v>
      </c>
      <c r="K893" s="4">
        <v>10600</v>
      </c>
      <c r="L893" s="4">
        <v>3180</v>
      </c>
      <c r="M893" s="3">
        <v>0.3</v>
      </c>
    </row>
    <row r="894" spans="2:13" x14ac:dyDescent="0.25">
      <c r="B894" t="s">
        <v>24</v>
      </c>
      <c r="C894" s="1" t="s">
        <v>20</v>
      </c>
      <c r="D894" s="2">
        <v>45067</v>
      </c>
      <c r="E894" s="8" t="s">
        <v>42</v>
      </c>
      <c r="F894" s="8" t="s">
        <v>59</v>
      </c>
      <c r="G894" s="8" t="s">
        <v>60</v>
      </c>
      <c r="H894" t="s">
        <v>28</v>
      </c>
      <c r="I894" s="4">
        <v>1500</v>
      </c>
      <c r="J894" s="8">
        <v>11</v>
      </c>
      <c r="K894" s="4">
        <v>16500</v>
      </c>
      <c r="L894" s="4">
        <v>6600</v>
      </c>
      <c r="M894" s="3">
        <v>0.4</v>
      </c>
    </row>
    <row r="895" spans="2:13" x14ac:dyDescent="0.25">
      <c r="B895" t="s">
        <v>22</v>
      </c>
      <c r="C895" s="1" t="s">
        <v>20</v>
      </c>
      <c r="D895" s="2">
        <v>45074</v>
      </c>
      <c r="E895" s="8" t="s">
        <v>42</v>
      </c>
      <c r="F895" s="8" t="s">
        <v>59</v>
      </c>
      <c r="G895" s="8" t="s">
        <v>60</v>
      </c>
      <c r="H895" t="s">
        <v>33</v>
      </c>
      <c r="I895" s="4">
        <v>4600</v>
      </c>
      <c r="J895" s="8">
        <v>9</v>
      </c>
      <c r="K895" s="4">
        <v>41400</v>
      </c>
      <c r="L895" s="4">
        <v>10350</v>
      </c>
      <c r="M895" s="3">
        <v>0.25</v>
      </c>
    </row>
    <row r="896" spans="2:13" x14ac:dyDescent="0.25">
      <c r="B896" t="s">
        <v>27</v>
      </c>
      <c r="C896" s="1" t="s">
        <v>20</v>
      </c>
      <c r="D896" s="2">
        <v>45081</v>
      </c>
      <c r="E896" s="8" t="s">
        <v>42</v>
      </c>
      <c r="F896" s="8" t="s">
        <v>59</v>
      </c>
      <c r="G896" s="8" t="s">
        <v>60</v>
      </c>
      <c r="H896" t="s">
        <v>26</v>
      </c>
      <c r="I896" s="4">
        <v>1700</v>
      </c>
      <c r="J896" s="8">
        <v>6</v>
      </c>
      <c r="K896" s="4">
        <v>10200</v>
      </c>
      <c r="L896" s="4">
        <v>5100</v>
      </c>
      <c r="M896" s="3">
        <v>0.5</v>
      </c>
    </row>
    <row r="897" spans="2:13" x14ac:dyDescent="0.25">
      <c r="B897" t="s">
        <v>27</v>
      </c>
      <c r="C897" s="1" t="s">
        <v>14</v>
      </c>
      <c r="D897" s="2">
        <v>45088</v>
      </c>
      <c r="E897" s="8" t="s">
        <v>42</v>
      </c>
      <c r="F897" s="8" t="s">
        <v>59</v>
      </c>
      <c r="G897" s="8" t="s">
        <v>60</v>
      </c>
      <c r="H897" t="s">
        <v>19</v>
      </c>
      <c r="I897" s="4">
        <v>500</v>
      </c>
      <c r="J897" s="8">
        <v>7</v>
      </c>
      <c r="K897" s="4">
        <v>3500</v>
      </c>
      <c r="L897" s="4">
        <v>875</v>
      </c>
      <c r="M897" s="3">
        <v>0.25</v>
      </c>
    </row>
    <row r="898" spans="2:13" x14ac:dyDescent="0.25">
      <c r="B898" t="s">
        <v>13</v>
      </c>
      <c r="C898" s="1" t="s">
        <v>20</v>
      </c>
      <c r="D898" s="2">
        <v>45095</v>
      </c>
      <c r="E898" s="8" t="s">
        <v>42</v>
      </c>
      <c r="F898" s="8" t="s">
        <v>59</v>
      </c>
      <c r="G898" s="8" t="s">
        <v>60</v>
      </c>
      <c r="H898" t="s">
        <v>25</v>
      </c>
      <c r="I898" s="4">
        <v>300</v>
      </c>
      <c r="J898" s="8">
        <v>12</v>
      </c>
      <c r="K898" s="4">
        <v>3600</v>
      </c>
      <c r="L898" s="4">
        <v>540</v>
      </c>
      <c r="M898" s="3">
        <v>0.15</v>
      </c>
    </row>
    <row r="899" spans="2:13" x14ac:dyDescent="0.25">
      <c r="B899" t="s">
        <v>13</v>
      </c>
      <c r="C899" s="1" t="s">
        <v>20</v>
      </c>
      <c r="D899" s="2">
        <v>45102</v>
      </c>
      <c r="E899" s="8" t="s">
        <v>42</v>
      </c>
      <c r="F899" s="8" t="s">
        <v>59</v>
      </c>
      <c r="G899" s="8" t="s">
        <v>60</v>
      </c>
      <c r="H899" t="s">
        <v>32</v>
      </c>
      <c r="I899" s="4">
        <v>3200</v>
      </c>
      <c r="J899" s="8">
        <v>15</v>
      </c>
      <c r="K899" s="4">
        <v>48000</v>
      </c>
      <c r="L899" s="4">
        <v>9600</v>
      </c>
      <c r="M899" s="3">
        <v>0.2</v>
      </c>
    </row>
    <row r="900" spans="2:13" x14ac:dyDescent="0.25">
      <c r="B900" t="s">
        <v>27</v>
      </c>
      <c r="C900" s="1" t="s">
        <v>14</v>
      </c>
      <c r="D900" s="2">
        <v>45109</v>
      </c>
      <c r="E900" s="8" t="s">
        <v>42</v>
      </c>
      <c r="F900" s="8" t="s">
        <v>59</v>
      </c>
      <c r="G900" s="8" t="s">
        <v>60</v>
      </c>
      <c r="H900" t="s">
        <v>19</v>
      </c>
      <c r="I900" s="4">
        <v>500</v>
      </c>
      <c r="J900" s="8">
        <v>12</v>
      </c>
      <c r="K900" s="4">
        <v>6000</v>
      </c>
      <c r="L900" s="4">
        <v>1500</v>
      </c>
      <c r="M900" s="3">
        <v>0.25</v>
      </c>
    </row>
    <row r="901" spans="2:13" x14ac:dyDescent="0.25">
      <c r="B901" t="s">
        <v>27</v>
      </c>
      <c r="C901" s="1" t="s">
        <v>20</v>
      </c>
      <c r="D901" s="2">
        <v>45116</v>
      </c>
      <c r="E901" s="8" t="s">
        <v>42</v>
      </c>
      <c r="F901" s="8" t="s">
        <v>59</v>
      </c>
      <c r="G901" s="8" t="s">
        <v>60</v>
      </c>
      <c r="H901" t="s">
        <v>21</v>
      </c>
      <c r="I901" s="4">
        <v>1200</v>
      </c>
      <c r="J901" s="8">
        <v>7</v>
      </c>
      <c r="K901" s="4">
        <v>8400</v>
      </c>
      <c r="L901" s="4">
        <v>2520</v>
      </c>
      <c r="M901" s="3">
        <v>0.3</v>
      </c>
    </row>
    <row r="902" spans="2:13" x14ac:dyDescent="0.25">
      <c r="B902" t="s">
        <v>34</v>
      </c>
      <c r="C902" s="1" t="s">
        <v>20</v>
      </c>
      <c r="D902" s="2">
        <v>45123</v>
      </c>
      <c r="E902" s="8" t="s">
        <v>42</v>
      </c>
      <c r="F902" s="8" t="s">
        <v>59</v>
      </c>
      <c r="G902" s="8" t="s">
        <v>60</v>
      </c>
      <c r="H902" t="s">
        <v>26</v>
      </c>
      <c r="I902" s="4">
        <v>1700</v>
      </c>
      <c r="J902" s="8">
        <v>2</v>
      </c>
      <c r="K902" s="4">
        <v>3400</v>
      </c>
      <c r="L902" s="4">
        <v>1700</v>
      </c>
      <c r="M902" s="3">
        <v>0.5</v>
      </c>
    </row>
    <row r="903" spans="2:13" x14ac:dyDescent="0.25">
      <c r="B903" t="s">
        <v>13</v>
      </c>
      <c r="C903" s="1" t="s">
        <v>20</v>
      </c>
      <c r="D903" s="2">
        <v>45130</v>
      </c>
      <c r="E903" s="8" t="s">
        <v>42</v>
      </c>
      <c r="F903" s="8" t="s">
        <v>59</v>
      </c>
      <c r="G903" s="8" t="s">
        <v>60</v>
      </c>
      <c r="H903" t="s">
        <v>30</v>
      </c>
      <c r="I903" s="4">
        <v>3400</v>
      </c>
      <c r="J903" s="8">
        <v>12</v>
      </c>
      <c r="K903" s="4">
        <v>40800</v>
      </c>
      <c r="L903" s="4">
        <v>14280</v>
      </c>
      <c r="M903" s="3">
        <v>0.35</v>
      </c>
    </row>
    <row r="904" spans="2:13" x14ac:dyDescent="0.25">
      <c r="B904" t="s">
        <v>13</v>
      </c>
      <c r="C904" s="1" t="s">
        <v>20</v>
      </c>
      <c r="D904" s="2">
        <v>45137</v>
      </c>
      <c r="E904" s="8" t="s">
        <v>42</v>
      </c>
      <c r="F904" s="8" t="s">
        <v>59</v>
      </c>
      <c r="G904" s="8" t="s">
        <v>60</v>
      </c>
      <c r="H904" t="s">
        <v>32</v>
      </c>
      <c r="I904" s="4">
        <v>3200</v>
      </c>
      <c r="J904" s="8">
        <v>3</v>
      </c>
      <c r="K904" s="4">
        <v>9600</v>
      </c>
      <c r="L904" s="4">
        <v>1920</v>
      </c>
      <c r="M904" s="3">
        <v>0.2</v>
      </c>
    </row>
    <row r="905" spans="2:13" x14ac:dyDescent="0.25">
      <c r="B905" t="s">
        <v>34</v>
      </c>
      <c r="C905" s="1" t="s">
        <v>20</v>
      </c>
      <c r="D905" s="2">
        <v>45139</v>
      </c>
      <c r="E905" s="8" t="s">
        <v>42</v>
      </c>
      <c r="F905" s="8" t="s">
        <v>59</v>
      </c>
      <c r="G905" s="8" t="s">
        <v>60</v>
      </c>
      <c r="H905" t="s">
        <v>30</v>
      </c>
      <c r="I905" s="4">
        <v>3400</v>
      </c>
      <c r="J905" s="8">
        <v>1</v>
      </c>
      <c r="K905" s="4">
        <v>3400</v>
      </c>
      <c r="L905" s="4">
        <v>1190</v>
      </c>
      <c r="M905" s="3">
        <v>0.35</v>
      </c>
    </row>
    <row r="906" spans="2:13" x14ac:dyDescent="0.25">
      <c r="B906" t="s">
        <v>27</v>
      </c>
      <c r="C906" s="1" t="s">
        <v>20</v>
      </c>
      <c r="D906" s="2">
        <v>45144</v>
      </c>
      <c r="E906" s="8" t="s">
        <v>42</v>
      </c>
      <c r="F906" s="8" t="s">
        <v>59</v>
      </c>
      <c r="G906" s="8" t="s">
        <v>60</v>
      </c>
      <c r="H906" t="s">
        <v>26</v>
      </c>
      <c r="I906" s="4">
        <v>1700</v>
      </c>
      <c r="J906" s="8">
        <v>4</v>
      </c>
      <c r="K906" s="4">
        <v>6800</v>
      </c>
      <c r="L906" s="4">
        <v>3400</v>
      </c>
      <c r="M906" s="3">
        <v>0.5</v>
      </c>
    </row>
    <row r="907" spans="2:13" x14ac:dyDescent="0.25">
      <c r="B907" t="s">
        <v>13</v>
      </c>
      <c r="C907" s="1" t="s">
        <v>20</v>
      </c>
      <c r="D907" s="2">
        <v>45146</v>
      </c>
      <c r="E907" s="8" t="s">
        <v>42</v>
      </c>
      <c r="F907" s="8" t="s">
        <v>59</v>
      </c>
      <c r="G907" s="8" t="s">
        <v>60</v>
      </c>
      <c r="H907" t="s">
        <v>33</v>
      </c>
      <c r="I907" s="4">
        <v>4600</v>
      </c>
      <c r="J907" s="8">
        <v>6</v>
      </c>
      <c r="K907" s="4">
        <v>27600</v>
      </c>
      <c r="L907" s="4">
        <v>6900</v>
      </c>
      <c r="M907" s="3">
        <v>0.25</v>
      </c>
    </row>
    <row r="908" spans="2:13" x14ac:dyDescent="0.25">
      <c r="B908" t="s">
        <v>27</v>
      </c>
      <c r="C908" s="1" t="s">
        <v>20</v>
      </c>
      <c r="D908" s="2">
        <v>45151</v>
      </c>
      <c r="E908" s="8" t="s">
        <v>42</v>
      </c>
      <c r="F908" s="8" t="s">
        <v>59</v>
      </c>
      <c r="G908" s="8" t="s">
        <v>60</v>
      </c>
      <c r="H908" t="s">
        <v>26</v>
      </c>
      <c r="I908" s="4">
        <v>1700</v>
      </c>
      <c r="J908" s="8">
        <v>7</v>
      </c>
      <c r="K908" s="4">
        <v>11900</v>
      </c>
      <c r="L908" s="4">
        <v>5950</v>
      </c>
      <c r="M908" s="3">
        <v>0.5</v>
      </c>
    </row>
    <row r="909" spans="2:13" x14ac:dyDescent="0.25">
      <c r="B909" t="s">
        <v>27</v>
      </c>
      <c r="C909" s="1" t="s">
        <v>20</v>
      </c>
      <c r="D909" s="2">
        <v>45153</v>
      </c>
      <c r="E909" s="8" t="s">
        <v>42</v>
      </c>
      <c r="F909" s="8" t="s">
        <v>59</v>
      </c>
      <c r="G909" s="8" t="s">
        <v>60</v>
      </c>
      <c r="H909" t="s">
        <v>35</v>
      </c>
      <c r="I909" s="4">
        <v>4500</v>
      </c>
      <c r="J909" s="8">
        <v>5</v>
      </c>
      <c r="K909" s="4">
        <v>22500</v>
      </c>
      <c r="L909" s="4">
        <v>5625</v>
      </c>
      <c r="M909" s="3">
        <v>0.25</v>
      </c>
    </row>
    <row r="910" spans="2:13" x14ac:dyDescent="0.25">
      <c r="B910" t="s">
        <v>27</v>
      </c>
      <c r="C910" s="1" t="s">
        <v>14</v>
      </c>
      <c r="D910" s="2">
        <v>45158</v>
      </c>
      <c r="E910" s="8" t="s">
        <v>42</v>
      </c>
      <c r="F910" s="8" t="s">
        <v>59</v>
      </c>
      <c r="G910" s="8" t="s">
        <v>60</v>
      </c>
      <c r="H910" t="s">
        <v>21</v>
      </c>
      <c r="I910" s="4">
        <v>1200</v>
      </c>
      <c r="J910" s="8">
        <v>5</v>
      </c>
      <c r="K910" s="4">
        <v>6000</v>
      </c>
      <c r="L910" s="4">
        <v>1800</v>
      </c>
      <c r="M910" s="3">
        <v>0.3</v>
      </c>
    </row>
    <row r="911" spans="2:13" x14ac:dyDescent="0.25">
      <c r="B911" t="s">
        <v>13</v>
      </c>
      <c r="C911" s="1" t="s">
        <v>14</v>
      </c>
      <c r="D911" s="2">
        <v>45160</v>
      </c>
      <c r="E911" s="8" t="s">
        <v>42</v>
      </c>
      <c r="F911" s="8" t="s">
        <v>59</v>
      </c>
      <c r="G911" s="8" t="s">
        <v>60</v>
      </c>
      <c r="H911" t="s">
        <v>18</v>
      </c>
      <c r="I911" s="4">
        <v>8902</v>
      </c>
      <c r="J911" s="8">
        <v>19</v>
      </c>
      <c r="K911" s="4">
        <v>169138</v>
      </c>
      <c r="L911" s="4">
        <v>59198.299999999996</v>
      </c>
      <c r="M911" s="3">
        <v>0.35</v>
      </c>
    </row>
    <row r="912" spans="2:13" x14ac:dyDescent="0.25">
      <c r="B912" t="s">
        <v>27</v>
      </c>
      <c r="C912" s="1" t="s">
        <v>14</v>
      </c>
      <c r="D912" s="2">
        <v>45165</v>
      </c>
      <c r="E912" s="8" t="s">
        <v>42</v>
      </c>
      <c r="F912" s="8" t="s">
        <v>59</v>
      </c>
      <c r="G912" s="8" t="s">
        <v>60</v>
      </c>
      <c r="H912" t="s">
        <v>25</v>
      </c>
      <c r="I912" s="4">
        <v>300</v>
      </c>
      <c r="J912" s="8">
        <v>1</v>
      </c>
      <c r="K912" s="4">
        <v>300</v>
      </c>
      <c r="L912" s="4">
        <v>45</v>
      </c>
      <c r="M912" s="3">
        <v>0.15</v>
      </c>
    </row>
    <row r="913" spans="2:13" x14ac:dyDescent="0.25">
      <c r="B913" t="s">
        <v>27</v>
      </c>
      <c r="C913" s="1" t="s">
        <v>20</v>
      </c>
      <c r="D913" s="2">
        <v>45165</v>
      </c>
      <c r="E913" s="8" t="s">
        <v>42</v>
      </c>
      <c r="F913" s="8" t="s">
        <v>59</v>
      </c>
      <c r="G913" s="8" t="s">
        <v>60</v>
      </c>
      <c r="H913" t="s">
        <v>25</v>
      </c>
      <c r="I913" s="4">
        <v>300</v>
      </c>
      <c r="J913" s="8">
        <v>7</v>
      </c>
      <c r="K913" s="4">
        <v>2100</v>
      </c>
      <c r="L913" s="4">
        <v>315</v>
      </c>
      <c r="M913" s="3">
        <v>0.15</v>
      </c>
    </row>
    <row r="914" spans="2:13" x14ac:dyDescent="0.25">
      <c r="B914" t="s">
        <v>27</v>
      </c>
      <c r="C914" s="1" t="s">
        <v>20</v>
      </c>
      <c r="D914" s="2">
        <v>45165</v>
      </c>
      <c r="E914" s="8" t="s">
        <v>42</v>
      </c>
      <c r="F914" s="8" t="s">
        <v>59</v>
      </c>
      <c r="G914" s="8" t="s">
        <v>60</v>
      </c>
      <c r="H914" t="s">
        <v>21</v>
      </c>
      <c r="I914" s="4">
        <v>1200</v>
      </c>
      <c r="J914" s="8">
        <v>18</v>
      </c>
      <c r="K914" s="4">
        <v>21600</v>
      </c>
      <c r="L914" s="4">
        <v>6480</v>
      </c>
      <c r="M914" s="3">
        <v>0.3</v>
      </c>
    </row>
    <row r="915" spans="2:13" x14ac:dyDescent="0.25">
      <c r="B915" t="s">
        <v>13</v>
      </c>
      <c r="C915" s="1" t="s">
        <v>14</v>
      </c>
      <c r="D915" s="2">
        <v>45165</v>
      </c>
      <c r="E915" s="8" t="s">
        <v>42</v>
      </c>
      <c r="F915" s="8" t="s">
        <v>59</v>
      </c>
      <c r="G915" s="8" t="s">
        <v>60</v>
      </c>
      <c r="H915" t="s">
        <v>32</v>
      </c>
      <c r="I915" s="4">
        <v>3200</v>
      </c>
      <c r="J915" s="8">
        <v>7</v>
      </c>
      <c r="K915" s="4">
        <v>22400</v>
      </c>
      <c r="L915" s="4">
        <v>4480</v>
      </c>
      <c r="M915" s="3">
        <v>0.2</v>
      </c>
    </row>
    <row r="916" spans="2:13" x14ac:dyDescent="0.25">
      <c r="B916" t="s">
        <v>13</v>
      </c>
      <c r="C916" s="1" t="s">
        <v>20</v>
      </c>
      <c r="D916" s="2">
        <v>45165</v>
      </c>
      <c r="E916" s="8" t="s">
        <v>42</v>
      </c>
      <c r="F916" s="8" t="s">
        <v>59</v>
      </c>
      <c r="G916" s="8" t="s">
        <v>60</v>
      </c>
      <c r="H916" t="s">
        <v>30</v>
      </c>
      <c r="I916" s="4">
        <v>3400</v>
      </c>
      <c r="J916" s="8">
        <v>7</v>
      </c>
      <c r="K916" s="4">
        <v>23800</v>
      </c>
      <c r="L916" s="4">
        <v>8330</v>
      </c>
      <c r="M916" s="3">
        <v>0.35</v>
      </c>
    </row>
    <row r="917" spans="2:13" x14ac:dyDescent="0.25">
      <c r="B917" t="s">
        <v>24</v>
      </c>
      <c r="C917" s="1" t="s">
        <v>20</v>
      </c>
      <c r="D917" s="2">
        <v>45165</v>
      </c>
      <c r="E917" s="8" t="s">
        <v>42</v>
      </c>
      <c r="F917" s="8" t="s">
        <v>59</v>
      </c>
      <c r="G917" s="8" t="s">
        <v>60</v>
      </c>
      <c r="H917" t="s">
        <v>23</v>
      </c>
      <c r="I917" s="4">
        <v>5130</v>
      </c>
      <c r="J917" s="8">
        <v>15</v>
      </c>
      <c r="K917" s="4">
        <v>76950</v>
      </c>
      <c r="L917" s="4">
        <v>30780</v>
      </c>
      <c r="M917" s="3">
        <v>0.4</v>
      </c>
    </row>
    <row r="918" spans="2:13" x14ac:dyDescent="0.25">
      <c r="B918" t="s">
        <v>24</v>
      </c>
      <c r="C918" s="1" t="s">
        <v>20</v>
      </c>
      <c r="D918" s="2">
        <v>44562</v>
      </c>
      <c r="E918" s="8" t="s">
        <v>42</v>
      </c>
      <c r="F918" s="8" t="s">
        <v>59</v>
      </c>
      <c r="G918" s="8" t="s">
        <v>60</v>
      </c>
      <c r="H918" t="s">
        <v>18</v>
      </c>
      <c r="I918" s="4">
        <v>8902</v>
      </c>
      <c r="J918" s="8">
        <v>5</v>
      </c>
      <c r="K918" s="4">
        <v>44510</v>
      </c>
      <c r="L918" s="4">
        <v>15578.499999999998</v>
      </c>
      <c r="M918" s="3">
        <v>0.35</v>
      </c>
    </row>
    <row r="919" spans="2:13" x14ac:dyDescent="0.25">
      <c r="B919" t="s">
        <v>22</v>
      </c>
      <c r="C919" s="1" t="s">
        <v>20</v>
      </c>
      <c r="D919" s="2">
        <v>44577</v>
      </c>
      <c r="E919" s="8" t="s">
        <v>42</v>
      </c>
      <c r="F919" s="8" t="s">
        <v>59</v>
      </c>
      <c r="G919" s="8" t="s">
        <v>60</v>
      </c>
      <c r="H919" t="s">
        <v>23</v>
      </c>
      <c r="I919" s="4">
        <v>5130</v>
      </c>
      <c r="J919" s="8">
        <v>4</v>
      </c>
      <c r="K919" s="4">
        <v>20520</v>
      </c>
      <c r="L919" s="4">
        <v>8208</v>
      </c>
      <c r="M919" s="3">
        <v>0.4</v>
      </c>
    </row>
    <row r="920" spans="2:13" x14ac:dyDescent="0.25">
      <c r="B920" t="s">
        <v>27</v>
      </c>
      <c r="C920" s="1" t="s">
        <v>14</v>
      </c>
      <c r="D920" s="2">
        <v>44584</v>
      </c>
      <c r="E920" s="8" t="s">
        <v>42</v>
      </c>
      <c r="F920" s="8" t="s">
        <v>59</v>
      </c>
      <c r="G920" s="8" t="s">
        <v>60</v>
      </c>
      <c r="H920" t="s">
        <v>26</v>
      </c>
      <c r="I920" s="4">
        <v>1700</v>
      </c>
      <c r="J920" s="8">
        <v>5</v>
      </c>
      <c r="K920" s="4">
        <v>8500</v>
      </c>
      <c r="L920" s="4">
        <v>4250</v>
      </c>
      <c r="M920" s="3">
        <v>0.5</v>
      </c>
    </row>
    <row r="921" spans="2:13" x14ac:dyDescent="0.25">
      <c r="B921" t="s">
        <v>27</v>
      </c>
      <c r="C921" s="1" t="s">
        <v>20</v>
      </c>
      <c r="D921" s="2">
        <v>44591</v>
      </c>
      <c r="E921" s="8" t="s">
        <v>42</v>
      </c>
      <c r="F921" s="8" t="s">
        <v>59</v>
      </c>
      <c r="G921" s="8" t="s">
        <v>60</v>
      </c>
      <c r="H921" t="s">
        <v>28</v>
      </c>
      <c r="I921" s="4">
        <v>1500</v>
      </c>
      <c r="J921" s="8">
        <v>3</v>
      </c>
      <c r="K921" s="4">
        <v>4500</v>
      </c>
      <c r="L921" s="4">
        <v>1800</v>
      </c>
      <c r="M921" s="3">
        <v>0.4</v>
      </c>
    </row>
    <row r="922" spans="2:13" x14ac:dyDescent="0.25">
      <c r="B922" t="s">
        <v>13</v>
      </c>
      <c r="C922" s="1" t="s">
        <v>20</v>
      </c>
      <c r="D922" s="2">
        <v>44562</v>
      </c>
      <c r="E922" s="8" t="s">
        <v>61</v>
      </c>
      <c r="F922" s="8" t="s">
        <v>62</v>
      </c>
      <c r="G922" s="8" t="s">
        <v>63</v>
      </c>
      <c r="H922" t="s">
        <v>23</v>
      </c>
      <c r="I922" s="4">
        <v>5130</v>
      </c>
      <c r="J922" s="8">
        <v>6</v>
      </c>
      <c r="K922" s="4">
        <f t="shared" ref="K922:K953" si="20">I922*J922</f>
        <v>30780</v>
      </c>
      <c r="L922" s="4">
        <f t="shared" ref="L922:L953" si="21">K922*M922</f>
        <v>12312</v>
      </c>
      <c r="M922" s="3">
        <v>0.4</v>
      </c>
    </row>
    <row r="923" spans="2:13" x14ac:dyDescent="0.25">
      <c r="B923" t="s">
        <v>13</v>
      </c>
      <c r="C923" s="1" t="s">
        <v>14</v>
      </c>
      <c r="D923" s="2">
        <v>44592</v>
      </c>
      <c r="E923" s="8" t="s">
        <v>61</v>
      </c>
      <c r="F923" s="8" t="s">
        <v>62</v>
      </c>
      <c r="G923" s="8" t="s">
        <v>63</v>
      </c>
      <c r="H923" t="s">
        <v>28</v>
      </c>
      <c r="I923" s="4">
        <v>1500</v>
      </c>
      <c r="J923" s="8">
        <v>6</v>
      </c>
      <c r="K923" s="4">
        <f t="shared" si="20"/>
        <v>9000</v>
      </c>
      <c r="L923" s="4">
        <f t="shared" si="21"/>
        <v>3600</v>
      </c>
      <c r="M923" s="3">
        <v>0.4</v>
      </c>
    </row>
    <row r="924" spans="2:13" x14ac:dyDescent="0.25">
      <c r="B924" t="s">
        <v>13</v>
      </c>
      <c r="C924" s="1" t="s">
        <v>14</v>
      </c>
      <c r="D924" s="2">
        <v>44622</v>
      </c>
      <c r="E924" s="8" t="s">
        <v>61</v>
      </c>
      <c r="F924" s="8" t="s">
        <v>62</v>
      </c>
      <c r="G924" s="8" t="s">
        <v>63</v>
      </c>
      <c r="H924" t="s">
        <v>30</v>
      </c>
      <c r="I924" s="4">
        <v>3400</v>
      </c>
      <c r="J924" s="8">
        <v>8</v>
      </c>
      <c r="K924" s="4">
        <f t="shared" si="20"/>
        <v>27200</v>
      </c>
      <c r="L924" s="4">
        <f t="shared" si="21"/>
        <v>9520</v>
      </c>
      <c r="M924" s="3">
        <v>0.35</v>
      </c>
    </row>
    <row r="925" spans="2:13" x14ac:dyDescent="0.25">
      <c r="B925" t="s">
        <v>22</v>
      </c>
      <c r="C925" s="1" t="s">
        <v>20</v>
      </c>
      <c r="D925" s="2">
        <v>44652</v>
      </c>
      <c r="E925" s="8" t="s">
        <v>61</v>
      </c>
      <c r="F925" s="8" t="s">
        <v>62</v>
      </c>
      <c r="G925" s="8" t="s">
        <v>63</v>
      </c>
      <c r="H925" t="s">
        <v>25</v>
      </c>
      <c r="I925" s="4">
        <v>300</v>
      </c>
      <c r="J925" s="8">
        <v>3</v>
      </c>
      <c r="K925" s="4">
        <f t="shared" si="20"/>
        <v>900</v>
      </c>
      <c r="L925" s="4">
        <f t="shared" si="21"/>
        <v>135</v>
      </c>
      <c r="M925" s="3">
        <v>0.15</v>
      </c>
    </row>
    <row r="926" spans="2:13" x14ac:dyDescent="0.25">
      <c r="B926" t="s">
        <v>24</v>
      </c>
      <c r="C926" s="1" t="s">
        <v>20</v>
      </c>
      <c r="D926" s="2">
        <v>44682</v>
      </c>
      <c r="E926" s="8" t="s">
        <v>61</v>
      </c>
      <c r="F926" s="8" t="s">
        <v>62</v>
      </c>
      <c r="G926" s="8" t="s">
        <v>63</v>
      </c>
      <c r="H926" t="s">
        <v>26</v>
      </c>
      <c r="I926" s="4">
        <v>1700</v>
      </c>
      <c r="J926" s="8">
        <v>12</v>
      </c>
      <c r="K926" s="4">
        <f t="shared" si="20"/>
        <v>20400</v>
      </c>
      <c r="L926" s="4">
        <f t="shared" si="21"/>
        <v>10200</v>
      </c>
      <c r="M926" s="3">
        <v>0.5</v>
      </c>
    </row>
    <row r="927" spans="2:13" x14ac:dyDescent="0.25">
      <c r="B927" t="s">
        <v>24</v>
      </c>
      <c r="C927" s="1" t="s">
        <v>20</v>
      </c>
      <c r="D927" s="2">
        <v>44712</v>
      </c>
      <c r="E927" s="8" t="s">
        <v>61</v>
      </c>
      <c r="F927" s="8" t="s">
        <v>62</v>
      </c>
      <c r="G927" s="8" t="s">
        <v>63</v>
      </c>
      <c r="H927" t="s">
        <v>26</v>
      </c>
      <c r="I927" s="4">
        <v>1700</v>
      </c>
      <c r="J927" s="8">
        <v>11</v>
      </c>
      <c r="K927" s="4">
        <f t="shared" si="20"/>
        <v>18700</v>
      </c>
      <c r="L927" s="4">
        <f t="shared" si="21"/>
        <v>9350</v>
      </c>
      <c r="M927" s="3">
        <v>0.5</v>
      </c>
    </row>
    <row r="928" spans="2:13" x14ac:dyDescent="0.25">
      <c r="B928" t="s">
        <v>13</v>
      </c>
      <c r="C928" s="1" t="s">
        <v>14</v>
      </c>
      <c r="D928" s="2">
        <v>44742</v>
      </c>
      <c r="E928" s="8" t="s">
        <v>61</v>
      </c>
      <c r="F928" s="8" t="s">
        <v>62</v>
      </c>
      <c r="G928" s="8" t="s">
        <v>63</v>
      </c>
      <c r="H928" t="s">
        <v>31</v>
      </c>
      <c r="I928" s="4">
        <v>5300</v>
      </c>
      <c r="J928" s="8">
        <v>9</v>
      </c>
      <c r="K928" s="4">
        <f t="shared" si="20"/>
        <v>47700</v>
      </c>
      <c r="L928" s="4">
        <f t="shared" si="21"/>
        <v>14310</v>
      </c>
      <c r="M928" s="3">
        <v>0.3</v>
      </c>
    </row>
    <row r="929" spans="2:13" x14ac:dyDescent="0.25">
      <c r="B929" t="s">
        <v>24</v>
      </c>
      <c r="C929" s="1" t="s">
        <v>20</v>
      </c>
      <c r="D929" s="2">
        <v>44772</v>
      </c>
      <c r="E929" s="8" t="s">
        <v>61</v>
      </c>
      <c r="F929" s="8" t="s">
        <v>62</v>
      </c>
      <c r="G929" s="8" t="s">
        <v>63</v>
      </c>
      <c r="H929" t="s">
        <v>28</v>
      </c>
      <c r="I929" s="4">
        <v>1500</v>
      </c>
      <c r="J929" s="8">
        <v>5</v>
      </c>
      <c r="K929" s="4">
        <f t="shared" si="20"/>
        <v>7500</v>
      </c>
      <c r="L929" s="4">
        <f t="shared" si="21"/>
        <v>3000</v>
      </c>
      <c r="M929" s="3">
        <v>0.4</v>
      </c>
    </row>
    <row r="930" spans="2:13" x14ac:dyDescent="0.25">
      <c r="B930" t="s">
        <v>24</v>
      </c>
      <c r="C930" s="1" t="s">
        <v>20</v>
      </c>
      <c r="D930" s="2">
        <v>44562</v>
      </c>
      <c r="E930" s="8" t="s">
        <v>61</v>
      </c>
      <c r="F930" s="8" t="s">
        <v>64</v>
      </c>
      <c r="G930" s="8" t="s">
        <v>65</v>
      </c>
      <c r="H930" t="s">
        <v>18</v>
      </c>
      <c r="I930" s="4">
        <v>8902</v>
      </c>
      <c r="J930" s="8">
        <v>5</v>
      </c>
      <c r="K930" s="4">
        <f t="shared" si="20"/>
        <v>44510</v>
      </c>
      <c r="L930" s="4">
        <f t="shared" si="21"/>
        <v>15578.499999999998</v>
      </c>
      <c r="M930" s="3">
        <v>0.35</v>
      </c>
    </row>
    <row r="931" spans="2:13" x14ac:dyDescent="0.25">
      <c r="B931" t="s">
        <v>22</v>
      </c>
      <c r="C931" s="1" t="s">
        <v>20</v>
      </c>
      <c r="D931" s="2">
        <v>44577</v>
      </c>
      <c r="E931" s="8" t="s">
        <v>61</v>
      </c>
      <c r="F931" s="8" t="s">
        <v>64</v>
      </c>
      <c r="G931" s="8" t="s">
        <v>65</v>
      </c>
      <c r="H931" t="s">
        <v>23</v>
      </c>
      <c r="I931" s="4">
        <v>5130</v>
      </c>
      <c r="J931" s="8">
        <v>4</v>
      </c>
      <c r="K931" s="4">
        <f t="shared" si="20"/>
        <v>20520</v>
      </c>
      <c r="L931" s="4">
        <f t="shared" si="21"/>
        <v>8208</v>
      </c>
      <c r="M931" s="3">
        <v>0.4</v>
      </c>
    </row>
    <row r="932" spans="2:13" x14ac:dyDescent="0.25">
      <c r="B932" t="s">
        <v>27</v>
      </c>
      <c r="C932" s="1" t="s">
        <v>14</v>
      </c>
      <c r="D932" s="2">
        <v>44584</v>
      </c>
      <c r="E932" s="8" t="s">
        <v>61</v>
      </c>
      <c r="F932" s="8" t="s">
        <v>64</v>
      </c>
      <c r="G932" s="8" t="s">
        <v>65</v>
      </c>
      <c r="H932" t="s">
        <v>26</v>
      </c>
      <c r="I932" s="4">
        <v>1700</v>
      </c>
      <c r="J932" s="8">
        <v>5</v>
      </c>
      <c r="K932" s="4">
        <f t="shared" si="20"/>
        <v>8500</v>
      </c>
      <c r="L932" s="4">
        <f t="shared" si="21"/>
        <v>4250</v>
      </c>
      <c r="M932" s="3">
        <v>0.5</v>
      </c>
    </row>
    <row r="933" spans="2:13" x14ac:dyDescent="0.25">
      <c r="B933" t="s">
        <v>27</v>
      </c>
      <c r="C933" s="1" t="s">
        <v>20</v>
      </c>
      <c r="D933" s="2">
        <v>44591</v>
      </c>
      <c r="E933" s="8" t="s">
        <v>61</v>
      </c>
      <c r="F933" s="8" t="s">
        <v>64</v>
      </c>
      <c r="G933" s="8" t="s">
        <v>65</v>
      </c>
      <c r="H933" t="s">
        <v>28</v>
      </c>
      <c r="I933" s="4">
        <v>1500</v>
      </c>
      <c r="J933" s="8">
        <v>3</v>
      </c>
      <c r="K933" s="4">
        <f t="shared" si="20"/>
        <v>4500</v>
      </c>
      <c r="L933" s="4">
        <f t="shared" si="21"/>
        <v>1800</v>
      </c>
      <c r="M933" s="3">
        <v>0.4</v>
      </c>
    </row>
    <row r="934" spans="2:13" x14ac:dyDescent="0.25">
      <c r="B934" t="s">
        <v>22</v>
      </c>
      <c r="C934" s="1" t="s">
        <v>20</v>
      </c>
      <c r="D934" s="2">
        <v>44598</v>
      </c>
      <c r="E934" s="8" t="s">
        <v>61</v>
      </c>
      <c r="F934" s="8" t="s">
        <v>64</v>
      </c>
      <c r="G934" s="8" t="s">
        <v>65</v>
      </c>
      <c r="H934" t="s">
        <v>30</v>
      </c>
      <c r="I934" s="4">
        <v>3400</v>
      </c>
      <c r="J934" s="8">
        <v>4</v>
      </c>
      <c r="K934" s="4">
        <f t="shared" si="20"/>
        <v>13600</v>
      </c>
      <c r="L934" s="4">
        <f t="shared" si="21"/>
        <v>4760</v>
      </c>
      <c r="M934" s="3">
        <v>0.35</v>
      </c>
    </row>
    <row r="935" spans="2:13" x14ac:dyDescent="0.25">
      <c r="B935" t="s">
        <v>13</v>
      </c>
      <c r="C935" s="1" t="s">
        <v>14</v>
      </c>
      <c r="D935" s="2">
        <v>44605</v>
      </c>
      <c r="E935" s="8" t="s">
        <v>61</v>
      </c>
      <c r="F935" s="8" t="s">
        <v>64</v>
      </c>
      <c r="G935" s="8" t="s">
        <v>65</v>
      </c>
      <c r="H935" t="s">
        <v>28</v>
      </c>
      <c r="I935" s="4">
        <v>1500</v>
      </c>
      <c r="J935" s="8">
        <v>11</v>
      </c>
      <c r="K935" s="4">
        <f t="shared" si="20"/>
        <v>16500</v>
      </c>
      <c r="L935" s="4">
        <f t="shared" si="21"/>
        <v>6600</v>
      </c>
      <c r="M935" s="3">
        <v>0.4</v>
      </c>
    </row>
    <row r="936" spans="2:13" x14ac:dyDescent="0.25">
      <c r="B936" t="s">
        <v>27</v>
      </c>
      <c r="C936" s="1" t="s">
        <v>14</v>
      </c>
      <c r="D936" s="2">
        <v>44612</v>
      </c>
      <c r="E936" s="8" t="s">
        <v>61</v>
      </c>
      <c r="F936" s="8" t="s">
        <v>64</v>
      </c>
      <c r="G936" s="8" t="s">
        <v>65</v>
      </c>
      <c r="H936" t="s">
        <v>32</v>
      </c>
      <c r="I936" s="4">
        <v>3200</v>
      </c>
      <c r="J936" s="8">
        <v>7</v>
      </c>
      <c r="K936" s="4">
        <f t="shared" si="20"/>
        <v>22400</v>
      </c>
      <c r="L936" s="4">
        <f t="shared" si="21"/>
        <v>4480</v>
      </c>
      <c r="M936" s="3">
        <v>0.2</v>
      </c>
    </row>
    <row r="937" spans="2:13" x14ac:dyDescent="0.25">
      <c r="B937" t="s">
        <v>13</v>
      </c>
      <c r="C937" s="1" t="s">
        <v>20</v>
      </c>
      <c r="D937" s="2">
        <v>44619</v>
      </c>
      <c r="E937" s="8" t="s">
        <v>61</v>
      </c>
      <c r="F937" s="8" t="s">
        <v>64</v>
      </c>
      <c r="G937" s="8" t="s">
        <v>65</v>
      </c>
      <c r="H937" t="s">
        <v>31</v>
      </c>
      <c r="I937" s="4">
        <v>5300</v>
      </c>
      <c r="J937" s="8">
        <v>12</v>
      </c>
      <c r="K937" s="4">
        <f t="shared" si="20"/>
        <v>63600</v>
      </c>
      <c r="L937" s="4">
        <f t="shared" si="21"/>
        <v>19080</v>
      </c>
      <c r="M937" s="3">
        <v>0.3</v>
      </c>
    </row>
    <row r="938" spans="2:13" x14ac:dyDescent="0.25">
      <c r="B938" t="s">
        <v>24</v>
      </c>
      <c r="C938" s="1" t="s">
        <v>14</v>
      </c>
      <c r="D938" s="2">
        <v>44626</v>
      </c>
      <c r="E938" s="8" t="s">
        <v>61</v>
      </c>
      <c r="F938" s="8" t="s">
        <v>64</v>
      </c>
      <c r="G938" s="8" t="s">
        <v>65</v>
      </c>
      <c r="H938" t="s">
        <v>32</v>
      </c>
      <c r="I938" s="4">
        <v>3200</v>
      </c>
      <c r="J938" s="8">
        <v>10</v>
      </c>
      <c r="K938" s="4">
        <f t="shared" si="20"/>
        <v>32000</v>
      </c>
      <c r="L938" s="4">
        <f t="shared" si="21"/>
        <v>6400</v>
      </c>
      <c r="M938" s="3">
        <v>0.2</v>
      </c>
    </row>
    <row r="939" spans="2:13" x14ac:dyDescent="0.25">
      <c r="B939" t="s">
        <v>13</v>
      </c>
      <c r="C939" s="1" t="s">
        <v>20</v>
      </c>
      <c r="D939" s="2">
        <v>44802</v>
      </c>
      <c r="E939" s="8" t="s">
        <v>61</v>
      </c>
      <c r="F939" s="8" t="s">
        <v>62</v>
      </c>
      <c r="G939" s="8" t="s">
        <v>63</v>
      </c>
      <c r="H939" t="s">
        <v>26</v>
      </c>
      <c r="I939" s="4">
        <v>1700</v>
      </c>
      <c r="J939" s="8">
        <v>5</v>
      </c>
      <c r="K939" s="4">
        <f t="shared" si="20"/>
        <v>8500</v>
      </c>
      <c r="L939" s="4">
        <f t="shared" si="21"/>
        <v>4250</v>
      </c>
      <c r="M939" s="3">
        <v>0.5</v>
      </c>
    </row>
    <row r="940" spans="2:13" x14ac:dyDescent="0.25">
      <c r="B940" t="s">
        <v>27</v>
      </c>
      <c r="C940" s="1" t="s">
        <v>14</v>
      </c>
      <c r="D940" s="2">
        <v>44633</v>
      </c>
      <c r="E940" s="8" t="s">
        <v>61</v>
      </c>
      <c r="F940" s="8" t="s">
        <v>64</v>
      </c>
      <c r="G940" s="8" t="s">
        <v>65</v>
      </c>
      <c r="H940" t="s">
        <v>33</v>
      </c>
      <c r="I940" s="4">
        <v>4600</v>
      </c>
      <c r="J940" s="8">
        <v>11</v>
      </c>
      <c r="K940" s="4">
        <f t="shared" si="20"/>
        <v>50600</v>
      </c>
      <c r="L940" s="4">
        <f t="shared" si="21"/>
        <v>12650</v>
      </c>
      <c r="M940" s="3">
        <v>0.25</v>
      </c>
    </row>
    <row r="941" spans="2:13" x14ac:dyDescent="0.25">
      <c r="B941" t="s">
        <v>13</v>
      </c>
      <c r="C941" s="1" t="s">
        <v>20</v>
      </c>
      <c r="D941" s="2">
        <v>44640</v>
      </c>
      <c r="E941" s="8" t="s">
        <v>61</v>
      </c>
      <c r="F941" s="8" t="s">
        <v>64</v>
      </c>
      <c r="G941" s="8" t="s">
        <v>65</v>
      </c>
      <c r="H941" t="s">
        <v>35</v>
      </c>
      <c r="I941" s="4">
        <v>4500</v>
      </c>
      <c r="J941" s="8">
        <v>6</v>
      </c>
      <c r="K941" s="4">
        <f t="shared" si="20"/>
        <v>27000</v>
      </c>
      <c r="L941" s="4">
        <f t="shared" si="21"/>
        <v>6750</v>
      </c>
      <c r="M941" s="3">
        <v>0.25</v>
      </c>
    </row>
    <row r="942" spans="2:13" x14ac:dyDescent="0.25">
      <c r="B942" t="s">
        <v>27</v>
      </c>
      <c r="C942" s="1" t="s">
        <v>14</v>
      </c>
      <c r="D942" s="2">
        <v>44647</v>
      </c>
      <c r="E942" s="8" t="s">
        <v>61</v>
      </c>
      <c r="F942" s="8" t="s">
        <v>64</v>
      </c>
      <c r="G942" s="8" t="s">
        <v>65</v>
      </c>
      <c r="H942" t="s">
        <v>35</v>
      </c>
      <c r="I942" s="4">
        <v>4500</v>
      </c>
      <c r="J942" s="8">
        <v>10</v>
      </c>
      <c r="K942" s="4">
        <f t="shared" si="20"/>
        <v>45000</v>
      </c>
      <c r="L942" s="4">
        <f t="shared" si="21"/>
        <v>11250</v>
      </c>
      <c r="M942" s="3">
        <v>0.25</v>
      </c>
    </row>
    <row r="943" spans="2:13" x14ac:dyDescent="0.25">
      <c r="B943" t="s">
        <v>22</v>
      </c>
      <c r="C943" s="1" t="s">
        <v>20</v>
      </c>
      <c r="D943" s="2">
        <v>44654</v>
      </c>
      <c r="E943" s="8" t="s">
        <v>61</v>
      </c>
      <c r="F943" s="8" t="s">
        <v>64</v>
      </c>
      <c r="G943" s="8" t="s">
        <v>65</v>
      </c>
      <c r="H943" t="s">
        <v>19</v>
      </c>
      <c r="I943" s="4">
        <v>500</v>
      </c>
      <c r="J943" s="8">
        <v>3</v>
      </c>
      <c r="K943" s="4">
        <f t="shared" si="20"/>
        <v>1500</v>
      </c>
      <c r="L943" s="4">
        <f t="shared" si="21"/>
        <v>375</v>
      </c>
      <c r="M943" s="3">
        <v>0.25</v>
      </c>
    </row>
    <row r="944" spans="2:13" x14ac:dyDescent="0.25">
      <c r="B944" t="s">
        <v>27</v>
      </c>
      <c r="C944" s="1" t="s">
        <v>20</v>
      </c>
      <c r="D944" s="2">
        <v>44661</v>
      </c>
      <c r="E944" s="8" t="s">
        <v>61</v>
      </c>
      <c r="F944" s="8" t="s">
        <v>64</v>
      </c>
      <c r="G944" s="8" t="s">
        <v>65</v>
      </c>
      <c r="H944" t="s">
        <v>32</v>
      </c>
      <c r="I944" s="4">
        <v>3200</v>
      </c>
      <c r="J944" s="8">
        <v>7</v>
      </c>
      <c r="K944" s="4">
        <f t="shared" si="20"/>
        <v>22400</v>
      </c>
      <c r="L944" s="4">
        <f t="shared" si="21"/>
        <v>4480</v>
      </c>
      <c r="M944" s="3">
        <v>0.2</v>
      </c>
    </row>
    <row r="945" spans="2:13" x14ac:dyDescent="0.25">
      <c r="B945" t="s">
        <v>22</v>
      </c>
      <c r="C945" s="1" t="s">
        <v>20</v>
      </c>
      <c r="D945" s="2">
        <v>44668</v>
      </c>
      <c r="E945" s="8" t="s">
        <v>61</v>
      </c>
      <c r="F945" s="8" t="s">
        <v>64</v>
      </c>
      <c r="G945" s="8" t="s">
        <v>65</v>
      </c>
      <c r="H945" t="s">
        <v>35</v>
      </c>
      <c r="I945" s="4">
        <v>4500</v>
      </c>
      <c r="J945" s="8">
        <v>8</v>
      </c>
      <c r="K945" s="4">
        <f t="shared" si="20"/>
        <v>36000</v>
      </c>
      <c r="L945" s="4">
        <f t="shared" si="21"/>
        <v>9000</v>
      </c>
      <c r="M945" s="3">
        <v>0.25</v>
      </c>
    </row>
    <row r="946" spans="2:13" x14ac:dyDescent="0.25">
      <c r="B946" t="s">
        <v>13</v>
      </c>
      <c r="C946" s="1" t="s">
        <v>20</v>
      </c>
      <c r="D946" s="2">
        <v>44675</v>
      </c>
      <c r="E946" s="8" t="s">
        <v>61</v>
      </c>
      <c r="F946" s="8" t="s">
        <v>64</v>
      </c>
      <c r="G946" s="8" t="s">
        <v>65</v>
      </c>
      <c r="H946" t="s">
        <v>29</v>
      </c>
      <c r="I946" s="4">
        <v>5340</v>
      </c>
      <c r="J946" s="8">
        <v>9</v>
      </c>
      <c r="K946" s="4">
        <f t="shared" si="20"/>
        <v>48060</v>
      </c>
      <c r="L946" s="4">
        <f t="shared" si="21"/>
        <v>14418</v>
      </c>
      <c r="M946" s="3">
        <v>0.3</v>
      </c>
    </row>
    <row r="947" spans="2:13" x14ac:dyDescent="0.25">
      <c r="B947" t="s">
        <v>27</v>
      </c>
      <c r="C947" s="1" t="s">
        <v>20</v>
      </c>
      <c r="D947" s="2">
        <v>44682</v>
      </c>
      <c r="E947" s="8" t="s">
        <v>61</v>
      </c>
      <c r="F947" s="8" t="s">
        <v>64</v>
      </c>
      <c r="G947" s="8" t="s">
        <v>65</v>
      </c>
      <c r="H947" t="s">
        <v>29</v>
      </c>
      <c r="I947" s="4">
        <v>5340</v>
      </c>
      <c r="J947" s="8">
        <v>11</v>
      </c>
      <c r="K947" s="4">
        <f t="shared" si="20"/>
        <v>58740</v>
      </c>
      <c r="L947" s="4">
        <f t="shared" si="21"/>
        <v>17622</v>
      </c>
      <c r="M947" s="3">
        <v>0.3</v>
      </c>
    </row>
    <row r="948" spans="2:13" x14ac:dyDescent="0.25">
      <c r="B948" t="s">
        <v>24</v>
      </c>
      <c r="C948" s="1" t="s">
        <v>14</v>
      </c>
      <c r="D948" s="2">
        <v>44689</v>
      </c>
      <c r="E948" s="8" t="s">
        <v>61</v>
      </c>
      <c r="F948" s="8" t="s">
        <v>64</v>
      </c>
      <c r="G948" s="8" t="s">
        <v>65</v>
      </c>
      <c r="H948" t="s">
        <v>28</v>
      </c>
      <c r="I948" s="4">
        <v>1500</v>
      </c>
      <c r="J948" s="8">
        <v>7</v>
      </c>
      <c r="K948" s="4">
        <f t="shared" si="20"/>
        <v>10500</v>
      </c>
      <c r="L948" s="4">
        <f t="shared" si="21"/>
        <v>4200</v>
      </c>
      <c r="M948" s="3">
        <v>0.4</v>
      </c>
    </row>
    <row r="949" spans="2:13" x14ac:dyDescent="0.25">
      <c r="B949" t="s">
        <v>22</v>
      </c>
      <c r="C949" s="1" t="s">
        <v>20</v>
      </c>
      <c r="D949" s="2">
        <v>44696</v>
      </c>
      <c r="E949" s="8" t="s">
        <v>61</v>
      </c>
      <c r="F949" s="8" t="s">
        <v>64</v>
      </c>
      <c r="G949" s="8" t="s">
        <v>65</v>
      </c>
      <c r="H949" t="s">
        <v>19</v>
      </c>
      <c r="I949" s="4">
        <v>500</v>
      </c>
      <c r="J949" s="8">
        <v>5</v>
      </c>
      <c r="K949" s="4">
        <f t="shared" si="20"/>
        <v>2500</v>
      </c>
      <c r="L949" s="4">
        <f t="shared" si="21"/>
        <v>625</v>
      </c>
      <c r="M949" s="3">
        <v>0.25</v>
      </c>
    </row>
    <row r="950" spans="2:13" x14ac:dyDescent="0.25">
      <c r="B950" t="s">
        <v>34</v>
      </c>
      <c r="C950" s="1" t="s">
        <v>20</v>
      </c>
      <c r="D950" s="2">
        <v>44703</v>
      </c>
      <c r="E950" s="8" t="s">
        <v>61</v>
      </c>
      <c r="F950" s="8" t="s">
        <v>64</v>
      </c>
      <c r="G950" s="8" t="s">
        <v>65</v>
      </c>
      <c r="H950" t="s">
        <v>29</v>
      </c>
      <c r="I950" s="4">
        <v>5340</v>
      </c>
      <c r="J950" s="8">
        <v>5</v>
      </c>
      <c r="K950" s="4">
        <f t="shared" si="20"/>
        <v>26700</v>
      </c>
      <c r="L950" s="4">
        <f t="shared" si="21"/>
        <v>8010</v>
      </c>
      <c r="M950" s="3">
        <v>0.3</v>
      </c>
    </row>
    <row r="951" spans="2:13" x14ac:dyDescent="0.25">
      <c r="B951" t="s">
        <v>27</v>
      </c>
      <c r="C951" s="1" t="s">
        <v>20</v>
      </c>
      <c r="D951" s="2">
        <v>44710</v>
      </c>
      <c r="E951" s="8" t="s">
        <v>61</v>
      </c>
      <c r="F951" s="8" t="s">
        <v>64</v>
      </c>
      <c r="G951" s="8" t="s">
        <v>65</v>
      </c>
      <c r="H951" t="s">
        <v>31</v>
      </c>
      <c r="I951" s="4">
        <v>5300</v>
      </c>
      <c r="J951" s="8">
        <v>8</v>
      </c>
      <c r="K951" s="4">
        <f t="shared" si="20"/>
        <v>42400</v>
      </c>
      <c r="L951" s="4">
        <f t="shared" si="21"/>
        <v>12720</v>
      </c>
      <c r="M951" s="3">
        <v>0.3</v>
      </c>
    </row>
    <row r="952" spans="2:13" x14ac:dyDescent="0.25">
      <c r="B952" t="s">
        <v>13</v>
      </c>
      <c r="C952" s="1" t="s">
        <v>20</v>
      </c>
      <c r="D952" s="2">
        <v>44832</v>
      </c>
      <c r="E952" s="8" t="s">
        <v>61</v>
      </c>
      <c r="F952" s="8" t="s">
        <v>62</v>
      </c>
      <c r="G952" s="8" t="s">
        <v>63</v>
      </c>
      <c r="H952" t="s">
        <v>33</v>
      </c>
      <c r="I952" s="4">
        <v>4600</v>
      </c>
      <c r="J952" s="8">
        <v>6</v>
      </c>
      <c r="K952" s="4">
        <f t="shared" si="20"/>
        <v>27600</v>
      </c>
      <c r="L952" s="4">
        <f t="shared" si="21"/>
        <v>6900</v>
      </c>
      <c r="M952" s="3">
        <v>0.25</v>
      </c>
    </row>
    <row r="953" spans="2:13" x14ac:dyDescent="0.25">
      <c r="B953" t="s">
        <v>24</v>
      </c>
      <c r="C953" s="1" t="s">
        <v>14</v>
      </c>
      <c r="D953" s="2">
        <v>44717</v>
      </c>
      <c r="E953" s="8" t="s">
        <v>61</v>
      </c>
      <c r="F953" s="8" t="s">
        <v>64</v>
      </c>
      <c r="G953" s="8" t="s">
        <v>65</v>
      </c>
      <c r="H953" t="s">
        <v>21</v>
      </c>
      <c r="I953" s="4">
        <v>1200</v>
      </c>
      <c r="J953" s="8">
        <v>7</v>
      </c>
      <c r="K953" s="4">
        <f t="shared" si="20"/>
        <v>8400</v>
      </c>
      <c r="L953" s="4">
        <f t="shared" si="21"/>
        <v>2520</v>
      </c>
      <c r="M953" s="3">
        <v>0.3</v>
      </c>
    </row>
    <row r="954" spans="2:13" x14ac:dyDescent="0.25">
      <c r="B954" t="s">
        <v>13</v>
      </c>
      <c r="C954" s="1" t="s">
        <v>20</v>
      </c>
      <c r="D954" s="2">
        <v>44724</v>
      </c>
      <c r="E954" s="8" t="s">
        <v>61</v>
      </c>
      <c r="F954" s="8" t="s">
        <v>64</v>
      </c>
      <c r="G954" s="8" t="s">
        <v>65</v>
      </c>
      <c r="H954" t="s">
        <v>18</v>
      </c>
      <c r="I954" s="4">
        <v>8902</v>
      </c>
      <c r="J954" s="8">
        <v>6</v>
      </c>
      <c r="K954" s="4">
        <f t="shared" ref="K954:K985" si="22">I954*J954</f>
        <v>53412</v>
      </c>
      <c r="L954" s="4">
        <f t="shared" ref="L954:L985" si="23">K954*M954</f>
        <v>18694.199999999997</v>
      </c>
      <c r="M954" s="3">
        <v>0.35</v>
      </c>
    </row>
    <row r="955" spans="2:13" x14ac:dyDescent="0.25">
      <c r="B955" t="s">
        <v>27</v>
      </c>
      <c r="C955" s="1" t="s">
        <v>20</v>
      </c>
      <c r="D955" s="2">
        <v>44731</v>
      </c>
      <c r="E955" s="8" t="s">
        <v>61</v>
      </c>
      <c r="F955" s="8" t="s">
        <v>64</v>
      </c>
      <c r="G955" s="8" t="s">
        <v>65</v>
      </c>
      <c r="H955" t="s">
        <v>31</v>
      </c>
      <c r="I955" s="4">
        <v>5300</v>
      </c>
      <c r="J955" s="8">
        <v>9</v>
      </c>
      <c r="K955" s="4">
        <f t="shared" si="22"/>
        <v>47700</v>
      </c>
      <c r="L955" s="4">
        <f t="shared" si="23"/>
        <v>14310</v>
      </c>
      <c r="M955" s="3">
        <v>0.3</v>
      </c>
    </row>
    <row r="956" spans="2:13" x14ac:dyDescent="0.25">
      <c r="B956" t="s">
        <v>22</v>
      </c>
      <c r="C956" s="1" t="s">
        <v>14</v>
      </c>
      <c r="D956" s="2">
        <v>44738</v>
      </c>
      <c r="E956" s="8" t="s">
        <v>61</v>
      </c>
      <c r="F956" s="8" t="s">
        <v>64</v>
      </c>
      <c r="G956" s="8" t="s">
        <v>65</v>
      </c>
      <c r="H956" t="s">
        <v>30</v>
      </c>
      <c r="I956" s="4">
        <v>3400</v>
      </c>
      <c r="J956" s="8">
        <v>8</v>
      </c>
      <c r="K956" s="4">
        <f t="shared" si="22"/>
        <v>27200</v>
      </c>
      <c r="L956" s="4">
        <f t="shared" si="23"/>
        <v>9520</v>
      </c>
      <c r="M956" s="3">
        <v>0.35</v>
      </c>
    </row>
    <row r="957" spans="2:13" x14ac:dyDescent="0.25">
      <c r="B957" t="s">
        <v>13</v>
      </c>
      <c r="C957" s="1" t="s">
        <v>14</v>
      </c>
      <c r="D957" s="2">
        <v>44745</v>
      </c>
      <c r="E957" s="8" t="s">
        <v>61</v>
      </c>
      <c r="F957" s="8" t="s">
        <v>64</v>
      </c>
      <c r="G957" s="8" t="s">
        <v>65</v>
      </c>
      <c r="H957" t="s">
        <v>29</v>
      </c>
      <c r="I957" s="4">
        <v>5340</v>
      </c>
      <c r="J957" s="8">
        <v>3</v>
      </c>
      <c r="K957" s="4">
        <f t="shared" si="22"/>
        <v>16020</v>
      </c>
      <c r="L957" s="4">
        <f t="shared" si="23"/>
        <v>4806</v>
      </c>
      <c r="M957" s="3">
        <v>0.3</v>
      </c>
    </row>
    <row r="958" spans="2:13" x14ac:dyDescent="0.25">
      <c r="B958" t="s">
        <v>13</v>
      </c>
      <c r="C958" s="1" t="s">
        <v>20</v>
      </c>
      <c r="D958" s="2">
        <v>44752</v>
      </c>
      <c r="E958" s="8" t="s">
        <v>61</v>
      </c>
      <c r="F958" s="8" t="s">
        <v>64</v>
      </c>
      <c r="G958" s="8" t="s">
        <v>65</v>
      </c>
      <c r="H958" t="s">
        <v>26</v>
      </c>
      <c r="I958" s="4">
        <v>1700</v>
      </c>
      <c r="J958" s="8">
        <v>3</v>
      </c>
      <c r="K958" s="4">
        <f t="shared" si="22"/>
        <v>5100</v>
      </c>
      <c r="L958" s="4">
        <f t="shared" si="23"/>
        <v>2550</v>
      </c>
      <c r="M958" s="3">
        <v>0.5</v>
      </c>
    </row>
    <row r="959" spans="2:13" x14ac:dyDescent="0.25">
      <c r="B959" t="s">
        <v>22</v>
      </c>
      <c r="C959" s="1" t="s">
        <v>14</v>
      </c>
      <c r="D959" s="2">
        <v>44759</v>
      </c>
      <c r="E959" s="8" t="s">
        <v>61</v>
      </c>
      <c r="F959" s="8" t="s">
        <v>64</v>
      </c>
      <c r="G959" s="8" t="s">
        <v>65</v>
      </c>
      <c r="H959" t="s">
        <v>25</v>
      </c>
      <c r="I959" s="4">
        <v>300</v>
      </c>
      <c r="J959" s="8">
        <v>1</v>
      </c>
      <c r="K959" s="4">
        <f t="shared" si="22"/>
        <v>300</v>
      </c>
      <c r="L959" s="4">
        <f t="shared" si="23"/>
        <v>45</v>
      </c>
      <c r="M959" s="3">
        <v>0.15</v>
      </c>
    </row>
    <row r="960" spans="2:13" x14ac:dyDescent="0.25">
      <c r="B960" t="s">
        <v>34</v>
      </c>
      <c r="C960" s="1" t="s">
        <v>20</v>
      </c>
      <c r="D960" s="2">
        <v>44766</v>
      </c>
      <c r="E960" s="8" t="s">
        <v>61</v>
      </c>
      <c r="F960" s="8" t="s">
        <v>64</v>
      </c>
      <c r="G960" s="8" t="s">
        <v>65</v>
      </c>
      <c r="H960" t="s">
        <v>19</v>
      </c>
      <c r="I960" s="4">
        <v>500</v>
      </c>
      <c r="J960" s="8">
        <v>8</v>
      </c>
      <c r="K960" s="4">
        <f t="shared" si="22"/>
        <v>4000</v>
      </c>
      <c r="L960" s="4">
        <f t="shared" si="23"/>
        <v>1000</v>
      </c>
      <c r="M960" s="3">
        <v>0.25</v>
      </c>
    </row>
    <row r="961" spans="2:13" x14ac:dyDescent="0.25">
      <c r="B961" t="s">
        <v>13</v>
      </c>
      <c r="C961" s="1" t="s">
        <v>20</v>
      </c>
      <c r="D961" s="2">
        <v>44766</v>
      </c>
      <c r="E961" s="8" t="s">
        <v>61</v>
      </c>
      <c r="F961" s="8" t="s">
        <v>64</v>
      </c>
      <c r="G961" s="8" t="s">
        <v>65</v>
      </c>
      <c r="H961" t="s">
        <v>33</v>
      </c>
      <c r="I961" s="4">
        <v>4600</v>
      </c>
      <c r="J961" s="8">
        <v>2</v>
      </c>
      <c r="K961" s="4">
        <f t="shared" si="22"/>
        <v>9200</v>
      </c>
      <c r="L961" s="4">
        <f t="shared" si="23"/>
        <v>2300</v>
      </c>
      <c r="M961" s="3">
        <v>0.25</v>
      </c>
    </row>
    <row r="962" spans="2:13" x14ac:dyDescent="0.25">
      <c r="B962" t="s">
        <v>22</v>
      </c>
      <c r="C962" s="1" t="s">
        <v>20</v>
      </c>
      <c r="D962" s="2">
        <v>44773</v>
      </c>
      <c r="E962" s="8" t="s">
        <v>61</v>
      </c>
      <c r="F962" s="8" t="s">
        <v>64</v>
      </c>
      <c r="G962" s="8" t="s">
        <v>65</v>
      </c>
      <c r="H962" t="s">
        <v>21</v>
      </c>
      <c r="I962" s="4">
        <v>1200</v>
      </c>
      <c r="J962" s="8">
        <v>9</v>
      </c>
      <c r="K962" s="4">
        <f t="shared" si="22"/>
        <v>10800</v>
      </c>
      <c r="L962" s="4">
        <f t="shared" si="23"/>
        <v>3240</v>
      </c>
      <c r="M962" s="3">
        <v>0.3</v>
      </c>
    </row>
    <row r="963" spans="2:13" x14ac:dyDescent="0.25">
      <c r="B963" t="s">
        <v>27</v>
      </c>
      <c r="C963" s="1" t="s">
        <v>14</v>
      </c>
      <c r="D963" s="2">
        <v>44780</v>
      </c>
      <c r="E963" s="8" t="s">
        <v>61</v>
      </c>
      <c r="F963" s="8" t="s">
        <v>64</v>
      </c>
      <c r="G963" s="8" t="s">
        <v>65</v>
      </c>
      <c r="H963" t="s">
        <v>29</v>
      </c>
      <c r="I963" s="4">
        <v>5340</v>
      </c>
      <c r="J963" s="8">
        <v>12</v>
      </c>
      <c r="K963" s="4">
        <f t="shared" si="22"/>
        <v>64080</v>
      </c>
      <c r="L963" s="4">
        <f t="shared" si="23"/>
        <v>19224</v>
      </c>
      <c r="M963" s="3">
        <v>0.3</v>
      </c>
    </row>
    <row r="964" spans="2:13" x14ac:dyDescent="0.25">
      <c r="B964" t="s">
        <v>27</v>
      </c>
      <c r="C964" s="1" t="s">
        <v>14</v>
      </c>
      <c r="D964" s="2">
        <v>44787</v>
      </c>
      <c r="E964" s="8" t="s">
        <v>61</v>
      </c>
      <c r="F964" s="8" t="s">
        <v>64</v>
      </c>
      <c r="G964" s="8" t="s">
        <v>65</v>
      </c>
      <c r="H964" t="s">
        <v>29</v>
      </c>
      <c r="I964" s="4">
        <v>5340</v>
      </c>
      <c r="J964" s="8">
        <v>12</v>
      </c>
      <c r="K964" s="4">
        <f t="shared" si="22"/>
        <v>64080</v>
      </c>
      <c r="L964" s="4">
        <f t="shared" si="23"/>
        <v>19224</v>
      </c>
      <c r="M964" s="3">
        <v>0.3</v>
      </c>
    </row>
    <row r="965" spans="2:13" x14ac:dyDescent="0.25">
      <c r="B965" t="s">
        <v>34</v>
      </c>
      <c r="C965" s="1" t="s">
        <v>14</v>
      </c>
      <c r="D965" s="2">
        <v>44862</v>
      </c>
      <c r="E965" s="8" t="s">
        <v>61</v>
      </c>
      <c r="F965" s="8" t="s">
        <v>62</v>
      </c>
      <c r="G965" s="8" t="s">
        <v>63</v>
      </c>
      <c r="H965" t="s">
        <v>33</v>
      </c>
      <c r="I965" s="4">
        <v>4600</v>
      </c>
      <c r="J965" s="8">
        <v>3</v>
      </c>
      <c r="K965" s="4">
        <f t="shared" si="22"/>
        <v>13800</v>
      </c>
      <c r="L965" s="4">
        <f t="shared" si="23"/>
        <v>3450</v>
      </c>
      <c r="M965" s="3">
        <v>0.25</v>
      </c>
    </row>
    <row r="966" spans="2:13" x14ac:dyDescent="0.25">
      <c r="B966" t="s">
        <v>13</v>
      </c>
      <c r="C966" s="1" t="s">
        <v>20</v>
      </c>
      <c r="D966" s="2">
        <v>44794</v>
      </c>
      <c r="E966" s="8" t="s">
        <v>61</v>
      </c>
      <c r="F966" s="8" t="s">
        <v>64</v>
      </c>
      <c r="G966" s="8" t="s">
        <v>65</v>
      </c>
      <c r="H966" t="s">
        <v>23</v>
      </c>
      <c r="I966" s="4">
        <v>5130</v>
      </c>
      <c r="J966" s="8">
        <v>12</v>
      </c>
      <c r="K966" s="4">
        <f t="shared" si="22"/>
        <v>61560</v>
      </c>
      <c r="L966" s="4">
        <f t="shared" si="23"/>
        <v>24624</v>
      </c>
      <c r="M966" s="3">
        <v>0.4</v>
      </c>
    </row>
    <row r="967" spans="2:13" x14ac:dyDescent="0.25">
      <c r="B967" t="s">
        <v>34</v>
      </c>
      <c r="C967" s="1" t="s">
        <v>14</v>
      </c>
      <c r="D967" s="2">
        <v>44801</v>
      </c>
      <c r="E967" s="8" t="s">
        <v>61</v>
      </c>
      <c r="F967" s="8" t="s">
        <v>64</v>
      </c>
      <c r="G967" s="8" t="s">
        <v>65</v>
      </c>
      <c r="H967" t="s">
        <v>33</v>
      </c>
      <c r="I967" s="4">
        <v>4600</v>
      </c>
      <c r="J967" s="8">
        <v>2</v>
      </c>
      <c r="K967" s="4">
        <f t="shared" si="22"/>
        <v>9200</v>
      </c>
      <c r="L967" s="4">
        <f t="shared" si="23"/>
        <v>2300</v>
      </c>
      <c r="M967" s="3">
        <v>0.25</v>
      </c>
    </row>
    <row r="968" spans="2:13" x14ac:dyDescent="0.25">
      <c r="B968" t="s">
        <v>13</v>
      </c>
      <c r="C968" s="1" t="s">
        <v>20</v>
      </c>
      <c r="D968" s="2">
        <v>44808</v>
      </c>
      <c r="E968" s="8" t="s">
        <v>61</v>
      </c>
      <c r="F968" s="8" t="s">
        <v>64</v>
      </c>
      <c r="G968" s="8" t="s">
        <v>65</v>
      </c>
      <c r="H968" t="s">
        <v>33</v>
      </c>
      <c r="I968" s="4">
        <v>4600</v>
      </c>
      <c r="J968" s="8">
        <v>11</v>
      </c>
      <c r="K968" s="4">
        <f t="shared" si="22"/>
        <v>50600</v>
      </c>
      <c r="L968" s="4">
        <f t="shared" si="23"/>
        <v>12650</v>
      </c>
      <c r="M968" s="3">
        <v>0.25</v>
      </c>
    </row>
    <row r="969" spans="2:13" x14ac:dyDescent="0.25">
      <c r="B969" t="s">
        <v>13</v>
      </c>
      <c r="C969" s="1" t="s">
        <v>14</v>
      </c>
      <c r="D969" s="2">
        <v>44815</v>
      </c>
      <c r="E969" s="8" t="s">
        <v>61</v>
      </c>
      <c r="F969" s="8" t="s">
        <v>64</v>
      </c>
      <c r="G969" s="8" t="s">
        <v>65</v>
      </c>
      <c r="H969" t="s">
        <v>28</v>
      </c>
      <c r="I969" s="4">
        <v>1500</v>
      </c>
      <c r="J969" s="8">
        <v>3</v>
      </c>
      <c r="K969" s="4">
        <f t="shared" si="22"/>
        <v>4500</v>
      </c>
      <c r="L969" s="4">
        <f t="shared" si="23"/>
        <v>1800</v>
      </c>
      <c r="M969" s="3">
        <v>0.4</v>
      </c>
    </row>
    <row r="970" spans="2:13" x14ac:dyDescent="0.25">
      <c r="B970" t="s">
        <v>22</v>
      </c>
      <c r="C970" s="1" t="s">
        <v>20</v>
      </c>
      <c r="D970" s="2">
        <v>44822</v>
      </c>
      <c r="E970" s="8" t="s">
        <v>61</v>
      </c>
      <c r="F970" s="8" t="s">
        <v>64</v>
      </c>
      <c r="G970" s="8" t="s">
        <v>65</v>
      </c>
      <c r="H970" t="s">
        <v>21</v>
      </c>
      <c r="I970" s="4">
        <v>1200</v>
      </c>
      <c r="J970" s="8">
        <v>5</v>
      </c>
      <c r="K970" s="4">
        <f t="shared" si="22"/>
        <v>6000</v>
      </c>
      <c r="L970" s="4">
        <f t="shared" si="23"/>
        <v>1800</v>
      </c>
      <c r="M970" s="3">
        <v>0.3</v>
      </c>
    </row>
    <row r="971" spans="2:13" x14ac:dyDescent="0.25">
      <c r="B971" t="s">
        <v>27</v>
      </c>
      <c r="C971" s="1" t="s">
        <v>20</v>
      </c>
      <c r="D971" s="2">
        <v>44829</v>
      </c>
      <c r="E971" s="8" t="s">
        <v>61</v>
      </c>
      <c r="F971" s="8" t="s">
        <v>64</v>
      </c>
      <c r="G971" s="8" t="s">
        <v>65</v>
      </c>
      <c r="H971" t="s">
        <v>31</v>
      </c>
      <c r="I971" s="4">
        <v>5300</v>
      </c>
      <c r="J971" s="8">
        <v>8</v>
      </c>
      <c r="K971" s="4">
        <f t="shared" si="22"/>
        <v>42400</v>
      </c>
      <c r="L971" s="4">
        <f t="shared" si="23"/>
        <v>12720</v>
      </c>
      <c r="M971" s="3">
        <v>0.3</v>
      </c>
    </row>
    <row r="972" spans="2:13" x14ac:dyDescent="0.25">
      <c r="B972" t="s">
        <v>22</v>
      </c>
      <c r="C972" s="1" t="s">
        <v>20</v>
      </c>
      <c r="D972" s="2">
        <v>44836</v>
      </c>
      <c r="E972" s="8" t="s">
        <v>61</v>
      </c>
      <c r="F972" s="8" t="s">
        <v>64</v>
      </c>
      <c r="G972" s="8" t="s">
        <v>65</v>
      </c>
      <c r="H972" t="s">
        <v>25</v>
      </c>
      <c r="I972" s="4">
        <v>300</v>
      </c>
      <c r="J972" s="8">
        <v>7</v>
      </c>
      <c r="K972" s="4">
        <f t="shared" si="22"/>
        <v>2100</v>
      </c>
      <c r="L972" s="4">
        <f t="shared" si="23"/>
        <v>315</v>
      </c>
      <c r="M972" s="3">
        <v>0.15</v>
      </c>
    </row>
    <row r="973" spans="2:13" x14ac:dyDescent="0.25">
      <c r="B973" t="s">
        <v>27</v>
      </c>
      <c r="C973" s="1" t="s">
        <v>20</v>
      </c>
      <c r="D973" s="2">
        <v>44843</v>
      </c>
      <c r="E973" s="8" t="s">
        <v>61</v>
      </c>
      <c r="F973" s="8" t="s">
        <v>64</v>
      </c>
      <c r="G973" s="8" t="s">
        <v>65</v>
      </c>
      <c r="H973" t="s">
        <v>19</v>
      </c>
      <c r="I973" s="4">
        <v>500</v>
      </c>
      <c r="J973" s="8">
        <v>11</v>
      </c>
      <c r="K973" s="4">
        <f t="shared" si="22"/>
        <v>5500</v>
      </c>
      <c r="L973" s="4">
        <f t="shared" si="23"/>
        <v>1375</v>
      </c>
      <c r="M973" s="3">
        <v>0.25</v>
      </c>
    </row>
    <row r="974" spans="2:13" x14ac:dyDescent="0.25">
      <c r="B974" t="s">
        <v>13</v>
      </c>
      <c r="C974" s="1" t="s">
        <v>20</v>
      </c>
      <c r="D974" s="2">
        <v>44850</v>
      </c>
      <c r="E974" s="8" t="s">
        <v>61</v>
      </c>
      <c r="F974" s="8" t="s">
        <v>64</v>
      </c>
      <c r="G974" s="8" t="s">
        <v>65</v>
      </c>
      <c r="H974" t="s">
        <v>31</v>
      </c>
      <c r="I974" s="4">
        <v>5300</v>
      </c>
      <c r="J974" s="8">
        <v>12</v>
      </c>
      <c r="K974" s="4">
        <f t="shared" si="22"/>
        <v>63600</v>
      </c>
      <c r="L974" s="4">
        <f t="shared" si="23"/>
        <v>19080</v>
      </c>
      <c r="M974" s="3">
        <v>0.3</v>
      </c>
    </row>
    <row r="975" spans="2:13" x14ac:dyDescent="0.25">
      <c r="B975" t="s">
        <v>13</v>
      </c>
      <c r="C975" s="1" t="s">
        <v>14</v>
      </c>
      <c r="D975" s="2">
        <v>44857</v>
      </c>
      <c r="E975" s="8" t="s">
        <v>61</v>
      </c>
      <c r="F975" s="8" t="s">
        <v>64</v>
      </c>
      <c r="G975" s="8" t="s">
        <v>65</v>
      </c>
      <c r="H975" t="s">
        <v>23</v>
      </c>
      <c r="I975" s="4">
        <v>5130</v>
      </c>
      <c r="J975" s="8">
        <v>3</v>
      </c>
      <c r="K975" s="4">
        <f t="shared" si="22"/>
        <v>15390</v>
      </c>
      <c r="L975" s="4">
        <f t="shared" si="23"/>
        <v>6156</v>
      </c>
      <c r="M975" s="3">
        <v>0.4</v>
      </c>
    </row>
    <row r="976" spans="2:13" x14ac:dyDescent="0.25">
      <c r="B976" t="s">
        <v>13</v>
      </c>
      <c r="C976" s="1" t="s">
        <v>20</v>
      </c>
      <c r="D976" s="2">
        <v>44864</v>
      </c>
      <c r="E976" s="8" t="s">
        <v>61</v>
      </c>
      <c r="F976" s="8" t="s">
        <v>64</v>
      </c>
      <c r="G976" s="8" t="s">
        <v>65</v>
      </c>
      <c r="H976" t="s">
        <v>25</v>
      </c>
      <c r="I976" s="4">
        <v>300</v>
      </c>
      <c r="J976" s="8">
        <v>2</v>
      </c>
      <c r="K976" s="4">
        <f t="shared" si="22"/>
        <v>600</v>
      </c>
      <c r="L976" s="4">
        <f t="shared" si="23"/>
        <v>90</v>
      </c>
      <c r="M976" s="3">
        <v>0.15</v>
      </c>
    </row>
    <row r="977" spans="2:13" x14ac:dyDescent="0.25">
      <c r="B977" t="s">
        <v>13</v>
      </c>
      <c r="C977" s="1" t="s">
        <v>14</v>
      </c>
      <c r="D977" s="2">
        <v>44871</v>
      </c>
      <c r="E977" s="8" t="s">
        <v>61</v>
      </c>
      <c r="F977" s="8" t="s">
        <v>64</v>
      </c>
      <c r="G977" s="8" t="s">
        <v>65</v>
      </c>
      <c r="H977" t="s">
        <v>35</v>
      </c>
      <c r="I977" s="4">
        <v>4500</v>
      </c>
      <c r="J977" s="8">
        <v>15</v>
      </c>
      <c r="K977" s="4">
        <f t="shared" si="22"/>
        <v>67500</v>
      </c>
      <c r="L977" s="4">
        <f t="shared" si="23"/>
        <v>16875</v>
      </c>
      <c r="M977" s="3">
        <v>0.25</v>
      </c>
    </row>
    <row r="978" spans="2:13" x14ac:dyDescent="0.25">
      <c r="B978" t="s">
        <v>13</v>
      </c>
      <c r="C978" s="1" t="s">
        <v>20</v>
      </c>
      <c r="D978" s="2">
        <v>44878</v>
      </c>
      <c r="E978" s="8" t="s">
        <v>61</v>
      </c>
      <c r="F978" s="8" t="s">
        <v>64</v>
      </c>
      <c r="G978" s="8" t="s">
        <v>65</v>
      </c>
      <c r="H978" t="s">
        <v>25</v>
      </c>
      <c r="I978" s="4">
        <v>300</v>
      </c>
      <c r="J978" s="8">
        <v>5</v>
      </c>
      <c r="K978" s="4">
        <f t="shared" si="22"/>
        <v>1500</v>
      </c>
      <c r="L978" s="4">
        <f t="shared" si="23"/>
        <v>225</v>
      </c>
      <c r="M978" s="3">
        <v>0.15</v>
      </c>
    </row>
    <row r="979" spans="2:13" x14ac:dyDescent="0.25">
      <c r="B979" t="s">
        <v>13</v>
      </c>
      <c r="C979" s="1" t="s">
        <v>20</v>
      </c>
      <c r="D979" s="2">
        <v>44885</v>
      </c>
      <c r="E979" s="8" t="s">
        <v>61</v>
      </c>
      <c r="F979" s="8" t="s">
        <v>64</v>
      </c>
      <c r="G979" s="8" t="s">
        <v>65</v>
      </c>
      <c r="H979" t="s">
        <v>19</v>
      </c>
      <c r="I979" s="4">
        <v>500</v>
      </c>
      <c r="J979" s="8">
        <v>5</v>
      </c>
      <c r="K979" s="4">
        <f t="shared" si="22"/>
        <v>2500</v>
      </c>
      <c r="L979" s="4">
        <f t="shared" si="23"/>
        <v>625</v>
      </c>
      <c r="M979" s="3">
        <v>0.25</v>
      </c>
    </row>
    <row r="980" spans="2:13" x14ac:dyDescent="0.25">
      <c r="B980" t="s">
        <v>27</v>
      </c>
      <c r="C980" s="1" t="s">
        <v>20</v>
      </c>
      <c r="D980" s="2">
        <v>44892</v>
      </c>
      <c r="E980" s="8" t="s">
        <v>61</v>
      </c>
      <c r="F980" s="8" t="s">
        <v>62</v>
      </c>
      <c r="G980" s="8" t="s">
        <v>63</v>
      </c>
      <c r="H980" t="s">
        <v>35</v>
      </c>
      <c r="I980" s="4">
        <v>4500</v>
      </c>
      <c r="J980" s="8">
        <v>4</v>
      </c>
      <c r="K980" s="4">
        <f t="shared" si="22"/>
        <v>18000</v>
      </c>
      <c r="L980" s="4">
        <f t="shared" si="23"/>
        <v>4500</v>
      </c>
      <c r="M980" s="3">
        <v>0.25</v>
      </c>
    </row>
    <row r="981" spans="2:13" x14ac:dyDescent="0.25">
      <c r="B981" t="s">
        <v>13</v>
      </c>
      <c r="C981" s="1" t="s">
        <v>20</v>
      </c>
      <c r="D981" s="2">
        <v>44892</v>
      </c>
      <c r="E981" s="8" t="s">
        <v>61</v>
      </c>
      <c r="F981" s="8" t="s">
        <v>64</v>
      </c>
      <c r="G981" s="8" t="s">
        <v>65</v>
      </c>
      <c r="H981" t="s">
        <v>33</v>
      </c>
      <c r="I981" s="4">
        <v>4600</v>
      </c>
      <c r="J981" s="8">
        <v>7</v>
      </c>
      <c r="K981" s="4">
        <f t="shared" si="22"/>
        <v>32200</v>
      </c>
      <c r="L981" s="4">
        <f t="shared" si="23"/>
        <v>8050</v>
      </c>
      <c r="M981" s="3">
        <v>0.25</v>
      </c>
    </row>
    <row r="982" spans="2:13" x14ac:dyDescent="0.25">
      <c r="B982" t="s">
        <v>34</v>
      </c>
      <c r="C982" s="1" t="s">
        <v>20</v>
      </c>
      <c r="D982" s="2">
        <v>44922</v>
      </c>
      <c r="E982" s="8" t="s">
        <v>61</v>
      </c>
      <c r="F982" s="8" t="s">
        <v>62</v>
      </c>
      <c r="G982" s="8" t="s">
        <v>63</v>
      </c>
      <c r="H982" t="s">
        <v>33</v>
      </c>
      <c r="I982" s="4">
        <v>4600</v>
      </c>
      <c r="J982" s="8">
        <v>3</v>
      </c>
      <c r="K982" s="4">
        <f t="shared" si="22"/>
        <v>13800</v>
      </c>
      <c r="L982" s="4">
        <f t="shared" si="23"/>
        <v>3450</v>
      </c>
      <c r="M982" s="3">
        <v>0.25</v>
      </c>
    </row>
    <row r="983" spans="2:13" x14ac:dyDescent="0.25">
      <c r="B983" t="s">
        <v>27</v>
      </c>
      <c r="C983" s="1" t="s">
        <v>20</v>
      </c>
      <c r="D983" s="2">
        <v>44952</v>
      </c>
      <c r="E983" s="8" t="s">
        <v>61</v>
      </c>
      <c r="F983" s="8" t="s">
        <v>62</v>
      </c>
      <c r="G983" s="8" t="s">
        <v>63</v>
      </c>
      <c r="H983" t="s">
        <v>32</v>
      </c>
      <c r="I983" s="4">
        <v>3200</v>
      </c>
      <c r="J983" s="8">
        <v>4</v>
      </c>
      <c r="K983" s="4">
        <f t="shared" si="22"/>
        <v>12800</v>
      </c>
      <c r="L983" s="4">
        <f t="shared" si="23"/>
        <v>2560</v>
      </c>
      <c r="M983" s="3">
        <v>0.2</v>
      </c>
    </row>
    <row r="984" spans="2:13" x14ac:dyDescent="0.25">
      <c r="B984" t="s">
        <v>34</v>
      </c>
      <c r="C984" s="1" t="s">
        <v>20</v>
      </c>
      <c r="D984" s="2">
        <v>44982</v>
      </c>
      <c r="E984" s="8" t="s">
        <v>61</v>
      </c>
      <c r="F984" s="8" t="s">
        <v>62</v>
      </c>
      <c r="G984" s="8" t="s">
        <v>63</v>
      </c>
      <c r="H984" t="s">
        <v>31</v>
      </c>
      <c r="I984" s="4">
        <v>5300</v>
      </c>
      <c r="J984" s="8">
        <v>5</v>
      </c>
      <c r="K984" s="4">
        <f t="shared" si="22"/>
        <v>26500</v>
      </c>
      <c r="L984" s="4">
        <f t="shared" si="23"/>
        <v>7950</v>
      </c>
      <c r="M984" s="3">
        <v>0.3</v>
      </c>
    </row>
    <row r="985" spans="2:13" x14ac:dyDescent="0.25">
      <c r="B985" t="s">
        <v>27</v>
      </c>
      <c r="C985" s="1" t="s">
        <v>14</v>
      </c>
      <c r="D985" s="2">
        <v>45012</v>
      </c>
      <c r="E985" s="8" t="s">
        <v>61</v>
      </c>
      <c r="F985" s="8" t="s">
        <v>62</v>
      </c>
      <c r="G985" s="8" t="s">
        <v>63</v>
      </c>
      <c r="H985" t="s">
        <v>21</v>
      </c>
      <c r="I985" s="4">
        <v>1200</v>
      </c>
      <c r="J985" s="8">
        <v>7</v>
      </c>
      <c r="K985" s="4">
        <f t="shared" si="22"/>
        <v>8400</v>
      </c>
      <c r="L985" s="4">
        <f t="shared" si="23"/>
        <v>2520</v>
      </c>
      <c r="M985" s="3">
        <v>0.3</v>
      </c>
    </row>
    <row r="986" spans="2:13" x14ac:dyDescent="0.25">
      <c r="B986" t="s">
        <v>13</v>
      </c>
      <c r="C986" s="1" t="s">
        <v>14</v>
      </c>
      <c r="D986" s="2">
        <v>45042</v>
      </c>
      <c r="E986" s="8" t="s">
        <v>61</v>
      </c>
      <c r="F986" s="8" t="s">
        <v>62</v>
      </c>
      <c r="G986" s="8" t="s">
        <v>63</v>
      </c>
      <c r="H986" t="s">
        <v>29</v>
      </c>
      <c r="I986" s="4">
        <v>5340</v>
      </c>
      <c r="J986" s="8">
        <v>10</v>
      </c>
      <c r="K986" s="4">
        <f t="shared" ref="K986:K989" si="24">I986*J986</f>
        <v>53400</v>
      </c>
      <c r="L986" s="4">
        <f t="shared" ref="L986:L989" si="25">K986*M986</f>
        <v>16020</v>
      </c>
      <c r="M986" s="3">
        <v>0.3</v>
      </c>
    </row>
    <row r="987" spans="2:13" x14ac:dyDescent="0.25">
      <c r="B987" t="s">
        <v>24</v>
      </c>
      <c r="C987" s="1" t="s">
        <v>14</v>
      </c>
      <c r="D987" s="2">
        <v>45072</v>
      </c>
      <c r="E987" s="8" t="s">
        <v>61</v>
      </c>
      <c r="F987" s="8" t="s">
        <v>62</v>
      </c>
      <c r="G987" s="8" t="s">
        <v>63</v>
      </c>
      <c r="H987" t="s">
        <v>23</v>
      </c>
      <c r="I987" s="4">
        <v>5130</v>
      </c>
      <c r="J987" s="8">
        <v>8</v>
      </c>
      <c r="K987" s="4">
        <f t="shared" si="24"/>
        <v>41040</v>
      </c>
      <c r="L987" s="4">
        <f t="shared" si="25"/>
        <v>16416</v>
      </c>
      <c r="M987" s="3">
        <v>0.4</v>
      </c>
    </row>
    <row r="988" spans="2:13" x14ac:dyDescent="0.25">
      <c r="B988" t="s">
        <v>13</v>
      </c>
      <c r="C988" s="1" t="s">
        <v>20</v>
      </c>
      <c r="D988" s="2">
        <v>45102</v>
      </c>
      <c r="E988" s="8" t="s">
        <v>61</v>
      </c>
      <c r="F988" s="8" t="s">
        <v>62</v>
      </c>
      <c r="G988" s="8" t="s">
        <v>63</v>
      </c>
      <c r="H988" t="s">
        <v>33</v>
      </c>
      <c r="I988" s="4">
        <v>4600</v>
      </c>
      <c r="J988" s="8">
        <v>5</v>
      </c>
      <c r="K988" s="4">
        <f t="shared" si="24"/>
        <v>23000</v>
      </c>
      <c r="L988" s="4">
        <f t="shared" si="25"/>
        <v>5750</v>
      </c>
      <c r="M988" s="3">
        <v>0.25</v>
      </c>
    </row>
    <row r="989" spans="2:13" x14ac:dyDescent="0.25">
      <c r="B989" t="s">
        <v>34</v>
      </c>
      <c r="C989" s="1" t="s">
        <v>20</v>
      </c>
      <c r="D989" s="2">
        <v>45132</v>
      </c>
      <c r="E989" s="8" t="s">
        <v>61</v>
      </c>
      <c r="F989" s="8" t="s">
        <v>62</v>
      </c>
      <c r="G989" s="8" t="s">
        <v>63</v>
      </c>
      <c r="H989" t="s">
        <v>32</v>
      </c>
      <c r="I989" s="4">
        <v>3200</v>
      </c>
      <c r="J989" s="8">
        <v>3</v>
      </c>
      <c r="K989" s="4">
        <f t="shared" si="24"/>
        <v>9600</v>
      </c>
      <c r="L989" s="4">
        <f t="shared" si="25"/>
        <v>1920</v>
      </c>
      <c r="M989" s="3">
        <v>0.2</v>
      </c>
    </row>
    <row r="990" spans="2:13" x14ac:dyDescent="0.25">
      <c r="B990" t="s">
        <v>13</v>
      </c>
      <c r="C990" s="1" t="s">
        <v>20</v>
      </c>
      <c r="D990" s="2">
        <v>44562</v>
      </c>
      <c r="E990" s="8" t="s">
        <v>61</v>
      </c>
      <c r="F990" s="8" t="s">
        <v>66</v>
      </c>
      <c r="G990" s="8" t="s">
        <v>67</v>
      </c>
      <c r="H990" t="s">
        <v>23</v>
      </c>
      <c r="I990" s="4">
        <v>5130</v>
      </c>
      <c r="J990" s="8">
        <v>10</v>
      </c>
      <c r="K990" s="4">
        <v>30780</v>
      </c>
      <c r="L990" s="4">
        <v>12312</v>
      </c>
      <c r="M990" s="3">
        <v>0.4</v>
      </c>
    </row>
    <row r="991" spans="2:13" x14ac:dyDescent="0.25">
      <c r="B991" t="s">
        <v>13</v>
      </c>
      <c r="C991" s="1" t="s">
        <v>14</v>
      </c>
      <c r="D991" s="2">
        <v>44592</v>
      </c>
      <c r="E991" s="8" t="s">
        <v>61</v>
      </c>
      <c r="F991" s="8" t="s">
        <v>66</v>
      </c>
      <c r="G991" s="8" t="s">
        <v>67</v>
      </c>
      <c r="H991" t="s">
        <v>28</v>
      </c>
      <c r="I991" s="4">
        <v>1500</v>
      </c>
      <c r="J991" s="8">
        <v>16</v>
      </c>
      <c r="K991" s="4">
        <v>9000</v>
      </c>
      <c r="L991" s="4">
        <v>3600</v>
      </c>
      <c r="M991" s="3">
        <v>0.4</v>
      </c>
    </row>
    <row r="992" spans="2:13" x14ac:dyDescent="0.25">
      <c r="B992" t="s">
        <v>13</v>
      </c>
      <c r="C992" s="1" t="s">
        <v>14</v>
      </c>
      <c r="D992" s="2">
        <v>44622</v>
      </c>
      <c r="E992" s="8" t="s">
        <v>61</v>
      </c>
      <c r="F992" s="8" t="s">
        <v>66</v>
      </c>
      <c r="G992" s="8" t="s">
        <v>67</v>
      </c>
      <c r="H992" t="s">
        <v>30</v>
      </c>
      <c r="I992" s="4">
        <v>3400</v>
      </c>
      <c r="J992" s="8">
        <v>18</v>
      </c>
      <c r="K992" s="4">
        <v>27200</v>
      </c>
      <c r="L992" s="4">
        <v>9520</v>
      </c>
      <c r="M992" s="3">
        <v>0.35</v>
      </c>
    </row>
    <row r="993" spans="2:13" x14ac:dyDescent="0.25">
      <c r="B993" t="s">
        <v>22</v>
      </c>
      <c r="C993" s="1" t="s">
        <v>20</v>
      </c>
      <c r="D993" s="2">
        <v>44652</v>
      </c>
      <c r="E993" s="8" t="s">
        <v>61</v>
      </c>
      <c r="F993" s="8" t="s">
        <v>66</v>
      </c>
      <c r="G993" s="8" t="s">
        <v>67</v>
      </c>
      <c r="H993" t="s">
        <v>25</v>
      </c>
      <c r="I993" s="4">
        <v>300</v>
      </c>
      <c r="J993" s="8">
        <v>13</v>
      </c>
      <c r="K993" s="4">
        <v>900</v>
      </c>
      <c r="L993" s="4">
        <v>135</v>
      </c>
      <c r="M993" s="3">
        <v>0.15</v>
      </c>
    </row>
    <row r="994" spans="2:13" x14ac:dyDescent="0.25">
      <c r="B994" t="s">
        <v>24</v>
      </c>
      <c r="C994" s="1" t="s">
        <v>20</v>
      </c>
      <c r="D994" s="2">
        <v>44682</v>
      </c>
      <c r="E994" s="8" t="s">
        <v>61</v>
      </c>
      <c r="F994" s="8" t="s">
        <v>66</v>
      </c>
      <c r="G994" s="8" t="s">
        <v>67</v>
      </c>
      <c r="H994" t="s">
        <v>26</v>
      </c>
      <c r="I994" s="4">
        <v>1700</v>
      </c>
      <c r="J994" s="8">
        <v>20</v>
      </c>
      <c r="K994" s="4">
        <v>20400</v>
      </c>
      <c r="L994" s="4">
        <v>10200</v>
      </c>
      <c r="M994" s="3">
        <v>0.5</v>
      </c>
    </row>
    <row r="995" spans="2:13" x14ac:dyDescent="0.25">
      <c r="B995" t="s">
        <v>24</v>
      </c>
      <c r="C995" s="1" t="s">
        <v>20</v>
      </c>
      <c r="D995" s="2">
        <v>44712</v>
      </c>
      <c r="E995" s="8" t="s">
        <v>61</v>
      </c>
      <c r="F995" s="8" t="s">
        <v>66</v>
      </c>
      <c r="G995" s="8" t="s">
        <v>67</v>
      </c>
      <c r="H995" t="s">
        <v>26</v>
      </c>
      <c r="I995" s="4">
        <v>1700</v>
      </c>
      <c r="J995" s="8">
        <v>21</v>
      </c>
      <c r="K995" s="4">
        <v>18700</v>
      </c>
      <c r="L995" s="4">
        <v>9350</v>
      </c>
      <c r="M995" s="3">
        <v>0.5</v>
      </c>
    </row>
    <row r="996" spans="2:13" x14ac:dyDescent="0.25">
      <c r="B996" t="s">
        <v>13</v>
      </c>
      <c r="C996" s="1" t="s">
        <v>14</v>
      </c>
      <c r="D996" s="2">
        <v>44742</v>
      </c>
      <c r="E996" s="8" t="s">
        <v>61</v>
      </c>
      <c r="F996" s="8" t="s">
        <v>66</v>
      </c>
      <c r="G996" s="8" t="s">
        <v>67</v>
      </c>
      <c r="H996" t="s">
        <v>31</v>
      </c>
      <c r="I996" s="4">
        <v>5300</v>
      </c>
      <c r="J996" s="8">
        <v>19</v>
      </c>
      <c r="K996" s="4">
        <v>47700</v>
      </c>
      <c r="L996" s="4">
        <v>14310</v>
      </c>
      <c r="M996" s="3">
        <v>0.3</v>
      </c>
    </row>
    <row r="997" spans="2:13" x14ac:dyDescent="0.25">
      <c r="B997" t="s">
        <v>24</v>
      </c>
      <c r="C997" s="1" t="s">
        <v>20</v>
      </c>
      <c r="D997" s="2">
        <v>44772</v>
      </c>
      <c r="E997" s="8" t="s">
        <v>61</v>
      </c>
      <c r="F997" s="8" t="s">
        <v>66</v>
      </c>
      <c r="G997" s="8" t="s">
        <v>67</v>
      </c>
      <c r="H997" t="s">
        <v>28</v>
      </c>
      <c r="I997" s="4">
        <v>1500</v>
      </c>
      <c r="J997" s="8">
        <v>14</v>
      </c>
      <c r="K997" s="4">
        <v>7500</v>
      </c>
      <c r="L997" s="4">
        <v>3000</v>
      </c>
      <c r="M997" s="3">
        <v>0.4</v>
      </c>
    </row>
    <row r="998" spans="2:13" x14ac:dyDescent="0.25">
      <c r="B998" t="s">
        <v>13</v>
      </c>
      <c r="C998" s="1" t="s">
        <v>20</v>
      </c>
      <c r="D998" s="2">
        <v>44802</v>
      </c>
      <c r="E998" s="8" t="s">
        <v>61</v>
      </c>
      <c r="F998" s="8" t="s">
        <v>66</v>
      </c>
      <c r="G998" s="8" t="s">
        <v>67</v>
      </c>
      <c r="H998" t="s">
        <v>26</v>
      </c>
      <c r="I998" s="4">
        <v>1700</v>
      </c>
      <c r="J998" s="8">
        <v>5</v>
      </c>
      <c r="K998" s="4">
        <v>8500</v>
      </c>
      <c r="L998" s="4">
        <v>4250</v>
      </c>
      <c r="M998" s="3">
        <v>0.5</v>
      </c>
    </row>
    <row r="999" spans="2:13" x14ac:dyDescent="0.25">
      <c r="B999" t="s">
        <v>13</v>
      </c>
      <c r="C999" s="1" t="s">
        <v>20</v>
      </c>
      <c r="D999" s="2">
        <v>44832</v>
      </c>
      <c r="E999" s="8" t="s">
        <v>61</v>
      </c>
      <c r="F999" s="8" t="s">
        <v>66</v>
      </c>
      <c r="G999" s="8" t="s">
        <v>67</v>
      </c>
      <c r="H999" t="s">
        <v>33</v>
      </c>
      <c r="I999" s="4">
        <v>4600</v>
      </c>
      <c r="J999" s="8">
        <v>6</v>
      </c>
      <c r="K999" s="4">
        <v>27600</v>
      </c>
      <c r="L999" s="4">
        <v>6900</v>
      </c>
      <c r="M999" s="3">
        <v>0.25</v>
      </c>
    </row>
    <row r="1000" spans="2:13" x14ac:dyDescent="0.25">
      <c r="B1000" t="s">
        <v>34</v>
      </c>
      <c r="C1000" s="1" t="s">
        <v>14</v>
      </c>
      <c r="D1000" s="2">
        <v>44862</v>
      </c>
      <c r="E1000" s="8" t="s">
        <v>61</v>
      </c>
      <c r="F1000" s="8" t="s">
        <v>66</v>
      </c>
      <c r="G1000" s="8" t="s">
        <v>67</v>
      </c>
      <c r="H1000" t="s">
        <v>33</v>
      </c>
      <c r="I1000" s="4">
        <v>4600</v>
      </c>
      <c r="J1000" s="8">
        <v>3</v>
      </c>
      <c r="K1000" s="4">
        <v>13800</v>
      </c>
      <c r="L1000" s="4">
        <v>3450</v>
      </c>
      <c r="M1000" s="3">
        <v>0.25</v>
      </c>
    </row>
    <row r="1001" spans="2:13" x14ac:dyDescent="0.25">
      <c r="B1001" t="s">
        <v>27</v>
      </c>
      <c r="C1001" s="1" t="s">
        <v>20</v>
      </c>
      <c r="D1001" s="2">
        <v>44892</v>
      </c>
      <c r="E1001" s="8" t="s">
        <v>61</v>
      </c>
      <c r="F1001" s="8" t="s">
        <v>66</v>
      </c>
      <c r="G1001" s="8" t="s">
        <v>67</v>
      </c>
      <c r="H1001" t="s">
        <v>35</v>
      </c>
      <c r="I1001" s="4">
        <v>4500</v>
      </c>
      <c r="J1001" s="8">
        <v>4</v>
      </c>
      <c r="K1001" s="4">
        <v>18000</v>
      </c>
      <c r="L1001" s="4">
        <v>4500</v>
      </c>
      <c r="M1001" s="3">
        <v>0.25</v>
      </c>
    </row>
    <row r="1002" spans="2:13" x14ac:dyDescent="0.25">
      <c r="B1002" t="s">
        <v>34</v>
      </c>
      <c r="C1002" s="1" t="s">
        <v>20</v>
      </c>
      <c r="D1002" s="2">
        <v>44922</v>
      </c>
      <c r="E1002" s="8" t="s">
        <v>61</v>
      </c>
      <c r="F1002" s="8" t="s">
        <v>66</v>
      </c>
      <c r="G1002" s="8" t="s">
        <v>67</v>
      </c>
      <c r="H1002" t="s">
        <v>33</v>
      </c>
      <c r="I1002" s="4">
        <v>4600</v>
      </c>
      <c r="J1002" s="8">
        <v>3</v>
      </c>
      <c r="K1002" s="4">
        <v>13800</v>
      </c>
      <c r="L1002" s="4">
        <v>3450</v>
      </c>
      <c r="M1002" s="3">
        <v>0.25</v>
      </c>
    </row>
    <row r="1003" spans="2:13" x14ac:dyDescent="0.25">
      <c r="B1003" t="s">
        <v>27</v>
      </c>
      <c r="C1003" s="1" t="s">
        <v>20</v>
      </c>
      <c r="D1003" s="2">
        <v>44952</v>
      </c>
      <c r="E1003" s="8" t="s">
        <v>61</v>
      </c>
      <c r="F1003" s="8" t="s">
        <v>66</v>
      </c>
      <c r="G1003" s="8" t="s">
        <v>67</v>
      </c>
      <c r="H1003" t="s">
        <v>32</v>
      </c>
      <c r="I1003" s="4">
        <v>3200</v>
      </c>
      <c r="J1003" s="8">
        <v>4</v>
      </c>
      <c r="K1003" s="4">
        <v>12800</v>
      </c>
      <c r="L1003" s="4">
        <v>2560</v>
      </c>
      <c r="M1003" s="3">
        <v>0.2</v>
      </c>
    </row>
    <row r="1004" spans="2:13" x14ac:dyDescent="0.25">
      <c r="B1004" t="s">
        <v>34</v>
      </c>
      <c r="C1004" s="1" t="s">
        <v>20</v>
      </c>
      <c r="D1004" s="2">
        <v>44982</v>
      </c>
      <c r="E1004" s="8" t="s">
        <v>61</v>
      </c>
      <c r="F1004" s="8" t="s">
        <v>66</v>
      </c>
      <c r="G1004" s="8" t="s">
        <v>67</v>
      </c>
      <c r="H1004" t="s">
        <v>31</v>
      </c>
      <c r="I1004" s="4">
        <v>5300</v>
      </c>
      <c r="J1004" s="8">
        <v>15</v>
      </c>
      <c r="K1004" s="4">
        <v>26500</v>
      </c>
      <c r="L1004" s="4">
        <v>7950</v>
      </c>
      <c r="M1004" s="3">
        <v>0.3</v>
      </c>
    </row>
    <row r="1005" spans="2:13" x14ac:dyDescent="0.25">
      <c r="B1005" t="s">
        <v>27</v>
      </c>
      <c r="C1005" s="1" t="s">
        <v>14</v>
      </c>
      <c r="D1005" s="2">
        <v>45012</v>
      </c>
      <c r="E1005" s="8" t="s">
        <v>61</v>
      </c>
      <c r="F1005" s="8" t="s">
        <v>66</v>
      </c>
      <c r="G1005" s="8" t="s">
        <v>67</v>
      </c>
      <c r="H1005" t="s">
        <v>21</v>
      </c>
      <c r="I1005" s="4">
        <v>1200</v>
      </c>
      <c r="J1005" s="8">
        <v>20</v>
      </c>
      <c r="K1005" s="4">
        <v>8400</v>
      </c>
      <c r="L1005" s="4">
        <v>2520</v>
      </c>
      <c r="M1005" s="3">
        <v>0.3</v>
      </c>
    </row>
    <row r="1006" spans="2:13" x14ac:dyDescent="0.25">
      <c r="B1006" t="s">
        <v>13</v>
      </c>
      <c r="C1006" s="1" t="s">
        <v>14</v>
      </c>
      <c r="D1006" s="2">
        <v>45042</v>
      </c>
      <c r="E1006" s="8" t="s">
        <v>61</v>
      </c>
      <c r="F1006" s="8" t="s">
        <v>66</v>
      </c>
      <c r="G1006" s="8" t="s">
        <v>67</v>
      </c>
      <c r="H1006" t="s">
        <v>29</v>
      </c>
      <c r="I1006" s="4">
        <v>5340</v>
      </c>
      <c r="J1006" s="8">
        <v>10</v>
      </c>
      <c r="K1006" s="4">
        <v>53400</v>
      </c>
      <c r="L1006" s="4">
        <v>16020</v>
      </c>
      <c r="M1006" s="3">
        <v>0.3</v>
      </c>
    </row>
    <row r="1007" spans="2:13" x14ac:dyDescent="0.25">
      <c r="B1007" t="s">
        <v>24</v>
      </c>
      <c r="C1007" s="1" t="s">
        <v>14</v>
      </c>
      <c r="D1007" s="2">
        <v>45072</v>
      </c>
      <c r="E1007" s="8" t="s">
        <v>61</v>
      </c>
      <c r="F1007" s="8" t="s">
        <v>68</v>
      </c>
      <c r="G1007" s="8" t="s">
        <v>69</v>
      </c>
      <c r="H1007" t="s">
        <v>23</v>
      </c>
      <c r="I1007" s="4">
        <v>5130</v>
      </c>
      <c r="J1007" s="8">
        <v>8</v>
      </c>
      <c r="K1007" s="4">
        <v>41040</v>
      </c>
      <c r="L1007" s="4">
        <v>16416</v>
      </c>
      <c r="M1007" s="3">
        <v>0.4</v>
      </c>
    </row>
    <row r="1008" spans="2:13" x14ac:dyDescent="0.25">
      <c r="B1008" t="s">
        <v>13</v>
      </c>
      <c r="C1008" s="1" t="s">
        <v>20</v>
      </c>
      <c r="D1008" s="2">
        <v>45102</v>
      </c>
      <c r="E1008" s="8" t="s">
        <v>61</v>
      </c>
      <c r="F1008" s="8" t="s">
        <v>68</v>
      </c>
      <c r="G1008" s="8" t="s">
        <v>69</v>
      </c>
      <c r="H1008" t="s">
        <v>33</v>
      </c>
      <c r="I1008" s="4">
        <v>4600</v>
      </c>
      <c r="J1008" s="8">
        <v>15</v>
      </c>
      <c r="K1008" s="4">
        <v>23000</v>
      </c>
      <c r="L1008" s="4">
        <v>5750</v>
      </c>
      <c r="M1008" s="3">
        <v>0.25</v>
      </c>
    </row>
    <row r="1009" spans="2:13" x14ac:dyDescent="0.25">
      <c r="B1009" t="s">
        <v>34</v>
      </c>
      <c r="C1009" s="1" t="s">
        <v>20</v>
      </c>
      <c r="D1009" s="2">
        <v>45132</v>
      </c>
      <c r="E1009" s="8" t="s">
        <v>61</v>
      </c>
      <c r="F1009" s="8" t="s">
        <v>68</v>
      </c>
      <c r="G1009" s="8" t="s">
        <v>69</v>
      </c>
      <c r="H1009" t="s">
        <v>32</v>
      </c>
      <c r="I1009" s="4">
        <v>3200</v>
      </c>
      <c r="J1009" s="8">
        <v>3</v>
      </c>
      <c r="K1009" s="4">
        <v>9600</v>
      </c>
      <c r="L1009" s="4">
        <v>1920</v>
      </c>
      <c r="M1009" s="3">
        <v>0.2</v>
      </c>
    </row>
    <row r="1010" spans="2:13" x14ac:dyDescent="0.25">
      <c r="B1010" t="s">
        <v>13</v>
      </c>
      <c r="C1010" s="1" t="s">
        <v>20</v>
      </c>
      <c r="D1010" s="2">
        <v>44562</v>
      </c>
      <c r="E1010" s="8" t="s">
        <v>61</v>
      </c>
      <c r="F1010" s="8" t="s">
        <v>68</v>
      </c>
      <c r="G1010" s="8" t="s">
        <v>69</v>
      </c>
      <c r="H1010" t="s">
        <v>23</v>
      </c>
      <c r="I1010" s="4">
        <v>5130</v>
      </c>
      <c r="J1010" s="8">
        <v>6</v>
      </c>
      <c r="K1010" s="4">
        <v>30780</v>
      </c>
      <c r="L1010" s="4">
        <v>12312</v>
      </c>
      <c r="M1010" s="3">
        <v>0.4</v>
      </c>
    </row>
    <row r="1011" spans="2:13" x14ac:dyDescent="0.25">
      <c r="B1011" t="s">
        <v>13</v>
      </c>
      <c r="C1011" s="1" t="s">
        <v>14</v>
      </c>
      <c r="D1011" s="2">
        <v>44592</v>
      </c>
      <c r="E1011" s="8" t="s">
        <v>61</v>
      </c>
      <c r="F1011" s="8" t="s">
        <v>68</v>
      </c>
      <c r="G1011" s="8" t="s">
        <v>69</v>
      </c>
      <c r="H1011" t="s">
        <v>28</v>
      </c>
      <c r="I1011" s="4">
        <v>1500</v>
      </c>
      <c r="J1011" s="8">
        <v>6</v>
      </c>
      <c r="K1011" s="4">
        <v>9000</v>
      </c>
      <c r="L1011" s="4">
        <v>3600</v>
      </c>
      <c r="M1011" s="3">
        <v>0.4</v>
      </c>
    </row>
    <row r="1012" spans="2:13" x14ac:dyDescent="0.25">
      <c r="B1012" t="s">
        <v>13</v>
      </c>
      <c r="C1012" s="1" t="s">
        <v>14</v>
      </c>
      <c r="D1012" s="2">
        <v>44622</v>
      </c>
      <c r="E1012" s="8" t="s">
        <v>61</v>
      </c>
      <c r="F1012" s="8" t="s">
        <v>68</v>
      </c>
      <c r="G1012" s="8" t="s">
        <v>69</v>
      </c>
      <c r="H1012" t="s">
        <v>30</v>
      </c>
      <c r="I1012" s="4">
        <v>3400</v>
      </c>
      <c r="J1012" s="8">
        <v>8</v>
      </c>
      <c r="K1012" s="4">
        <v>27200</v>
      </c>
      <c r="L1012" s="4">
        <v>9520</v>
      </c>
      <c r="M1012" s="3">
        <v>0.35</v>
      </c>
    </row>
    <row r="1013" spans="2:13" x14ac:dyDescent="0.25">
      <c r="B1013" t="s">
        <v>22</v>
      </c>
      <c r="C1013" s="1" t="s">
        <v>20</v>
      </c>
      <c r="D1013" s="2">
        <v>44652</v>
      </c>
      <c r="E1013" s="8" t="s">
        <v>61</v>
      </c>
      <c r="F1013" s="8" t="s">
        <v>68</v>
      </c>
      <c r="G1013" s="8" t="s">
        <v>69</v>
      </c>
      <c r="H1013" t="s">
        <v>25</v>
      </c>
      <c r="I1013" s="4">
        <v>300</v>
      </c>
      <c r="J1013" s="8">
        <v>3</v>
      </c>
      <c r="K1013" s="4">
        <v>900</v>
      </c>
      <c r="L1013" s="4">
        <v>135</v>
      </c>
      <c r="M1013" s="3">
        <v>0.15</v>
      </c>
    </row>
    <row r="1014" spans="2:13" x14ac:dyDescent="0.25">
      <c r="B1014" t="s">
        <v>24</v>
      </c>
      <c r="C1014" s="1" t="s">
        <v>20</v>
      </c>
      <c r="D1014" s="2">
        <v>44682</v>
      </c>
      <c r="E1014" s="8" t="s">
        <v>61</v>
      </c>
      <c r="F1014" s="8" t="s">
        <v>68</v>
      </c>
      <c r="G1014" s="8" t="s">
        <v>69</v>
      </c>
      <c r="H1014" t="s">
        <v>26</v>
      </c>
      <c r="I1014" s="4">
        <v>1700</v>
      </c>
      <c r="J1014" s="8">
        <v>12</v>
      </c>
      <c r="K1014" s="4">
        <v>20400</v>
      </c>
      <c r="L1014" s="4">
        <v>10200</v>
      </c>
      <c r="M1014" s="3">
        <v>0.5</v>
      </c>
    </row>
    <row r="1015" spans="2:13" x14ac:dyDescent="0.25">
      <c r="B1015" t="s">
        <v>24</v>
      </c>
      <c r="C1015" s="1" t="s">
        <v>20</v>
      </c>
      <c r="D1015" s="2">
        <v>44712</v>
      </c>
      <c r="E1015" s="8" t="s">
        <v>61</v>
      </c>
      <c r="F1015" s="8" t="s">
        <v>68</v>
      </c>
      <c r="G1015" s="8" t="s">
        <v>69</v>
      </c>
      <c r="H1015" t="s">
        <v>26</v>
      </c>
      <c r="I1015" s="4">
        <v>1700</v>
      </c>
      <c r="J1015" s="8">
        <v>11</v>
      </c>
      <c r="K1015" s="4">
        <v>18700</v>
      </c>
      <c r="L1015" s="4">
        <v>9350</v>
      </c>
      <c r="M1015" s="3">
        <v>0.5</v>
      </c>
    </row>
    <row r="1016" spans="2:13" x14ac:dyDescent="0.25">
      <c r="B1016" t="s">
        <v>13</v>
      </c>
      <c r="C1016" s="1" t="s">
        <v>14</v>
      </c>
      <c r="D1016" s="2">
        <v>44742</v>
      </c>
      <c r="E1016" s="8" t="s">
        <v>61</v>
      </c>
      <c r="F1016" s="8" t="s">
        <v>68</v>
      </c>
      <c r="G1016" s="8" t="s">
        <v>69</v>
      </c>
      <c r="H1016" t="s">
        <v>31</v>
      </c>
      <c r="I1016" s="4">
        <v>5300</v>
      </c>
      <c r="J1016" s="8">
        <v>9</v>
      </c>
      <c r="K1016" s="4">
        <v>47700</v>
      </c>
      <c r="L1016" s="4">
        <v>14310</v>
      </c>
      <c r="M1016" s="3">
        <v>0.3</v>
      </c>
    </row>
    <row r="1017" spans="2:13" x14ac:dyDescent="0.25">
      <c r="B1017" t="s">
        <v>24</v>
      </c>
      <c r="C1017" s="1" t="s">
        <v>20</v>
      </c>
      <c r="D1017" s="2">
        <v>44772</v>
      </c>
      <c r="E1017" s="8" t="s">
        <v>61</v>
      </c>
      <c r="F1017" s="8" t="s">
        <v>68</v>
      </c>
      <c r="G1017" s="8" t="s">
        <v>69</v>
      </c>
      <c r="H1017" t="s">
        <v>28</v>
      </c>
      <c r="I1017" s="4">
        <v>1500</v>
      </c>
      <c r="J1017" s="8">
        <v>5</v>
      </c>
      <c r="K1017" s="4">
        <v>7500</v>
      </c>
      <c r="L1017" s="4">
        <v>3000</v>
      </c>
      <c r="M1017" s="3">
        <v>0.4</v>
      </c>
    </row>
    <row r="1018" spans="2:13" x14ac:dyDescent="0.25">
      <c r="B1018" t="s">
        <v>13</v>
      </c>
      <c r="C1018" s="1" t="s">
        <v>20</v>
      </c>
      <c r="D1018" s="2">
        <v>44802</v>
      </c>
      <c r="E1018" s="8" t="s">
        <v>61</v>
      </c>
      <c r="F1018" s="8" t="s">
        <v>68</v>
      </c>
      <c r="G1018" s="8" t="s">
        <v>69</v>
      </c>
      <c r="H1018" t="s">
        <v>26</v>
      </c>
      <c r="I1018" s="4">
        <v>1700</v>
      </c>
      <c r="J1018" s="8">
        <v>5</v>
      </c>
      <c r="K1018" s="4">
        <v>8500</v>
      </c>
      <c r="L1018" s="4">
        <v>4250</v>
      </c>
      <c r="M1018" s="3">
        <v>0.5</v>
      </c>
    </row>
    <row r="1019" spans="2:13" x14ac:dyDescent="0.25">
      <c r="B1019" t="s">
        <v>13</v>
      </c>
      <c r="C1019" s="1" t="s">
        <v>20</v>
      </c>
      <c r="D1019" s="2">
        <v>44832</v>
      </c>
      <c r="E1019" s="8" t="s">
        <v>61</v>
      </c>
      <c r="F1019" s="8" t="s">
        <v>68</v>
      </c>
      <c r="G1019" s="8" t="s">
        <v>69</v>
      </c>
      <c r="H1019" t="s">
        <v>33</v>
      </c>
      <c r="I1019" s="4">
        <v>4600</v>
      </c>
      <c r="J1019" s="8">
        <v>6</v>
      </c>
      <c r="K1019" s="4">
        <v>27600</v>
      </c>
      <c r="L1019" s="4">
        <v>6900</v>
      </c>
      <c r="M1019" s="3">
        <v>0.25</v>
      </c>
    </row>
    <row r="1020" spans="2:13" x14ac:dyDescent="0.25">
      <c r="B1020" t="s">
        <v>34</v>
      </c>
      <c r="C1020" s="1" t="s">
        <v>14</v>
      </c>
      <c r="D1020" s="2">
        <v>44862</v>
      </c>
      <c r="E1020" s="8" t="s">
        <v>61</v>
      </c>
      <c r="F1020" s="8" t="s">
        <v>68</v>
      </c>
      <c r="G1020" s="8" t="s">
        <v>69</v>
      </c>
      <c r="H1020" t="s">
        <v>33</v>
      </c>
      <c r="I1020" s="4">
        <v>4600</v>
      </c>
      <c r="J1020" s="8">
        <v>3</v>
      </c>
      <c r="K1020" s="4">
        <v>13800</v>
      </c>
      <c r="L1020" s="4">
        <v>3450</v>
      </c>
      <c r="M1020" s="3">
        <v>0.25</v>
      </c>
    </row>
    <row r="1021" spans="2:13" x14ac:dyDescent="0.25">
      <c r="B1021" t="s">
        <v>27</v>
      </c>
      <c r="C1021" s="1" t="s">
        <v>20</v>
      </c>
      <c r="D1021" s="2">
        <v>44892</v>
      </c>
      <c r="E1021" s="8" t="s">
        <v>61</v>
      </c>
      <c r="F1021" s="8" t="s">
        <v>68</v>
      </c>
      <c r="G1021" s="8" t="s">
        <v>69</v>
      </c>
      <c r="H1021" t="s">
        <v>35</v>
      </c>
      <c r="I1021" s="4">
        <v>4500</v>
      </c>
      <c r="J1021" s="8">
        <v>4</v>
      </c>
      <c r="K1021" s="4">
        <v>18000</v>
      </c>
      <c r="L1021" s="4">
        <v>4500</v>
      </c>
      <c r="M1021" s="3">
        <v>0.25</v>
      </c>
    </row>
    <row r="1022" spans="2:13" x14ac:dyDescent="0.25">
      <c r="B1022" t="s">
        <v>34</v>
      </c>
      <c r="C1022" s="1" t="s">
        <v>20</v>
      </c>
      <c r="D1022" s="2">
        <v>44922</v>
      </c>
      <c r="E1022" s="8" t="s">
        <v>61</v>
      </c>
      <c r="F1022" s="8" t="s">
        <v>68</v>
      </c>
      <c r="G1022" s="8" t="s">
        <v>69</v>
      </c>
      <c r="H1022" t="s">
        <v>33</v>
      </c>
      <c r="I1022" s="4">
        <v>4600</v>
      </c>
      <c r="J1022" s="8">
        <v>3</v>
      </c>
      <c r="K1022" s="4">
        <v>13800</v>
      </c>
      <c r="L1022" s="4">
        <v>3450</v>
      </c>
      <c r="M1022" s="3">
        <v>0.25</v>
      </c>
    </row>
    <row r="1023" spans="2:13" x14ac:dyDescent="0.25">
      <c r="B1023" t="s">
        <v>27</v>
      </c>
      <c r="C1023" s="1" t="s">
        <v>20</v>
      </c>
      <c r="D1023" s="2">
        <v>44952</v>
      </c>
      <c r="E1023" s="8" t="s">
        <v>61</v>
      </c>
      <c r="F1023" s="8" t="s">
        <v>68</v>
      </c>
      <c r="G1023" s="8" t="s">
        <v>69</v>
      </c>
      <c r="H1023" t="s">
        <v>32</v>
      </c>
      <c r="I1023" s="4">
        <v>3200</v>
      </c>
      <c r="J1023" s="8">
        <v>4</v>
      </c>
      <c r="K1023" s="4">
        <v>12800</v>
      </c>
      <c r="L1023" s="4">
        <v>2560</v>
      </c>
      <c r="M1023" s="3">
        <v>0.2</v>
      </c>
    </row>
    <row r="1024" spans="2:13" x14ac:dyDescent="0.25">
      <c r="B1024" t="s">
        <v>34</v>
      </c>
      <c r="C1024" s="1" t="s">
        <v>20</v>
      </c>
      <c r="D1024" s="2">
        <v>44982</v>
      </c>
      <c r="E1024" s="8" t="s">
        <v>61</v>
      </c>
      <c r="F1024" s="8" t="s">
        <v>68</v>
      </c>
      <c r="G1024" s="8" t="s">
        <v>69</v>
      </c>
      <c r="H1024" t="s">
        <v>31</v>
      </c>
      <c r="I1024" s="4">
        <v>5300</v>
      </c>
      <c r="J1024" s="8">
        <v>5</v>
      </c>
      <c r="K1024" s="4">
        <v>26500</v>
      </c>
      <c r="L1024" s="4">
        <v>7950</v>
      </c>
      <c r="M1024" s="3">
        <v>0.3</v>
      </c>
    </row>
    <row r="1025" spans="2:13" x14ac:dyDescent="0.25">
      <c r="B1025" t="s">
        <v>27</v>
      </c>
      <c r="C1025" s="1" t="s">
        <v>14</v>
      </c>
      <c r="D1025" s="2">
        <v>45012</v>
      </c>
      <c r="E1025" s="8" t="s">
        <v>61</v>
      </c>
      <c r="F1025" s="8" t="s">
        <v>70</v>
      </c>
      <c r="G1025" s="8" t="s">
        <v>71</v>
      </c>
      <c r="H1025" t="s">
        <v>21</v>
      </c>
      <c r="I1025" s="4">
        <v>1200</v>
      </c>
      <c r="J1025" s="8">
        <v>7</v>
      </c>
      <c r="K1025" s="4">
        <v>8400</v>
      </c>
      <c r="L1025" s="4">
        <v>2520</v>
      </c>
      <c r="M1025" s="3">
        <v>0.3</v>
      </c>
    </row>
    <row r="1026" spans="2:13" x14ac:dyDescent="0.25">
      <c r="B1026" t="s">
        <v>13</v>
      </c>
      <c r="C1026" s="1" t="s">
        <v>14</v>
      </c>
      <c r="D1026" s="2">
        <v>45042</v>
      </c>
      <c r="E1026" s="8" t="s">
        <v>61</v>
      </c>
      <c r="F1026" s="8" t="s">
        <v>70</v>
      </c>
      <c r="G1026" s="8" t="s">
        <v>71</v>
      </c>
      <c r="H1026" t="s">
        <v>29</v>
      </c>
      <c r="I1026" s="4">
        <v>5340</v>
      </c>
      <c r="J1026" s="8">
        <v>10</v>
      </c>
      <c r="K1026" s="4">
        <v>53400</v>
      </c>
      <c r="L1026" s="4">
        <v>16020</v>
      </c>
      <c r="M1026" s="3">
        <v>0.3</v>
      </c>
    </row>
    <row r="1027" spans="2:13" x14ac:dyDescent="0.25">
      <c r="B1027" t="s">
        <v>24</v>
      </c>
      <c r="C1027" s="1" t="s">
        <v>14</v>
      </c>
      <c r="D1027" s="2">
        <v>45072</v>
      </c>
      <c r="E1027" s="8" t="s">
        <v>61</v>
      </c>
      <c r="F1027" s="8" t="s">
        <v>70</v>
      </c>
      <c r="G1027" s="8" t="s">
        <v>71</v>
      </c>
      <c r="H1027" t="s">
        <v>23</v>
      </c>
      <c r="I1027" s="4">
        <v>5130</v>
      </c>
      <c r="J1027" s="8">
        <v>8</v>
      </c>
      <c r="K1027" s="4">
        <v>41040</v>
      </c>
      <c r="L1027" s="4">
        <v>16416</v>
      </c>
      <c r="M1027" s="3">
        <v>0.4</v>
      </c>
    </row>
    <row r="1028" spans="2:13" x14ac:dyDescent="0.25">
      <c r="B1028" t="s">
        <v>13</v>
      </c>
      <c r="C1028" s="1" t="s">
        <v>20</v>
      </c>
      <c r="D1028" s="2">
        <v>45102</v>
      </c>
      <c r="E1028" s="8" t="s">
        <v>61</v>
      </c>
      <c r="F1028" s="8" t="s">
        <v>70</v>
      </c>
      <c r="G1028" s="8" t="s">
        <v>71</v>
      </c>
      <c r="H1028" t="s">
        <v>33</v>
      </c>
      <c r="I1028" s="4">
        <v>4600</v>
      </c>
      <c r="J1028" s="8">
        <v>5</v>
      </c>
      <c r="K1028" s="4">
        <v>23000</v>
      </c>
      <c r="L1028" s="4">
        <v>5750</v>
      </c>
      <c r="M1028" s="3">
        <v>0.25</v>
      </c>
    </row>
    <row r="1029" spans="2:13" x14ac:dyDescent="0.25">
      <c r="B1029" t="s">
        <v>34</v>
      </c>
      <c r="C1029" s="1" t="s">
        <v>20</v>
      </c>
      <c r="D1029" s="2">
        <v>45132</v>
      </c>
      <c r="E1029" s="8" t="s">
        <v>61</v>
      </c>
      <c r="F1029" s="8" t="s">
        <v>70</v>
      </c>
      <c r="G1029" s="8" t="s">
        <v>71</v>
      </c>
      <c r="H1029" t="s">
        <v>32</v>
      </c>
      <c r="I1029" s="4">
        <v>3200</v>
      </c>
      <c r="J1029" s="8">
        <v>3</v>
      </c>
      <c r="K1029" s="4">
        <v>9600</v>
      </c>
      <c r="L1029" s="4">
        <v>1920</v>
      </c>
      <c r="M1029" s="3">
        <v>0.2</v>
      </c>
    </row>
    <row r="1030" spans="2:13" x14ac:dyDescent="0.25">
      <c r="B1030" t="s">
        <v>13</v>
      </c>
      <c r="C1030" s="1" t="s">
        <v>20</v>
      </c>
      <c r="D1030" s="2">
        <v>44562</v>
      </c>
      <c r="E1030" s="8" t="s">
        <v>61</v>
      </c>
      <c r="F1030" s="8" t="s">
        <v>70</v>
      </c>
      <c r="G1030" s="8" t="s">
        <v>71</v>
      </c>
      <c r="H1030" t="s">
        <v>23</v>
      </c>
      <c r="I1030" s="4">
        <v>5130</v>
      </c>
      <c r="J1030" s="8">
        <v>10</v>
      </c>
      <c r="K1030" s="4">
        <v>30780</v>
      </c>
      <c r="L1030" s="4">
        <v>12312</v>
      </c>
      <c r="M1030" s="3">
        <v>0.4</v>
      </c>
    </row>
    <row r="1031" spans="2:13" x14ac:dyDescent="0.25">
      <c r="B1031" t="s">
        <v>13</v>
      </c>
      <c r="C1031" s="1" t="s">
        <v>14</v>
      </c>
      <c r="D1031" s="2">
        <v>44592</v>
      </c>
      <c r="E1031" s="8" t="s">
        <v>61</v>
      </c>
      <c r="F1031" s="8" t="s">
        <v>70</v>
      </c>
      <c r="G1031" s="8" t="s">
        <v>71</v>
      </c>
      <c r="H1031" t="s">
        <v>28</v>
      </c>
      <c r="I1031" s="4">
        <v>1500</v>
      </c>
      <c r="J1031" s="8">
        <v>16</v>
      </c>
      <c r="K1031" s="4">
        <v>9000</v>
      </c>
      <c r="L1031" s="4">
        <v>3600</v>
      </c>
      <c r="M1031" s="3">
        <v>0.4</v>
      </c>
    </row>
    <row r="1032" spans="2:13" x14ac:dyDescent="0.25">
      <c r="B1032" t="s">
        <v>13</v>
      </c>
      <c r="C1032" s="1" t="s">
        <v>14</v>
      </c>
      <c r="D1032" s="2">
        <v>44622</v>
      </c>
      <c r="E1032" s="8" t="s">
        <v>61</v>
      </c>
      <c r="F1032" s="8" t="s">
        <v>70</v>
      </c>
      <c r="G1032" s="8" t="s">
        <v>71</v>
      </c>
      <c r="H1032" t="s">
        <v>30</v>
      </c>
      <c r="I1032" s="4">
        <v>3400</v>
      </c>
      <c r="J1032" s="8">
        <v>18</v>
      </c>
      <c r="K1032" s="4">
        <v>27200</v>
      </c>
      <c r="L1032" s="4">
        <v>9520</v>
      </c>
      <c r="M1032" s="3">
        <v>0.35</v>
      </c>
    </row>
    <row r="1033" spans="2:13" x14ac:dyDescent="0.25">
      <c r="B1033" t="s">
        <v>22</v>
      </c>
      <c r="C1033" s="1" t="s">
        <v>20</v>
      </c>
      <c r="D1033" s="2">
        <v>44652</v>
      </c>
      <c r="E1033" s="8" t="s">
        <v>61</v>
      </c>
      <c r="F1033" s="8" t="s">
        <v>70</v>
      </c>
      <c r="G1033" s="8" t="s">
        <v>71</v>
      </c>
      <c r="H1033" t="s">
        <v>25</v>
      </c>
      <c r="I1033" s="4">
        <v>300</v>
      </c>
      <c r="J1033" s="8">
        <v>13</v>
      </c>
      <c r="K1033" s="4">
        <v>900</v>
      </c>
      <c r="L1033" s="4">
        <v>135</v>
      </c>
      <c r="M1033" s="3">
        <v>0.15</v>
      </c>
    </row>
    <row r="1034" spans="2:13" x14ac:dyDescent="0.25">
      <c r="B1034" t="s">
        <v>24</v>
      </c>
      <c r="C1034" s="1" t="s">
        <v>20</v>
      </c>
      <c r="D1034" s="2">
        <v>44682</v>
      </c>
      <c r="E1034" s="8" t="s">
        <v>61</v>
      </c>
      <c r="F1034" s="8" t="s">
        <v>72</v>
      </c>
      <c r="G1034" s="8" t="s">
        <v>73</v>
      </c>
      <c r="H1034" t="s">
        <v>26</v>
      </c>
      <c r="I1034" s="4">
        <v>1700</v>
      </c>
      <c r="J1034" s="8">
        <v>20</v>
      </c>
      <c r="K1034" s="4">
        <v>20400</v>
      </c>
      <c r="L1034" s="4">
        <v>10200</v>
      </c>
      <c r="M1034" s="3">
        <v>0.5</v>
      </c>
    </row>
    <row r="1035" spans="2:13" x14ac:dyDescent="0.25">
      <c r="B1035" t="s">
        <v>24</v>
      </c>
      <c r="C1035" s="1" t="s">
        <v>20</v>
      </c>
      <c r="D1035" s="2">
        <v>44712</v>
      </c>
      <c r="E1035" s="8" t="s">
        <v>61</v>
      </c>
      <c r="F1035" s="8" t="s">
        <v>72</v>
      </c>
      <c r="G1035" s="8" t="s">
        <v>73</v>
      </c>
      <c r="H1035" t="s">
        <v>26</v>
      </c>
      <c r="I1035" s="4">
        <v>1700</v>
      </c>
      <c r="J1035" s="8">
        <v>21</v>
      </c>
      <c r="K1035" s="4">
        <v>18700</v>
      </c>
      <c r="L1035" s="4">
        <v>9350</v>
      </c>
      <c r="M1035" s="3">
        <v>0.5</v>
      </c>
    </row>
    <row r="1036" spans="2:13" x14ac:dyDescent="0.25">
      <c r="B1036" t="s">
        <v>13</v>
      </c>
      <c r="C1036" s="1" t="s">
        <v>14</v>
      </c>
      <c r="D1036" s="2">
        <v>44742</v>
      </c>
      <c r="E1036" s="8" t="s">
        <v>61</v>
      </c>
      <c r="F1036" s="8" t="s">
        <v>72</v>
      </c>
      <c r="G1036" s="8" t="s">
        <v>73</v>
      </c>
      <c r="H1036" t="s">
        <v>31</v>
      </c>
      <c r="I1036" s="4">
        <v>5300</v>
      </c>
      <c r="J1036" s="8">
        <v>19</v>
      </c>
      <c r="K1036" s="4">
        <v>47700</v>
      </c>
      <c r="L1036" s="4">
        <v>14310</v>
      </c>
      <c r="M1036" s="3">
        <v>0.3</v>
      </c>
    </row>
    <row r="1037" spans="2:13" x14ac:dyDescent="0.25">
      <c r="B1037" t="s">
        <v>24</v>
      </c>
      <c r="C1037" s="1" t="s">
        <v>20</v>
      </c>
      <c r="D1037" s="2">
        <v>44772</v>
      </c>
      <c r="E1037" s="8" t="s">
        <v>61</v>
      </c>
      <c r="F1037" s="8" t="s">
        <v>72</v>
      </c>
      <c r="G1037" s="8" t="s">
        <v>73</v>
      </c>
      <c r="H1037" t="s">
        <v>28</v>
      </c>
      <c r="I1037" s="4">
        <v>1500</v>
      </c>
      <c r="J1037" s="8">
        <v>14</v>
      </c>
      <c r="K1037" s="4">
        <v>7500</v>
      </c>
      <c r="L1037" s="4">
        <v>3000</v>
      </c>
      <c r="M1037" s="3">
        <v>0.4</v>
      </c>
    </row>
    <row r="1038" spans="2:13" x14ac:dyDescent="0.25">
      <c r="B1038" t="s">
        <v>13</v>
      </c>
      <c r="C1038" s="1" t="s">
        <v>20</v>
      </c>
      <c r="D1038" s="2">
        <v>44802</v>
      </c>
      <c r="E1038" s="8" t="s">
        <v>61</v>
      </c>
      <c r="F1038" s="8" t="s">
        <v>72</v>
      </c>
      <c r="G1038" s="8" t="s">
        <v>73</v>
      </c>
      <c r="H1038" t="s">
        <v>26</v>
      </c>
      <c r="I1038" s="4">
        <v>1700</v>
      </c>
      <c r="J1038" s="8">
        <v>5</v>
      </c>
      <c r="K1038" s="4">
        <v>8500</v>
      </c>
      <c r="L1038" s="4">
        <v>4250</v>
      </c>
      <c r="M1038" s="3">
        <v>0.5</v>
      </c>
    </row>
    <row r="1039" spans="2:13" x14ac:dyDescent="0.25">
      <c r="B1039" t="s">
        <v>13</v>
      </c>
      <c r="C1039" s="1" t="s">
        <v>20</v>
      </c>
      <c r="D1039" s="2">
        <v>44832</v>
      </c>
      <c r="E1039" s="8" t="s">
        <v>61</v>
      </c>
      <c r="F1039" s="8" t="s">
        <v>72</v>
      </c>
      <c r="G1039" s="8" t="s">
        <v>73</v>
      </c>
      <c r="H1039" t="s">
        <v>33</v>
      </c>
      <c r="I1039" s="4">
        <v>4600</v>
      </c>
      <c r="J1039" s="8">
        <v>6</v>
      </c>
      <c r="K1039" s="4">
        <v>27600</v>
      </c>
      <c r="L1039" s="4">
        <v>6900</v>
      </c>
      <c r="M1039" s="3">
        <v>0.25</v>
      </c>
    </row>
    <row r="1040" spans="2:13" x14ac:dyDescent="0.25">
      <c r="B1040" t="s">
        <v>34</v>
      </c>
      <c r="C1040" s="1" t="s">
        <v>14</v>
      </c>
      <c r="D1040" s="2">
        <v>44862</v>
      </c>
      <c r="E1040" s="8" t="s">
        <v>61</v>
      </c>
      <c r="F1040" s="8" t="s">
        <v>72</v>
      </c>
      <c r="G1040" s="8" t="s">
        <v>73</v>
      </c>
      <c r="H1040" t="s">
        <v>33</v>
      </c>
      <c r="I1040" s="4">
        <v>4600</v>
      </c>
      <c r="J1040" s="8">
        <v>3</v>
      </c>
      <c r="K1040" s="4">
        <v>13800</v>
      </c>
      <c r="L1040" s="4">
        <v>3450</v>
      </c>
      <c r="M1040" s="3">
        <v>0.25</v>
      </c>
    </row>
    <row r="1041" spans="2:13" x14ac:dyDescent="0.25">
      <c r="B1041" t="s">
        <v>27</v>
      </c>
      <c r="C1041" s="1" t="s">
        <v>20</v>
      </c>
      <c r="D1041" s="2">
        <v>44892</v>
      </c>
      <c r="E1041" s="8" t="s">
        <v>61</v>
      </c>
      <c r="F1041" s="8" t="s">
        <v>72</v>
      </c>
      <c r="G1041" s="8" t="s">
        <v>73</v>
      </c>
      <c r="H1041" t="s">
        <v>35</v>
      </c>
      <c r="I1041" s="4">
        <v>4500</v>
      </c>
      <c r="J1041" s="8">
        <v>4</v>
      </c>
      <c r="K1041" s="4">
        <v>18000</v>
      </c>
      <c r="L1041" s="4">
        <v>4500</v>
      </c>
      <c r="M1041" s="3">
        <v>0.25</v>
      </c>
    </row>
    <row r="1042" spans="2:13" x14ac:dyDescent="0.25">
      <c r="B1042" t="s">
        <v>34</v>
      </c>
      <c r="C1042" s="1" t="s">
        <v>20</v>
      </c>
      <c r="D1042" s="2">
        <v>44922</v>
      </c>
      <c r="E1042" s="8" t="s">
        <v>61</v>
      </c>
      <c r="F1042" s="8" t="s">
        <v>72</v>
      </c>
      <c r="G1042" s="8" t="s">
        <v>73</v>
      </c>
      <c r="H1042" t="s">
        <v>33</v>
      </c>
      <c r="I1042" s="4">
        <v>4600</v>
      </c>
      <c r="J1042" s="8">
        <v>3</v>
      </c>
      <c r="K1042" s="4">
        <v>13800</v>
      </c>
      <c r="L1042" s="4">
        <v>3450</v>
      </c>
      <c r="M1042" s="3">
        <v>0.25</v>
      </c>
    </row>
    <row r="1043" spans="2:13" x14ac:dyDescent="0.25">
      <c r="B1043" t="s">
        <v>27</v>
      </c>
      <c r="C1043" s="1" t="s">
        <v>20</v>
      </c>
      <c r="D1043" s="2">
        <v>44952</v>
      </c>
      <c r="E1043" s="8" t="s">
        <v>61</v>
      </c>
      <c r="F1043" s="8" t="s">
        <v>74</v>
      </c>
      <c r="G1043" s="8" t="s">
        <v>75</v>
      </c>
      <c r="H1043" t="s">
        <v>32</v>
      </c>
      <c r="I1043" s="4">
        <v>3200</v>
      </c>
      <c r="J1043" s="8">
        <v>4</v>
      </c>
      <c r="K1043" s="4">
        <v>12800</v>
      </c>
      <c r="L1043" s="4">
        <v>2560</v>
      </c>
      <c r="M1043" s="3">
        <v>0.2</v>
      </c>
    </row>
    <row r="1044" spans="2:13" x14ac:dyDescent="0.25">
      <c r="B1044" t="s">
        <v>34</v>
      </c>
      <c r="C1044" s="1" t="s">
        <v>20</v>
      </c>
      <c r="D1044" s="2">
        <v>44982</v>
      </c>
      <c r="E1044" s="8" t="s">
        <v>61</v>
      </c>
      <c r="F1044" s="8" t="s">
        <v>74</v>
      </c>
      <c r="G1044" s="8" t="s">
        <v>75</v>
      </c>
      <c r="H1044" t="s">
        <v>31</v>
      </c>
      <c r="I1044" s="4">
        <v>5300</v>
      </c>
      <c r="J1044" s="8">
        <v>15</v>
      </c>
      <c r="K1044" s="4">
        <v>26500</v>
      </c>
      <c r="L1044" s="4">
        <v>7950</v>
      </c>
      <c r="M1044" s="3">
        <v>0.3</v>
      </c>
    </row>
    <row r="1045" spans="2:13" x14ac:dyDescent="0.25">
      <c r="B1045" t="s">
        <v>27</v>
      </c>
      <c r="C1045" s="1" t="s">
        <v>14</v>
      </c>
      <c r="D1045" s="2">
        <v>45012</v>
      </c>
      <c r="E1045" s="8" t="s">
        <v>61</v>
      </c>
      <c r="F1045" s="8" t="s">
        <v>74</v>
      </c>
      <c r="G1045" s="8" t="s">
        <v>75</v>
      </c>
      <c r="H1045" t="s">
        <v>21</v>
      </c>
      <c r="I1045" s="4">
        <v>1200</v>
      </c>
      <c r="J1045" s="8">
        <v>20</v>
      </c>
      <c r="K1045" s="4">
        <v>8400</v>
      </c>
      <c r="L1045" s="4">
        <v>2520</v>
      </c>
      <c r="M1045" s="3">
        <v>0.3</v>
      </c>
    </row>
    <row r="1046" spans="2:13" x14ac:dyDescent="0.25">
      <c r="B1046" t="s">
        <v>13</v>
      </c>
      <c r="C1046" s="1" t="s">
        <v>14</v>
      </c>
      <c r="D1046" s="2">
        <v>45042</v>
      </c>
      <c r="E1046" s="8" t="s">
        <v>61</v>
      </c>
      <c r="F1046" s="8" t="s">
        <v>74</v>
      </c>
      <c r="G1046" s="8" t="s">
        <v>75</v>
      </c>
      <c r="H1046" t="s">
        <v>29</v>
      </c>
      <c r="I1046" s="4">
        <v>5340</v>
      </c>
      <c r="J1046" s="8">
        <v>10</v>
      </c>
      <c r="K1046" s="4">
        <v>53400</v>
      </c>
      <c r="L1046" s="4">
        <v>16020</v>
      </c>
      <c r="M1046" s="3">
        <v>0.3</v>
      </c>
    </row>
    <row r="1047" spans="2:13" x14ac:dyDescent="0.25">
      <c r="B1047" t="s">
        <v>24</v>
      </c>
      <c r="C1047" s="1" t="s">
        <v>14</v>
      </c>
      <c r="D1047" s="2">
        <v>45072</v>
      </c>
      <c r="E1047" s="8" t="s">
        <v>61</v>
      </c>
      <c r="F1047" s="8" t="s">
        <v>74</v>
      </c>
      <c r="G1047" s="8" t="s">
        <v>75</v>
      </c>
      <c r="H1047" t="s">
        <v>23</v>
      </c>
      <c r="I1047" s="4">
        <v>5130</v>
      </c>
      <c r="J1047" s="8">
        <v>8</v>
      </c>
      <c r="K1047" s="4">
        <v>41040</v>
      </c>
      <c r="L1047" s="4">
        <v>16416</v>
      </c>
      <c r="M1047" s="3">
        <v>0.4</v>
      </c>
    </row>
    <row r="1048" spans="2:13" x14ac:dyDescent="0.25">
      <c r="B1048" t="s">
        <v>13</v>
      </c>
      <c r="C1048" s="1" t="s">
        <v>20</v>
      </c>
      <c r="D1048" s="2">
        <v>45102</v>
      </c>
      <c r="E1048" s="8" t="s">
        <v>61</v>
      </c>
      <c r="F1048" s="8" t="s">
        <v>74</v>
      </c>
      <c r="G1048" s="8" t="s">
        <v>75</v>
      </c>
      <c r="H1048" t="s">
        <v>33</v>
      </c>
      <c r="I1048" s="4">
        <v>4600</v>
      </c>
      <c r="J1048" s="8">
        <v>15</v>
      </c>
      <c r="K1048" s="4">
        <v>23000</v>
      </c>
      <c r="L1048" s="4">
        <v>5750</v>
      </c>
      <c r="M1048" s="3">
        <v>0.25</v>
      </c>
    </row>
    <row r="1049" spans="2:13" x14ac:dyDescent="0.25">
      <c r="B1049" t="s">
        <v>34</v>
      </c>
      <c r="C1049" s="1" t="s">
        <v>20</v>
      </c>
      <c r="D1049" s="2">
        <v>45132</v>
      </c>
      <c r="E1049" s="8" t="s">
        <v>61</v>
      </c>
      <c r="F1049" s="8" t="s">
        <v>74</v>
      </c>
      <c r="G1049" s="8" t="s">
        <v>75</v>
      </c>
      <c r="H1049" t="s">
        <v>32</v>
      </c>
      <c r="I1049" s="4">
        <v>3200</v>
      </c>
      <c r="J1049" s="8">
        <v>3</v>
      </c>
      <c r="K1049" s="4">
        <v>9600</v>
      </c>
      <c r="L1049" s="4">
        <v>1920</v>
      </c>
      <c r="M1049" s="3">
        <v>0.2</v>
      </c>
    </row>
    <row r="1050" spans="2:13" x14ac:dyDescent="0.25">
      <c r="B1050" t="s">
        <v>22</v>
      </c>
      <c r="C1050" s="1" t="s">
        <v>14</v>
      </c>
      <c r="D1050" s="2">
        <v>44562</v>
      </c>
      <c r="E1050" s="8" t="s">
        <v>76</v>
      </c>
      <c r="F1050" s="8" t="s">
        <v>77</v>
      </c>
      <c r="G1050" s="8" t="s">
        <v>78</v>
      </c>
      <c r="H1050" t="s">
        <v>25</v>
      </c>
      <c r="I1050" s="4">
        <v>300</v>
      </c>
      <c r="J1050" s="8">
        <v>7</v>
      </c>
      <c r="K1050" s="4">
        <f t="shared" ref="K1050:K1113" si="26">I1050*J1050</f>
        <v>2100</v>
      </c>
      <c r="L1050" s="4">
        <f t="shared" ref="L1050:L1113" si="27">K1050*M1050</f>
        <v>315</v>
      </c>
      <c r="M1050" s="3">
        <v>0.15</v>
      </c>
    </row>
    <row r="1051" spans="2:13" x14ac:dyDescent="0.25">
      <c r="B1051" t="s">
        <v>22</v>
      </c>
      <c r="C1051" s="1" t="s">
        <v>14</v>
      </c>
      <c r="D1051" s="2">
        <v>44577</v>
      </c>
      <c r="E1051" s="8" t="s">
        <v>76</v>
      </c>
      <c r="F1051" s="8" t="s">
        <v>77</v>
      </c>
      <c r="G1051" s="8" t="s">
        <v>78</v>
      </c>
      <c r="H1051" t="s">
        <v>28</v>
      </c>
      <c r="I1051" s="4">
        <v>1500</v>
      </c>
      <c r="J1051" s="8">
        <v>10</v>
      </c>
      <c r="K1051" s="4">
        <f t="shared" si="26"/>
        <v>15000</v>
      </c>
      <c r="L1051" s="4">
        <f t="shared" si="27"/>
        <v>6000</v>
      </c>
      <c r="M1051" s="3">
        <v>0.4</v>
      </c>
    </row>
    <row r="1052" spans="2:13" x14ac:dyDescent="0.25">
      <c r="B1052" t="s">
        <v>34</v>
      </c>
      <c r="C1052" s="1" t="s">
        <v>14</v>
      </c>
      <c r="D1052" s="2">
        <v>44584</v>
      </c>
      <c r="E1052" s="8" t="s">
        <v>76</v>
      </c>
      <c r="F1052" s="8" t="s">
        <v>79</v>
      </c>
      <c r="G1052" s="8" t="s">
        <v>80</v>
      </c>
      <c r="H1052" t="s">
        <v>25</v>
      </c>
      <c r="I1052" s="4">
        <v>300</v>
      </c>
      <c r="J1052" s="8">
        <v>11</v>
      </c>
      <c r="K1052" s="4">
        <f t="shared" si="26"/>
        <v>3300</v>
      </c>
      <c r="L1052" s="4">
        <f t="shared" si="27"/>
        <v>495</v>
      </c>
      <c r="M1052" s="3">
        <v>0.15</v>
      </c>
    </row>
    <row r="1053" spans="2:13" x14ac:dyDescent="0.25">
      <c r="B1053" t="s">
        <v>13</v>
      </c>
      <c r="C1053" s="1" t="s">
        <v>20</v>
      </c>
      <c r="D1053" s="2">
        <v>44591</v>
      </c>
      <c r="E1053" s="8" t="s">
        <v>76</v>
      </c>
      <c r="F1053" s="8" t="s">
        <v>77</v>
      </c>
      <c r="G1053" s="8" t="s">
        <v>78</v>
      </c>
      <c r="H1053" t="s">
        <v>23</v>
      </c>
      <c r="I1053" s="4">
        <v>5130</v>
      </c>
      <c r="J1053" s="8">
        <v>9</v>
      </c>
      <c r="K1053" s="4">
        <f t="shared" si="26"/>
        <v>46170</v>
      </c>
      <c r="L1053" s="4">
        <f t="shared" si="27"/>
        <v>18468</v>
      </c>
      <c r="M1053" s="3">
        <v>0.4</v>
      </c>
    </row>
    <row r="1054" spans="2:13" x14ac:dyDescent="0.25">
      <c r="B1054" t="s">
        <v>27</v>
      </c>
      <c r="C1054" s="1" t="s">
        <v>20</v>
      </c>
      <c r="D1054" s="2">
        <v>44598</v>
      </c>
      <c r="E1054" s="8" t="s">
        <v>76</v>
      </c>
      <c r="F1054" s="8" t="s">
        <v>77</v>
      </c>
      <c r="G1054" s="8" t="s">
        <v>78</v>
      </c>
      <c r="H1054" t="s">
        <v>23</v>
      </c>
      <c r="I1054" s="4">
        <v>5130</v>
      </c>
      <c r="J1054" s="8">
        <v>4</v>
      </c>
      <c r="K1054" s="4">
        <f t="shared" si="26"/>
        <v>20520</v>
      </c>
      <c r="L1054" s="4">
        <f t="shared" si="27"/>
        <v>8208</v>
      </c>
      <c r="M1054" s="3">
        <v>0.4</v>
      </c>
    </row>
    <row r="1055" spans="2:13" x14ac:dyDescent="0.25">
      <c r="B1055" t="s">
        <v>27</v>
      </c>
      <c r="C1055" s="1" t="s">
        <v>14</v>
      </c>
      <c r="D1055" s="2">
        <v>44605</v>
      </c>
      <c r="E1055" s="8" t="s">
        <v>76</v>
      </c>
      <c r="F1055" s="8" t="s">
        <v>77</v>
      </c>
      <c r="G1055" s="8" t="s">
        <v>78</v>
      </c>
      <c r="H1055" t="s">
        <v>26</v>
      </c>
      <c r="I1055" s="4">
        <v>1700</v>
      </c>
      <c r="J1055" s="8">
        <v>8</v>
      </c>
      <c r="K1055" s="4">
        <f t="shared" si="26"/>
        <v>13600</v>
      </c>
      <c r="L1055" s="4">
        <f t="shared" si="27"/>
        <v>6800</v>
      </c>
      <c r="M1055" s="3">
        <v>0.5</v>
      </c>
    </row>
    <row r="1056" spans="2:13" x14ac:dyDescent="0.25">
      <c r="B1056" t="s">
        <v>27</v>
      </c>
      <c r="C1056" s="1" t="s">
        <v>20</v>
      </c>
      <c r="D1056" s="2">
        <v>44612</v>
      </c>
      <c r="E1056" s="8" t="s">
        <v>76</v>
      </c>
      <c r="F1056" s="8" t="s">
        <v>77</v>
      </c>
      <c r="G1056" s="8" t="s">
        <v>78</v>
      </c>
      <c r="H1056" t="s">
        <v>35</v>
      </c>
      <c r="I1056" s="4">
        <v>4500</v>
      </c>
      <c r="J1056" s="8">
        <v>9</v>
      </c>
      <c r="K1056" s="4">
        <f t="shared" si="26"/>
        <v>40500</v>
      </c>
      <c r="L1056" s="4">
        <f t="shared" si="27"/>
        <v>10125</v>
      </c>
      <c r="M1056" s="3">
        <v>0.25</v>
      </c>
    </row>
    <row r="1057" spans="2:13" x14ac:dyDescent="0.25">
      <c r="B1057" t="s">
        <v>13</v>
      </c>
      <c r="C1057" s="1" t="s">
        <v>14</v>
      </c>
      <c r="D1057" s="2">
        <v>44619</v>
      </c>
      <c r="E1057" s="8" t="s">
        <v>76</v>
      </c>
      <c r="F1057" s="8" t="s">
        <v>77</v>
      </c>
      <c r="G1057" s="8" t="s">
        <v>78</v>
      </c>
      <c r="H1057" t="s">
        <v>32</v>
      </c>
      <c r="I1057" s="4">
        <v>3200</v>
      </c>
      <c r="J1057" s="8">
        <v>9</v>
      </c>
      <c r="K1057" s="4">
        <f t="shared" si="26"/>
        <v>28800</v>
      </c>
      <c r="L1057" s="4">
        <f t="shared" si="27"/>
        <v>5760</v>
      </c>
      <c r="M1057" s="3">
        <v>0.2</v>
      </c>
    </row>
    <row r="1058" spans="2:13" x14ac:dyDescent="0.25">
      <c r="B1058" t="s">
        <v>13</v>
      </c>
      <c r="C1058" s="1" t="s">
        <v>14</v>
      </c>
      <c r="D1058" s="2">
        <v>44626</v>
      </c>
      <c r="E1058" s="8" t="s">
        <v>76</v>
      </c>
      <c r="F1058" s="8" t="s">
        <v>77</v>
      </c>
      <c r="G1058" s="8" t="s">
        <v>78</v>
      </c>
      <c r="H1058" t="s">
        <v>32</v>
      </c>
      <c r="I1058" s="4">
        <v>3200</v>
      </c>
      <c r="J1058" s="8">
        <v>2</v>
      </c>
      <c r="K1058" s="4">
        <f t="shared" si="26"/>
        <v>6400</v>
      </c>
      <c r="L1058" s="4">
        <f t="shared" si="27"/>
        <v>1280</v>
      </c>
      <c r="M1058" s="3">
        <v>0.2</v>
      </c>
    </row>
    <row r="1059" spans="2:13" x14ac:dyDescent="0.25">
      <c r="B1059" t="s">
        <v>13</v>
      </c>
      <c r="C1059" s="1" t="s">
        <v>14</v>
      </c>
      <c r="D1059" s="2">
        <v>44633</v>
      </c>
      <c r="E1059" s="8" t="s">
        <v>76</v>
      </c>
      <c r="F1059" s="8" t="s">
        <v>77</v>
      </c>
      <c r="G1059" s="8" t="s">
        <v>78</v>
      </c>
      <c r="H1059" t="s">
        <v>18</v>
      </c>
      <c r="I1059" s="4">
        <v>8902</v>
      </c>
      <c r="J1059" s="8">
        <v>6</v>
      </c>
      <c r="K1059" s="4">
        <f t="shared" si="26"/>
        <v>53412</v>
      </c>
      <c r="L1059" s="4">
        <f t="shared" si="27"/>
        <v>18694.199999999997</v>
      </c>
      <c r="M1059" s="3">
        <v>0.35</v>
      </c>
    </row>
    <row r="1060" spans="2:13" x14ac:dyDescent="0.25">
      <c r="B1060" t="s">
        <v>13</v>
      </c>
      <c r="C1060" s="1" t="s">
        <v>20</v>
      </c>
      <c r="D1060" s="2">
        <v>44640</v>
      </c>
      <c r="E1060" s="8" t="s">
        <v>76</v>
      </c>
      <c r="F1060" s="8" t="s">
        <v>77</v>
      </c>
      <c r="G1060" s="8" t="s">
        <v>78</v>
      </c>
      <c r="H1060" t="s">
        <v>30</v>
      </c>
      <c r="I1060" s="4">
        <v>3400</v>
      </c>
      <c r="J1060" s="8">
        <v>11</v>
      </c>
      <c r="K1060" s="4">
        <f t="shared" si="26"/>
        <v>37400</v>
      </c>
      <c r="L1060" s="4">
        <f t="shared" si="27"/>
        <v>13090</v>
      </c>
      <c r="M1060" s="3">
        <v>0.35</v>
      </c>
    </row>
    <row r="1061" spans="2:13" x14ac:dyDescent="0.25">
      <c r="B1061" t="s">
        <v>13</v>
      </c>
      <c r="C1061" s="1" t="s">
        <v>20</v>
      </c>
      <c r="D1061" s="2">
        <v>44647</v>
      </c>
      <c r="E1061" s="8" t="s">
        <v>76</v>
      </c>
      <c r="F1061" s="8" t="s">
        <v>77</v>
      </c>
      <c r="G1061" s="8" t="s">
        <v>78</v>
      </c>
      <c r="H1061" t="s">
        <v>18</v>
      </c>
      <c r="I1061" s="4">
        <v>8902</v>
      </c>
      <c r="J1061" s="8">
        <v>6</v>
      </c>
      <c r="K1061" s="4">
        <f t="shared" si="26"/>
        <v>53412</v>
      </c>
      <c r="L1061" s="4">
        <f t="shared" si="27"/>
        <v>18694.199999999997</v>
      </c>
      <c r="M1061" s="3">
        <v>0.35</v>
      </c>
    </row>
    <row r="1062" spans="2:13" x14ac:dyDescent="0.25">
      <c r="B1062" t="s">
        <v>13</v>
      </c>
      <c r="C1062" s="1" t="s">
        <v>14</v>
      </c>
      <c r="D1062" s="2">
        <v>44654</v>
      </c>
      <c r="E1062" s="8" t="s">
        <v>76</v>
      </c>
      <c r="F1062" s="8" t="s">
        <v>77</v>
      </c>
      <c r="G1062" s="8" t="s">
        <v>78</v>
      </c>
      <c r="H1062" t="s">
        <v>32</v>
      </c>
      <c r="I1062" s="4">
        <v>3200</v>
      </c>
      <c r="J1062" s="8">
        <v>9</v>
      </c>
      <c r="K1062" s="4">
        <f t="shared" si="26"/>
        <v>28800</v>
      </c>
      <c r="L1062" s="4">
        <f t="shared" si="27"/>
        <v>5760</v>
      </c>
      <c r="M1062" s="3">
        <v>0.2</v>
      </c>
    </row>
    <row r="1063" spans="2:13" x14ac:dyDescent="0.25">
      <c r="B1063" t="s">
        <v>24</v>
      </c>
      <c r="C1063" s="1" t="s">
        <v>20</v>
      </c>
      <c r="D1063" s="2">
        <v>44661</v>
      </c>
      <c r="E1063" s="8" t="s">
        <v>76</v>
      </c>
      <c r="F1063" s="8" t="s">
        <v>77</v>
      </c>
      <c r="G1063" s="8" t="s">
        <v>78</v>
      </c>
      <c r="H1063" t="s">
        <v>32</v>
      </c>
      <c r="I1063" s="4">
        <v>3200</v>
      </c>
      <c r="J1063" s="8">
        <v>12</v>
      </c>
      <c r="K1063" s="4">
        <f t="shared" si="26"/>
        <v>38400</v>
      </c>
      <c r="L1063" s="4">
        <f t="shared" si="27"/>
        <v>7680</v>
      </c>
      <c r="M1063" s="3">
        <v>0.2</v>
      </c>
    </row>
    <row r="1064" spans="2:13" x14ac:dyDescent="0.25">
      <c r="B1064" t="s">
        <v>27</v>
      </c>
      <c r="C1064" s="1" t="s">
        <v>14</v>
      </c>
      <c r="D1064" s="2">
        <v>44668</v>
      </c>
      <c r="E1064" s="8" t="s">
        <v>76</v>
      </c>
      <c r="F1064" s="8" t="s">
        <v>77</v>
      </c>
      <c r="G1064" s="8" t="s">
        <v>78</v>
      </c>
      <c r="H1064" t="s">
        <v>35</v>
      </c>
      <c r="I1064" s="4">
        <v>4500</v>
      </c>
      <c r="J1064" s="8">
        <v>1</v>
      </c>
      <c r="K1064" s="4">
        <f t="shared" si="26"/>
        <v>4500</v>
      </c>
      <c r="L1064" s="4">
        <f t="shared" si="27"/>
        <v>1125</v>
      </c>
      <c r="M1064" s="3">
        <v>0.25</v>
      </c>
    </row>
    <row r="1065" spans="2:13" x14ac:dyDescent="0.25">
      <c r="B1065" t="s">
        <v>13</v>
      </c>
      <c r="C1065" s="1" t="s">
        <v>20</v>
      </c>
      <c r="D1065" s="2">
        <v>44675</v>
      </c>
      <c r="E1065" s="8" t="s">
        <v>76</v>
      </c>
      <c r="F1065" s="8" t="s">
        <v>77</v>
      </c>
      <c r="G1065" s="8" t="s">
        <v>78</v>
      </c>
      <c r="H1065" t="s">
        <v>21</v>
      </c>
      <c r="I1065" s="4">
        <v>1200</v>
      </c>
      <c r="J1065" s="8">
        <v>10</v>
      </c>
      <c r="K1065" s="4">
        <f t="shared" si="26"/>
        <v>12000</v>
      </c>
      <c r="L1065" s="4">
        <f t="shared" si="27"/>
        <v>3600</v>
      </c>
      <c r="M1065" s="3">
        <v>0.3</v>
      </c>
    </row>
    <row r="1066" spans="2:13" x14ac:dyDescent="0.25">
      <c r="B1066" t="s">
        <v>27</v>
      </c>
      <c r="C1066" s="1" t="s">
        <v>14</v>
      </c>
      <c r="D1066" s="2">
        <v>44682</v>
      </c>
      <c r="E1066" s="8" t="s">
        <v>76</v>
      </c>
      <c r="F1066" s="8" t="s">
        <v>77</v>
      </c>
      <c r="G1066" s="8" t="s">
        <v>78</v>
      </c>
      <c r="H1066" t="s">
        <v>23</v>
      </c>
      <c r="I1066" s="4">
        <v>5130</v>
      </c>
      <c r="J1066" s="8">
        <v>5</v>
      </c>
      <c r="K1066" s="4">
        <f t="shared" si="26"/>
        <v>25650</v>
      </c>
      <c r="L1066" s="4">
        <f t="shared" si="27"/>
        <v>10260</v>
      </c>
      <c r="M1066" s="3">
        <v>0.4</v>
      </c>
    </row>
    <row r="1067" spans="2:13" x14ac:dyDescent="0.25">
      <c r="B1067" t="s">
        <v>13</v>
      </c>
      <c r="C1067" s="1" t="s">
        <v>20</v>
      </c>
      <c r="D1067" s="2">
        <v>44689</v>
      </c>
      <c r="E1067" s="8" t="s">
        <v>76</v>
      </c>
      <c r="F1067" s="8" t="s">
        <v>77</v>
      </c>
      <c r="G1067" s="8" t="s">
        <v>78</v>
      </c>
      <c r="H1067" t="s">
        <v>25</v>
      </c>
      <c r="I1067" s="4">
        <v>300</v>
      </c>
      <c r="J1067" s="8">
        <v>4</v>
      </c>
      <c r="K1067" s="4">
        <f t="shared" si="26"/>
        <v>1200</v>
      </c>
      <c r="L1067" s="4">
        <f t="shared" si="27"/>
        <v>180</v>
      </c>
      <c r="M1067" s="3">
        <v>0.15</v>
      </c>
    </row>
    <row r="1068" spans="2:13" x14ac:dyDescent="0.25">
      <c r="B1068" t="s">
        <v>13</v>
      </c>
      <c r="C1068" s="1" t="s">
        <v>20</v>
      </c>
      <c r="D1068" s="2">
        <v>44696</v>
      </c>
      <c r="E1068" s="8" t="s">
        <v>76</v>
      </c>
      <c r="F1068" s="8" t="s">
        <v>77</v>
      </c>
      <c r="G1068" s="8" t="s">
        <v>78</v>
      </c>
      <c r="H1068" t="s">
        <v>29</v>
      </c>
      <c r="I1068" s="4">
        <v>5340</v>
      </c>
      <c r="J1068" s="8">
        <v>9</v>
      </c>
      <c r="K1068" s="4">
        <f t="shared" si="26"/>
        <v>48060</v>
      </c>
      <c r="L1068" s="4">
        <f t="shared" si="27"/>
        <v>14418</v>
      </c>
      <c r="M1068" s="3">
        <v>0.3</v>
      </c>
    </row>
    <row r="1069" spans="2:13" x14ac:dyDescent="0.25">
      <c r="B1069" t="s">
        <v>27</v>
      </c>
      <c r="C1069" s="1" t="s">
        <v>14</v>
      </c>
      <c r="D1069" s="2">
        <v>44703</v>
      </c>
      <c r="E1069" s="8" t="s">
        <v>76</v>
      </c>
      <c r="F1069" s="8" t="s">
        <v>77</v>
      </c>
      <c r="G1069" s="8" t="s">
        <v>78</v>
      </c>
      <c r="H1069" t="s">
        <v>35</v>
      </c>
      <c r="I1069" s="4">
        <v>4500</v>
      </c>
      <c r="J1069" s="8">
        <v>2</v>
      </c>
      <c r="K1069" s="4">
        <f t="shared" si="26"/>
        <v>9000</v>
      </c>
      <c r="L1069" s="4">
        <f t="shared" si="27"/>
        <v>2250</v>
      </c>
      <c r="M1069" s="3">
        <v>0.25</v>
      </c>
    </row>
    <row r="1070" spans="2:13" x14ac:dyDescent="0.25">
      <c r="B1070" t="s">
        <v>22</v>
      </c>
      <c r="C1070" s="1" t="s">
        <v>20</v>
      </c>
      <c r="D1070" s="2">
        <v>44710</v>
      </c>
      <c r="E1070" s="8" t="s">
        <v>76</v>
      </c>
      <c r="F1070" s="8" t="s">
        <v>77</v>
      </c>
      <c r="G1070" s="8" t="s">
        <v>78</v>
      </c>
      <c r="H1070" t="s">
        <v>25</v>
      </c>
      <c r="I1070" s="4">
        <v>300</v>
      </c>
      <c r="J1070" s="8">
        <v>11</v>
      </c>
      <c r="K1070" s="4">
        <f t="shared" si="26"/>
        <v>3300</v>
      </c>
      <c r="L1070" s="4">
        <f t="shared" si="27"/>
        <v>495</v>
      </c>
      <c r="M1070" s="3">
        <v>0.15</v>
      </c>
    </row>
    <row r="1071" spans="2:13" x14ac:dyDescent="0.25">
      <c r="B1071" t="s">
        <v>24</v>
      </c>
      <c r="C1071" s="1" t="s">
        <v>14</v>
      </c>
      <c r="D1071" s="2">
        <v>44717</v>
      </c>
      <c r="E1071" s="8" t="s">
        <v>76</v>
      </c>
      <c r="F1071" s="8" t="s">
        <v>77</v>
      </c>
      <c r="G1071" s="8" t="s">
        <v>78</v>
      </c>
      <c r="H1071" t="s">
        <v>21</v>
      </c>
      <c r="I1071" s="4">
        <v>1200</v>
      </c>
      <c r="J1071" s="8">
        <v>9</v>
      </c>
      <c r="K1071" s="4">
        <f t="shared" si="26"/>
        <v>10800</v>
      </c>
      <c r="L1071" s="4">
        <f t="shared" si="27"/>
        <v>3240</v>
      </c>
      <c r="M1071" s="3">
        <v>0.3</v>
      </c>
    </row>
    <row r="1072" spans="2:13" x14ac:dyDescent="0.25">
      <c r="B1072" t="s">
        <v>34</v>
      </c>
      <c r="C1072" s="1" t="s">
        <v>20</v>
      </c>
      <c r="D1072" s="2">
        <v>44724</v>
      </c>
      <c r="E1072" s="8" t="s">
        <v>76</v>
      </c>
      <c r="F1072" s="8" t="s">
        <v>77</v>
      </c>
      <c r="G1072" s="8" t="s">
        <v>78</v>
      </c>
      <c r="H1072" t="s">
        <v>25</v>
      </c>
      <c r="I1072" s="4">
        <v>300</v>
      </c>
      <c r="J1072" s="8">
        <v>9</v>
      </c>
      <c r="K1072" s="4">
        <f t="shared" si="26"/>
        <v>2700</v>
      </c>
      <c r="L1072" s="4">
        <f t="shared" si="27"/>
        <v>405</v>
      </c>
      <c r="M1072" s="3">
        <v>0.15</v>
      </c>
    </row>
    <row r="1073" spans="2:13" x14ac:dyDescent="0.25">
      <c r="B1073" t="s">
        <v>13</v>
      </c>
      <c r="C1073" s="1" t="s">
        <v>20</v>
      </c>
      <c r="D1073" s="2">
        <v>44731</v>
      </c>
      <c r="E1073" s="8" t="s">
        <v>76</v>
      </c>
      <c r="F1073" s="8" t="s">
        <v>77</v>
      </c>
      <c r="G1073" s="8" t="s">
        <v>78</v>
      </c>
      <c r="H1073" t="s">
        <v>18</v>
      </c>
      <c r="I1073" s="4">
        <v>8902</v>
      </c>
      <c r="J1073" s="8">
        <v>10</v>
      </c>
      <c r="K1073" s="4">
        <f t="shared" si="26"/>
        <v>89020</v>
      </c>
      <c r="L1073" s="4">
        <f t="shared" si="27"/>
        <v>31156.999999999996</v>
      </c>
      <c r="M1073" s="3">
        <v>0.35</v>
      </c>
    </row>
    <row r="1074" spans="2:13" x14ac:dyDescent="0.25">
      <c r="B1074" t="s">
        <v>13</v>
      </c>
      <c r="C1074" s="1" t="s">
        <v>20</v>
      </c>
      <c r="D1074" s="2">
        <v>44738</v>
      </c>
      <c r="E1074" s="8" t="s">
        <v>76</v>
      </c>
      <c r="F1074" s="8" t="s">
        <v>77</v>
      </c>
      <c r="G1074" s="8" t="s">
        <v>78</v>
      </c>
      <c r="H1074" t="s">
        <v>25</v>
      </c>
      <c r="I1074" s="4">
        <v>300</v>
      </c>
      <c r="J1074" s="8">
        <v>12</v>
      </c>
      <c r="K1074" s="4">
        <f t="shared" si="26"/>
        <v>3600</v>
      </c>
      <c r="L1074" s="4">
        <f t="shared" si="27"/>
        <v>540</v>
      </c>
      <c r="M1074" s="3">
        <v>0.15</v>
      </c>
    </row>
    <row r="1075" spans="2:13" x14ac:dyDescent="0.25">
      <c r="B1075" t="s">
        <v>13</v>
      </c>
      <c r="C1075" s="1" t="s">
        <v>20</v>
      </c>
      <c r="D1075" s="2">
        <v>44745</v>
      </c>
      <c r="E1075" s="8" t="s">
        <v>76</v>
      </c>
      <c r="F1075" s="8" t="s">
        <v>77</v>
      </c>
      <c r="G1075" s="8" t="s">
        <v>78</v>
      </c>
      <c r="H1075" t="s">
        <v>35</v>
      </c>
      <c r="I1075" s="4">
        <v>4500</v>
      </c>
      <c r="J1075" s="8">
        <v>1</v>
      </c>
      <c r="K1075" s="4">
        <f t="shared" si="26"/>
        <v>4500</v>
      </c>
      <c r="L1075" s="4">
        <f t="shared" si="27"/>
        <v>1125</v>
      </c>
      <c r="M1075" s="3">
        <v>0.25</v>
      </c>
    </row>
    <row r="1076" spans="2:13" x14ac:dyDescent="0.25">
      <c r="B1076" t="s">
        <v>13</v>
      </c>
      <c r="C1076" s="1" t="s">
        <v>20</v>
      </c>
      <c r="D1076" s="2">
        <v>44752</v>
      </c>
      <c r="E1076" s="8" t="s">
        <v>76</v>
      </c>
      <c r="F1076" s="8" t="s">
        <v>77</v>
      </c>
      <c r="G1076" s="8" t="s">
        <v>78</v>
      </c>
      <c r="H1076" t="s">
        <v>19</v>
      </c>
      <c r="I1076" s="4">
        <v>500</v>
      </c>
      <c r="J1076" s="8">
        <v>4</v>
      </c>
      <c r="K1076" s="4">
        <f t="shared" si="26"/>
        <v>2000</v>
      </c>
      <c r="L1076" s="4">
        <f t="shared" si="27"/>
        <v>500</v>
      </c>
      <c r="M1076" s="3">
        <v>0.25</v>
      </c>
    </row>
    <row r="1077" spans="2:13" x14ac:dyDescent="0.25">
      <c r="B1077" t="s">
        <v>22</v>
      </c>
      <c r="C1077" s="1" t="s">
        <v>14</v>
      </c>
      <c r="D1077" s="2">
        <v>44759</v>
      </c>
      <c r="E1077" s="8" t="s">
        <v>76</v>
      </c>
      <c r="F1077" s="8" t="s">
        <v>77</v>
      </c>
      <c r="G1077" s="8" t="s">
        <v>78</v>
      </c>
      <c r="H1077" t="s">
        <v>30</v>
      </c>
      <c r="I1077" s="4">
        <v>3400</v>
      </c>
      <c r="J1077" s="8">
        <v>5</v>
      </c>
      <c r="K1077" s="4">
        <f t="shared" si="26"/>
        <v>17000</v>
      </c>
      <c r="L1077" s="4">
        <f t="shared" si="27"/>
        <v>5950</v>
      </c>
      <c r="M1077" s="3">
        <v>0.35</v>
      </c>
    </row>
    <row r="1078" spans="2:13" x14ac:dyDescent="0.25">
      <c r="B1078" t="s">
        <v>27</v>
      </c>
      <c r="C1078" s="1" t="s">
        <v>20</v>
      </c>
      <c r="D1078" s="2">
        <v>44766</v>
      </c>
      <c r="E1078" s="8" t="s">
        <v>76</v>
      </c>
      <c r="F1078" s="8" t="s">
        <v>77</v>
      </c>
      <c r="G1078" s="8" t="s">
        <v>78</v>
      </c>
      <c r="H1078" t="s">
        <v>26</v>
      </c>
      <c r="I1078" s="4">
        <v>1700</v>
      </c>
      <c r="J1078" s="8">
        <v>7</v>
      </c>
      <c r="K1078" s="4">
        <f t="shared" si="26"/>
        <v>11900</v>
      </c>
      <c r="L1078" s="4">
        <f t="shared" si="27"/>
        <v>5950</v>
      </c>
      <c r="M1078" s="3">
        <v>0.5</v>
      </c>
    </row>
    <row r="1079" spans="2:13" x14ac:dyDescent="0.25">
      <c r="B1079" t="s">
        <v>27</v>
      </c>
      <c r="C1079" s="1" t="s">
        <v>14</v>
      </c>
      <c r="D1079" s="2">
        <v>44766</v>
      </c>
      <c r="E1079" s="8" t="s">
        <v>76</v>
      </c>
      <c r="F1079" s="8" t="s">
        <v>79</v>
      </c>
      <c r="G1079" s="8" t="s">
        <v>80</v>
      </c>
      <c r="H1079" t="s">
        <v>21</v>
      </c>
      <c r="I1079" s="4">
        <v>1200</v>
      </c>
      <c r="J1079" s="8">
        <v>11</v>
      </c>
      <c r="K1079" s="4">
        <f t="shared" si="26"/>
        <v>13200</v>
      </c>
      <c r="L1079" s="4">
        <f t="shared" si="27"/>
        <v>3960</v>
      </c>
      <c r="M1079" s="3">
        <v>0.3</v>
      </c>
    </row>
    <row r="1080" spans="2:13" x14ac:dyDescent="0.25">
      <c r="B1080" t="s">
        <v>24</v>
      </c>
      <c r="C1080" s="1" t="s">
        <v>14</v>
      </c>
      <c r="D1080" s="2">
        <v>44773</v>
      </c>
      <c r="E1080" s="8" t="s">
        <v>76</v>
      </c>
      <c r="F1080" s="8" t="s">
        <v>77</v>
      </c>
      <c r="G1080" s="8" t="s">
        <v>78</v>
      </c>
      <c r="H1080" t="s">
        <v>19</v>
      </c>
      <c r="I1080" s="4">
        <v>500</v>
      </c>
      <c r="J1080" s="8">
        <v>12</v>
      </c>
      <c r="K1080" s="4">
        <f t="shared" si="26"/>
        <v>6000</v>
      </c>
      <c r="L1080" s="4">
        <f t="shared" si="27"/>
        <v>1500</v>
      </c>
      <c r="M1080" s="3">
        <v>0.25</v>
      </c>
    </row>
    <row r="1081" spans="2:13" x14ac:dyDescent="0.25">
      <c r="B1081" t="s">
        <v>13</v>
      </c>
      <c r="C1081" s="1" t="s">
        <v>14</v>
      </c>
      <c r="D1081" s="2">
        <v>44780</v>
      </c>
      <c r="E1081" s="8" t="s">
        <v>76</v>
      </c>
      <c r="F1081" s="8" t="s">
        <v>79</v>
      </c>
      <c r="G1081" s="8" t="s">
        <v>80</v>
      </c>
      <c r="H1081" t="s">
        <v>18</v>
      </c>
      <c r="I1081" s="4">
        <v>8902</v>
      </c>
      <c r="J1081" s="8">
        <v>10</v>
      </c>
      <c r="K1081" s="4">
        <f t="shared" si="26"/>
        <v>89020</v>
      </c>
      <c r="L1081" s="4">
        <f t="shared" si="27"/>
        <v>31156.999999999996</v>
      </c>
      <c r="M1081" s="3">
        <v>0.35</v>
      </c>
    </row>
    <row r="1082" spans="2:13" x14ac:dyDescent="0.25">
      <c r="B1082" t="s">
        <v>13</v>
      </c>
      <c r="C1082" s="1" t="s">
        <v>20</v>
      </c>
      <c r="D1082" s="2">
        <v>44787</v>
      </c>
      <c r="E1082" s="8" t="s">
        <v>76</v>
      </c>
      <c r="F1082" s="8" t="s">
        <v>79</v>
      </c>
      <c r="G1082" s="8" t="s">
        <v>80</v>
      </c>
      <c r="H1082" t="s">
        <v>18</v>
      </c>
      <c r="I1082" s="4">
        <v>8902</v>
      </c>
      <c r="J1082" s="8">
        <v>6</v>
      </c>
      <c r="K1082" s="4">
        <f t="shared" si="26"/>
        <v>53412</v>
      </c>
      <c r="L1082" s="4">
        <f t="shared" si="27"/>
        <v>18694.199999999997</v>
      </c>
      <c r="M1082" s="3">
        <v>0.35</v>
      </c>
    </row>
    <row r="1083" spans="2:13" x14ac:dyDescent="0.25">
      <c r="B1083" t="s">
        <v>27</v>
      </c>
      <c r="C1083" s="1" t="s">
        <v>20</v>
      </c>
      <c r="D1083" s="2">
        <v>44794</v>
      </c>
      <c r="E1083" s="8" t="s">
        <v>76</v>
      </c>
      <c r="F1083" s="8" t="s">
        <v>77</v>
      </c>
      <c r="G1083" s="8" t="s">
        <v>78</v>
      </c>
      <c r="H1083" t="s">
        <v>30</v>
      </c>
      <c r="I1083" s="4">
        <v>3400</v>
      </c>
      <c r="J1083" s="8">
        <v>10</v>
      </c>
      <c r="K1083" s="4">
        <f t="shared" si="26"/>
        <v>34000</v>
      </c>
      <c r="L1083" s="4">
        <f t="shared" si="27"/>
        <v>11900</v>
      </c>
      <c r="M1083" s="3">
        <v>0.35</v>
      </c>
    </row>
    <row r="1084" spans="2:13" x14ac:dyDescent="0.25">
      <c r="B1084" t="s">
        <v>27</v>
      </c>
      <c r="C1084" s="1" t="s">
        <v>20</v>
      </c>
      <c r="D1084" s="2">
        <v>44801</v>
      </c>
      <c r="E1084" s="8" t="s">
        <v>76</v>
      </c>
      <c r="F1084" s="8" t="s">
        <v>77</v>
      </c>
      <c r="G1084" s="8" t="s">
        <v>78</v>
      </c>
      <c r="H1084" t="s">
        <v>21</v>
      </c>
      <c r="I1084" s="4">
        <v>1200</v>
      </c>
      <c r="J1084" s="8">
        <v>8</v>
      </c>
      <c r="K1084" s="4">
        <f t="shared" si="26"/>
        <v>9600</v>
      </c>
      <c r="L1084" s="4">
        <f t="shared" si="27"/>
        <v>2880</v>
      </c>
      <c r="M1084" s="3">
        <v>0.3</v>
      </c>
    </row>
    <row r="1085" spans="2:13" x14ac:dyDescent="0.25">
      <c r="B1085" t="s">
        <v>13</v>
      </c>
      <c r="C1085" s="1" t="s">
        <v>20</v>
      </c>
      <c r="D1085" s="2">
        <v>44808</v>
      </c>
      <c r="E1085" s="8" t="s">
        <v>76</v>
      </c>
      <c r="F1085" s="8" t="s">
        <v>77</v>
      </c>
      <c r="G1085" s="8" t="s">
        <v>78</v>
      </c>
      <c r="H1085" t="s">
        <v>33</v>
      </c>
      <c r="I1085" s="4">
        <v>4600</v>
      </c>
      <c r="J1085" s="8">
        <v>1</v>
      </c>
      <c r="K1085" s="4">
        <f t="shared" si="26"/>
        <v>4600</v>
      </c>
      <c r="L1085" s="4">
        <f t="shared" si="27"/>
        <v>1150</v>
      </c>
      <c r="M1085" s="3">
        <v>0.25</v>
      </c>
    </row>
    <row r="1086" spans="2:13" x14ac:dyDescent="0.25">
      <c r="B1086" t="s">
        <v>13</v>
      </c>
      <c r="C1086" s="1" t="s">
        <v>20</v>
      </c>
      <c r="D1086" s="2">
        <v>44815</v>
      </c>
      <c r="E1086" s="8" t="s">
        <v>76</v>
      </c>
      <c r="F1086" s="8" t="s">
        <v>77</v>
      </c>
      <c r="G1086" s="8" t="s">
        <v>78</v>
      </c>
      <c r="H1086" t="s">
        <v>33</v>
      </c>
      <c r="I1086" s="4">
        <v>4600</v>
      </c>
      <c r="J1086" s="8">
        <v>4</v>
      </c>
      <c r="K1086" s="4">
        <f t="shared" si="26"/>
        <v>18400</v>
      </c>
      <c r="L1086" s="4">
        <f t="shared" si="27"/>
        <v>4600</v>
      </c>
      <c r="M1086" s="3">
        <v>0.25</v>
      </c>
    </row>
    <row r="1087" spans="2:13" x14ac:dyDescent="0.25">
      <c r="B1087" t="s">
        <v>27</v>
      </c>
      <c r="C1087" s="1" t="s">
        <v>20</v>
      </c>
      <c r="D1087" s="2">
        <v>44822</v>
      </c>
      <c r="E1087" s="8" t="s">
        <v>76</v>
      </c>
      <c r="F1087" s="8" t="s">
        <v>77</v>
      </c>
      <c r="G1087" s="8" t="s">
        <v>78</v>
      </c>
      <c r="H1087" t="s">
        <v>23</v>
      </c>
      <c r="I1087" s="4">
        <v>5130</v>
      </c>
      <c r="J1087" s="8">
        <v>4</v>
      </c>
      <c r="K1087" s="4">
        <f t="shared" si="26"/>
        <v>20520</v>
      </c>
      <c r="L1087" s="4">
        <f t="shared" si="27"/>
        <v>8208</v>
      </c>
      <c r="M1087" s="3">
        <v>0.4</v>
      </c>
    </row>
    <row r="1088" spans="2:13" x14ac:dyDescent="0.25">
      <c r="B1088" t="s">
        <v>27</v>
      </c>
      <c r="C1088" s="1" t="s">
        <v>14</v>
      </c>
      <c r="D1088" s="2">
        <v>44829</v>
      </c>
      <c r="E1088" s="8" t="s">
        <v>76</v>
      </c>
      <c r="F1088" s="8" t="s">
        <v>77</v>
      </c>
      <c r="G1088" s="8" t="s">
        <v>78</v>
      </c>
      <c r="H1088" t="s">
        <v>25</v>
      </c>
      <c r="I1088" s="4">
        <v>300</v>
      </c>
      <c r="J1088" s="8">
        <v>1</v>
      </c>
      <c r="K1088" s="4">
        <f t="shared" si="26"/>
        <v>300</v>
      </c>
      <c r="L1088" s="4">
        <f t="shared" si="27"/>
        <v>45</v>
      </c>
      <c r="M1088" s="3">
        <v>0.15</v>
      </c>
    </row>
    <row r="1089" spans="2:13" x14ac:dyDescent="0.25">
      <c r="B1089" t="s">
        <v>13</v>
      </c>
      <c r="C1089" s="1" t="s">
        <v>14</v>
      </c>
      <c r="D1089" s="2">
        <v>44836</v>
      </c>
      <c r="E1089" s="8" t="s">
        <v>76</v>
      </c>
      <c r="F1089" s="8" t="s">
        <v>77</v>
      </c>
      <c r="G1089" s="8" t="s">
        <v>78</v>
      </c>
      <c r="H1089" t="s">
        <v>33</v>
      </c>
      <c r="I1089" s="4">
        <v>4600</v>
      </c>
      <c r="J1089" s="8">
        <v>5</v>
      </c>
      <c r="K1089" s="4">
        <f t="shared" si="26"/>
        <v>23000</v>
      </c>
      <c r="L1089" s="4">
        <f t="shared" si="27"/>
        <v>5750</v>
      </c>
      <c r="M1089" s="3">
        <v>0.25</v>
      </c>
    </row>
    <row r="1090" spans="2:13" x14ac:dyDescent="0.25">
      <c r="B1090" t="s">
        <v>24</v>
      </c>
      <c r="C1090" s="1" t="s">
        <v>20</v>
      </c>
      <c r="D1090" s="2">
        <v>44843</v>
      </c>
      <c r="E1090" s="8" t="s">
        <v>76</v>
      </c>
      <c r="F1090" s="8" t="s">
        <v>77</v>
      </c>
      <c r="G1090" s="8" t="s">
        <v>78</v>
      </c>
      <c r="H1090" t="s">
        <v>19</v>
      </c>
      <c r="I1090" s="4">
        <v>500</v>
      </c>
      <c r="J1090" s="8">
        <v>8</v>
      </c>
      <c r="K1090" s="4">
        <f t="shared" si="26"/>
        <v>4000</v>
      </c>
      <c r="L1090" s="4">
        <f t="shared" si="27"/>
        <v>1000</v>
      </c>
      <c r="M1090" s="3">
        <v>0.25</v>
      </c>
    </row>
    <row r="1091" spans="2:13" x14ac:dyDescent="0.25">
      <c r="B1091" t="s">
        <v>13</v>
      </c>
      <c r="C1091" s="1" t="s">
        <v>20</v>
      </c>
      <c r="D1091" s="2">
        <v>44850</v>
      </c>
      <c r="E1091" s="8" t="s">
        <v>76</v>
      </c>
      <c r="F1091" s="8" t="s">
        <v>77</v>
      </c>
      <c r="G1091" s="8" t="s">
        <v>78</v>
      </c>
      <c r="H1091" t="s">
        <v>28</v>
      </c>
      <c r="I1091" s="4">
        <v>1500</v>
      </c>
      <c r="J1091" s="8">
        <v>3</v>
      </c>
      <c r="K1091" s="4">
        <f t="shared" si="26"/>
        <v>4500</v>
      </c>
      <c r="L1091" s="4">
        <f t="shared" si="27"/>
        <v>1800</v>
      </c>
      <c r="M1091" s="3">
        <v>0.4</v>
      </c>
    </row>
    <row r="1092" spans="2:13" x14ac:dyDescent="0.25">
      <c r="B1092" t="s">
        <v>13</v>
      </c>
      <c r="C1092" s="1" t="s">
        <v>20</v>
      </c>
      <c r="D1092" s="2">
        <v>44857</v>
      </c>
      <c r="E1092" s="8" t="s">
        <v>76</v>
      </c>
      <c r="F1092" s="8" t="s">
        <v>77</v>
      </c>
      <c r="G1092" s="8" t="s">
        <v>78</v>
      </c>
      <c r="H1092" t="s">
        <v>28</v>
      </c>
      <c r="I1092" s="4">
        <v>1500</v>
      </c>
      <c r="J1092" s="8">
        <v>1</v>
      </c>
      <c r="K1092" s="4">
        <f t="shared" si="26"/>
        <v>1500</v>
      </c>
      <c r="L1092" s="4">
        <f t="shared" si="27"/>
        <v>600</v>
      </c>
      <c r="M1092" s="3">
        <v>0.4</v>
      </c>
    </row>
    <row r="1093" spans="2:13" x14ac:dyDescent="0.25">
      <c r="B1093" t="s">
        <v>13</v>
      </c>
      <c r="C1093" s="1" t="s">
        <v>20</v>
      </c>
      <c r="D1093" s="2">
        <v>44864</v>
      </c>
      <c r="E1093" s="8" t="s">
        <v>76</v>
      </c>
      <c r="F1093" s="8" t="s">
        <v>77</v>
      </c>
      <c r="G1093" s="8" t="s">
        <v>78</v>
      </c>
      <c r="H1093" t="s">
        <v>19</v>
      </c>
      <c r="I1093" s="4">
        <v>500</v>
      </c>
      <c r="J1093" s="8">
        <v>11</v>
      </c>
      <c r="K1093" s="4">
        <f t="shared" si="26"/>
        <v>5500</v>
      </c>
      <c r="L1093" s="4">
        <f t="shared" si="27"/>
        <v>1375</v>
      </c>
      <c r="M1093" s="3">
        <v>0.25</v>
      </c>
    </row>
    <row r="1094" spans="2:13" x14ac:dyDescent="0.25">
      <c r="B1094" t="s">
        <v>13</v>
      </c>
      <c r="C1094" s="1" t="s">
        <v>20</v>
      </c>
      <c r="D1094" s="2">
        <v>44871</v>
      </c>
      <c r="E1094" s="8" t="s">
        <v>76</v>
      </c>
      <c r="F1094" s="8" t="s">
        <v>77</v>
      </c>
      <c r="G1094" s="8" t="s">
        <v>78</v>
      </c>
      <c r="H1094" t="s">
        <v>26</v>
      </c>
      <c r="I1094" s="4">
        <v>1700</v>
      </c>
      <c r="J1094" s="8">
        <v>12</v>
      </c>
      <c r="K1094" s="4">
        <f t="shared" si="26"/>
        <v>20400</v>
      </c>
      <c r="L1094" s="4">
        <f t="shared" si="27"/>
        <v>10200</v>
      </c>
      <c r="M1094" s="3">
        <v>0.5</v>
      </c>
    </row>
    <row r="1095" spans="2:13" x14ac:dyDescent="0.25">
      <c r="B1095" t="s">
        <v>24</v>
      </c>
      <c r="C1095" s="1" t="s">
        <v>14</v>
      </c>
      <c r="D1095" s="2">
        <v>44878</v>
      </c>
      <c r="E1095" s="8" t="s">
        <v>76</v>
      </c>
      <c r="F1095" s="8" t="s">
        <v>77</v>
      </c>
      <c r="G1095" s="8" t="s">
        <v>78</v>
      </c>
      <c r="H1095" t="s">
        <v>21</v>
      </c>
      <c r="I1095" s="4">
        <v>1200</v>
      </c>
      <c r="J1095" s="8">
        <v>4</v>
      </c>
      <c r="K1095" s="4">
        <f t="shared" si="26"/>
        <v>4800</v>
      </c>
      <c r="L1095" s="4">
        <f t="shared" si="27"/>
        <v>1440</v>
      </c>
      <c r="M1095" s="3">
        <v>0.3</v>
      </c>
    </row>
    <row r="1096" spans="2:13" x14ac:dyDescent="0.25">
      <c r="B1096" t="s">
        <v>13</v>
      </c>
      <c r="C1096" s="1" t="s">
        <v>20</v>
      </c>
      <c r="D1096" s="2">
        <v>44885</v>
      </c>
      <c r="E1096" s="8" t="s">
        <v>76</v>
      </c>
      <c r="F1096" s="8" t="s">
        <v>77</v>
      </c>
      <c r="G1096" s="8" t="s">
        <v>78</v>
      </c>
      <c r="H1096" t="s">
        <v>30</v>
      </c>
      <c r="I1096" s="4">
        <v>3400</v>
      </c>
      <c r="J1096" s="8">
        <v>1</v>
      </c>
      <c r="K1096" s="4">
        <f t="shared" si="26"/>
        <v>3400</v>
      </c>
      <c r="L1096" s="4">
        <f t="shared" si="27"/>
        <v>1190</v>
      </c>
      <c r="M1096" s="3">
        <v>0.35</v>
      </c>
    </row>
    <row r="1097" spans="2:13" x14ac:dyDescent="0.25">
      <c r="B1097" t="s">
        <v>22</v>
      </c>
      <c r="C1097" s="1" t="s">
        <v>20</v>
      </c>
      <c r="D1097" s="2">
        <v>44892</v>
      </c>
      <c r="E1097" s="8" t="s">
        <v>76</v>
      </c>
      <c r="F1097" s="8" t="s">
        <v>77</v>
      </c>
      <c r="G1097" s="8" t="s">
        <v>78</v>
      </c>
      <c r="H1097" t="s">
        <v>32</v>
      </c>
      <c r="I1097" s="4">
        <v>3200</v>
      </c>
      <c r="J1097" s="8">
        <v>10</v>
      </c>
      <c r="K1097" s="4">
        <f t="shared" si="26"/>
        <v>32000</v>
      </c>
      <c r="L1097" s="4">
        <f t="shared" si="27"/>
        <v>6400</v>
      </c>
      <c r="M1097" s="3">
        <v>0.2</v>
      </c>
    </row>
    <row r="1098" spans="2:13" x14ac:dyDescent="0.25">
      <c r="B1098" t="s">
        <v>27</v>
      </c>
      <c r="C1098" s="1" t="s">
        <v>20</v>
      </c>
      <c r="D1098" s="2">
        <v>44899</v>
      </c>
      <c r="E1098" s="8" t="s">
        <v>76</v>
      </c>
      <c r="F1098" s="8" t="s">
        <v>77</v>
      </c>
      <c r="G1098" s="8" t="s">
        <v>78</v>
      </c>
      <c r="H1098" t="s">
        <v>25</v>
      </c>
      <c r="I1098" s="4">
        <v>300</v>
      </c>
      <c r="J1098" s="8">
        <v>7</v>
      </c>
      <c r="K1098" s="4">
        <f t="shared" si="26"/>
        <v>2100</v>
      </c>
      <c r="L1098" s="4">
        <f t="shared" si="27"/>
        <v>315</v>
      </c>
      <c r="M1098" s="3">
        <v>0.15</v>
      </c>
    </row>
    <row r="1099" spans="2:13" x14ac:dyDescent="0.25">
      <c r="B1099" t="s">
        <v>27</v>
      </c>
      <c r="C1099" s="1" t="s">
        <v>20</v>
      </c>
      <c r="D1099" s="2">
        <v>44906</v>
      </c>
      <c r="E1099" s="8" t="s">
        <v>76</v>
      </c>
      <c r="F1099" s="8" t="s">
        <v>77</v>
      </c>
      <c r="G1099" s="8" t="s">
        <v>78</v>
      </c>
      <c r="H1099" t="s">
        <v>21</v>
      </c>
      <c r="I1099" s="4">
        <v>1200</v>
      </c>
      <c r="J1099" s="8">
        <v>5</v>
      </c>
      <c r="K1099" s="4">
        <f t="shared" si="26"/>
        <v>6000</v>
      </c>
      <c r="L1099" s="4">
        <f t="shared" si="27"/>
        <v>1800</v>
      </c>
      <c r="M1099" s="3">
        <v>0.3</v>
      </c>
    </row>
    <row r="1100" spans="2:13" x14ac:dyDescent="0.25">
      <c r="B1100" t="s">
        <v>34</v>
      </c>
      <c r="C1100" s="1" t="s">
        <v>20</v>
      </c>
      <c r="D1100" s="2">
        <v>44913</v>
      </c>
      <c r="E1100" s="8" t="s">
        <v>76</v>
      </c>
      <c r="F1100" s="8" t="s">
        <v>77</v>
      </c>
      <c r="G1100" s="8" t="s">
        <v>78</v>
      </c>
      <c r="H1100" t="s">
        <v>35</v>
      </c>
      <c r="I1100" s="4">
        <v>4500</v>
      </c>
      <c r="J1100" s="8">
        <v>3</v>
      </c>
      <c r="K1100" s="4">
        <f t="shared" si="26"/>
        <v>13500</v>
      </c>
      <c r="L1100" s="4">
        <f t="shared" si="27"/>
        <v>3375</v>
      </c>
      <c r="M1100" s="3">
        <v>0.25</v>
      </c>
    </row>
    <row r="1101" spans="2:13" x14ac:dyDescent="0.25">
      <c r="B1101" t="s">
        <v>22</v>
      </c>
      <c r="C1101" s="1" t="s">
        <v>14</v>
      </c>
      <c r="D1101" s="2">
        <v>44920</v>
      </c>
      <c r="E1101" s="8" t="s">
        <v>76</v>
      </c>
      <c r="F1101" s="8" t="s">
        <v>77</v>
      </c>
      <c r="G1101" s="8" t="s">
        <v>78</v>
      </c>
      <c r="H1101" t="s">
        <v>29</v>
      </c>
      <c r="I1101" s="4">
        <v>5340</v>
      </c>
      <c r="J1101" s="8">
        <v>5</v>
      </c>
      <c r="K1101" s="4">
        <f t="shared" si="26"/>
        <v>26700</v>
      </c>
      <c r="L1101" s="4">
        <f t="shared" si="27"/>
        <v>8010</v>
      </c>
      <c r="M1101" s="3">
        <v>0.3</v>
      </c>
    </row>
    <row r="1102" spans="2:13" x14ac:dyDescent="0.25">
      <c r="B1102" t="s">
        <v>24</v>
      </c>
      <c r="C1102" s="1" t="s">
        <v>14</v>
      </c>
      <c r="D1102" s="2">
        <v>44927</v>
      </c>
      <c r="E1102" s="8" t="s">
        <v>76</v>
      </c>
      <c r="F1102" s="8" t="s">
        <v>77</v>
      </c>
      <c r="G1102" s="8" t="s">
        <v>78</v>
      </c>
      <c r="H1102" t="s">
        <v>25</v>
      </c>
      <c r="I1102" s="4">
        <v>300</v>
      </c>
      <c r="J1102" s="8">
        <v>8</v>
      </c>
      <c r="K1102" s="4">
        <f t="shared" si="26"/>
        <v>2400</v>
      </c>
      <c r="L1102" s="4">
        <f t="shared" si="27"/>
        <v>360</v>
      </c>
      <c r="M1102" s="3">
        <v>0.15</v>
      </c>
    </row>
    <row r="1103" spans="2:13" x14ac:dyDescent="0.25">
      <c r="B1103" t="s">
        <v>27</v>
      </c>
      <c r="C1103" s="1" t="s">
        <v>20</v>
      </c>
      <c r="D1103" s="2">
        <v>44934</v>
      </c>
      <c r="E1103" s="8" t="s">
        <v>76</v>
      </c>
      <c r="F1103" s="8" t="s">
        <v>77</v>
      </c>
      <c r="G1103" s="8" t="s">
        <v>78</v>
      </c>
      <c r="H1103" t="s">
        <v>32</v>
      </c>
      <c r="I1103" s="4">
        <v>3200</v>
      </c>
      <c r="J1103" s="8">
        <v>6</v>
      </c>
      <c r="K1103" s="4">
        <f t="shared" si="26"/>
        <v>19200</v>
      </c>
      <c r="L1103" s="4">
        <f t="shared" si="27"/>
        <v>3840</v>
      </c>
      <c r="M1103" s="3">
        <v>0.2</v>
      </c>
    </row>
    <row r="1104" spans="2:13" x14ac:dyDescent="0.25">
      <c r="B1104" t="s">
        <v>27</v>
      </c>
      <c r="C1104" s="1" t="s">
        <v>14</v>
      </c>
      <c r="D1104" s="2">
        <v>44941</v>
      </c>
      <c r="E1104" s="8" t="s">
        <v>76</v>
      </c>
      <c r="F1104" s="8" t="s">
        <v>77</v>
      </c>
      <c r="G1104" s="8" t="s">
        <v>78</v>
      </c>
      <c r="H1104" t="s">
        <v>31</v>
      </c>
      <c r="I1104" s="4">
        <v>5300</v>
      </c>
      <c r="J1104" s="8">
        <v>8</v>
      </c>
      <c r="K1104" s="4">
        <f t="shared" si="26"/>
        <v>42400</v>
      </c>
      <c r="L1104" s="4">
        <f t="shared" si="27"/>
        <v>12720</v>
      </c>
      <c r="M1104" s="3">
        <v>0.3</v>
      </c>
    </row>
    <row r="1105" spans="2:13" x14ac:dyDescent="0.25">
      <c r="B1105" t="s">
        <v>13</v>
      </c>
      <c r="C1105" s="1" t="s">
        <v>20</v>
      </c>
      <c r="D1105" s="2">
        <v>44948</v>
      </c>
      <c r="E1105" s="8" t="s">
        <v>76</v>
      </c>
      <c r="F1105" s="8" t="s">
        <v>77</v>
      </c>
      <c r="G1105" s="8" t="s">
        <v>78</v>
      </c>
      <c r="H1105" t="s">
        <v>23</v>
      </c>
      <c r="I1105" s="4">
        <v>5130</v>
      </c>
      <c r="J1105" s="8">
        <v>4</v>
      </c>
      <c r="K1105" s="4">
        <f t="shared" si="26"/>
        <v>20520</v>
      </c>
      <c r="L1105" s="4">
        <f t="shared" si="27"/>
        <v>8208</v>
      </c>
      <c r="M1105" s="3">
        <v>0.4</v>
      </c>
    </row>
    <row r="1106" spans="2:13" x14ac:dyDescent="0.25">
      <c r="B1106" t="s">
        <v>22</v>
      </c>
      <c r="C1106" s="1" t="s">
        <v>20</v>
      </c>
      <c r="D1106" s="2">
        <v>44955</v>
      </c>
      <c r="E1106" s="8" t="s">
        <v>76</v>
      </c>
      <c r="F1106" s="8" t="s">
        <v>77</v>
      </c>
      <c r="G1106" s="8" t="s">
        <v>78</v>
      </c>
      <c r="H1106" t="s">
        <v>28</v>
      </c>
      <c r="I1106" s="4">
        <v>1500</v>
      </c>
      <c r="J1106" s="8">
        <v>7</v>
      </c>
      <c r="K1106" s="4">
        <f t="shared" si="26"/>
        <v>10500</v>
      </c>
      <c r="L1106" s="4">
        <f t="shared" si="27"/>
        <v>4200</v>
      </c>
      <c r="M1106" s="3">
        <v>0.4</v>
      </c>
    </row>
    <row r="1107" spans="2:13" x14ac:dyDescent="0.25">
      <c r="B1107" t="s">
        <v>13</v>
      </c>
      <c r="C1107" s="1" t="s">
        <v>20</v>
      </c>
      <c r="D1107" s="2">
        <v>44962</v>
      </c>
      <c r="E1107" s="8" t="s">
        <v>76</v>
      </c>
      <c r="F1107" s="8" t="s">
        <v>77</v>
      </c>
      <c r="G1107" s="8" t="s">
        <v>78</v>
      </c>
      <c r="H1107" t="s">
        <v>18</v>
      </c>
      <c r="I1107" s="4">
        <v>8902</v>
      </c>
      <c r="J1107" s="8">
        <v>2</v>
      </c>
      <c r="K1107" s="4">
        <f t="shared" si="26"/>
        <v>17804</v>
      </c>
      <c r="L1107" s="4">
        <f t="shared" si="27"/>
        <v>6231.4</v>
      </c>
      <c r="M1107" s="3">
        <v>0.35</v>
      </c>
    </row>
    <row r="1108" spans="2:13" x14ac:dyDescent="0.25">
      <c r="B1108" t="s">
        <v>22</v>
      </c>
      <c r="C1108" s="1" t="s">
        <v>20</v>
      </c>
      <c r="D1108" s="2">
        <v>44969</v>
      </c>
      <c r="E1108" s="8" t="s">
        <v>76</v>
      </c>
      <c r="F1108" s="8" t="s">
        <v>77</v>
      </c>
      <c r="G1108" s="8" t="s">
        <v>78</v>
      </c>
      <c r="H1108" t="s">
        <v>23</v>
      </c>
      <c r="I1108" s="4">
        <v>5130</v>
      </c>
      <c r="J1108" s="8">
        <v>9</v>
      </c>
      <c r="K1108" s="4">
        <f t="shared" si="26"/>
        <v>46170</v>
      </c>
      <c r="L1108" s="4">
        <f t="shared" si="27"/>
        <v>18468</v>
      </c>
      <c r="M1108" s="3">
        <v>0.4</v>
      </c>
    </row>
    <row r="1109" spans="2:13" x14ac:dyDescent="0.25">
      <c r="B1109" t="s">
        <v>22</v>
      </c>
      <c r="C1109" s="1" t="s">
        <v>14</v>
      </c>
      <c r="D1109" s="2">
        <v>44976</v>
      </c>
      <c r="E1109" s="8" t="s">
        <v>76</v>
      </c>
      <c r="F1109" s="8" t="s">
        <v>77</v>
      </c>
      <c r="G1109" s="8" t="s">
        <v>78</v>
      </c>
      <c r="H1109" t="s">
        <v>31</v>
      </c>
      <c r="I1109" s="4">
        <v>5300</v>
      </c>
      <c r="J1109" s="8">
        <v>1</v>
      </c>
      <c r="K1109" s="4">
        <f t="shared" si="26"/>
        <v>5300</v>
      </c>
      <c r="L1109" s="4">
        <f t="shared" si="27"/>
        <v>1590</v>
      </c>
      <c r="M1109" s="3">
        <v>0.3</v>
      </c>
    </row>
    <row r="1110" spans="2:13" x14ac:dyDescent="0.25">
      <c r="B1110" t="s">
        <v>13</v>
      </c>
      <c r="C1110" s="1" t="s">
        <v>20</v>
      </c>
      <c r="D1110" s="2">
        <v>44983</v>
      </c>
      <c r="E1110" s="8" t="s">
        <v>76</v>
      </c>
      <c r="F1110" s="8" t="s">
        <v>77</v>
      </c>
      <c r="G1110" s="8" t="s">
        <v>78</v>
      </c>
      <c r="H1110" t="s">
        <v>19</v>
      </c>
      <c r="I1110" s="4">
        <v>500</v>
      </c>
      <c r="J1110" s="8">
        <v>3</v>
      </c>
      <c r="K1110" s="4">
        <f t="shared" si="26"/>
        <v>1500</v>
      </c>
      <c r="L1110" s="4">
        <f t="shared" si="27"/>
        <v>375</v>
      </c>
      <c r="M1110" s="3">
        <v>0.25</v>
      </c>
    </row>
    <row r="1111" spans="2:13" x14ac:dyDescent="0.25">
      <c r="B1111" t="s">
        <v>13</v>
      </c>
      <c r="C1111" s="1" t="s">
        <v>14</v>
      </c>
      <c r="D1111" s="2">
        <v>44990</v>
      </c>
      <c r="E1111" s="8" t="s">
        <v>76</v>
      </c>
      <c r="F1111" s="8" t="s">
        <v>77</v>
      </c>
      <c r="G1111" s="8" t="s">
        <v>78</v>
      </c>
      <c r="H1111" t="s">
        <v>33</v>
      </c>
      <c r="I1111" s="4">
        <v>4600</v>
      </c>
      <c r="J1111" s="8">
        <v>11</v>
      </c>
      <c r="K1111" s="4">
        <f t="shared" si="26"/>
        <v>50600</v>
      </c>
      <c r="L1111" s="4">
        <f t="shared" si="27"/>
        <v>12650</v>
      </c>
      <c r="M1111" s="3">
        <v>0.25</v>
      </c>
    </row>
    <row r="1112" spans="2:13" x14ac:dyDescent="0.25">
      <c r="B1112" t="s">
        <v>13</v>
      </c>
      <c r="C1112" s="1" t="s">
        <v>20</v>
      </c>
      <c r="D1112" s="2">
        <v>44997</v>
      </c>
      <c r="E1112" s="8" t="s">
        <v>76</v>
      </c>
      <c r="F1112" s="8" t="s">
        <v>77</v>
      </c>
      <c r="G1112" s="8" t="s">
        <v>78</v>
      </c>
      <c r="H1112" t="s">
        <v>35</v>
      </c>
      <c r="I1112" s="4">
        <v>4500</v>
      </c>
      <c r="J1112" s="8">
        <v>10</v>
      </c>
      <c r="K1112" s="4">
        <f t="shared" si="26"/>
        <v>45000</v>
      </c>
      <c r="L1112" s="4">
        <f t="shared" si="27"/>
        <v>11250</v>
      </c>
      <c r="M1112" s="3">
        <v>0.25</v>
      </c>
    </row>
    <row r="1113" spans="2:13" x14ac:dyDescent="0.25">
      <c r="B1113" t="s">
        <v>13</v>
      </c>
      <c r="C1113" s="1" t="s">
        <v>20</v>
      </c>
      <c r="D1113" s="2">
        <v>45004</v>
      </c>
      <c r="E1113" s="8" t="s">
        <v>76</v>
      </c>
      <c r="F1113" s="8" t="s">
        <v>77</v>
      </c>
      <c r="G1113" s="8" t="s">
        <v>78</v>
      </c>
      <c r="H1113" t="s">
        <v>28</v>
      </c>
      <c r="I1113" s="4">
        <v>1500</v>
      </c>
      <c r="J1113" s="8">
        <v>2</v>
      </c>
      <c r="K1113" s="4">
        <f t="shared" si="26"/>
        <v>3000</v>
      </c>
      <c r="L1113" s="4">
        <f t="shared" si="27"/>
        <v>1200</v>
      </c>
      <c r="M1113" s="3">
        <v>0.4</v>
      </c>
    </row>
    <row r="1114" spans="2:13" x14ac:dyDescent="0.25">
      <c r="B1114" t="s">
        <v>22</v>
      </c>
      <c r="C1114" s="1" t="s">
        <v>20</v>
      </c>
      <c r="D1114" s="2">
        <v>45011</v>
      </c>
      <c r="E1114" s="8" t="s">
        <v>76</v>
      </c>
      <c r="F1114" s="8" t="s">
        <v>77</v>
      </c>
      <c r="G1114" s="8" t="s">
        <v>78</v>
      </c>
      <c r="H1114" t="s">
        <v>23</v>
      </c>
      <c r="I1114" s="4">
        <v>5130</v>
      </c>
      <c r="J1114" s="8">
        <v>7</v>
      </c>
      <c r="K1114" s="4">
        <f t="shared" ref="K1114:K1177" si="28">I1114*J1114</f>
        <v>35910</v>
      </c>
      <c r="L1114" s="4">
        <f t="shared" ref="L1114:L1177" si="29">K1114*M1114</f>
        <v>14364</v>
      </c>
      <c r="M1114" s="3">
        <v>0.4</v>
      </c>
    </row>
    <row r="1115" spans="2:13" x14ac:dyDescent="0.25">
      <c r="B1115" t="s">
        <v>27</v>
      </c>
      <c r="C1115" s="1" t="s">
        <v>14</v>
      </c>
      <c r="D1115" s="2">
        <v>45018</v>
      </c>
      <c r="E1115" s="8" t="s">
        <v>76</v>
      </c>
      <c r="F1115" s="8" t="s">
        <v>77</v>
      </c>
      <c r="G1115" s="8" t="s">
        <v>78</v>
      </c>
      <c r="H1115" t="s">
        <v>31</v>
      </c>
      <c r="I1115" s="4">
        <v>5300</v>
      </c>
      <c r="J1115" s="8">
        <v>9</v>
      </c>
      <c r="K1115" s="4">
        <f t="shared" si="28"/>
        <v>47700</v>
      </c>
      <c r="L1115" s="4">
        <f t="shared" si="29"/>
        <v>14310</v>
      </c>
      <c r="M1115" s="3">
        <v>0.3</v>
      </c>
    </row>
    <row r="1116" spans="2:13" x14ac:dyDescent="0.25">
      <c r="B1116" t="s">
        <v>13</v>
      </c>
      <c r="C1116" s="1" t="s">
        <v>20</v>
      </c>
      <c r="D1116" s="2">
        <v>45025</v>
      </c>
      <c r="E1116" s="8" t="s">
        <v>76</v>
      </c>
      <c r="F1116" s="8" t="s">
        <v>77</v>
      </c>
      <c r="G1116" s="8" t="s">
        <v>78</v>
      </c>
      <c r="H1116" t="s">
        <v>18</v>
      </c>
      <c r="I1116" s="4">
        <v>8902</v>
      </c>
      <c r="J1116" s="8">
        <v>3</v>
      </c>
      <c r="K1116" s="4">
        <f t="shared" si="28"/>
        <v>26706</v>
      </c>
      <c r="L1116" s="4">
        <f t="shared" si="29"/>
        <v>9347.0999999999985</v>
      </c>
      <c r="M1116" s="3">
        <v>0.35</v>
      </c>
    </row>
    <row r="1117" spans="2:13" x14ac:dyDescent="0.25">
      <c r="B1117" t="s">
        <v>13</v>
      </c>
      <c r="C1117" s="1" t="s">
        <v>20</v>
      </c>
      <c r="D1117" s="2">
        <v>45032</v>
      </c>
      <c r="E1117" s="8" t="s">
        <v>76</v>
      </c>
      <c r="F1117" s="8" t="s">
        <v>77</v>
      </c>
      <c r="G1117" s="8" t="s">
        <v>78</v>
      </c>
      <c r="H1117" t="s">
        <v>33</v>
      </c>
      <c r="I1117" s="4">
        <v>4600</v>
      </c>
      <c r="J1117" s="8">
        <v>1</v>
      </c>
      <c r="K1117" s="4">
        <f t="shared" si="28"/>
        <v>4600</v>
      </c>
      <c r="L1117" s="4">
        <f t="shared" si="29"/>
        <v>1150</v>
      </c>
      <c r="M1117" s="3">
        <v>0.25</v>
      </c>
    </row>
    <row r="1118" spans="2:13" x14ac:dyDescent="0.25">
      <c r="B1118" t="s">
        <v>13</v>
      </c>
      <c r="C1118" s="1" t="s">
        <v>20</v>
      </c>
      <c r="D1118" s="2">
        <v>45039</v>
      </c>
      <c r="E1118" s="8" t="s">
        <v>76</v>
      </c>
      <c r="F1118" s="8" t="s">
        <v>77</v>
      </c>
      <c r="G1118" s="8" t="s">
        <v>78</v>
      </c>
      <c r="H1118" t="s">
        <v>29</v>
      </c>
      <c r="I1118" s="4">
        <v>5340</v>
      </c>
      <c r="J1118" s="8">
        <v>6</v>
      </c>
      <c r="K1118" s="4">
        <f t="shared" si="28"/>
        <v>32040</v>
      </c>
      <c r="L1118" s="4">
        <f t="shared" si="29"/>
        <v>9612</v>
      </c>
      <c r="M1118" s="3">
        <v>0.3</v>
      </c>
    </row>
    <row r="1119" spans="2:13" x14ac:dyDescent="0.25">
      <c r="B1119" t="s">
        <v>13</v>
      </c>
      <c r="C1119" s="1" t="s">
        <v>14</v>
      </c>
      <c r="D1119" s="2">
        <v>45046</v>
      </c>
      <c r="E1119" s="8" t="s">
        <v>76</v>
      </c>
      <c r="F1119" s="8" t="s">
        <v>77</v>
      </c>
      <c r="G1119" s="8" t="s">
        <v>78</v>
      </c>
      <c r="H1119" t="s">
        <v>23</v>
      </c>
      <c r="I1119" s="4">
        <v>5130</v>
      </c>
      <c r="J1119" s="8">
        <v>4</v>
      </c>
      <c r="K1119" s="4">
        <f t="shared" si="28"/>
        <v>20520</v>
      </c>
      <c r="L1119" s="4">
        <f t="shared" si="29"/>
        <v>8208</v>
      </c>
      <c r="M1119" s="3">
        <v>0.4</v>
      </c>
    </row>
    <row r="1120" spans="2:13" x14ac:dyDescent="0.25">
      <c r="B1120" t="s">
        <v>13</v>
      </c>
      <c r="C1120" s="1" t="s">
        <v>20</v>
      </c>
      <c r="D1120" s="2">
        <v>45053</v>
      </c>
      <c r="E1120" s="8" t="s">
        <v>76</v>
      </c>
      <c r="F1120" s="8" t="s">
        <v>77</v>
      </c>
      <c r="G1120" s="8" t="s">
        <v>78</v>
      </c>
      <c r="H1120" t="s">
        <v>23</v>
      </c>
      <c r="I1120" s="4">
        <v>5130</v>
      </c>
      <c r="J1120" s="8">
        <v>12</v>
      </c>
      <c r="K1120" s="4">
        <f t="shared" si="28"/>
        <v>61560</v>
      </c>
      <c r="L1120" s="4">
        <f t="shared" si="29"/>
        <v>24624</v>
      </c>
      <c r="M1120" s="3">
        <v>0.4</v>
      </c>
    </row>
    <row r="1121" spans="2:13" x14ac:dyDescent="0.25">
      <c r="B1121" t="s">
        <v>24</v>
      </c>
      <c r="C1121" s="1" t="s">
        <v>20</v>
      </c>
      <c r="D1121" s="2">
        <v>45060</v>
      </c>
      <c r="E1121" s="8" t="s">
        <v>76</v>
      </c>
      <c r="F1121" s="8" t="s">
        <v>77</v>
      </c>
      <c r="G1121" s="8" t="s">
        <v>78</v>
      </c>
      <c r="H1121" t="s">
        <v>25</v>
      </c>
      <c r="I1121" s="4">
        <v>300</v>
      </c>
      <c r="J1121" s="8">
        <v>9</v>
      </c>
      <c r="K1121" s="4">
        <f t="shared" si="28"/>
        <v>2700</v>
      </c>
      <c r="L1121" s="4">
        <f t="shared" si="29"/>
        <v>405</v>
      </c>
      <c r="M1121" s="3">
        <v>0.15</v>
      </c>
    </row>
    <row r="1122" spans="2:13" x14ac:dyDescent="0.25">
      <c r="B1122" t="s">
        <v>22</v>
      </c>
      <c r="C1122" s="1" t="s">
        <v>20</v>
      </c>
      <c r="D1122" s="2">
        <v>45067</v>
      </c>
      <c r="E1122" s="8" t="s">
        <v>76</v>
      </c>
      <c r="F1122" s="8" t="s">
        <v>77</v>
      </c>
      <c r="G1122" s="8" t="s">
        <v>78</v>
      </c>
      <c r="H1122" t="s">
        <v>31</v>
      </c>
      <c r="I1122" s="4">
        <v>5300</v>
      </c>
      <c r="J1122" s="8">
        <v>11</v>
      </c>
      <c r="K1122" s="4">
        <f t="shared" si="28"/>
        <v>58300</v>
      </c>
      <c r="L1122" s="4">
        <f t="shared" si="29"/>
        <v>17490</v>
      </c>
      <c r="M1122" s="3">
        <v>0.3</v>
      </c>
    </row>
    <row r="1123" spans="2:13" x14ac:dyDescent="0.25">
      <c r="B1123" t="s">
        <v>13</v>
      </c>
      <c r="C1123" s="1" t="s">
        <v>14</v>
      </c>
      <c r="D1123" s="2">
        <v>45074</v>
      </c>
      <c r="E1123" s="8" t="s">
        <v>76</v>
      </c>
      <c r="F1123" s="8" t="s">
        <v>77</v>
      </c>
      <c r="G1123" s="8" t="s">
        <v>78</v>
      </c>
      <c r="H1123" t="s">
        <v>25</v>
      </c>
      <c r="I1123" s="4">
        <v>300</v>
      </c>
      <c r="J1123" s="8">
        <v>2</v>
      </c>
      <c r="K1123" s="4">
        <f t="shared" si="28"/>
        <v>600</v>
      </c>
      <c r="L1123" s="4">
        <f t="shared" si="29"/>
        <v>90</v>
      </c>
      <c r="M1123" s="3">
        <v>0.15</v>
      </c>
    </row>
    <row r="1124" spans="2:13" x14ac:dyDescent="0.25">
      <c r="B1124" t="s">
        <v>27</v>
      </c>
      <c r="C1124" s="1" t="s">
        <v>20</v>
      </c>
      <c r="D1124" s="2">
        <v>45081</v>
      </c>
      <c r="E1124" s="8" t="s">
        <v>76</v>
      </c>
      <c r="F1124" s="8" t="s">
        <v>77</v>
      </c>
      <c r="G1124" s="8" t="s">
        <v>78</v>
      </c>
      <c r="H1124" t="s">
        <v>32</v>
      </c>
      <c r="I1124" s="4">
        <v>3200</v>
      </c>
      <c r="J1124" s="8">
        <v>10</v>
      </c>
      <c r="K1124" s="4">
        <f t="shared" si="28"/>
        <v>32000</v>
      </c>
      <c r="L1124" s="4">
        <f t="shared" si="29"/>
        <v>6400</v>
      </c>
      <c r="M1124" s="3">
        <v>0.2</v>
      </c>
    </row>
    <row r="1125" spans="2:13" x14ac:dyDescent="0.25">
      <c r="B1125" t="s">
        <v>13</v>
      </c>
      <c r="C1125" s="1" t="s">
        <v>20</v>
      </c>
      <c r="D1125" s="2">
        <v>45088</v>
      </c>
      <c r="E1125" s="8" t="s">
        <v>76</v>
      </c>
      <c r="F1125" s="8" t="s">
        <v>77</v>
      </c>
      <c r="G1125" s="8" t="s">
        <v>78</v>
      </c>
      <c r="H1125" t="s">
        <v>29</v>
      </c>
      <c r="I1125" s="4">
        <v>5340</v>
      </c>
      <c r="J1125" s="8">
        <v>3</v>
      </c>
      <c r="K1125" s="4">
        <f t="shared" si="28"/>
        <v>16020</v>
      </c>
      <c r="L1125" s="4">
        <f t="shared" si="29"/>
        <v>4806</v>
      </c>
      <c r="M1125" s="3">
        <v>0.3</v>
      </c>
    </row>
    <row r="1126" spans="2:13" x14ac:dyDescent="0.25">
      <c r="B1126" t="s">
        <v>24</v>
      </c>
      <c r="C1126" s="1" t="s">
        <v>20</v>
      </c>
      <c r="D1126" s="2">
        <v>45095</v>
      </c>
      <c r="E1126" s="8" t="s">
        <v>76</v>
      </c>
      <c r="F1126" s="8" t="s">
        <v>77</v>
      </c>
      <c r="G1126" s="8" t="s">
        <v>78</v>
      </c>
      <c r="H1126" t="s">
        <v>32</v>
      </c>
      <c r="I1126" s="4">
        <v>3200</v>
      </c>
      <c r="J1126" s="8">
        <v>20</v>
      </c>
      <c r="K1126" s="4">
        <f t="shared" si="28"/>
        <v>64000</v>
      </c>
      <c r="L1126" s="4">
        <f t="shared" si="29"/>
        <v>12800</v>
      </c>
      <c r="M1126" s="3">
        <v>0.2</v>
      </c>
    </row>
    <row r="1127" spans="2:13" x14ac:dyDescent="0.25">
      <c r="B1127" t="s">
        <v>13</v>
      </c>
      <c r="C1127" s="1" t="s">
        <v>14</v>
      </c>
      <c r="D1127" s="2">
        <v>45102</v>
      </c>
      <c r="E1127" s="8" t="s">
        <v>76</v>
      </c>
      <c r="F1127" s="8" t="s">
        <v>77</v>
      </c>
      <c r="G1127" s="8" t="s">
        <v>78</v>
      </c>
      <c r="H1127" t="s">
        <v>33</v>
      </c>
      <c r="I1127" s="4">
        <v>4600</v>
      </c>
      <c r="J1127" s="8">
        <v>10</v>
      </c>
      <c r="K1127" s="4">
        <f t="shared" si="28"/>
        <v>46000</v>
      </c>
      <c r="L1127" s="4">
        <f t="shared" si="29"/>
        <v>11500</v>
      </c>
      <c r="M1127" s="3">
        <v>0.25</v>
      </c>
    </row>
    <row r="1128" spans="2:13" x14ac:dyDescent="0.25">
      <c r="B1128" t="s">
        <v>34</v>
      </c>
      <c r="C1128" s="1" t="s">
        <v>14</v>
      </c>
      <c r="D1128" s="2">
        <v>45109</v>
      </c>
      <c r="E1128" s="8" t="s">
        <v>76</v>
      </c>
      <c r="F1128" s="8" t="s">
        <v>77</v>
      </c>
      <c r="G1128" s="8" t="s">
        <v>78</v>
      </c>
      <c r="H1128" t="s">
        <v>31</v>
      </c>
      <c r="I1128" s="4">
        <v>5300</v>
      </c>
      <c r="J1128" s="8">
        <v>12</v>
      </c>
      <c r="K1128" s="4">
        <f t="shared" si="28"/>
        <v>63600</v>
      </c>
      <c r="L1128" s="4">
        <f t="shared" si="29"/>
        <v>19080</v>
      </c>
      <c r="M1128" s="3">
        <v>0.3</v>
      </c>
    </row>
    <row r="1129" spans="2:13" x14ac:dyDescent="0.25">
      <c r="B1129" t="s">
        <v>13</v>
      </c>
      <c r="C1129" s="1" t="s">
        <v>20</v>
      </c>
      <c r="D1129" s="2">
        <v>45116</v>
      </c>
      <c r="E1129" s="8" t="s">
        <v>76</v>
      </c>
      <c r="F1129" s="8" t="s">
        <v>77</v>
      </c>
      <c r="G1129" s="8" t="s">
        <v>78</v>
      </c>
      <c r="H1129" t="s">
        <v>21</v>
      </c>
      <c r="I1129" s="4">
        <v>1200</v>
      </c>
      <c r="J1129" s="8">
        <v>8</v>
      </c>
      <c r="K1129" s="4">
        <f t="shared" si="28"/>
        <v>9600</v>
      </c>
      <c r="L1129" s="4">
        <f t="shared" si="29"/>
        <v>2880</v>
      </c>
      <c r="M1129" s="3">
        <v>0.3</v>
      </c>
    </row>
    <row r="1130" spans="2:13" x14ac:dyDescent="0.25">
      <c r="B1130" t="s">
        <v>27</v>
      </c>
      <c r="C1130" s="1" t="s">
        <v>14</v>
      </c>
      <c r="D1130" s="2">
        <v>45123</v>
      </c>
      <c r="E1130" s="8" t="s">
        <v>76</v>
      </c>
      <c r="F1130" s="8" t="s">
        <v>77</v>
      </c>
      <c r="G1130" s="8" t="s">
        <v>78</v>
      </c>
      <c r="H1130" t="s">
        <v>31</v>
      </c>
      <c r="I1130" s="4">
        <v>5300</v>
      </c>
      <c r="J1130" s="8">
        <v>11</v>
      </c>
      <c r="K1130" s="4">
        <f t="shared" si="28"/>
        <v>58300</v>
      </c>
      <c r="L1130" s="4">
        <f t="shared" si="29"/>
        <v>17490</v>
      </c>
      <c r="M1130" s="3">
        <v>0.3</v>
      </c>
    </row>
    <row r="1131" spans="2:13" x14ac:dyDescent="0.25">
      <c r="B1131" t="s">
        <v>13</v>
      </c>
      <c r="C1131" s="1" t="s">
        <v>20</v>
      </c>
      <c r="D1131" s="2">
        <v>45130</v>
      </c>
      <c r="E1131" s="8" t="s">
        <v>76</v>
      </c>
      <c r="F1131" s="8" t="s">
        <v>77</v>
      </c>
      <c r="G1131" s="8" t="s">
        <v>78</v>
      </c>
      <c r="H1131" t="s">
        <v>31</v>
      </c>
      <c r="I1131" s="4">
        <v>5300</v>
      </c>
      <c r="J1131" s="8">
        <v>9</v>
      </c>
      <c r="K1131" s="4">
        <f t="shared" si="28"/>
        <v>47700</v>
      </c>
      <c r="L1131" s="4">
        <f t="shared" si="29"/>
        <v>14310</v>
      </c>
      <c r="M1131" s="3">
        <v>0.3</v>
      </c>
    </row>
    <row r="1132" spans="2:13" x14ac:dyDescent="0.25">
      <c r="B1132" t="s">
        <v>34</v>
      </c>
      <c r="C1132" s="1" t="s">
        <v>20</v>
      </c>
      <c r="D1132" s="2">
        <v>45137</v>
      </c>
      <c r="E1132" s="8" t="s">
        <v>76</v>
      </c>
      <c r="F1132" s="8" t="s">
        <v>77</v>
      </c>
      <c r="G1132" s="8" t="s">
        <v>78</v>
      </c>
      <c r="H1132" t="s">
        <v>25</v>
      </c>
      <c r="I1132" s="4">
        <v>300</v>
      </c>
      <c r="J1132" s="8">
        <v>5</v>
      </c>
      <c r="K1132" s="4">
        <f t="shared" si="28"/>
        <v>1500</v>
      </c>
      <c r="L1132" s="4">
        <f t="shared" si="29"/>
        <v>225</v>
      </c>
      <c r="M1132" s="3">
        <v>0.15</v>
      </c>
    </row>
    <row r="1133" spans="2:13" x14ac:dyDescent="0.25">
      <c r="B1133" t="s">
        <v>34</v>
      </c>
      <c r="C1133" s="1" t="s">
        <v>14</v>
      </c>
      <c r="D1133" s="2">
        <v>45144</v>
      </c>
      <c r="E1133" s="8" t="s">
        <v>76</v>
      </c>
      <c r="F1133" s="8" t="s">
        <v>77</v>
      </c>
      <c r="G1133" s="8" t="s">
        <v>78</v>
      </c>
      <c r="H1133" t="s">
        <v>18</v>
      </c>
      <c r="I1133" s="4">
        <v>8902</v>
      </c>
      <c r="J1133" s="8">
        <v>8</v>
      </c>
      <c r="K1133" s="4">
        <f t="shared" si="28"/>
        <v>71216</v>
      </c>
      <c r="L1133" s="4">
        <f t="shared" si="29"/>
        <v>24925.599999999999</v>
      </c>
      <c r="M1133" s="3">
        <v>0.35</v>
      </c>
    </row>
    <row r="1134" spans="2:13" x14ac:dyDescent="0.25">
      <c r="B1134" t="s">
        <v>22</v>
      </c>
      <c r="C1134" s="1" t="s">
        <v>20</v>
      </c>
      <c r="D1134" s="2">
        <v>45151</v>
      </c>
      <c r="E1134" s="8" t="s">
        <v>76</v>
      </c>
      <c r="F1134" s="8" t="s">
        <v>77</v>
      </c>
      <c r="G1134" s="8" t="s">
        <v>78</v>
      </c>
      <c r="H1134" t="s">
        <v>30</v>
      </c>
      <c r="I1134" s="4">
        <v>3400</v>
      </c>
      <c r="J1134" s="8">
        <v>6</v>
      </c>
      <c r="K1134" s="4">
        <f t="shared" si="28"/>
        <v>20400</v>
      </c>
      <c r="L1134" s="4">
        <f t="shared" si="29"/>
        <v>7140</v>
      </c>
      <c r="M1134" s="3">
        <v>0.35</v>
      </c>
    </row>
    <row r="1135" spans="2:13" x14ac:dyDescent="0.25">
      <c r="B1135" t="s">
        <v>24</v>
      </c>
      <c r="C1135" s="1" t="s">
        <v>20</v>
      </c>
      <c r="D1135" s="2">
        <v>45158</v>
      </c>
      <c r="E1135" s="8" t="s">
        <v>76</v>
      </c>
      <c r="F1135" s="8" t="s">
        <v>77</v>
      </c>
      <c r="G1135" s="8" t="s">
        <v>78</v>
      </c>
      <c r="H1135" t="s">
        <v>28</v>
      </c>
      <c r="I1135" s="4">
        <v>1500</v>
      </c>
      <c r="J1135" s="8">
        <v>11</v>
      </c>
      <c r="K1135" s="4">
        <f t="shared" si="28"/>
        <v>16500</v>
      </c>
      <c r="L1135" s="4">
        <f t="shared" si="29"/>
        <v>6600</v>
      </c>
      <c r="M1135" s="3">
        <v>0.4</v>
      </c>
    </row>
    <row r="1136" spans="2:13" x14ac:dyDescent="0.25">
      <c r="B1136" t="s">
        <v>13</v>
      </c>
      <c r="C1136" s="1" t="s">
        <v>20</v>
      </c>
      <c r="D1136" s="2">
        <v>45165</v>
      </c>
      <c r="E1136" s="8" t="s">
        <v>76</v>
      </c>
      <c r="F1136" s="8" t="s">
        <v>77</v>
      </c>
      <c r="G1136" s="8" t="s">
        <v>78</v>
      </c>
      <c r="H1136" t="s">
        <v>30</v>
      </c>
      <c r="I1136" s="4">
        <v>3400</v>
      </c>
      <c r="J1136" s="8">
        <v>7</v>
      </c>
      <c r="K1136" s="4">
        <f t="shared" si="28"/>
        <v>23800</v>
      </c>
      <c r="L1136" s="4">
        <f t="shared" si="29"/>
        <v>8330</v>
      </c>
      <c r="M1136" s="3">
        <v>0.35</v>
      </c>
    </row>
    <row r="1137" spans="2:13" x14ac:dyDescent="0.25">
      <c r="B1137" t="s">
        <v>13</v>
      </c>
      <c r="C1137" s="1" t="s">
        <v>20</v>
      </c>
      <c r="D1137" s="2">
        <v>44562</v>
      </c>
      <c r="E1137" s="8" t="s">
        <v>76</v>
      </c>
      <c r="F1137" s="8" t="s">
        <v>81</v>
      </c>
      <c r="G1137" s="8" t="s">
        <v>81</v>
      </c>
      <c r="H1137" t="s">
        <v>21</v>
      </c>
      <c r="I1137" s="4">
        <v>1200</v>
      </c>
      <c r="J1137" s="8">
        <v>2</v>
      </c>
      <c r="K1137" s="4">
        <f t="shared" si="28"/>
        <v>2400</v>
      </c>
      <c r="L1137" s="4">
        <f t="shared" si="29"/>
        <v>720</v>
      </c>
      <c r="M1137" s="3">
        <v>0.3</v>
      </c>
    </row>
    <row r="1138" spans="2:13" x14ac:dyDescent="0.25">
      <c r="B1138" t="s">
        <v>24</v>
      </c>
      <c r="C1138" s="1" t="s">
        <v>20</v>
      </c>
      <c r="D1138" s="2">
        <v>44562</v>
      </c>
      <c r="E1138" s="8" t="s">
        <v>76</v>
      </c>
      <c r="F1138" s="8" t="s">
        <v>81</v>
      </c>
      <c r="G1138" s="8" t="s">
        <v>81</v>
      </c>
      <c r="H1138" t="s">
        <v>32</v>
      </c>
      <c r="I1138" s="4">
        <v>3200</v>
      </c>
      <c r="J1138" s="8">
        <v>6</v>
      </c>
      <c r="K1138" s="4">
        <f t="shared" si="28"/>
        <v>19200</v>
      </c>
      <c r="L1138" s="4">
        <f t="shared" si="29"/>
        <v>3840</v>
      </c>
      <c r="M1138" s="3">
        <v>0.2</v>
      </c>
    </row>
    <row r="1139" spans="2:13" x14ac:dyDescent="0.25">
      <c r="B1139" t="s">
        <v>27</v>
      </c>
      <c r="C1139" s="1" t="s">
        <v>20</v>
      </c>
      <c r="D1139" s="2">
        <v>44562</v>
      </c>
      <c r="E1139" s="8" t="s">
        <v>76</v>
      </c>
      <c r="F1139" s="8" t="s">
        <v>81</v>
      </c>
      <c r="G1139" s="8" t="s">
        <v>81</v>
      </c>
      <c r="H1139" t="s">
        <v>30</v>
      </c>
      <c r="I1139" s="4">
        <v>3400</v>
      </c>
      <c r="J1139" s="8">
        <v>6</v>
      </c>
      <c r="K1139" s="4">
        <f t="shared" si="28"/>
        <v>20400</v>
      </c>
      <c r="L1139" s="4">
        <f t="shared" si="29"/>
        <v>7140</v>
      </c>
      <c r="M1139" s="3">
        <v>0.35</v>
      </c>
    </row>
    <row r="1140" spans="2:13" x14ac:dyDescent="0.25">
      <c r="B1140" t="s">
        <v>22</v>
      </c>
      <c r="C1140" s="1" t="s">
        <v>14</v>
      </c>
      <c r="D1140" s="2">
        <v>44577</v>
      </c>
      <c r="E1140" s="8" t="s">
        <v>76</v>
      </c>
      <c r="F1140" s="8" t="s">
        <v>81</v>
      </c>
      <c r="G1140" s="8" t="s">
        <v>81</v>
      </c>
      <c r="H1140" t="s">
        <v>23</v>
      </c>
      <c r="I1140" s="4">
        <v>5130</v>
      </c>
      <c r="J1140" s="8">
        <v>4</v>
      </c>
      <c r="K1140" s="4">
        <f t="shared" si="28"/>
        <v>20520</v>
      </c>
      <c r="L1140" s="4">
        <f t="shared" si="29"/>
        <v>8208</v>
      </c>
      <c r="M1140" s="3">
        <v>0.4</v>
      </c>
    </row>
    <row r="1141" spans="2:13" x14ac:dyDescent="0.25">
      <c r="B1141" t="s">
        <v>24</v>
      </c>
      <c r="C1141" s="1" t="s">
        <v>20</v>
      </c>
      <c r="D1141" s="2">
        <v>44577</v>
      </c>
      <c r="E1141" s="8" t="s">
        <v>76</v>
      </c>
      <c r="F1141" s="8" t="s">
        <v>81</v>
      </c>
      <c r="G1141" s="8" t="s">
        <v>81</v>
      </c>
      <c r="H1141" t="s">
        <v>30</v>
      </c>
      <c r="I1141" s="4">
        <v>3400</v>
      </c>
      <c r="J1141" s="8">
        <v>8</v>
      </c>
      <c r="K1141" s="4">
        <f t="shared" si="28"/>
        <v>27200</v>
      </c>
      <c r="L1141" s="4">
        <f t="shared" si="29"/>
        <v>9520</v>
      </c>
      <c r="M1141" s="3">
        <v>0.35</v>
      </c>
    </row>
    <row r="1142" spans="2:13" x14ac:dyDescent="0.25">
      <c r="B1142" t="s">
        <v>24</v>
      </c>
      <c r="C1142" s="1" t="s">
        <v>20</v>
      </c>
      <c r="D1142" s="2">
        <v>44577</v>
      </c>
      <c r="E1142" s="8" t="s">
        <v>76</v>
      </c>
      <c r="F1142" s="8" t="s">
        <v>81</v>
      </c>
      <c r="G1142" s="8" t="s">
        <v>81</v>
      </c>
      <c r="H1142" t="s">
        <v>30</v>
      </c>
      <c r="I1142" s="4">
        <v>3400</v>
      </c>
      <c r="J1142" s="8">
        <v>8</v>
      </c>
      <c r="K1142" s="4">
        <f t="shared" si="28"/>
        <v>27200</v>
      </c>
      <c r="L1142" s="4">
        <f t="shared" si="29"/>
        <v>9520</v>
      </c>
      <c r="M1142" s="3">
        <v>0.35</v>
      </c>
    </row>
    <row r="1143" spans="2:13" x14ac:dyDescent="0.25">
      <c r="B1143" t="s">
        <v>24</v>
      </c>
      <c r="C1143" s="1" t="s">
        <v>14</v>
      </c>
      <c r="D1143" s="2">
        <v>44584</v>
      </c>
      <c r="E1143" s="8" t="s">
        <v>76</v>
      </c>
      <c r="F1143" s="8" t="s">
        <v>81</v>
      </c>
      <c r="G1143" s="8" t="s">
        <v>81</v>
      </c>
      <c r="H1143" t="s">
        <v>21</v>
      </c>
      <c r="I1143" s="4">
        <v>1200</v>
      </c>
      <c r="J1143" s="8">
        <v>12</v>
      </c>
      <c r="K1143" s="4">
        <f t="shared" si="28"/>
        <v>14400</v>
      </c>
      <c r="L1143" s="4">
        <f t="shared" si="29"/>
        <v>4320</v>
      </c>
      <c r="M1143" s="3">
        <v>0.3</v>
      </c>
    </row>
    <row r="1144" spans="2:13" x14ac:dyDescent="0.25">
      <c r="B1144" t="s">
        <v>13</v>
      </c>
      <c r="C1144" s="1" t="s">
        <v>14</v>
      </c>
      <c r="D1144" s="2">
        <v>44584</v>
      </c>
      <c r="E1144" s="8" t="s">
        <v>76</v>
      </c>
      <c r="F1144" s="8" t="s">
        <v>81</v>
      </c>
      <c r="G1144" s="8" t="s">
        <v>81</v>
      </c>
      <c r="H1144" t="s">
        <v>31</v>
      </c>
      <c r="I1144" s="4">
        <v>5300</v>
      </c>
      <c r="J1144" s="8">
        <v>4</v>
      </c>
      <c r="K1144" s="4">
        <f t="shared" si="28"/>
        <v>21200</v>
      </c>
      <c r="L1144" s="4">
        <f t="shared" si="29"/>
        <v>6360</v>
      </c>
      <c r="M1144" s="3">
        <v>0.3</v>
      </c>
    </row>
    <row r="1145" spans="2:13" x14ac:dyDescent="0.25">
      <c r="B1145" t="s">
        <v>27</v>
      </c>
      <c r="C1145" s="1" t="s">
        <v>20</v>
      </c>
      <c r="D1145" s="2">
        <v>44584</v>
      </c>
      <c r="E1145" s="8" t="s">
        <v>76</v>
      </c>
      <c r="F1145" s="8" t="s">
        <v>81</v>
      </c>
      <c r="G1145" s="8" t="s">
        <v>81</v>
      </c>
      <c r="H1145" t="s">
        <v>31</v>
      </c>
      <c r="I1145" s="4">
        <v>5300</v>
      </c>
      <c r="J1145" s="8">
        <v>9</v>
      </c>
      <c r="K1145" s="4">
        <f t="shared" si="28"/>
        <v>47700</v>
      </c>
      <c r="L1145" s="4">
        <f t="shared" si="29"/>
        <v>14310</v>
      </c>
      <c r="M1145" s="3">
        <v>0.3</v>
      </c>
    </row>
    <row r="1146" spans="2:13" x14ac:dyDescent="0.25">
      <c r="B1146" t="s">
        <v>24</v>
      </c>
      <c r="C1146" s="1" t="s">
        <v>14</v>
      </c>
      <c r="D1146" s="2">
        <v>44591</v>
      </c>
      <c r="E1146" s="8" t="s">
        <v>76</v>
      </c>
      <c r="F1146" s="8" t="s">
        <v>81</v>
      </c>
      <c r="G1146" s="8" t="s">
        <v>81</v>
      </c>
      <c r="H1146" t="s">
        <v>26</v>
      </c>
      <c r="I1146" s="4">
        <v>1700</v>
      </c>
      <c r="J1146" s="8">
        <v>6</v>
      </c>
      <c r="K1146" s="4">
        <f t="shared" si="28"/>
        <v>10200</v>
      </c>
      <c r="L1146" s="4">
        <f t="shared" si="29"/>
        <v>5100</v>
      </c>
      <c r="M1146" s="3">
        <v>0.5</v>
      </c>
    </row>
    <row r="1147" spans="2:13" x14ac:dyDescent="0.25">
      <c r="B1147" t="s">
        <v>13</v>
      </c>
      <c r="C1147" s="1" t="s">
        <v>14</v>
      </c>
      <c r="D1147" s="2">
        <v>44591</v>
      </c>
      <c r="E1147" s="8" t="s">
        <v>76</v>
      </c>
      <c r="F1147" s="8" t="s">
        <v>81</v>
      </c>
      <c r="G1147" s="8" t="s">
        <v>81</v>
      </c>
      <c r="H1147" t="s">
        <v>35</v>
      </c>
      <c r="I1147" s="4">
        <v>4500</v>
      </c>
      <c r="J1147" s="8">
        <v>6</v>
      </c>
      <c r="K1147" s="4">
        <f t="shared" si="28"/>
        <v>27000</v>
      </c>
      <c r="L1147" s="4">
        <f t="shared" si="29"/>
        <v>6750</v>
      </c>
      <c r="M1147" s="3">
        <v>0.25</v>
      </c>
    </row>
    <row r="1148" spans="2:13" x14ac:dyDescent="0.25">
      <c r="B1148" t="s">
        <v>27</v>
      </c>
      <c r="C1148" s="1" t="s">
        <v>14</v>
      </c>
      <c r="D1148" s="2">
        <v>44591</v>
      </c>
      <c r="E1148" s="8" t="s">
        <v>76</v>
      </c>
      <c r="F1148" s="8" t="s">
        <v>81</v>
      </c>
      <c r="G1148" s="8" t="s">
        <v>81</v>
      </c>
      <c r="H1148" t="s">
        <v>32</v>
      </c>
      <c r="I1148" s="4">
        <v>3200</v>
      </c>
      <c r="J1148" s="8">
        <v>11</v>
      </c>
      <c r="K1148" s="4">
        <f t="shared" si="28"/>
        <v>35200</v>
      </c>
      <c r="L1148" s="4">
        <f t="shared" si="29"/>
        <v>7040</v>
      </c>
      <c r="M1148" s="3">
        <v>0.2</v>
      </c>
    </row>
    <row r="1149" spans="2:13" x14ac:dyDescent="0.25">
      <c r="B1149" t="s">
        <v>24</v>
      </c>
      <c r="C1149" s="1" t="s">
        <v>14</v>
      </c>
      <c r="D1149" s="2">
        <v>44598</v>
      </c>
      <c r="E1149" s="8" t="s">
        <v>76</v>
      </c>
      <c r="F1149" s="8" t="s">
        <v>81</v>
      </c>
      <c r="G1149" s="8" t="s">
        <v>81</v>
      </c>
      <c r="H1149" t="s">
        <v>19</v>
      </c>
      <c r="I1149" s="4">
        <v>500</v>
      </c>
      <c r="J1149" s="8">
        <v>6</v>
      </c>
      <c r="K1149" s="4">
        <f t="shared" si="28"/>
        <v>3000</v>
      </c>
      <c r="L1149" s="4">
        <f t="shared" si="29"/>
        <v>750</v>
      </c>
      <c r="M1149" s="3">
        <v>0.25</v>
      </c>
    </row>
    <row r="1150" spans="2:13" x14ac:dyDescent="0.25">
      <c r="B1150" t="s">
        <v>27</v>
      </c>
      <c r="C1150" s="1" t="s">
        <v>20</v>
      </c>
      <c r="D1150" s="2">
        <v>44598</v>
      </c>
      <c r="E1150" s="8" t="s">
        <v>76</v>
      </c>
      <c r="F1150" s="8" t="s">
        <v>81</v>
      </c>
      <c r="G1150" s="8" t="s">
        <v>81</v>
      </c>
      <c r="H1150" t="s">
        <v>23</v>
      </c>
      <c r="I1150" s="4">
        <v>5130</v>
      </c>
      <c r="J1150" s="8">
        <v>4</v>
      </c>
      <c r="K1150" s="4">
        <f t="shared" si="28"/>
        <v>20520</v>
      </c>
      <c r="L1150" s="4">
        <f t="shared" si="29"/>
        <v>8208</v>
      </c>
      <c r="M1150" s="3">
        <v>0.4</v>
      </c>
    </row>
    <row r="1151" spans="2:13" x14ac:dyDescent="0.25">
      <c r="B1151" t="s">
        <v>24</v>
      </c>
      <c r="C1151" s="1" t="s">
        <v>20</v>
      </c>
      <c r="D1151" s="2">
        <v>44598</v>
      </c>
      <c r="E1151" s="8" t="s">
        <v>76</v>
      </c>
      <c r="F1151" s="8" t="s">
        <v>81</v>
      </c>
      <c r="G1151" s="8" t="s">
        <v>81</v>
      </c>
      <c r="H1151" t="s">
        <v>29</v>
      </c>
      <c r="I1151" s="4">
        <v>5340</v>
      </c>
      <c r="J1151" s="8">
        <v>12</v>
      </c>
      <c r="K1151" s="4">
        <f t="shared" si="28"/>
        <v>64080</v>
      </c>
      <c r="L1151" s="4">
        <f t="shared" si="29"/>
        <v>19224</v>
      </c>
      <c r="M1151" s="3">
        <v>0.3</v>
      </c>
    </row>
    <row r="1152" spans="2:13" x14ac:dyDescent="0.25">
      <c r="B1152" t="s">
        <v>13</v>
      </c>
      <c r="C1152" s="1" t="s">
        <v>20</v>
      </c>
      <c r="D1152" s="2">
        <v>44605</v>
      </c>
      <c r="E1152" s="8" t="s">
        <v>76</v>
      </c>
      <c r="F1152" s="8" t="s">
        <v>81</v>
      </c>
      <c r="G1152" s="8" t="s">
        <v>81</v>
      </c>
      <c r="H1152" t="s">
        <v>33</v>
      </c>
      <c r="I1152" s="4">
        <v>4600</v>
      </c>
      <c r="J1152" s="8">
        <v>2</v>
      </c>
      <c r="K1152" s="4">
        <f t="shared" si="28"/>
        <v>9200</v>
      </c>
      <c r="L1152" s="4">
        <f t="shared" si="29"/>
        <v>2300</v>
      </c>
      <c r="M1152" s="3">
        <v>0.25</v>
      </c>
    </row>
    <row r="1153" spans="2:13" x14ac:dyDescent="0.25">
      <c r="B1153" t="s">
        <v>22</v>
      </c>
      <c r="C1153" s="1" t="s">
        <v>20</v>
      </c>
      <c r="D1153" s="2">
        <v>44605</v>
      </c>
      <c r="E1153" s="8" t="s">
        <v>76</v>
      </c>
      <c r="F1153" s="8" t="s">
        <v>81</v>
      </c>
      <c r="G1153" s="8" t="s">
        <v>81</v>
      </c>
      <c r="H1153" t="s">
        <v>30</v>
      </c>
      <c r="I1153" s="4">
        <v>3400</v>
      </c>
      <c r="J1153" s="8">
        <v>10</v>
      </c>
      <c r="K1153" s="4">
        <f t="shared" si="28"/>
        <v>34000</v>
      </c>
      <c r="L1153" s="4">
        <f t="shared" si="29"/>
        <v>11900</v>
      </c>
      <c r="M1153" s="3">
        <v>0.35</v>
      </c>
    </row>
    <row r="1154" spans="2:13" x14ac:dyDescent="0.25">
      <c r="B1154" t="s">
        <v>34</v>
      </c>
      <c r="C1154" s="1" t="s">
        <v>20</v>
      </c>
      <c r="D1154" s="2">
        <v>44605</v>
      </c>
      <c r="E1154" s="8" t="s">
        <v>76</v>
      </c>
      <c r="F1154" s="8" t="s">
        <v>81</v>
      </c>
      <c r="G1154" s="8" t="s">
        <v>81</v>
      </c>
      <c r="H1154" t="s">
        <v>32</v>
      </c>
      <c r="I1154" s="4">
        <v>3200</v>
      </c>
      <c r="J1154" s="8">
        <v>12</v>
      </c>
      <c r="K1154" s="4">
        <f t="shared" si="28"/>
        <v>38400</v>
      </c>
      <c r="L1154" s="4">
        <f t="shared" si="29"/>
        <v>7680</v>
      </c>
      <c r="M1154" s="3">
        <v>0.2</v>
      </c>
    </row>
    <row r="1155" spans="2:13" x14ac:dyDescent="0.25">
      <c r="B1155" t="s">
        <v>27</v>
      </c>
      <c r="C1155" s="1" t="s">
        <v>20</v>
      </c>
      <c r="D1155" s="2">
        <v>44612</v>
      </c>
      <c r="E1155" s="8" t="s">
        <v>76</v>
      </c>
      <c r="F1155" s="8" t="s">
        <v>81</v>
      </c>
      <c r="G1155" s="8" t="s">
        <v>81</v>
      </c>
      <c r="H1155" t="s">
        <v>19</v>
      </c>
      <c r="I1155" s="4">
        <v>500</v>
      </c>
      <c r="J1155" s="8">
        <v>9</v>
      </c>
      <c r="K1155" s="4">
        <f t="shared" si="28"/>
        <v>4500</v>
      </c>
      <c r="L1155" s="4">
        <f t="shared" si="29"/>
        <v>1125</v>
      </c>
      <c r="M1155" s="3">
        <v>0.25</v>
      </c>
    </row>
    <row r="1156" spans="2:13" x14ac:dyDescent="0.25">
      <c r="B1156" t="s">
        <v>34</v>
      </c>
      <c r="C1156" s="1" t="s">
        <v>20</v>
      </c>
      <c r="D1156" s="2">
        <v>44612</v>
      </c>
      <c r="E1156" s="8" t="s">
        <v>76</v>
      </c>
      <c r="F1156" s="8" t="s">
        <v>81</v>
      </c>
      <c r="G1156" s="8" t="s">
        <v>81</v>
      </c>
      <c r="H1156" t="s">
        <v>35</v>
      </c>
      <c r="I1156" s="4">
        <v>4500</v>
      </c>
      <c r="J1156" s="8">
        <v>4</v>
      </c>
      <c r="K1156" s="4">
        <f t="shared" si="28"/>
        <v>18000</v>
      </c>
      <c r="L1156" s="4">
        <f t="shared" si="29"/>
        <v>4500</v>
      </c>
      <c r="M1156" s="3">
        <v>0.25</v>
      </c>
    </row>
    <row r="1157" spans="2:13" x14ac:dyDescent="0.25">
      <c r="B1157" t="s">
        <v>27</v>
      </c>
      <c r="C1157" s="1" t="s">
        <v>20</v>
      </c>
      <c r="D1157" s="2">
        <v>44612</v>
      </c>
      <c r="E1157" s="8" t="s">
        <v>76</v>
      </c>
      <c r="F1157" s="8" t="s">
        <v>81</v>
      </c>
      <c r="G1157" s="8" t="s">
        <v>81</v>
      </c>
      <c r="H1157" t="s">
        <v>31</v>
      </c>
      <c r="I1157" s="4">
        <v>5300</v>
      </c>
      <c r="J1157" s="8">
        <v>9</v>
      </c>
      <c r="K1157" s="4">
        <f t="shared" si="28"/>
        <v>47700</v>
      </c>
      <c r="L1157" s="4">
        <f t="shared" si="29"/>
        <v>14310</v>
      </c>
      <c r="M1157" s="3">
        <v>0.3</v>
      </c>
    </row>
    <row r="1158" spans="2:13" x14ac:dyDescent="0.25">
      <c r="B1158" t="s">
        <v>13</v>
      </c>
      <c r="C1158" s="1" t="s">
        <v>20</v>
      </c>
      <c r="D1158" s="2">
        <v>44619</v>
      </c>
      <c r="E1158" s="8" t="s">
        <v>76</v>
      </c>
      <c r="F1158" s="8" t="s">
        <v>81</v>
      </c>
      <c r="G1158" s="8" t="s">
        <v>81</v>
      </c>
      <c r="H1158" t="s">
        <v>19</v>
      </c>
      <c r="I1158" s="4">
        <v>500</v>
      </c>
      <c r="J1158" s="8">
        <v>4</v>
      </c>
      <c r="K1158" s="4">
        <f t="shared" si="28"/>
        <v>2000</v>
      </c>
      <c r="L1158" s="4">
        <f t="shared" si="29"/>
        <v>500</v>
      </c>
      <c r="M1158" s="3">
        <v>0.25</v>
      </c>
    </row>
    <row r="1159" spans="2:13" x14ac:dyDescent="0.25">
      <c r="B1159" t="s">
        <v>24</v>
      </c>
      <c r="C1159" s="1" t="s">
        <v>20</v>
      </c>
      <c r="D1159" s="2">
        <v>44619</v>
      </c>
      <c r="E1159" s="8" t="s">
        <v>76</v>
      </c>
      <c r="F1159" s="8" t="s">
        <v>81</v>
      </c>
      <c r="G1159" s="8" t="s">
        <v>81</v>
      </c>
      <c r="H1159" t="s">
        <v>26</v>
      </c>
      <c r="I1159" s="4">
        <v>1700</v>
      </c>
      <c r="J1159" s="8">
        <v>6</v>
      </c>
      <c r="K1159" s="4">
        <f t="shared" si="28"/>
        <v>10200</v>
      </c>
      <c r="L1159" s="4">
        <f t="shared" si="29"/>
        <v>5100</v>
      </c>
      <c r="M1159" s="3">
        <v>0.5</v>
      </c>
    </row>
    <row r="1160" spans="2:13" x14ac:dyDescent="0.25">
      <c r="B1160" t="s">
        <v>13</v>
      </c>
      <c r="C1160" s="1" t="s">
        <v>20</v>
      </c>
      <c r="D1160" s="2">
        <v>44619</v>
      </c>
      <c r="E1160" s="8" t="s">
        <v>76</v>
      </c>
      <c r="F1160" s="8" t="s">
        <v>81</v>
      </c>
      <c r="G1160" s="8" t="s">
        <v>81</v>
      </c>
      <c r="H1160" t="s">
        <v>28</v>
      </c>
      <c r="I1160" s="4">
        <v>1500</v>
      </c>
      <c r="J1160" s="8">
        <v>8</v>
      </c>
      <c r="K1160" s="4">
        <f t="shared" si="28"/>
        <v>12000</v>
      </c>
      <c r="L1160" s="4">
        <f t="shared" si="29"/>
        <v>4800</v>
      </c>
      <c r="M1160" s="3">
        <v>0.4</v>
      </c>
    </row>
    <row r="1161" spans="2:13" x14ac:dyDescent="0.25">
      <c r="B1161" t="s">
        <v>13</v>
      </c>
      <c r="C1161" s="1" t="s">
        <v>20</v>
      </c>
      <c r="D1161" s="2">
        <v>44626</v>
      </c>
      <c r="E1161" s="8" t="s">
        <v>76</v>
      </c>
      <c r="F1161" s="8" t="s">
        <v>81</v>
      </c>
      <c r="G1161" s="8" t="s">
        <v>81</v>
      </c>
      <c r="H1161" t="s">
        <v>26</v>
      </c>
      <c r="I1161" s="4">
        <v>1700</v>
      </c>
      <c r="J1161" s="8">
        <v>5</v>
      </c>
      <c r="K1161" s="4">
        <f t="shared" si="28"/>
        <v>8500</v>
      </c>
      <c r="L1161" s="4">
        <f t="shared" si="29"/>
        <v>4250</v>
      </c>
      <c r="M1161" s="3">
        <v>0.5</v>
      </c>
    </row>
    <row r="1162" spans="2:13" x14ac:dyDescent="0.25">
      <c r="B1162" t="s">
        <v>27</v>
      </c>
      <c r="C1162" s="1" t="s">
        <v>14</v>
      </c>
      <c r="D1162" s="2">
        <v>44626</v>
      </c>
      <c r="E1162" s="8" t="s">
        <v>76</v>
      </c>
      <c r="F1162" s="8" t="s">
        <v>79</v>
      </c>
      <c r="G1162" s="8" t="s">
        <v>80</v>
      </c>
      <c r="H1162" t="s">
        <v>26</v>
      </c>
      <c r="I1162" s="4">
        <v>1700</v>
      </c>
      <c r="J1162" s="8">
        <v>8</v>
      </c>
      <c r="K1162" s="4">
        <f t="shared" si="28"/>
        <v>13600</v>
      </c>
      <c r="L1162" s="4">
        <f t="shared" si="29"/>
        <v>6800</v>
      </c>
      <c r="M1162" s="3">
        <v>0.5</v>
      </c>
    </row>
    <row r="1163" spans="2:13" x14ac:dyDescent="0.25">
      <c r="B1163" t="s">
        <v>27</v>
      </c>
      <c r="C1163" s="1" t="s">
        <v>20</v>
      </c>
      <c r="D1163" s="2">
        <v>44626</v>
      </c>
      <c r="E1163" s="8" t="s">
        <v>76</v>
      </c>
      <c r="F1163" s="8" t="s">
        <v>81</v>
      </c>
      <c r="G1163" s="8" t="s">
        <v>81</v>
      </c>
      <c r="H1163" t="s">
        <v>31</v>
      </c>
      <c r="I1163" s="4">
        <v>5300</v>
      </c>
      <c r="J1163" s="8">
        <v>9</v>
      </c>
      <c r="K1163" s="4">
        <f t="shared" si="28"/>
        <v>47700</v>
      </c>
      <c r="L1163" s="4">
        <f t="shared" si="29"/>
        <v>14310</v>
      </c>
      <c r="M1163" s="3">
        <v>0.3</v>
      </c>
    </row>
    <row r="1164" spans="2:13" x14ac:dyDescent="0.25">
      <c r="B1164" t="s">
        <v>24</v>
      </c>
      <c r="C1164" s="1" t="s">
        <v>14</v>
      </c>
      <c r="D1164" s="2">
        <v>44633</v>
      </c>
      <c r="E1164" s="8" t="s">
        <v>76</v>
      </c>
      <c r="F1164" s="8" t="s">
        <v>81</v>
      </c>
      <c r="G1164" s="8" t="s">
        <v>81</v>
      </c>
      <c r="H1164" t="s">
        <v>25</v>
      </c>
      <c r="I1164" s="4">
        <v>300</v>
      </c>
      <c r="J1164" s="8">
        <v>11</v>
      </c>
      <c r="K1164" s="4">
        <f t="shared" si="28"/>
        <v>3300</v>
      </c>
      <c r="L1164" s="4">
        <f t="shared" si="29"/>
        <v>495</v>
      </c>
      <c r="M1164" s="3">
        <v>0.15</v>
      </c>
    </row>
    <row r="1165" spans="2:13" x14ac:dyDescent="0.25">
      <c r="B1165" t="s">
        <v>34</v>
      </c>
      <c r="C1165" s="1" t="s">
        <v>20</v>
      </c>
      <c r="D1165" s="2">
        <v>44633</v>
      </c>
      <c r="E1165" s="8" t="s">
        <v>76</v>
      </c>
      <c r="F1165" s="8" t="s">
        <v>81</v>
      </c>
      <c r="G1165" s="8" t="s">
        <v>81</v>
      </c>
      <c r="H1165" t="s">
        <v>28</v>
      </c>
      <c r="I1165" s="4">
        <v>1500</v>
      </c>
      <c r="J1165" s="8">
        <v>12</v>
      </c>
      <c r="K1165" s="4">
        <f t="shared" si="28"/>
        <v>18000</v>
      </c>
      <c r="L1165" s="4">
        <f t="shared" si="29"/>
        <v>7200</v>
      </c>
      <c r="M1165" s="3">
        <v>0.4</v>
      </c>
    </row>
    <row r="1166" spans="2:13" x14ac:dyDescent="0.25">
      <c r="B1166" t="s">
        <v>27</v>
      </c>
      <c r="C1166" s="1" t="s">
        <v>20</v>
      </c>
      <c r="D1166" s="2">
        <v>44633</v>
      </c>
      <c r="E1166" s="8" t="s">
        <v>76</v>
      </c>
      <c r="F1166" s="8" t="s">
        <v>81</v>
      </c>
      <c r="G1166" s="8" t="s">
        <v>81</v>
      </c>
      <c r="H1166" t="s">
        <v>29</v>
      </c>
      <c r="I1166" s="4">
        <v>5340</v>
      </c>
      <c r="J1166" s="8">
        <v>7</v>
      </c>
      <c r="K1166" s="4">
        <f t="shared" si="28"/>
        <v>37380</v>
      </c>
      <c r="L1166" s="4">
        <f t="shared" si="29"/>
        <v>11214</v>
      </c>
      <c r="M1166" s="3">
        <v>0.3</v>
      </c>
    </row>
    <row r="1167" spans="2:13" x14ac:dyDescent="0.25">
      <c r="B1167" t="s">
        <v>13</v>
      </c>
      <c r="C1167" s="1" t="s">
        <v>14</v>
      </c>
      <c r="D1167" s="2">
        <v>44640</v>
      </c>
      <c r="E1167" s="8" t="s">
        <v>76</v>
      </c>
      <c r="F1167" s="8" t="s">
        <v>81</v>
      </c>
      <c r="G1167" s="8" t="s">
        <v>81</v>
      </c>
      <c r="H1167" t="s">
        <v>21</v>
      </c>
      <c r="I1167" s="4">
        <v>1200</v>
      </c>
      <c r="J1167" s="8">
        <v>5</v>
      </c>
      <c r="K1167" s="4">
        <f t="shared" si="28"/>
        <v>6000</v>
      </c>
      <c r="L1167" s="4">
        <f t="shared" si="29"/>
        <v>1800</v>
      </c>
      <c r="M1167" s="3">
        <v>0.3</v>
      </c>
    </row>
    <row r="1168" spans="2:13" x14ac:dyDescent="0.25">
      <c r="B1168" t="s">
        <v>27</v>
      </c>
      <c r="C1168" s="1" t="s">
        <v>20</v>
      </c>
      <c r="D1168" s="2">
        <v>44640</v>
      </c>
      <c r="E1168" s="8" t="s">
        <v>76</v>
      </c>
      <c r="F1168" s="8" t="s">
        <v>81</v>
      </c>
      <c r="G1168" s="8" t="s">
        <v>81</v>
      </c>
      <c r="H1168" t="s">
        <v>23</v>
      </c>
      <c r="I1168" s="4">
        <v>5130</v>
      </c>
      <c r="J1168" s="8">
        <v>5</v>
      </c>
      <c r="K1168" s="4">
        <f t="shared" si="28"/>
        <v>25650</v>
      </c>
      <c r="L1168" s="4">
        <f t="shared" si="29"/>
        <v>10260</v>
      </c>
      <c r="M1168" s="3">
        <v>0.4</v>
      </c>
    </row>
    <row r="1169" spans="2:13" x14ac:dyDescent="0.25">
      <c r="B1169" t="s">
        <v>13</v>
      </c>
      <c r="C1169" s="1" t="s">
        <v>14</v>
      </c>
      <c r="D1169" s="2">
        <v>44640</v>
      </c>
      <c r="E1169" s="8" t="s">
        <v>76</v>
      </c>
      <c r="F1169" s="8" t="s">
        <v>81</v>
      </c>
      <c r="G1169" s="8" t="s">
        <v>81</v>
      </c>
      <c r="H1169" t="s">
        <v>18</v>
      </c>
      <c r="I1169" s="4">
        <v>8902</v>
      </c>
      <c r="J1169" s="8">
        <v>10</v>
      </c>
      <c r="K1169" s="4">
        <f t="shared" si="28"/>
        <v>89020</v>
      </c>
      <c r="L1169" s="4">
        <f t="shared" si="29"/>
        <v>31156.999999999996</v>
      </c>
      <c r="M1169" s="3">
        <v>0.35</v>
      </c>
    </row>
    <row r="1170" spans="2:13" x14ac:dyDescent="0.25">
      <c r="B1170" t="s">
        <v>24</v>
      </c>
      <c r="C1170" s="1" t="s">
        <v>14</v>
      </c>
      <c r="D1170" s="2">
        <v>44647</v>
      </c>
      <c r="E1170" s="8" t="s">
        <v>76</v>
      </c>
      <c r="F1170" s="8" t="s">
        <v>81</v>
      </c>
      <c r="G1170" s="8" t="s">
        <v>81</v>
      </c>
      <c r="H1170" t="s">
        <v>19</v>
      </c>
      <c r="I1170" s="4">
        <v>500</v>
      </c>
      <c r="J1170" s="8">
        <v>7</v>
      </c>
      <c r="K1170" s="4">
        <f t="shared" si="28"/>
        <v>3500</v>
      </c>
      <c r="L1170" s="4">
        <f t="shared" si="29"/>
        <v>875</v>
      </c>
      <c r="M1170" s="3">
        <v>0.25</v>
      </c>
    </row>
    <row r="1171" spans="2:13" x14ac:dyDescent="0.25">
      <c r="B1171" t="s">
        <v>24</v>
      </c>
      <c r="C1171" s="1" t="s">
        <v>14</v>
      </c>
      <c r="D1171" s="2">
        <v>44647</v>
      </c>
      <c r="E1171" s="8" t="s">
        <v>76</v>
      </c>
      <c r="F1171" s="8" t="s">
        <v>81</v>
      </c>
      <c r="G1171" s="8" t="s">
        <v>81</v>
      </c>
      <c r="H1171" t="s">
        <v>31</v>
      </c>
      <c r="I1171" s="4">
        <v>5300</v>
      </c>
      <c r="J1171" s="8">
        <v>3</v>
      </c>
      <c r="K1171" s="4">
        <f t="shared" si="28"/>
        <v>15900</v>
      </c>
      <c r="L1171" s="4">
        <f t="shared" si="29"/>
        <v>4770</v>
      </c>
      <c r="M1171" s="3">
        <v>0.3</v>
      </c>
    </row>
    <row r="1172" spans="2:13" x14ac:dyDescent="0.25">
      <c r="B1172" t="s">
        <v>24</v>
      </c>
      <c r="C1172" s="1" t="s">
        <v>14</v>
      </c>
      <c r="D1172" s="2">
        <v>44647</v>
      </c>
      <c r="E1172" s="8" t="s">
        <v>76</v>
      </c>
      <c r="F1172" s="8" t="s">
        <v>81</v>
      </c>
      <c r="G1172" s="8" t="s">
        <v>81</v>
      </c>
      <c r="H1172" t="s">
        <v>31</v>
      </c>
      <c r="I1172" s="4">
        <v>5300</v>
      </c>
      <c r="J1172" s="8">
        <v>7</v>
      </c>
      <c r="K1172" s="4">
        <f t="shared" si="28"/>
        <v>37100</v>
      </c>
      <c r="L1172" s="4">
        <f t="shared" si="29"/>
        <v>11130</v>
      </c>
      <c r="M1172" s="3">
        <v>0.3</v>
      </c>
    </row>
    <row r="1173" spans="2:13" x14ac:dyDescent="0.25">
      <c r="B1173" t="s">
        <v>22</v>
      </c>
      <c r="C1173" s="1" t="s">
        <v>14</v>
      </c>
      <c r="D1173" s="2">
        <v>44654</v>
      </c>
      <c r="E1173" s="8" t="s">
        <v>76</v>
      </c>
      <c r="F1173" s="8" t="s">
        <v>81</v>
      </c>
      <c r="G1173" s="8" t="s">
        <v>81</v>
      </c>
      <c r="H1173" t="s">
        <v>19</v>
      </c>
      <c r="I1173" s="4">
        <v>500</v>
      </c>
      <c r="J1173" s="8">
        <v>7</v>
      </c>
      <c r="K1173" s="4">
        <f t="shared" si="28"/>
        <v>3500</v>
      </c>
      <c r="L1173" s="4">
        <f t="shared" si="29"/>
        <v>875</v>
      </c>
      <c r="M1173" s="3">
        <v>0.25</v>
      </c>
    </row>
    <row r="1174" spans="2:13" x14ac:dyDescent="0.25">
      <c r="B1174" t="s">
        <v>34</v>
      </c>
      <c r="C1174" s="1" t="s">
        <v>20</v>
      </c>
      <c r="D1174" s="2">
        <v>44654</v>
      </c>
      <c r="E1174" s="8" t="s">
        <v>76</v>
      </c>
      <c r="F1174" s="8" t="s">
        <v>81</v>
      </c>
      <c r="G1174" s="8" t="s">
        <v>81</v>
      </c>
      <c r="H1174" t="s">
        <v>21</v>
      </c>
      <c r="I1174" s="4">
        <v>1200</v>
      </c>
      <c r="J1174" s="8">
        <v>4</v>
      </c>
      <c r="K1174" s="4">
        <f t="shared" si="28"/>
        <v>4800</v>
      </c>
      <c r="L1174" s="4">
        <f t="shared" si="29"/>
        <v>1440</v>
      </c>
      <c r="M1174" s="3">
        <v>0.3</v>
      </c>
    </row>
    <row r="1175" spans="2:13" x14ac:dyDescent="0.25">
      <c r="B1175" t="s">
        <v>13</v>
      </c>
      <c r="C1175" s="1" t="s">
        <v>20</v>
      </c>
      <c r="D1175" s="2">
        <v>44654</v>
      </c>
      <c r="E1175" s="8" t="s">
        <v>76</v>
      </c>
      <c r="F1175" s="8" t="s">
        <v>81</v>
      </c>
      <c r="G1175" s="8" t="s">
        <v>81</v>
      </c>
      <c r="H1175" t="s">
        <v>32</v>
      </c>
      <c r="I1175" s="4">
        <v>3200</v>
      </c>
      <c r="J1175" s="8">
        <v>11</v>
      </c>
      <c r="K1175" s="4">
        <f t="shared" si="28"/>
        <v>35200</v>
      </c>
      <c r="L1175" s="4">
        <f t="shared" si="29"/>
        <v>7040</v>
      </c>
      <c r="M1175" s="3">
        <v>0.2</v>
      </c>
    </row>
    <row r="1176" spans="2:13" x14ac:dyDescent="0.25">
      <c r="B1176" t="s">
        <v>13</v>
      </c>
      <c r="C1176" s="1" t="s">
        <v>20</v>
      </c>
      <c r="D1176" s="2">
        <v>44661</v>
      </c>
      <c r="E1176" s="8" t="s">
        <v>76</v>
      </c>
      <c r="F1176" s="8" t="s">
        <v>81</v>
      </c>
      <c r="G1176" s="8" t="s">
        <v>81</v>
      </c>
      <c r="H1176" t="s">
        <v>21</v>
      </c>
      <c r="I1176" s="4">
        <v>1200</v>
      </c>
      <c r="J1176" s="8">
        <v>2</v>
      </c>
      <c r="K1176" s="4">
        <f t="shared" si="28"/>
        <v>2400</v>
      </c>
      <c r="L1176" s="4">
        <f t="shared" si="29"/>
        <v>720</v>
      </c>
      <c r="M1176" s="3">
        <v>0.3</v>
      </c>
    </row>
    <row r="1177" spans="2:13" x14ac:dyDescent="0.25">
      <c r="B1177" t="s">
        <v>22</v>
      </c>
      <c r="C1177" s="1" t="s">
        <v>20</v>
      </c>
      <c r="D1177" s="2">
        <v>44661</v>
      </c>
      <c r="E1177" s="8" t="s">
        <v>76</v>
      </c>
      <c r="F1177" s="8" t="s">
        <v>81</v>
      </c>
      <c r="G1177" s="8" t="s">
        <v>81</v>
      </c>
      <c r="H1177" t="s">
        <v>30</v>
      </c>
      <c r="I1177" s="4">
        <v>3400</v>
      </c>
      <c r="J1177" s="8">
        <v>8</v>
      </c>
      <c r="K1177" s="4">
        <f t="shared" si="28"/>
        <v>27200</v>
      </c>
      <c r="L1177" s="4">
        <f t="shared" si="29"/>
        <v>9520</v>
      </c>
      <c r="M1177" s="3">
        <v>0.35</v>
      </c>
    </row>
    <row r="1178" spans="2:13" x14ac:dyDescent="0.25">
      <c r="B1178" t="s">
        <v>22</v>
      </c>
      <c r="C1178" s="1" t="s">
        <v>20</v>
      </c>
      <c r="D1178" s="2">
        <v>44661</v>
      </c>
      <c r="E1178" s="8" t="s">
        <v>76</v>
      </c>
      <c r="F1178" s="8" t="s">
        <v>81</v>
      </c>
      <c r="G1178" s="8" t="s">
        <v>81</v>
      </c>
      <c r="H1178" t="s">
        <v>31</v>
      </c>
      <c r="I1178" s="4">
        <v>5300</v>
      </c>
      <c r="J1178" s="8">
        <v>11</v>
      </c>
      <c r="K1178" s="4">
        <f t="shared" ref="K1178:K1241" si="30">I1178*J1178</f>
        <v>58300</v>
      </c>
      <c r="L1178" s="4">
        <f t="shared" ref="L1178:L1241" si="31">K1178*M1178</f>
        <v>17490</v>
      </c>
      <c r="M1178" s="3">
        <v>0.3</v>
      </c>
    </row>
    <row r="1179" spans="2:13" x14ac:dyDescent="0.25">
      <c r="B1179" t="s">
        <v>24</v>
      </c>
      <c r="C1179" s="1" t="s">
        <v>14</v>
      </c>
      <c r="D1179" s="2">
        <v>44668</v>
      </c>
      <c r="E1179" s="8" t="s">
        <v>76</v>
      </c>
      <c r="F1179" s="8" t="s">
        <v>81</v>
      </c>
      <c r="G1179" s="8" t="s">
        <v>81</v>
      </c>
      <c r="H1179" t="s">
        <v>26</v>
      </c>
      <c r="I1179" s="4">
        <v>1700</v>
      </c>
      <c r="J1179" s="8">
        <v>1</v>
      </c>
      <c r="K1179" s="4">
        <f t="shared" si="30"/>
        <v>1700</v>
      </c>
      <c r="L1179" s="4">
        <f t="shared" si="31"/>
        <v>850</v>
      </c>
      <c r="M1179" s="3">
        <v>0.5</v>
      </c>
    </row>
    <row r="1180" spans="2:13" x14ac:dyDescent="0.25">
      <c r="B1180" t="s">
        <v>27</v>
      </c>
      <c r="C1180" s="1" t="s">
        <v>20</v>
      </c>
      <c r="D1180" s="2">
        <v>44668</v>
      </c>
      <c r="E1180" s="8" t="s">
        <v>76</v>
      </c>
      <c r="F1180" s="8" t="s">
        <v>81</v>
      </c>
      <c r="G1180" s="8" t="s">
        <v>81</v>
      </c>
      <c r="H1180" t="s">
        <v>30</v>
      </c>
      <c r="I1180" s="4">
        <v>3400</v>
      </c>
      <c r="J1180" s="8">
        <v>1</v>
      </c>
      <c r="K1180" s="4">
        <f t="shared" si="30"/>
        <v>3400</v>
      </c>
      <c r="L1180" s="4">
        <f t="shared" si="31"/>
        <v>1190</v>
      </c>
      <c r="M1180" s="3">
        <v>0.35</v>
      </c>
    </row>
    <row r="1181" spans="2:13" x14ac:dyDescent="0.25">
      <c r="B1181" t="s">
        <v>13</v>
      </c>
      <c r="C1181" s="1" t="s">
        <v>20</v>
      </c>
      <c r="D1181" s="2">
        <v>44668</v>
      </c>
      <c r="E1181" s="8" t="s">
        <v>76</v>
      </c>
      <c r="F1181" s="8" t="s">
        <v>79</v>
      </c>
      <c r="G1181" s="8" t="s">
        <v>80</v>
      </c>
      <c r="H1181" t="s">
        <v>18</v>
      </c>
      <c r="I1181" s="4">
        <v>8902</v>
      </c>
      <c r="J1181" s="8">
        <v>2</v>
      </c>
      <c r="K1181" s="4">
        <f t="shared" si="30"/>
        <v>17804</v>
      </c>
      <c r="L1181" s="4">
        <f t="shared" si="31"/>
        <v>6231.4</v>
      </c>
      <c r="M1181" s="3">
        <v>0.35</v>
      </c>
    </row>
    <row r="1182" spans="2:13" x14ac:dyDescent="0.25">
      <c r="B1182" t="s">
        <v>13</v>
      </c>
      <c r="C1182" s="1" t="s">
        <v>20</v>
      </c>
      <c r="D1182" s="2">
        <v>44675</v>
      </c>
      <c r="E1182" s="8" t="s">
        <v>76</v>
      </c>
      <c r="F1182" s="8" t="s">
        <v>81</v>
      </c>
      <c r="G1182" s="8" t="s">
        <v>81</v>
      </c>
      <c r="H1182" t="s">
        <v>26</v>
      </c>
      <c r="I1182" s="4">
        <v>1700</v>
      </c>
      <c r="J1182" s="8">
        <v>5</v>
      </c>
      <c r="K1182" s="4">
        <f t="shared" si="30"/>
        <v>8500</v>
      </c>
      <c r="L1182" s="4">
        <f t="shared" si="31"/>
        <v>4250</v>
      </c>
      <c r="M1182" s="3">
        <v>0.5</v>
      </c>
    </row>
    <row r="1183" spans="2:13" x14ac:dyDescent="0.25">
      <c r="B1183" t="s">
        <v>13</v>
      </c>
      <c r="C1183" s="1" t="s">
        <v>14</v>
      </c>
      <c r="D1183" s="2">
        <v>44675</v>
      </c>
      <c r="E1183" s="8" t="s">
        <v>76</v>
      </c>
      <c r="F1183" s="8" t="s">
        <v>81</v>
      </c>
      <c r="G1183" s="8" t="s">
        <v>81</v>
      </c>
      <c r="H1183" t="s">
        <v>23</v>
      </c>
      <c r="I1183" s="4">
        <v>5130</v>
      </c>
      <c r="J1183" s="8">
        <v>2</v>
      </c>
      <c r="K1183" s="4">
        <f t="shared" si="30"/>
        <v>10260</v>
      </c>
      <c r="L1183" s="4">
        <f t="shared" si="31"/>
        <v>4104</v>
      </c>
      <c r="M1183" s="3">
        <v>0.4</v>
      </c>
    </row>
    <row r="1184" spans="2:13" x14ac:dyDescent="0.25">
      <c r="B1184" t="s">
        <v>27</v>
      </c>
      <c r="C1184" s="1" t="s">
        <v>14</v>
      </c>
      <c r="D1184" s="2">
        <v>44675</v>
      </c>
      <c r="E1184" s="8" t="s">
        <v>76</v>
      </c>
      <c r="F1184" s="8" t="s">
        <v>81</v>
      </c>
      <c r="G1184" s="8" t="s">
        <v>81</v>
      </c>
      <c r="H1184" t="s">
        <v>23</v>
      </c>
      <c r="I1184" s="4">
        <v>5130</v>
      </c>
      <c r="J1184" s="8">
        <v>6</v>
      </c>
      <c r="K1184" s="4">
        <f t="shared" si="30"/>
        <v>30780</v>
      </c>
      <c r="L1184" s="4">
        <f t="shared" si="31"/>
        <v>12312</v>
      </c>
      <c r="M1184" s="3">
        <v>0.4</v>
      </c>
    </row>
    <row r="1185" spans="2:13" x14ac:dyDescent="0.25">
      <c r="B1185" t="s">
        <v>22</v>
      </c>
      <c r="C1185" s="1" t="s">
        <v>14</v>
      </c>
      <c r="D1185" s="2">
        <v>44682</v>
      </c>
      <c r="E1185" s="8" t="s">
        <v>76</v>
      </c>
      <c r="F1185" s="8" t="s">
        <v>81</v>
      </c>
      <c r="G1185" s="8" t="s">
        <v>81</v>
      </c>
      <c r="H1185" t="s">
        <v>26</v>
      </c>
      <c r="I1185" s="4">
        <v>1700</v>
      </c>
      <c r="J1185" s="8">
        <v>4</v>
      </c>
      <c r="K1185" s="4">
        <f t="shared" si="30"/>
        <v>6800</v>
      </c>
      <c r="L1185" s="4">
        <f t="shared" si="31"/>
        <v>3400</v>
      </c>
      <c r="M1185" s="3">
        <v>0.5</v>
      </c>
    </row>
    <row r="1186" spans="2:13" x14ac:dyDescent="0.25">
      <c r="B1186" t="s">
        <v>13</v>
      </c>
      <c r="C1186" s="1" t="s">
        <v>14</v>
      </c>
      <c r="D1186" s="2">
        <v>44682</v>
      </c>
      <c r="E1186" s="8" t="s">
        <v>76</v>
      </c>
      <c r="F1186" s="8" t="s">
        <v>81</v>
      </c>
      <c r="G1186" s="8" t="s">
        <v>81</v>
      </c>
      <c r="H1186" t="s">
        <v>35</v>
      </c>
      <c r="I1186" s="4">
        <v>4500</v>
      </c>
      <c r="J1186" s="8">
        <v>3</v>
      </c>
      <c r="K1186" s="4">
        <f t="shared" si="30"/>
        <v>13500</v>
      </c>
      <c r="L1186" s="4">
        <f t="shared" si="31"/>
        <v>3375</v>
      </c>
      <c r="M1186" s="3">
        <v>0.25</v>
      </c>
    </row>
    <row r="1187" spans="2:13" x14ac:dyDescent="0.25">
      <c r="B1187" t="s">
        <v>13</v>
      </c>
      <c r="C1187" s="1" t="s">
        <v>14</v>
      </c>
      <c r="D1187" s="2">
        <v>44682</v>
      </c>
      <c r="E1187" s="8" t="s">
        <v>76</v>
      </c>
      <c r="F1187" s="8" t="s">
        <v>81</v>
      </c>
      <c r="G1187" s="8" t="s">
        <v>81</v>
      </c>
      <c r="H1187" t="s">
        <v>31</v>
      </c>
      <c r="I1187" s="4">
        <v>5300</v>
      </c>
      <c r="J1187" s="8">
        <v>12</v>
      </c>
      <c r="K1187" s="4">
        <f t="shared" si="30"/>
        <v>63600</v>
      </c>
      <c r="L1187" s="4">
        <f t="shared" si="31"/>
        <v>19080</v>
      </c>
      <c r="M1187" s="3">
        <v>0.3</v>
      </c>
    </row>
    <row r="1188" spans="2:13" x14ac:dyDescent="0.25">
      <c r="B1188" t="s">
        <v>13</v>
      </c>
      <c r="C1188" s="1" t="s">
        <v>14</v>
      </c>
      <c r="D1188" s="2">
        <v>44689</v>
      </c>
      <c r="E1188" s="8" t="s">
        <v>76</v>
      </c>
      <c r="F1188" s="8" t="s">
        <v>81</v>
      </c>
      <c r="G1188" s="8" t="s">
        <v>81</v>
      </c>
      <c r="H1188" t="s">
        <v>25</v>
      </c>
      <c r="I1188" s="4">
        <v>300</v>
      </c>
      <c r="J1188" s="8">
        <v>4</v>
      </c>
      <c r="K1188" s="4">
        <f t="shared" si="30"/>
        <v>1200</v>
      </c>
      <c r="L1188" s="4">
        <f t="shared" si="31"/>
        <v>180</v>
      </c>
      <c r="M1188" s="3">
        <v>0.15</v>
      </c>
    </row>
    <row r="1189" spans="2:13" x14ac:dyDescent="0.25">
      <c r="B1189" t="s">
        <v>24</v>
      </c>
      <c r="C1189" s="1" t="s">
        <v>14</v>
      </c>
      <c r="D1189" s="2">
        <v>44689</v>
      </c>
      <c r="E1189" s="8" t="s">
        <v>76</v>
      </c>
      <c r="F1189" s="8" t="s">
        <v>81</v>
      </c>
      <c r="G1189" s="8" t="s">
        <v>81</v>
      </c>
      <c r="H1189" t="s">
        <v>35</v>
      </c>
      <c r="I1189" s="4">
        <v>4500</v>
      </c>
      <c r="J1189" s="8">
        <v>4</v>
      </c>
      <c r="K1189" s="4">
        <f t="shared" si="30"/>
        <v>18000</v>
      </c>
      <c r="L1189" s="4">
        <f t="shared" si="31"/>
        <v>4500</v>
      </c>
      <c r="M1189" s="3">
        <v>0.25</v>
      </c>
    </row>
    <row r="1190" spans="2:13" x14ac:dyDescent="0.25">
      <c r="B1190" t="s">
        <v>22</v>
      </c>
      <c r="C1190" s="1" t="s">
        <v>20</v>
      </c>
      <c r="D1190" s="2">
        <v>44689</v>
      </c>
      <c r="E1190" s="8" t="s">
        <v>76</v>
      </c>
      <c r="F1190" s="8" t="s">
        <v>81</v>
      </c>
      <c r="G1190" s="8" t="s">
        <v>81</v>
      </c>
      <c r="H1190" t="s">
        <v>30</v>
      </c>
      <c r="I1190" s="4">
        <v>3400</v>
      </c>
      <c r="J1190" s="8">
        <v>9</v>
      </c>
      <c r="K1190" s="4">
        <f t="shared" si="30"/>
        <v>30600</v>
      </c>
      <c r="L1190" s="4">
        <f t="shared" si="31"/>
        <v>10710</v>
      </c>
      <c r="M1190" s="3">
        <v>0.35</v>
      </c>
    </row>
    <row r="1191" spans="2:13" x14ac:dyDescent="0.25">
      <c r="B1191" t="s">
        <v>24</v>
      </c>
      <c r="C1191" s="1" t="s">
        <v>14</v>
      </c>
      <c r="D1191" s="2">
        <v>44696</v>
      </c>
      <c r="E1191" s="8" t="s">
        <v>76</v>
      </c>
      <c r="F1191" s="8" t="s">
        <v>81</v>
      </c>
      <c r="G1191" s="8" t="s">
        <v>81</v>
      </c>
      <c r="H1191" t="s">
        <v>25</v>
      </c>
      <c r="I1191" s="4">
        <v>300</v>
      </c>
      <c r="J1191" s="8">
        <v>3</v>
      </c>
      <c r="K1191" s="4">
        <f t="shared" si="30"/>
        <v>900</v>
      </c>
      <c r="L1191" s="4">
        <f t="shared" si="31"/>
        <v>135</v>
      </c>
      <c r="M1191" s="3">
        <v>0.15</v>
      </c>
    </row>
    <row r="1192" spans="2:13" x14ac:dyDescent="0.25">
      <c r="B1192" t="s">
        <v>27</v>
      </c>
      <c r="C1192" s="1" t="s">
        <v>20</v>
      </c>
      <c r="D1192" s="2">
        <v>44696</v>
      </c>
      <c r="E1192" s="8" t="s">
        <v>76</v>
      </c>
      <c r="F1192" s="8" t="s">
        <v>81</v>
      </c>
      <c r="G1192" s="8" t="s">
        <v>81</v>
      </c>
      <c r="H1192" t="s">
        <v>18</v>
      </c>
      <c r="I1192" s="4">
        <v>8902</v>
      </c>
      <c r="J1192" s="8">
        <v>3</v>
      </c>
      <c r="K1192" s="4">
        <f t="shared" si="30"/>
        <v>26706</v>
      </c>
      <c r="L1192" s="4">
        <f t="shared" si="31"/>
        <v>9347.0999999999985</v>
      </c>
      <c r="M1192" s="3">
        <v>0.35</v>
      </c>
    </row>
    <row r="1193" spans="2:13" x14ac:dyDescent="0.25">
      <c r="B1193" t="s">
        <v>13</v>
      </c>
      <c r="C1193" s="1" t="s">
        <v>14</v>
      </c>
      <c r="D1193" s="2">
        <v>44696</v>
      </c>
      <c r="E1193" s="8" t="s">
        <v>76</v>
      </c>
      <c r="F1193" s="8" t="s">
        <v>81</v>
      </c>
      <c r="G1193" s="8" t="s">
        <v>81</v>
      </c>
      <c r="H1193" t="s">
        <v>29</v>
      </c>
      <c r="I1193" s="4">
        <v>5340</v>
      </c>
      <c r="J1193" s="8">
        <v>11</v>
      </c>
      <c r="K1193" s="4">
        <f t="shared" si="30"/>
        <v>58740</v>
      </c>
      <c r="L1193" s="4">
        <f t="shared" si="31"/>
        <v>17622</v>
      </c>
      <c r="M1193" s="3">
        <v>0.3</v>
      </c>
    </row>
    <row r="1194" spans="2:13" x14ac:dyDescent="0.25">
      <c r="B1194" t="s">
        <v>24</v>
      </c>
      <c r="C1194" s="1" t="s">
        <v>14</v>
      </c>
      <c r="D1194" s="2">
        <v>44703</v>
      </c>
      <c r="E1194" s="8" t="s">
        <v>76</v>
      </c>
      <c r="F1194" s="8" t="s">
        <v>81</v>
      </c>
      <c r="G1194" s="8" t="s">
        <v>81</v>
      </c>
      <c r="H1194" t="s">
        <v>23</v>
      </c>
      <c r="I1194" s="4">
        <v>5130</v>
      </c>
      <c r="J1194" s="8">
        <v>9</v>
      </c>
      <c r="K1194" s="4">
        <f t="shared" si="30"/>
        <v>46170</v>
      </c>
      <c r="L1194" s="4">
        <f t="shared" si="31"/>
        <v>18468</v>
      </c>
      <c r="M1194" s="3">
        <v>0.4</v>
      </c>
    </row>
    <row r="1195" spans="2:13" x14ac:dyDescent="0.25">
      <c r="B1195" t="s">
        <v>13</v>
      </c>
      <c r="C1195" s="1" t="s">
        <v>20</v>
      </c>
      <c r="D1195" s="2">
        <v>44703</v>
      </c>
      <c r="E1195" s="8" t="s">
        <v>76</v>
      </c>
      <c r="F1195" s="8" t="s">
        <v>81</v>
      </c>
      <c r="G1195" s="8" t="s">
        <v>81</v>
      </c>
      <c r="H1195" t="s">
        <v>29</v>
      </c>
      <c r="I1195" s="4">
        <v>5340</v>
      </c>
      <c r="J1195" s="8">
        <v>9</v>
      </c>
      <c r="K1195" s="4">
        <f t="shared" si="30"/>
        <v>48060</v>
      </c>
      <c r="L1195" s="4">
        <f t="shared" si="31"/>
        <v>14418</v>
      </c>
      <c r="M1195" s="3">
        <v>0.3</v>
      </c>
    </row>
    <row r="1196" spans="2:13" x14ac:dyDescent="0.25">
      <c r="B1196" t="s">
        <v>22</v>
      </c>
      <c r="C1196" s="1" t="s">
        <v>20</v>
      </c>
      <c r="D1196" s="2">
        <v>44703</v>
      </c>
      <c r="E1196" s="8" t="s">
        <v>76</v>
      </c>
      <c r="F1196" s="8" t="s">
        <v>79</v>
      </c>
      <c r="G1196" s="8" t="s">
        <v>80</v>
      </c>
      <c r="H1196" t="s">
        <v>29</v>
      </c>
      <c r="I1196" s="4">
        <v>5340</v>
      </c>
      <c r="J1196" s="8">
        <v>12</v>
      </c>
      <c r="K1196" s="4">
        <f t="shared" si="30"/>
        <v>64080</v>
      </c>
      <c r="L1196" s="4">
        <f t="shared" si="31"/>
        <v>19224</v>
      </c>
      <c r="M1196" s="3">
        <v>0.3</v>
      </c>
    </row>
    <row r="1197" spans="2:13" x14ac:dyDescent="0.25">
      <c r="B1197" t="s">
        <v>13</v>
      </c>
      <c r="C1197" s="1" t="s">
        <v>20</v>
      </c>
      <c r="D1197" s="2">
        <v>44710</v>
      </c>
      <c r="E1197" s="8" t="s">
        <v>76</v>
      </c>
      <c r="F1197" s="8" t="s">
        <v>81</v>
      </c>
      <c r="G1197" s="8" t="s">
        <v>81</v>
      </c>
      <c r="H1197" t="s">
        <v>25</v>
      </c>
      <c r="I1197" s="4">
        <v>300</v>
      </c>
      <c r="J1197" s="8">
        <v>12</v>
      </c>
      <c r="K1197" s="4">
        <f t="shared" si="30"/>
        <v>3600</v>
      </c>
      <c r="L1197" s="4">
        <f t="shared" si="31"/>
        <v>540</v>
      </c>
      <c r="M1197" s="3">
        <v>0.15</v>
      </c>
    </row>
    <row r="1198" spans="2:13" x14ac:dyDescent="0.25">
      <c r="B1198" t="s">
        <v>13</v>
      </c>
      <c r="C1198" s="1" t="s">
        <v>20</v>
      </c>
      <c r="D1198" s="2">
        <v>44710</v>
      </c>
      <c r="E1198" s="8" t="s">
        <v>76</v>
      </c>
      <c r="F1198" s="8" t="s">
        <v>81</v>
      </c>
      <c r="G1198" s="8" t="s">
        <v>81</v>
      </c>
      <c r="H1198" t="s">
        <v>35</v>
      </c>
      <c r="I1198" s="4">
        <v>4500</v>
      </c>
      <c r="J1198" s="8">
        <v>3</v>
      </c>
      <c r="K1198" s="4">
        <f t="shared" si="30"/>
        <v>13500</v>
      </c>
      <c r="L1198" s="4">
        <f t="shared" si="31"/>
        <v>3375</v>
      </c>
      <c r="M1198" s="3">
        <v>0.25</v>
      </c>
    </row>
    <row r="1199" spans="2:13" x14ac:dyDescent="0.25">
      <c r="B1199" t="s">
        <v>13</v>
      </c>
      <c r="C1199" s="1" t="s">
        <v>14</v>
      </c>
      <c r="D1199" s="2">
        <v>44710</v>
      </c>
      <c r="E1199" s="8" t="s">
        <v>76</v>
      </c>
      <c r="F1199" s="8" t="s">
        <v>81</v>
      </c>
      <c r="G1199" s="8" t="s">
        <v>81</v>
      </c>
      <c r="H1199" t="s">
        <v>26</v>
      </c>
      <c r="I1199" s="4">
        <v>1700</v>
      </c>
      <c r="J1199" s="8">
        <v>12</v>
      </c>
      <c r="K1199" s="4">
        <f t="shared" si="30"/>
        <v>20400</v>
      </c>
      <c r="L1199" s="4">
        <f t="shared" si="31"/>
        <v>10200</v>
      </c>
      <c r="M1199" s="3">
        <v>0.5</v>
      </c>
    </row>
    <row r="1200" spans="2:13" x14ac:dyDescent="0.25">
      <c r="B1200" t="s">
        <v>13</v>
      </c>
      <c r="C1200" s="1" t="s">
        <v>20</v>
      </c>
      <c r="D1200" s="2">
        <v>44717</v>
      </c>
      <c r="E1200" s="8" t="s">
        <v>76</v>
      </c>
      <c r="F1200" s="8" t="s">
        <v>81</v>
      </c>
      <c r="G1200" s="8" t="s">
        <v>81</v>
      </c>
      <c r="H1200" t="s">
        <v>19</v>
      </c>
      <c r="I1200" s="4">
        <v>500</v>
      </c>
      <c r="J1200" s="8">
        <v>4</v>
      </c>
      <c r="K1200" s="4">
        <f t="shared" si="30"/>
        <v>2000</v>
      </c>
      <c r="L1200" s="4">
        <f t="shared" si="31"/>
        <v>500</v>
      </c>
      <c r="M1200" s="3">
        <v>0.25</v>
      </c>
    </row>
    <row r="1201" spans="2:13" x14ac:dyDescent="0.25">
      <c r="B1201" t="s">
        <v>34</v>
      </c>
      <c r="C1201" s="1" t="s">
        <v>20</v>
      </c>
      <c r="D1201" s="2">
        <v>44717</v>
      </c>
      <c r="E1201" s="8" t="s">
        <v>76</v>
      </c>
      <c r="F1201" s="8" t="s">
        <v>81</v>
      </c>
      <c r="G1201" s="8" t="s">
        <v>81</v>
      </c>
      <c r="H1201" t="s">
        <v>35</v>
      </c>
      <c r="I1201" s="4">
        <v>4500</v>
      </c>
      <c r="J1201" s="8">
        <v>5</v>
      </c>
      <c r="K1201" s="4">
        <f t="shared" si="30"/>
        <v>22500</v>
      </c>
      <c r="L1201" s="4">
        <f t="shared" si="31"/>
        <v>5625</v>
      </c>
      <c r="M1201" s="3">
        <v>0.25</v>
      </c>
    </row>
    <row r="1202" spans="2:13" x14ac:dyDescent="0.25">
      <c r="B1202" t="s">
        <v>13</v>
      </c>
      <c r="C1202" s="1" t="s">
        <v>20</v>
      </c>
      <c r="D1202" s="2">
        <v>44717</v>
      </c>
      <c r="E1202" s="8" t="s">
        <v>76</v>
      </c>
      <c r="F1202" s="8" t="s">
        <v>81</v>
      </c>
      <c r="G1202" s="8" t="s">
        <v>81</v>
      </c>
      <c r="H1202" t="s">
        <v>29</v>
      </c>
      <c r="I1202" s="4">
        <v>5340</v>
      </c>
      <c r="J1202" s="8">
        <v>11</v>
      </c>
      <c r="K1202" s="4">
        <f t="shared" si="30"/>
        <v>58740</v>
      </c>
      <c r="L1202" s="4">
        <f t="shared" si="31"/>
        <v>17622</v>
      </c>
      <c r="M1202" s="3">
        <v>0.3</v>
      </c>
    </row>
    <row r="1203" spans="2:13" x14ac:dyDescent="0.25">
      <c r="B1203" t="s">
        <v>13</v>
      </c>
      <c r="C1203" s="1" t="s">
        <v>14</v>
      </c>
      <c r="D1203" s="2">
        <v>44724</v>
      </c>
      <c r="E1203" s="8" t="s">
        <v>76</v>
      </c>
      <c r="F1203" s="8" t="s">
        <v>81</v>
      </c>
      <c r="G1203" s="8" t="s">
        <v>81</v>
      </c>
      <c r="H1203" t="s">
        <v>26</v>
      </c>
      <c r="I1203" s="4">
        <v>1700</v>
      </c>
      <c r="J1203" s="8">
        <v>5</v>
      </c>
      <c r="K1203" s="4">
        <f t="shared" si="30"/>
        <v>8500</v>
      </c>
      <c r="L1203" s="4">
        <f t="shared" si="31"/>
        <v>4250</v>
      </c>
      <c r="M1203" s="3">
        <v>0.5</v>
      </c>
    </row>
    <row r="1204" spans="2:13" x14ac:dyDescent="0.25">
      <c r="B1204" t="s">
        <v>24</v>
      </c>
      <c r="C1204" s="1" t="s">
        <v>20</v>
      </c>
      <c r="D1204" s="2">
        <v>44724</v>
      </c>
      <c r="E1204" s="8" t="s">
        <v>76</v>
      </c>
      <c r="F1204" s="8" t="s">
        <v>81</v>
      </c>
      <c r="G1204" s="8" t="s">
        <v>81</v>
      </c>
      <c r="H1204" t="s">
        <v>32</v>
      </c>
      <c r="I1204" s="4">
        <v>3200</v>
      </c>
      <c r="J1204" s="8">
        <v>8</v>
      </c>
      <c r="K1204" s="4">
        <f t="shared" si="30"/>
        <v>25600</v>
      </c>
      <c r="L1204" s="4">
        <f t="shared" si="31"/>
        <v>5120</v>
      </c>
      <c r="M1204" s="3">
        <v>0.2</v>
      </c>
    </row>
    <row r="1205" spans="2:13" x14ac:dyDescent="0.25">
      <c r="B1205" t="s">
        <v>22</v>
      </c>
      <c r="C1205" s="1" t="s">
        <v>20</v>
      </c>
      <c r="D1205" s="2">
        <v>44724</v>
      </c>
      <c r="E1205" s="8" t="s">
        <v>76</v>
      </c>
      <c r="F1205" s="8" t="s">
        <v>81</v>
      </c>
      <c r="G1205" s="8" t="s">
        <v>81</v>
      </c>
      <c r="H1205" t="s">
        <v>29</v>
      </c>
      <c r="I1205" s="4">
        <v>5340</v>
      </c>
      <c r="J1205" s="8">
        <v>12</v>
      </c>
      <c r="K1205" s="4">
        <f t="shared" si="30"/>
        <v>64080</v>
      </c>
      <c r="L1205" s="4">
        <f t="shared" si="31"/>
        <v>19224</v>
      </c>
      <c r="M1205" s="3">
        <v>0.3</v>
      </c>
    </row>
    <row r="1206" spans="2:13" x14ac:dyDescent="0.25">
      <c r="B1206" t="s">
        <v>27</v>
      </c>
      <c r="C1206" s="1" t="s">
        <v>20</v>
      </c>
      <c r="D1206" s="2">
        <v>44731</v>
      </c>
      <c r="E1206" s="8" t="s">
        <v>76</v>
      </c>
      <c r="F1206" s="8" t="s">
        <v>81</v>
      </c>
      <c r="G1206" s="8" t="s">
        <v>81</v>
      </c>
      <c r="H1206" t="s">
        <v>21</v>
      </c>
      <c r="I1206" s="4">
        <v>1200</v>
      </c>
      <c r="J1206" s="8">
        <v>8</v>
      </c>
      <c r="K1206" s="4">
        <f t="shared" si="30"/>
        <v>9600</v>
      </c>
      <c r="L1206" s="4">
        <f t="shared" si="31"/>
        <v>2880</v>
      </c>
      <c r="M1206" s="3">
        <v>0.3</v>
      </c>
    </row>
    <row r="1207" spans="2:13" x14ac:dyDescent="0.25">
      <c r="B1207" t="s">
        <v>22</v>
      </c>
      <c r="C1207" s="1" t="s">
        <v>20</v>
      </c>
      <c r="D1207" s="2">
        <v>44731</v>
      </c>
      <c r="E1207" s="8" t="s">
        <v>76</v>
      </c>
      <c r="F1207" s="8" t="s">
        <v>81</v>
      </c>
      <c r="G1207" s="8" t="s">
        <v>81</v>
      </c>
      <c r="H1207" t="s">
        <v>30</v>
      </c>
      <c r="I1207" s="4">
        <v>3400</v>
      </c>
      <c r="J1207" s="8">
        <v>10</v>
      </c>
      <c r="K1207" s="4">
        <f t="shared" si="30"/>
        <v>34000</v>
      </c>
      <c r="L1207" s="4">
        <f t="shared" si="31"/>
        <v>11900</v>
      </c>
      <c r="M1207" s="3">
        <v>0.35</v>
      </c>
    </row>
    <row r="1208" spans="2:13" x14ac:dyDescent="0.25">
      <c r="B1208" t="s">
        <v>22</v>
      </c>
      <c r="C1208" s="1" t="s">
        <v>20</v>
      </c>
      <c r="D1208" s="2">
        <v>44731</v>
      </c>
      <c r="E1208" s="8" t="s">
        <v>76</v>
      </c>
      <c r="F1208" s="8" t="s">
        <v>81</v>
      </c>
      <c r="G1208" s="8" t="s">
        <v>81</v>
      </c>
      <c r="H1208" t="s">
        <v>35</v>
      </c>
      <c r="I1208" s="4">
        <v>4500</v>
      </c>
      <c r="J1208" s="8">
        <v>12</v>
      </c>
      <c r="K1208" s="4">
        <f t="shared" si="30"/>
        <v>54000</v>
      </c>
      <c r="L1208" s="4">
        <f t="shared" si="31"/>
        <v>13500</v>
      </c>
      <c r="M1208" s="3">
        <v>0.25</v>
      </c>
    </row>
    <row r="1209" spans="2:13" x14ac:dyDescent="0.25">
      <c r="B1209" t="s">
        <v>24</v>
      </c>
      <c r="C1209" s="1" t="s">
        <v>14</v>
      </c>
      <c r="D1209" s="2">
        <v>44738</v>
      </c>
      <c r="E1209" s="8" t="s">
        <v>76</v>
      </c>
      <c r="F1209" s="8" t="s">
        <v>81</v>
      </c>
      <c r="G1209" s="8" t="s">
        <v>81</v>
      </c>
      <c r="H1209" t="s">
        <v>35</v>
      </c>
      <c r="I1209" s="4">
        <v>4500</v>
      </c>
      <c r="J1209" s="8">
        <v>5</v>
      </c>
      <c r="K1209" s="4">
        <f t="shared" si="30"/>
        <v>22500</v>
      </c>
      <c r="L1209" s="4">
        <f t="shared" si="31"/>
        <v>5625</v>
      </c>
      <c r="M1209" s="3">
        <v>0.25</v>
      </c>
    </row>
    <row r="1210" spans="2:13" x14ac:dyDescent="0.25">
      <c r="B1210" t="s">
        <v>13</v>
      </c>
      <c r="C1210" s="1" t="s">
        <v>20</v>
      </c>
      <c r="D1210" s="2">
        <v>44738</v>
      </c>
      <c r="E1210" s="8" t="s">
        <v>76</v>
      </c>
      <c r="F1210" s="8" t="s">
        <v>81</v>
      </c>
      <c r="G1210" s="8" t="s">
        <v>81</v>
      </c>
      <c r="H1210" t="s">
        <v>31</v>
      </c>
      <c r="I1210" s="4">
        <v>5300</v>
      </c>
      <c r="J1210" s="8">
        <v>5</v>
      </c>
      <c r="K1210" s="4">
        <f t="shared" si="30"/>
        <v>26500</v>
      </c>
      <c r="L1210" s="4">
        <f t="shared" si="31"/>
        <v>7950</v>
      </c>
      <c r="M1210" s="3">
        <v>0.3</v>
      </c>
    </row>
    <row r="1211" spans="2:13" x14ac:dyDescent="0.25">
      <c r="B1211" t="s">
        <v>22</v>
      </c>
      <c r="C1211" s="1" t="s">
        <v>20</v>
      </c>
      <c r="D1211" s="2">
        <v>44738</v>
      </c>
      <c r="E1211" s="8" t="s">
        <v>76</v>
      </c>
      <c r="F1211" s="8" t="s">
        <v>81</v>
      </c>
      <c r="G1211" s="8" t="s">
        <v>81</v>
      </c>
      <c r="H1211" t="s">
        <v>31</v>
      </c>
      <c r="I1211" s="4">
        <v>5300</v>
      </c>
      <c r="J1211" s="8">
        <v>10</v>
      </c>
      <c r="K1211" s="4">
        <f t="shared" si="30"/>
        <v>53000</v>
      </c>
      <c r="L1211" s="4">
        <f t="shared" si="31"/>
        <v>15900</v>
      </c>
      <c r="M1211" s="3">
        <v>0.3</v>
      </c>
    </row>
    <row r="1212" spans="2:13" x14ac:dyDescent="0.25">
      <c r="B1212" t="s">
        <v>22</v>
      </c>
      <c r="C1212" s="1" t="s">
        <v>20</v>
      </c>
      <c r="D1212" s="2">
        <v>44745</v>
      </c>
      <c r="E1212" s="8" t="s">
        <v>76</v>
      </c>
      <c r="F1212" s="8" t="s">
        <v>81</v>
      </c>
      <c r="G1212" s="8" t="s">
        <v>81</v>
      </c>
      <c r="H1212" t="s">
        <v>31</v>
      </c>
      <c r="I1212" s="4">
        <v>5300</v>
      </c>
      <c r="J1212" s="8">
        <v>7</v>
      </c>
      <c r="K1212" s="4">
        <f t="shared" si="30"/>
        <v>37100</v>
      </c>
      <c r="L1212" s="4">
        <f t="shared" si="31"/>
        <v>11130</v>
      </c>
      <c r="M1212" s="3">
        <v>0.3</v>
      </c>
    </row>
    <row r="1213" spans="2:13" x14ac:dyDescent="0.25">
      <c r="B1213" t="s">
        <v>24</v>
      </c>
      <c r="C1213" s="1" t="s">
        <v>14</v>
      </c>
      <c r="D1213" s="2">
        <v>44745</v>
      </c>
      <c r="E1213" s="8" t="s">
        <v>76</v>
      </c>
      <c r="F1213" s="8" t="s">
        <v>81</v>
      </c>
      <c r="G1213" s="8" t="s">
        <v>81</v>
      </c>
      <c r="H1213" t="s">
        <v>18</v>
      </c>
      <c r="I1213" s="4">
        <v>8902</v>
      </c>
      <c r="J1213" s="8">
        <v>7</v>
      </c>
      <c r="K1213" s="4">
        <f t="shared" si="30"/>
        <v>62314</v>
      </c>
      <c r="L1213" s="4">
        <f t="shared" si="31"/>
        <v>21809.899999999998</v>
      </c>
      <c r="M1213" s="3">
        <v>0.35</v>
      </c>
    </row>
    <row r="1214" spans="2:13" x14ac:dyDescent="0.25">
      <c r="B1214" t="s">
        <v>27</v>
      </c>
      <c r="C1214" s="1" t="s">
        <v>14</v>
      </c>
      <c r="D1214" s="2">
        <v>44745</v>
      </c>
      <c r="E1214" s="8" t="s">
        <v>76</v>
      </c>
      <c r="F1214" s="8" t="s">
        <v>81</v>
      </c>
      <c r="G1214" s="8" t="s">
        <v>81</v>
      </c>
      <c r="H1214" t="s">
        <v>18</v>
      </c>
      <c r="I1214" s="4">
        <v>8902</v>
      </c>
      <c r="J1214" s="8">
        <v>9</v>
      </c>
      <c r="K1214" s="4">
        <f t="shared" si="30"/>
        <v>80118</v>
      </c>
      <c r="L1214" s="4">
        <f t="shared" si="31"/>
        <v>28041.3</v>
      </c>
      <c r="M1214" s="3">
        <v>0.35</v>
      </c>
    </row>
    <row r="1215" spans="2:13" x14ac:dyDescent="0.25">
      <c r="B1215" t="s">
        <v>27</v>
      </c>
      <c r="C1215" s="1" t="s">
        <v>14</v>
      </c>
      <c r="D1215" s="2">
        <v>44752</v>
      </c>
      <c r="E1215" s="8" t="s">
        <v>76</v>
      </c>
      <c r="F1215" s="8" t="s">
        <v>81</v>
      </c>
      <c r="G1215" s="8" t="s">
        <v>81</v>
      </c>
      <c r="H1215" t="s">
        <v>28</v>
      </c>
      <c r="I1215" s="4">
        <v>1500</v>
      </c>
      <c r="J1215" s="8">
        <v>1</v>
      </c>
      <c r="K1215" s="4">
        <f t="shared" si="30"/>
        <v>1500</v>
      </c>
      <c r="L1215" s="4">
        <f t="shared" si="31"/>
        <v>600</v>
      </c>
      <c r="M1215" s="3">
        <v>0.4</v>
      </c>
    </row>
    <row r="1216" spans="2:13" x14ac:dyDescent="0.25">
      <c r="B1216" t="s">
        <v>13</v>
      </c>
      <c r="C1216" s="1" t="s">
        <v>20</v>
      </c>
      <c r="D1216" s="2">
        <v>44752</v>
      </c>
      <c r="E1216" s="8" t="s">
        <v>76</v>
      </c>
      <c r="F1216" s="8" t="s">
        <v>81</v>
      </c>
      <c r="G1216" s="8" t="s">
        <v>81</v>
      </c>
      <c r="H1216" t="s">
        <v>31</v>
      </c>
      <c r="I1216" s="4">
        <v>5300</v>
      </c>
      <c r="J1216" s="8">
        <v>2</v>
      </c>
      <c r="K1216" s="4">
        <f t="shared" si="30"/>
        <v>10600</v>
      </c>
      <c r="L1216" s="4">
        <f t="shared" si="31"/>
        <v>3180</v>
      </c>
      <c r="M1216" s="3">
        <v>0.3</v>
      </c>
    </row>
    <row r="1217" spans="2:13" x14ac:dyDescent="0.25">
      <c r="B1217" t="s">
        <v>13</v>
      </c>
      <c r="C1217" s="1" t="s">
        <v>20</v>
      </c>
      <c r="D1217" s="2">
        <v>44752</v>
      </c>
      <c r="E1217" s="8" t="s">
        <v>76</v>
      </c>
      <c r="F1217" s="8" t="s">
        <v>79</v>
      </c>
      <c r="G1217" s="8" t="s">
        <v>80</v>
      </c>
      <c r="H1217" t="s">
        <v>18</v>
      </c>
      <c r="I1217" s="4">
        <v>8902</v>
      </c>
      <c r="J1217" s="8">
        <v>10</v>
      </c>
      <c r="K1217" s="4">
        <f t="shared" si="30"/>
        <v>89020</v>
      </c>
      <c r="L1217" s="4">
        <f t="shared" si="31"/>
        <v>31156.999999999996</v>
      </c>
      <c r="M1217" s="3">
        <v>0.35</v>
      </c>
    </row>
    <row r="1218" spans="2:13" x14ac:dyDescent="0.25">
      <c r="B1218" t="s">
        <v>13</v>
      </c>
      <c r="C1218" s="1" t="s">
        <v>14</v>
      </c>
      <c r="D1218" s="2">
        <v>44759</v>
      </c>
      <c r="E1218" s="8" t="s">
        <v>76</v>
      </c>
      <c r="F1218" s="8" t="s">
        <v>81</v>
      </c>
      <c r="G1218" s="8" t="s">
        <v>81</v>
      </c>
      <c r="H1218" t="s">
        <v>28</v>
      </c>
      <c r="I1218" s="4">
        <v>1500</v>
      </c>
      <c r="J1218" s="8">
        <v>3</v>
      </c>
      <c r="K1218" s="4">
        <f t="shared" si="30"/>
        <v>4500</v>
      </c>
      <c r="L1218" s="4">
        <f t="shared" si="31"/>
        <v>1800</v>
      </c>
      <c r="M1218" s="3">
        <v>0.4</v>
      </c>
    </row>
    <row r="1219" spans="2:13" x14ac:dyDescent="0.25">
      <c r="B1219" t="s">
        <v>13</v>
      </c>
      <c r="C1219" s="1" t="s">
        <v>14</v>
      </c>
      <c r="D1219" s="2">
        <v>44759</v>
      </c>
      <c r="E1219" s="8" t="s">
        <v>76</v>
      </c>
      <c r="F1219" s="8" t="s">
        <v>81</v>
      </c>
      <c r="G1219" s="8" t="s">
        <v>81</v>
      </c>
      <c r="H1219" t="s">
        <v>33</v>
      </c>
      <c r="I1219" s="4">
        <v>4600</v>
      </c>
      <c r="J1219" s="8">
        <v>4</v>
      </c>
      <c r="K1219" s="4">
        <f t="shared" si="30"/>
        <v>18400</v>
      </c>
      <c r="L1219" s="4">
        <f t="shared" si="31"/>
        <v>4600</v>
      </c>
      <c r="M1219" s="3">
        <v>0.25</v>
      </c>
    </row>
    <row r="1220" spans="2:13" x14ac:dyDescent="0.25">
      <c r="B1220" t="s">
        <v>34</v>
      </c>
      <c r="C1220" s="1" t="s">
        <v>20</v>
      </c>
      <c r="D1220" s="2">
        <v>44759</v>
      </c>
      <c r="E1220" s="8" t="s">
        <v>76</v>
      </c>
      <c r="F1220" s="8" t="s">
        <v>81</v>
      </c>
      <c r="G1220" s="8" t="s">
        <v>81</v>
      </c>
      <c r="H1220" t="s">
        <v>32</v>
      </c>
      <c r="I1220" s="4">
        <v>3200</v>
      </c>
      <c r="J1220" s="8">
        <v>9</v>
      </c>
      <c r="K1220" s="4">
        <f t="shared" si="30"/>
        <v>28800</v>
      </c>
      <c r="L1220" s="4">
        <f t="shared" si="31"/>
        <v>5760</v>
      </c>
      <c r="M1220" s="3">
        <v>0.2</v>
      </c>
    </row>
    <row r="1221" spans="2:13" x14ac:dyDescent="0.25">
      <c r="B1221" t="s">
        <v>13</v>
      </c>
      <c r="C1221" s="1" t="s">
        <v>20</v>
      </c>
      <c r="D1221" s="2">
        <v>44766</v>
      </c>
      <c r="E1221" s="8" t="s">
        <v>76</v>
      </c>
      <c r="F1221" s="8" t="s">
        <v>81</v>
      </c>
      <c r="G1221" s="8" t="s">
        <v>81</v>
      </c>
      <c r="H1221" t="s">
        <v>21</v>
      </c>
      <c r="I1221" s="4">
        <v>1200</v>
      </c>
      <c r="J1221" s="8">
        <v>1</v>
      </c>
      <c r="K1221" s="4">
        <f t="shared" si="30"/>
        <v>1200</v>
      </c>
      <c r="L1221" s="4">
        <f t="shared" si="31"/>
        <v>360</v>
      </c>
      <c r="M1221" s="3">
        <v>0.3</v>
      </c>
    </row>
    <row r="1222" spans="2:13" x14ac:dyDescent="0.25">
      <c r="B1222" t="s">
        <v>27</v>
      </c>
      <c r="C1222" s="1" t="s">
        <v>14</v>
      </c>
      <c r="D1222" s="2">
        <v>44766</v>
      </c>
      <c r="E1222" s="8" t="s">
        <v>76</v>
      </c>
      <c r="F1222" s="8" t="s">
        <v>81</v>
      </c>
      <c r="G1222" s="8" t="s">
        <v>81</v>
      </c>
      <c r="H1222" t="s">
        <v>28</v>
      </c>
      <c r="I1222" s="4">
        <v>1500</v>
      </c>
      <c r="J1222" s="8">
        <v>1</v>
      </c>
      <c r="K1222" s="4">
        <f t="shared" si="30"/>
        <v>1500</v>
      </c>
      <c r="L1222" s="4">
        <f t="shared" si="31"/>
        <v>600</v>
      </c>
      <c r="M1222" s="3">
        <v>0.4</v>
      </c>
    </row>
    <row r="1223" spans="2:13" x14ac:dyDescent="0.25">
      <c r="B1223" t="s">
        <v>13</v>
      </c>
      <c r="C1223" s="1" t="s">
        <v>20</v>
      </c>
      <c r="D1223" s="2">
        <v>44766</v>
      </c>
      <c r="E1223" s="8" t="s">
        <v>76</v>
      </c>
      <c r="F1223" s="8" t="s">
        <v>81</v>
      </c>
      <c r="G1223" s="8" t="s">
        <v>81</v>
      </c>
      <c r="H1223" t="s">
        <v>35</v>
      </c>
      <c r="I1223" s="4">
        <v>4500</v>
      </c>
      <c r="J1223" s="8">
        <v>3</v>
      </c>
      <c r="K1223" s="4">
        <f t="shared" si="30"/>
        <v>13500</v>
      </c>
      <c r="L1223" s="4">
        <f t="shared" si="31"/>
        <v>3375</v>
      </c>
      <c r="M1223" s="3">
        <v>0.25</v>
      </c>
    </row>
    <row r="1224" spans="2:13" x14ac:dyDescent="0.25">
      <c r="B1224" t="s">
        <v>27</v>
      </c>
      <c r="C1224" s="1" t="s">
        <v>20</v>
      </c>
      <c r="D1224" s="2">
        <v>44766</v>
      </c>
      <c r="E1224" s="8" t="s">
        <v>76</v>
      </c>
      <c r="F1224" s="8" t="s">
        <v>81</v>
      </c>
      <c r="G1224" s="8" t="s">
        <v>81</v>
      </c>
      <c r="H1224" t="s">
        <v>32</v>
      </c>
      <c r="I1224" s="4">
        <v>3200</v>
      </c>
      <c r="J1224" s="8">
        <v>5</v>
      </c>
      <c r="K1224" s="4">
        <f t="shared" si="30"/>
        <v>16000</v>
      </c>
      <c r="L1224" s="4">
        <f t="shared" si="31"/>
        <v>3200</v>
      </c>
      <c r="M1224" s="3">
        <v>0.2</v>
      </c>
    </row>
    <row r="1225" spans="2:13" x14ac:dyDescent="0.25">
      <c r="B1225" t="s">
        <v>27</v>
      </c>
      <c r="C1225" s="1" t="s">
        <v>20</v>
      </c>
      <c r="D1225" s="2">
        <v>44766</v>
      </c>
      <c r="E1225" s="8" t="s">
        <v>76</v>
      </c>
      <c r="F1225" s="8" t="s">
        <v>81</v>
      </c>
      <c r="G1225" s="8" t="s">
        <v>81</v>
      </c>
      <c r="H1225" t="s">
        <v>18</v>
      </c>
      <c r="I1225" s="4">
        <v>8902</v>
      </c>
      <c r="J1225" s="8">
        <v>3</v>
      </c>
      <c r="K1225" s="4">
        <f t="shared" si="30"/>
        <v>26706</v>
      </c>
      <c r="L1225" s="4">
        <f t="shared" si="31"/>
        <v>9347.0999999999985</v>
      </c>
      <c r="M1225" s="3">
        <v>0.35</v>
      </c>
    </row>
    <row r="1226" spans="2:13" x14ac:dyDescent="0.25">
      <c r="B1226" t="s">
        <v>13</v>
      </c>
      <c r="C1226" s="1" t="s">
        <v>20</v>
      </c>
      <c r="D1226" s="2">
        <v>44766</v>
      </c>
      <c r="E1226" s="8" t="s">
        <v>76</v>
      </c>
      <c r="F1226" s="8" t="s">
        <v>81</v>
      </c>
      <c r="G1226" s="8" t="s">
        <v>81</v>
      </c>
      <c r="H1226" t="s">
        <v>23</v>
      </c>
      <c r="I1226" s="4">
        <v>5130</v>
      </c>
      <c r="J1226" s="8">
        <v>6</v>
      </c>
      <c r="K1226" s="4">
        <f t="shared" si="30"/>
        <v>30780</v>
      </c>
      <c r="L1226" s="4">
        <f t="shared" si="31"/>
        <v>12312</v>
      </c>
      <c r="M1226" s="3">
        <v>0.4</v>
      </c>
    </row>
    <row r="1227" spans="2:13" x14ac:dyDescent="0.25">
      <c r="B1227" t="s">
        <v>27</v>
      </c>
      <c r="C1227" s="1" t="s">
        <v>20</v>
      </c>
      <c r="D1227" s="2">
        <v>44773</v>
      </c>
      <c r="E1227" s="8" t="s">
        <v>76</v>
      </c>
      <c r="F1227" s="8" t="s">
        <v>81</v>
      </c>
      <c r="G1227" s="8" t="s">
        <v>81</v>
      </c>
      <c r="H1227" t="s">
        <v>18</v>
      </c>
      <c r="I1227" s="4">
        <v>8902</v>
      </c>
      <c r="J1227" s="8">
        <v>3</v>
      </c>
      <c r="K1227" s="4">
        <f t="shared" si="30"/>
        <v>26706</v>
      </c>
      <c r="L1227" s="4">
        <f t="shared" si="31"/>
        <v>9347.0999999999985</v>
      </c>
      <c r="M1227" s="3">
        <v>0.35</v>
      </c>
    </row>
    <row r="1228" spans="2:13" x14ac:dyDescent="0.25">
      <c r="B1228" t="s">
        <v>34</v>
      </c>
      <c r="C1228" s="1" t="s">
        <v>20</v>
      </c>
      <c r="D1228" s="2">
        <v>44773</v>
      </c>
      <c r="E1228" s="8" t="s">
        <v>76</v>
      </c>
      <c r="F1228" s="8" t="s">
        <v>81</v>
      </c>
      <c r="G1228" s="8" t="s">
        <v>81</v>
      </c>
      <c r="H1228" t="s">
        <v>32</v>
      </c>
      <c r="I1228" s="4">
        <v>3200</v>
      </c>
      <c r="J1228" s="8">
        <v>9</v>
      </c>
      <c r="K1228" s="4">
        <f t="shared" si="30"/>
        <v>28800</v>
      </c>
      <c r="L1228" s="4">
        <f t="shared" si="31"/>
        <v>5760</v>
      </c>
      <c r="M1228" s="3">
        <v>0.2</v>
      </c>
    </row>
    <row r="1229" spans="2:13" x14ac:dyDescent="0.25">
      <c r="B1229" t="s">
        <v>27</v>
      </c>
      <c r="C1229" s="1" t="s">
        <v>20</v>
      </c>
      <c r="D1229" s="2">
        <v>44773</v>
      </c>
      <c r="E1229" s="8" t="s">
        <v>76</v>
      </c>
      <c r="F1229" s="8" t="s">
        <v>81</v>
      </c>
      <c r="G1229" s="8" t="s">
        <v>81</v>
      </c>
      <c r="H1229" t="s">
        <v>35</v>
      </c>
      <c r="I1229" s="4">
        <v>4500</v>
      </c>
      <c r="J1229" s="8">
        <v>9</v>
      </c>
      <c r="K1229" s="4">
        <f t="shared" si="30"/>
        <v>40500</v>
      </c>
      <c r="L1229" s="4">
        <f t="shared" si="31"/>
        <v>10125</v>
      </c>
      <c r="M1229" s="3">
        <v>0.25</v>
      </c>
    </row>
    <row r="1230" spans="2:13" x14ac:dyDescent="0.25">
      <c r="B1230" t="s">
        <v>13</v>
      </c>
      <c r="C1230" s="1" t="s">
        <v>20</v>
      </c>
      <c r="D1230" s="2">
        <v>44780</v>
      </c>
      <c r="E1230" s="8" t="s">
        <v>76</v>
      </c>
      <c r="F1230" s="8" t="s">
        <v>81</v>
      </c>
      <c r="G1230" s="8" t="s">
        <v>81</v>
      </c>
      <c r="H1230" t="s">
        <v>35</v>
      </c>
      <c r="I1230" s="4">
        <v>4500</v>
      </c>
      <c r="J1230" s="8">
        <v>3</v>
      </c>
      <c r="K1230" s="4">
        <f t="shared" si="30"/>
        <v>13500</v>
      </c>
      <c r="L1230" s="4">
        <f t="shared" si="31"/>
        <v>3375</v>
      </c>
      <c r="M1230" s="3">
        <v>0.25</v>
      </c>
    </row>
    <row r="1231" spans="2:13" x14ac:dyDescent="0.25">
      <c r="B1231" t="s">
        <v>13</v>
      </c>
      <c r="C1231" s="1" t="s">
        <v>20</v>
      </c>
      <c r="D1231" s="2">
        <v>44780</v>
      </c>
      <c r="E1231" s="8" t="s">
        <v>76</v>
      </c>
      <c r="F1231" s="8" t="s">
        <v>81</v>
      </c>
      <c r="G1231" s="8" t="s">
        <v>81</v>
      </c>
      <c r="H1231" t="s">
        <v>31</v>
      </c>
      <c r="I1231" s="4">
        <v>5300</v>
      </c>
      <c r="J1231" s="8">
        <v>5</v>
      </c>
      <c r="K1231" s="4">
        <f t="shared" si="30"/>
        <v>26500</v>
      </c>
      <c r="L1231" s="4">
        <f t="shared" si="31"/>
        <v>7950</v>
      </c>
      <c r="M1231" s="3">
        <v>0.3</v>
      </c>
    </row>
    <row r="1232" spans="2:13" x14ac:dyDescent="0.25">
      <c r="B1232" t="s">
        <v>24</v>
      </c>
      <c r="C1232" s="1" t="s">
        <v>14</v>
      </c>
      <c r="D1232" s="2">
        <v>44780</v>
      </c>
      <c r="E1232" s="8" t="s">
        <v>76</v>
      </c>
      <c r="F1232" s="8" t="s">
        <v>81</v>
      </c>
      <c r="G1232" s="8" t="s">
        <v>81</v>
      </c>
      <c r="H1232" t="s">
        <v>32</v>
      </c>
      <c r="I1232" s="4">
        <v>3200</v>
      </c>
      <c r="J1232" s="8">
        <v>9</v>
      </c>
      <c r="K1232" s="4">
        <f t="shared" si="30"/>
        <v>28800</v>
      </c>
      <c r="L1232" s="4">
        <f t="shared" si="31"/>
        <v>5760</v>
      </c>
      <c r="M1232" s="3">
        <v>0.2</v>
      </c>
    </row>
    <row r="1233" spans="2:13" x14ac:dyDescent="0.25">
      <c r="B1233" t="s">
        <v>13</v>
      </c>
      <c r="C1233" s="1" t="s">
        <v>14</v>
      </c>
      <c r="D1233" s="2">
        <v>44787</v>
      </c>
      <c r="E1233" s="8" t="s">
        <v>76</v>
      </c>
      <c r="F1233" s="8" t="s">
        <v>81</v>
      </c>
      <c r="G1233" s="8" t="s">
        <v>81</v>
      </c>
      <c r="H1233" t="s">
        <v>21</v>
      </c>
      <c r="I1233" s="4">
        <v>1200</v>
      </c>
      <c r="J1233" s="8">
        <v>1</v>
      </c>
      <c r="K1233" s="4">
        <f t="shared" si="30"/>
        <v>1200</v>
      </c>
      <c r="L1233" s="4">
        <f t="shared" si="31"/>
        <v>360</v>
      </c>
      <c r="M1233" s="3">
        <v>0.3</v>
      </c>
    </row>
    <row r="1234" spans="2:13" x14ac:dyDescent="0.25">
      <c r="B1234" t="s">
        <v>27</v>
      </c>
      <c r="C1234" s="1" t="s">
        <v>20</v>
      </c>
      <c r="D1234" s="2">
        <v>44787</v>
      </c>
      <c r="E1234" s="8" t="s">
        <v>76</v>
      </c>
      <c r="F1234" s="8" t="s">
        <v>81</v>
      </c>
      <c r="G1234" s="8" t="s">
        <v>81</v>
      </c>
      <c r="H1234" t="s">
        <v>19</v>
      </c>
      <c r="I1234" s="4">
        <v>500</v>
      </c>
      <c r="J1234" s="8">
        <v>3</v>
      </c>
      <c r="K1234" s="4">
        <f t="shared" si="30"/>
        <v>1500</v>
      </c>
      <c r="L1234" s="4">
        <f t="shared" si="31"/>
        <v>375</v>
      </c>
      <c r="M1234" s="3">
        <v>0.25</v>
      </c>
    </row>
    <row r="1235" spans="2:13" x14ac:dyDescent="0.25">
      <c r="B1235" t="s">
        <v>13</v>
      </c>
      <c r="C1235" s="1" t="s">
        <v>20</v>
      </c>
      <c r="D1235" s="2">
        <v>44787</v>
      </c>
      <c r="E1235" s="8" t="s">
        <v>76</v>
      </c>
      <c r="F1235" s="8" t="s">
        <v>79</v>
      </c>
      <c r="G1235" s="8" t="s">
        <v>80</v>
      </c>
      <c r="H1235" t="s">
        <v>35</v>
      </c>
      <c r="I1235" s="4">
        <v>4500</v>
      </c>
      <c r="J1235" s="8">
        <v>1</v>
      </c>
      <c r="K1235" s="4">
        <f t="shared" si="30"/>
        <v>4500</v>
      </c>
      <c r="L1235" s="4">
        <f t="shared" si="31"/>
        <v>1125</v>
      </c>
      <c r="M1235" s="3">
        <v>0.25</v>
      </c>
    </row>
    <row r="1236" spans="2:13" x14ac:dyDescent="0.25">
      <c r="B1236" t="s">
        <v>13</v>
      </c>
      <c r="C1236" s="1" t="s">
        <v>20</v>
      </c>
      <c r="D1236" s="2">
        <v>44794</v>
      </c>
      <c r="E1236" s="8" t="s">
        <v>76</v>
      </c>
      <c r="F1236" s="8" t="s">
        <v>81</v>
      </c>
      <c r="G1236" s="8" t="s">
        <v>81</v>
      </c>
      <c r="H1236" t="s">
        <v>32</v>
      </c>
      <c r="I1236" s="4">
        <v>3200</v>
      </c>
      <c r="J1236" s="8">
        <v>2</v>
      </c>
      <c r="K1236" s="4">
        <f t="shared" si="30"/>
        <v>6400</v>
      </c>
      <c r="L1236" s="4">
        <f t="shared" si="31"/>
        <v>1280</v>
      </c>
      <c r="M1236" s="3">
        <v>0.2</v>
      </c>
    </row>
    <row r="1237" spans="2:13" x14ac:dyDescent="0.25">
      <c r="B1237" t="s">
        <v>13</v>
      </c>
      <c r="C1237" s="1" t="s">
        <v>20</v>
      </c>
      <c r="D1237" s="2">
        <v>44794</v>
      </c>
      <c r="E1237" s="8" t="s">
        <v>76</v>
      </c>
      <c r="F1237" s="8" t="s">
        <v>81</v>
      </c>
      <c r="G1237" s="8" t="s">
        <v>81</v>
      </c>
      <c r="H1237" t="s">
        <v>28</v>
      </c>
      <c r="I1237" s="4">
        <v>1500</v>
      </c>
      <c r="J1237" s="8">
        <v>8</v>
      </c>
      <c r="K1237" s="4">
        <f t="shared" si="30"/>
        <v>12000</v>
      </c>
      <c r="L1237" s="4">
        <f t="shared" si="31"/>
        <v>4800</v>
      </c>
      <c r="M1237" s="3">
        <v>0.4</v>
      </c>
    </row>
    <row r="1238" spans="2:13" x14ac:dyDescent="0.25">
      <c r="B1238" t="s">
        <v>27</v>
      </c>
      <c r="C1238" s="1" t="s">
        <v>14</v>
      </c>
      <c r="D1238" s="2">
        <v>44794</v>
      </c>
      <c r="E1238" s="8" t="s">
        <v>76</v>
      </c>
      <c r="F1238" s="8" t="s">
        <v>81</v>
      </c>
      <c r="G1238" s="8" t="s">
        <v>81</v>
      </c>
      <c r="H1238" t="s">
        <v>18</v>
      </c>
      <c r="I1238" s="4">
        <v>8902</v>
      </c>
      <c r="J1238" s="8">
        <v>5</v>
      </c>
      <c r="K1238" s="4">
        <f t="shared" si="30"/>
        <v>44510</v>
      </c>
      <c r="L1238" s="4">
        <f t="shared" si="31"/>
        <v>15578.499999999998</v>
      </c>
      <c r="M1238" s="3">
        <v>0.35</v>
      </c>
    </row>
    <row r="1239" spans="2:13" x14ac:dyDescent="0.25">
      <c r="B1239" t="s">
        <v>13</v>
      </c>
      <c r="C1239" s="1" t="s">
        <v>20</v>
      </c>
      <c r="D1239" s="2">
        <v>44801</v>
      </c>
      <c r="E1239" s="8" t="s">
        <v>76</v>
      </c>
      <c r="F1239" s="8" t="s">
        <v>81</v>
      </c>
      <c r="G1239" s="8" t="s">
        <v>81</v>
      </c>
      <c r="H1239" t="s">
        <v>28</v>
      </c>
      <c r="I1239" s="4">
        <v>1500</v>
      </c>
      <c r="J1239" s="8">
        <v>1</v>
      </c>
      <c r="K1239" s="4">
        <f t="shared" si="30"/>
        <v>1500</v>
      </c>
      <c r="L1239" s="4">
        <f t="shared" si="31"/>
        <v>600</v>
      </c>
      <c r="M1239" s="3">
        <v>0.4</v>
      </c>
    </row>
    <row r="1240" spans="2:13" x14ac:dyDescent="0.25">
      <c r="B1240" t="s">
        <v>13</v>
      </c>
      <c r="C1240" s="1" t="s">
        <v>20</v>
      </c>
      <c r="D1240" s="2">
        <v>44801</v>
      </c>
      <c r="E1240" s="8" t="s">
        <v>76</v>
      </c>
      <c r="F1240" s="8" t="s">
        <v>81</v>
      </c>
      <c r="G1240" s="8" t="s">
        <v>81</v>
      </c>
      <c r="H1240" t="s">
        <v>31</v>
      </c>
      <c r="I1240" s="4">
        <v>5300</v>
      </c>
      <c r="J1240" s="8">
        <v>5</v>
      </c>
      <c r="K1240" s="4">
        <f t="shared" si="30"/>
        <v>26500</v>
      </c>
      <c r="L1240" s="4">
        <f t="shared" si="31"/>
        <v>7950</v>
      </c>
      <c r="M1240" s="3">
        <v>0.3</v>
      </c>
    </row>
    <row r="1241" spans="2:13" x14ac:dyDescent="0.25">
      <c r="B1241" t="s">
        <v>13</v>
      </c>
      <c r="C1241" s="1" t="s">
        <v>20</v>
      </c>
      <c r="D1241" s="2">
        <v>44801</v>
      </c>
      <c r="E1241" s="8" t="s">
        <v>76</v>
      </c>
      <c r="F1241" s="8" t="s">
        <v>81</v>
      </c>
      <c r="G1241" s="8" t="s">
        <v>81</v>
      </c>
      <c r="H1241" t="s">
        <v>29</v>
      </c>
      <c r="I1241" s="4">
        <v>5340</v>
      </c>
      <c r="J1241" s="8">
        <v>11</v>
      </c>
      <c r="K1241" s="4">
        <f t="shared" si="30"/>
        <v>58740</v>
      </c>
      <c r="L1241" s="4">
        <f t="shared" si="31"/>
        <v>17622</v>
      </c>
      <c r="M1241" s="3">
        <v>0.3</v>
      </c>
    </row>
    <row r="1242" spans="2:13" x14ac:dyDescent="0.25">
      <c r="B1242" t="s">
        <v>13</v>
      </c>
      <c r="C1242" s="1" t="s">
        <v>20</v>
      </c>
      <c r="D1242" s="2">
        <v>44808</v>
      </c>
      <c r="E1242" s="8" t="s">
        <v>76</v>
      </c>
      <c r="F1242" s="8" t="s">
        <v>81</v>
      </c>
      <c r="G1242" s="8" t="s">
        <v>81</v>
      </c>
      <c r="H1242" t="s">
        <v>31</v>
      </c>
      <c r="I1242" s="4">
        <v>5300</v>
      </c>
      <c r="J1242" s="8">
        <v>1</v>
      </c>
      <c r="K1242" s="4">
        <f t="shared" ref="K1242:K1305" si="32">I1242*J1242</f>
        <v>5300</v>
      </c>
      <c r="L1242" s="4">
        <f t="shared" ref="L1242:L1305" si="33">K1242*M1242</f>
        <v>1590</v>
      </c>
      <c r="M1242" s="3">
        <v>0.3</v>
      </c>
    </row>
    <row r="1243" spans="2:13" x14ac:dyDescent="0.25">
      <c r="B1243" t="s">
        <v>24</v>
      </c>
      <c r="C1243" s="1" t="s">
        <v>20</v>
      </c>
      <c r="D1243" s="2">
        <v>44808</v>
      </c>
      <c r="E1243" s="8" t="s">
        <v>76</v>
      </c>
      <c r="F1243" s="8" t="s">
        <v>81</v>
      </c>
      <c r="G1243" s="8" t="s">
        <v>81</v>
      </c>
      <c r="H1243" t="s">
        <v>35</v>
      </c>
      <c r="I1243" s="4">
        <v>4500</v>
      </c>
      <c r="J1243" s="8">
        <v>5</v>
      </c>
      <c r="K1243" s="4">
        <f t="shared" si="32"/>
        <v>22500</v>
      </c>
      <c r="L1243" s="4">
        <f t="shared" si="33"/>
        <v>5625</v>
      </c>
      <c r="M1243" s="3">
        <v>0.25</v>
      </c>
    </row>
    <row r="1244" spans="2:13" x14ac:dyDescent="0.25">
      <c r="B1244" t="s">
        <v>13</v>
      </c>
      <c r="C1244" s="1" t="s">
        <v>14</v>
      </c>
      <c r="D1244" s="2">
        <v>44808</v>
      </c>
      <c r="E1244" s="8" t="s">
        <v>76</v>
      </c>
      <c r="F1244" s="8" t="s">
        <v>81</v>
      </c>
      <c r="G1244" s="8" t="s">
        <v>81</v>
      </c>
      <c r="H1244" t="s">
        <v>18</v>
      </c>
      <c r="I1244" s="4">
        <v>8902</v>
      </c>
      <c r="J1244" s="8">
        <v>3</v>
      </c>
      <c r="K1244" s="4">
        <f t="shared" si="32"/>
        <v>26706</v>
      </c>
      <c r="L1244" s="4">
        <f t="shared" si="33"/>
        <v>9347.0999999999985</v>
      </c>
      <c r="M1244" s="3">
        <v>0.35</v>
      </c>
    </row>
    <row r="1245" spans="2:13" x14ac:dyDescent="0.25">
      <c r="B1245" t="s">
        <v>24</v>
      </c>
      <c r="C1245" s="1" t="s">
        <v>20</v>
      </c>
      <c r="D1245" s="2">
        <v>44815</v>
      </c>
      <c r="E1245" s="8" t="s">
        <v>76</v>
      </c>
      <c r="F1245" s="8" t="s">
        <v>81</v>
      </c>
      <c r="G1245" s="8" t="s">
        <v>81</v>
      </c>
      <c r="H1245" t="s">
        <v>32</v>
      </c>
      <c r="I1245" s="4">
        <v>3200</v>
      </c>
      <c r="J1245" s="8">
        <v>9</v>
      </c>
      <c r="K1245" s="4">
        <f t="shared" si="32"/>
        <v>28800</v>
      </c>
      <c r="L1245" s="4">
        <f t="shared" si="33"/>
        <v>5760</v>
      </c>
      <c r="M1245" s="3">
        <v>0.2</v>
      </c>
    </row>
    <row r="1246" spans="2:13" x14ac:dyDescent="0.25">
      <c r="B1246" t="s">
        <v>13</v>
      </c>
      <c r="C1246" s="1" t="s">
        <v>20</v>
      </c>
      <c r="D1246" s="2">
        <v>44815</v>
      </c>
      <c r="E1246" s="8" t="s">
        <v>76</v>
      </c>
      <c r="F1246" s="8" t="s">
        <v>81</v>
      </c>
      <c r="G1246" s="8" t="s">
        <v>81</v>
      </c>
      <c r="H1246" t="s">
        <v>29</v>
      </c>
      <c r="I1246" s="4">
        <v>5340</v>
      </c>
      <c r="J1246" s="8">
        <v>8</v>
      </c>
      <c r="K1246" s="4">
        <f t="shared" si="32"/>
        <v>42720</v>
      </c>
      <c r="L1246" s="4">
        <f t="shared" si="33"/>
        <v>12816</v>
      </c>
      <c r="M1246" s="3">
        <v>0.3</v>
      </c>
    </row>
    <row r="1247" spans="2:13" x14ac:dyDescent="0.25">
      <c r="B1247" t="s">
        <v>27</v>
      </c>
      <c r="C1247" s="1" t="s">
        <v>20</v>
      </c>
      <c r="D1247" s="2">
        <v>44815</v>
      </c>
      <c r="E1247" s="8" t="s">
        <v>76</v>
      </c>
      <c r="F1247" s="8" t="s">
        <v>81</v>
      </c>
      <c r="G1247" s="8" t="s">
        <v>81</v>
      </c>
      <c r="H1247" t="s">
        <v>18</v>
      </c>
      <c r="I1247" s="4">
        <v>8902</v>
      </c>
      <c r="J1247" s="8">
        <v>9</v>
      </c>
      <c r="K1247" s="4">
        <f t="shared" si="32"/>
        <v>80118</v>
      </c>
      <c r="L1247" s="4">
        <f t="shared" si="33"/>
        <v>28041.3</v>
      </c>
      <c r="M1247" s="3">
        <v>0.35</v>
      </c>
    </row>
    <row r="1248" spans="2:13" x14ac:dyDescent="0.25">
      <c r="B1248" t="s">
        <v>13</v>
      </c>
      <c r="C1248" s="1" t="s">
        <v>20</v>
      </c>
      <c r="D1248" s="2">
        <v>44822</v>
      </c>
      <c r="E1248" s="8" t="s">
        <v>76</v>
      </c>
      <c r="F1248" s="8" t="s">
        <v>81</v>
      </c>
      <c r="G1248" s="8" t="s">
        <v>81</v>
      </c>
      <c r="H1248" t="s">
        <v>33</v>
      </c>
      <c r="I1248" s="4">
        <v>4600</v>
      </c>
      <c r="J1248" s="8">
        <v>1</v>
      </c>
      <c r="K1248" s="4">
        <f t="shared" si="32"/>
        <v>4600</v>
      </c>
      <c r="L1248" s="4">
        <f t="shared" si="33"/>
        <v>1150</v>
      </c>
      <c r="M1248" s="3">
        <v>0.25</v>
      </c>
    </row>
    <row r="1249" spans="2:13" x14ac:dyDescent="0.25">
      <c r="B1249" t="s">
        <v>27</v>
      </c>
      <c r="C1249" s="1" t="s">
        <v>14</v>
      </c>
      <c r="D1249" s="2">
        <v>44822</v>
      </c>
      <c r="E1249" s="8" t="s">
        <v>76</v>
      </c>
      <c r="F1249" s="8" t="s">
        <v>81</v>
      </c>
      <c r="G1249" s="8" t="s">
        <v>81</v>
      </c>
      <c r="H1249" t="s">
        <v>28</v>
      </c>
      <c r="I1249" s="4">
        <v>1500</v>
      </c>
      <c r="J1249" s="8">
        <v>6</v>
      </c>
      <c r="K1249" s="4">
        <f t="shared" si="32"/>
        <v>9000</v>
      </c>
      <c r="L1249" s="4">
        <f t="shared" si="33"/>
        <v>3600</v>
      </c>
      <c r="M1249" s="3">
        <v>0.4</v>
      </c>
    </row>
    <row r="1250" spans="2:13" x14ac:dyDescent="0.25">
      <c r="B1250" t="s">
        <v>13</v>
      </c>
      <c r="C1250" s="1" t="s">
        <v>20</v>
      </c>
      <c r="D1250" s="2">
        <v>44822</v>
      </c>
      <c r="E1250" s="8" t="s">
        <v>76</v>
      </c>
      <c r="F1250" s="8" t="s">
        <v>81</v>
      </c>
      <c r="G1250" s="8" t="s">
        <v>81</v>
      </c>
      <c r="H1250" t="s">
        <v>35</v>
      </c>
      <c r="I1250" s="4">
        <v>4500</v>
      </c>
      <c r="J1250" s="8">
        <v>7</v>
      </c>
      <c r="K1250" s="4">
        <f t="shared" si="32"/>
        <v>31500</v>
      </c>
      <c r="L1250" s="4">
        <f t="shared" si="33"/>
        <v>7875</v>
      </c>
      <c r="M1250" s="3">
        <v>0.25</v>
      </c>
    </row>
    <row r="1251" spans="2:13" x14ac:dyDescent="0.25">
      <c r="B1251" t="s">
        <v>24</v>
      </c>
      <c r="C1251" s="1" t="s">
        <v>20</v>
      </c>
      <c r="D1251" s="2">
        <v>44829</v>
      </c>
      <c r="E1251" s="8" t="s">
        <v>76</v>
      </c>
      <c r="F1251" s="8" t="s">
        <v>81</v>
      </c>
      <c r="G1251" s="8" t="s">
        <v>81</v>
      </c>
      <c r="H1251" t="s">
        <v>25</v>
      </c>
      <c r="I1251" s="4">
        <v>300</v>
      </c>
      <c r="J1251" s="8">
        <v>3</v>
      </c>
      <c r="K1251" s="4">
        <f t="shared" si="32"/>
        <v>900</v>
      </c>
      <c r="L1251" s="4">
        <f t="shared" si="33"/>
        <v>135</v>
      </c>
      <c r="M1251" s="3">
        <v>0.15</v>
      </c>
    </row>
    <row r="1252" spans="2:13" x14ac:dyDescent="0.25">
      <c r="B1252" t="s">
        <v>24</v>
      </c>
      <c r="C1252" s="1" t="s">
        <v>14</v>
      </c>
      <c r="D1252" s="2">
        <v>44829</v>
      </c>
      <c r="E1252" s="8" t="s">
        <v>76</v>
      </c>
      <c r="F1252" s="8" t="s">
        <v>81</v>
      </c>
      <c r="G1252" s="8" t="s">
        <v>81</v>
      </c>
      <c r="H1252" t="s">
        <v>29</v>
      </c>
      <c r="I1252" s="4">
        <v>5340</v>
      </c>
      <c r="J1252" s="8">
        <v>5</v>
      </c>
      <c r="K1252" s="4">
        <f t="shared" si="32"/>
        <v>26700</v>
      </c>
      <c r="L1252" s="4">
        <f t="shared" si="33"/>
        <v>8010</v>
      </c>
      <c r="M1252" s="3">
        <v>0.3</v>
      </c>
    </row>
    <row r="1253" spans="2:13" x14ac:dyDescent="0.25">
      <c r="B1253" t="s">
        <v>22</v>
      </c>
      <c r="C1253" s="1" t="s">
        <v>20</v>
      </c>
      <c r="D1253" s="2">
        <v>44829</v>
      </c>
      <c r="E1253" s="8" t="s">
        <v>76</v>
      </c>
      <c r="F1253" s="8" t="s">
        <v>79</v>
      </c>
      <c r="G1253" s="8" t="s">
        <v>80</v>
      </c>
      <c r="H1253" t="s">
        <v>35</v>
      </c>
      <c r="I1253" s="4">
        <v>4500</v>
      </c>
      <c r="J1253" s="8">
        <v>11</v>
      </c>
      <c r="K1253" s="4">
        <f t="shared" si="32"/>
        <v>49500</v>
      </c>
      <c r="L1253" s="4">
        <f t="shared" si="33"/>
        <v>12375</v>
      </c>
      <c r="M1253" s="3">
        <v>0.25</v>
      </c>
    </row>
    <row r="1254" spans="2:13" x14ac:dyDescent="0.25">
      <c r="B1254" t="s">
        <v>27</v>
      </c>
      <c r="C1254" s="1" t="s">
        <v>20</v>
      </c>
      <c r="D1254" s="2">
        <v>44836</v>
      </c>
      <c r="E1254" s="8" t="s">
        <v>76</v>
      </c>
      <c r="F1254" s="8" t="s">
        <v>81</v>
      </c>
      <c r="G1254" s="8" t="s">
        <v>81</v>
      </c>
      <c r="H1254" t="s">
        <v>19</v>
      </c>
      <c r="I1254" s="4">
        <v>500</v>
      </c>
      <c r="J1254" s="8">
        <v>5</v>
      </c>
      <c r="K1254" s="4">
        <f t="shared" si="32"/>
        <v>2500</v>
      </c>
      <c r="L1254" s="4">
        <f t="shared" si="33"/>
        <v>625</v>
      </c>
      <c r="M1254" s="3">
        <v>0.25</v>
      </c>
    </row>
    <row r="1255" spans="2:13" x14ac:dyDescent="0.25">
      <c r="B1255" t="s">
        <v>13</v>
      </c>
      <c r="C1255" s="1" t="s">
        <v>14</v>
      </c>
      <c r="D1255" s="2">
        <v>44836</v>
      </c>
      <c r="E1255" s="8" t="s">
        <v>76</v>
      </c>
      <c r="F1255" s="8" t="s">
        <v>81</v>
      </c>
      <c r="G1255" s="8" t="s">
        <v>81</v>
      </c>
      <c r="H1255" t="s">
        <v>23</v>
      </c>
      <c r="I1255" s="4">
        <v>5130</v>
      </c>
      <c r="J1255" s="8">
        <v>4</v>
      </c>
      <c r="K1255" s="4">
        <f t="shared" si="32"/>
        <v>20520</v>
      </c>
      <c r="L1255" s="4">
        <f t="shared" si="33"/>
        <v>8208</v>
      </c>
      <c r="M1255" s="3">
        <v>0.4</v>
      </c>
    </row>
    <row r="1256" spans="2:13" x14ac:dyDescent="0.25">
      <c r="B1256" t="s">
        <v>13</v>
      </c>
      <c r="C1256" s="1" t="s">
        <v>20</v>
      </c>
      <c r="D1256" s="2">
        <v>44836</v>
      </c>
      <c r="E1256" s="8" t="s">
        <v>76</v>
      </c>
      <c r="F1256" s="8" t="s">
        <v>81</v>
      </c>
      <c r="G1256" s="8" t="s">
        <v>81</v>
      </c>
      <c r="H1256" t="s">
        <v>18</v>
      </c>
      <c r="I1256" s="4">
        <v>8902</v>
      </c>
      <c r="J1256" s="8">
        <v>8</v>
      </c>
      <c r="K1256" s="4">
        <f t="shared" si="32"/>
        <v>71216</v>
      </c>
      <c r="L1256" s="4">
        <f t="shared" si="33"/>
        <v>24925.599999999999</v>
      </c>
      <c r="M1256" s="3">
        <v>0.35</v>
      </c>
    </row>
    <row r="1257" spans="2:13" x14ac:dyDescent="0.25">
      <c r="B1257" t="s">
        <v>27</v>
      </c>
      <c r="C1257" s="1" t="s">
        <v>20</v>
      </c>
      <c r="D1257" s="2">
        <v>44843</v>
      </c>
      <c r="E1257" s="8" t="s">
        <v>76</v>
      </c>
      <c r="F1257" s="8" t="s">
        <v>81</v>
      </c>
      <c r="G1257" s="8" t="s">
        <v>81</v>
      </c>
      <c r="H1257" t="s">
        <v>21</v>
      </c>
      <c r="I1257" s="4">
        <v>1200</v>
      </c>
      <c r="J1257" s="8">
        <v>7</v>
      </c>
      <c r="K1257" s="4">
        <f t="shared" si="32"/>
        <v>8400</v>
      </c>
      <c r="L1257" s="4">
        <f t="shared" si="33"/>
        <v>2520</v>
      </c>
      <c r="M1257" s="3">
        <v>0.3</v>
      </c>
    </row>
    <row r="1258" spans="2:13" x14ac:dyDescent="0.25">
      <c r="B1258" t="s">
        <v>22</v>
      </c>
      <c r="C1258" s="1" t="s">
        <v>20</v>
      </c>
      <c r="D1258" s="2">
        <v>44843</v>
      </c>
      <c r="E1258" s="8" t="s">
        <v>76</v>
      </c>
      <c r="F1258" s="8" t="s">
        <v>81</v>
      </c>
      <c r="G1258" s="8" t="s">
        <v>81</v>
      </c>
      <c r="H1258" t="s">
        <v>32</v>
      </c>
      <c r="I1258" s="4">
        <v>3200</v>
      </c>
      <c r="J1258" s="8">
        <v>12</v>
      </c>
      <c r="K1258" s="4">
        <f t="shared" si="32"/>
        <v>38400</v>
      </c>
      <c r="L1258" s="4">
        <f t="shared" si="33"/>
        <v>7680</v>
      </c>
      <c r="M1258" s="3">
        <v>0.2</v>
      </c>
    </row>
    <row r="1259" spans="2:13" x14ac:dyDescent="0.25">
      <c r="B1259" t="s">
        <v>13</v>
      </c>
      <c r="C1259" s="1" t="s">
        <v>20</v>
      </c>
      <c r="D1259" s="2">
        <v>44843</v>
      </c>
      <c r="E1259" s="8" t="s">
        <v>76</v>
      </c>
      <c r="F1259" s="8" t="s">
        <v>81</v>
      </c>
      <c r="G1259" s="8" t="s">
        <v>81</v>
      </c>
      <c r="H1259" t="s">
        <v>29</v>
      </c>
      <c r="I1259" s="4">
        <v>5340</v>
      </c>
      <c r="J1259" s="8">
        <v>11</v>
      </c>
      <c r="K1259" s="4">
        <f t="shared" si="32"/>
        <v>58740</v>
      </c>
      <c r="L1259" s="4">
        <f t="shared" si="33"/>
        <v>17622</v>
      </c>
      <c r="M1259" s="3">
        <v>0.3</v>
      </c>
    </row>
    <row r="1260" spans="2:13" x14ac:dyDescent="0.25">
      <c r="B1260" t="s">
        <v>27</v>
      </c>
      <c r="C1260" s="1" t="s">
        <v>20</v>
      </c>
      <c r="D1260" s="2">
        <v>44850</v>
      </c>
      <c r="E1260" s="8" t="s">
        <v>76</v>
      </c>
      <c r="F1260" s="8" t="s">
        <v>81</v>
      </c>
      <c r="G1260" s="8" t="s">
        <v>81</v>
      </c>
      <c r="H1260" t="s">
        <v>19</v>
      </c>
      <c r="I1260" s="4">
        <v>500</v>
      </c>
      <c r="J1260" s="8">
        <v>5</v>
      </c>
      <c r="K1260" s="4">
        <f t="shared" si="32"/>
        <v>2500</v>
      </c>
      <c r="L1260" s="4">
        <f t="shared" si="33"/>
        <v>625</v>
      </c>
      <c r="M1260" s="3">
        <v>0.25</v>
      </c>
    </row>
    <row r="1261" spans="2:13" x14ac:dyDescent="0.25">
      <c r="B1261" t="s">
        <v>34</v>
      </c>
      <c r="C1261" s="1" t="s">
        <v>20</v>
      </c>
      <c r="D1261" s="2">
        <v>44850</v>
      </c>
      <c r="E1261" s="8" t="s">
        <v>76</v>
      </c>
      <c r="F1261" s="8" t="s">
        <v>81</v>
      </c>
      <c r="G1261" s="8" t="s">
        <v>81</v>
      </c>
      <c r="H1261" t="s">
        <v>32</v>
      </c>
      <c r="I1261" s="4">
        <v>3200</v>
      </c>
      <c r="J1261" s="8">
        <v>2</v>
      </c>
      <c r="K1261" s="4">
        <f t="shared" si="32"/>
        <v>6400</v>
      </c>
      <c r="L1261" s="4">
        <f t="shared" si="33"/>
        <v>1280</v>
      </c>
      <c r="M1261" s="3">
        <v>0.2</v>
      </c>
    </row>
    <row r="1262" spans="2:13" x14ac:dyDescent="0.25">
      <c r="B1262" t="s">
        <v>13</v>
      </c>
      <c r="C1262" s="1" t="s">
        <v>20</v>
      </c>
      <c r="D1262" s="2">
        <v>44850</v>
      </c>
      <c r="E1262" s="8" t="s">
        <v>76</v>
      </c>
      <c r="F1262" s="8" t="s">
        <v>81</v>
      </c>
      <c r="G1262" s="8" t="s">
        <v>81</v>
      </c>
      <c r="H1262" t="s">
        <v>29</v>
      </c>
      <c r="I1262" s="4">
        <v>5340</v>
      </c>
      <c r="J1262" s="8">
        <v>6</v>
      </c>
      <c r="K1262" s="4">
        <f t="shared" si="32"/>
        <v>32040</v>
      </c>
      <c r="L1262" s="4">
        <f t="shared" si="33"/>
        <v>9612</v>
      </c>
      <c r="M1262" s="3">
        <v>0.3</v>
      </c>
    </row>
    <row r="1263" spans="2:13" x14ac:dyDescent="0.25">
      <c r="B1263" t="s">
        <v>13</v>
      </c>
      <c r="C1263" s="1" t="s">
        <v>20</v>
      </c>
      <c r="D1263" s="2">
        <v>44857</v>
      </c>
      <c r="E1263" s="8" t="s">
        <v>76</v>
      </c>
      <c r="F1263" s="8" t="s">
        <v>81</v>
      </c>
      <c r="G1263" s="8" t="s">
        <v>81</v>
      </c>
      <c r="H1263" t="s">
        <v>25</v>
      </c>
      <c r="I1263" s="4">
        <v>300</v>
      </c>
      <c r="J1263" s="8">
        <v>6</v>
      </c>
      <c r="K1263" s="4">
        <f t="shared" si="32"/>
        <v>1800</v>
      </c>
      <c r="L1263" s="4">
        <f t="shared" si="33"/>
        <v>270</v>
      </c>
      <c r="M1263" s="3">
        <v>0.15</v>
      </c>
    </row>
    <row r="1264" spans="2:13" x14ac:dyDescent="0.25">
      <c r="B1264" t="s">
        <v>13</v>
      </c>
      <c r="C1264" s="1" t="s">
        <v>20</v>
      </c>
      <c r="D1264" s="2">
        <v>44857</v>
      </c>
      <c r="E1264" s="8" t="s">
        <v>76</v>
      </c>
      <c r="F1264" s="8" t="s">
        <v>81</v>
      </c>
      <c r="G1264" s="8" t="s">
        <v>81</v>
      </c>
      <c r="H1264" t="s">
        <v>23</v>
      </c>
      <c r="I1264" s="4">
        <v>5130</v>
      </c>
      <c r="J1264" s="8">
        <v>1</v>
      </c>
      <c r="K1264" s="4">
        <f t="shared" si="32"/>
        <v>5130</v>
      </c>
      <c r="L1264" s="4">
        <f t="shared" si="33"/>
        <v>2052</v>
      </c>
      <c r="M1264" s="3">
        <v>0.4</v>
      </c>
    </row>
    <row r="1265" spans="2:13" x14ac:dyDescent="0.25">
      <c r="B1265" t="s">
        <v>22</v>
      </c>
      <c r="C1265" s="1" t="s">
        <v>20</v>
      </c>
      <c r="D1265" s="2">
        <v>44857</v>
      </c>
      <c r="E1265" s="8" t="s">
        <v>76</v>
      </c>
      <c r="F1265" s="8" t="s">
        <v>81</v>
      </c>
      <c r="G1265" s="8" t="s">
        <v>81</v>
      </c>
      <c r="H1265" t="s">
        <v>32</v>
      </c>
      <c r="I1265" s="4">
        <v>3200</v>
      </c>
      <c r="J1265" s="8">
        <v>4</v>
      </c>
      <c r="K1265" s="4">
        <f t="shared" si="32"/>
        <v>12800</v>
      </c>
      <c r="L1265" s="4">
        <f t="shared" si="33"/>
        <v>2560</v>
      </c>
      <c r="M1265" s="3">
        <v>0.2</v>
      </c>
    </row>
    <row r="1266" spans="2:13" x14ac:dyDescent="0.25">
      <c r="B1266" t="s">
        <v>13</v>
      </c>
      <c r="C1266" s="1" t="s">
        <v>20</v>
      </c>
      <c r="D1266" s="2">
        <v>44864</v>
      </c>
      <c r="E1266" s="8" t="s">
        <v>76</v>
      </c>
      <c r="F1266" s="8" t="s">
        <v>81</v>
      </c>
      <c r="G1266" s="8" t="s">
        <v>81</v>
      </c>
      <c r="H1266" t="s">
        <v>23</v>
      </c>
      <c r="I1266" s="4">
        <v>5130</v>
      </c>
      <c r="J1266" s="8">
        <v>4</v>
      </c>
      <c r="K1266" s="4">
        <f t="shared" si="32"/>
        <v>20520</v>
      </c>
      <c r="L1266" s="4">
        <f t="shared" si="33"/>
        <v>8208</v>
      </c>
      <c r="M1266" s="3">
        <v>0.4</v>
      </c>
    </row>
    <row r="1267" spans="2:13" x14ac:dyDescent="0.25">
      <c r="B1267" t="s">
        <v>13</v>
      </c>
      <c r="C1267" s="1" t="s">
        <v>14</v>
      </c>
      <c r="D1267" s="2">
        <v>44864</v>
      </c>
      <c r="E1267" s="8" t="s">
        <v>76</v>
      </c>
      <c r="F1267" s="8" t="s">
        <v>81</v>
      </c>
      <c r="G1267" s="8" t="s">
        <v>81</v>
      </c>
      <c r="H1267" t="s">
        <v>33</v>
      </c>
      <c r="I1267" s="4">
        <v>4600</v>
      </c>
      <c r="J1267" s="8">
        <v>7</v>
      </c>
      <c r="K1267" s="4">
        <f t="shared" si="32"/>
        <v>32200</v>
      </c>
      <c r="L1267" s="4">
        <f t="shared" si="33"/>
        <v>8050</v>
      </c>
      <c r="M1267" s="3">
        <v>0.25</v>
      </c>
    </row>
    <row r="1268" spans="2:13" x14ac:dyDescent="0.25">
      <c r="B1268" t="s">
        <v>13</v>
      </c>
      <c r="C1268" s="1" t="s">
        <v>14</v>
      </c>
      <c r="D1268" s="2">
        <v>44864</v>
      </c>
      <c r="E1268" s="8" t="s">
        <v>76</v>
      </c>
      <c r="F1268" s="8" t="s">
        <v>81</v>
      </c>
      <c r="G1268" s="8" t="s">
        <v>81</v>
      </c>
      <c r="H1268" t="s">
        <v>33</v>
      </c>
      <c r="I1268" s="4">
        <v>4600</v>
      </c>
      <c r="J1268" s="8">
        <v>7</v>
      </c>
      <c r="K1268" s="4">
        <f t="shared" si="32"/>
        <v>32200</v>
      </c>
      <c r="L1268" s="4">
        <f t="shared" si="33"/>
        <v>8050</v>
      </c>
      <c r="M1268" s="3">
        <v>0.25</v>
      </c>
    </row>
    <row r="1269" spans="2:13" x14ac:dyDescent="0.25">
      <c r="B1269" t="s">
        <v>34</v>
      </c>
      <c r="C1269" s="1" t="s">
        <v>14</v>
      </c>
      <c r="D1269" s="2">
        <v>44871</v>
      </c>
      <c r="E1269" s="8" t="s">
        <v>76</v>
      </c>
      <c r="F1269" s="8" t="s">
        <v>81</v>
      </c>
      <c r="G1269" s="8" t="s">
        <v>81</v>
      </c>
      <c r="H1269" t="s">
        <v>25</v>
      </c>
      <c r="I1269" s="4">
        <v>300</v>
      </c>
      <c r="J1269" s="8">
        <v>8</v>
      </c>
      <c r="K1269" s="4">
        <f t="shared" si="32"/>
        <v>2400</v>
      </c>
      <c r="L1269" s="4">
        <f t="shared" si="33"/>
        <v>360</v>
      </c>
      <c r="M1269" s="3">
        <v>0.15</v>
      </c>
    </row>
    <row r="1270" spans="2:13" x14ac:dyDescent="0.25">
      <c r="B1270" t="s">
        <v>24</v>
      </c>
      <c r="C1270" s="1" t="s">
        <v>20</v>
      </c>
      <c r="D1270" s="2">
        <v>44871</v>
      </c>
      <c r="E1270" s="8" t="s">
        <v>76</v>
      </c>
      <c r="F1270" s="8" t="s">
        <v>81</v>
      </c>
      <c r="G1270" s="8" t="s">
        <v>81</v>
      </c>
      <c r="H1270" t="s">
        <v>33</v>
      </c>
      <c r="I1270" s="4">
        <v>4600</v>
      </c>
      <c r="J1270" s="8">
        <v>2</v>
      </c>
      <c r="K1270" s="4">
        <f t="shared" si="32"/>
        <v>9200</v>
      </c>
      <c r="L1270" s="4">
        <f t="shared" si="33"/>
        <v>2300</v>
      </c>
      <c r="M1270" s="3">
        <v>0.25</v>
      </c>
    </row>
    <row r="1271" spans="2:13" x14ac:dyDescent="0.25">
      <c r="B1271" t="s">
        <v>13</v>
      </c>
      <c r="C1271" s="1" t="s">
        <v>20</v>
      </c>
      <c r="D1271" s="2">
        <v>44871</v>
      </c>
      <c r="E1271" s="8" t="s">
        <v>76</v>
      </c>
      <c r="F1271" s="8" t="s">
        <v>81</v>
      </c>
      <c r="G1271" s="8" t="s">
        <v>81</v>
      </c>
      <c r="H1271" t="s">
        <v>28</v>
      </c>
      <c r="I1271" s="4">
        <v>1500</v>
      </c>
      <c r="J1271" s="8">
        <v>9</v>
      </c>
      <c r="K1271" s="4">
        <f t="shared" si="32"/>
        <v>13500</v>
      </c>
      <c r="L1271" s="4">
        <f t="shared" si="33"/>
        <v>5400</v>
      </c>
      <c r="M1271" s="3">
        <v>0.4</v>
      </c>
    </row>
    <row r="1272" spans="2:13" x14ac:dyDescent="0.25">
      <c r="B1272" t="s">
        <v>13</v>
      </c>
      <c r="C1272" s="1" t="s">
        <v>14</v>
      </c>
      <c r="D1272" s="2">
        <v>44878</v>
      </c>
      <c r="E1272" s="8" t="s">
        <v>76</v>
      </c>
      <c r="F1272" s="8" t="s">
        <v>81</v>
      </c>
      <c r="G1272" s="8" t="s">
        <v>81</v>
      </c>
      <c r="H1272" t="s">
        <v>33</v>
      </c>
      <c r="I1272" s="4">
        <v>4600</v>
      </c>
      <c r="J1272" s="8">
        <v>4</v>
      </c>
      <c r="K1272" s="4">
        <f t="shared" si="32"/>
        <v>18400</v>
      </c>
      <c r="L1272" s="4">
        <f t="shared" si="33"/>
        <v>4600</v>
      </c>
      <c r="M1272" s="3">
        <v>0.25</v>
      </c>
    </row>
    <row r="1273" spans="2:13" x14ac:dyDescent="0.25">
      <c r="B1273" t="s">
        <v>24</v>
      </c>
      <c r="C1273" s="1" t="s">
        <v>20</v>
      </c>
      <c r="D1273" s="2">
        <v>44878</v>
      </c>
      <c r="E1273" s="8" t="s">
        <v>76</v>
      </c>
      <c r="F1273" s="8" t="s">
        <v>81</v>
      </c>
      <c r="G1273" s="8" t="s">
        <v>81</v>
      </c>
      <c r="H1273" t="s">
        <v>32</v>
      </c>
      <c r="I1273" s="4">
        <v>3200</v>
      </c>
      <c r="J1273" s="8">
        <v>8</v>
      </c>
      <c r="K1273" s="4">
        <f t="shared" si="32"/>
        <v>25600</v>
      </c>
      <c r="L1273" s="4">
        <f t="shared" si="33"/>
        <v>5120</v>
      </c>
      <c r="M1273" s="3">
        <v>0.2</v>
      </c>
    </row>
    <row r="1274" spans="2:13" x14ac:dyDescent="0.25">
      <c r="B1274" t="s">
        <v>13</v>
      </c>
      <c r="C1274" s="1" t="s">
        <v>20</v>
      </c>
      <c r="D1274" s="2">
        <v>44878</v>
      </c>
      <c r="E1274" s="8" t="s">
        <v>76</v>
      </c>
      <c r="F1274" s="8" t="s">
        <v>81</v>
      </c>
      <c r="G1274" s="8" t="s">
        <v>81</v>
      </c>
      <c r="H1274" t="s">
        <v>18</v>
      </c>
      <c r="I1274" s="4">
        <v>8902</v>
      </c>
      <c r="J1274" s="8">
        <v>4</v>
      </c>
      <c r="K1274" s="4">
        <f t="shared" si="32"/>
        <v>35608</v>
      </c>
      <c r="L1274" s="4">
        <f t="shared" si="33"/>
        <v>12462.8</v>
      </c>
      <c r="M1274" s="3">
        <v>0.35</v>
      </c>
    </row>
    <row r="1275" spans="2:13" x14ac:dyDescent="0.25">
      <c r="B1275" t="s">
        <v>27</v>
      </c>
      <c r="C1275" s="1" t="s">
        <v>14</v>
      </c>
      <c r="D1275" s="2">
        <v>44885</v>
      </c>
      <c r="E1275" s="8" t="s">
        <v>76</v>
      </c>
      <c r="F1275" s="8" t="s">
        <v>81</v>
      </c>
      <c r="G1275" s="8" t="s">
        <v>81</v>
      </c>
      <c r="H1275" t="s">
        <v>25</v>
      </c>
      <c r="I1275" s="4">
        <v>300</v>
      </c>
      <c r="J1275" s="8">
        <v>7</v>
      </c>
      <c r="K1275" s="4">
        <f t="shared" si="32"/>
        <v>2100</v>
      </c>
      <c r="L1275" s="4">
        <f t="shared" si="33"/>
        <v>315</v>
      </c>
      <c r="M1275" s="3">
        <v>0.15</v>
      </c>
    </row>
    <row r="1276" spans="2:13" x14ac:dyDescent="0.25">
      <c r="B1276" t="s">
        <v>13</v>
      </c>
      <c r="C1276" s="1" t="s">
        <v>20</v>
      </c>
      <c r="D1276" s="2">
        <v>44885</v>
      </c>
      <c r="E1276" s="8" t="s">
        <v>76</v>
      </c>
      <c r="F1276" s="8" t="s">
        <v>81</v>
      </c>
      <c r="G1276" s="8" t="s">
        <v>81</v>
      </c>
      <c r="H1276" t="s">
        <v>28</v>
      </c>
      <c r="I1276" s="4">
        <v>1500</v>
      </c>
      <c r="J1276" s="8">
        <v>6</v>
      </c>
      <c r="K1276" s="4">
        <f t="shared" si="32"/>
        <v>9000</v>
      </c>
      <c r="L1276" s="4">
        <f t="shared" si="33"/>
        <v>3600</v>
      </c>
      <c r="M1276" s="3">
        <v>0.4</v>
      </c>
    </row>
    <row r="1277" spans="2:13" x14ac:dyDescent="0.25">
      <c r="B1277" t="s">
        <v>22</v>
      </c>
      <c r="C1277" s="1" t="s">
        <v>20</v>
      </c>
      <c r="D1277" s="2">
        <v>44885</v>
      </c>
      <c r="E1277" s="8" t="s">
        <v>76</v>
      </c>
      <c r="F1277" s="8" t="s">
        <v>81</v>
      </c>
      <c r="G1277" s="8" t="s">
        <v>81</v>
      </c>
      <c r="H1277" t="s">
        <v>35</v>
      </c>
      <c r="I1277" s="4">
        <v>4500</v>
      </c>
      <c r="J1277" s="8">
        <v>4</v>
      </c>
      <c r="K1277" s="4">
        <f t="shared" si="32"/>
        <v>18000</v>
      </c>
      <c r="L1277" s="4">
        <f t="shared" si="33"/>
        <v>4500</v>
      </c>
      <c r="M1277" s="3">
        <v>0.25</v>
      </c>
    </row>
    <row r="1278" spans="2:13" x14ac:dyDescent="0.25">
      <c r="B1278" t="s">
        <v>22</v>
      </c>
      <c r="C1278" s="1" t="s">
        <v>20</v>
      </c>
      <c r="D1278" s="2">
        <v>44892</v>
      </c>
      <c r="E1278" s="8" t="s">
        <v>76</v>
      </c>
      <c r="F1278" s="8" t="s">
        <v>81</v>
      </c>
      <c r="G1278" s="8" t="s">
        <v>81</v>
      </c>
      <c r="H1278" t="s">
        <v>19</v>
      </c>
      <c r="I1278" s="4">
        <v>500</v>
      </c>
      <c r="J1278" s="8">
        <v>7</v>
      </c>
      <c r="K1278" s="4">
        <f t="shared" si="32"/>
        <v>3500</v>
      </c>
      <c r="L1278" s="4">
        <f t="shared" si="33"/>
        <v>875</v>
      </c>
      <c r="M1278" s="3">
        <v>0.25</v>
      </c>
    </row>
    <row r="1279" spans="2:13" x14ac:dyDescent="0.25">
      <c r="B1279" t="s">
        <v>34</v>
      </c>
      <c r="C1279" s="1" t="s">
        <v>20</v>
      </c>
      <c r="D1279" s="2">
        <v>44892</v>
      </c>
      <c r="E1279" s="8" t="s">
        <v>76</v>
      </c>
      <c r="F1279" s="8" t="s">
        <v>81</v>
      </c>
      <c r="G1279" s="8" t="s">
        <v>81</v>
      </c>
      <c r="H1279" t="s">
        <v>28</v>
      </c>
      <c r="I1279" s="4">
        <v>1500</v>
      </c>
      <c r="J1279" s="8">
        <v>11</v>
      </c>
      <c r="K1279" s="4">
        <f t="shared" si="32"/>
        <v>16500</v>
      </c>
      <c r="L1279" s="4">
        <f t="shared" si="33"/>
        <v>6600</v>
      </c>
      <c r="M1279" s="3">
        <v>0.4</v>
      </c>
    </row>
    <row r="1280" spans="2:13" x14ac:dyDescent="0.25">
      <c r="B1280" t="s">
        <v>24</v>
      </c>
      <c r="C1280" s="1" t="s">
        <v>20</v>
      </c>
      <c r="D1280" s="2">
        <v>44892</v>
      </c>
      <c r="E1280" s="8" t="s">
        <v>76</v>
      </c>
      <c r="F1280" s="8" t="s">
        <v>81</v>
      </c>
      <c r="G1280" s="8" t="s">
        <v>81</v>
      </c>
      <c r="H1280" t="s">
        <v>31</v>
      </c>
      <c r="I1280" s="4">
        <v>5300</v>
      </c>
      <c r="J1280" s="8">
        <v>4</v>
      </c>
      <c r="K1280" s="4">
        <f t="shared" si="32"/>
        <v>21200</v>
      </c>
      <c r="L1280" s="4">
        <f t="shared" si="33"/>
        <v>6360</v>
      </c>
      <c r="M1280" s="3">
        <v>0.3</v>
      </c>
    </row>
    <row r="1281" spans="2:13" x14ac:dyDescent="0.25">
      <c r="B1281" t="s">
        <v>13</v>
      </c>
      <c r="C1281" s="1" t="s">
        <v>20</v>
      </c>
      <c r="D1281" s="2">
        <v>44899</v>
      </c>
      <c r="E1281" s="8" t="s">
        <v>76</v>
      </c>
      <c r="F1281" s="8" t="s">
        <v>81</v>
      </c>
      <c r="G1281" s="8" t="s">
        <v>81</v>
      </c>
      <c r="H1281" t="s">
        <v>25</v>
      </c>
      <c r="I1281" s="4">
        <v>300</v>
      </c>
      <c r="J1281" s="8">
        <v>5</v>
      </c>
      <c r="K1281" s="4">
        <f t="shared" si="32"/>
        <v>1500</v>
      </c>
      <c r="L1281" s="4">
        <f t="shared" si="33"/>
        <v>225</v>
      </c>
      <c r="M1281" s="3">
        <v>0.15</v>
      </c>
    </row>
    <row r="1282" spans="2:13" x14ac:dyDescent="0.25">
      <c r="B1282" t="s">
        <v>13</v>
      </c>
      <c r="C1282" s="1" t="s">
        <v>20</v>
      </c>
      <c r="D1282" s="2">
        <v>44899</v>
      </c>
      <c r="E1282" s="8" t="s">
        <v>76</v>
      </c>
      <c r="F1282" s="8" t="s">
        <v>81</v>
      </c>
      <c r="G1282" s="8" t="s">
        <v>81</v>
      </c>
      <c r="H1282" t="s">
        <v>30</v>
      </c>
      <c r="I1282" s="4">
        <v>3400</v>
      </c>
      <c r="J1282" s="8">
        <v>6</v>
      </c>
      <c r="K1282" s="4">
        <f t="shared" si="32"/>
        <v>20400</v>
      </c>
      <c r="L1282" s="4">
        <f t="shared" si="33"/>
        <v>7140</v>
      </c>
      <c r="M1282" s="3">
        <v>0.35</v>
      </c>
    </row>
    <row r="1283" spans="2:13" x14ac:dyDescent="0.25">
      <c r="B1283" t="s">
        <v>27</v>
      </c>
      <c r="C1283" s="1" t="s">
        <v>14</v>
      </c>
      <c r="D1283" s="2">
        <v>44899</v>
      </c>
      <c r="E1283" s="8" t="s">
        <v>76</v>
      </c>
      <c r="F1283" s="8" t="s">
        <v>81</v>
      </c>
      <c r="G1283" s="8" t="s">
        <v>81</v>
      </c>
      <c r="H1283" t="s">
        <v>35</v>
      </c>
      <c r="I1283" s="4">
        <v>4500</v>
      </c>
      <c r="J1283" s="8">
        <v>10</v>
      </c>
      <c r="K1283" s="4">
        <f t="shared" si="32"/>
        <v>45000</v>
      </c>
      <c r="L1283" s="4">
        <f t="shared" si="33"/>
        <v>11250</v>
      </c>
      <c r="M1283" s="3">
        <v>0.25</v>
      </c>
    </row>
    <row r="1284" spans="2:13" x14ac:dyDescent="0.25">
      <c r="B1284" t="s">
        <v>24</v>
      </c>
      <c r="C1284" s="1" t="s">
        <v>20</v>
      </c>
      <c r="D1284" s="2">
        <v>44906</v>
      </c>
      <c r="E1284" s="8" t="s">
        <v>76</v>
      </c>
      <c r="F1284" s="8" t="s">
        <v>81</v>
      </c>
      <c r="G1284" s="8" t="s">
        <v>81</v>
      </c>
      <c r="H1284" t="s">
        <v>28</v>
      </c>
      <c r="I1284" s="4">
        <v>1500</v>
      </c>
      <c r="J1284" s="8">
        <v>3</v>
      </c>
      <c r="K1284" s="4">
        <f t="shared" si="32"/>
        <v>4500</v>
      </c>
      <c r="L1284" s="4">
        <f t="shared" si="33"/>
        <v>1800</v>
      </c>
      <c r="M1284" s="3">
        <v>0.4</v>
      </c>
    </row>
    <row r="1285" spans="2:13" x14ac:dyDescent="0.25">
      <c r="B1285" t="s">
        <v>13</v>
      </c>
      <c r="C1285" s="1" t="s">
        <v>14</v>
      </c>
      <c r="D1285" s="2">
        <v>44906</v>
      </c>
      <c r="E1285" s="8" t="s">
        <v>76</v>
      </c>
      <c r="F1285" s="8" t="s">
        <v>81</v>
      </c>
      <c r="G1285" s="8" t="s">
        <v>81</v>
      </c>
      <c r="H1285" t="s">
        <v>33</v>
      </c>
      <c r="I1285" s="4">
        <v>4600</v>
      </c>
      <c r="J1285" s="8">
        <v>1</v>
      </c>
      <c r="K1285" s="4">
        <f t="shared" si="32"/>
        <v>4600</v>
      </c>
      <c r="L1285" s="4">
        <f t="shared" si="33"/>
        <v>1150</v>
      </c>
      <c r="M1285" s="3">
        <v>0.25</v>
      </c>
    </row>
    <row r="1286" spans="2:13" x14ac:dyDescent="0.25">
      <c r="B1286" t="s">
        <v>13</v>
      </c>
      <c r="C1286" s="1" t="s">
        <v>14</v>
      </c>
      <c r="D1286" s="2">
        <v>44906</v>
      </c>
      <c r="E1286" s="8" t="s">
        <v>76</v>
      </c>
      <c r="F1286" s="8" t="s">
        <v>81</v>
      </c>
      <c r="G1286" s="8" t="s">
        <v>81</v>
      </c>
      <c r="H1286" t="s">
        <v>30</v>
      </c>
      <c r="I1286" s="4">
        <v>3400</v>
      </c>
      <c r="J1286" s="8">
        <v>11</v>
      </c>
      <c r="K1286" s="4">
        <f t="shared" si="32"/>
        <v>37400</v>
      </c>
      <c r="L1286" s="4">
        <f t="shared" si="33"/>
        <v>13090</v>
      </c>
      <c r="M1286" s="3">
        <v>0.35</v>
      </c>
    </row>
    <row r="1287" spans="2:13" x14ac:dyDescent="0.25">
      <c r="B1287" t="s">
        <v>22</v>
      </c>
      <c r="C1287" s="1" t="s">
        <v>20</v>
      </c>
      <c r="D1287" s="2">
        <v>44913</v>
      </c>
      <c r="E1287" s="8" t="s">
        <v>76</v>
      </c>
      <c r="F1287" s="8" t="s">
        <v>81</v>
      </c>
      <c r="G1287" s="8" t="s">
        <v>81</v>
      </c>
      <c r="H1287" t="s">
        <v>29</v>
      </c>
      <c r="I1287" s="4">
        <v>5340</v>
      </c>
      <c r="J1287" s="8">
        <v>5</v>
      </c>
      <c r="K1287" s="4">
        <f t="shared" si="32"/>
        <v>26700</v>
      </c>
      <c r="L1287" s="4">
        <f t="shared" si="33"/>
        <v>8010</v>
      </c>
      <c r="M1287" s="3">
        <v>0.3</v>
      </c>
    </row>
    <row r="1288" spans="2:13" x14ac:dyDescent="0.25">
      <c r="B1288" t="s">
        <v>27</v>
      </c>
      <c r="C1288" s="1" t="s">
        <v>14</v>
      </c>
      <c r="D1288" s="2">
        <v>44913</v>
      </c>
      <c r="E1288" s="8" t="s">
        <v>76</v>
      </c>
      <c r="F1288" s="8" t="s">
        <v>81</v>
      </c>
      <c r="G1288" s="8" t="s">
        <v>81</v>
      </c>
      <c r="H1288" t="s">
        <v>35</v>
      </c>
      <c r="I1288" s="4">
        <v>4500</v>
      </c>
      <c r="J1288" s="8">
        <v>12</v>
      </c>
      <c r="K1288" s="4">
        <f t="shared" si="32"/>
        <v>54000</v>
      </c>
      <c r="L1288" s="4">
        <f t="shared" si="33"/>
        <v>13500</v>
      </c>
      <c r="M1288" s="3">
        <v>0.25</v>
      </c>
    </row>
    <row r="1289" spans="2:13" x14ac:dyDescent="0.25">
      <c r="B1289" t="s">
        <v>13</v>
      </c>
      <c r="C1289" s="1" t="s">
        <v>20</v>
      </c>
      <c r="D1289" s="2">
        <v>44913</v>
      </c>
      <c r="E1289" s="8" t="s">
        <v>76</v>
      </c>
      <c r="F1289" s="8" t="s">
        <v>81</v>
      </c>
      <c r="G1289" s="8" t="s">
        <v>81</v>
      </c>
      <c r="H1289" t="s">
        <v>31</v>
      </c>
      <c r="I1289" s="4">
        <v>5300</v>
      </c>
      <c r="J1289" s="8">
        <v>12</v>
      </c>
      <c r="K1289" s="4">
        <f t="shared" si="32"/>
        <v>63600</v>
      </c>
      <c r="L1289" s="4">
        <f t="shared" si="33"/>
        <v>19080</v>
      </c>
      <c r="M1289" s="3">
        <v>0.3</v>
      </c>
    </row>
    <row r="1290" spans="2:13" x14ac:dyDescent="0.25">
      <c r="B1290" t="s">
        <v>13</v>
      </c>
      <c r="C1290" s="1" t="s">
        <v>20</v>
      </c>
      <c r="D1290" s="2">
        <v>44920</v>
      </c>
      <c r="E1290" s="8" t="s">
        <v>76</v>
      </c>
      <c r="F1290" s="8" t="s">
        <v>79</v>
      </c>
      <c r="G1290" s="8" t="s">
        <v>80</v>
      </c>
      <c r="H1290" t="s">
        <v>28</v>
      </c>
      <c r="I1290" s="4">
        <v>1500</v>
      </c>
      <c r="J1290" s="8">
        <v>1</v>
      </c>
      <c r="K1290" s="4">
        <f t="shared" si="32"/>
        <v>1500</v>
      </c>
      <c r="L1290" s="4">
        <f t="shared" si="33"/>
        <v>600</v>
      </c>
      <c r="M1290" s="3">
        <v>0.4</v>
      </c>
    </row>
    <row r="1291" spans="2:13" x14ac:dyDescent="0.25">
      <c r="B1291" t="s">
        <v>27</v>
      </c>
      <c r="C1291" s="1" t="s">
        <v>14</v>
      </c>
      <c r="D1291" s="2">
        <v>44920</v>
      </c>
      <c r="E1291" s="8" t="s">
        <v>76</v>
      </c>
      <c r="F1291" s="8" t="s">
        <v>81</v>
      </c>
      <c r="G1291" s="8" t="s">
        <v>81</v>
      </c>
      <c r="H1291" t="s">
        <v>26</v>
      </c>
      <c r="I1291" s="4">
        <v>1700</v>
      </c>
      <c r="J1291" s="8">
        <v>4</v>
      </c>
      <c r="K1291" s="4">
        <f t="shared" si="32"/>
        <v>6800</v>
      </c>
      <c r="L1291" s="4">
        <f t="shared" si="33"/>
        <v>3400</v>
      </c>
      <c r="M1291" s="3">
        <v>0.5</v>
      </c>
    </row>
    <row r="1292" spans="2:13" x14ac:dyDescent="0.25">
      <c r="B1292" t="s">
        <v>27</v>
      </c>
      <c r="C1292" s="1" t="s">
        <v>20</v>
      </c>
      <c r="D1292" s="2">
        <v>44920</v>
      </c>
      <c r="E1292" s="8" t="s">
        <v>76</v>
      </c>
      <c r="F1292" s="8" t="s">
        <v>81</v>
      </c>
      <c r="G1292" s="8" t="s">
        <v>81</v>
      </c>
      <c r="H1292" t="s">
        <v>29</v>
      </c>
      <c r="I1292" s="4">
        <v>5340</v>
      </c>
      <c r="J1292" s="8">
        <v>12</v>
      </c>
      <c r="K1292" s="4">
        <f t="shared" si="32"/>
        <v>64080</v>
      </c>
      <c r="L1292" s="4">
        <f t="shared" si="33"/>
        <v>19224</v>
      </c>
      <c r="M1292" s="3">
        <v>0.3</v>
      </c>
    </row>
    <row r="1293" spans="2:13" x14ac:dyDescent="0.25">
      <c r="B1293" t="s">
        <v>24</v>
      </c>
      <c r="C1293" s="1" t="s">
        <v>14</v>
      </c>
      <c r="D1293" s="2">
        <v>44927</v>
      </c>
      <c r="E1293" s="8" t="s">
        <v>76</v>
      </c>
      <c r="F1293" s="8" t="s">
        <v>81</v>
      </c>
      <c r="G1293" s="8" t="s">
        <v>81</v>
      </c>
      <c r="H1293" t="s">
        <v>23</v>
      </c>
      <c r="I1293" s="4">
        <v>5130</v>
      </c>
      <c r="J1293" s="8">
        <v>9</v>
      </c>
      <c r="K1293" s="4">
        <f t="shared" si="32"/>
        <v>46170</v>
      </c>
      <c r="L1293" s="4">
        <f t="shared" si="33"/>
        <v>18468</v>
      </c>
      <c r="M1293" s="3">
        <v>0.4</v>
      </c>
    </row>
    <row r="1294" spans="2:13" x14ac:dyDescent="0.25">
      <c r="B1294" t="s">
        <v>24</v>
      </c>
      <c r="C1294" s="1" t="s">
        <v>20</v>
      </c>
      <c r="D1294" s="2">
        <v>44927</v>
      </c>
      <c r="E1294" s="8" t="s">
        <v>76</v>
      </c>
      <c r="F1294" s="8" t="s">
        <v>81</v>
      </c>
      <c r="G1294" s="8" t="s">
        <v>81</v>
      </c>
      <c r="H1294" t="s">
        <v>29</v>
      </c>
      <c r="I1294" s="4">
        <v>5340</v>
      </c>
      <c r="J1294" s="8">
        <v>9</v>
      </c>
      <c r="K1294" s="4">
        <f t="shared" si="32"/>
        <v>48060</v>
      </c>
      <c r="L1294" s="4">
        <f t="shared" si="33"/>
        <v>14418</v>
      </c>
      <c r="M1294" s="3">
        <v>0.3</v>
      </c>
    </row>
    <row r="1295" spans="2:13" x14ac:dyDescent="0.25">
      <c r="B1295" t="s">
        <v>34</v>
      </c>
      <c r="C1295" s="1" t="s">
        <v>20</v>
      </c>
      <c r="D1295" s="2">
        <v>44927</v>
      </c>
      <c r="E1295" s="8" t="s">
        <v>76</v>
      </c>
      <c r="F1295" s="8" t="s">
        <v>81</v>
      </c>
      <c r="G1295" s="8" t="s">
        <v>81</v>
      </c>
      <c r="H1295" t="s">
        <v>23</v>
      </c>
      <c r="I1295" s="4">
        <v>5130</v>
      </c>
      <c r="J1295" s="8">
        <v>11</v>
      </c>
      <c r="K1295" s="4">
        <f t="shared" si="32"/>
        <v>56430</v>
      </c>
      <c r="L1295" s="4">
        <f t="shared" si="33"/>
        <v>22572</v>
      </c>
      <c r="M1295" s="3">
        <v>0.4</v>
      </c>
    </row>
    <row r="1296" spans="2:13" x14ac:dyDescent="0.25">
      <c r="B1296" t="s">
        <v>13</v>
      </c>
      <c r="C1296" s="1" t="s">
        <v>14</v>
      </c>
      <c r="D1296" s="2">
        <v>44934</v>
      </c>
      <c r="E1296" s="8" t="s">
        <v>76</v>
      </c>
      <c r="F1296" s="8" t="s">
        <v>81</v>
      </c>
      <c r="G1296" s="8" t="s">
        <v>81</v>
      </c>
      <c r="H1296" t="s">
        <v>30</v>
      </c>
      <c r="I1296" s="4">
        <v>3400</v>
      </c>
      <c r="J1296" s="8">
        <v>7</v>
      </c>
      <c r="K1296" s="4">
        <f t="shared" si="32"/>
        <v>23800</v>
      </c>
      <c r="L1296" s="4">
        <f t="shared" si="33"/>
        <v>8330</v>
      </c>
      <c r="M1296" s="3">
        <v>0.35</v>
      </c>
    </row>
    <row r="1297" spans="2:13" x14ac:dyDescent="0.25">
      <c r="B1297" t="s">
        <v>22</v>
      </c>
      <c r="C1297" s="1" t="s">
        <v>20</v>
      </c>
      <c r="D1297" s="2">
        <v>44934</v>
      </c>
      <c r="E1297" s="8" t="s">
        <v>76</v>
      </c>
      <c r="F1297" s="8" t="s">
        <v>81</v>
      </c>
      <c r="G1297" s="8" t="s">
        <v>81</v>
      </c>
      <c r="H1297" t="s">
        <v>31</v>
      </c>
      <c r="I1297" s="4">
        <v>5300</v>
      </c>
      <c r="J1297" s="8">
        <v>7</v>
      </c>
      <c r="K1297" s="4">
        <f t="shared" si="32"/>
        <v>37100</v>
      </c>
      <c r="L1297" s="4">
        <f t="shared" si="33"/>
        <v>11130</v>
      </c>
      <c r="M1297" s="3">
        <v>0.3</v>
      </c>
    </row>
    <row r="1298" spans="2:13" x14ac:dyDescent="0.25">
      <c r="B1298" t="s">
        <v>27</v>
      </c>
      <c r="C1298" s="1" t="s">
        <v>14</v>
      </c>
      <c r="D1298" s="2">
        <v>44934</v>
      </c>
      <c r="E1298" s="8" t="s">
        <v>76</v>
      </c>
      <c r="F1298" s="8" t="s">
        <v>81</v>
      </c>
      <c r="G1298" s="8" t="s">
        <v>81</v>
      </c>
      <c r="H1298" t="s">
        <v>35</v>
      </c>
      <c r="I1298" s="4">
        <v>4500</v>
      </c>
      <c r="J1298" s="8">
        <v>11</v>
      </c>
      <c r="K1298" s="4">
        <f t="shared" si="32"/>
        <v>49500</v>
      </c>
      <c r="L1298" s="4">
        <f t="shared" si="33"/>
        <v>12375</v>
      </c>
      <c r="M1298" s="3">
        <v>0.25</v>
      </c>
    </row>
    <row r="1299" spans="2:13" x14ac:dyDescent="0.25">
      <c r="B1299" t="s">
        <v>13</v>
      </c>
      <c r="C1299" s="1" t="s">
        <v>20</v>
      </c>
      <c r="D1299" s="2">
        <v>44941</v>
      </c>
      <c r="E1299" s="8" t="s">
        <v>76</v>
      </c>
      <c r="F1299" s="8" t="s">
        <v>81</v>
      </c>
      <c r="G1299" s="8" t="s">
        <v>81</v>
      </c>
      <c r="H1299" t="s">
        <v>28</v>
      </c>
      <c r="I1299" s="4">
        <v>1500</v>
      </c>
      <c r="J1299" s="8">
        <v>6</v>
      </c>
      <c r="K1299" s="4">
        <f t="shared" si="32"/>
        <v>9000</v>
      </c>
      <c r="L1299" s="4">
        <f t="shared" si="33"/>
        <v>3600</v>
      </c>
      <c r="M1299" s="3">
        <v>0.4</v>
      </c>
    </row>
    <row r="1300" spans="2:13" x14ac:dyDescent="0.25">
      <c r="B1300" t="s">
        <v>27</v>
      </c>
      <c r="C1300" s="1" t="s">
        <v>20</v>
      </c>
      <c r="D1300" s="2">
        <v>44941</v>
      </c>
      <c r="E1300" s="8" t="s">
        <v>76</v>
      </c>
      <c r="F1300" s="8" t="s">
        <v>81</v>
      </c>
      <c r="G1300" s="8" t="s">
        <v>81</v>
      </c>
      <c r="H1300" t="s">
        <v>30</v>
      </c>
      <c r="I1300" s="4">
        <v>3400</v>
      </c>
      <c r="J1300" s="8">
        <v>10</v>
      </c>
      <c r="K1300" s="4">
        <f t="shared" si="32"/>
        <v>34000</v>
      </c>
      <c r="L1300" s="4">
        <f t="shared" si="33"/>
        <v>11900</v>
      </c>
      <c r="M1300" s="3">
        <v>0.35</v>
      </c>
    </row>
    <row r="1301" spans="2:13" x14ac:dyDescent="0.25">
      <c r="B1301" t="s">
        <v>27</v>
      </c>
      <c r="C1301" s="1" t="s">
        <v>20</v>
      </c>
      <c r="D1301" s="2">
        <v>44941</v>
      </c>
      <c r="E1301" s="8" t="s">
        <v>76</v>
      </c>
      <c r="F1301" s="8" t="s">
        <v>81</v>
      </c>
      <c r="G1301" s="8" t="s">
        <v>81</v>
      </c>
      <c r="H1301" t="s">
        <v>31</v>
      </c>
      <c r="I1301" s="4">
        <v>5300</v>
      </c>
      <c r="J1301" s="8">
        <v>7</v>
      </c>
      <c r="K1301" s="4">
        <f t="shared" si="32"/>
        <v>37100</v>
      </c>
      <c r="L1301" s="4">
        <f t="shared" si="33"/>
        <v>11130</v>
      </c>
      <c r="M1301" s="3">
        <v>0.3</v>
      </c>
    </row>
    <row r="1302" spans="2:13" x14ac:dyDescent="0.25">
      <c r="B1302" t="s">
        <v>27</v>
      </c>
      <c r="C1302" s="1" t="s">
        <v>20</v>
      </c>
      <c r="D1302" s="2">
        <v>44948</v>
      </c>
      <c r="E1302" s="8" t="s">
        <v>76</v>
      </c>
      <c r="F1302" s="8" t="s">
        <v>81</v>
      </c>
      <c r="G1302" s="8" t="s">
        <v>81</v>
      </c>
      <c r="H1302" t="s">
        <v>26</v>
      </c>
      <c r="I1302" s="4">
        <v>1700</v>
      </c>
      <c r="J1302" s="8">
        <v>4</v>
      </c>
      <c r="K1302" s="4">
        <f t="shared" si="32"/>
        <v>6800</v>
      </c>
      <c r="L1302" s="4">
        <f t="shared" si="33"/>
        <v>3400</v>
      </c>
      <c r="M1302" s="3">
        <v>0.5</v>
      </c>
    </row>
    <row r="1303" spans="2:13" x14ac:dyDescent="0.25">
      <c r="B1303" t="s">
        <v>24</v>
      </c>
      <c r="C1303" s="1" t="s">
        <v>20</v>
      </c>
      <c r="D1303" s="2">
        <v>44948</v>
      </c>
      <c r="E1303" s="8" t="s">
        <v>76</v>
      </c>
      <c r="F1303" s="8" t="s">
        <v>81</v>
      </c>
      <c r="G1303" s="8" t="s">
        <v>81</v>
      </c>
      <c r="H1303" t="s">
        <v>33</v>
      </c>
      <c r="I1303" s="4">
        <v>4600</v>
      </c>
      <c r="J1303" s="8">
        <v>2</v>
      </c>
      <c r="K1303" s="4">
        <f t="shared" si="32"/>
        <v>9200</v>
      </c>
      <c r="L1303" s="4">
        <f t="shared" si="33"/>
        <v>2300</v>
      </c>
      <c r="M1303" s="3">
        <v>0.25</v>
      </c>
    </row>
    <row r="1304" spans="2:13" x14ac:dyDescent="0.25">
      <c r="B1304" t="s">
        <v>22</v>
      </c>
      <c r="C1304" s="1" t="s">
        <v>20</v>
      </c>
      <c r="D1304" s="2">
        <v>44948</v>
      </c>
      <c r="E1304" s="8" t="s">
        <v>76</v>
      </c>
      <c r="F1304" s="8" t="s">
        <v>81</v>
      </c>
      <c r="G1304" s="8" t="s">
        <v>81</v>
      </c>
      <c r="H1304" t="s">
        <v>28</v>
      </c>
      <c r="I1304" s="4">
        <v>1500</v>
      </c>
      <c r="J1304" s="8">
        <v>7</v>
      </c>
      <c r="K1304" s="4">
        <f t="shared" si="32"/>
        <v>10500</v>
      </c>
      <c r="L1304" s="4">
        <f t="shared" si="33"/>
        <v>4200</v>
      </c>
      <c r="M1304" s="3">
        <v>0.4</v>
      </c>
    </row>
    <row r="1305" spans="2:13" x14ac:dyDescent="0.25">
      <c r="B1305" t="s">
        <v>27</v>
      </c>
      <c r="C1305" s="1" t="s">
        <v>20</v>
      </c>
      <c r="D1305" s="2">
        <v>44955</v>
      </c>
      <c r="E1305" s="8" t="s">
        <v>76</v>
      </c>
      <c r="F1305" s="8" t="s">
        <v>81</v>
      </c>
      <c r="G1305" s="8" t="s">
        <v>81</v>
      </c>
      <c r="H1305" t="s">
        <v>26</v>
      </c>
      <c r="I1305" s="4">
        <v>1700</v>
      </c>
      <c r="J1305" s="8">
        <v>1</v>
      </c>
      <c r="K1305" s="4">
        <f t="shared" si="32"/>
        <v>1700</v>
      </c>
      <c r="L1305" s="4">
        <f t="shared" si="33"/>
        <v>850</v>
      </c>
      <c r="M1305" s="3">
        <v>0.5</v>
      </c>
    </row>
    <row r="1306" spans="2:13" x14ac:dyDescent="0.25">
      <c r="B1306" t="s">
        <v>24</v>
      </c>
      <c r="C1306" s="1" t="s">
        <v>20</v>
      </c>
      <c r="D1306" s="2">
        <v>44955</v>
      </c>
      <c r="E1306" s="8" t="s">
        <v>76</v>
      </c>
      <c r="F1306" s="8" t="s">
        <v>81</v>
      </c>
      <c r="G1306" s="8" t="s">
        <v>81</v>
      </c>
      <c r="H1306" t="s">
        <v>31</v>
      </c>
      <c r="I1306" s="4">
        <v>5300</v>
      </c>
      <c r="J1306" s="8">
        <v>1</v>
      </c>
      <c r="K1306" s="4">
        <f t="shared" ref="K1306:K1369" si="34">I1306*J1306</f>
        <v>5300</v>
      </c>
      <c r="L1306" s="4">
        <f t="shared" ref="L1306:L1369" si="35">K1306*M1306</f>
        <v>1590</v>
      </c>
      <c r="M1306" s="3">
        <v>0.3</v>
      </c>
    </row>
    <row r="1307" spans="2:13" x14ac:dyDescent="0.25">
      <c r="B1307" t="s">
        <v>13</v>
      </c>
      <c r="C1307" s="1" t="s">
        <v>20</v>
      </c>
      <c r="D1307" s="2">
        <v>44955</v>
      </c>
      <c r="E1307" s="8" t="s">
        <v>76</v>
      </c>
      <c r="F1307" s="8" t="s">
        <v>81</v>
      </c>
      <c r="G1307" s="8" t="s">
        <v>81</v>
      </c>
      <c r="H1307" t="s">
        <v>19</v>
      </c>
      <c r="I1307" s="4">
        <v>500</v>
      </c>
      <c r="J1307" s="8">
        <v>11</v>
      </c>
      <c r="K1307" s="4">
        <f t="shared" si="34"/>
        <v>5500</v>
      </c>
      <c r="L1307" s="4">
        <f t="shared" si="35"/>
        <v>1375</v>
      </c>
      <c r="M1307" s="3">
        <v>0.25</v>
      </c>
    </row>
    <row r="1308" spans="2:13" x14ac:dyDescent="0.25">
      <c r="B1308" t="s">
        <v>13</v>
      </c>
      <c r="C1308" s="1" t="s">
        <v>14</v>
      </c>
      <c r="D1308" s="2">
        <v>44962</v>
      </c>
      <c r="E1308" s="8" t="s">
        <v>76</v>
      </c>
      <c r="F1308" s="8" t="s">
        <v>81</v>
      </c>
      <c r="G1308" s="8" t="s">
        <v>81</v>
      </c>
      <c r="H1308" t="s">
        <v>32</v>
      </c>
      <c r="I1308" s="4">
        <v>3200</v>
      </c>
      <c r="J1308" s="8">
        <v>3</v>
      </c>
      <c r="K1308" s="4">
        <f t="shared" si="34"/>
        <v>9600</v>
      </c>
      <c r="L1308" s="4">
        <f t="shared" si="35"/>
        <v>1920</v>
      </c>
      <c r="M1308" s="3">
        <v>0.2</v>
      </c>
    </row>
    <row r="1309" spans="2:13" x14ac:dyDescent="0.25">
      <c r="B1309" t="s">
        <v>27</v>
      </c>
      <c r="C1309" s="1" t="s">
        <v>20</v>
      </c>
      <c r="D1309" s="2">
        <v>44962</v>
      </c>
      <c r="E1309" s="8" t="s">
        <v>76</v>
      </c>
      <c r="F1309" s="8" t="s">
        <v>81</v>
      </c>
      <c r="G1309" s="8" t="s">
        <v>81</v>
      </c>
      <c r="H1309" t="s">
        <v>35</v>
      </c>
      <c r="I1309" s="4">
        <v>4500</v>
      </c>
      <c r="J1309" s="8">
        <v>4</v>
      </c>
      <c r="K1309" s="4">
        <f t="shared" si="34"/>
        <v>18000</v>
      </c>
      <c r="L1309" s="4">
        <f t="shared" si="35"/>
        <v>4500</v>
      </c>
      <c r="M1309" s="3">
        <v>0.25</v>
      </c>
    </row>
    <row r="1310" spans="2:13" x14ac:dyDescent="0.25">
      <c r="B1310" t="s">
        <v>27</v>
      </c>
      <c r="C1310" s="1" t="s">
        <v>20</v>
      </c>
      <c r="D1310" s="2">
        <v>44962</v>
      </c>
      <c r="E1310" s="8" t="s">
        <v>76</v>
      </c>
      <c r="F1310" s="8" t="s">
        <v>81</v>
      </c>
      <c r="G1310" s="8" t="s">
        <v>81</v>
      </c>
      <c r="H1310" t="s">
        <v>18</v>
      </c>
      <c r="I1310" s="4">
        <v>8902</v>
      </c>
      <c r="J1310" s="8">
        <v>7</v>
      </c>
      <c r="K1310" s="4">
        <f t="shared" si="34"/>
        <v>62314</v>
      </c>
      <c r="L1310" s="4">
        <f t="shared" si="35"/>
        <v>21809.899999999998</v>
      </c>
      <c r="M1310" s="3">
        <v>0.35</v>
      </c>
    </row>
    <row r="1311" spans="2:13" x14ac:dyDescent="0.25">
      <c r="B1311" t="s">
        <v>24</v>
      </c>
      <c r="C1311" s="1" t="s">
        <v>20</v>
      </c>
      <c r="D1311" s="2">
        <v>44969</v>
      </c>
      <c r="E1311" s="8" t="s">
        <v>76</v>
      </c>
      <c r="F1311" s="8" t="s">
        <v>81</v>
      </c>
      <c r="G1311" s="8" t="s">
        <v>81</v>
      </c>
      <c r="H1311" t="s">
        <v>33</v>
      </c>
      <c r="I1311" s="4">
        <v>4600</v>
      </c>
      <c r="J1311" s="8">
        <v>2</v>
      </c>
      <c r="K1311" s="4">
        <f t="shared" si="34"/>
        <v>9200</v>
      </c>
      <c r="L1311" s="4">
        <f t="shared" si="35"/>
        <v>2300</v>
      </c>
      <c r="M1311" s="3">
        <v>0.25</v>
      </c>
    </row>
    <row r="1312" spans="2:13" x14ac:dyDescent="0.25">
      <c r="B1312" t="s">
        <v>13</v>
      </c>
      <c r="C1312" s="1" t="s">
        <v>20</v>
      </c>
      <c r="D1312" s="2">
        <v>44969</v>
      </c>
      <c r="E1312" s="8" t="s">
        <v>76</v>
      </c>
      <c r="F1312" s="8" t="s">
        <v>81</v>
      </c>
      <c r="G1312" s="8" t="s">
        <v>81</v>
      </c>
      <c r="H1312" t="s">
        <v>26</v>
      </c>
      <c r="I1312" s="4">
        <v>1700</v>
      </c>
      <c r="J1312" s="8">
        <v>12</v>
      </c>
      <c r="K1312" s="4">
        <f t="shared" si="34"/>
        <v>20400</v>
      </c>
      <c r="L1312" s="4">
        <f t="shared" si="35"/>
        <v>10200</v>
      </c>
      <c r="M1312" s="3">
        <v>0.5</v>
      </c>
    </row>
    <row r="1313" spans="2:13" x14ac:dyDescent="0.25">
      <c r="B1313" t="s">
        <v>13</v>
      </c>
      <c r="C1313" s="1" t="s">
        <v>20</v>
      </c>
      <c r="D1313" s="2">
        <v>44969</v>
      </c>
      <c r="E1313" s="8" t="s">
        <v>76</v>
      </c>
      <c r="F1313" s="8" t="s">
        <v>81</v>
      </c>
      <c r="G1313" s="8" t="s">
        <v>81</v>
      </c>
      <c r="H1313" t="s">
        <v>33</v>
      </c>
      <c r="I1313" s="4">
        <v>4600</v>
      </c>
      <c r="J1313" s="8">
        <v>6</v>
      </c>
      <c r="K1313" s="4">
        <f t="shared" si="34"/>
        <v>27600</v>
      </c>
      <c r="L1313" s="4">
        <f t="shared" si="35"/>
        <v>6900</v>
      </c>
      <c r="M1313" s="3">
        <v>0.25</v>
      </c>
    </row>
    <row r="1314" spans="2:13" x14ac:dyDescent="0.25">
      <c r="B1314" t="s">
        <v>13</v>
      </c>
      <c r="C1314" s="1" t="s">
        <v>20</v>
      </c>
      <c r="D1314" s="2">
        <v>44976</v>
      </c>
      <c r="E1314" s="8" t="s">
        <v>76</v>
      </c>
      <c r="F1314" s="8" t="s">
        <v>81</v>
      </c>
      <c r="G1314" s="8" t="s">
        <v>81</v>
      </c>
      <c r="H1314" t="s">
        <v>25</v>
      </c>
      <c r="I1314" s="4">
        <v>300</v>
      </c>
      <c r="J1314" s="8">
        <v>12</v>
      </c>
      <c r="K1314" s="4">
        <f t="shared" si="34"/>
        <v>3600</v>
      </c>
      <c r="L1314" s="4">
        <f t="shared" si="35"/>
        <v>540</v>
      </c>
      <c r="M1314" s="3">
        <v>0.15</v>
      </c>
    </row>
    <row r="1315" spans="2:13" x14ac:dyDescent="0.25">
      <c r="B1315" t="s">
        <v>13</v>
      </c>
      <c r="C1315" s="1" t="s">
        <v>20</v>
      </c>
      <c r="D1315" s="2">
        <v>44976</v>
      </c>
      <c r="E1315" s="8" t="s">
        <v>76</v>
      </c>
      <c r="F1315" s="8" t="s">
        <v>81</v>
      </c>
      <c r="G1315" s="8" t="s">
        <v>81</v>
      </c>
      <c r="H1315" t="s">
        <v>35</v>
      </c>
      <c r="I1315" s="4">
        <v>4500</v>
      </c>
      <c r="J1315" s="8">
        <v>6</v>
      </c>
      <c r="K1315" s="4">
        <f t="shared" si="34"/>
        <v>27000</v>
      </c>
      <c r="L1315" s="4">
        <f t="shared" si="35"/>
        <v>6750</v>
      </c>
      <c r="M1315" s="3">
        <v>0.25</v>
      </c>
    </row>
    <row r="1316" spans="2:13" x14ac:dyDescent="0.25">
      <c r="B1316" t="s">
        <v>22</v>
      </c>
      <c r="C1316" s="1" t="s">
        <v>20</v>
      </c>
      <c r="D1316" s="2">
        <v>44976</v>
      </c>
      <c r="E1316" s="8" t="s">
        <v>76</v>
      </c>
      <c r="F1316" s="8" t="s">
        <v>81</v>
      </c>
      <c r="G1316" s="8" t="s">
        <v>81</v>
      </c>
      <c r="H1316" t="s">
        <v>30</v>
      </c>
      <c r="I1316" s="4">
        <v>3400</v>
      </c>
      <c r="J1316" s="8">
        <v>9</v>
      </c>
      <c r="K1316" s="4">
        <f t="shared" si="34"/>
        <v>30600</v>
      </c>
      <c r="L1316" s="4">
        <f t="shared" si="35"/>
        <v>10710</v>
      </c>
      <c r="M1316" s="3">
        <v>0.35</v>
      </c>
    </row>
    <row r="1317" spans="2:13" x14ac:dyDescent="0.25">
      <c r="B1317" t="s">
        <v>13</v>
      </c>
      <c r="C1317" s="1" t="s">
        <v>20</v>
      </c>
      <c r="D1317" s="2">
        <v>44983</v>
      </c>
      <c r="E1317" s="8" t="s">
        <v>76</v>
      </c>
      <c r="F1317" s="8" t="s">
        <v>81</v>
      </c>
      <c r="G1317" s="8" t="s">
        <v>81</v>
      </c>
      <c r="H1317" t="s">
        <v>30</v>
      </c>
      <c r="I1317" s="4">
        <v>3400</v>
      </c>
      <c r="J1317" s="8">
        <v>4</v>
      </c>
      <c r="K1317" s="4">
        <f t="shared" si="34"/>
        <v>13600</v>
      </c>
      <c r="L1317" s="4">
        <f t="shared" si="35"/>
        <v>4760</v>
      </c>
      <c r="M1317" s="3">
        <v>0.35</v>
      </c>
    </row>
    <row r="1318" spans="2:13" x14ac:dyDescent="0.25">
      <c r="B1318" t="s">
        <v>13</v>
      </c>
      <c r="C1318" s="1" t="s">
        <v>14</v>
      </c>
      <c r="D1318" s="2">
        <v>44983</v>
      </c>
      <c r="E1318" s="8" t="s">
        <v>76</v>
      </c>
      <c r="F1318" s="8" t="s">
        <v>81</v>
      </c>
      <c r="G1318" s="8" t="s">
        <v>81</v>
      </c>
      <c r="H1318" t="s">
        <v>18</v>
      </c>
      <c r="I1318" s="4">
        <v>8902</v>
      </c>
      <c r="J1318" s="8">
        <v>2</v>
      </c>
      <c r="K1318" s="4">
        <f t="shared" si="34"/>
        <v>17804</v>
      </c>
      <c r="L1318" s="4">
        <f t="shared" si="35"/>
        <v>6231.4</v>
      </c>
      <c r="M1318" s="3">
        <v>0.35</v>
      </c>
    </row>
    <row r="1319" spans="2:13" x14ac:dyDescent="0.25">
      <c r="B1319" t="s">
        <v>34</v>
      </c>
      <c r="C1319" s="1" t="s">
        <v>20</v>
      </c>
      <c r="D1319" s="2">
        <v>44983</v>
      </c>
      <c r="E1319" s="8" t="s">
        <v>76</v>
      </c>
      <c r="F1319" s="8" t="s">
        <v>81</v>
      </c>
      <c r="G1319" s="8" t="s">
        <v>81</v>
      </c>
      <c r="H1319" t="s">
        <v>33</v>
      </c>
      <c r="I1319" s="4">
        <v>4600</v>
      </c>
      <c r="J1319" s="8">
        <v>7</v>
      </c>
      <c r="K1319" s="4">
        <f t="shared" si="34"/>
        <v>32200</v>
      </c>
      <c r="L1319" s="4">
        <f t="shared" si="35"/>
        <v>8050</v>
      </c>
      <c r="M1319" s="3">
        <v>0.25</v>
      </c>
    </row>
    <row r="1320" spans="2:13" x14ac:dyDescent="0.25">
      <c r="B1320" t="s">
        <v>27</v>
      </c>
      <c r="C1320" s="1" t="s">
        <v>20</v>
      </c>
      <c r="D1320" s="2">
        <v>44990</v>
      </c>
      <c r="E1320" s="8" t="s">
        <v>76</v>
      </c>
      <c r="F1320" s="8" t="s">
        <v>81</v>
      </c>
      <c r="G1320" s="8" t="s">
        <v>81</v>
      </c>
      <c r="H1320" t="s">
        <v>25</v>
      </c>
      <c r="I1320" s="4">
        <v>300</v>
      </c>
      <c r="J1320" s="8">
        <v>10</v>
      </c>
      <c r="K1320" s="4">
        <f t="shared" si="34"/>
        <v>3000</v>
      </c>
      <c r="L1320" s="4">
        <f t="shared" si="35"/>
        <v>450</v>
      </c>
      <c r="M1320" s="3">
        <v>0.15</v>
      </c>
    </row>
    <row r="1321" spans="2:13" x14ac:dyDescent="0.25">
      <c r="B1321" t="s">
        <v>13</v>
      </c>
      <c r="C1321" s="1" t="s">
        <v>20</v>
      </c>
      <c r="D1321" s="2">
        <v>44990</v>
      </c>
      <c r="E1321" s="8" t="s">
        <v>76</v>
      </c>
      <c r="F1321" s="8" t="s">
        <v>81</v>
      </c>
      <c r="G1321" s="8" t="s">
        <v>81</v>
      </c>
      <c r="H1321" t="s">
        <v>30</v>
      </c>
      <c r="I1321" s="4">
        <v>3400</v>
      </c>
      <c r="J1321" s="8">
        <v>1</v>
      </c>
      <c r="K1321" s="4">
        <f t="shared" si="34"/>
        <v>3400</v>
      </c>
      <c r="L1321" s="4">
        <f t="shared" si="35"/>
        <v>1190</v>
      </c>
      <c r="M1321" s="3">
        <v>0.35</v>
      </c>
    </row>
    <row r="1322" spans="2:13" x14ac:dyDescent="0.25">
      <c r="B1322" t="s">
        <v>13</v>
      </c>
      <c r="C1322" s="1" t="s">
        <v>14</v>
      </c>
      <c r="D1322" s="2">
        <v>44990</v>
      </c>
      <c r="E1322" s="8" t="s">
        <v>76</v>
      </c>
      <c r="F1322" s="8" t="s">
        <v>81</v>
      </c>
      <c r="G1322" s="8" t="s">
        <v>81</v>
      </c>
      <c r="H1322" t="s">
        <v>30</v>
      </c>
      <c r="I1322" s="4">
        <v>3400</v>
      </c>
      <c r="J1322" s="8">
        <v>6</v>
      </c>
      <c r="K1322" s="4">
        <f t="shared" si="34"/>
        <v>20400</v>
      </c>
      <c r="L1322" s="4">
        <f t="shared" si="35"/>
        <v>7140</v>
      </c>
      <c r="M1322" s="3">
        <v>0.35</v>
      </c>
    </row>
    <row r="1323" spans="2:13" x14ac:dyDescent="0.25">
      <c r="B1323" t="s">
        <v>22</v>
      </c>
      <c r="C1323" s="1" t="s">
        <v>20</v>
      </c>
      <c r="D1323" s="2">
        <v>44997</v>
      </c>
      <c r="E1323" s="8" t="s">
        <v>76</v>
      </c>
      <c r="F1323" s="8" t="s">
        <v>81</v>
      </c>
      <c r="G1323" s="8" t="s">
        <v>81</v>
      </c>
      <c r="H1323" t="s">
        <v>28</v>
      </c>
      <c r="I1323" s="4">
        <v>1500</v>
      </c>
      <c r="J1323" s="8">
        <v>3</v>
      </c>
      <c r="K1323" s="4">
        <f t="shared" si="34"/>
        <v>4500</v>
      </c>
      <c r="L1323" s="4">
        <f t="shared" si="35"/>
        <v>1800</v>
      </c>
      <c r="M1323" s="3">
        <v>0.4</v>
      </c>
    </row>
    <row r="1324" spans="2:13" x14ac:dyDescent="0.25">
      <c r="B1324" t="s">
        <v>27</v>
      </c>
      <c r="C1324" s="1" t="s">
        <v>20</v>
      </c>
      <c r="D1324" s="2">
        <v>44997</v>
      </c>
      <c r="E1324" s="8" t="s">
        <v>76</v>
      </c>
      <c r="F1324" s="8" t="s">
        <v>81</v>
      </c>
      <c r="G1324" s="8" t="s">
        <v>81</v>
      </c>
      <c r="H1324" t="s">
        <v>21</v>
      </c>
      <c r="I1324" s="4">
        <v>1200</v>
      </c>
      <c r="J1324" s="8">
        <v>7</v>
      </c>
      <c r="K1324" s="4">
        <f t="shared" si="34"/>
        <v>8400</v>
      </c>
      <c r="L1324" s="4">
        <f t="shared" si="35"/>
        <v>2520</v>
      </c>
      <c r="M1324" s="3">
        <v>0.3</v>
      </c>
    </row>
    <row r="1325" spans="2:13" x14ac:dyDescent="0.25">
      <c r="B1325" t="s">
        <v>22</v>
      </c>
      <c r="C1325" s="1" t="s">
        <v>20</v>
      </c>
      <c r="D1325" s="2">
        <v>44997</v>
      </c>
      <c r="E1325" s="8" t="s">
        <v>76</v>
      </c>
      <c r="F1325" s="8" t="s">
        <v>81</v>
      </c>
      <c r="G1325" s="8" t="s">
        <v>81</v>
      </c>
      <c r="H1325" t="s">
        <v>33</v>
      </c>
      <c r="I1325" s="4">
        <v>4600</v>
      </c>
      <c r="J1325" s="8">
        <v>9</v>
      </c>
      <c r="K1325" s="4">
        <f t="shared" si="34"/>
        <v>41400</v>
      </c>
      <c r="L1325" s="4">
        <f t="shared" si="35"/>
        <v>10350</v>
      </c>
      <c r="M1325" s="3">
        <v>0.25</v>
      </c>
    </row>
    <row r="1326" spans="2:13" x14ac:dyDescent="0.25">
      <c r="B1326" t="s">
        <v>27</v>
      </c>
      <c r="C1326" s="1" t="s">
        <v>20</v>
      </c>
      <c r="D1326" s="2">
        <v>45004</v>
      </c>
      <c r="E1326" s="8" t="s">
        <v>76</v>
      </c>
      <c r="F1326" s="8" t="s">
        <v>81</v>
      </c>
      <c r="G1326" s="8" t="s">
        <v>81</v>
      </c>
      <c r="H1326" t="s">
        <v>19</v>
      </c>
      <c r="I1326" s="4">
        <v>500</v>
      </c>
      <c r="J1326" s="8">
        <v>7</v>
      </c>
      <c r="K1326" s="4">
        <f t="shared" si="34"/>
        <v>3500</v>
      </c>
      <c r="L1326" s="4">
        <f t="shared" si="35"/>
        <v>875</v>
      </c>
      <c r="M1326" s="3">
        <v>0.25</v>
      </c>
    </row>
    <row r="1327" spans="2:13" x14ac:dyDescent="0.25">
      <c r="B1327" t="s">
        <v>22</v>
      </c>
      <c r="C1327" s="1" t="s">
        <v>20</v>
      </c>
      <c r="D1327" s="2">
        <v>45004</v>
      </c>
      <c r="E1327" s="8" t="s">
        <v>76</v>
      </c>
      <c r="F1327" s="8" t="s">
        <v>81</v>
      </c>
      <c r="G1327" s="8" t="s">
        <v>81</v>
      </c>
      <c r="H1327" t="s">
        <v>28</v>
      </c>
      <c r="I1327" s="4">
        <v>1500</v>
      </c>
      <c r="J1327" s="8">
        <v>7</v>
      </c>
      <c r="K1327" s="4">
        <f t="shared" si="34"/>
        <v>10500</v>
      </c>
      <c r="L1327" s="4">
        <f t="shared" si="35"/>
        <v>4200</v>
      </c>
      <c r="M1327" s="3">
        <v>0.4</v>
      </c>
    </row>
    <row r="1328" spans="2:13" x14ac:dyDescent="0.25">
      <c r="B1328" t="s">
        <v>24</v>
      </c>
      <c r="C1328" s="1" t="s">
        <v>14</v>
      </c>
      <c r="D1328" s="2">
        <v>45004</v>
      </c>
      <c r="E1328" s="8" t="s">
        <v>76</v>
      </c>
      <c r="F1328" s="8" t="s">
        <v>81</v>
      </c>
      <c r="G1328" s="8" t="s">
        <v>81</v>
      </c>
      <c r="H1328" t="s">
        <v>33</v>
      </c>
      <c r="I1328" s="4">
        <v>4600</v>
      </c>
      <c r="J1328" s="8">
        <v>7</v>
      </c>
      <c r="K1328" s="4">
        <f t="shared" si="34"/>
        <v>32200</v>
      </c>
      <c r="L1328" s="4">
        <f t="shared" si="35"/>
        <v>8050</v>
      </c>
      <c r="M1328" s="3">
        <v>0.25</v>
      </c>
    </row>
    <row r="1329" spans="2:13" x14ac:dyDescent="0.25">
      <c r="B1329" t="s">
        <v>13</v>
      </c>
      <c r="C1329" s="1" t="s">
        <v>20</v>
      </c>
      <c r="D1329" s="2">
        <v>45011</v>
      </c>
      <c r="E1329" s="8" t="s">
        <v>76</v>
      </c>
      <c r="F1329" s="8" t="s">
        <v>81</v>
      </c>
      <c r="G1329" s="8" t="s">
        <v>81</v>
      </c>
      <c r="H1329" t="s">
        <v>26</v>
      </c>
      <c r="I1329" s="4">
        <v>1700</v>
      </c>
      <c r="J1329" s="8">
        <v>5</v>
      </c>
      <c r="K1329" s="4">
        <f t="shared" si="34"/>
        <v>8500</v>
      </c>
      <c r="L1329" s="4">
        <f t="shared" si="35"/>
        <v>4250</v>
      </c>
      <c r="M1329" s="3">
        <v>0.5</v>
      </c>
    </row>
    <row r="1330" spans="2:13" x14ac:dyDescent="0.25">
      <c r="B1330" t="s">
        <v>24</v>
      </c>
      <c r="C1330" s="1" t="s">
        <v>20</v>
      </c>
      <c r="D1330" s="2">
        <v>45011</v>
      </c>
      <c r="E1330" s="8" t="s">
        <v>76</v>
      </c>
      <c r="F1330" s="8" t="s">
        <v>81</v>
      </c>
      <c r="G1330" s="8" t="s">
        <v>81</v>
      </c>
      <c r="H1330" t="s">
        <v>29</v>
      </c>
      <c r="I1330" s="4">
        <v>5340</v>
      </c>
      <c r="J1330" s="8">
        <v>8</v>
      </c>
      <c r="K1330" s="4">
        <f t="shared" si="34"/>
        <v>42720</v>
      </c>
      <c r="L1330" s="4">
        <f t="shared" si="35"/>
        <v>12816</v>
      </c>
      <c r="M1330" s="3">
        <v>0.3</v>
      </c>
    </row>
    <row r="1331" spans="2:13" x14ac:dyDescent="0.25">
      <c r="B1331" t="s">
        <v>13</v>
      </c>
      <c r="C1331" s="1" t="s">
        <v>20</v>
      </c>
      <c r="D1331" s="2">
        <v>45011</v>
      </c>
      <c r="E1331" s="8" t="s">
        <v>76</v>
      </c>
      <c r="F1331" s="8" t="s">
        <v>81</v>
      </c>
      <c r="G1331" s="8" t="s">
        <v>81</v>
      </c>
      <c r="H1331" t="s">
        <v>35</v>
      </c>
      <c r="I1331" s="4">
        <v>4500</v>
      </c>
      <c r="J1331" s="8">
        <v>10</v>
      </c>
      <c r="K1331" s="4">
        <f t="shared" si="34"/>
        <v>45000</v>
      </c>
      <c r="L1331" s="4">
        <f t="shared" si="35"/>
        <v>11250</v>
      </c>
      <c r="M1331" s="3">
        <v>0.25</v>
      </c>
    </row>
    <row r="1332" spans="2:13" x14ac:dyDescent="0.25">
      <c r="B1332" t="s">
        <v>24</v>
      </c>
      <c r="C1332" s="1" t="s">
        <v>14</v>
      </c>
      <c r="D1332" s="2">
        <v>45018</v>
      </c>
      <c r="E1332" s="8" t="s">
        <v>76</v>
      </c>
      <c r="F1332" s="8" t="s">
        <v>81</v>
      </c>
      <c r="G1332" s="8" t="s">
        <v>81</v>
      </c>
      <c r="H1332" t="s">
        <v>21</v>
      </c>
      <c r="I1332" s="4">
        <v>1200</v>
      </c>
      <c r="J1332" s="8">
        <v>1</v>
      </c>
      <c r="K1332" s="4">
        <f t="shared" si="34"/>
        <v>1200</v>
      </c>
      <c r="L1332" s="4">
        <f t="shared" si="35"/>
        <v>360</v>
      </c>
      <c r="M1332" s="3">
        <v>0.3</v>
      </c>
    </row>
    <row r="1333" spans="2:13" x14ac:dyDescent="0.25">
      <c r="B1333" t="s">
        <v>27</v>
      </c>
      <c r="C1333" s="1" t="s">
        <v>20</v>
      </c>
      <c r="D1333" s="2">
        <v>45018</v>
      </c>
      <c r="E1333" s="8" t="s">
        <v>76</v>
      </c>
      <c r="F1333" s="8" t="s">
        <v>81</v>
      </c>
      <c r="G1333" s="8" t="s">
        <v>81</v>
      </c>
      <c r="H1333" t="s">
        <v>26</v>
      </c>
      <c r="I1333" s="4">
        <v>1700</v>
      </c>
      <c r="J1333" s="8">
        <v>1</v>
      </c>
      <c r="K1333" s="4">
        <f t="shared" si="34"/>
        <v>1700</v>
      </c>
      <c r="L1333" s="4">
        <f t="shared" si="35"/>
        <v>850</v>
      </c>
      <c r="M1333" s="3">
        <v>0.5</v>
      </c>
    </row>
    <row r="1334" spans="2:13" x14ac:dyDescent="0.25">
      <c r="B1334" t="s">
        <v>27</v>
      </c>
      <c r="C1334" s="1" t="s">
        <v>14</v>
      </c>
      <c r="D1334" s="2">
        <v>45018</v>
      </c>
      <c r="E1334" s="8" t="s">
        <v>76</v>
      </c>
      <c r="F1334" s="8" t="s">
        <v>81</v>
      </c>
      <c r="G1334" s="8" t="s">
        <v>81</v>
      </c>
      <c r="H1334" t="s">
        <v>19</v>
      </c>
      <c r="I1334" s="4">
        <v>500</v>
      </c>
      <c r="J1334" s="8">
        <v>9</v>
      </c>
      <c r="K1334" s="4">
        <f t="shared" si="34"/>
        <v>4500</v>
      </c>
      <c r="L1334" s="4">
        <f t="shared" si="35"/>
        <v>1125</v>
      </c>
      <c r="M1334" s="3">
        <v>0.25</v>
      </c>
    </row>
    <row r="1335" spans="2:13" x14ac:dyDescent="0.25">
      <c r="B1335" t="s">
        <v>13</v>
      </c>
      <c r="C1335" s="1" t="s">
        <v>20</v>
      </c>
      <c r="D1335" s="2">
        <v>45025</v>
      </c>
      <c r="E1335" s="8" t="s">
        <v>76</v>
      </c>
      <c r="F1335" s="8" t="s">
        <v>81</v>
      </c>
      <c r="G1335" s="8" t="s">
        <v>81</v>
      </c>
      <c r="H1335" t="s">
        <v>19</v>
      </c>
      <c r="I1335" s="4">
        <v>500</v>
      </c>
      <c r="J1335" s="8">
        <v>6</v>
      </c>
      <c r="K1335" s="4">
        <f t="shared" si="34"/>
        <v>3000</v>
      </c>
      <c r="L1335" s="4">
        <f t="shared" si="35"/>
        <v>750</v>
      </c>
      <c r="M1335" s="3">
        <v>0.25</v>
      </c>
    </row>
    <row r="1336" spans="2:13" x14ac:dyDescent="0.25">
      <c r="B1336" t="s">
        <v>24</v>
      </c>
      <c r="C1336" s="1" t="s">
        <v>14</v>
      </c>
      <c r="D1336" s="2">
        <v>45025</v>
      </c>
      <c r="E1336" s="8" t="s">
        <v>76</v>
      </c>
      <c r="F1336" s="8" t="s">
        <v>81</v>
      </c>
      <c r="G1336" s="8" t="s">
        <v>81</v>
      </c>
      <c r="H1336" t="s">
        <v>31</v>
      </c>
      <c r="I1336" s="4">
        <v>5300</v>
      </c>
      <c r="J1336" s="8">
        <v>3</v>
      </c>
      <c r="K1336" s="4">
        <f t="shared" si="34"/>
        <v>15900</v>
      </c>
      <c r="L1336" s="4">
        <f t="shared" si="35"/>
        <v>4770</v>
      </c>
      <c r="M1336" s="3">
        <v>0.3</v>
      </c>
    </row>
    <row r="1337" spans="2:13" x14ac:dyDescent="0.25">
      <c r="B1337" t="s">
        <v>13</v>
      </c>
      <c r="C1337" s="1" t="s">
        <v>20</v>
      </c>
      <c r="D1337" s="2">
        <v>45025</v>
      </c>
      <c r="E1337" s="8" t="s">
        <v>76</v>
      </c>
      <c r="F1337" s="8" t="s">
        <v>81</v>
      </c>
      <c r="G1337" s="8" t="s">
        <v>81</v>
      </c>
      <c r="H1337" t="s">
        <v>35</v>
      </c>
      <c r="I1337" s="4">
        <v>4500</v>
      </c>
      <c r="J1337" s="8">
        <v>7</v>
      </c>
      <c r="K1337" s="4">
        <f t="shared" si="34"/>
        <v>31500</v>
      </c>
      <c r="L1337" s="4">
        <f t="shared" si="35"/>
        <v>7875</v>
      </c>
      <c r="M1337" s="3">
        <v>0.25</v>
      </c>
    </row>
    <row r="1338" spans="2:13" x14ac:dyDescent="0.25">
      <c r="B1338" t="s">
        <v>13</v>
      </c>
      <c r="C1338" s="1" t="s">
        <v>20</v>
      </c>
      <c r="D1338" s="2">
        <v>45032</v>
      </c>
      <c r="E1338" s="8" t="s">
        <v>76</v>
      </c>
      <c r="F1338" s="8" t="s">
        <v>81</v>
      </c>
      <c r="G1338" s="8" t="s">
        <v>81</v>
      </c>
      <c r="H1338" t="s">
        <v>19</v>
      </c>
      <c r="I1338" s="4">
        <v>500</v>
      </c>
      <c r="J1338" s="8">
        <v>1</v>
      </c>
      <c r="K1338" s="4">
        <f t="shared" si="34"/>
        <v>500</v>
      </c>
      <c r="L1338" s="4">
        <f t="shared" si="35"/>
        <v>125</v>
      </c>
      <c r="M1338" s="3">
        <v>0.25</v>
      </c>
    </row>
    <row r="1339" spans="2:13" x14ac:dyDescent="0.25">
      <c r="B1339" t="s">
        <v>34</v>
      </c>
      <c r="C1339" s="1" t="s">
        <v>20</v>
      </c>
      <c r="D1339" s="2">
        <v>45032</v>
      </c>
      <c r="E1339" s="8" t="s">
        <v>76</v>
      </c>
      <c r="F1339" s="8" t="s">
        <v>81</v>
      </c>
      <c r="G1339" s="8" t="s">
        <v>81</v>
      </c>
      <c r="H1339" t="s">
        <v>28</v>
      </c>
      <c r="I1339" s="4">
        <v>1500</v>
      </c>
      <c r="J1339" s="8">
        <v>5</v>
      </c>
      <c r="K1339" s="4">
        <f t="shared" si="34"/>
        <v>7500</v>
      </c>
      <c r="L1339" s="4">
        <f t="shared" si="35"/>
        <v>3000</v>
      </c>
      <c r="M1339" s="3">
        <v>0.4</v>
      </c>
    </row>
    <row r="1340" spans="2:13" x14ac:dyDescent="0.25">
      <c r="B1340" t="s">
        <v>27</v>
      </c>
      <c r="C1340" s="1" t="s">
        <v>14</v>
      </c>
      <c r="D1340" s="2">
        <v>45032</v>
      </c>
      <c r="E1340" s="8" t="s">
        <v>76</v>
      </c>
      <c r="F1340" s="8" t="s">
        <v>81</v>
      </c>
      <c r="G1340" s="8" t="s">
        <v>81</v>
      </c>
      <c r="H1340" t="s">
        <v>18</v>
      </c>
      <c r="I1340" s="4">
        <v>8902</v>
      </c>
      <c r="J1340" s="8">
        <v>12</v>
      </c>
      <c r="K1340" s="4">
        <f t="shared" si="34"/>
        <v>106824</v>
      </c>
      <c r="L1340" s="4">
        <f t="shared" si="35"/>
        <v>37388.399999999994</v>
      </c>
      <c r="M1340" s="3">
        <v>0.35</v>
      </c>
    </row>
    <row r="1341" spans="2:13" x14ac:dyDescent="0.25">
      <c r="B1341" t="s">
        <v>27</v>
      </c>
      <c r="C1341" s="1" t="s">
        <v>20</v>
      </c>
      <c r="D1341" s="2">
        <v>45039</v>
      </c>
      <c r="E1341" s="8" t="s">
        <v>76</v>
      </c>
      <c r="F1341" s="8" t="s">
        <v>81</v>
      </c>
      <c r="G1341" s="8" t="s">
        <v>81</v>
      </c>
      <c r="H1341" t="s">
        <v>26</v>
      </c>
      <c r="I1341" s="4">
        <v>1700</v>
      </c>
      <c r="J1341" s="8">
        <v>1</v>
      </c>
      <c r="K1341" s="4">
        <f t="shared" si="34"/>
        <v>1700</v>
      </c>
      <c r="L1341" s="4">
        <f t="shared" si="35"/>
        <v>850</v>
      </c>
      <c r="M1341" s="3">
        <v>0.5</v>
      </c>
    </row>
    <row r="1342" spans="2:13" x14ac:dyDescent="0.25">
      <c r="B1342" t="s">
        <v>27</v>
      </c>
      <c r="C1342" s="1" t="s">
        <v>14</v>
      </c>
      <c r="D1342" s="2">
        <v>45039</v>
      </c>
      <c r="E1342" s="8" t="s">
        <v>76</v>
      </c>
      <c r="F1342" s="8" t="s">
        <v>81</v>
      </c>
      <c r="G1342" s="8" t="s">
        <v>81</v>
      </c>
      <c r="H1342" t="s">
        <v>30</v>
      </c>
      <c r="I1342" s="4">
        <v>3400</v>
      </c>
      <c r="J1342" s="8">
        <v>2</v>
      </c>
      <c r="K1342" s="4">
        <f t="shared" si="34"/>
        <v>6800</v>
      </c>
      <c r="L1342" s="4">
        <f t="shared" si="35"/>
        <v>2380</v>
      </c>
      <c r="M1342" s="3">
        <v>0.35</v>
      </c>
    </row>
    <row r="1343" spans="2:13" x14ac:dyDescent="0.25">
      <c r="B1343" t="s">
        <v>13</v>
      </c>
      <c r="C1343" s="1" t="s">
        <v>20</v>
      </c>
      <c r="D1343" s="2">
        <v>45039</v>
      </c>
      <c r="E1343" s="8" t="s">
        <v>76</v>
      </c>
      <c r="F1343" s="8" t="s">
        <v>81</v>
      </c>
      <c r="G1343" s="8" t="s">
        <v>81</v>
      </c>
      <c r="H1343" t="s">
        <v>31</v>
      </c>
      <c r="I1343" s="4">
        <v>5300</v>
      </c>
      <c r="J1343" s="8">
        <v>9</v>
      </c>
      <c r="K1343" s="4">
        <f t="shared" si="34"/>
        <v>47700</v>
      </c>
      <c r="L1343" s="4">
        <f t="shared" si="35"/>
        <v>14310</v>
      </c>
      <c r="M1343" s="3">
        <v>0.3</v>
      </c>
    </row>
    <row r="1344" spans="2:13" x14ac:dyDescent="0.25">
      <c r="B1344" t="s">
        <v>27</v>
      </c>
      <c r="C1344" s="1" t="s">
        <v>20</v>
      </c>
      <c r="D1344" s="2">
        <v>45046</v>
      </c>
      <c r="E1344" s="8" t="s">
        <v>76</v>
      </c>
      <c r="F1344" s="8" t="s">
        <v>81</v>
      </c>
      <c r="G1344" s="8" t="s">
        <v>81</v>
      </c>
      <c r="H1344" t="s">
        <v>35</v>
      </c>
      <c r="I1344" s="4">
        <v>4500</v>
      </c>
      <c r="J1344" s="8">
        <v>1</v>
      </c>
      <c r="K1344" s="4">
        <f t="shared" si="34"/>
        <v>4500</v>
      </c>
      <c r="L1344" s="4">
        <f t="shared" si="35"/>
        <v>1125</v>
      </c>
      <c r="M1344" s="3">
        <v>0.25</v>
      </c>
    </row>
    <row r="1345" spans="2:13" x14ac:dyDescent="0.25">
      <c r="B1345" t="s">
        <v>22</v>
      </c>
      <c r="C1345" s="1" t="s">
        <v>20</v>
      </c>
      <c r="D1345" s="2">
        <v>45046</v>
      </c>
      <c r="E1345" s="8" t="s">
        <v>76</v>
      </c>
      <c r="F1345" s="8" t="s">
        <v>81</v>
      </c>
      <c r="G1345" s="8" t="s">
        <v>81</v>
      </c>
      <c r="H1345" t="s">
        <v>21</v>
      </c>
      <c r="I1345" s="4">
        <v>1200</v>
      </c>
      <c r="J1345" s="8">
        <v>4</v>
      </c>
      <c r="K1345" s="4">
        <f t="shared" si="34"/>
        <v>4800</v>
      </c>
      <c r="L1345" s="4">
        <f t="shared" si="35"/>
        <v>1440</v>
      </c>
      <c r="M1345" s="3">
        <v>0.3</v>
      </c>
    </row>
    <row r="1346" spans="2:13" x14ac:dyDescent="0.25">
      <c r="B1346" t="s">
        <v>27</v>
      </c>
      <c r="C1346" s="1" t="s">
        <v>20</v>
      </c>
      <c r="D1346" s="2">
        <v>45046</v>
      </c>
      <c r="E1346" s="8" t="s">
        <v>76</v>
      </c>
      <c r="F1346" s="8" t="s">
        <v>81</v>
      </c>
      <c r="G1346" s="8" t="s">
        <v>81</v>
      </c>
      <c r="H1346" t="s">
        <v>28</v>
      </c>
      <c r="I1346" s="4">
        <v>1500</v>
      </c>
      <c r="J1346" s="8">
        <v>7</v>
      </c>
      <c r="K1346" s="4">
        <f t="shared" si="34"/>
        <v>10500</v>
      </c>
      <c r="L1346" s="4">
        <f t="shared" si="35"/>
        <v>4200</v>
      </c>
      <c r="M1346" s="3">
        <v>0.4</v>
      </c>
    </row>
    <row r="1347" spans="2:13" x14ac:dyDescent="0.25">
      <c r="B1347" t="s">
        <v>13</v>
      </c>
      <c r="C1347" s="1" t="s">
        <v>14</v>
      </c>
      <c r="D1347" s="2">
        <v>45053</v>
      </c>
      <c r="E1347" s="8" t="s">
        <v>76</v>
      </c>
      <c r="F1347" s="8" t="s">
        <v>81</v>
      </c>
      <c r="G1347" s="8" t="s">
        <v>81</v>
      </c>
      <c r="H1347" t="s">
        <v>25</v>
      </c>
      <c r="I1347" s="4">
        <v>300</v>
      </c>
      <c r="J1347" s="8">
        <v>12</v>
      </c>
      <c r="K1347" s="4">
        <f t="shared" si="34"/>
        <v>3600</v>
      </c>
      <c r="L1347" s="4">
        <f t="shared" si="35"/>
        <v>540</v>
      </c>
      <c r="M1347" s="3">
        <v>0.15</v>
      </c>
    </row>
    <row r="1348" spans="2:13" x14ac:dyDescent="0.25">
      <c r="B1348" t="s">
        <v>34</v>
      </c>
      <c r="C1348" s="1" t="s">
        <v>20</v>
      </c>
      <c r="D1348" s="2">
        <v>45053</v>
      </c>
      <c r="E1348" s="8" t="s">
        <v>76</v>
      </c>
      <c r="F1348" s="8" t="s">
        <v>81</v>
      </c>
      <c r="G1348" s="8" t="s">
        <v>81</v>
      </c>
      <c r="H1348" t="s">
        <v>26</v>
      </c>
      <c r="I1348" s="4">
        <v>1700</v>
      </c>
      <c r="J1348" s="8">
        <v>12</v>
      </c>
      <c r="K1348" s="4">
        <f t="shared" si="34"/>
        <v>20400</v>
      </c>
      <c r="L1348" s="4">
        <f t="shared" si="35"/>
        <v>10200</v>
      </c>
      <c r="M1348" s="3">
        <v>0.5</v>
      </c>
    </row>
    <row r="1349" spans="2:13" x14ac:dyDescent="0.25">
      <c r="B1349" t="s">
        <v>27</v>
      </c>
      <c r="C1349" s="1" t="s">
        <v>20</v>
      </c>
      <c r="D1349" s="2">
        <v>45053</v>
      </c>
      <c r="E1349" s="8" t="s">
        <v>76</v>
      </c>
      <c r="F1349" s="8" t="s">
        <v>81</v>
      </c>
      <c r="G1349" s="8" t="s">
        <v>81</v>
      </c>
      <c r="H1349" t="s">
        <v>29</v>
      </c>
      <c r="I1349" s="4">
        <v>5340</v>
      </c>
      <c r="J1349" s="8">
        <v>4</v>
      </c>
      <c r="K1349" s="4">
        <f t="shared" si="34"/>
        <v>21360</v>
      </c>
      <c r="L1349" s="4">
        <f t="shared" si="35"/>
        <v>6408</v>
      </c>
      <c r="M1349" s="3">
        <v>0.3</v>
      </c>
    </row>
    <row r="1350" spans="2:13" x14ac:dyDescent="0.25">
      <c r="B1350" t="s">
        <v>34</v>
      </c>
      <c r="C1350" s="1" t="s">
        <v>20</v>
      </c>
      <c r="D1350" s="2">
        <v>45060</v>
      </c>
      <c r="E1350" s="8" t="s">
        <v>76</v>
      </c>
      <c r="F1350" s="8" t="s">
        <v>81</v>
      </c>
      <c r="G1350" s="8" t="s">
        <v>81</v>
      </c>
      <c r="H1350" t="s">
        <v>26</v>
      </c>
      <c r="I1350" s="4">
        <v>1700</v>
      </c>
      <c r="J1350" s="8">
        <v>11</v>
      </c>
      <c r="K1350" s="4">
        <f t="shared" si="34"/>
        <v>18700</v>
      </c>
      <c r="L1350" s="4">
        <f t="shared" si="35"/>
        <v>9350</v>
      </c>
      <c r="M1350" s="3">
        <v>0.5</v>
      </c>
    </row>
    <row r="1351" spans="2:13" x14ac:dyDescent="0.25">
      <c r="B1351" t="s">
        <v>27</v>
      </c>
      <c r="C1351" s="1" t="s">
        <v>14</v>
      </c>
      <c r="D1351" s="2">
        <v>45060</v>
      </c>
      <c r="E1351" s="8" t="s">
        <v>76</v>
      </c>
      <c r="F1351" s="8" t="s">
        <v>81</v>
      </c>
      <c r="G1351" s="8" t="s">
        <v>81</v>
      </c>
      <c r="H1351" t="s">
        <v>29</v>
      </c>
      <c r="I1351" s="4">
        <v>5340</v>
      </c>
      <c r="J1351" s="8">
        <v>4</v>
      </c>
      <c r="K1351" s="4">
        <f t="shared" si="34"/>
        <v>21360</v>
      </c>
      <c r="L1351" s="4">
        <f t="shared" si="35"/>
        <v>6408</v>
      </c>
      <c r="M1351" s="3">
        <v>0.3</v>
      </c>
    </row>
    <row r="1352" spans="2:13" x14ac:dyDescent="0.25">
      <c r="B1352" t="s">
        <v>27</v>
      </c>
      <c r="C1352" s="1" t="s">
        <v>20</v>
      </c>
      <c r="D1352" s="2">
        <v>45060</v>
      </c>
      <c r="E1352" s="8" t="s">
        <v>76</v>
      </c>
      <c r="F1352" s="8" t="s">
        <v>81</v>
      </c>
      <c r="G1352" s="8" t="s">
        <v>81</v>
      </c>
      <c r="H1352" t="s">
        <v>30</v>
      </c>
      <c r="I1352" s="4">
        <v>3400</v>
      </c>
      <c r="J1352" s="8">
        <v>9</v>
      </c>
      <c r="K1352" s="4">
        <f t="shared" si="34"/>
        <v>30600</v>
      </c>
      <c r="L1352" s="4">
        <f t="shared" si="35"/>
        <v>10710</v>
      </c>
      <c r="M1352" s="3">
        <v>0.35</v>
      </c>
    </row>
    <row r="1353" spans="2:13" x14ac:dyDescent="0.25">
      <c r="B1353" t="s">
        <v>22</v>
      </c>
      <c r="C1353" s="1" t="s">
        <v>20</v>
      </c>
      <c r="D1353" s="2">
        <v>45067</v>
      </c>
      <c r="E1353" s="8" t="s">
        <v>76</v>
      </c>
      <c r="F1353" s="8" t="s">
        <v>81</v>
      </c>
      <c r="G1353" s="8" t="s">
        <v>81</v>
      </c>
      <c r="H1353" t="s">
        <v>33</v>
      </c>
      <c r="I1353" s="4">
        <v>4600</v>
      </c>
      <c r="J1353" s="8">
        <v>2</v>
      </c>
      <c r="K1353" s="4">
        <f t="shared" si="34"/>
        <v>9200</v>
      </c>
      <c r="L1353" s="4">
        <f t="shared" si="35"/>
        <v>2300</v>
      </c>
      <c r="M1353" s="3">
        <v>0.25</v>
      </c>
    </row>
    <row r="1354" spans="2:13" x14ac:dyDescent="0.25">
      <c r="B1354" t="s">
        <v>22</v>
      </c>
      <c r="C1354" s="1" t="s">
        <v>20</v>
      </c>
      <c r="D1354" s="2">
        <v>45067</v>
      </c>
      <c r="E1354" s="8" t="s">
        <v>76</v>
      </c>
      <c r="F1354" s="8" t="s">
        <v>81</v>
      </c>
      <c r="G1354" s="8" t="s">
        <v>81</v>
      </c>
      <c r="H1354" t="s">
        <v>29</v>
      </c>
      <c r="I1354" s="4">
        <v>5340</v>
      </c>
      <c r="J1354" s="8">
        <v>5</v>
      </c>
      <c r="K1354" s="4">
        <f t="shared" si="34"/>
        <v>26700</v>
      </c>
      <c r="L1354" s="4">
        <f t="shared" si="35"/>
        <v>8010</v>
      </c>
      <c r="M1354" s="3">
        <v>0.3</v>
      </c>
    </row>
    <row r="1355" spans="2:13" x14ac:dyDescent="0.25">
      <c r="B1355" t="s">
        <v>34</v>
      </c>
      <c r="C1355" s="1" t="s">
        <v>14</v>
      </c>
      <c r="D1355" s="2">
        <v>45067</v>
      </c>
      <c r="E1355" s="8" t="s">
        <v>76</v>
      </c>
      <c r="F1355" s="8" t="s">
        <v>81</v>
      </c>
      <c r="G1355" s="8" t="s">
        <v>81</v>
      </c>
      <c r="H1355" t="s">
        <v>23</v>
      </c>
      <c r="I1355" s="4">
        <v>5130</v>
      </c>
      <c r="J1355" s="8">
        <v>12</v>
      </c>
      <c r="K1355" s="4">
        <f t="shared" si="34"/>
        <v>61560</v>
      </c>
      <c r="L1355" s="4">
        <f t="shared" si="35"/>
        <v>24624</v>
      </c>
      <c r="M1355" s="3">
        <v>0.4</v>
      </c>
    </row>
    <row r="1356" spans="2:13" x14ac:dyDescent="0.25">
      <c r="B1356" t="s">
        <v>13</v>
      </c>
      <c r="C1356" s="1" t="s">
        <v>20</v>
      </c>
      <c r="D1356" s="2">
        <v>45074</v>
      </c>
      <c r="E1356" s="8" t="s">
        <v>76</v>
      </c>
      <c r="F1356" s="8" t="s">
        <v>81</v>
      </c>
      <c r="G1356" s="8" t="s">
        <v>81</v>
      </c>
      <c r="H1356" t="s">
        <v>28</v>
      </c>
      <c r="I1356" s="4">
        <v>1500</v>
      </c>
      <c r="J1356" s="8">
        <v>2</v>
      </c>
      <c r="K1356" s="4">
        <f t="shared" si="34"/>
        <v>3000</v>
      </c>
      <c r="L1356" s="4">
        <f t="shared" si="35"/>
        <v>1200</v>
      </c>
      <c r="M1356" s="3">
        <v>0.4</v>
      </c>
    </row>
    <row r="1357" spans="2:13" x14ac:dyDescent="0.25">
      <c r="B1357" t="s">
        <v>13</v>
      </c>
      <c r="C1357" s="1" t="s">
        <v>14</v>
      </c>
      <c r="D1357" s="2">
        <v>45074</v>
      </c>
      <c r="E1357" s="8" t="s">
        <v>76</v>
      </c>
      <c r="F1357" s="8" t="s">
        <v>81</v>
      </c>
      <c r="G1357" s="8" t="s">
        <v>81</v>
      </c>
      <c r="H1357" t="s">
        <v>26</v>
      </c>
      <c r="I1357" s="4">
        <v>1700</v>
      </c>
      <c r="J1357" s="8">
        <v>5</v>
      </c>
      <c r="K1357" s="4">
        <f t="shared" si="34"/>
        <v>8500</v>
      </c>
      <c r="L1357" s="4">
        <f t="shared" si="35"/>
        <v>4250</v>
      </c>
      <c r="M1357" s="3">
        <v>0.5</v>
      </c>
    </row>
    <row r="1358" spans="2:13" x14ac:dyDescent="0.25">
      <c r="B1358" t="s">
        <v>13</v>
      </c>
      <c r="C1358" s="1" t="s">
        <v>14</v>
      </c>
      <c r="D1358" s="2">
        <v>45074</v>
      </c>
      <c r="E1358" s="8" t="s">
        <v>76</v>
      </c>
      <c r="F1358" s="8" t="s">
        <v>81</v>
      </c>
      <c r="G1358" s="8" t="s">
        <v>81</v>
      </c>
      <c r="H1358" t="s">
        <v>26</v>
      </c>
      <c r="I1358" s="4">
        <v>1700</v>
      </c>
      <c r="J1358" s="8">
        <v>10</v>
      </c>
      <c r="K1358" s="4">
        <f t="shared" si="34"/>
        <v>17000</v>
      </c>
      <c r="L1358" s="4">
        <f t="shared" si="35"/>
        <v>8500</v>
      </c>
      <c r="M1358" s="3">
        <v>0.5</v>
      </c>
    </row>
    <row r="1359" spans="2:13" x14ac:dyDescent="0.25">
      <c r="B1359" t="s">
        <v>27</v>
      </c>
      <c r="C1359" s="1" t="s">
        <v>20</v>
      </c>
      <c r="D1359" s="2">
        <v>45081</v>
      </c>
      <c r="E1359" s="8" t="s">
        <v>76</v>
      </c>
      <c r="F1359" s="8" t="s">
        <v>81</v>
      </c>
      <c r="G1359" s="8" t="s">
        <v>81</v>
      </c>
      <c r="H1359" t="s">
        <v>21</v>
      </c>
      <c r="I1359" s="4">
        <v>1200</v>
      </c>
      <c r="J1359" s="8">
        <v>4</v>
      </c>
      <c r="K1359" s="4">
        <f t="shared" si="34"/>
        <v>4800</v>
      </c>
      <c r="L1359" s="4">
        <f t="shared" si="35"/>
        <v>1440</v>
      </c>
      <c r="M1359" s="3">
        <v>0.3</v>
      </c>
    </row>
    <row r="1360" spans="2:13" x14ac:dyDescent="0.25">
      <c r="B1360" t="s">
        <v>13</v>
      </c>
      <c r="C1360" s="1" t="s">
        <v>20</v>
      </c>
      <c r="D1360" s="2">
        <v>45081</v>
      </c>
      <c r="E1360" s="8" t="s">
        <v>76</v>
      </c>
      <c r="F1360" s="8" t="s">
        <v>81</v>
      </c>
      <c r="G1360" s="8" t="s">
        <v>81</v>
      </c>
      <c r="H1360" t="s">
        <v>33</v>
      </c>
      <c r="I1360" s="4">
        <v>4600</v>
      </c>
      <c r="J1360" s="8">
        <v>3</v>
      </c>
      <c r="K1360" s="4">
        <f t="shared" si="34"/>
        <v>13800</v>
      </c>
      <c r="L1360" s="4">
        <f t="shared" si="35"/>
        <v>3450</v>
      </c>
      <c r="M1360" s="3">
        <v>0.25</v>
      </c>
    </row>
    <row r="1361" spans="2:13" x14ac:dyDescent="0.25">
      <c r="B1361" t="s">
        <v>27</v>
      </c>
      <c r="C1361" s="1" t="s">
        <v>14</v>
      </c>
      <c r="D1361" s="2">
        <v>45081</v>
      </c>
      <c r="E1361" s="8" t="s">
        <v>76</v>
      </c>
      <c r="F1361" s="8" t="s">
        <v>81</v>
      </c>
      <c r="G1361" s="8" t="s">
        <v>81</v>
      </c>
      <c r="H1361" t="s">
        <v>28</v>
      </c>
      <c r="I1361" s="4">
        <v>1500</v>
      </c>
      <c r="J1361" s="8">
        <v>10</v>
      </c>
      <c r="K1361" s="4">
        <f t="shared" si="34"/>
        <v>15000</v>
      </c>
      <c r="L1361" s="4">
        <f t="shared" si="35"/>
        <v>6000</v>
      </c>
      <c r="M1361" s="3">
        <v>0.4</v>
      </c>
    </row>
    <row r="1362" spans="2:13" x14ac:dyDescent="0.25">
      <c r="B1362" t="s">
        <v>24</v>
      </c>
      <c r="C1362" s="1" t="s">
        <v>14</v>
      </c>
      <c r="D1362" s="2">
        <v>45088</v>
      </c>
      <c r="E1362" s="8" t="s">
        <v>76</v>
      </c>
      <c r="F1362" s="8" t="s">
        <v>81</v>
      </c>
      <c r="G1362" s="8" t="s">
        <v>81</v>
      </c>
      <c r="H1362" t="s">
        <v>26</v>
      </c>
      <c r="I1362" s="4">
        <v>1700</v>
      </c>
      <c r="J1362" s="8">
        <v>12</v>
      </c>
      <c r="K1362" s="4">
        <f t="shared" si="34"/>
        <v>20400</v>
      </c>
      <c r="L1362" s="4">
        <f t="shared" si="35"/>
        <v>10200</v>
      </c>
      <c r="M1362" s="3">
        <v>0.5</v>
      </c>
    </row>
    <row r="1363" spans="2:13" x14ac:dyDescent="0.25">
      <c r="B1363" t="s">
        <v>27</v>
      </c>
      <c r="C1363" s="1" t="s">
        <v>20</v>
      </c>
      <c r="D1363" s="2">
        <v>45088</v>
      </c>
      <c r="E1363" s="8" t="s">
        <v>76</v>
      </c>
      <c r="F1363" s="8" t="s">
        <v>81</v>
      </c>
      <c r="G1363" s="8" t="s">
        <v>81</v>
      </c>
      <c r="H1363" t="s">
        <v>30</v>
      </c>
      <c r="I1363" s="4">
        <v>3400</v>
      </c>
      <c r="J1363" s="8">
        <v>9</v>
      </c>
      <c r="K1363" s="4">
        <f t="shared" si="34"/>
        <v>30600</v>
      </c>
      <c r="L1363" s="4">
        <f t="shared" si="35"/>
        <v>10710</v>
      </c>
      <c r="M1363" s="3">
        <v>0.35</v>
      </c>
    </row>
    <row r="1364" spans="2:13" x14ac:dyDescent="0.25">
      <c r="B1364" t="s">
        <v>27</v>
      </c>
      <c r="C1364" s="1" t="s">
        <v>14</v>
      </c>
      <c r="D1364" s="2">
        <v>45088</v>
      </c>
      <c r="E1364" s="8" t="s">
        <v>76</v>
      </c>
      <c r="F1364" s="8" t="s">
        <v>81</v>
      </c>
      <c r="G1364" s="8" t="s">
        <v>81</v>
      </c>
      <c r="H1364" t="s">
        <v>30</v>
      </c>
      <c r="I1364" s="4">
        <v>3400</v>
      </c>
      <c r="J1364" s="8">
        <v>10</v>
      </c>
      <c r="K1364" s="4">
        <f t="shared" si="34"/>
        <v>34000</v>
      </c>
      <c r="L1364" s="4">
        <f t="shared" si="35"/>
        <v>11900</v>
      </c>
      <c r="M1364" s="3">
        <v>0.35</v>
      </c>
    </row>
    <row r="1365" spans="2:13" x14ac:dyDescent="0.25">
      <c r="B1365" t="s">
        <v>27</v>
      </c>
      <c r="C1365" s="1" t="s">
        <v>14</v>
      </c>
      <c r="D1365" s="2">
        <v>45095</v>
      </c>
      <c r="E1365" s="8" t="s">
        <v>76</v>
      </c>
      <c r="F1365" s="8" t="s">
        <v>81</v>
      </c>
      <c r="G1365" s="8" t="s">
        <v>81</v>
      </c>
      <c r="H1365" t="s">
        <v>19</v>
      </c>
      <c r="I1365" s="4">
        <v>500</v>
      </c>
      <c r="J1365" s="8">
        <v>7</v>
      </c>
      <c r="K1365" s="4">
        <f t="shared" si="34"/>
        <v>3500</v>
      </c>
      <c r="L1365" s="4">
        <f t="shared" si="35"/>
        <v>875</v>
      </c>
      <c r="M1365" s="3">
        <v>0.25</v>
      </c>
    </row>
    <row r="1366" spans="2:13" x14ac:dyDescent="0.25">
      <c r="B1366" t="s">
        <v>13</v>
      </c>
      <c r="C1366" s="1" t="s">
        <v>20</v>
      </c>
      <c r="D1366" s="2">
        <v>45095</v>
      </c>
      <c r="E1366" s="8" t="s">
        <v>76</v>
      </c>
      <c r="F1366" s="8" t="s">
        <v>81</v>
      </c>
      <c r="G1366" s="8" t="s">
        <v>81</v>
      </c>
      <c r="H1366" t="s">
        <v>26</v>
      </c>
      <c r="I1366" s="4">
        <v>1700</v>
      </c>
      <c r="J1366" s="8">
        <v>5</v>
      </c>
      <c r="K1366" s="4">
        <f t="shared" si="34"/>
        <v>8500</v>
      </c>
      <c r="L1366" s="4">
        <f t="shared" si="35"/>
        <v>4250</v>
      </c>
      <c r="M1366" s="3">
        <v>0.5</v>
      </c>
    </row>
    <row r="1367" spans="2:13" x14ac:dyDescent="0.25">
      <c r="B1367" t="s">
        <v>13</v>
      </c>
      <c r="C1367" s="1" t="s">
        <v>20</v>
      </c>
      <c r="D1367" s="2">
        <v>45095</v>
      </c>
      <c r="E1367" s="8" t="s">
        <v>76</v>
      </c>
      <c r="F1367" s="8" t="s">
        <v>81</v>
      </c>
      <c r="G1367" s="8" t="s">
        <v>81</v>
      </c>
      <c r="H1367" t="s">
        <v>29</v>
      </c>
      <c r="I1367" s="4">
        <v>5340</v>
      </c>
      <c r="J1367" s="8">
        <v>13</v>
      </c>
      <c r="K1367" s="4">
        <f t="shared" si="34"/>
        <v>69420</v>
      </c>
      <c r="L1367" s="4">
        <f t="shared" si="35"/>
        <v>20826</v>
      </c>
      <c r="M1367" s="3">
        <v>0.3</v>
      </c>
    </row>
    <row r="1368" spans="2:13" x14ac:dyDescent="0.25">
      <c r="B1368" t="s">
        <v>13</v>
      </c>
      <c r="C1368" s="1" t="s">
        <v>14</v>
      </c>
      <c r="D1368" s="2">
        <v>45102</v>
      </c>
      <c r="E1368" s="8" t="s">
        <v>76</v>
      </c>
      <c r="F1368" s="8" t="s">
        <v>81</v>
      </c>
      <c r="G1368" s="8" t="s">
        <v>81</v>
      </c>
      <c r="H1368" t="s">
        <v>26</v>
      </c>
      <c r="I1368" s="4">
        <v>1700</v>
      </c>
      <c r="J1368" s="8">
        <v>3</v>
      </c>
      <c r="K1368" s="4">
        <f t="shared" si="34"/>
        <v>5100</v>
      </c>
      <c r="L1368" s="4">
        <f t="shared" si="35"/>
        <v>2550</v>
      </c>
      <c r="M1368" s="3">
        <v>0.5</v>
      </c>
    </row>
    <row r="1369" spans="2:13" x14ac:dyDescent="0.25">
      <c r="B1369" t="s">
        <v>27</v>
      </c>
      <c r="C1369" s="1" t="s">
        <v>20</v>
      </c>
      <c r="D1369" s="2">
        <v>45102</v>
      </c>
      <c r="E1369" s="8" t="s">
        <v>76</v>
      </c>
      <c r="F1369" s="8" t="s">
        <v>81</v>
      </c>
      <c r="G1369" s="8" t="s">
        <v>81</v>
      </c>
      <c r="H1369" t="s">
        <v>21</v>
      </c>
      <c r="I1369" s="4">
        <v>1200</v>
      </c>
      <c r="J1369" s="8">
        <v>7</v>
      </c>
      <c r="K1369" s="4">
        <f t="shared" si="34"/>
        <v>8400</v>
      </c>
      <c r="L1369" s="4">
        <f t="shared" si="35"/>
        <v>2520</v>
      </c>
      <c r="M1369" s="3">
        <v>0.3</v>
      </c>
    </row>
    <row r="1370" spans="2:13" x14ac:dyDescent="0.25">
      <c r="B1370" t="s">
        <v>13</v>
      </c>
      <c r="C1370" s="1" t="s">
        <v>20</v>
      </c>
      <c r="D1370" s="2">
        <v>45102</v>
      </c>
      <c r="E1370" s="8" t="s">
        <v>76</v>
      </c>
      <c r="F1370" s="8" t="s">
        <v>81</v>
      </c>
      <c r="G1370" s="8" t="s">
        <v>81</v>
      </c>
      <c r="H1370" t="s">
        <v>33</v>
      </c>
      <c r="I1370" s="4">
        <v>4600</v>
      </c>
      <c r="J1370" s="8">
        <v>5</v>
      </c>
      <c r="K1370" s="4">
        <f t="shared" ref="K1370:K1433" si="36">I1370*J1370</f>
        <v>23000</v>
      </c>
      <c r="L1370" s="4">
        <f t="shared" ref="L1370:L1433" si="37">K1370*M1370</f>
        <v>5750</v>
      </c>
      <c r="M1370" s="3">
        <v>0.25</v>
      </c>
    </row>
    <row r="1371" spans="2:13" x14ac:dyDescent="0.25">
      <c r="B1371" t="s">
        <v>27</v>
      </c>
      <c r="C1371" s="1" t="s">
        <v>14</v>
      </c>
      <c r="D1371" s="2">
        <v>45109</v>
      </c>
      <c r="E1371" s="8" t="s">
        <v>76</v>
      </c>
      <c r="F1371" s="8" t="s">
        <v>81</v>
      </c>
      <c r="G1371" s="8" t="s">
        <v>81</v>
      </c>
      <c r="H1371" t="s">
        <v>29</v>
      </c>
      <c r="I1371" s="4">
        <v>5340</v>
      </c>
      <c r="J1371" s="8">
        <v>10</v>
      </c>
      <c r="K1371" s="4">
        <f t="shared" si="36"/>
        <v>53400</v>
      </c>
      <c r="L1371" s="4">
        <f t="shared" si="37"/>
        <v>16020</v>
      </c>
      <c r="M1371" s="3">
        <v>0.3</v>
      </c>
    </row>
    <row r="1372" spans="2:13" x14ac:dyDescent="0.25">
      <c r="B1372" t="s">
        <v>13</v>
      </c>
      <c r="C1372" s="1" t="s">
        <v>20</v>
      </c>
      <c r="D1372" s="2">
        <v>45109</v>
      </c>
      <c r="E1372" s="8" t="s">
        <v>76</v>
      </c>
      <c r="F1372" s="8" t="s">
        <v>81</v>
      </c>
      <c r="G1372" s="8" t="s">
        <v>81</v>
      </c>
      <c r="H1372" t="s">
        <v>29</v>
      </c>
      <c r="I1372" s="4">
        <v>5340</v>
      </c>
      <c r="J1372" s="8">
        <v>10</v>
      </c>
      <c r="K1372" s="4">
        <f t="shared" si="36"/>
        <v>53400</v>
      </c>
      <c r="L1372" s="4">
        <f t="shared" si="37"/>
        <v>16020</v>
      </c>
      <c r="M1372" s="3">
        <v>0.3</v>
      </c>
    </row>
    <row r="1373" spans="2:13" x14ac:dyDescent="0.25">
      <c r="B1373" t="s">
        <v>13</v>
      </c>
      <c r="C1373" s="1" t="s">
        <v>20</v>
      </c>
      <c r="D1373" s="2">
        <v>45109</v>
      </c>
      <c r="E1373" s="8" t="s">
        <v>76</v>
      </c>
      <c r="F1373" s="8" t="s">
        <v>81</v>
      </c>
      <c r="G1373" s="8" t="s">
        <v>81</v>
      </c>
      <c r="H1373" t="s">
        <v>31</v>
      </c>
      <c r="I1373" s="4">
        <v>5300</v>
      </c>
      <c r="J1373" s="8">
        <v>12</v>
      </c>
      <c r="K1373" s="4">
        <f t="shared" si="36"/>
        <v>63600</v>
      </c>
      <c r="L1373" s="4">
        <f t="shared" si="37"/>
        <v>19080</v>
      </c>
      <c r="M1373" s="3">
        <v>0.3</v>
      </c>
    </row>
    <row r="1374" spans="2:13" x14ac:dyDescent="0.25">
      <c r="B1374" t="s">
        <v>13</v>
      </c>
      <c r="C1374" s="1" t="s">
        <v>20</v>
      </c>
      <c r="D1374" s="2">
        <v>45116</v>
      </c>
      <c r="E1374" s="8" t="s">
        <v>76</v>
      </c>
      <c r="F1374" s="8" t="s">
        <v>81</v>
      </c>
      <c r="G1374" s="8" t="s">
        <v>81</v>
      </c>
      <c r="H1374" t="s">
        <v>32</v>
      </c>
      <c r="I1374" s="4">
        <v>3200</v>
      </c>
      <c r="J1374" s="8">
        <v>3</v>
      </c>
      <c r="K1374" s="4">
        <f t="shared" si="36"/>
        <v>9600</v>
      </c>
      <c r="L1374" s="4">
        <f t="shared" si="37"/>
        <v>1920</v>
      </c>
      <c r="M1374" s="3">
        <v>0.2</v>
      </c>
    </row>
    <row r="1375" spans="2:13" x14ac:dyDescent="0.25">
      <c r="B1375" t="s">
        <v>27</v>
      </c>
      <c r="C1375" s="1" t="s">
        <v>14</v>
      </c>
      <c r="D1375" s="2">
        <v>45116</v>
      </c>
      <c r="E1375" s="8" t="s">
        <v>76</v>
      </c>
      <c r="F1375" s="8" t="s">
        <v>81</v>
      </c>
      <c r="G1375" s="8" t="s">
        <v>81</v>
      </c>
      <c r="H1375" t="s">
        <v>28</v>
      </c>
      <c r="I1375" s="4">
        <v>1500</v>
      </c>
      <c r="J1375" s="8">
        <v>7</v>
      </c>
      <c r="K1375" s="4">
        <f t="shared" si="36"/>
        <v>10500</v>
      </c>
      <c r="L1375" s="4">
        <f t="shared" si="37"/>
        <v>4200</v>
      </c>
      <c r="M1375" s="3">
        <v>0.4</v>
      </c>
    </row>
    <row r="1376" spans="2:13" x14ac:dyDescent="0.25">
      <c r="B1376" t="s">
        <v>13</v>
      </c>
      <c r="C1376" s="1" t="s">
        <v>14</v>
      </c>
      <c r="D1376" s="2">
        <v>45116</v>
      </c>
      <c r="E1376" s="8" t="s">
        <v>76</v>
      </c>
      <c r="F1376" s="8" t="s">
        <v>81</v>
      </c>
      <c r="G1376" s="8" t="s">
        <v>81</v>
      </c>
      <c r="H1376" t="s">
        <v>31</v>
      </c>
      <c r="I1376" s="4">
        <v>5300</v>
      </c>
      <c r="J1376" s="8">
        <v>5</v>
      </c>
      <c r="K1376" s="4">
        <f t="shared" si="36"/>
        <v>26500</v>
      </c>
      <c r="L1376" s="4">
        <f t="shared" si="37"/>
        <v>7950</v>
      </c>
      <c r="M1376" s="3">
        <v>0.3</v>
      </c>
    </row>
    <row r="1377" spans="2:13" x14ac:dyDescent="0.25">
      <c r="B1377" t="s">
        <v>34</v>
      </c>
      <c r="C1377" s="1" t="s">
        <v>20</v>
      </c>
      <c r="D1377" s="2">
        <v>45123</v>
      </c>
      <c r="E1377" s="8" t="s">
        <v>76</v>
      </c>
      <c r="F1377" s="8" t="s">
        <v>81</v>
      </c>
      <c r="G1377" s="8" t="s">
        <v>81</v>
      </c>
      <c r="H1377" t="s">
        <v>23</v>
      </c>
      <c r="I1377" s="4">
        <v>5130</v>
      </c>
      <c r="J1377" s="8">
        <v>3</v>
      </c>
      <c r="K1377" s="4">
        <f t="shared" si="36"/>
        <v>15390</v>
      </c>
      <c r="L1377" s="4">
        <f t="shared" si="37"/>
        <v>6156</v>
      </c>
      <c r="M1377" s="3">
        <v>0.4</v>
      </c>
    </row>
    <row r="1378" spans="2:13" x14ac:dyDescent="0.25">
      <c r="B1378" t="s">
        <v>27</v>
      </c>
      <c r="C1378" s="1" t="s">
        <v>20</v>
      </c>
      <c r="D1378" s="2">
        <v>45123</v>
      </c>
      <c r="E1378" s="8" t="s">
        <v>76</v>
      </c>
      <c r="F1378" s="8" t="s">
        <v>81</v>
      </c>
      <c r="G1378" s="8" t="s">
        <v>81</v>
      </c>
      <c r="H1378" t="s">
        <v>35</v>
      </c>
      <c r="I1378" s="4">
        <v>4500</v>
      </c>
      <c r="J1378" s="8">
        <v>4</v>
      </c>
      <c r="K1378" s="4">
        <f t="shared" si="36"/>
        <v>18000</v>
      </c>
      <c r="L1378" s="4">
        <f t="shared" si="37"/>
        <v>4500</v>
      </c>
      <c r="M1378" s="3">
        <v>0.25</v>
      </c>
    </row>
    <row r="1379" spans="2:13" x14ac:dyDescent="0.25">
      <c r="B1379" t="s">
        <v>13</v>
      </c>
      <c r="C1379" s="1" t="s">
        <v>20</v>
      </c>
      <c r="D1379" s="2">
        <v>45123</v>
      </c>
      <c r="E1379" s="8" t="s">
        <v>76</v>
      </c>
      <c r="F1379" s="8" t="s">
        <v>81</v>
      </c>
      <c r="G1379" s="8" t="s">
        <v>81</v>
      </c>
      <c r="H1379" t="s">
        <v>29</v>
      </c>
      <c r="I1379" s="4">
        <v>5340</v>
      </c>
      <c r="J1379" s="8">
        <v>7</v>
      </c>
      <c r="K1379" s="4">
        <f t="shared" si="36"/>
        <v>37380</v>
      </c>
      <c r="L1379" s="4">
        <f t="shared" si="37"/>
        <v>11214</v>
      </c>
      <c r="M1379" s="3">
        <v>0.3</v>
      </c>
    </row>
    <row r="1380" spans="2:13" x14ac:dyDescent="0.25">
      <c r="B1380" t="s">
        <v>24</v>
      </c>
      <c r="C1380" s="1" t="s">
        <v>20</v>
      </c>
      <c r="D1380" s="2">
        <v>45130</v>
      </c>
      <c r="E1380" s="8" t="s">
        <v>76</v>
      </c>
      <c r="F1380" s="8" t="s">
        <v>81</v>
      </c>
      <c r="G1380" s="8" t="s">
        <v>81</v>
      </c>
      <c r="H1380" t="s">
        <v>30</v>
      </c>
      <c r="I1380" s="4">
        <v>3400</v>
      </c>
      <c r="J1380" s="8">
        <v>1</v>
      </c>
      <c r="K1380" s="4">
        <f t="shared" si="36"/>
        <v>3400</v>
      </c>
      <c r="L1380" s="4">
        <f t="shared" si="37"/>
        <v>1190</v>
      </c>
      <c r="M1380" s="3">
        <v>0.35</v>
      </c>
    </row>
    <row r="1381" spans="2:13" x14ac:dyDescent="0.25">
      <c r="B1381" t="s">
        <v>13</v>
      </c>
      <c r="C1381" s="1" t="s">
        <v>20</v>
      </c>
      <c r="D1381" s="2">
        <v>45130</v>
      </c>
      <c r="E1381" s="8" t="s">
        <v>76</v>
      </c>
      <c r="F1381" s="8" t="s">
        <v>81</v>
      </c>
      <c r="G1381" s="8" t="s">
        <v>81</v>
      </c>
      <c r="H1381" t="s">
        <v>35</v>
      </c>
      <c r="I1381" s="4">
        <v>4500</v>
      </c>
      <c r="J1381" s="8">
        <v>9</v>
      </c>
      <c r="K1381" s="4">
        <f t="shared" si="36"/>
        <v>40500</v>
      </c>
      <c r="L1381" s="4">
        <f t="shared" si="37"/>
        <v>10125</v>
      </c>
      <c r="M1381" s="3">
        <v>0.25</v>
      </c>
    </row>
    <row r="1382" spans="2:13" x14ac:dyDescent="0.25">
      <c r="B1382" t="s">
        <v>34</v>
      </c>
      <c r="C1382" s="1" t="s">
        <v>20</v>
      </c>
      <c r="D1382" s="2">
        <v>45130</v>
      </c>
      <c r="E1382" s="8" t="s">
        <v>76</v>
      </c>
      <c r="F1382" s="8" t="s">
        <v>81</v>
      </c>
      <c r="G1382" s="8" t="s">
        <v>81</v>
      </c>
      <c r="H1382" t="s">
        <v>31</v>
      </c>
      <c r="I1382" s="4">
        <v>5300</v>
      </c>
      <c r="J1382" s="8">
        <v>12</v>
      </c>
      <c r="K1382" s="4">
        <f t="shared" si="36"/>
        <v>63600</v>
      </c>
      <c r="L1382" s="4">
        <f t="shared" si="37"/>
        <v>19080</v>
      </c>
      <c r="M1382" s="3">
        <v>0.3</v>
      </c>
    </row>
    <row r="1383" spans="2:13" x14ac:dyDescent="0.25">
      <c r="B1383" t="s">
        <v>13</v>
      </c>
      <c r="C1383" s="1" t="s">
        <v>20</v>
      </c>
      <c r="D1383" s="2">
        <v>45137</v>
      </c>
      <c r="E1383" s="8" t="s">
        <v>76</v>
      </c>
      <c r="F1383" s="8" t="s">
        <v>81</v>
      </c>
      <c r="G1383" s="8" t="s">
        <v>81</v>
      </c>
      <c r="H1383" t="s">
        <v>26</v>
      </c>
      <c r="I1383" s="4">
        <v>1700</v>
      </c>
      <c r="J1383" s="8">
        <v>5</v>
      </c>
      <c r="K1383" s="4">
        <f t="shared" si="36"/>
        <v>8500</v>
      </c>
      <c r="L1383" s="4">
        <f t="shared" si="37"/>
        <v>4250</v>
      </c>
      <c r="M1383" s="3">
        <v>0.5</v>
      </c>
    </row>
    <row r="1384" spans="2:13" x14ac:dyDescent="0.25">
      <c r="B1384" t="s">
        <v>27</v>
      </c>
      <c r="C1384" s="1" t="s">
        <v>20</v>
      </c>
      <c r="D1384" s="2">
        <v>45137</v>
      </c>
      <c r="E1384" s="8" t="s">
        <v>76</v>
      </c>
      <c r="F1384" s="8" t="s">
        <v>81</v>
      </c>
      <c r="G1384" s="8" t="s">
        <v>81</v>
      </c>
      <c r="H1384" t="s">
        <v>32</v>
      </c>
      <c r="I1384" s="4">
        <v>3200</v>
      </c>
      <c r="J1384" s="8">
        <v>10</v>
      </c>
      <c r="K1384" s="4">
        <f t="shared" si="36"/>
        <v>32000</v>
      </c>
      <c r="L1384" s="4">
        <f t="shared" si="37"/>
        <v>6400</v>
      </c>
      <c r="M1384" s="3">
        <v>0.2</v>
      </c>
    </row>
    <row r="1385" spans="2:13" x14ac:dyDescent="0.25">
      <c r="B1385" t="s">
        <v>13</v>
      </c>
      <c r="C1385" s="1" t="s">
        <v>14</v>
      </c>
      <c r="D1385" s="2">
        <v>45137</v>
      </c>
      <c r="E1385" s="8" t="s">
        <v>76</v>
      </c>
      <c r="F1385" s="8" t="s">
        <v>81</v>
      </c>
      <c r="G1385" s="8" t="s">
        <v>81</v>
      </c>
      <c r="H1385" t="s">
        <v>30</v>
      </c>
      <c r="I1385" s="4">
        <v>3400</v>
      </c>
      <c r="J1385" s="8">
        <v>12</v>
      </c>
      <c r="K1385" s="4">
        <f t="shared" si="36"/>
        <v>40800</v>
      </c>
      <c r="L1385" s="4">
        <f t="shared" si="37"/>
        <v>14280</v>
      </c>
      <c r="M1385" s="3">
        <v>0.35</v>
      </c>
    </row>
    <row r="1386" spans="2:13" x14ac:dyDescent="0.25">
      <c r="B1386" t="s">
        <v>13</v>
      </c>
      <c r="C1386" s="1" t="s">
        <v>20</v>
      </c>
      <c r="D1386" s="2">
        <v>45144</v>
      </c>
      <c r="E1386" s="8" t="s">
        <v>76</v>
      </c>
      <c r="F1386" s="8" t="s">
        <v>81</v>
      </c>
      <c r="G1386" s="8" t="s">
        <v>81</v>
      </c>
      <c r="H1386" t="s">
        <v>26</v>
      </c>
      <c r="I1386" s="4">
        <v>1700</v>
      </c>
      <c r="J1386" s="8">
        <v>8</v>
      </c>
      <c r="K1386" s="4">
        <f t="shared" si="36"/>
        <v>13600</v>
      </c>
      <c r="L1386" s="4">
        <f t="shared" si="37"/>
        <v>6800</v>
      </c>
      <c r="M1386" s="3">
        <v>0.5</v>
      </c>
    </row>
    <row r="1387" spans="2:13" x14ac:dyDescent="0.25">
      <c r="B1387" t="s">
        <v>13</v>
      </c>
      <c r="C1387" s="1" t="s">
        <v>20</v>
      </c>
      <c r="D1387" s="2">
        <v>45144</v>
      </c>
      <c r="E1387" s="8" t="s">
        <v>76</v>
      </c>
      <c r="F1387" s="8" t="s">
        <v>81</v>
      </c>
      <c r="G1387" s="8" t="s">
        <v>81</v>
      </c>
      <c r="H1387" t="s">
        <v>30</v>
      </c>
      <c r="I1387" s="4">
        <v>3400</v>
      </c>
      <c r="J1387" s="8">
        <v>5</v>
      </c>
      <c r="K1387" s="4">
        <f t="shared" si="36"/>
        <v>17000</v>
      </c>
      <c r="L1387" s="4">
        <f t="shared" si="37"/>
        <v>5950</v>
      </c>
      <c r="M1387" s="3">
        <v>0.35</v>
      </c>
    </row>
    <row r="1388" spans="2:13" x14ac:dyDescent="0.25">
      <c r="B1388" t="s">
        <v>13</v>
      </c>
      <c r="C1388" s="1" t="s">
        <v>14</v>
      </c>
      <c r="D1388" s="2">
        <v>45144</v>
      </c>
      <c r="E1388" s="8" t="s">
        <v>76</v>
      </c>
      <c r="F1388" s="8" t="s">
        <v>81</v>
      </c>
      <c r="G1388" s="8" t="s">
        <v>81</v>
      </c>
      <c r="H1388" t="s">
        <v>33</v>
      </c>
      <c r="I1388" s="4">
        <v>4600</v>
      </c>
      <c r="J1388" s="8">
        <v>4</v>
      </c>
      <c r="K1388" s="4">
        <f t="shared" si="36"/>
        <v>18400</v>
      </c>
      <c r="L1388" s="4">
        <f t="shared" si="37"/>
        <v>4600</v>
      </c>
      <c r="M1388" s="3">
        <v>0.25</v>
      </c>
    </row>
    <row r="1389" spans="2:13" x14ac:dyDescent="0.25">
      <c r="B1389" t="s">
        <v>27</v>
      </c>
      <c r="C1389" s="1" t="s">
        <v>14</v>
      </c>
      <c r="D1389" s="2">
        <v>45151</v>
      </c>
      <c r="E1389" s="8" t="s">
        <v>76</v>
      </c>
      <c r="F1389" s="8" t="s">
        <v>81</v>
      </c>
      <c r="G1389" s="8" t="s">
        <v>81</v>
      </c>
      <c r="H1389" t="s">
        <v>28</v>
      </c>
      <c r="I1389" s="4">
        <v>1500</v>
      </c>
      <c r="J1389" s="8">
        <v>7</v>
      </c>
      <c r="K1389" s="4">
        <f t="shared" si="36"/>
        <v>10500</v>
      </c>
      <c r="L1389" s="4">
        <f t="shared" si="37"/>
        <v>4200</v>
      </c>
      <c r="M1389" s="3">
        <v>0.4</v>
      </c>
    </row>
    <row r="1390" spans="2:13" x14ac:dyDescent="0.25">
      <c r="B1390" t="s">
        <v>22</v>
      </c>
      <c r="C1390" s="1" t="s">
        <v>20</v>
      </c>
      <c r="D1390" s="2">
        <v>45151</v>
      </c>
      <c r="E1390" s="8" t="s">
        <v>76</v>
      </c>
      <c r="F1390" s="8" t="s">
        <v>81</v>
      </c>
      <c r="G1390" s="8" t="s">
        <v>81</v>
      </c>
      <c r="H1390" t="s">
        <v>32</v>
      </c>
      <c r="I1390" s="4">
        <v>3200</v>
      </c>
      <c r="J1390" s="8">
        <v>4</v>
      </c>
      <c r="K1390" s="4">
        <f t="shared" si="36"/>
        <v>12800</v>
      </c>
      <c r="L1390" s="4">
        <f t="shared" si="37"/>
        <v>2560</v>
      </c>
      <c r="M1390" s="3">
        <v>0.2</v>
      </c>
    </row>
    <row r="1391" spans="2:13" x14ac:dyDescent="0.25">
      <c r="B1391" t="s">
        <v>13</v>
      </c>
      <c r="C1391" s="1" t="s">
        <v>20</v>
      </c>
      <c r="D1391" s="2">
        <v>45151</v>
      </c>
      <c r="E1391" s="8" t="s">
        <v>76</v>
      </c>
      <c r="F1391" s="8" t="s">
        <v>81</v>
      </c>
      <c r="G1391" s="8" t="s">
        <v>81</v>
      </c>
      <c r="H1391" t="s">
        <v>29</v>
      </c>
      <c r="I1391" s="4">
        <v>5340</v>
      </c>
      <c r="J1391" s="8">
        <v>3</v>
      </c>
      <c r="K1391" s="4">
        <f t="shared" si="36"/>
        <v>16020</v>
      </c>
      <c r="L1391" s="4">
        <f t="shared" si="37"/>
        <v>4806</v>
      </c>
      <c r="M1391" s="3">
        <v>0.3</v>
      </c>
    </row>
    <row r="1392" spans="2:13" x14ac:dyDescent="0.25">
      <c r="B1392" t="s">
        <v>27</v>
      </c>
      <c r="C1392" s="1" t="s">
        <v>20</v>
      </c>
      <c r="D1392" s="2">
        <v>45158</v>
      </c>
      <c r="E1392" s="8" t="s">
        <v>76</v>
      </c>
      <c r="F1392" s="8" t="s">
        <v>81</v>
      </c>
      <c r="G1392" s="8" t="s">
        <v>81</v>
      </c>
      <c r="H1392" t="s">
        <v>28</v>
      </c>
      <c r="I1392" s="4">
        <v>1500</v>
      </c>
      <c r="J1392" s="8">
        <v>7</v>
      </c>
      <c r="K1392" s="4">
        <f t="shared" si="36"/>
        <v>10500</v>
      </c>
      <c r="L1392" s="4">
        <f t="shared" si="37"/>
        <v>4200</v>
      </c>
      <c r="M1392" s="3">
        <v>0.4</v>
      </c>
    </row>
    <row r="1393" spans="2:13" x14ac:dyDescent="0.25">
      <c r="B1393" t="s">
        <v>34</v>
      </c>
      <c r="C1393" s="1" t="s">
        <v>20</v>
      </c>
      <c r="D1393" s="2">
        <v>45158</v>
      </c>
      <c r="E1393" s="8" t="s">
        <v>76</v>
      </c>
      <c r="F1393" s="8" t="s">
        <v>81</v>
      </c>
      <c r="G1393" s="8" t="s">
        <v>81</v>
      </c>
      <c r="H1393" t="s">
        <v>26</v>
      </c>
      <c r="I1393" s="4">
        <v>1700</v>
      </c>
      <c r="J1393" s="8">
        <v>15</v>
      </c>
      <c r="K1393" s="4">
        <f t="shared" si="36"/>
        <v>25500</v>
      </c>
      <c r="L1393" s="4">
        <f t="shared" si="37"/>
        <v>12750</v>
      </c>
      <c r="M1393" s="3">
        <v>0.5</v>
      </c>
    </row>
    <row r="1394" spans="2:13" x14ac:dyDescent="0.25">
      <c r="B1394" t="s">
        <v>34</v>
      </c>
      <c r="C1394" s="1" t="s">
        <v>14</v>
      </c>
      <c r="D1394" s="2">
        <v>45158</v>
      </c>
      <c r="E1394" s="8" t="s">
        <v>76</v>
      </c>
      <c r="F1394" s="8" t="s">
        <v>81</v>
      </c>
      <c r="G1394" s="8" t="s">
        <v>81</v>
      </c>
      <c r="H1394" t="s">
        <v>23</v>
      </c>
      <c r="I1394" s="4">
        <v>5130</v>
      </c>
      <c r="J1394" s="8">
        <v>12</v>
      </c>
      <c r="K1394" s="4">
        <f t="shared" si="36"/>
        <v>61560</v>
      </c>
      <c r="L1394" s="4">
        <f t="shared" si="37"/>
        <v>24624</v>
      </c>
      <c r="M1394" s="3">
        <v>0.4</v>
      </c>
    </row>
    <row r="1395" spans="2:13" x14ac:dyDescent="0.25">
      <c r="B1395" t="s">
        <v>27</v>
      </c>
      <c r="C1395" s="1" t="s">
        <v>14</v>
      </c>
      <c r="D1395" s="2">
        <v>45165</v>
      </c>
      <c r="E1395" s="8" t="s">
        <v>76</v>
      </c>
      <c r="F1395" s="8" t="s">
        <v>81</v>
      </c>
      <c r="G1395" s="8" t="s">
        <v>81</v>
      </c>
      <c r="H1395" t="s">
        <v>26</v>
      </c>
      <c r="I1395" s="4">
        <v>1700</v>
      </c>
      <c r="J1395" s="8">
        <v>1</v>
      </c>
      <c r="K1395" s="4">
        <f t="shared" si="36"/>
        <v>1700</v>
      </c>
      <c r="L1395" s="4">
        <f t="shared" si="37"/>
        <v>850</v>
      </c>
      <c r="M1395" s="3">
        <v>0.5</v>
      </c>
    </row>
    <row r="1396" spans="2:13" x14ac:dyDescent="0.25">
      <c r="B1396" t="s">
        <v>27</v>
      </c>
      <c r="C1396" s="1" t="s">
        <v>20</v>
      </c>
      <c r="D1396" s="2">
        <v>45165</v>
      </c>
      <c r="E1396" s="8" t="s">
        <v>76</v>
      </c>
      <c r="F1396" s="8" t="s">
        <v>81</v>
      </c>
      <c r="G1396" s="8" t="s">
        <v>81</v>
      </c>
      <c r="H1396" t="s">
        <v>32</v>
      </c>
      <c r="I1396" s="4">
        <v>3200</v>
      </c>
      <c r="J1396" s="8">
        <v>8</v>
      </c>
      <c r="K1396" s="4">
        <f t="shared" si="36"/>
        <v>25600</v>
      </c>
      <c r="L1396" s="4">
        <f t="shared" si="37"/>
        <v>5120</v>
      </c>
      <c r="M1396" s="3">
        <v>0.2</v>
      </c>
    </row>
    <row r="1397" spans="2:13" x14ac:dyDescent="0.25">
      <c r="B1397" t="s">
        <v>34</v>
      </c>
      <c r="C1397" s="1" t="s">
        <v>14</v>
      </c>
      <c r="D1397" s="2">
        <v>45165</v>
      </c>
      <c r="E1397" s="8" t="s">
        <v>76</v>
      </c>
      <c r="F1397" s="8" t="s">
        <v>81</v>
      </c>
      <c r="G1397" s="8" t="s">
        <v>81</v>
      </c>
      <c r="H1397" t="s">
        <v>35</v>
      </c>
      <c r="I1397" s="4">
        <v>4500</v>
      </c>
      <c r="J1397" s="8">
        <v>16</v>
      </c>
      <c r="K1397" s="4">
        <f t="shared" si="36"/>
        <v>72000</v>
      </c>
      <c r="L1397" s="4">
        <f t="shared" si="37"/>
        <v>18000</v>
      </c>
      <c r="M1397" s="3">
        <v>0.25</v>
      </c>
    </row>
    <row r="1398" spans="2:13" x14ac:dyDescent="0.25">
      <c r="B1398" t="s">
        <v>27</v>
      </c>
      <c r="C1398" s="1" t="s">
        <v>20</v>
      </c>
      <c r="D1398" s="2">
        <v>44562</v>
      </c>
      <c r="E1398" s="8" t="s">
        <v>76</v>
      </c>
      <c r="F1398" s="8" t="s">
        <v>82</v>
      </c>
      <c r="G1398" s="8" t="s">
        <v>82</v>
      </c>
      <c r="H1398" t="s">
        <v>30</v>
      </c>
      <c r="I1398" s="4">
        <v>3400</v>
      </c>
      <c r="J1398" s="8">
        <v>1</v>
      </c>
      <c r="K1398" s="4">
        <f t="shared" si="36"/>
        <v>3400</v>
      </c>
      <c r="L1398" s="4">
        <f t="shared" si="37"/>
        <v>1190</v>
      </c>
      <c r="M1398" s="3">
        <v>0.35</v>
      </c>
    </row>
    <row r="1399" spans="2:13" x14ac:dyDescent="0.25">
      <c r="B1399" t="s">
        <v>13</v>
      </c>
      <c r="C1399" s="1" t="s">
        <v>20</v>
      </c>
      <c r="D1399" s="2">
        <v>44562</v>
      </c>
      <c r="E1399" s="8" t="s">
        <v>76</v>
      </c>
      <c r="F1399" s="8" t="s">
        <v>82</v>
      </c>
      <c r="G1399" s="8" t="s">
        <v>82</v>
      </c>
      <c r="H1399" t="s">
        <v>19</v>
      </c>
      <c r="I1399" s="4">
        <v>500</v>
      </c>
      <c r="J1399" s="8">
        <v>8</v>
      </c>
      <c r="K1399" s="4">
        <f t="shared" si="36"/>
        <v>4000</v>
      </c>
      <c r="L1399" s="4">
        <f t="shared" si="37"/>
        <v>1000</v>
      </c>
      <c r="M1399" s="3">
        <v>0.25</v>
      </c>
    </row>
    <row r="1400" spans="2:13" x14ac:dyDescent="0.25">
      <c r="B1400" t="s">
        <v>13</v>
      </c>
      <c r="C1400" s="1" t="s">
        <v>20</v>
      </c>
      <c r="D1400" s="2">
        <v>44562</v>
      </c>
      <c r="E1400" s="8" t="s">
        <v>76</v>
      </c>
      <c r="F1400" s="8" t="s">
        <v>82</v>
      </c>
      <c r="G1400" s="8" t="s">
        <v>82</v>
      </c>
      <c r="H1400" t="s">
        <v>23</v>
      </c>
      <c r="I1400" s="4">
        <v>5130</v>
      </c>
      <c r="J1400" s="8">
        <v>9</v>
      </c>
      <c r="K1400" s="4">
        <f t="shared" si="36"/>
        <v>46170</v>
      </c>
      <c r="L1400" s="4">
        <f t="shared" si="37"/>
        <v>18468</v>
      </c>
      <c r="M1400" s="3">
        <v>0.4</v>
      </c>
    </row>
    <row r="1401" spans="2:13" x14ac:dyDescent="0.25">
      <c r="B1401" t="s">
        <v>24</v>
      </c>
      <c r="C1401" s="1" t="s">
        <v>14</v>
      </c>
      <c r="D1401" s="2">
        <v>44562</v>
      </c>
      <c r="E1401" s="8" t="s">
        <v>76</v>
      </c>
      <c r="F1401" s="8" t="s">
        <v>82</v>
      </c>
      <c r="G1401" s="8" t="s">
        <v>82</v>
      </c>
      <c r="H1401" t="s">
        <v>35</v>
      </c>
      <c r="I1401" s="4">
        <v>4500</v>
      </c>
      <c r="J1401" s="8">
        <v>12</v>
      </c>
      <c r="K1401" s="4">
        <f t="shared" si="36"/>
        <v>54000</v>
      </c>
      <c r="L1401" s="4">
        <f t="shared" si="37"/>
        <v>13500</v>
      </c>
      <c r="M1401" s="3">
        <v>0.25</v>
      </c>
    </row>
    <row r="1402" spans="2:13" x14ac:dyDescent="0.25">
      <c r="B1402" t="s">
        <v>24</v>
      </c>
      <c r="C1402" s="1" t="s">
        <v>20</v>
      </c>
      <c r="D1402" s="2">
        <v>44577</v>
      </c>
      <c r="E1402" s="8" t="s">
        <v>76</v>
      </c>
      <c r="F1402" s="8" t="s">
        <v>82</v>
      </c>
      <c r="G1402" s="8" t="s">
        <v>82</v>
      </c>
      <c r="H1402" t="s">
        <v>25</v>
      </c>
      <c r="I1402" s="4">
        <v>300</v>
      </c>
      <c r="J1402" s="8">
        <v>10</v>
      </c>
      <c r="K1402" s="4">
        <f t="shared" si="36"/>
        <v>3000</v>
      </c>
      <c r="L1402" s="4">
        <f t="shared" si="37"/>
        <v>450</v>
      </c>
      <c r="M1402" s="3">
        <v>0.15</v>
      </c>
    </row>
    <row r="1403" spans="2:13" x14ac:dyDescent="0.25">
      <c r="B1403" t="s">
        <v>27</v>
      </c>
      <c r="C1403" s="1" t="s">
        <v>20</v>
      </c>
      <c r="D1403" s="2">
        <v>44577</v>
      </c>
      <c r="E1403" s="8" t="s">
        <v>76</v>
      </c>
      <c r="F1403" s="8" t="s">
        <v>82</v>
      </c>
      <c r="G1403" s="8" t="s">
        <v>82</v>
      </c>
      <c r="H1403" t="s">
        <v>21</v>
      </c>
      <c r="I1403" s="4">
        <v>1200</v>
      </c>
      <c r="J1403" s="8">
        <v>8</v>
      </c>
      <c r="K1403" s="4">
        <f t="shared" si="36"/>
        <v>9600</v>
      </c>
      <c r="L1403" s="4">
        <f t="shared" si="37"/>
        <v>2880</v>
      </c>
      <c r="M1403" s="3">
        <v>0.3</v>
      </c>
    </row>
    <row r="1404" spans="2:13" x14ac:dyDescent="0.25">
      <c r="B1404" t="s">
        <v>22</v>
      </c>
      <c r="C1404" s="1" t="s">
        <v>20</v>
      </c>
      <c r="D1404" s="2">
        <v>44577</v>
      </c>
      <c r="E1404" s="8" t="s">
        <v>76</v>
      </c>
      <c r="F1404" s="8" t="s">
        <v>82</v>
      </c>
      <c r="G1404" s="8" t="s">
        <v>82</v>
      </c>
      <c r="H1404" t="s">
        <v>30</v>
      </c>
      <c r="I1404" s="4">
        <v>3400</v>
      </c>
      <c r="J1404" s="8">
        <v>10</v>
      </c>
      <c r="K1404" s="4">
        <f t="shared" si="36"/>
        <v>34000</v>
      </c>
      <c r="L1404" s="4">
        <f t="shared" si="37"/>
        <v>11900</v>
      </c>
      <c r="M1404" s="3">
        <v>0.35</v>
      </c>
    </row>
    <row r="1405" spans="2:13" x14ac:dyDescent="0.25">
      <c r="B1405" t="s">
        <v>22</v>
      </c>
      <c r="C1405" s="1" t="s">
        <v>20</v>
      </c>
      <c r="D1405" s="2">
        <v>44577</v>
      </c>
      <c r="E1405" s="8" t="s">
        <v>76</v>
      </c>
      <c r="F1405" s="8" t="s">
        <v>82</v>
      </c>
      <c r="G1405" s="8" t="s">
        <v>82</v>
      </c>
      <c r="H1405" t="s">
        <v>18</v>
      </c>
      <c r="I1405" s="4">
        <v>8902</v>
      </c>
      <c r="J1405" s="8">
        <v>12</v>
      </c>
      <c r="K1405" s="4">
        <f t="shared" si="36"/>
        <v>106824</v>
      </c>
      <c r="L1405" s="4">
        <f t="shared" si="37"/>
        <v>37388.399999999994</v>
      </c>
      <c r="M1405" s="3">
        <v>0.35</v>
      </c>
    </row>
    <row r="1406" spans="2:13" x14ac:dyDescent="0.25">
      <c r="B1406" t="s">
        <v>22</v>
      </c>
      <c r="C1406" s="1" t="s">
        <v>20</v>
      </c>
      <c r="D1406" s="2">
        <v>44584</v>
      </c>
      <c r="E1406" s="8" t="s">
        <v>76</v>
      </c>
      <c r="F1406" s="8" t="s">
        <v>82</v>
      </c>
      <c r="G1406" s="8" t="s">
        <v>82</v>
      </c>
      <c r="H1406" t="s">
        <v>35</v>
      </c>
      <c r="I1406" s="4">
        <v>4500</v>
      </c>
      <c r="J1406" s="8">
        <v>1</v>
      </c>
      <c r="K1406" s="4">
        <f t="shared" si="36"/>
        <v>4500</v>
      </c>
      <c r="L1406" s="4">
        <f t="shared" si="37"/>
        <v>1125</v>
      </c>
      <c r="M1406" s="3">
        <v>0.25</v>
      </c>
    </row>
    <row r="1407" spans="2:13" x14ac:dyDescent="0.25">
      <c r="B1407" t="s">
        <v>22</v>
      </c>
      <c r="C1407" s="1" t="s">
        <v>14</v>
      </c>
      <c r="D1407" s="2">
        <v>44584</v>
      </c>
      <c r="E1407" s="8" t="s">
        <v>76</v>
      </c>
      <c r="F1407" s="8" t="s">
        <v>82</v>
      </c>
      <c r="G1407" s="8" t="s">
        <v>82</v>
      </c>
      <c r="H1407" t="s">
        <v>30</v>
      </c>
      <c r="I1407" s="4">
        <v>3400</v>
      </c>
      <c r="J1407" s="8">
        <v>4</v>
      </c>
      <c r="K1407" s="4">
        <f t="shared" si="36"/>
        <v>13600</v>
      </c>
      <c r="L1407" s="4">
        <f t="shared" si="37"/>
        <v>4760</v>
      </c>
      <c r="M1407" s="3">
        <v>0.35</v>
      </c>
    </row>
    <row r="1408" spans="2:13" x14ac:dyDescent="0.25">
      <c r="B1408" t="s">
        <v>24</v>
      </c>
      <c r="C1408" s="1" t="s">
        <v>20</v>
      </c>
      <c r="D1408" s="2">
        <v>44584</v>
      </c>
      <c r="E1408" s="8" t="s">
        <v>76</v>
      </c>
      <c r="F1408" s="8" t="s">
        <v>82</v>
      </c>
      <c r="G1408" s="8" t="s">
        <v>82</v>
      </c>
      <c r="H1408" t="s">
        <v>29</v>
      </c>
      <c r="I1408" s="4">
        <v>5340</v>
      </c>
      <c r="J1408" s="8">
        <v>4</v>
      </c>
      <c r="K1408" s="4">
        <f t="shared" si="36"/>
        <v>21360</v>
      </c>
      <c r="L1408" s="4">
        <f t="shared" si="37"/>
        <v>6408</v>
      </c>
      <c r="M1408" s="3">
        <v>0.3</v>
      </c>
    </row>
    <row r="1409" spans="2:13" x14ac:dyDescent="0.25">
      <c r="B1409" t="s">
        <v>22</v>
      </c>
      <c r="C1409" s="1" t="s">
        <v>20</v>
      </c>
      <c r="D1409" s="2">
        <v>44584</v>
      </c>
      <c r="E1409" s="8" t="s">
        <v>76</v>
      </c>
      <c r="F1409" s="8" t="s">
        <v>82</v>
      </c>
      <c r="G1409" s="8" t="s">
        <v>82</v>
      </c>
      <c r="H1409" t="s">
        <v>33</v>
      </c>
      <c r="I1409" s="4">
        <v>4600</v>
      </c>
      <c r="J1409" s="8">
        <v>9</v>
      </c>
      <c r="K1409" s="4">
        <f t="shared" si="36"/>
        <v>41400</v>
      </c>
      <c r="L1409" s="4">
        <f t="shared" si="37"/>
        <v>10350</v>
      </c>
      <c r="M1409" s="3">
        <v>0.25</v>
      </c>
    </row>
    <row r="1410" spans="2:13" x14ac:dyDescent="0.25">
      <c r="B1410" t="s">
        <v>22</v>
      </c>
      <c r="C1410" s="1" t="s">
        <v>20</v>
      </c>
      <c r="D1410" s="2">
        <v>44591</v>
      </c>
      <c r="E1410" s="8" t="s">
        <v>76</v>
      </c>
      <c r="F1410" s="8" t="s">
        <v>82</v>
      </c>
      <c r="G1410" s="8" t="s">
        <v>82</v>
      </c>
      <c r="H1410" t="s">
        <v>19</v>
      </c>
      <c r="I1410" s="4">
        <v>500</v>
      </c>
      <c r="J1410" s="8">
        <v>3</v>
      </c>
      <c r="K1410" s="4">
        <f t="shared" si="36"/>
        <v>1500</v>
      </c>
      <c r="L1410" s="4">
        <f t="shared" si="37"/>
        <v>375</v>
      </c>
      <c r="M1410" s="3">
        <v>0.25</v>
      </c>
    </row>
    <row r="1411" spans="2:13" x14ac:dyDescent="0.25">
      <c r="B1411" t="s">
        <v>24</v>
      </c>
      <c r="C1411" s="1" t="s">
        <v>20</v>
      </c>
      <c r="D1411" s="2">
        <v>44591</v>
      </c>
      <c r="E1411" s="8" t="s">
        <v>76</v>
      </c>
      <c r="F1411" s="8" t="s">
        <v>82</v>
      </c>
      <c r="G1411" s="8" t="s">
        <v>82</v>
      </c>
      <c r="H1411" t="s">
        <v>32</v>
      </c>
      <c r="I1411" s="4">
        <v>3200</v>
      </c>
      <c r="J1411" s="8">
        <v>6</v>
      </c>
      <c r="K1411" s="4">
        <f t="shared" si="36"/>
        <v>19200</v>
      </c>
      <c r="L1411" s="4">
        <f t="shared" si="37"/>
        <v>3840</v>
      </c>
      <c r="M1411" s="3">
        <v>0.2</v>
      </c>
    </row>
    <row r="1412" spans="2:13" x14ac:dyDescent="0.25">
      <c r="B1412" t="s">
        <v>13</v>
      </c>
      <c r="C1412" s="1" t="s">
        <v>20</v>
      </c>
      <c r="D1412" s="2">
        <v>44591</v>
      </c>
      <c r="E1412" s="8" t="s">
        <v>76</v>
      </c>
      <c r="F1412" s="8" t="s">
        <v>82</v>
      </c>
      <c r="G1412" s="8" t="s">
        <v>82</v>
      </c>
      <c r="H1412" t="s">
        <v>33</v>
      </c>
      <c r="I1412" s="4">
        <v>4600</v>
      </c>
      <c r="J1412" s="8">
        <v>7</v>
      </c>
      <c r="K1412" s="4">
        <f t="shared" si="36"/>
        <v>32200</v>
      </c>
      <c r="L1412" s="4">
        <f t="shared" si="37"/>
        <v>8050</v>
      </c>
      <c r="M1412" s="3">
        <v>0.25</v>
      </c>
    </row>
    <row r="1413" spans="2:13" x14ac:dyDescent="0.25">
      <c r="B1413" t="s">
        <v>22</v>
      </c>
      <c r="C1413" s="1" t="s">
        <v>20</v>
      </c>
      <c r="D1413" s="2">
        <v>44591</v>
      </c>
      <c r="E1413" s="8" t="s">
        <v>76</v>
      </c>
      <c r="F1413" s="8" t="s">
        <v>82</v>
      </c>
      <c r="G1413" s="8" t="s">
        <v>82</v>
      </c>
      <c r="H1413" t="s">
        <v>31</v>
      </c>
      <c r="I1413" s="4">
        <v>5300</v>
      </c>
      <c r="J1413" s="8">
        <v>10</v>
      </c>
      <c r="K1413" s="4">
        <f t="shared" si="36"/>
        <v>53000</v>
      </c>
      <c r="L1413" s="4">
        <f t="shared" si="37"/>
        <v>15900</v>
      </c>
      <c r="M1413" s="3">
        <v>0.3</v>
      </c>
    </row>
    <row r="1414" spans="2:13" x14ac:dyDescent="0.25">
      <c r="B1414" t="s">
        <v>13</v>
      </c>
      <c r="C1414" s="1" t="s">
        <v>20</v>
      </c>
      <c r="D1414" s="2">
        <v>44598</v>
      </c>
      <c r="E1414" s="8" t="s">
        <v>76</v>
      </c>
      <c r="F1414" s="8" t="s">
        <v>82</v>
      </c>
      <c r="G1414" s="8" t="s">
        <v>82</v>
      </c>
      <c r="H1414" t="s">
        <v>23</v>
      </c>
      <c r="I1414" s="4">
        <v>5130</v>
      </c>
      <c r="J1414" s="8">
        <v>3</v>
      </c>
      <c r="K1414" s="4">
        <f t="shared" si="36"/>
        <v>15390</v>
      </c>
      <c r="L1414" s="4">
        <f t="shared" si="37"/>
        <v>6156</v>
      </c>
      <c r="M1414" s="3">
        <v>0.4</v>
      </c>
    </row>
    <row r="1415" spans="2:13" x14ac:dyDescent="0.25">
      <c r="B1415" t="s">
        <v>22</v>
      </c>
      <c r="C1415" s="1" t="s">
        <v>20</v>
      </c>
      <c r="D1415" s="2">
        <v>44598</v>
      </c>
      <c r="E1415" s="8" t="s">
        <v>76</v>
      </c>
      <c r="F1415" s="8" t="s">
        <v>82</v>
      </c>
      <c r="G1415" s="8" t="s">
        <v>82</v>
      </c>
      <c r="H1415" t="s">
        <v>30</v>
      </c>
      <c r="I1415" s="4">
        <v>3400</v>
      </c>
      <c r="J1415" s="8">
        <v>5</v>
      </c>
      <c r="K1415" s="4">
        <f t="shared" si="36"/>
        <v>17000</v>
      </c>
      <c r="L1415" s="4">
        <f t="shared" si="37"/>
        <v>5950</v>
      </c>
      <c r="M1415" s="3">
        <v>0.35</v>
      </c>
    </row>
    <row r="1416" spans="2:13" x14ac:dyDescent="0.25">
      <c r="B1416" t="s">
        <v>24</v>
      </c>
      <c r="C1416" s="1" t="s">
        <v>14</v>
      </c>
      <c r="D1416" s="2">
        <v>44598</v>
      </c>
      <c r="E1416" s="8" t="s">
        <v>76</v>
      </c>
      <c r="F1416" s="8" t="s">
        <v>82</v>
      </c>
      <c r="G1416" s="8" t="s">
        <v>82</v>
      </c>
      <c r="H1416" t="s">
        <v>18</v>
      </c>
      <c r="I1416" s="4">
        <v>8902</v>
      </c>
      <c r="J1416" s="8">
        <v>5</v>
      </c>
      <c r="K1416" s="4">
        <f t="shared" si="36"/>
        <v>44510</v>
      </c>
      <c r="L1416" s="4">
        <f t="shared" si="37"/>
        <v>15578.499999999998</v>
      </c>
      <c r="M1416" s="3">
        <v>0.35</v>
      </c>
    </row>
    <row r="1417" spans="2:13" x14ac:dyDescent="0.25">
      <c r="B1417" t="s">
        <v>13</v>
      </c>
      <c r="C1417" s="1" t="s">
        <v>20</v>
      </c>
      <c r="D1417" s="2">
        <v>44598</v>
      </c>
      <c r="E1417" s="8" t="s">
        <v>76</v>
      </c>
      <c r="F1417" s="8" t="s">
        <v>82</v>
      </c>
      <c r="G1417" s="8" t="s">
        <v>82</v>
      </c>
      <c r="H1417" t="s">
        <v>29</v>
      </c>
      <c r="I1417" s="4">
        <v>5340</v>
      </c>
      <c r="J1417" s="8">
        <v>9</v>
      </c>
      <c r="K1417" s="4">
        <f t="shared" si="36"/>
        <v>48060</v>
      </c>
      <c r="L1417" s="4">
        <f t="shared" si="37"/>
        <v>14418</v>
      </c>
      <c r="M1417" s="3">
        <v>0.3</v>
      </c>
    </row>
    <row r="1418" spans="2:13" x14ac:dyDescent="0.25">
      <c r="B1418" t="s">
        <v>13</v>
      </c>
      <c r="C1418" s="1" t="s">
        <v>20</v>
      </c>
      <c r="D1418" s="2">
        <v>44605</v>
      </c>
      <c r="E1418" s="8" t="s">
        <v>76</v>
      </c>
      <c r="F1418" s="8" t="s">
        <v>82</v>
      </c>
      <c r="G1418" s="8" t="s">
        <v>82</v>
      </c>
      <c r="H1418" t="s">
        <v>23</v>
      </c>
      <c r="I1418" s="4">
        <v>5130</v>
      </c>
      <c r="J1418" s="8">
        <v>3</v>
      </c>
      <c r="K1418" s="4">
        <f t="shared" si="36"/>
        <v>15390</v>
      </c>
      <c r="L1418" s="4">
        <f t="shared" si="37"/>
        <v>6156</v>
      </c>
      <c r="M1418" s="3">
        <v>0.4</v>
      </c>
    </row>
    <row r="1419" spans="2:13" x14ac:dyDescent="0.25">
      <c r="B1419" t="s">
        <v>13</v>
      </c>
      <c r="C1419" s="1" t="s">
        <v>20</v>
      </c>
      <c r="D1419" s="2">
        <v>44605</v>
      </c>
      <c r="E1419" s="8" t="s">
        <v>76</v>
      </c>
      <c r="F1419" s="8" t="s">
        <v>82</v>
      </c>
      <c r="G1419" s="8" t="s">
        <v>82</v>
      </c>
      <c r="H1419" t="s">
        <v>33</v>
      </c>
      <c r="I1419" s="4">
        <v>4600</v>
      </c>
      <c r="J1419" s="8">
        <v>7</v>
      </c>
      <c r="K1419" s="4">
        <f t="shared" si="36"/>
        <v>32200</v>
      </c>
      <c r="L1419" s="4">
        <f t="shared" si="37"/>
        <v>8050</v>
      </c>
      <c r="M1419" s="3">
        <v>0.25</v>
      </c>
    </row>
    <row r="1420" spans="2:13" x14ac:dyDescent="0.25">
      <c r="B1420" t="s">
        <v>27</v>
      </c>
      <c r="C1420" s="1" t="s">
        <v>14</v>
      </c>
      <c r="D1420" s="2">
        <v>44605</v>
      </c>
      <c r="E1420" s="8" t="s">
        <v>76</v>
      </c>
      <c r="F1420" s="8" t="s">
        <v>82</v>
      </c>
      <c r="G1420" s="8" t="s">
        <v>82</v>
      </c>
      <c r="H1420" t="s">
        <v>29</v>
      </c>
      <c r="I1420" s="4">
        <v>5340</v>
      </c>
      <c r="J1420" s="8">
        <v>10</v>
      </c>
      <c r="K1420" s="4">
        <f t="shared" si="36"/>
        <v>53400</v>
      </c>
      <c r="L1420" s="4">
        <f t="shared" si="37"/>
        <v>16020</v>
      </c>
      <c r="M1420" s="3">
        <v>0.3</v>
      </c>
    </row>
    <row r="1421" spans="2:13" x14ac:dyDescent="0.25">
      <c r="B1421" t="s">
        <v>13</v>
      </c>
      <c r="C1421" s="1" t="s">
        <v>20</v>
      </c>
      <c r="D1421" s="2">
        <v>44605</v>
      </c>
      <c r="E1421" s="8" t="s">
        <v>76</v>
      </c>
      <c r="F1421" s="8" t="s">
        <v>82</v>
      </c>
      <c r="G1421" s="8" t="s">
        <v>82</v>
      </c>
      <c r="H1421" t="s">
        <v>33</v>
      </c>
      <c r="I1421" s="4">
        <v>4600</v>
      </c>
      <c r="J1421" s="8">
        <v>12</v>
      </c>
      <c r="K1421" s="4">
        <f t="shared" si="36"/>
        <v>55200</v>
      </c>
      <c r="L1421" s="4">
        <f t="shared" si="37"/>
        <v>13800</v>
      </c>
      <c r="M1421" s="3">
        <v>0.25</v>
      </c>
    </row>
    <row r="1422" spans="2:13" x14ac:dyDescent="0.25">
      <c r="B1422" t="s">
        <v>27</v>
      </c>
      <c r="C1422" s="1" t="s">
        <v>20</v>
      </c>
      <c r="D1422" s="2">
        <v>44612</v>
      </c>
      <c r="E1422" s="8" t="s">
        <v>76</v>
      </c>
      <c r="F1422" s="8" t="s">
        <v>82</v>
      </c>
      <c r="G1422" s="8" t="s">
        <v>82</v>
      </c>
      <c r="H1422" t="s">
        <v>28</v>
      </c>
      <c r="I1422" s="4">
        <v>1500</v>
      </c>
      <c r="J1422" s="8">
        <v>3</v>
      </c>
      <c r="K1422" s="4">
        <f t="shared" si="36"/>
        <v>4500</v>
      </c>
      <c r="L1422" s="4">
        <f t="shared" si="37"/>
        <v>1800</v>
      </c>
      <c r="M1422" s="3">
        <v>0.4</v>
      </c>
    </row>
    <row r="1423" spans="2:13" x14ac:dyDescent="0.25">
      <c r="B1423" t="s">
        <v>27</v>
      </c>
      <c r="C1423" s="1" t="s">
        <v>20</v>
      </c>
      <c r="D1423" s="2">
        <v>44612</v>
      </c>
      <c r="E1423" s="8" t="s">
        <v>76</v>
      </c>
      <c r="F1423" s="8" t="s">
        <v>82</v>
      </c>
      <c r="G1423" s="8" t="s">
        <v>82</v>
      </c>
      <c r="H1423" t="s">
        <v>26</v>
      </c>
      <c r="I1423" s="4">
        <v>1700</v>
      </c>
      <c r="J1423" s="8">
        <v>8</v>
      </c>
      <c r="K1423" s="4">
        <f t="shared" si="36"/>
        <v>13600</v>
      </c>
      <c r="L1423" s="4">
        <f t="shared" si="37"/>
        <v>6800</v>
      </c>
      <c r="M1423" s="3">
        <v>0.5</v>
      </c>
    </row>
    <row r="1424" spans="2:13" x14ac:dyDescent="0.25">
      <c r="B1424" t="s">
        <v>22</v>
      </c>
      <c r="C1424" s="1" t="s">
        <v>14</v>
      </c>
      <c r="D1424" s="2">
        <v>44612</v>
      </c>
      <c r="E1424" s="8" t="s">
        <v>76</v>
      </c>
      <c r="F1424" s="8" t="s">
        <v>82</v>
      </c>
      <c r="G1424" s="8" t="s">
        <v>82</v>
      </c>
      <c r="H1424" t="s">
        <v>32</v>
      </c>
      <c r="I1424" s="4">
        <v>3200</v>
      </c>
      <c r="J1424" s="8">
        <v>5</v>
      </c>
      <c r="K1424" s="4">
        <f t="shared" si="36"/>
        <v>16000</v>
      </c>
      <c r="L1424" s="4">
        <f t="shared" si="37"/>
        <v>3200</v>
      </c>
      <c r="M1424" s="3">
        <v>0.2</v>
      </c>
    </row>
    <row r="1425" spans="2:13" x14ac:dyDescent="0.25">
      <c r="B1425" t="s">
        <v>13</v>
      </c>
      <c r="C1425" s="1" t="s">
        <v>14</v>
      </c>
      <c r="D1425" s="2">
        <v>44612</v>
      </c>
      <c r="E1425" s="8" t="s">
        <v>76</v>
      </c>
      <c r="F1425" s="8" t="s">
        <v>82</v>
      </c>
      <c r="G1425" s="8" t="s">
        <v>82</v>
      </c>
      <c r="H1425" t="s">
        <v>33</v>
      </c>
      <c r="I1425" s="4">
        <v>4600</v>
      </c>
      <c r="J1425" s="8">
        <v>4</v>
      </c>
      <c r="K1425" s="4">
        <f t="shared" si="36"/>
        <v>18400</v>
      </c>
      <c r="L1425" s="4">
        <f t="shared" si="37"/>
        <v>4600</v>
      </c>
      <c r="M1425" s="3">
        <v>0.25</v>
      </c>
    </row>
    <row r="1426" spans="2:13" x14ac:dyDescent="0.25">
      <c r="B1426" t="s">
        <v>27</v>
      </c>
      <c r="C1426" s="1" t="s">
        <v>14</v>
      </c>
      <c r="D1426" s="2">
        <v>44619</v>
      </c>
      <c r="E1426" s="8" t="s">
        <v>76</v>
      </c>
      <c r="F1426" s="8" t="s">
        <v>82</v>
      </c>
      <c r="G1426" s="8" t="s">
        <v>82</v>
      </c>
      <c r="H1426" t="s">
        <v>19</v>
      </c>
      <c r="I1426" s="4">
        <v>500</v>
      </c>
      <c r="J1426" s="8">
        <v>1</v>
      </c>
      <c r="K1426" s="4">
        <f t="shared" si="36"/>
        <v>500</v>
      </c>
      <c r="L1426" s="4">
        <f t="shared" si="37"/>
        <v>125</v>
      </c>
      <c r="M1426" s="3">
        <v>0.25</v>
      </c>
    </row>
    <row r="1427" spans="2:13" x14ac:dyDescent="0.25">
      <c r="B1427" t="s">
        <v>22</v>
      </c>
      <c r="C1427" s="1" t="s">
        <v>20</v>
      </c>
      <c r="D1427" s="2">
        <v>44619</v>
      </c>
      <c r="E1427" s="8" t="s">
        <v>76</v>
      </c>
      <c r="F1427" s="8" t="s">
        <v>82</v>
      </c>
      <c r="G1427" s="8" t="s">
        <v>82</v>
      </c>
      <c r="H1427" t="s">
        <v>19</v>
      </c>
      <c r="I1427" s="4">
        <v>500</v>
      </c>
      <c r="J1427" s="8">
        <v>2</v>
      </c>
      <c r="K1427" s="4">
        <f t="shared" si="36"/>
        <v>1000</v>
      </c>
      <c r="L1427" s="4">
        <f t="shared" si="37"/>
        <v>250</v>
      </c>
      <c r="M1427" s="3">
        <v>0.25</v>
      </c>
    </row>
    <row r="1428" spans="2:13" x14ac:dyDescent="0.25">
      <c r="B1428" t="s">
        <v>34</v>
      </c>
      <c r="C1428" s="1" t="s">
        <v>20</v>
      </c>
      <c r="D1428" s="2">
        <v>44619</v>
      </c>
      <c r="E1428" s="8" t="s">
        <v>76</v>
      </c>
      <c r="F1428" s="8" t="s">
        <v>82</v>
      </c>
      <c r="G1428" s="8" t="s">
        <v>82</v>
      </c>
      <c r="H1428" t="s">
        <v>18</v>
      </c>
      <c r="I1428" s="4">
        <v>8902</v>
      </c>
      <c r="J1428" s="8">
        <v>1</v>
      </c>
      <c r="K1428" s="4">
        <f t="shared" si="36"/>
        <v>8902</v>
      </c>
      <c r="L1428" s="4">
        <f t="shared" si="37"/>
        <v>3115.7</v>
      </c>
      <c r="M1428" s="3">
        <v>0.35</v>
      </c>
    </row>
    <row r="1429" spans="2:13" x14ac:dyDescent="0.25">
      <c r="B1429" t="s">
        <v>22</v>
      </c>
      <c r="C1429" s="1" t="s">
        <v>14</v>
      </c>
      <c r="D1429" s="2">
        <v>44619</v>
      </c>
      <c r="E1429" s="8" t="s">
        <v>76</v>
      </c>
      <c r="F1429" s="8" t="s">
        <v>82</v>
      </c>
      <c r="G1429" s="8" t="s">
        <v>82</v>
      </c>
      <c r="H1429" t="s">
        <v>28</v>
      </c>
      <c r="I1429" s="4">
        <v>1500</v>
      </c>
      <c r="J1429" s="8">
        <v>10</v>
      </c>
      <c r="K1429" s="4">
        <f t="shared" si="36"/>
        <v>15000</v>
      </c>
      <c r="L1429" s="4">
        <f t="shared" si="37"/>
        <v>6000</v>
      </c>
      <c r="M1429" s="3">
        <v>0.4</v>
      </c>
    </row>
    <row r="1430" spans="2:13" x14ac:dyDescent="0.25">
      <c r="B1430" t="s">
        <v>34</v>
      </c>
      <c r="C1430" s="1" t="s">
        <v>20</v>
      </c>
      <c r="D1430" s="2">
        <v>44626</v>
      </c>
      <c r="E1430" s="8" t="s">
        <v>76</v>
      </c>
      <c r="F1430" s="8" t="s">
        <v>82</v>
      </c>
      <c r="G1430" s="8" t="s">
        <v>82</v>
      </c>
      <c r="H1430" t="s">
        <v>25</v>
      </c>
      <c r="I1430" s="4">
        <v>300</v>
      </c>
      <c r="J1430" s="8">
        <v>11</v>
      </c>
      <c r="K1430" s="4">
        <f t="shared" si="36"/>
        <v>3300</v>
      </c>
      <c r="L1430" s="4">
        <f t="shared" si="37"/>
        <v>495</v>
      </c>
      <c r="M1430" s="3">
        <v>0.15</v>
      </c>
    </row>
    <row r="1431" spans="2:13" x14ac:dyDescent="0.25">
      <c r="B1431" t="s">
        <v>27</v>
      </c>
      <c r="C1431" s="1" t="s">
        <v>14</v>
      </c>
      <c r="D1431" s="2">
        <v>44626</v>
      </c>
      <c r="E1431" s="8" t="s">
        <v>76</v>
      </c>
      <c r="F1431" s="8" t="s">
        <v>82</v>
      </c>
      <c r="G1431" s="8" t="s">
        <v>82</v>
      </c>
      <c r="H1431" t="s">
        <v>30</v>
      </c>
      <c r="I1431" s="4">
        <v>3400</v>
      </c>
      <c r="J1431" s="8">
        <v>6</v>
      </c>
      <c r="K1431" s="4">
        <f t="shared" si="36"/>
        <v>20400</v>
      </c>
      <c r="L1431" s="4">
        <f t="shared" si="37"/>
        <v>7140</v>
      </c>
      <c r="M1431" s="3">
        <v>0.35</v>
      </c>
    </row>
    <row r="1432" spans="2:13" x14ac:dyDescent="0.25">
      <c r="B1432" t="s">
        <v>27</v>
      </c>
      <c r="C1432" s="1" t="s">
        <v>20</v>
      </c>
      <c r="D1432" s="2">
        <v>44626</v>
      </c>
      <c r="E1432" s="8" t="s">
        <v>76</v>
      </c>
      <c r="F1432" s="8" t="s">
        <v>82</v>
      </c>
      <c r="G1432" s="8" t="s">
        <v>82</v>
      </c>
      <c r="H1432" t="s">
        <v>23</v>
      </c>
      <c r="I1432" s="4">
        <v>5130</v>
      </c>
      <c r="J1432" s="8">
        <v>6</v>
      </c>
      <c r="K1432" s="4">
        <f t="shared" si="36"/>
        <v>30780</v>
      </c>
      <c r="L1432" s="4">
        <f t="shared" si="37"/>
        <v>12312</v>
      </c>
      <c r="M1432" s="3">
        <v>0.4</v>
      </c>
    </row>
    <row r="1433" spans="2:13" x14ac:dyDescent="0.25">
      <c r="B1433" t="s">
        <v>24</v>
      </c>
      <c r="C1433" s="1" t="s">
        <v>20</v>
      </c>
      <c r="D1433" s="2">
        <v>44626</v>
      </c>
      <c r="E1433" s="8" t="s">
        <v>76</v>
      </c>
      <c r="F1433" s="8" t="s">
        <v>82</v>
      </c>
      <c r="G1433" s="8" t="s">
        <v>82</v>
      </c>
      <c r="H1433" t="s">
        <v>29</v>
      </c>
      <c r="I1433" s="4">
        <v>5340</v>
      </c>
      <c r="J1433" s="8">
        <v>12</v>
      </c>
      <c r="K1433" s="4">
        <f t="shared" si="36"/>
        <v>64080</v>
      </c>
      <c r="L1433" s="4">
        <f t="shared" si="37"/>
        <v>19224</v>
      </c>
      <c r="M1433" s="3">
        <v>0.3</v>
      </c>
    </row>
    <row r="1434" spans="2:13" x14ac:dyDescent="0.25">
      <c r="B1434" t="s">
        <v>13</v>
      </c>
      <c r="C1434" s="1" t="s">
        <v>20</v>
      </c>
      <c r="D1434" s="2">
        <v>44633</v>
      </c>
      <c r="E1434" s="8" t="s">
        <v>76</v>
      </c>
      <c r="F1434" s="8" t="s">
        <v>82</v>
      </c>
      <c r="G1434" s="8" t="s">
        <v>82</v>
      </c>
      <c r="H1434" t="s">
        <v>21</v>
      </c>
      <c r="I1434" s="4">
        <v>1200</v>
      </c>
      <c r="J1434" s="8">
        <v>2</v>
      </c>
      <c r="K1434" s="4">
        <f t="shared" ref="K1434:K1497" si="38">I1434*J1434</f>
        <v>2400</v>
      </c>
      <c r="L1434" s="4">
        <f t="shared" ref="L1434:L1497" si="39">K1434*M1434</f>
        <v>720</v>
      </c>
      <c r="M1434" s="3">
        <v>0.3</v>
      </c>
    </row>
    <row r="1435" spans="2:13" x14ac:dyDescent="0.25">
      <c r="B1435" t="s">
        <v>13</v>
      </c>
      <c r="C1435" s="1" t="s">
        <v>20</v>
      </c>
      <c r="D1435" s="2">
        <v>44633</v>
      </c>
      <c r="E1435" s="8" t="s">
        <v>76</v>
      </c>
      <c r="F1435" s="8" t="s">
        <v>82</v>
      </c>
      <c r="G1435" s="8" t="s">
        <v>82</v>
      </c>
      <c r="H1435" t="s">
        <v>31</v>
      </c>
      <c r="I1435" s="4">
        <v>5300</v>
      </c>
      <c r="J1435" s="8">
        <v>1</v>
      </c>
      <c r="K1435" s="4">
        <f t="shared" si="38"/>
        <v>5300</v>
      </c>
      <c r="L1435" s="4">
        <f t="shared" si="39"/>
        <v>1590</v>
      </c>
      <c r="M1435" s="3">
        <v>0.3</v>
      </c>
    </row>
    <row r="1436" spans="2:13" x14ac:dyDescent="0.25">
      <c r="B1436" t="s">
        <v>13</v>
      </c>
      <c r="C1436" s="1" t="s">
        <v>14</v>
      </c>
      <c r="D1436" s="2">
        <v>44633</v>
      </c>
      <c r="E1436" s="8" t="s">
        <v>76</v>
      </c>
      <c r="F1436" s="8" t="s">
        <v>82</v>
      </c>
      <c r="G1436" s="8" t="s">
        <v>82</v>
      </c>
      <c r="H1436" t="s">
        <v>30</v>
      </c>
      <c r="I1436" s="4">
        <v>3400</v>
      </c>
      <c r="J1436" s="8">
        <v>11</v>
      </c>
      <c r="K1436" s="4">
        <f t="shared" si="38"/>
        <v>37400</v>
      </c>
      <c r="L1436" s="4">
        <f t="shared" si="39"/>
        <v>13090</v>
      </c>
      <c r="M1436" s="3">
        <v>0.35</v>
      </c>
    </row>
    <row r="1437" spans="2:13" x14ac:dyDescent="0.25">
      <c r="B1437" t="s">
        <v>13</v>
      </c>
      <c r="C1437" s="1" t="s">
        <v>14</v>
      </c>
      <c r="D1437" s="2">
        <v>44633</v>
      </c>
      <c r="E1437" s="8" t="s">
        <v>76</v>
      </c>
      <c r="F1437" s="8" t="s">
        <v>82</v>
      </c>
      <c r="G1437" s="8" t="s">
        <v>82</v>
      </c>
      <c r="H1437" t="s">
        <v>18</v>
      </c>
      <c r="I1437" s="4">
        <v>8902</v>
      </c>
      <c r="J1437" s="8">
        <v>10</v>
      </c>
      <c r="K1437" s="4">
        <f t="shared" si="38"/>
        <v>89020</v>
      </c>
      <c r="L1437" s="4">
        <f t="shared" si="39"/>
        <v>31156.999999999996</v>
      </c>
      <c r="M1437" s="3">
        <v>0.35</v>
      </c>
    </row>
    <row r="1438" spans="2:13" x14ac:dyDescent="0.25">
      <c r="B1438" t="s">
        <v>13</v>
      </c>
      <c r="C1438" s="1" t="s">
        <v>20</v>
      </c>
      <c r="D1438" s="2">
        <v>44640</v>
      </c>
      <c r="E1438" s="8" t="s">
        <v>76</v>
      </c>
      <c r="F1438" s="8" t="s">
        <v>82</v>
      </c>
      <c r="G1438" s="8" t="s">
        <v>82</v>
      </c>
      <c r="H1438" t="s">
        <v>32</v>
      </c>
      <c r="I1438" s="4">
        <v>3200</v>
      </c>
      <c r="J1438" s="8">
        <v>1</v>
      </c>
      <c r="K1438" s="4">
        <f t="shared" si="38"/>
        <v>3200</v>
      </c>
      <c r="L1438" s="4">
        <f t="shared" si="39"/>
        <v>640</v>
      </c>
      <c r="M1438" s="3">
        <v>0.2</v>
      </c>
    </row>
    <row r="1439" spans="2:13" x14ac:dyDescent="0.25">
      <c r="B1439" t="s">
        <v>13</v>
      </c>
      <c r="C1439" s="1" t="s">
        <v>20</v>
      </c>
      <c r="D1439" s="2">
        <v>44640</v>
      </c>
      <c r="E1439" s="8" t="s">
        <v>76</v>
      </c>
      <c r="F1439" s="8" t="s">
        <v>82</v>
      </c>
      <c r="G1439" s="8" t="s">
        <v>82</v>
      </c>
      <c r="H1439" t="s">
        <v>33</v>
      </c>
      <c r="I1439" s="4">
        <v>4600</v>
      </c>
      <c r="J1439" s="8">
        <v>6</v>
      </c>
      <c r="K1439" s="4">
        <f t="shared" si="38"/>
        <v>27600</v>
      </c>
      <c r="L1439" s="4">
        <f t="shared" si="39"/>
        <v>6900</v>
      </c>
      <c r="M1439" s="3">
        <v>0.25</v>
      </c>
    </row>
    <row r="1440" spans="2:13" x14ac:dyDescent="0.25">
      <c r="B1440" t="s">
        <v>34</v>
      </c>
      <c r="C1440" s="1" t="s">
        <v>14</v>
      </c>
      <c r="D1440" s="2">
        <v>44640</v>
      </c>
      <c r="E1440" s="8" t="s">
        <v>76</v>
      </c>
      <c r="F1440" s="8" t="s">
        <v>82</v>
      </c>
      <c r="G1440" s="8" t="s">
        <v>82</v>
      </c>
      <c r="H1440" t="s">
        <v>23</v>
      </c>
      <c r="I1440" s="4">
        <v>5130</v>
      </c>
      <c r="J1440" s="8">
        <v>9</v>
      </c>
      <c r="K1440" s="4">
        <f t="shared" si="38"/>
        <v>46170</v>
      </c>
      <c r="L1440" s="4">
        <f t="shared" si="39"/>
        <v>18468</v>
      </c>
      <c r="M1440" s="3">
        <v>0.4</v>
      </c>
    </row>
    <row r="1441" spans="2:13" x14ac:dyDescent="0.25">
      <c r="B1441" t="s">
        <v>27</v>
      </c>
      <c r="C1441" s="1" t="s">
        <v>20</v>
      </c>
      <c r="D1441" s="2">
        <v>44640</v>
      </c>
      <c r="E1441" s="8" t="s">
        <v>76</v>
      </c>
      <c r="F1441" s="8" t="s">
        <v>82</v>
      </c>
      <c r="G1441" s="8" t="s">
        <v>82</v>
      </c>
      <c r="H1441" t="s">
        <v>33</v>
      </c>
      <c r="I1441" s="4">
        <v>4600</v>
      </c>
      <c r="J1441" s="8">
        <v>11</v>
      </c>
      <c r="K1441" s="4">
        <f t="shared" si="38"/>
        <v>50600</v>
      </c>
      <c r="L1441" s="4">
        <f t="shared" si="39"/>
        <v>12650</v>
      </c>
      <c r="M1441" s="3">
        <v>0.25</v>
      </c>
    </row>
    <row r="1442" spans="2:13" x14ac:dyDescent="0.25">
      <c r="B1442" t="s">
        <v>27</v>
      </c>
      <c r="C1442" s="1" t="s">
        <v>20</v>
      </c>
      <c r="D1442" s="2">
        <v>44647</v>
      </c>
      <c r="E1442" s="8" t="s">
        <v>76</v>
      </c>
      <c r="F1442" s="8" t="s">
        <v>82</v>
      </c>
      <c r="G1442" s="8" t="s">
        <v>82</v>
      </c>
      <c r="H1442" t="s">
        <v>26</v>
      </c>
      <c r="I1442" s="4">
        <v>1700</v>
      </c>
      <c r="J1442" s="8">
        <v>9</v>
      </c>
      <c r="K1442" s="4">
        <f t="shared" si="38"/>
        <v>15300</v>
      </c>
      <c r="L1442" s="4">
        <f t="shared" si="39"/>
        <v>7650</v>
      </c>
      <c r="M1442" s="3">
        <v>0.5</v>
      </c>
    </row>
    <row r="1443" spans="2:13" x14ac:dyDescent="0.25">
      <c r="B1443" t="s">
        <v>13</v>
      </c>
      <c r="C1443" s="1" t="s">
        <v>20</v>
      </c>
      <c r="D1443" s="2">
        <v>44647</v>
      </c>
      <c r="E1443" s="8" t="s">
        <v>76</v>
      </c>
      <c r="F1443" s="8" t="s">
        <v>82</v>
      </c>
      <c r="G1443" s="8" t="s">
        <v>82</v>
      </c>
      <c r="H1443" t="s">
        <v>33</v>
      </c>
      <c r="I1443" s="4">
        <v>4600</v>
      </c>
      <c r="J1443" s="8">
        <v>4</v>
      </c>
      <c r="K1443" s="4">
        <f t="shared" si="38"/>
        <v>18400</v>
      </c>
      <c r="L1443" s="4">
        <f t="shared" si="39"/>
        <v>4600</v>
      </c>
      <c r="M1443" s="3">
        <v>0.25</v>
      </c>
    </row>
    <row r="1444" spans="2:13" x14ac:dyDescent="0.25">
      <c r="B1444" t="s">
        <v>13</v>
      </c>
      <c r="C1444" s="1" t="s">
        <v>20</v>
      </c>
      <c r="D1444" s="2">
        <v>44647</v>
      </c>
      <c r="E1444" s="8" t="s">
        <v>76</v>
      </c>
      <c r="F1444" s="8" t="s">
        <v>82</v>
      </c>
      <c r="G1444" s="8" t="s">
        <v>82</v>
      </c>
      <c r="H1444" t="s">
        <v>31</v>
      </c>
      <c r="I1444" s="4">
        <v>5300</v>
      </c>
      <c r="J1444" s="8">
        <v>5</v>
      </c>
      <c r="K1444" s="4">
        <f t="shared" si="38"/>
        <v>26500</v>
      </c>
      <c r="L1444" s="4">
        <f t="shared" si="39"/>
        <v>7950</v>
      </c>
      <c r="M1444" s="3">
        <v>0.3</v>
      </c>
    </row>
    <row r="1445" spans="2:13" x14ac:dyDescent="0.25">
      <c r="B1445" t="s">
        <v>24</v>
      </c>
      <c r="C1445" s="1" t="s">
        <v>20</v>
      </c>
      <c r="D1445" s="2">
        <v>44647</v>
      </c>
      <c r="E1445" s="8" t="s">
        <v>76</v>
      </c>
      <c r="F1445" s="8" t="s">
        <v>82</v>
      </c>
      <c r="G1445" s="8" t="s">
        <v>82</v>
      </c>
      <c r="H1445" t="s">
        <v>31</v>
      </c>
      <c r="I1445" s="4">
        <v>5300</v>
      </c>
      <c r="J1445" s="8">
        <v>7</v>
      </c>
      <c r="K1445" s="4">
        <f t="shared" si="38"/>
        <v>37100</v>
      </c>
      <c r="L1445" s="4">
        <f t="shared" si="39"/>
        <v>11130</v>
      </c>
      <c r="M1445" s="3">
        <v>0.3</v>
      </c>
    </row>
    <row r="1446" spans="2:13" x14ac:dyDescent="0.25">
      <c r="B1446" t="s">
        <v>13</v>
      </c>
      <c r="C1446" s="1" t="s">
        <v>20</v>
      </c>
      <c r="D1446" s="2">
        <v>44654</v>
      </c>
      <c r="E1446" s="8" t="s">
        <v>76</v>
      </c>
      <c r="F1446" s="8" t="s">
        <v>82</v>
      </c>
      <c r="G1446" s="8" t="s">
        <v>82</v>
      </c>
      <c r="H1446" t="s">
        <v>21</v>
      </c>
      <c r="I1446" s="4">
        <v>1200</v>
      </c>
      <c r="J1446" s="8">
        <v>1</v>
      </c>
      <c r="K1446" s="4">
        <f t="shared" si="38"/>
        <v>1200</v>
      </c>
      <c r="L1446" s="4">
        <f t="shared" si="39"/>
        <v>360</v>
      </c>
      <c r="M1446" s="3">
        <v>0.3</v>
      </c>
    </row>
    <row r="1447" spans="2:13" x14ac:dyDescent="0.25">
      <c r="B1447" t="s">
        <v>22</v>
      </c>
      <c r="C1447" s="1" t="s">
        <v>20</v>
      </c>
      <c r="D1447" s="2">
        <v>44654</v>
      </c>
      <c r="E1447" s="8" t="s">
        <v>76</v>
      </c>
      <c r="F1447" s="8" t="s">
        <v>82</v>
      </c>
      <c r="G1447" s="8" t="s">
        <v>82</v>
      </c>
      <c r="H1447" t="s">
        <v>26</v>
      </c>
      <c r="I1447" s="4">
        <v>1700</v>
      </c>
      <c r="J1447" s="8">
        <v>6</v>
      </c>
      <c r="K1447" s="4">
        <f t="shared" si="38"/>
        <v>10200</v>
      </c>
      <c r="L1447" s="4">
        <f t="shared" si="39"/>
        <v>5100</v>
      </c>
      <c r="M1447" s="3">
        <v>0.5</v>
      </c>
    </row>
    <row r="1448" spans="2:13" x14ac:dyDescent="0.25">
      <c r="B1448" t="s">
        <v>13</v>
      </c>
      <c r="C1448" s="1" t="s">
        <v>20</v>
      </c>
      <c r="D1448" s="2">
        <v>44654</v>
      </c>
      <c r="E1448" s="8" t="s">
        <v>76</v>
      </c>
      <c r="F1448" s="8" t="s">
        <v>82</v>
      </c>
      <c r="G1448" s="8" t="s">
        <v>82</v>
      </c>
      <c r="H1448" t="s">
        <v>35</v>
      </c>
      <c r="I1448" s="4">
        <v>4500</v>
      </c>
      <c r="J1448" s="8">
        <v>3</v>
      </c>
      <c r="K1448" s="4">
        <f t="shared" si="38"/>
        <v>13500</v>
      </c>
      <c r="L1448" s="4">
        <f t="shared" si="39"/>
        <v>3375</v>
      </c>
      <c r="M1448" s="3">
        <v>0.25</v>
      </c>
    </row>
    <row r="1449" spans="2:13" x14ac:dyDescent="0.25">
      <c r="B1449" t="s">
        <v>13</v>
      </c>
      <c r="C1449" s="1" t="s">
        <v>14</v>
      </c>
      <c r="D1449" s="2">
        <v>44654</v>
      </c>
      <c r="E1449" s="8" t="s">
        <v>76</v>
      </c>
      <c r="F1449" s="8" t="s">
        <v>82</v>
      </c>
      <c r="G1449" s="8" t="s">
        <v>82</v>
      </c>
      <c r="H1449" t="s">
        <v>29</v>
      </c>
      <c r="I1449" s="4">
        <v>5340</v>
      </c>
      <c r="J1449" s="8">
        <v>8</v>
      </c>
      <c r="K1449" s="4">
        <f t="shared" si="38"/>
        <v>42720</v>
      </c>
      <c r="L1449" s="4">
        <f t="shared" si="39"/>
        <v>12816</v>
      </c>
      <c r="M1449" s="3">
        <v>0.3</v>
      </c>
    </row>
    <row r="1450" spans="2:13" x14ac:dyDescent="0.25">
      <c r="B1450" t="s">
        <v>24</v>
      </c>
      <c r="C1450" s="1" t="s">
        <v>20</v>
      </c>
      <c r="D1450" s="2">
        <v>44661</v>
      </c>
      <c r="E1450" s="8" t="s">
        <v>76</v>
      </c>
      <c r="F1450" s="8" t="s">
        <v>82</v>
      </c>
      <c r="G1450" s="8" t="s">
        <v>82</v>
      </c>
      <c r="H1450" t="s">
        <v>26</v>
      </c>
      <c r="I1450" s="4">
        <v>1700</v>
      </c>
      <c r="J1450" s="8">
        <v>1</v>
      </c>
      <c r="K1450" s="4">
        <f t="shared" si="38"/>
        <v>1700</v>
      </c>
      <c r="L1450" s="4">
        <f t="shared" si="39"/>
        <v>850</v>
      </c>
      <c r="M1450" s="3">
        <v>0.5</v>
      </c>
    </row>
    <row r="1451" spans="2:13" x14ac:dyDescent="0.25">
      <c r="B1451" t="s">
        <v>13</v>
      </c>
      <c r="C1451" s="1" t="s">
        <v>20</v>
      </c>
      <c r="D1451" s="2">
        <v>44661</v>
      </c>
      <c r="E1451" s="8" t="s">
        <v>76</v>
      </c>
      <c r="F1451" s="8" t="s">
        <v>82</v>
      </c>
      <c r="G1451" s="8" t="s">
        <v>82</v>
      </c>
      <c r="H1451" t="s">
        <v>25</v>
      </c>
      <c r="I1451" s="4">
        <v>300</v>
      </c>
      <c r="J1451" s="8">
        <v>9</v>
      </c>
      <c r="K1451" s="4">
        <f t="shared" si="38"/>
        <v>2700</v>
      </c>
      <c r="L1451" s="4">
        <f t="shared" si="39"/>
        <v>405</v>
      </c>
      <c r="M1451" s="3">
        <v>0.15</v>
      </c>
    </row>
    <row r="1452" spans="2:13" x14ac:dyDescent="0.25">
      <c r="B1452" t="s">
        <v>24</v>
      </c>
      <c r="C1452" s="1" t="s">
        <v>20</v>
      </c>
      <c r="D1452" s="2">
        <v>44661</v>
      </c>
      <c r="E1452" s="8" t="s">
        <v>76</v>
      </c>
      <c r="F1452" s="8" t="s">
        <v>82</v>
      </c>
      <c r="G1452" s="8" t="s">
        <v>82</v>
      </c>
      <c r="H1452" t="s">
        <v>25</v>
      </c>
      <c r="I1452" s="4">
        <v>300</v>
      </c>
      <c r="J1452" s="8">
        <v>11</v>
      </c>
      <c r="K1452" s="4">
        <f t="shared" si="38"/>
        <v>3300</v>
      </c>
      <c r="L1452" s="4">
        <f t="shared" si="39"/>
        <v>495</v>
      </c>
      <c r="M1452" s="3">
        <v>0.15</v>
      </c>
    </row>
    <row r="1453" spans="2:13" x14ac:dyDescent="0.25">
      <c r="B1453" t="s">
        <v>27</v>
      </c>
      <c r="C1453" s="1" t="s">
        <v>14</v>
      </c>
      <c r="D1453" s="2">
        <v>44661</v>
      </c>
      <c r="E1453" s="8" t="s">
        <v>76</v>
      </c>
      <c r="F1453" s="8" t="s">
        <v>82</v>
      </c>
      <c r="G1453" s="8" t="s">
        <v>82</v>
      </c>
      <c r="H1453" t="s">
        <v>28</v>
      </c>
      <c r="I1453" s="4">
        <v>1500</v>
      </c>
      <c r="J1453" s="8">
        <v>6</v>
      </c>
      <c r="K1453" s="4">
        <f t="shared" si="38"/>
        <v>9000</v>
      </c>
      <c r="L1453" s="4">
        <f t="shared" si="39"/>
        <v>3600</v>
      </c>
      <c r="M1453" s="3">
        <v>0.4</v>
      </c>
    </row>
    <row r="1454" spans="2:13" x14ac:dyDescent="0.25">
      <c r="B1454" t="s">
        <v>27</v>
      </c>
      <c r="C1454" s="1" t="s">
        <v>14</v>
      </c>
      <c r="D1454" s="2">
        <v>44668</v>
      </c>
      <c r="E1454" s="8" t="s">
        <v>76</v>
      </c>
      <c r="F1454" s="8" t="s">
        <v>82</v>
      </c>
      <c r="G1454" s="8" t="s">
        <v>82</v>
      </c>
      <c r="H1454" t="s">
        <v>21</v>
      </c>
      <c r="I1454" s="4">
        <v>1200</v>
      </c>
      <c r="J1454" s="8">
        <v>8</v>
      </c>
      <c r="K1454" s="4">
        <f t="shared" si="38"/>
        <v>9600</v>
      </c>
      <c r="L1454" s="4">
        <f t="shared" si="39"/>
        <v>2880</v>
      </c>
      <c r="M1454" s="3">
        <v>0.3</v>
      </c>
    </row>
    <row r="1455" spans="2:13" x14ac:dyDescent="0.25">
      <c r="B1455" t="s">
        <v>34</v>
      </c>
      <c r="C1455" s="1" t="s">
        <v>20</v>
      </c>
      <c r="D1455" s="2">
        <v>44668</v>
      </c>
      <c r="E1455" s="8" t="s">
        <v>76</v>
      </c>
      <c r="F1455" s="8" t="s">
        <v>82</v>
      </c>
      <c r="G1455" s="8" t="s">
        <v>82</v>
      </c>
      <c r="H1455" t="s">
        <v>28</v>
      </c>
      <c r="I1455" s="4">
        <v>1500</v>
      </c>
      <c r="J1455" s="8">
        <v>7</v>
      </c>
      <c r="K1455" s="4">
        <f t="shared" si="38"/>
        <v>10500</v>
      </c>
      <c r="L1455" s="4">
        <f t="shared" si="39"/>
        <v>4200</v>
      </c>
      <c r="M1455" s="3">
        <v>0.4</v>
      </c>
    </row>
    <row r="1456" spans="2:13" x14ac:dyDescent="0.25">
      <c r="B1456" t="s">
        <v>13</v>
      </c>
      <c r="C1456" s="1" t="s">
        <v>20</v>
      </c>
      <c r="D1456" s="2">
        <v>44668</v>
      </c>
      <c r="E1456" s="8" t="s">
        <v>76</v>
      </c>
      <c r="F1456" s="8" t="s">
        <v>82</v>
      </c>
      <c r="G1456" s="8" t="s">
        <v>82</v>
      </c>
      <c r="H1456" t="s">
        <v>29</v>
      </c>
      <c r="I1456" s="4">
        <v>5340</v>
      </c>
      <c r="J1456" s="8">
        <v>8</v>
      </c>
      <c r="K1456" s="4">
        <f t="shared" si="38"/>
        <v>42720</v>
      </c>
      <c r="L1456" s="4">
        <f t="shared" si="39"/>
        <v>12816</v>
      </c>
      <c r="M1456" s="3">
        <v>0.3</v>
      </c>
    </row>
    <row r="1457" spans="2:13" x14ac:dyDescent="0.25">
      <c r="B1457" t="s">
        <v>24</v>
      </c>
      <c r="C1457" s="1" t="s">
        <v>20</v>
      </c>
      <c r="D1457" s="2">
        <v>44668</v>
      </c>
      <c r="E1457" s="8" t="s">
        <v>76</v>
      </c>
      <c r="F1457" s="8" t="s">
        <v>82</v>
      </c>
      <c r="G1457" s="8" t="s">
        <v>82</v>
      </c>
      <c r="H1457" t="s">
        <v>18</v>
      </c>
      <c r="I1457" s="4">
        <v>8902</v>
      </c>
      <c r="J1457" s="8">
        <v>7</v>
      </c>
      <c r="K1457" s="4">
        <f t="shared" si="38"/>
        <v>62314</v>
      </c>
      <c r="L1457" s="4">
        <f t="shared" si="39"/>
        <v>21809.899999999998</v>
      </c>
      <c r="M1457" s="3">
        <v>0.35</v>
      </c>
    </row>
    <row r="1458" spans="2:13" x14ac:dyDescent="0.25">
      <c r="B1458" t="s">
        <v>22</v>
      </c>
      <c r="C1458" s="1" t="s">
        <v>14</v>
      </c>
      <c r="D1458" s="2">
        <v>44675</v>
      </c>
      <c r="E1458" s="8" t="s">
        <v>76</v>
      </c>
      <c r="F1458" s="8" t="s">
        <v>82</v>
      </c>
      <c r="G1458" s="8" t="s">
        <v>82</v>
      </c>
      <c r="H1458" t="s">
        <v>19</v>
      </c>
      <c r="I1458" s="4">
        <v>500</v>
      </c>
      <c r="J1458" s="8">
        <v>6</v>
      </c>
      <c r="K1458" s="4">
        <f t="shared" si="38"/>
        <v>3000</v>
      </c>
      <c r="L1458" s="4">
        <f t="shared" si="39"/>
        <v>750</v>
      </c>
      <c r="M1458" s="3">
        <v>0.25</v>
      </c>
    </row>
    <row r="1459" spans="2:13" x14ac:dyDescent="0.25">
      <c r="B1459" t="s">
        <v>22</v>
      </c>
      <c r="C1459" s="1" t="s">
        <v>20</v>
      </c>
      <c r="D1459" s="2">
        <v>44675</v>
      </c>
      <c r="E1459" s="8" t="s">
        <v>76</v>
      </c>
      <c r="F1459" s="8" t="s">
        <v>82</v>
      </c>
      <c r="G1459" s="8" t="s">
        <v>82</v>
      </c>
      <c r="H1459" t="s">
        <v>32</v>
      </c>
      <c r="I1459" s="4">
        <v>3200</v>
      </c>
      <c r="J1459" s="8">
        <v>5</v>
      </c>
      <c r="K1459" s="4">
        <f t="shared" si="38"/>
        <v>16000</v>
      </c>
      <c r="L1459" s="4">
        <f t="shared" si="39"/>
        <v>3200</v>
      </c>
      <c r="M1459" s="3">
        <v>0.2</v>
      </c>
    </row>
    <row r="1460" spans="2:13" x14ac:dyDescent="0.25">
      <c r="B1460" t="s">
        <v>27</v>
      </c>
      <c r="C1460" s="1" t="s">
        <v>20</v>
      </c>
      <c r="D1460" s="2">
        <v>44675</v>
      </c>
      <c r="E1460" s="8" t="s">
        <v>76</v>
      </c>
      <c r="F1460" s="8" t="s">
        <v>82</v>
      </c>
      <c r="G1460" s="8" t="s">
        <v>82</v>
      </c>
      <c r="H1460" t="s">
        <v>33</v>
      </c>
      <c r="I1460" s="4">
        <v>4600</v>
      </c>
      <c r="J1460" s="8">
        <v>5</v>
      </c>
      <c r="K1460" s="4">
        <f t="shared" si="38"/>
        <v>23000</v>
      </c>
      <c r="L1460" s="4">
        <f t="shared" si="39"/>
        <v>5750</v>
      </c>
      <c r="M1460" s="3">
        <v>0.25</v>
      </c>
    </row>
    <row r="1461" spans="2:13" x14ac:dyDescent="0.25">
      <c r="B1461" t="s">
        <v>13</v>
      </c>
      <c r="C1461" s="1" t="s">
        <v>20</v>
      </c>
      <c r="D1461" s="2">
        <v>44675</v>
      </c>
      <c r="E1461" s="8" t="s">
        <v>76</v>
      </c>
      <c r="F1461" s="8" t="s">
        <v>82</v>
      </c>
      <c r="G1461" s="8" t="s">
        <v>82</v>
      </c>
      <c r="H1461" t="s">
        <v>33</v>
      </c>
      <c r="I1461" s="4">
        <v>4600</v>
      </c>
      <c r="J1461" s="8">
        <v>10</v>
      </c>
      <c r="K1461" s="4">
        <f t="shared" si="38"/>
        <v>46000</v>
      </c>
      <c r="L1461" s="4">
        <f t="shared" si="39"/>
        <v>11500</v>
      </c>
      <c r="M1461" s="3">
        <v>0.25</v>
      </c>
    </row>
    <row r="1462" spans="2:13" x14ac:dyDescent="0.25">
      <c r="B1462" t="s">
        <v>13</v>
      </c>
      <c r="C1462" s="1" t="s">
        <v>14</v>
      </c>
      <c r="D1462" s="2">
        <v>44682</v>
      </c>
      <c r="E1462" s="8" t="s">
        <v>76</v>
      </c>
      <c r="F1462" s="8" t="s">
        <v>82</v>
      </c>
      <c r="G1462" s="8" t="s">
        <v>82</v>
      </c>
      <c r="H1462" t="s">
        <v>19</v>
      </c>
      <c r="I1462" s="4">
        <v>500</v>
      </c>
      <c r="J1462" s="8">
        <v>4</v>
      </c>
      <c r="K1462" s="4">
        <f t="shared" si="38"/>
        <v>2000</v>
      </c>
      <c r="L1462" s="4">
        <f t="shared" si="39"/>
        <v>500</v>
      </c>
      <c r="M1462" s="3">
        <v>0.25</v>
      </c>
    </row>
    <row r="1463" spans="2:13" x14ac:dyDescent="0.25">
      <c r="B1463" t="s">
        <v>24</v>
      </c>
      <c r="C1463" s="1" t="s">
        <v>20</v>
      </c>
      <c r="D1463" s="2">
        <v>44682</v>
      </c>
      <c r="E1463" s="8" t="s">
        <v>76</v>
      </c>
      <c r="F1463" s="8" t="s">
        <v>82</v>
      </c>
      <c r="G1463" s="8" t="s">
        <v>82</v>
      </c>
      <c r="H1463" t="s">
        <v>32</v>
      </c>
      <c r="I1463" s="4">
        <v>3200</v>
      </c>
      <c r="J1463" s="8">
        <v>4</v>
      </c>
      <c r="K1463" s="4">
        <f t="shared" si="38"/>
        <v>12800</v>
      </c>
      <c r="L1463" s="4">
        <f t="shared" si="39"/>
        <v>2560</v>
      </c>
      <c r="M1463" s="3">
        <v>0.2</v>
      </c>
    </row>
    <row r="1464" spans="2:13" x14ac:dyDescent="0.25">
      <c r="B1464" t="s">
        <v>27</v>
      </c>
      <c r="C1464" s="1" t="s">
        <v>14</v>
      </c>
      <c r="D1464" s="2">
        <v>44682</v>
      </c>
      <c r="E1464" s="8" t="s">
        <v>76</v>
      </c>
      <c r="F1464" s="8" t="s">
        <v>82</v>
      </c>
      <c r="G1464" s="8" t="s">
        <v>82</v>
      </c>
      <c r="H1464" t="s">
        <v>35</v>
      </c>
      <c r="I1464" s="4">
        <v>4500</v>
      </c>
      <c r="J1464" s="8">
        <v>8</v>
      </c>
      <c r="K1464" s="4">
        <f t="shared" si="38"/>
        <v>36000</v>
      </c>
      <c r="L1464" s="4">
        <f t="shared" si="39"/>
        <v>9000</v>
      </c>
      <c r="M1464" s="3">
        <v>0.25</v>
      </c>
    </row>
    <row r="1465" spans="2:13" x14ac:dyDescent="0.25">
      <c r="B1465" t="s">
        <v>34</v>
      </c>
      <c r="C1465" s="1" t="s">
        <v>20</v>
      </c>
      <c r="D1465" s="2">
        <v>44682</v>
      </c>
      <c r="E1465" s="8" t="s">
        <v>76</v>
      </c>
      <c r="F1465" s="8" t="s">
        <v>82</v>
      </c>
      <c r="G1465" s="8" t="s">
        <v>82</v>
      </c>
      <c r="H1465" t="s">
        <v>23</v>
      </c>
      <c r="I1465" s="4">
        <v>5130</v>
      </c>
      <c r="J1465" s="8">
        <v>10</v>
      </c>
      <c r="K1465" s="4">
        <f t="shared" si="38"/>
        <v>51300</v>
      </c>
      <c r="L1465" s="4">
        <f t="shared" si="39"/>
        <v>20520</v>
      </c>
      <c r="M1465" s="3">
        <v>0.4</v>
      </c>
    </row>
    <row r="1466" spans="2:13" x14ac:dyDescent="0.25">
      <c r="B1466" t="s">
        <v>27</v>
      </c>
      <c r="C1466" s="1" t="s">
        <v>20</v>
      </c>
      <c r="D1466" s="2">
        <v>44689</v>
      </c>
      <c r="E1466" s="8" t="s">
        <v>76</v>
      </c>
      <c r="F1466" s="8" t="s">
        <v>82</v>
      </c>
      <c r="G1466" s="8" t="s">
        <v>82</v>
      </c>
      <c r="H1466" t="s">
        <v>19</v>
      </c>
      <c r="I1466" s="4">
        <v>500</v>
      </c>
      <c r="J1466" s="8">
        <v>11</v>
      </c>
      <c r="K1466" s="4">
        <f t="shared" si="38"/>
        <v>5500</v>
      </c>
      <c r="L1466" s="4">
        <f t="shared" si="39"/>
        <v>1375</v>
      </c>
      <c r="M1466" s="3">
        <v>0.25</v>
      </c>
    </row>
    <row r="1467" spans="2:13" x14ac:dyDescent="0.25">
      <c r="B1467" t="s">
        <v>22</v>
      </c>
      <c r="C1467" s="1" t="s">
        <v>20</v>
      </c>
      <c r="D1467" s="2">
        <v>44689</v>
      </c>
      <c r="E1467" s="8" t="s">
        <v>76</v>
      </c>
      <c r="F1467" s="8" t="s">
        <v>82</v>
      </c>
      <c r="G1467" s="8" t="s">
        <v>82</v>
      </c>
      <c r="H1467" t="s">
        <v>32</v>
      </c>
      <c r="I1467" s="4">
        <v>3200</v>
      </c>
      <c r="J1467" s="8">
        <v>6</v>
      </c>
      <c r="K1467" s="4">
        <f t="shared" si="38"/>
        <v>19200</v>
      </c>
      <c r="L1467" s="4">
        <f t="shared" si="39"/>
        <v>3840</v>
      </c>
      <c r="M1467" s="3">
        <v>0.2</v>
      </c>
    </row>
    <row r="1468" spans="2:13" x14ac:dyDescent="0.25">
      <c r="B1468" t="s">
        <v>13</v>
      </c>
      <c r="C1468" s="1" t="s">
        <v>20</v>
      </c>
      <c r="D1468" s="2">
        <v>44689</v>
      </c>
      <c r="E1468" s="8" t="s">
        <v>76</v>
      </c>
      <c r="F1468" s="8" t="s">
        <v>82</v>
      </c>
      <c r="G1468" s="8" t="s">
        <v>82</v>
      </c>
      <c r="H1468" t="s">
        <v>18</v>
      </c>
      <c r="I1468" s="4">
        <v>8902</v>
      </c>
      <c r="J1468" s="8">
        <v>4</v>
      </c>
      <c r="K1468" s="4">
        <f t="shared" si="38"/>
        <v>35608</v>
      </c>
      <c r="L1468" s="4">
        <f t="shared" si="39"/>
        <v>12462.8</v>
      </c>
      <c r="M1468" s="3">
        <v>0.35</v>
      </c>
    </row>
    <row r="1469" spans="2:13" x14ac:dyDescent="0.25">
      <c r="B1469" t="s">
        <v>22</v>
      </c>
      <c r="C1469" s="1" t="s">
        <v>20</v>
      </c>
      <c r="D1469" s="2">
        <v>44689</v>
      </c>
      <c r="E1469" s="8" t="s">
        <v>76</v>
      </c>
      <c r="F1469" s="8" t="s">
        <v>82</v>
      </c>
      <c r="G1469" s="8" t="s">
        <v>82</v>
      </c>
      <c r="H1469" t="s">
        <v>18</v>
      </c>
      <c r="I1469" s="4">
        <v>8902</v>
      </c>
      <c r="J1469" s="8">
        <v>5</v>
      </c>
      <c r="K1469" s="4">
        <f t="shared" si="38"/>
        <v>44510</v>
      </c>
      <c r="L1469" s="4">
        <f t="shared" si="39"/>
        <v>15578.499999999998</v>
      </c>
      <c r="M1469" s="3">
        <v>0.35</v>
      </c>
    </row>
    <row r="1470" spans="2:13" x14ac:dyDescent="0.25">
      <c r="B1470" t="s">
        <v>13</v>
      </c>
      <c r="C1470" s="1" t="s">
        <v>14</v>
      </c>
      <c r="D1470" s="2">
        <v>44696</v>
      </c>
      <c r="E1470" s="8" t="s">
        <v>76</v>
      </c>
      <c r="F1470" s="8" t="s">
        <v>82</v>
      </c>
      <c r="G1470" s="8" t="s">
        <v>82</v>
      </c>
      <c r="H1470" t="s">
        <v>28</v>
      </c>
      <c r="I1470" s="4">
        <v>1500</v>
      </c>
      <c r="J1470" s="8">
        <v>11</v>
      </c>
      <c r="K1470" s="4">
        <f t="shared" si="38"/>
        <v>16500</v>
      </c>
      <c r="L1470" s="4">
        <f t="shared" si="39"/>
        <v>6600</v>
      </c>
      <c r="M1470" s="3">
        <v>0.4</v>
      </c>
    </row>
    <row r="1471" spans="2:13" x14ac:dyDescent="0.25">
      <c r="B1471" t="s">
        <v>34</v>
      </c>
      <c r="C1471" s="1" t="s">
        <v>20</v>
      </c>
      <c r="D1471" s="2">
        <v>44696</v>
      </c>
      <c r="E1471" s="8" t="s">
        <v>76</v>
      </c>
      <c r="F1471" s="8" t="s">
        <v>82</v>
      </c>
      <c r="G1471" s="8" t="s">
        <v>82</v>
      </c>
      <c r="H1471" t="s">
        <v>32</v>
      </c>
      <c r="I1471" s="4">
        <v>3200</v>
      </c>
      <c r="J1471" s="8">
        <v>8</v>
      </c>
      <c r="K1471" s="4">
        <f t="shared" si="38"/>
        <v>25600</v>
      </c>
      <c r="L1471" s="4">
        <f t="shared" si="39"/>
        <v>5120</v>
      </c>
      <c r="M1471" s="3">
        <v>0.2</v>
      </c>
    </row>
    <row r="1472" spans="2:13" x14ac:dyDescent="0.25">
      <c r="B1472" t="s">
        <v>13</v>
      </c>
      <c r="C1472" s="1" t="s">
        <v>20</v>
      </c>
      <c r="D1472" s="2">
        <v>44696</v>
      </c>
      <c r="E1472" s="8" t="s">
        <v>76</v>
      </c>
      <c r="F1472" s="8" t="s">
        <v>82</v>
      </c>
      <c r="G1472" s="8" t="s">
        <v>82</v>
      </c>
      <c r="H1472" t="s">
        <v>35</v>
      </c>
      <c r="I1472" s="4">
        <v>4500</v>
      </c>
      <c r="J1472" s="8">
        <v>6</v>
      </c>
      <c r="K1472" s="4">
        <f t="shared" si="38"/>
        <v>27000</v>
      </c>
      <c r="L1472" s="4">
        <f t="shared" si="39"/>
        <v>6750</v>
      </c>
      <c r="M1472" s="3">
        <v>0.25</v>
      </c>
    </row>
    <row r="1473" spans="2:13" x14ac:dyDescent="0.25">
      <c r="B1473" t="s">
        <v>27</v>
      </c>
      <c r="C1473" s="1" t="s">
        <v>14</v>
      </c>
      <c r="D1473" s="2">
        <v>44696</v>
      </c>
      <c r="E1473" s="8" t="s">
        <v>76</v>
      </c>
      <c r="F1473" s="8" t="s">
        <v>82</v>
      </c>
      <c r="G1473" s="8" t="s">
        <v>82</v>
      </c>
      <c r="H1473" t="s">
        <v>23</v>
      </c>
      <c r="I1473" s="4">
        <v>5130</v>
      </c>
      <c r="J1473" s="8">
        <v>6</v>
      </c>
      <c r="K1473" s="4">
        <f t="shared" si="38"/>
        <v>30780</v>
      </c>
      <c r="L1473" s="4">
        <f t="shared" si="39"/>
        <v>12312</v>
      </c>
      <c r="M1473" s="3">
        <v>0.4</v>
      </c>
    </row>
    <row r="1474" spans="2:13" x14ac:dyDescent="0.25">
      <c r="B1474" t="s">
        <v>13</v>
      </c>
      <c r="C1474" s="1" t="s">
        <v>20</v>
      </c>
      <c r="D1474" s="2">
        <v>44703</v>
      </c>
      <c r="E1474" s="8" t="s">
        <v>76</v>
      </c>
      <c r="F1474" s="8" t="s">
        <v>82</v>
      </c>
      <c r="G1474" s="8" t="s">
        <v>82</v>
      </c>
      <c r="H1474" t="s">
        <v>26</v>
      </c>
      <c r="I1474" s="4">
        <v>1700</v>
      </c>
      <c r="J1474" s="8">
        <v>3</v>
      </c>
      <c r="K1474" s="4">
        <f t="shared" si="38"/>
        <v>5100</v>
      </c>
      <c r="L1474" s="4">
        <f t="shared" si="39"/>
        <v>2550</v>
      </c>
      <c r="M1474" s="3">
        <v>0.5</v>
      </c>
    </row>
    <row r="1475" spans="2:13" x14ac:dyDescent="0.25">
      <c r="B1475" t="s">
        <v>27</v>
      </c>
      <c r="C1475" s="1" t="s">
        <v>20</v>
      </c>
      <c r="D1475" s="2">
        <v>44703</v>
      </c>
      <c r="E1475" s="8" t="s">
        <v>76</v>
      </c>
      <c r="F1475" s="8" t="s">
        <v>82</v>
      </c>
      <c r="G1475" s="8" t="s">
        <v>82</v>
      </c>
      <c r="H1475" t="s">
        <v>35</v>
      </c>
      <c r="I1475" s="4">
        <v>4500</v>
      </c>
      <c r="J1475" s="8">
        <v>2</v>
      </c>
      <c r="K1475" s="4">
        <f t="shared" si="38"/>
        <v>9000</v>
      </c>
      <c r="L1475" s="4">
        <f t="shared" si="39"/>
        <v>2250</v>
      </c>
      <c r="M1475" s="3">
        <v>0.25</v>
      </c>
    </row>
    <row r="1476" spans="2:13" x14ac:dyDescent="0.25">
      <c r="B1476" t="s">
        <v>22</v>
      </c>
      <c r="C1476" s="1" t="s">
        <v>14</v>
      </c>
      <c r="D1476" s="2">
        <v>44703</v>
      </c>
      <c r="E1476" s="8" t="s">
        <v>76</v>
      </c>
      <c r="F1476" s="8" t="s">
        <v>82</v>
      </c>
      <c r="G1476" s="8" t="s">
        <v>82</v>
      </c>
      <c r="H1476" t="s">
        <v>26</v>
      </c>
      <c r="I1476" s="4">
        <v>1700</v>
      </c>
      <c r="J1476" s="8">
        <v>6</v>
      </c>
      <c r="K1476" s="4">
        <f t="shared" si="38"/>
        <v>10200</v>
      </c>
      <c r="L1476" s="4">
        <f t="shared" si="39"/>
        <v>5100</v>
      </c>
      <c r="M1476" s="3">
        <v>0.5</v>
      </c>
    </row>
    <row r="1477" spans="2:13" x14ac:dyDescent="0.25">
      <c r="B1477" t="s">
        <v>34</v>
      </c>
      <c r="C1477" s="1" t="s">
        <v>20</v>
      </c>
      <c r="D1477" s="2">
        <v>44703</v>
      </c>
      <c r="E1477" s="8" t="s">
        <v>76</v>
      </c>
      <c r="F1477" s="8" t="s">
        <v>82</v>
      </c>
      <c r="G1477" s="8" t="s">
        <v>82</v>
      </c>
      <c r="H1477" t="s">
        <v>21</v>
      </c>
      <c r="I1477" s="4">
        <v>1200</v>
      </c>
      <c r="J1477" s="8">
        <v>9</v>
      </c>
      <c r="K1477" s="4">
        <f t="shared" si="38"/>
        <v>10800</v>
      </c>
      <c r="L1477" s="4">
        <f t="shared" si="39"/>
        <v>3240</v>
      </c>
      <c r="M1477" s="3">
        <v>0.3</v>
      </c>
    </row>
    <row r="1478" spans="2:13" x14ac:dyDescent="0.25">
      <c r="B1478" t="s">
        <v>27</v>
      </c>
      <c r="C1478" s="1" t="s">
        <v>14</v>
      </c>
      <c r="D1478" s="2">
        <v>44710</v>
      </c>
      <c r="E1478" s="8" t="s">
        <v>76</v>
      </c>
      <c r="F1478" s="8" t="s">
        <v>82</v>
      </c>
      <c r="G1478" s="8" t="s">
        <v>82</v>
      </c>
      <c r="H1478" t="s">
        <v>28</v>
      </c>
      <c r="I1478" s="4">
        <v>1500</v>
      </c>
      <c r="J1478" s="8">
        <v>1</v>
      </c>
      <c r="K1478" s="4">
        <f t="shared" si="38"/>
        <v>1500</v>
      </c>
      <c r="L1478" s="4">
        <f t="shared" si="39"/>
        <v>600</v>
      </c>
      <c r="M1478" s="3">
        <v>0.4</v>
      </c>
    </row>
    <row r="1479" spans="2:13" x14ac:dyDescent="0.25">
      <c r="B1479" t="s">
        <v>22</v>
      </c>
      <c r="C1479" s="1" t="s">
        <v>20</v>
      </c>
      <c r="D1479" s="2">
        <v>44710</v>
      </c>
      <c r="E1479" s="8" t="s">
        <v>76</v>
      </c>
      <c r="F1479" s="8" t="s">
        <v>82</v>
      </c>
      <c r="G1479" s="8" t="s">
        <v>82</v>
      </c>
      <c r="H1479" t="s">
        <v>28</v>
      </c>
      <c r="I1479" s="4">
        <v>1500</v>
      </c>
      <c r="J1479" s="8">
        <v>2</v>
      </c>
      <c r="K1479" s="4">
        <f t="shared" si="38"/>
        <v>3000</v>
      </c>
      <c r="L1479" s="4">
        <f t="shared" si="39"/>
        <v>1200</v>
      </c>
      <c r="M1479" s="3">
        <v>0.4</v>
      </c>
    </row>
    <row r="1480" spans="2:13" x14ac:dyDescent="0.25">
      <c r="B1480" t="s">
        <v>27</v>
      </c>
      <c r="C1480" s="1" t="s">
        <v>20</v>
      </c>
      <c r="D1480" s="2">
        <v>44710</v>
      </c>
      <c r="E1480" s="8" t="s">
        <v>76</v>
      </c>
      <c r="F1480" s="8" t="s">
        <v>82</v>
      </c>
      <c r="G1480" s="8" t="s">
        <v>82</v>
      </c>
      <c r="H1480" t="s">
        <v>30</v>
      </c>
      <c r="I1480" s="4">
        <v>3400</v>
      </c>
      <c r="J1480" s="8">
        <v>6</v>
      </c>
      <c r="K1480" s="4">
        <f t="shared" si="38"/>
        <v>20400</v>
      </c>
      <c r="L1480" s="4">
        <f t="shared" si="39"/>
        <v>7140</v>
      </c>
      <c r="M1480" s="3">
        <v>0.35</v>
      </c>
    </row>
    <row r="1481" spans="2:13" x14ac:dyDescent="0.25">
      <c r="B1481" t="s">
        <v>22</v>
      </c>
      <c r="C1481" s="1" t="s">
        <v>20</v>
      </c>
      <c r="D1481" s="2">
        <v>44710</v>
      </c>
      <c r="E1481" s="8" t="s">
        <v>76</v>
      </c>
      <c r="F1481" s="8" t="s">
        <v>82</v>
      </c>
      <c r="G1481" s="8" t="s">
        <v>82</v>
      </c>
      <c r="H1481" t="s">
        <v>18</v>
      </c>
      <c r="I1481" s="4">
        <v>8902</v>
      </c>
      <c r="J1481" s="8">
        <v>9</v>
      </c>
      <c r="K1481" s="4">
        <f t="shared" si="38"/>
        <v>80118</v>
      </c>
      <c r="L1481" s="4">
        <f t="shared" si="39"/>
        <v>28041.3</v>
      </c>
      <c r="M1481" s="3">
        <v>0.35</v>
      </c>
    </row>
    <row r="1482" spans="2:13" x14ac:dyDescent="0.25">
      <c r="B1482" t="s">
        <v>22</v>
      </c>
      <c r="C1482" s="1" t="s">
        <v>20</v>
      </c>
      <c r="D1482" s="2">
        <v>44717</v>
      </c>
      <c r="E1482" s="8" t="s">
        <v>76</v>
      </c>
      <c r="F1482" s="8" t="s">
        <v>82</v>
      </c>
      <c r="G1482" s="8" t="s">
        <v>82</v>
      </c>
      <c r="H1482" t="s">
        <v>25</v>
      </c>
      <c r="I1482" s="4">
        <v>300</v>
      </c>
      <c r="J1482" s="8">
        <v>11</v>
      </c>
      <c r="K1482" s="4">
        <f t="shared" si="38"/>
        <v>3300</v>
      </c>
      <c r="L1482" s="4">
        <f t="shared" si="39"/>
        <v>495</v>
      </c>
      <c r="M1482" s="3">
        <v>0.15</v>
      </c>
    </row>
    <row r="1483" spans="2:13" x14ac:dyDescent="0.25">
      <c r="B1483" t="s">
        <v>27</v>
      </c>
      <c r="C1483" s="1" t="s">
        <v>20</v>
      </c>
      <c r="D1483" s="2">
        <v>44717</v>
      </c>
      <c r="E1483" s="8" t="s">
        <v>76</v>
      </c>
      <c r="F1483" s="8" t="s">
        <v>82</v>
      </c>
      <c r="G1483" s="8" t="s">
        <v>82</v>
      </c>
      <c r="H1483" t="s">
        <v>26</v>
      </c>
      <c r="I1483" s="4">
        <v>1700</v>
      </c>
      <c r="J1483" s="8">
        <v>8</v>
      </c>
      <c r="K1483" s="4">
        <f t="shared" si="38"/>
        <v>13600</v>
      </c>
      <c r="L1483" s="4">
        <f t="shared" si="39"/>
        <v>6800</v>
      </c>
      <c r="M1483" s="3">
        <v>0.5</v>
      </c>
    </row>
    <row r="1484" spans="2:13" x14ac:dyDescent="0.25">
      <c r="B1484" t="s">
        <v>27</v>
      </c>
      <c r="C1484" s="1" t="s">
        <v>20</v>
      </c>
      <c r="D1484" s="2">
        <v>44717</v>
      </c>
      <c r="E1484" s="8" t="s">
        <v>76</v>
      </c>
      <c r="F1484" s="8" t="s">
        <v>82</v>
      </c>
      <c r="G1484" s="8" t="s">
        <v>82</v>
      </c>
      <c r="H1484" t="s">
        <v>28</v>
      </c>
      <c r="I1484" s="4">
        <v>1500</v>
      </c>
      <c r="J1484" s="8">
        <v>10</v>
      </c>
      <c r="K1484" s="4">
        <f t="shared" si="38"/>
        <v>15000</v>
      </c>
      <c r="L1484" s="4">
        <f t="shared" si="39"/>
        <v>6000</v>
      </c>
      <c r="M1484" s="3">
        <v>0.4</v>
      </c>
    </row>
    <row r="1485" spans="2:13" x14ac:dyDescent="0.25">
      <c r="B1485" t="s">
        <v>13</v>
      </c>
      <c r="C1485" s="1" t="s">
        <v>20</v>
      </c>
      <c r="D1485" s="2">
        <v>44717</v>
      </c>
      <c r="E1485" s="8" t="s">
        <v>76</v>
      </c>
      <c r="F1485" s="8" t="s">
        <v>82</v>
      </c>
      <c r="G1485" s="8" t="s">
        <v>82</v>
      </c>
      <c r="H1485" t="s">
        <v>23</v>
      </c>
      <c r="I1485" s="4">
        <v>5130</v>
      </c>
      <c r="J1485" s="8">
        <v>8</v>
      </c>
      <c r="K1485" s="4">
        <f t="shared" si="38"/>
        <v>41040</v>
      </c>
      <c r="L1485" s="4">
        <f t="shared" si="39"/>
        <v>16416</v>
      </c>
      <c r="M1485" s="3">
        <v>0.4</v>
      </c>
    </row>
    <row r="1486" spans="2:13" x14ac:dyDescent="0.25">
      <c r="B1486" t="s">
        <v>13</v>
      </c>
      <c r="C1486" s="1" t="s">
        <v>20</v>
      </c>
      <c r="D1486" s="2">
        <v>44724</v>
      </c>
      <c r="E1486" s="8" t="s">
        <v>76</v>
      </c>
      <c r="F1486" s="8" t="s">
        <v>82</v>
      </c>
      <c r="G1486" s="8" t="s">
        <v>82</v>
      </c>
      <c r="H1486" t="s">
        <v>21</v>
      </c>
      <c r="I1486" s="4">
        <v>1200</v>
      </c>
      <c r="J1486" s="8">
        <v>2</v>
      </c>
      <c r="K1486" s="4">
        <f t="shared" si="38"/>
        <v>2400</v>
      </c>
      <c r="L1486" s="4">
        <f t="shared" si="39"/>
        <v>720</v>
      </c>
      <c r="M1486" s="3">
        <v>0.3</v>
      </c>
    </row>
    <row r="1487" spans="2:13" x14ac:dyDescent="0.25">
      <c r="B1487" t="s">
        <v>22</v>
      </c>
      <c r="C1487" s="1" t="s">
        <v>20</v>
      </c>
      <c r="D1487" s="2">
        <v>44724</v>
      </c>
      <c r="E1487" s="8" t="s">
        <v>76</v>
      </c>
      <c r="F1487" s="8" t="s">
        <v>82</v>
      </c>
      <c r="G1487" s="8" t="s">
        <v>82</v>
      </c>
      <c r="H1487" t="s">
        <v>30</v>
      </c>
      <c r="I1487" s="4">
        <v>3400</v>
      </c>
      <c r="J1487" s="8">
        <v>2</v>
      </c>
      <c r="K1487" s="4">
        <f t="shared" si="38"/>
        <v>6800</v>
      </c>
      <c r="L1487" s="4">
        <f t="shared" si="39"/>
        <v>2380</v>
      </c>
      <c r="M1487" s="3">
        <v>0.35</v>
      </c>
    </row>
    <row r="1488" spans="2:13" x14ac:dyDescent="0.25">
      <c r="B1488" t="s">
        <v>22</v>
      </c>
      <c r="C1488" s="1" t="s">
        <v>20</v>
      </c>
      <c r="D1488" s="2">
        <v>44724</v>
      </c>
      <c r="E1488" s="8" t="s">
        <v>76</v>
      </c>
      <c r="F1488" s="8" t="s">
        <v>82</v>
      </c>
      <c r="G1488" s="8" t="s">
        <v>82</v>
      </c>
      <c r="H1488" t="s">
        <v>30</v>
      </c>
      <c r="I1488" s="4">
        <v>3400</v>
      </c>
      <c r="J1488" s="8">
        <v>3</v>
      </c>
      <c r="K1488" s="4">
        <f t="shared" si="38"/>
        <v>10200</v>
      </c>
      <c r="L1488" s="4">
        <f t="shared" si="39"/>
        <v>3570</v>
      </c>
      <c r="M1488" s="3">
        <v>0.35</v>
      </c>
    </row>
    <row r="1489" spans="2:13" x14ac:dyDescent="0.25">
      <c r="B1489" t="s">
        <v>27</v>
      </c>
      <c r="C1489" s="1" t="s">
        <v>14</v>
      </c>
      <c r="D1489" s="2">
        <v>44724</v>
      </c>
      <c r="E1489" s="8" t="s">
        <v>76</v>
      </c>
      <c r="F1489" s="8" t="s">
        <v>82</v>
      </c>
      <c r="G1489" s="8" t="s">
        <v>82</v>
      </c>
      <c r="H1489" t="s">
        <v>35</v>
      </c>
      <c r="I1489" s="4">
        <v>4500</v>
      </c>
      <c r="J1489" s="8">
        <v>9</v>
      </c>
      <c r="K1489" s="4">
        <f t="shared" si="38"/>
        <v>40500</v>
      </c>
      <c r="L1489" s="4">
        <f t="shared" si="39"/>
        <v>10125</v>
      </c>
      <c r="M1489" s="3">
        <v>0.25</v>
      </c>
    </row>
    <row r="1490" spans="2:13" x14ac:dyDescent="0.25">
      <c r="B1490" t="s">
        <v>13</v>
      </c>
      <c r="C1490" s="1" t="s">
        <v>14</v>
      </c>
      <c r="D1490" s="2">
        <v>44731</v>
      </c>
      <c r="E1490" s="8" t="s">
        <v>76</v>
      </c>
      <c r="F1490" s="8" t="s">
        <v>82</v>
      </c>
      <c r="G1490" s="8" t="s">
        <v>82</v>
      </c>
      <c r="H1490" t="s">
        <v>21</v>
      </c>
      <c r="I1490" s="4">
        <v>1200</v>
      </c>
      <c r="J1490" s="8">
        <v>2</v>
      </c>
      <c r="K1490" s="4">
        <f t="shared" si="38"/>
        <v>2400</v>
      </c>
      <c r="L1490" s="4">
        <f t="shared" si="39"/>
        <v>720</v>
      </c>
      <c r="M1490" s="3">
        <v>0.3</v>
      </c>
    </row>
    <row r="1491" spans="2:13" x14ac:dyDescent="0.25">
      <c r="B1491" t="s">
        <v>24</v>
      </c>
      <c r="C1491" s="1" t="s">
        <v>20</v>
      </c>
      <c r="D1491" s="2">
        <v>44731</v>
      </c>
      <c r="E1491" s="8" t="s">
        <v>76</v>
      </c>
      <c r="F1491" s="8" t="s">
        <v>82</v>
      </c>
      <c r="G1491" s="8" t="s">
        <v>82</v>
      </c>
      <c r="H1491" t="s">
        <v>32</v>
      </c>
      <c r="I1491" s="4">
        <v>3200</v>
      </c>
      <c r="J1491" s="8">
        <v>4</v>
      </c>
      <c r="K1491" s="4">
        <f t="shared" si="38"/>
        <v>12800</v>
      </c>
      <c r="L1491" s="4">
        <f t="shared" si="39"/>
        <v>2560</v>
      </c>
      <c r="M1491" s="3">
        <v>0.2</v>
      </c>
    </row>
    <row r="1492" spans="2:13" x14ac:dyDescent="0.25">
      <c r="B1492" t="s">
        <v>27</v>
      </c>
      <c r="C1492" s="1" t="s">
        <v>20</v>
      </c>
      <c r="D1492" s="2">
        <v>44731</v>
      </c>
      <c r="E1492" s="8" t="s">
        <v>76</v>
      </c>
      <c r="F1492" s="8" t="s">
        <v>82</v>
      </c>
      <c r="G1492" s="8" t="s">
        <v>82</v>
      </c>
      <c r="H1492" t="s">
        <v>23</v>
      </c>
      <c r="I1492" s="4">
        <v>5130</v>
      </c>
      <c r="J1492" s="8">
        <v>4</v>
      </c>
      <c r="K1492" s="4">
        <f t="shared" si="38"/>
        <v>20520</v>
      </c>
      <c r="L1492" s="4">
        <f t="shared" si="39"/>
        <v>8208</v>
      </c>
      <c r="M1492" s="3">
        <v>0.4</v>
      </c>
    </row>
    <row r="1493" spans="2:13" x14ac:dyDescent="0.25">
      <c r="B1493" t="s">
        <v>22</v>
      </c>
      <c r="C1493" s="1" t="s">
        <v>20</v>
      </c>
      <c r="D1493" s="2">
        <v>44731</v>
      </c>
      <c r="E1493" s="8" t="s">
        <v>76</v>
      </c>
      <c r="F1493" s="8" t="s">
        <v>82</v>
      </c>
      <c r="G1493" s="8" t="s">
        <v>82</v>
      </c>
      <c r="H1493" t="s">
        <v>31</v>
      </c>
      <c r="I1493" s="4">
        <v>5300</v>
      </c>
      <c r="J1493" s="8">
        <v>11</v>
      </c>
      <c r="K1493" s="4">
        <f t="shared" si="38"/>
        <v>58300</v>
      </c>
      <c r="L1493" s="4">
        <f t="shared" si="39"/>
        <v>17490</v>
      </c>
      <c r="M1493" s="3">
        <v>0.3</v>
      </c>
    </row>
    <row r="1494" spans="2:13" x14ac:dyDescent="0.25">
      <c r="B1494" t="s">
        <v>34</v>
      </c>
      <c r="C1494" s="1" t="s">
        <v>14</v>
      </c>
      <c r="D1494" s="2">
        <v>44738</v>
      </c>
      <c r="E1494" s="8" t="s">
        <v>76</v>
      </c>
      <c r="F1494" s="8" t="s">
        <v>82</v>
      </c>
      <c r="G1494" s="8" t="s">
        <v>82</v>
      </c>
      <c r="H1494" t="s">
        <v>19</v>
      </c>
      <c r="I1494" s="4">
        <v>500</v>
      </c>
      <c r="J1494" s="8">
        <v>8</v>
      </c>
      <c r="K1494" s="4">
        <f t="shared" si="38"/>
        <v>4000</v>
      </c>
      <c r="L1494" s="4">
        <f t="shared" si="39"/>
        <v>1000</v>
      </c>
      <c r="M1494" s="3">
        <v>0.25</v>
      </c>
    </row>
    <row r="1495" spans="2:13" x14ac:dyDescent="0.25">
      <c r="B1495" t="s">
        <v>13</v>
      </c>
      <c r="C1495" s="1" t="s">
        <v>20</v>
      </c>
      <c r="D1495" s="2">
        <v>44738</v>
      </c>
      <c r="E1495" s="8" t="s">
        <v>76</v>
      </c>
      <c r="F1495" s="8" t="s">
        <v>82</v>
      </c>
      <c r="G1495" s="8" t="s">
        <v>82</v>
      </c>
      <c r="H1495" t="s">
        <v>33</v>
      </c>
      <c r="I1495" s="4">
        <v>4600</v>
      </c>
      <c r="J1495" s="8">
        <v>1</v>
      </c>
      <c r="K1495" s="4">
        <f t="shared" si="38"/>
        <v>4600</v>
      </c>
      <c r="L1495" s="4">
        <f t="shared" si="39"/>
        <v>1150</v>
      </c>
      <c r="M1495" s="3">
        <v>0.25</v>
      </c>
    </row>
    <row r="1496" spans="2:13" x14ac:dyDescent="0.25">
      <c r="B1496" t="s">
        <v>13</v>
      </c>
      <c r="C1496" s="1" t="s">
        <v>14</v>
      </c>
      <c r="D1496" s="2">
        <v>44738</v>
      </c>
      <c r="E1496" s="8" t="s">
        <v>76</v>
      </c>
      <c r="F1496" s="8" t="s">
        <v>82</v>
      </c>
      <c r="G1496" s="8" t="s">
        <v>82</v>
      </c>
      <c r="H1496" t="s">
        <v>31</v>
      </c>
      <c r="I1496" s="4">
        <v>5300</v>
      </c>
      <c r="J1496" s="8">
        <v>4</v>
      </c>
      <c r="K1496" s="4">
        <f t="shared" si="38"/>
        <v>21200</v>
      </c>
      <c r="L1496" s="4">
        <f t="shared" si="39"/>
        <v>6360</v>
      </c>
      <c r="M1496" s="3">
        <v>0.3</v>
      </c>
    </row>
    <row r="1497" spans="2:13" x14ac:dyDescent="0.25">
      <c r="B1497" t="s">
        <v>13</v>
      </c>
      <c r="C1497" s="1" t="s">
        <v>14</v>
      </c>
      <c r="D1497" s="2">
        <v>44738</v>
      </c>
      <c r="E1497" s="8" t="s">
        <v>76</v>
      </c>
      <c r="F1497" s="8" t="s">
        <v>82</v>
      </c>
      <c r="G1497" s="8" t="s">
        <v>82</v>
      </c>
      <c r="H1497" t="s">
        <v>32</v>
      </c>
      <c r="I1497" s="4">
        <v>3200</v>
      </c>
      <c r="J1497" s="8">
        <v>7</v>
      </c>
      <c r="K1497" s="4">
        <f t="shared" si="38"/>
        <v>22400</v>
      </c>
      <c r="L1497" s="4">
        <f t="shared" si="39"/>
        <v>4480</v>
      </c>
      <c r="M1497" s="3">
        <v>0.2</v>
      </c>
    </row>
    <row r="1498" spans="2:13" x14ac:dyDescent="0.25">
      <c r="B1498" t="s">
        <v>13</v>
      </c>
      <c r="C1498" s="1" t="s">
        <v>14</v>
      </c>
      <c r="D1498" s="2">
        <v>44745</v>
      </c>
      <c r="E1498" s="8" t="s">
        <v>76</v>
      </c>
      <c r="F1498" s="8" t="s">
        <v>82</v>
      </c>
      <c r="G1498" s="8" t="s">
        <v>82</v>
      </c>
      <c r="H1498" t="s">
        <v>21</v>
      </c>
      <c r="I1498" s="4">
        <v>1200</v>
      </c>
      <c r="J1498" s="8">
        <v>2</v>
      </c>
      <c r="K1498" s="4">
        <f t="shared" ref="K1498:K1561" si="40">I1498*J1498</f>
        <v>2400</v>
      </c>
      <c r="L1498" s="4">
        <f t="shared" ref="L1498:L1561" si="41">K1498*M1498</f>
        <v>720</v>
      </c>
      <c r="M1498" s="3">
        <v>0.3</v>
      </c>
    </row>
    <row r="1499" spans="2:13" x14ac:dyDescent="0.25">
      <c r="B1499" t="s">
        <v>13</v>
      </c>
      <c r="C1499" s="1" t="s">
        <v>20</v>
      </c>
      <c r="D1499" s="2">
        <v>44745</v>
      </c>
      <c r="E1499" s="8" t="s">
        <v>76</v>
      </c>
      <c r="F1499" s="8" t="s">
        <v>82</v>
      </c>
      <c r="G1499" s="8" t="s">
        <v>82</v>
      </c>
      <c r="H1499" t="s">
        <v>35</v>
      </c>
      <c r="I1499" s="4">
        <v>4500</v>
      </c>
      <c r="J1499" s="8">
        <v>1</v>
      </c>
      <c r="K1499" s="4">
        <f t="shared" si="40"/>
        <v>4500</v>
      </c>
      <c r="L1499" s="4">
        <f t="shared" si="41"/>
        <v>1125</v>
      </c>
      <c r="M1499" s="3">
        <v>0.25</v>
      </c>
    </row>
    <row r="1500" spans="2:13" x14ac:dyDescent="0.25">
      <c r="B1500" t="s">
        <v>13</v>
      </c>
      <c r="C1500" s="1" t="s">
        <v>14</v>
      </c>
      <c r="D1500" s="2">
        <v>44745</v>
      </c>
      <c r="E1500" s="8" t="s">
        <v>76</v>
      </c>
      <c r="F1500" s="8" t="s">
        <v>82</v>
      </c>
      <c r="G1500" s="8" t="s">
        <v>82</v>
      </c>
      <c r="H1500" t="s">
        <v>28</v>
      </c>
      <c r="I1500" s="4">
        <v>1500</v>
      </c>
      <c r="J1500" s="8">
        <v>8</v>
      </c>
      <c r="K1500" s="4">
        <f t="shared" si="40"/>
        <v>12000</v>
      </c>
      <c r="L1500" s="4">
        <f t="shared" si="41"/>
        <v>4800</v>
      </c>
      <c r="M1500" s="3">
        <v>0.4</v>
      </c>
    </row>
    <row r="1501" spans="2:13" x14ac:dyDescent="0.25">
      <c r="B1501" t="s">
        <v>22</v>
      </c>
      <c r="C1501" s="1" t="s">
        <v>20</v>
      </c>
      <c r="D1501" s="2">
        <v>44745</v>
      </c>
      <c r="E1501" s="8" t="s">
        <v>76</v>
      </c>
      <c r="F1501" s="8" t="s">
        <v>82</v>
      </c>
      <c r="G1501" s="8" t="s">
        <v>82</v>
      </c>
      <c r="H1501" t="s">
        <v>29</v>
      </c>
      <c r="I1501" s="4">
        <v>5340</v>
      </c>
      <c r="J1501" s="8">
        <v>4</v>
      </c>
      <c r="K1501" s="4">
        <f t="shared" si="40"/>
        <v>21360</v>
      </c>
      <c r="L1501" s="4">
        <f t="shared" si="41"/>
        <v>6408</v>
      </c>
      <c r="M1501" s="3">
        <v>0.3</v>
      </c>
    </row>
    <row r="1502" spans="2:13" x14ac:dyDescent="0.25">
      <c r="B1502" t="s">
        <v>27</v>
      </c>
      <c r="C1502" s="1" t="s">
        <v>20</v>
      </c>
      <c r="D1502" s="2">
        <v>44752</v>
      </c>
      <c r="E1502" s="8" t="s">
        <v>76</v>
      </c>
      <c r="F1502" s="8" t="s">
        <v>82</v>
      </c>
      <c r="G1502" s="8" t="s">
        <v>82</v>
      </c>
      <c r="H1502" t="s">
        <v>25</v>
      </c>
      <c r="I1502" s="4">
        <v>300</v>
      </c>
      <c r="J1502" s="8">
        <v>5</v>
      </c>
      <c r="K1502" s="4">
        <f t="shared" si="40"/>
        <v>1500</v>
      </c>
      <c r="L1502" s="4">
        <f t="shared" si="41"/>
        <v>225</v>
      </c>
      <c r="M1502" s="3">
        <v>0.15</v>
      </c>
    </row>
    <row r="1503" spans="2:13" x14ac:dyDescent="0.25">
      <c r="B1503" t="s">
        <v>27</v>
      </c>
      <c r="C1503" s="1" t="s">
        <v>20</v>
      </c>
      <c r="D1503" s="2">
        <v>44752</v>
      </c>
      <c r="E1503" s="8" t="s">
        <v>76</v>
      </c>
      <c r="F1503" s="8" t="s">
        <v>82</v>
      </c>
      <c r="G1503" s="8" t="s">
        <v>82</v>
      </c>
      <c r="H1503" t="s">
        <v>35</v>
      </c>
      <c r="I1503" s="4">
        <v>4500</v>
      </c>
      <c r="J1503" s="8">
        <v>8</v>
      </c>
      <c r="K1503" s="4">
        <f t="shared" si="40"/>
        <v>36000</v>
      </c>
      <c r="L1503" s="4">
        <f t="shared" si="41"/>
        <v>9000</v>
      </c>
      <c r="M1503" s="3">
        <v>0.25</v>
      </c>
    </row>
    <row r="1504" spans="2:13" x14ac:dyDescent="0.25">
      <c r="B1504" t="s">
        <v>13</v>
      </c>
      <c r="C1504" s="1" t="s">
        <v>14</v>
      </c>
      <c r="D1504" s="2">
        <v>44752</v>
      </c>
      <c r="E1504" s="8" t="s">
        <v>76</v>
      </c>
      <c r="F1504" s="8" t="s">
        <v>82</v>
      </c>
      <c r="G1504" s="8" t="s">
        <v>82</v>
      </c>
      <c r="H1504" t="s">
        <v>30</v>
      </c>
      <c r="I1504" s="4">
        <v>3400</v>
      </c>
      <c r="J1504" s="8">
        <v>11</v>
      </c>
      <c r="K1504" s="4">
        <f t="shared" si="40"/>
        <v>37400</v>
      </c>
      <c r="L1504" s="4">
        <f t="shared" si="41"/>
        <v>13090</v>
      </c>
      <c r="M1504" s="3">
        <v>0.35</v>
      </c>
    </row>
    <row r="1505" spans="2:13" x14ac:dyDescent="0.25">
      <c r="B1505" t="s">
        <v>13</v>
      </c>
      <c r="C1505" s="1" t="s">
        <v>20</v>
      </c>
      <c r="D1505" s="2">
        <v>44752</v>
      </c>
      <c r="E1505" s="8" t="s">
        <v>76</v>
      </c>
      <c r="F1505" s="8" t="s">
        <v>82</v>
      </c>
      <c r="G1505" s="8" t="s">
        <v>82</v>
      </c>
      <c r="H1505" t="s">
        <v>33</v>
      </c>
      <c r="I1505" s="4">
        <v>4600</v>
      </c>
      <c r="J1505" s="8">
        <v>12</v>
      </c>
      <c r="K1505" s="4">
        <f t="shared" si="40"/>
        <v>55200</v>
      </c>
      <c r="L1505" s="4">
        <f t="shared" si="41"/>
        <v>13800</v>
      </c>
      <c r="M1505" s="3">
        <v>0.25</v>
      </c>
    </row>
    <row r="1506" spans="2:13" x14ac:dyDescent="0.25">
      <c r="B1506" t="s">
        <v>13</v>
      </c>
      <c r="C1506" s="1" t="s">
        <v>14</v>
      </c>
      <c r="D1506" s="2">
        <v>44759</v>
      </c>
      <c r="E1506" s="8" t="s">
        <v>76</v>
      </c>
      <c r="F1506" s="8" t="s">
        <v>82</v>
      </c>
      <c r="G1506" s="8" t="s">
        <v>82</v>
      </c>
      <c r="H1506" t="s">
        <v>28</v>
      </c>
      <c r="I1506" s="4">
        <v>1500</v>
      </c>
      <c r="J1506" s="8">
        <v>9</v>
      </c>
      <c r="K1506" s="4">
        <f t="shared" si="40"/>
        <v>13500</v>
      </c>
      <c r="L1506" s="4">
        <f t="shared" si="41"/>
        <v>5400</v>
      </c>
      <c r="M1506" s="3">
        <v>0.4</v>
      </c>
    </row>
    <row r="1507" spans="2:13" x14ac:dyDescent="0.25">
      <c r="B1507" t="s">
        <v>13</v>
      </c>
      <c r="C1507" s="1" t="s">
        <v>20</v>
      </c>
      <c r="D1507" s="2">
        <v>44759</v>
      </c>
      <c r="E1507" s="8" t="s">
        <v>76</v>
      </c>
      <c r="F1507" s="8" t="s">
        <v>82</v>
      </c>
      <c r="G1507" s="8" t="s">
        <v>82</v>
      </c>
      <c r="H1507" t="s">
        <v>29</v>
      </c>
      <c r="I1507" s="4">
        <v>5340</v>
      </c>
      <c r="J1507" s="8">
        <v>3</v>
      </c>
      <c r="K1507" s="4">
        <f t="shared" si="40"/>
        <v>16020</v>
      </c>
      <c r="L1507" s="4">
        <f t="shared" si="41"/>
        <v>4806</v>
      </c>
      <c r="M1507" s="3">
        <v>0.3</v>
      </c>
    </row>
    <row r="1508" spans="2:13" x14ac:dyDescent="0.25">
      <c r="B1508" t="s">
        <v>13</v>
      </c>
      <c r="C1508" s="1" t="s">
        <v>20</v>
      </c>
      <c r="D1508" s="2">
        <v>44759</v>
      </c>
      <c r="E1508" s="8" t="s">
        <v>76</v>
      </c>
      <c r="F1508" s="8" t="s">
        <v>82</v>
      </c>
      <c r="G1508" s="8" t="s">
        <v>82</v>
      </c>
      <c r="H1508" t="s">
        <v>31</v>
      </c>
      <c r="I1508" s="4">
        <v>5300</v>
      </c>
      <c r="J1508" s="8">
        <v>5</v>
      </c>
      <c r="K1508" s="4">
        <f t="shared" si="40"/>
        <v>26500</v>
      </c>
      <c r="L1508" s="4">
        <f t="shared" si="41"/>
        <v>7950</v>
      </c>
      <c r="M1508" s="3">
        <v>0.3</v>
      </c>
    </row>
    <row r="1509" spans="2:13" x14ac:dyDescent="0.25">
      <c r="B1509" t="s">
        <v>22</v>
      </c>
      <c r="C1509" s="1" t="s">
        <v>20</v>
      </c>
      <c r="D1509" s="2">
        <v>44759</v>
      </c>
      <c r="E1509" s="8" t="s">
        <v>76</v>
      </c>
      <c r="F1509" s="8" t="s">
        <v>82</v>
      </c>
      <c r="G1509" s="8" t="s">
        <v>82</v>
      </c>
      <c r="H1509" t="s">
        <v>35</v>
      </c>
      <c r="I1509" s="4">
        <v>4500</v>
      </c>
      <c r="J1509" s="8">
        <v>12</v>
      </c>
      <c r="K1509" s="4">
        <f t="shared" si="40"/>
        <v>54000</v>
      </c>
      <c r="L1509" s="4">
        <f t="shared" si="41"/>
        <v>13500</v>
      </c>
      <c r="M1509" s="3">
        <v>0.25</v>
      </c>
    </row>
    <row r="1510" spans="2:13" x14ac:dyDescent="0.25">
      <c r="B1510" t="s">
        <v>22</v>
      </c>
      <c r="C1510" s="1" t="s">
        <v>20</v>
      </c>
      <c r="D1510" s="2">
        <v>44766</v>
      </c>
      <c r="E1510" s="8" t="s">
        <v>76</v>
      </c>
      <c r="F1510" s="8" t="s">
        <v>82</v>
      </c>
      <c r="G1510" s="8" t="s">
        <v>82</v>
      </c>
      <c r="H1510" t="s">
        <v>25</v>
      </c>
      <c r="I1510" s="4">
        <v>300</v>
      </c>
      <c r="J1510" s="8">
        <v>1</v>
      </c>
      <c r="K1510" s="4">
        <f t="shared" si="40"/>
        <v>300</v>
      </c>
      <c r="L1510" s="4">
        <f t="shared" si="41"/>
        <v>45</v>
      </c>
      <c r="M1510" s="3">
        <v>0.15</v>
      </c>
    </row>
    <row r="1511" spans="2:13" x14ac:dyDescent="0.25">
      <c r="B1511" t="s">
        <v>27</v>
      </c>
      <c r="C1511" s="1" t="s">
        <v>20</v>
      </c>
      <c r="D1511" s="2">
        <v>44766</v>
      </c>
      <c r="E1511" s="8" t="s">
        <v>76</v>
      </c>
      <c r="F1511" s="8" t="s">
        <v>82</v>
      </c>
      <c r="G1511" s="8" t="s">
        <v>82</v>
      </c>
      <c r="H1511" t="s">
        <v>26</v>
      </c>
      <c r="I1511" s="4">
        <v>1700</v>
      </c>
      <c r="J1511" s="8">
        <v>2</v>
      </c>
      <c r="K1511" s="4">
        <f t="shared" si="40"/>
        <v>3400</v>
      </c>
      <c r="L1511" s="4">
        <f t="shared" si="41"/>
        <v>1700</v>
      </c>
      <c r="M1511" s="3">
        <v>0.5</v>
      </c>
    </row>
    <row r="1512" spans="2:13" x14ac:dyDescent="0.25">
      <c r="B1512" t="s">
        <v>13</v>
      </c>
      <c r="C1512" s="1" t="s">
        <v>20</v>
      </c>
      <c r="D1512" s="2">
        <v>44766</v>
      </c>
      <c r="E1512" s="8" t="s">
        <v>76</v>
      </c>
      <c r="F1512" s="8" t="s">
        <v>82</v>
      </c>
      <c r="G1512" s="8" t="s">
        <v>82</v>
      </c>
      <c r="H1512" t="s">
        <v>31</v>
      </c>
      <c r="I1512" s="4">
        <v>5300</v>
      </c>
      <c r="J1512" s="8">
        <v>1</v>
      </c>
      <c r="K1512" s="4">
        <f t="shared" si="40"/>
        <v>5300</v>
      </c>
      <c r="L1512" s="4">
        <f t="shared" si="41"/>
        <v>1590</v>
      </c>
      <c r="M1512" s="3">
        <v>0.3</v>
      </c>
    </row>
    <row r="1513" spans="2:13" x14ac:dyDescent="0.25">
      <c r="B1513" t="s">
        <v>27</v>
      </c>
      <c r="C1513" s="1" t="s">
        <v>14</v>
      </c>
      <c r="D1513" s="2">
        <v>44766</v>
      </c>
      <c r="E1513" s="8" t="s">
        <v>76</v>
      </c>
      <c r="F1513" s="8" t="s">
        <v>82</v>
      </c>
      <c r="G1513" s="8" t="s">
        <v>82</v>
      </c>
      <c r="H1513" t="s">
        <v>30</v>
      </c>
      <c r="I1513" s="4">
        <v>3400</v>
      </c>
      <c r="J1513" s="8">
        <v>3</v>
      </c>
      <c r="K1513" s="4">
        <f t="shared" si="40"/>
        <v>10200</v>
      </c>
      <c r="L1513" s="4">
        <f t="shared" si="41"/>
        <v>3570</v>
      </c>
      <c r="M1513" s="3">
        <v>0.35</v>
      </c>
    </row>
    <row r="1514" spans="2:13" x14ac:dyDescent="0.25">
      <c r="B1514" t="s">
        <v>24</v>
      </c>
      <c r="C1514" s="1" t="s">
        <v>14</v>
      </c>
      <c r="D1514" s="2">
        <v>44766</v>
      </c>
      <c r="E1514" s="8" t="s">
        <v>76</v>
      </c>
      <c r="F1514" s="8" t="s">
        <v>82</v>
      </c>
      <c r="G1514" s="8" t="s">
        <v>82</v>
      </c>
      <c r="H1514" t="s">
        <v>28</v>
      </c>
      <c r="I1514" s="4">
        <v>1500</v>
      </c>
      <c r="J1514" s="8">
        <v>12</v>
      </c>
      <c r="K1514" s="4">
        <f t="shared" si="40"/>
        <v>18000</v>
      </c>
      <c r="L1514" s="4">
        <f t="shared" si="41"/>
        <v>7200</v>
      </c>
      <c r="M1514" s="3">
        <v>0.4</v>
      </c>
    </row>
    <row r="1515" spans="2:13" x14ac:dyDescent="0.25">
      <c r="B1515" t="s">
        <v>13</v>
      </c>
      <c r="C1515" s="1" t="s">
        <v>20</v>
      </c>
      <c r="D1515" s="2">
        <v>44766</v>
      </c>
      <c r="E1515" s="8" t="s">
        <v>76</v>
      </c>
      <c r="F1515" s="8" t="s">
        <v>82</v>
      </c>
      <c r="G1515" s="8" t="s">
        <v>82</v>
      </c>
      <c r="H1515" t="s">
        <v>35</v>
      </c>
      <c r="I1515" s="4">
        <v>4500</v>
      </c>
      <c r="J1515" s="8">
        <v>7</v>
      </c>
      <c r="K1515" s="4">
        <f t="shared" si="40"/>
        <v>31500</v>
      </c>
      <c r="L1515" s="4">
        <f t="shared" si="41"/>
        <v>7875</v>
      </c>
      <c r="M1515" s="3">
        <v>0.25</v>
      </c>
    </row>
    <row r="1516" spans="2:13" x14ac:dyDescent="0.25">
      <c r="B1516" t="s">
        <v>27</v>
      </c>
      <c r="C1516" s="1" t="s">
        <v>14</v>
      </c>
      <c r="D1516" s="2">
        <v>44766</v>
      </c>
      <c r="E1516" s="8" t="s">
        <v>76</v>
      </c>
      <c r="F1516" s="8" t="s">
        <v>82</v>
      </c>
      <c r="G1516" s="8" t="s">
        <v>82</v>
      </c>
      <c r="H1516" t="s">
        <v>35</v>
      </c>
      <c r="I1516" s="4">
        <v>4500</v>
      </c>
      <c r="J1516" s="8">
        <v>8</v>
      </c>
      <c r="K1516" s="4">
        <f t="shared" si="40"/>
        <v>36000</v>
      </c>
      <c r="L1516" s="4">
        <f t="shared" si="41"/>
        <v>9000</v>
      </c>
      <c r="M1516" s="3">
        <v>0.25</v>
      </c>
    </row>
    <row r="1517" spans="2:13" x14ac:dyDescent="0.25">
      <c r="B1517" t="s">
        <v>34</v>
      </c>
      <c r="C1517" s="1" t="s">
        <v>14</v>
      </c>
      <c r="D1517" s="2">
        <v>44766</v>
      </c>
      <c r="E1517" s="8" t="s">
        <v>76</v>
      </c>
      <c r="F1517" s="8" t="s">
        <v>82</v>
      </c>
      <c r="G1517" s="8" t="s">
        <v>82</v>
      </c>
      <c r="H1517" t="s">
        <v>23</v>
      </c>
      <c r="I1517" s="4">
        <v>5130</v>
      </c>
      <c r="J1517" s="8">
        <v>8</v>
      </c>
      <c r="K1517" s="4">
        <f t="shared" si="40"/>
        <v>41040</v>
      </c>
      <c r="L1517" s="4">
        <f t="shared" si="41"/>
        <v>16416</v>
      </c>
      <c r="M1517" s="3">
        <v>0.4</v>
      </c>
    </row>
    <row r="1518" spans="2:13" x14ac:dyDescent="0.25">
      <c r="B1518" t="s">
        <v>34</v>
      </c>
      <c r="C1518" s="1" t="s">
        <v>20</v>
      </c>
      <c r="D1518" s="2">
        <v>44773</v>
      </c>
      <c r="E1518" s="8" t="s">
        <v>76</v>
      </c>
      <c r="F1518" s="8" t="s">
        <v>82</v>
      </c>
      <c r="G1518" s="8" t="s">
        <v>82</v>
      </c>
      <c r="H1518" t="s">
        <v>28</v>
      </c>
      <c r="I1518" s="4">
        <v>1500</v>
      </c>
      <c r="J1518" s="8">
        <v>4</v>
      </c>
      <c r="K1518" s="4">
        <f t="shared" si="40"/>
        <v>6000</v>
      </c>
      <c r="L1518" s="4">
        <f t="shared" si="41"/>
        <v>2400</v>
      </c>
      <c r="M1518" s="3">
        <v>0.4</v>
      </c>
    </row>
    <row r="1519" spans="2:13" x14ac:dyDescent="0.25">
      <c r="B1519" t="s">
        <v>27</v>
      </c>
      <c r="C1519" s="1" t="s">
        <v>20</v>
      </c>
      <c r="D1519" s="2">
        <v>44773</v>
      </c>
      <c r="E1519" s="8" t="s">
        <v>76</v>
      </c>
      <c r="F1519" s="8" t="s">
        <v>82</v>
      </c>
      <c r="G1519" s="8" t="s">
        <v>82</v>
      </c>
      <c r="H1519" t="s">
        <v>30</v>
      </c>
      <c r="I1519" s="4">
        <v>3400</v>
      </c>
      <c r="J1519" s="8">
        <v>5</v>
      </c>
      <c r="K1519" s="4">
        <f t="shared" si="40"/>
        <v>17000</v>
      </c>
      <c r="L1519" s="4">
        <f t="shared" si="41"/>
        <v>5950</v>
      </c>
      <c r="M1519" s="3">
        <v>0.35</v>
      </c>
    </row>
    <row r="1520" spans="2:13" x14ac:dyDescent="0.25">
      <c r="B1520" t="s">
        <v>22</v>
      </c>
      <c r="C1520" s="1" t="s">
        <v>20</v>
      </c>
      <c r="D1520" s="2">
        <v>44773</v>
      </c>
      <c r="E1520" s="8" t="s">
        <v>76</v>
      </c>
      <c r="F1520" s="8" t="s">
        <v>82</v>
      </c>
      <c r="G1520" s="8" t="s">
        <v>82</v>
      </c>
      <c r="H1520" t="s">
        <v>18</v>
      </c>
      <c r="I1520" s="4">
        <v>8902</v>
      </c>
      <c r="J1520" s="8">
        <v>5</v>
      </c>
      <c r="K1520" s="4">
        <f t="shared" si="40"/>
        <v>44510</v>
      </c>
      <c r="L1520" s="4">
        <f t="shared" si="41"/>
        <v>15578.499999999998</v>
      </c>
      <c r="M1520" s="3">
        <v>0.35</v>
      </c>
    </row>
    <row r="1521" spans="2:13" x14ac:dyDescent="0.25">
      <c r="B1521" t="s">
        <v>13</v>
      </c>
      <c r="C1521" s="1" t="s">
        <v>14</v>
      </c>
      <c r="D1521" s="2">
        <v>44773</v>
      </c>
      <c r="E1521" s="8" t="s">
        <v>76</v>
      </c>
      <c r="F1521" s="8" t="s">
        <v>82</v>
      </c>
      <c r="G1521" s="8" t="s">
        <v>82</v>
      </c>
      <c r="H1521" t="s">
        <v>29</v>
      </c>
      <c r="I1521" s="4">
        <v>5340</v>
      </c>
      <c r="J1521" s="8">
        <v>11</v>
      </c>
      <c r="K1521" s="4">
        <f t="shared" si="40"/>
        <v>58740</v>
      </c>
      <c r="L1521" s="4">
        <f t="shared" si="41"/>
        <v>17622</v>
      </c>
      <c r="M1521" s="3">
        <v>0.3</v>
      </c>
    </row>
    <row r="1522" spans="2:13" x14ac:dyDescent="0.25">
      <c r="B1522" t="s">
        <v>27</v>
      </c>
      <c r="C1522" s="1" t="s">
        <v>20</v>
      </c>
      <c r="D1522" s="2">
        <v>44780</v>
      </c>
      <c r="E1522" s="8" t="s">
        <v>76</v>
      </c>
      <c r="F1522" s="8" t="s">
        <v>82</v>
      </c>
      <c r="G1522" s="8" t="s">
        <v>82</v>
      </c>
      <c r="H1522" t="s">
        <v>19</v>
      </c>
      <c r="I1522" s="4">
        <v>500</v>
      </c>
      <c r="J1522" s="8">
        <v>1</v>
      </c>
      <c r="K1522" s="4">
        <f t="shared" si="40"/>
        <v>500</v>
      </c>
      <c r="L1522" s="4">
        <f t="shared" si="41"/>
        <v>125</v>
      </c>
      <c r="M1522" s="3">
        <v>0.25</v>
      </c>
    </row>
    <row r="1523" spans="2:13" x14ac:dyDescent="0.25">
      <c r="B1523" t="s">
        <v>22</v>
      </c>
      <c r="C1523" s="1" t="s">
        <v>20</v>
      </c>
      <c r="D1523" s="2">
        <v>44780</v>
      </c>
      <c r="E1523" s="8" t="s">
        <v>76</v>
      </c>
      <c r="F1523" s="8" t="s">
        <v>82</v>
      </c>
      <c r="G1523" s="8" t="s">
        <v>82</v>
      </c>
      <c r="H1523" t="s">
        <v>26</v>
      </c>
      <c r="I1523" s="4">
        <v>1700</v>
      </c>
      <c r="J1523" s="8">
        <v>1</v>
      </c>
      <c r="K1523" s="4">
        <f t="shared" si="40"/>
        <v>1700</v>
      </c>
      <c r="L1523" s="4">
        <f t="shared" si="41"/>
        <v>850</v>
      </c>
      <c r="M1523" s="3">
        <v>0.5</v>
      </c>
    </row>
    <row r="1524" spans="2:13" x14ac:dyDescent="0.25">
      <c r="B1524" t="s">
        <v>24</v>
      </c>
      <c r="C1524" s="1" t="s">
        <v>20</v>
      </c>
      <c r="D1524" s="2">
        <v>44780</v>
      </c>
      <c r="E1524" s="8" t="s">
        <v>76</v>
      </c>
      <c r="F1524" s="8" t="s">
        <v>82</v>
      </c>
      <c r="G1524" s="8" t="s">
        <v>82</v>
      </c>
      <c r="H1524" t="s">
        <v>19</v>
      </c>
      <c r="I1524" s="4">
        <v>500</v>
      </c>
      <c r="J1524" s="8">
        <v>12</v>
      </c>
      <c r="K1524" s="4">
        <f t="shared" si="40"/>
        <v>6000</v>
      </c>
      <c r="L1524" s="4">
        <f t="shared" si="41"/>
        <v>1500</v>
      </c>
      <c r="M1524" s="3">
        <v>0.25</v>
      </c>
    </row>
    <row r="1525" spans="2:13" x14ac:dyDescent="0.25">
      <c r="B1525" t="s">
        <v>22</v>
      </c>
      <c r="C1525" s="1" t="s">
        <v>14</v>
      </c>
      <c r="D1525" s="2">
        <v>44780</v>
      </c>
      <c r="E1525" s="8" t="s">
        <v>76</v>
      </c>
      <c r="F1525" s="8" t="s">
        <v>82</v>
      </c>
      <c r="G1525" s="8" t="s">
        <v>82</v>
      </c>
      <c r="H1525" t="s">
        <v>29</v>
      </c>
      <c r="I1525" s="4">
        <v>5340</v>
      </c>
      <c r="J1525" s="8">
        <v>4</v>
      </c>
      <c r="K1525" s="4">
        <f t="shared" si="40"/>
        <v>21360</v>
      </c>
      <c r="L1525" s="4">
        <f t="shared" si="41"/>
        <v>6408</v>
      </c>
      <c r="M1525" s="3">
        <v>0.3</v>
      </c>
    </row>
    <row r="1526" spans="2:13" x14ac:dyDescent="0.25">
      <c r="B1526" t="s">
        <v>27</v>
      </c>
      <c r="C1526" s="1" t="s">
        <v>14</v>
      </c>
      <c r="D1526" s="2">
        <v>44787</v>
      </c>
      <c r="E1526" s="8" t="s">
        <v>76</v>
      </c>
      <c r="F1526" s="8" t="s">
        <v>82</v>
      </c>
      <c r="G1526" s="8" t="s">
        <v>82</v>
      </c>
      <c r="H1526" t="s">
        <v>25</v>
      </c>
      <c r="I1526" s="4">
        <v>300</v>
      </c>
      <c r="J1526" s="8">
        <v>10</v>
      </c>
      <c r="K1526" s="4">
        <f t="shared" si="40"/>
        <v>3000</v>
      </c>
      <c r="L1526" s="4">
        <f t="shared" si="41"/>
        <v>450</v>
      </c>
      <c r="M1526" s="3">
        <v>0.15</v>
      </c>
    </row>
    <row r="1527" spans="2:13" x14ac:dyDescent="0.25">
      <c r="B1527" t="s">
        <v>22</v>
      </c>
      <c r="C1527" s="1" t="s">
        <v>20</v>
      </c>
      <c r="D1527" s="2">
        <v>44787</v>
      </c>
      <c r="E1527" s="8" t="s">
        <v>76</v>
      </c>
      <c r="F1527" s="8" t="s">
        <v>82</v>
      </c>
      <c r="G1527" s="8" t="s">
        <v>82</v>
      </c>
      <c r="H1527" t="s">
        <v>28</v>
      </c>
      <c r="I1527" s="4">
        <v>1500</v>
      </c>
      <c r="J1527" s="8">
        <v>4</v>
      </c>
      <c r="K1527" s="4">
        <f t="shared" si="40"/>
        <v>6000</v>
      </c>
      <c r="L1527" s="4">
        <f t="shared" si="41"/>
        <v>2400</v>
      </c>
      <c r="M1527" s="3">
        <v>0.4</v>
      </c>
    </row>
    <row r="1528" spans="2:13" x14ac:dyDescent="0.25">
      <c r="B1528" t="s">
        <v>22</v>
      </c>
      <c r="C1528" s="1" t="s">
        <v>20</v>
      </c>
      <c r="D1528" s="2">
        <v>44787</v>
      </c>
      <c r="E1528" s="8" t="s">
        <v>76</v>
      </c>
      <c r="F1528" s="8" t="s">
        <v>82</v>
      </c>
      <c r="G1528" s="8" t="s">
        <v>82</v>
      </c>
      <c r="H1528" t="s">
        <v>21</v>
      </c>
      <c r="I1528" s="4">
        <v>1200</v>
      </c>
      <c r="J1528" s="8">
        <v>7</v>
      </c>
      <c r="K1528" s="4">
        <f t="shared" si="40"/>
        <v>8400</v>
      </c>
      <c r="L1528" s="4">
        <f t="shared" si="41"/>
        <v>2520</v>
      </c>
      <c r="M1528" s="3">
        <v>0.3</v>
      </c>
    </row>
    <row r="1529" spans="2:13" x14ac:dyDescent="0.25">
      <c r="B1529" t="s">
        <v>13</v>
      </c>
      <c r="C1529" s="1" t="s">
        <v>20</v>
      </c>
      <c r="D1529" s="2">
        <v>44787</v>
      </c>
      <c r="E1529" s="8" t="s">
        <v>76</v>
      </c>
      <c r="F1529" s="8" t="s">
        <v>82</v>
      </c>
      <c r="G1529" s="8" t="s">
        <v>82</v>
      </c>
      <c r="H1529" t="s">
        <v>30</v>
      </c>
      <c r="I1529" s="4">
        <v>3400</v>
      </c>
      <c r="J1529" s="8">
        <v>11</v>
      </c>
      <c r="K1529" s="4">
        <f t="shared" si="40"/>
        <v>37400</v>
      </c>
      <c r="L1529" s="4">
        <f t="shared" si="41"/>
        <v>13090</v>
      </c>
      <c r="M1529" s="3">
        <v>0.35</v>
      </c>
    </row>
    <row r="1530" spans="2:13" x14ac:dyDescent="0.25">
      <c r="B1530" t="s">
        <v>13</v>
      </c>
      <c r="C1530" s="1" t="s">
        <v>20</v>
      </c>
      <c r="D1530" s="2">
        <v>44794</v>
      </c>
      <c r="E1530" s="8" t="s">
        <v>76</v>
      </c>
      <c r="F1530" s="8" t="s">
        <v>82</v>
      </c>
      <c r="G1530" s="8" t="s">
        <v>82</v>
      </c>
      <c r="H1530" t="s">
        <v>35</v>
      </c>
      <c r="I1530" s="4">
        <v>4500</v>
      </c>
      <c r="J1530" s="8">
        <v>3</v>
      </c>
      <c r="K1530" s="4">
        <f t="shared" si="40"/>
        <v>13500</v>
      </c>
      <c r="L1530" s="4">
        <f t="shared" si="41"/>
        <v>3375</v>
      </c>
      <c r="M1530" s="3">
        <v>0.25</v>
      </c>
    </row>
    <row r="1531" spans="2:13" x14ac:dyDescent="0.25">
      <c r="B1531" t="s">
        <v>27</v>
      </c>
      <c r="C1531" s="1" t="s">
        <v>20</v>
      </c>
      <c r="D1531" s="2">
        <v>44794</v>
      </c>
      <c r="E1531" s="8" t="s">
        <v>76</v>
      </c>
      <c r="F1531" s="8" t="s">
        <v>82</v>
      </c>
      <c r="G1531" s="8" t="s">
        <v>82</v>
      </c>
      <c r="H1531" t="s">
        <v>23</v>
      </c>
      <c r="I1531" s="4">
        <v>5130</v>
      </c>
      <c r="J1531" s="8">
        <v>5</v>
      </c>
      <c r="K1531" s="4">
        <f t="shared" si="40"/>
        <v>25650</v>
      </c>
      <c r="L1531" s="4">
        <f t="shared" si="41"/>
        <v>10260</v>
      </c>
      <c r="M1531" s="3">
        <v>0.4</v>
      </c>
    </row>
    <row r="1532" spans="2:13" x14ac:dyDescent="0.25">
      <c r="B1532" t="s">
        <v>13</v>
      </c>
      <c r="C1532" s="1" t="s">
        <v>14</v>
      </c>
      <c r="D1532" s="2">
        <v>44794</v>
      </c>
      <c r="E1532" s="8" t="s">
        <v>76</v>
      </c>
      <c r="F1532" s="8" t="s">
        <v>82</v>
      </c>
      <c r="G1532" s="8" t="s">
        <v>82</v>
      </c>
      <c r="H1532" t="s">
        <v>29</v>
      </c>
      <c r="I1532" s="4">
        <v>5340</v>
      </c>
      <c r="J1532" s="8">
        <v>8</v>
      </c>
      <c r="K1532" s="4">
        <f t="shared" si="40"/>
        <v>42720</v>
      </c>
      <c r="L1532" s="4">
        <f t="shared" si="41"/>
        <v>12816</v>
      </c>
      <c r="M1532" s="3">
        <v>0.3</v>
      </c>
    </row>
    <row r="1533" spans="2:13" x14ac:dyDescent="0.25">
      <c r="B1533" t="s">
        <v>22</v>
      </c>
      <c r="C1533" s="1" t="s">
        <v>20</v>
      </c>
      <c r="D1533" s="2">
        <v>44794</v>
      </c>
      <c r="E1533" s="8" t="s">
        <v>76</v>
      </c>
      <c r="F1533" s="8" t="s">
        <v>82</v>
      </c>
      <c r="G1533" s="8" t="s">
        <v>82</v>
      </c>
      <c r="H1533" t="s">
        <v>18</v>
      </c>
      <c r="I1533" s="4">
        <v>8902</v>
      </c>
      <c r="J1533" s="8">
        <v>7</v>
      </c>
      <c r="K1533" s="4">
        <f t="shared" si="40"/>
        <v>62314</v>
      </c>
      <c r="L1533" s="4">
        <f t="shared" si="41"/>
        <v>21809.899999999998</v>
      </c>
      <c r="M1533" s="3">
        <v>0.35</v>
      </c>
    </row>
    <row r="1534" spans="2:13" x14ac:dyDescent="0.25">
      <c r="B1534" t="s">
        <v>22</v>
      </c>
      <c r="C1534" s="1" t="s">
        <v>20</v>
      </c>
      <c r="D1534" s="2">
        <v>44801</v>
      </c>
      <c r="E1534" s="8" t="s">
        <v>76</v>
      </c>
      <c r="F1534" s="8" t="s">
        <v>82</v>
      </c>
      <c r="G1534" s="8" t="s">
        <v>82</v>
      </c>
      <c r="H1534" t="s">
        <v>26</v>
      </c>
      <c r="I1534" s="4">
        <v>1700</v>
      </c>
      <c r="J1534" s="8">
        <v>1</v>
      </c>
      <c r="K1534" s="4">
        <f t="shared" si="40"/>
        <v>1700</v>
      </c>
      <c r="L1534" s="4">
        <f t="shared" si="41"/>
        <v>850</v>
      </c>
      <c r="M1534" s="3">
        <v>0.5</v>
      </c>
    </row>
    <row r="1535" spans="2:13" x14ac:dyDescent="0.25">
      <c r="B1535" t="s">
        <v>27</v>
      </c>
      <c r="C1535" s="1" t="s">
        <v>14</v>
      </c>
      <c r="D1535" s="2">
        <v>44801</v>
      </c>
      <c r="E1535" s="8" t="s">
        <v>76</v>
      </c>
      <c r="F1535" s="8" t="s">
        <v>82</v>
      </c>
      <c r="G1535" s="8" t="s">
        <v>82</v>
      </c>
      <c r="H1535" t="s">
        <v>26</v>
      </c>
      <c r="I1535" s="4">
        <v>1700</v>
      </c>
      <c r="J1535" s="8">
        <v>2</v>
      </c>
      <c r="K1535" s="4">
        <f t="shared" si="40"/>
        <v>3400</v>
      </c>
      <c r="L1535" s="4">
        <f t="shared" si="41"/>
        <v>1700</v>
      </c>
      <c r="M1535" s="3">
        <v>0.5</v>
      </c>
    </row>
    <row r="1536" spans="2:13" x14ac:dyDescent="0.25">
      <c r="B1536" t="s">
        <v>22</v>
      </c>
      <c r="C1536" s="1" t="s">
        <v>20</v>
      </c>
      <c r="D1536" s="2">
        <v>44801</v>
      </c>
      <c r="E1536" s="8" t="s">
        <v>76</v>
      </c>
      <c r="F1536" s="8" t="s">
        <v>82</v>
      </c>
      <c r="G1536" s="8" t="s">
        <v>82</v>
      </c>
      <c r="H1536" t="s">
        <v>21</v>
      </c>
      <c r="I1536" s="4">
        <v>1200</v>
      </c>
      <c r="J1536" s="8">
        <v>7</v>
      </c>
      <c r="K1536" s="4">
        <f t="shared" si="40"/>
        <v>8400</v>
      </c>
      <c r="L1536" s="4">
        <f t="shared" si="41"/>
        <v>2520</v>
      </c>
      <c r="M1536" s="3">
        <v>0.3</v>
      </c>
    </row>
    <row r="1537" spans="2:13" x14ac:dyDescent="0.25">
      <c r="B1537" t="s">
        <v>22</v>
      </c>
      <c r="C1537" s="1" t="s">
        <v>14</v>
      </c>
      <c r="D1537" s="2">
        <v>44801</v>
      </c>
      <c r="E1537" s="8" t="s">
        <v>76</v>
      </c>
      <c r="F1537" s="8" t="s">
        <v>82</v>
      </c>
      <c r="G1537" s="8" t="s">
        <v>82</v>
      </c>
      <c r="H1537" t="s">
        <v>29</v>
      </c>
      <c r="I1537" s="4">
        <v>5340</v>
      </c>
      <c r="J1537" s="8">
        <v>4</v>
      </c>
      <c r="K1537" s="4">
        <f t="shared" si="40"/>
        <v>21360</v>
      </c>
      <c r="L1537" s="4">
        <f t="shared" si="41"/>
        <v>6408</v>
      </c>
      <c r="M1537" s="3">
        <v>0.3</v>
      </c>
    </row>
    <row r="1538" spans="2:13" x14ac:dyDescent="0.25">
      <c r="B1538" t="s">
        <v>13</v>
      </c>
      <c r="C1538" s="1" t="s">
        <v>20</v>
      </c>
      <c r="D1538" s="2">
        <v>44808</v>
      </c>
      <c r="E1538" s="8" t="s">
        <v>76</v>
      </c>
      <c r="F1538" s="8" t="s">
        <v>82</v>
      </c>
      <c r="G1538" s="8" t="s">
        <v>82</v>
      </c>
      <c r="H1538" t="s">
        <v>25</v>
      </c>
      <c r="I1538" s="4">
        <v>300</v>
      </c>
      <c r="J1538" s="8">
        <v>12</v>
      </c>
      <c r="K1538" s="4">
        <f t="shared" si="40"/>
        <v>3600</v>
      </c>
      <c r="L1538" s="4">
        <f t="shared" si="41"/>
        <v>540</v>
      </c>
      <c r="M1538" s="3">
        <v>0.15</v>
      </c>
    </row>
    <row r="1539" spans="2:13" x14ac:dyDescent="0.25">
      <c r="B1539" t="s">
        <v>13</v>
      </c>
      <c r="C1539" s="1" t="s">
        <v>20</v>
      </c>
      <c r="D1539" s="2">
        <v>44808</v>
      </c>
      <c r="E1539" s="8" t="s">
        <v>76</v>
      </c>
      <c r="F1539" s="8" t="s">
        <v>82</v>
      </c>
      <c r="G1539" s="8" t="s">
        <v>82</v>
      </c>
      <c r="H1539" t="s">
        <v>23</v>
      </c>
      <c r="I1539" s="4">
        <v>5130</v>
      </c>
      <c r="J1539" s="8">
        <v>3</v>
      </c>
      <c r="K1539" s="4">
        <f t="shared" si="40"/>
        <v>15390</v>
      </c>
      <c r="L1539" s="4">
        <f t="shared" si="41"/>
        <v>6156</v>
      </c>
      <c r="M1539" s="3">
        <v>0.4</v>
      </c>
    </row>
    <row r="1540" spans="2:13" x14ac:dyDescent="0.25">
      <c r="B1540" t="s">
        <v>22</v>
      </c>
      <c r="C1540" s="1" t="s">
        <v>20</v>
      </c>
      <c r="D1540" s="2">
        <v>44808</v>
      </c>
      <c r="E1540" s="8" t="s">
        <v>76</v>
      </c>
      <c r="F1540" s="8" t="s">
        <v>82</v>
      </c>
      <c r="G1540" s="8" t="s">
        <v>82</v>
      </c>
      <c r="H1540" t="s">
        <v>31</v>
      </c>
      <c r="I1540" s="4">
        <v>5300</v>
      </c>
      <c r="J1540" s="8">
        <v>7</v>
      </c>
      <c r="K1540" s="4">
        <f t="shared" si="40"/>
        <v>37100</v>
      </c>
      <c r="L1540" s="4">
        <f t="shared" si="41"/>
        <v>11130</v>
      </c>
      <c r="M1540" s="3">
        <v>0.3</v>
      </c>
    </row>
    <row r="1541" spans="2:13" x14ac:dyDescent="0.25">
      <c r="B1541" t="s">
        <v>27</v>
      </c>
      <c r="C1541" s="1" t="s">
        <v>20</v>
      </c>
      <c r="D1541" s="2">
        <v>44808</v>
      </c>
      <c r="E1541" s="8" t="s">
        <v>76</v>
      </c>
      <c r="F1541" s="8" t="s">
        <v>82</v>
      </c>
      <c r="G1541" s="8" t="s">
        <v>82</v>
      </c>
      <c r="H1541" t="s">
        <v>29</v>
      </c>
      <c r="I1541" s="4">
        <v>5340</v>
      </c>
      <c r="J1541" s="8">
        <v>12</v>
      </c>
      <c r="K1541" s="4">
        <f t="shared" si="40"/>
        <v>64080</v>
      </c>
      <c r="L1541" s="4">
        <f t="shared" si="41"/>
        <v>19224</v>
      </c>
      <c r="M1541" s="3">
        <v>0.3</v>
      </c>
    </row>
    <row r="1542" spans="2:13" x14ac:dyDescent="0.25">
      <c r="B1542" t="s">
        <v>27</v>
      </c>
      <c r="C1542" s="1" t="s">
        <v>20</v>
      </c>
      <c r="D1542" s="2">
        <v>44815</v>
      </c>
      <c r="E1542" s="8" t="s">
        <v>76</v>
      </c>
      <c r="F1542" s="8" t="s">
        <v>82</v>
      </c>
      <c r="G1542" s="8" t="s">
        <v>82</v>
      </c>
      <c r="H1542" t="s">
        <v>19</v>
      </c>
      <c r="I1542" s="4">
        <v>500</v>
      </c>
      <c r="J1542" s="8">
        <v>2</v>
      </c>
      <c r="K1542" s="4">
        <f t="shared" si="40"/>
        <v>1000</v>
      </c>
      <c r="L1542" s="4">
        <f t="shared" si="41"/>
        <v>250</v>
      </c>
      <c r="M1542" s="3">
        <v>0.25</v>
      </c>
    </row>
    <row r="1543" spans="2:13" x14ac:dyDescent="0.25">
      <c r="B1543" t="s">
        <v>13</v>
      </c>
      <c r="C1543" s="1" t="s">
        <v>20</v>
      </c>
      <c r="D1543" s="2">
        <v>44815</v>
      </c>
      <c r="E1543" s="8" t="s">
        <v>76</v>
      </c>
      <c r="F1543" s="8" t="s">
        <v>82</v>
      </c>
      <c r="G1543" s="8" t="s">
        <v>82</v>
      </c>
      <c r="H1543" t="s">
        <v>32</v>
      </c>
      <c r="I1543" s="4">
        <v>3200</v>
      </c>
      <c r="J1543" s="8">
        <v>7</v>
      </c>
      <c r="K1543" s="4">
        <f t="shared" si="40"/>
        <v>22400</v>
      </c>
      <c r="L1543" s="4">
        <f t="shared" si="41"/>
        <v>4480</v>
      </c>
      <c r="M1543" s="3">
        <v>0.2</v>
      </c>
    </row>
    <row r="1544" spans="2:13" x14ac:dyDescent="0.25">
      <c r="B1544" t="s">
        <v>27</v>
      </c>
      <c r="C1544" s="1" t="s">
        <v>20</v>
      </c>
      <c r="D1544" s="2">
        <v>44815</v>
      </c>
      <c r="E1544" s="8" t="s">
        <v>76</v>
      </c>
      <c r="F1544" s="8" t="s">
        <v>82</v>
      </c>
      <c r="G1544" s="8" t="s">
        <v>82</v>
      </c>
      <c r="H1544" t="s">
        <v>33</v>
      </c>
      <c r="I1544" s="4">
        <v>4600</v>
      </c>
      <c r="J1544" s="8">
        <v>5</v>
      </c>
      <c r="K1544" s="4">
        <f t="shared" si="40"/>
        <v>23000</v>
      </c>
      <c r="L1544" s="4">
        <f t="shared" si="41"/>
        <v>5750</v>
      </c>
      <c r="M1544" s="3">
        <v>0.25</v>
      </c>
    </row>
    <row r="1545" spans="2:13" x14ac:dyDescent="0.25">
      <c r="B1545" t="s">
        <v>27</v>
      </c>
      <c r="C1545" s="1" t="s">
        <v>14</v>
      </c>
      <c r="D1545" s="2">
        <v>44815</v>
      </c>
      <c r="E1545" s="8" t="s">
        <v>76</v>
      </c>
      <c r="F1545" s="8" t="s">
        <v>82</v>
      </c>
      <c r="G1545" s="8" t="s">
        <v>82</v>
      </c>
      <c r="H1545" t="s">
        <v>35</v>
      </c>
      <c r="I1545" s="4">
        <v>4500</v>
      </c>
      <c r="J1545" s="8">
        <v>9</v>
      </c>
      <c r="K1545" s="4">
        <f t="shared" si="40"/>
        <v>40500</v>
      </c>
      <c r="L1545" s="4">
        <f t="shared" si="41"/>
        <v>10125</v>
      </c>
      <c r="M1545" s="3">
        <v>0.25</v>
      </c>
    </row>
    <row r="1546" spans="2:13" x14ac:dyDescent="0.25">
      <c r="B1546" t="s">
        <v>22</v>
      </c>
      <c r="C1546" s="1" t="s">
        <v>20</v>
      </c>
      <c r="D1546" s="2">
        <v>44822</v>
      </c>
      <c r="E1546" s="8" t="s">
        <v>76</v>
      </c>
      <c r="F1546" s="8" t="s">
        <v>82</v>
      </c>
      <c r="G1546" s="8" t="s">
        <v>82</v>
      </c>
      <c r="H1546" t="s">
        <v>26</v>
      </c>
      <c r="I1546" s="4">
        <v>1700</v>
      </c>
      <c r="J1546" s="8">
        <v>1</v>
      </c>
      <c r="K1546" s="4">
        <f t="shared" si="40"/>
        <v>1700</v>
      </c>
      <c r="L1546" s="4">
        <f t="shared" si="41"/>
        <v>850</v>
      </c>
      <c r="M1546" s="3">
        <v>0.5</v>
      </c>
    </row>
    <row r="1547" spans="2:13" x14ac:dyDescent="0.25">
      <c r="B1547" t="s">
        <v>22</v>
      </c>
      <c r="C1547" s="1" t="s">
        <v>20</v>
      </c>
      <c r="D1547" s="2">
        <v>44822</v>
      </c>
      <c r="E1547" s="8" t="s">
        <v>76</v>
      </c>
      <c r="F1547" s="8" t="s">
        <v>82</v>
      </c>
      <c r="G1547" s="8" t="s">
        <v>82</v>
      </c>
      <c r="H1547" t="s">
        <v>25</v>
      </c>
      <c r="I1547" s="4">
        <v>300</v>
      </c>
      <c r="J1547" s="8">
        <v>7</v>
      </c>
      <c r="K1547" s="4">
        <f t="shared" si="40"/>
        <v>2100</v>
      </c>
      <c r="L1547" s="4">
        <f t="shared" si="41"/>
        <v>315</v>
      </c>
      <c r="M1547" s="3">
        <v>0.15</v>
      </c>
    </row>
    <row r="1548" spans="2:13" x14ac:dyDescent="0.25">
      <c r="B1548" t="s">
        <v>13</v>
      </c>
      <c r="C1548" s="1" t="s">
        <v>20</v>
      </c>
      <c r="D1548" s="2">
        <v>44822</v>
      </c>
      <c r="E1548" s="8" t="s">
        <v>76</v>
      </c>
      <c r="F1548" s="8" t="s">
        <v>82</v>
      </c>
      <c r="G1548" s="8" t="s">
        <v>82</v>
      </c>
      <c r="H1548" t="s">
        <v>33</v>
      </c>
      <c r="I1548" s="4">
        <v>4600</v>
      </c>
      <c r="J1548" s="8">
        <v>1</v>
      </c>
      <c r="K1548" s="4">
        <f t="shared" si="40"/>
        <v>4600</v>
      </c>
      <c r="L1548" s="4">
        <f t="shared" si="41"/>
        <v>1150</v>
      </c>
      <c r="M1548" s="3">
        <v>0.25</v>
      </c>
    </row>
    <row r="1549" spans="2:13" x14ac:dyDescent="0.25">
      <c r="B1549" t="s">
        <v>22</v>
      </c>
      <c r="C1549" s="1" t="s">
        <v>20</v>
      </c>
      <c r="D1549" s="2">
        <v>44822</v>
      </c>
      <c r="E1549" s="8" t="s">
        <v>76</v>
      </c>
      <c r="F1549" s="8" t="s">
        <v>82</v>
      </c>
      <c r="G1549" s="8" t="s">
        <v>82</v>
      </c>
      <c r="H1549" t="s">
        <v>18</v>
      </c>
      <c r="I1549" s="4">
        <v>8902</v>
      </c>
      <c r="J1549" s="8">
        <v>12</v>
      </c>
      <c r="K1549" s="4">
        <f t="shared" si="40"/>
        <v>106824</v>
      </c>
      <c r="L1549" s="4">
        <f t="shared" si="41"/>
        <v>37388.399999999994</v>
      </c>
      <c r="M1549" s="3">
        <v>0.35</v>
      </c>
    </row>
    <row r="1550" spans="2:13" x14ac:dyDescent="0.25">
      <c r="B1550" t="s">
        <v>34</v>
      </c>
      <c r="C1550" s="1" t="s">
        <v>20</v>
      </c>
      <c r="D1550" s="2">
        <v>44829</v>
      </c>
      <c r="E1550" s="8" t="s">
        <v>76</v>
      </c>
      <c r="F1550" s="8" t="s">
        <v>82</v>
      </c>
      <c r="G1550" s="8" t="s">
        <v>82</v>
      </c>
      <c r="H1550" t="s">
        <v>33</v>
      </c>
      <c r="I1550" s="4">
        <v>4600</v>
      </c>
      <c r="J1550" s="8">
        <v>2</v>
      </c>
      <c r="K1550" s="4">
        <f t="shared" si="40"/>
        <v>9200</v>
      </c>
      <c r="L1550" s="4">
        <f t="shared" si="41"/>
        <v>2300</v>
      </c>
      <c r="M1550" s="3">
        <v>0.25</v>
      </c>
    </row>
    <row r="1551" spans="2:13" x14ac:dyDescent="0.25">
      <c r="B1551" t="s">
        <v>22</v>
      </c>
      <c r="C1551" s="1" t="s">
        <v>20</v>
      </c>
      <c r="D1551" s="2">
        <v>44829</v>
      </c>
      <c r="E1551" s="8" t="s">
        <v>76</v>
      </c>
      <c r="F1551" s="8" t="s">
        <v>82</v>
      </c>
      <c r="G1551" s="8" t="s">
        <v>82</v>
      </c>
      <c r="H1551" t="s">
        <v>35</v>
      </c>
      <c r="I1551" s="4">
        <v>4500</v>
      </c>
      <c r="J1551" s="8">
        <v>4</v>
      </c>
      <c r="K1551" s="4">
        <f t="shared" si="40"/>
        <v>18000</v>
      </c>
      <c r="L1551" s="4">
        <f t="shared" si="41"/>
        <v>4500</v>
      </c>
      <c r="M1551" s="3">
        <v>0.25</v>
      </c>
    </row>
    <row r="1552" spans="2:13" x14ac:dyDescent="0.25">
      <c r="B1552" t="s">
        <v>13</v>
      </c>
      <c r="C1552" s="1" t="s">
        <v>14</v>
      </c>
      <c r="D1552" s="2">
        <v>44829</v>
      </c>
      <c r="E1552" s="8" t="s">
        <v>76</v>
      </c>
      <c r="F1552" s="8" t="s">
        <v>82</v>
      </c>
      <c r="G1552" s="8" t="s">
        <v>82</v>
      </c>
      <c r="H1552" t="s">
        <v>18</v>
      </c>
      <c r="I1552" s="4">
        <v>8902</v>
      </c>
      <c r="J1552" s="8">
        <v>4</v>
      </c>
      <c r="K1552" s="4">
        <f t="shared" si="40"/>
        <v>35608</v>
      </c>
      <c r="L1552" s="4">
        <f t="shared" si="41"/>
        <v>12462.8</v>
      </c>
      <c r="M1552" s="3">
        <v>0.35</v>
      </c>
    </row>
    <row r="1553" spans="2:13" x14ac:dyDescent="0.25">
      <c r="B1553" t="s">
        <v>13</v>
      </c>
      <c r="C1553" s="1" t="s">
        <v>20</v>
      </c>
      <c r="D1553" s="2">
        <v>44829</v>
      </c>
      <c r="E1553" s="8" t="s">
        <v>76</v>
      </c>
      <c r="F1553" s="8" t="s">
        <v>82</v>
      </c>
      <c r="G1553" s="8" t="s">
        <v>82</v>
      </c>
      <c r="H1553" t="s">
        <v>29</v>
      </c>
      <c r="I1553" s="4">
        <v>5340</v>
      </c>
      <c r="J1553" s="8">
        <v>11</v>
      </c>
      <c r="K1553" s="4">
        <f t="shared" si="40"/>
        <v>58740</v>
      </c>
      <c r="L1553" s="4">
        <f t="shared" si="41"/>
        <v>17622</v>
      </c>
      <c r="M1553" s="3">
        <v>0.3</v>
      </c>
    </row>
    <row r="1554" spans="2:13" x14ac:dyDescent="0.25">
      <c r="B1554" t="s">
        <v>13</v>
      </c>
      <c r="C1554" s="1" t="s">
        <v>14</v>
      </c>
      <c r="D1554" s="2">
        <v>44836</v>
      </c>
      <c r="E1554" s="8" t="s">
        <v>76</v>
      </c>
      <c r="F1554" s="8" t="s">
        <v>82</v>
      </c>
      <c r="G1554" s="8" t="s">
        <v>82</v>
      </c>
      <c r="H1554" t="s">
        <v>23</v>
      </c>
      <c r="I1554" s="4">
        <v>5130</v>
      </c>
      <c r="J1554" s="8">
        <v>2</v>
      </c>
      <c r="K1554" s="4">
        <f t="shared" si="40"/>
        <v>10260</v>
      </c>
      <c r="L1554" s="4">
        <f t="shared" si="41"/>
        <v>4104</v>
      </c>
      <c r="M1554" s="3">
        <v>0.4</v>
      </c>
    </row>
    <row r="1555" spans="2:13" x14ac:dyDescent="0.25">
      <c r="B1555" t="s">
        <v>13</v>
      </c>
      <c r="C1555" s="1" t="s">
        <v>20</v>
      </c>
      <c r="D1555" s="2">
        <v>44836</v>
      </c>
      <c r="E1555" s="8" t="s">
        <v>76</v>
      </c>
      <c r="F1555" s="8" t="s">
        <v>82</v>
      </c>
      <c r="G1555" s="8" t="s">
        <v>82</v>
      </c>
      <c r="H1555" t="s">
        <v>26</v>
      </c>
      <c r="I1555" s="4">
        <v>1700</v>
      </c>
      <c r="J1555" s="8">
        <v>9</v>
      </c>
      <c r="K1555" s="4">
        <f t="shared" si="40"/>
        <v>15300</v>
      </c>
      <c r="L1555" s="4">
        <f t="shared" si="41"/>
        <v>7650</v>
      </c>
      <c r="M1555" s="3">
        <v>0.5</v>
      </c>
    </row>
    <row r="1556" spans="2:13" x14ac:dyDescent="0.25">
      <c r="B1556" t="s">
        <v>22</v>
      </c>
      <c r="C1556" s="1" t="s">
        <v>14</v>
      </c>
      <c r="D1556" s="2">
        <v>44836</v>
      </c>
      <c r="E1556" s="8" t="s">
        <v>76</v>
      </c>
      <c r="F1556" s="8" t="s">
        <v>82</v>
      </c>
      <c r="G1556" s="8" t="s">
        <v>82</v>
      </c>
      <c r="H1556" t="s">
        <v>35</v>
      </c>
      <c r="I1556" s="4">
        <v>4500</v>
      </c>
      <c r="J1556" s="8">
        <v>4</v>
      </c>
      <c r="K1556" s="4">
        <f t="shared" si="40"/>
        <v>18000</v>
      </c>
      <c r="L1556" s="4">
        <f t="shared" si="41"/>
        <v>4500</v>
      </c>
      <c r="M1556" s="3">
        <v>0.25</v>
      </c>
    </row>
    <row r="1557" spans="2:13" x14ac:dyDescent="0.25">
      <c r="B1557" t="s">
        <v>34</v>
      </c>
      <c r="C1557" s="1" t="s">
        <v>20</v>
      </c>
      <c r="D1557" s="2">
        <v>44836</v>
      </c>
      <c r="E1557" s="8" t="s">
        <v>76</v>
      </c>
      <c r="F1557" s="8" t="s">
        <v>82</v>
      </c>
      <c r="G1557" s="8" t="s">
        <v>82</v>
      </c>
      <c r="H1557" t="s">
        <v>31</v>
      </c>
      <c r="I1557" s="4">
        <v>5300</v>
      </c>
      <c r="J1557" s="8">
        <v>6</v>
      </c>
      <c r="K1557" s="4">
        <f t="shared" si="40"/>
        <v>31800</v>
      </c>
      <c r="L1557" s="4">
        <f t="shared" si="41"/>
        <v>9540</v>
      </c>
      <c r="M1557" s="3">
        <v>0.3</v>
      </c>
    </row>
    <row r="1558" spans="2:13" x14ac:dyDescent="0.25">
      <c r="B1558" t="s">
        <v>13</v>
      </c>
      <c r="C1558" s="1" t="s">
        <v>20</v>
      </c>
      <c r="D1558" s="2">
        <v>44843</v>
      </c>
      <c r="E1558" s="8" t="s">
        <v>76</v>
      </c>
      <c r="F1558" s="8" t="s">
        <v>82</v>
      </c>
      <c r="G1558" s="8" t="s">
        <v>82</v>
      </c>
      <c r="H1558" t="s">
        <v>21</v>
      </c>
      <c r="I1558" s="4">
        <v>1200</v>
      </c>
      <c r="J1558" s="8">
        <v>1</v>
      </c>
      <c r="K1558" s="4">
        <f t="shared" si="40"/>
        <v>1200</v>
      </c>
      <c r="L1558" s="4">
        <f t="shared" si="41"/>
        <v>360</v>
      </c>
      <c r="M1558" s="3">
        <v>0.3</v>
      </c>
    </row>
    <row r="1559" spans="2:13" x14ac:dyDescent="0.25">
      <c r="B1559" t="s">
        <v>24</v>
      </c>
      <c r="C1559" s="1" t="s">
        <v>14</v>
      </c>
      <c r="D1559" s="2">
        <v>44843</v>
      </c>
      <c r="E1559" s="8" t="s">
        <v>76</v>
      </c>
      <c r="F1559" s="8" t="s">
        <v>82</v>
      </c>
      <c r="G1559" s="8" t="s">
        <v>82</v>
      </c>
      <c r="H1559" t="s">
        <v>19</v>
      </c>
      <c r="I1559" s="4">
        <v>500</v>
      </c>
      <c r="J1559" s="8">
        <v>8</v>
      </c>
      <c r="K1559" s="4">
        <f t="shared" si="40"/>
        <v>4000</v>
      </c>
      <c r="L1559" s="4">
        <f t="shared" si="41"/>
        <v>1000</v>
      </c>
      <c r="M1559" s="3">
        <v>0.25</v>
      </c>
    </row>
    <row r="1560" spans="2:13" x14ac:dyDescent="0.25">
      <c r="B1560" t="s">
        <v>27</v>
      </c>
      <c r="C1560" s="1" t="s">
        <v>14</v>
      </c>
      <c r="D1560" s="2">
        <v>44843</v>
      </c>
      <c r="E1560" s="8" t="s">
        <v>76</v>
      </c>
      <c r="F1560" s="8" t="s">
        <v>82</v>
      </c>
      <c r="G1560" s="8" t="s">
        <v>82</v>
      </c>
      <c r="H1560" t="s">
        <v>26</v>
      </c>
      <c r="I1560" s="4">
        <v>1700</v>
      </c>
      <c r="J1560" s="8">
        <v>6</v>
      </c>
      <c r="K1560" s="4">
        <f t="shared" si="40"/>
        <v>10200</v>
      </c>
      <c r="L1560" s="4">
        <f t="shared" si="41"/>
        <v>5100</v>
      </c>
      <c r="M1560" s="3">
        <v>0.5</v>
      </c>
    </row>
    <row r="1561" spans="2:13" x14ac:dyDescent="0.25">
      <c r="B1561" t="s">
        <v>22</v>
      </c>
      <c r="C1561" s="1" t="s">
        <v>20</v>
      </c>
      <c r="D1561" s="2">
        <v>44843</v>
      </c>
      <c r="E1561" s="8" t="s">
        <v>76</v>
      </c>
      <c r="F1561" s="8" t="s">
        <v>82</v>
      </c>
      <c r="G1561" s="8" t="s">
        <v>82</v>
      </c>
      <c r="H1561" t="s">
        <v>18</v>
      </c>
      <c r="I1561" s="4">
        <v>8902</v>
      </c>
      <c r="J1561" s="8">
        <v>7</v>
      </c>
      <c r="K1561" s="4">
        <f t="shared" si="40"/>
        <v>62314</v>
      </c>
      <c r="L1561" s="4">
        <f t="shared" si="41"/>
        <v>21809.899999999998</v>
      </c>
      <c r="M1561" s="3">
        <v>0.35</v>
      </c>
    </row>
    <row r="1562" spans="2:13" x14ac:dyDescent="0.25">
      <c r="B1562" t="s">
        <v>13</v>
      </c>
      <c r="C1562" s="1" t="s">
        <v>14</v>
      </c>
      <c r="D1562" s="2">
        <v>44850</v>
      </c>
      <c r="E1562" s="8" t="s">
        <v>76</v>
      </c>
      <c r="F1562" s="8" t="s">
        <v>82</v>
      </c>
      <c r="G1562" s="8" t="s">
        <v>82</v>
      </c>
      <c r="H1562" t="s">
        <v>26</v>
      </c>
      <c r="I1562" s="4">
        <v>1700</v>
      </c>
      <c r="J1562" s="8">
        <v>3</v>
      </c>
      <c r="K1562" s="4">
        <f t="shared" ref="K1562:K1625" si="42">I1562*J1562</f>
        <v>5100</v>
      </c>
      <c r="L1562" s="4">
        <f t="shared" ref="L1562:L1625" si="43">K1562*M1562</f>
        <v>2550</v>
      </c>
      <c r="M1562" s="3">
        <v>0.5</v>
      </c>
    </row>
    <row r="1563" spans="2:13" x14ac:dyDescent="0.25">
      <c r="B1563" t="s">
        <v>24</v>
      </c>
      <c r="C1563" s="1" t="s">
        <v>14</v>
      </c>
      <c r="D1563" s="2">
        <v>44850</v>
      </c>
      <c r="E1563" s="8" t="s">
        <v>76</v>
      </c>
      <c r="F1563" s="8" t="s">
        <v>82</v>
      </c>
      <c r="G1563" s="8" t="s">
        <v>82</v>
      </c>
      <c r="H1563" t="s">
        <v>33</v>
      </c>
      <c r="I1563" s="4">
        <v>4600</v>
      </c>
      <c r="J1563" s="8">
        <v>2</v>
      </c>
      <c r="K1563" s="4">
        <f t="shared" si="42"/>
        <v>9200</v>
      </c>
      <c r="L1563" s="4">
        <f t="shared" si="43"/>
        <v>2300</v>
      </c>
      <c r="M1563" s="3">
        <v>0.25</v>
      </c>
    </row>
    <row r="1564" spans="2:13" x14ac:dyDescent="0.25">
      <c r="B1564" t="s">
        <v>13</v>
      </c>
      <c r="C1564" s="1" t="s">
        <v>14</v>
      </c>
      <c r="D1564" s="2">
        <v>44850</v>
      </c>
      <c r="E1564" s="8" t="s">
        <v>76</v>
      </c>
      <c r="F1564" s="8" t="s">
        <v>82</v>
      </c>
      <c r="G1564" s="8" t="s">
        <v>82</v>
      </c>
      <c r="H1564" t="s">
        <v>23</v>
      </c>
      <c r="I1564" s="4">
        <v>5130</v>
      </c>
      <c r="J1564" s="8">
        <v>3</v>
      </c>
      <c r="K1564" s="4">
        <f t="shared" si="42"/>
        <v>15390</v>
      </c>
      <c r="L1564" s="4">
        <f t="shared" si="43"/>
        <v>6156</v>
      </c>
      <c r="M1564" s="3">
        <v>0.4</v>
      </c>
    </row>
    <row r="1565" spans="2:13" x14ac:dyDescent="0.25">
      <c r="B1565" t="s">
        <v>13</v>
      </c>
      <c r="C1565" s="1" t="s">
        <v>20</v>
      </c>
      <c r="D1565" s="2">
        <v>44850</v>
      </c>
      <c r="E1565" s="8" t="s">
        <v>76</v>
      </c>
      <c r="F1565" s="8" t="s">
        <v>82</v>
      </c>
      <c r="G1565" s="8" t="s">
        <v>82</v>
      </c>
      <c r="H1565" t="s">
        <v>23</v>
      </c>
      <c r="I1565" s="4">
        <v>5130</v>
      </c>
      <c r="J1565" s="8">
        <v>12</v>
      </c>
      <c r="K1565" s="4">
        <f t="shared" si="42"/>
        <v>61560</v>
      </c>
      <c r="L1565" s="4">
        <f t="shared" si="43"/>
        <v>24624</v>
      </c>
      <c r="M1565" s="3">
        <v>0.4</v>
      </c>
    </row>
    <row r="1566" spans="2:13" x14ac:dyDescent="0.25">
      <c r="B1566" t="s">
        <v>34</v>
      </c>
      <c r="C1566" s="1" t="s">
        <v>20</v>
      </c>
      <c r="D1566" s="2">
        <v>44857</v>
      </c>
      <c r="E1566" s="8" t="s">
        <v>76</v>
      </c>
      <c r="F1566" s="8" t="s">
        <v>82</v>
      </c>
      <c r="G1566" s="8" t="s">
        <v>82</v>
      </c>
      <c r="H1566" t="s">
        <v>25</v>
      </c>
      <c r="I1566" s="4">
        <v>300</v>
      </c>
      <c r="J1566" s="8">
        <v>4</v>
      </c>
      <c r="K1566" s="4">
        <f t="shared" si="42"/>
        <v>1200</v>
      </c>
      <c r="L1566" s="4">
        <f t="shared" si="43"/>
        <v>180</v>
      </c>
      <c r="M1566" s="3">
        <v>0.15</v>
      </c>
    </row>
    <row r="1567" spans="2:13" x14ac:dyDescent="0.25">
      <c r="B1567" t="s">
        <v>24</v>
      </c>
      <c r="C1567" s="1" t="s">
        <v>20</v>
      </c>
      <c r="D1567" s="2">
        <v>44857</v>
      </c>
      <c r="E1567" s="8" t="s">
        <v>76</v>
      </c>
      <c r="F1567" s="8" t="s">
        <v>82</v>
      </c>
      <c r="G1567" s="8" t="s">
        <v>82</v>
      </c>
      <c r="H1567" t="s">
        <v>28</v>
      </c>
      <c r="I1567" s="4">
        <v>1500</v>
      </c>
      <c r="J1567" s="8">
        <v>7</v>
      </c>
      <c r="K1567" s="4">
        <f t="shared" si="42"/>
        <v>10500</v>
      </c>
      <c r="L1567" s="4">
        <f t="shared" si="43"/>
        <v>4200</v>
      </c>
      <c r="M1567" s="3">
        <v>0.4</v>
      </c>
    </row>
    <row r="1568" spans="2:13" x14ac:dyDescent="0.25">
      <c r="B1568" t="s">
        <v>13</v>
      </c>
      <c r="C1568" s="1" t="s">
        <v>14</v>
      </c>
      <c r="D1568" s="2">
        <v>44857</v>
      </c>
      <c r="E1568" s="8" t="s">
        <v>76</v>
      </c>
      <c r="F1568" s="8" t="s">
        <v>82</v>
      </c>
      <c r="G1568" s="8" t="s">
        <v>82</v>
      </c>
      <c r="H1568" t="s">
        <v>23</v>
      </c>
      <c r="I1568" s="4">
        <v>5130</v>
      </c>
      <c r="J1568" s="8">
        <v>4</v>
      </c>
      <c r="K1568" s="4">
        <f t="shared" si="42"/>
        <v>20520</v>
      </c>
      <c r="L1568" s="4">
        <f t="shared" si="43"/>
        <v>8208</v>
      </c>
      <c r="M1568" s="3">
        <v>0.4</v>
      </c>
    </row>
    <row r="1569" spans="2:13" x14ac:dyDescent="0.25">
      <c r="B1569" t="s">
        <v>22</v>
      </c>
      <c r="C1569" s="1" t="s">
        <v>20</v>
      </c>
      <c r="D1569" s="2">
        <v>44857</v>
      </c>
      <c r="E1569" s="8" t="s">
        <v>76</v>
      </c>
      <c r="F1569" s="8" t="s">
        <v>82</v>
      </c>
      <c r="G1569" s="8" t="s">
        <v>82</v>
      </c>
      <c r="H1569" t="s">
        <v>32</v>
      </c>
      <c r="I1569" s="4">
        <v>3200</v>
      </c>
      <c r="J1569" s="8">
        <v>12</v>
      </c>
      <c r="K1569" s="4">
        <f t="shared" si="42"/>
        <v>38400</v>
      </c>
      <c r="L1569" s="4">
        <f t="shared" si="43"/>
        <v>7680</v>
      </c>
      <c r="M1569" s="3">
        <v>0.2</v>
      </c>
    </row>
    <row r="1570" spans="2:13" x14ac:dyDescent="0.25">
      <c r="B1570" t="s">
        <v>13</v>
      </c>
      <c r="C1570" s="1" t="s">
        <v>20</v>
      </c>
      <c r="D1570" s="2">
        <v>44864</v>
      </c>
      <c r="E1570" s="8" t="s">
        <v>76</v>
      </c>
      <c r="F1570" s="8" t="s">
        <v>82</v>
      </c>
      <c r="G1570" s="8" t="s">
        <v>82</v>
      </c>
      <c r="H1570" t="s">
        <v>19</v>
      </c>
      <c r="I1570" s="4">
        <v>500</v>
      </c>
      <c r="J1570" s="8">
        <v>1</v>
      </c>
      <c r="K1570" s="4">
        <f t="shared" si="42"/>
        <v>500</v>
      </c>
      <c r="L1570" s="4">
        <f t="shared" si="43"/>
        <v>125</v>
      </c>
      <c r="M1570" s="3">
        <v>0.25</v>
      </c>
    </row>
    <row r="1571" spans="2:13" x14ac:dyDescent="0.25">
      <c r="B1571" t="s">
        <v>24</v>
      </c>
      <c r="C1571" s="1" t="s">
        <v>20</v>
      </c>
      <c r="D1571" s="2">
        <v>44864</v>
      </c>
      <c r="E1571" s="8" t="s">
        <v>76</v>
      </c>
      <c r="F1571" s="8" t="s">
        <v>82</v>
      </c>
      <c r="G1571" s="8" t="s">
        <v>82</v>
      </c>
      <c r="H1571" t="s">
        <v>31</v>
      </c>
      <c r="I1571" s="4">
        <v>5300</v>
      </c>
      <c r="J1571" s="8">
        <v>3</v>
      </c>
      <c r="K1571" s="4">
        <f t="shared" si="42"/>
        <v>15900</v>
      </c>
      <c r="L1571" s="4">
        <f t="shared" si="43"/>
        <v>4770</v>
      </c>
      <c r="M1571" s="3">
        <v>0.3</v>
      </c>
    </row>
    <row r="1572" spans="2:13" x14ac:dyDescent="0.25">
      <c r="B1572" t="s">
        <v>27</v>
      </c>
      <c r="C1572" s="1" t="s">
        <v>20</v>
      </c>
      <c r="D1572" s="2">
        <v>44864</v>
      </c>
      <c r="E1572" s="8" t="s">
        <v>76</v>
      </c>
      <c r="F1572" s="8" t="s">
        <v>82</v>
      </c>
      <c r="G1572" s="8" t="s">
        <v>82</v>
      </c>
      <c r="H1572" t="s">
        <v>35</v>
      </c>
      <c r="I1572" s="4">
        <v>4500</v>
      </c>
      <c r="J1572" s="8">
        <v>8</v>
      </c>
      <c r="K1572" s="4">
        <f t="shared" si="42"/>
        <v>36000</v>
      </c>
      <c r="L1572" s="4">
        <f t="shared" si="43"/>
        <v>9000</v>
      </c>
      <c r="M1572" s="3">
        <v>0.25</v>
      </c>
    </row>
    <row r="1573" spans="2:13" x14ac:dyDescent="0.25">
      <c r="B1573" t="s">
        <v>13</v>
      </c>
      <c r="C1573" s="1" t="s">
        <v>20</v>
      </c>
      <c r="D1573" s="2">
        <v>44864</v>
      </c>
      <c r="E1573" s="8" t="s">
        <v>76</v>
      </c>
      <c r="F1573" s="8" t="s">
        <v>82</v>
      </c>
      <c r="G1573" s="8" t="s">
        <v>82</v>
      </c>
      <c r="H1573" t="s">
        <v>33</v>
      </c>
      <c r="I1573" s="4">
        <v>4600</v>
      </c>
      <c r="J1573" s="8">
        <v>11</v>
      </c>
      <c r="K1573" s="4">
        <f t="shared" si="42"/>
        <v>50600</v>
      </c>
      <c r="L1573" s="4">
        <f t="shared" si="43"/>
        <v>12650</v>
      </c>
      <c r="M1573" s="3">
        <v>0.25</v>
      </c>
    </row>
    <row r="1574" spans="2:13" x14ac:dyDescent="0.25">
      <c r="B1574" t="s">
        <v>24</v>
      </c>
      <c r="C1574" s="1" t="s">
        <v>14</v>
      </c>
      <c r="D1574" s="2">
        <v>44871</v>
      </c>
      <c r="E1574" s="8" t="s">
        <v>76</v>
      </c>
      <c r="F1574" s="8" t="s">
        <v>82</v>
      </c>
      <c r="G1574" s="8" t="s">
        <v>82</v>
      </c>
      <c r="H1574" t="s">
        <v>19</v>
      </c>
      <c r="I1574" s="4">
        <v>500</v>
      </c>
      <c r="J1574" s="8">
        <v>8</v>
      </c>
      <c r="K1574" s="4">
        <f t="shared" si="42"/>
        <v>4000</v>
      </c>
      <c r="L1574" s="4">
        <f t="shared" si="43"/>
        <v>1000</v>
      </c>
      <c r="M1574" s="3">
        <v>0.25</v>
      </c>
    </row>
    <row r="1575" spans="2:13" x14ac:dyDescent="0.25">
      <c r="B1575" t="s">
        <v>13</v>
      </c>
      <c r="C1575" s="1" t="s">
        <v>20</v>
      </c>
      <c r="D1575" s="2">
        <v>44871</v>
      </c>
      <c r="E1575" s="8" t="s">
        <v>76</v>
      </c>
      <c r="F1575" s="8" t="s">
        <v>82</v>
      </c>
      <c r="G1575" s="8" t="s">
        <v>82</v>
      </c>
      <c r="H1575" t="s">
        <v>26</v>
      </c>
      <c r="I1575" s="4">
        <v>1700</v>
      </c>
      <c r="J1575" s="8">
        <v>12</v>
      </c>
      <c r="K1575" s="4">
        <f t="shared" si="42"/>
        <v>20400</v>
      </c>
      <c r="L1575" s="4">
        <f t="shared" si="43"/>
        <v>10200</v>
      </c>
      <c r="M1575" s="3">
        <v>0.5</v>
      </c>
    </row>
    <row r="1576" spans="2:13" x14ac:dyDescent="0.25">
      <c r="B1576" t="s">
        <v>24</v>
      </c>
      <c r="C1576" s="1" t="s">
        <v>14</v>
      </c>
      <c r="D1576" s="2">
        <v>44871</v>
      </c>
      <c r="E1576" s="8" t="s">
        <v>76</v>
      </c>
      <c r="F1576" s="8" t="s">
        <v>82</v>
      </c>
      <c r="G1576" s="8" t="s">
        <v>82</v>
      </c>
      <c r="H1576" t="s">
        <v>23</v>
      </c>
      <c r="I1576" s="4">
        <v>5130</v>
      </c>
      <c r="J1576" s="8">
        <v>8</v>
      </c>
      <c r="K1576" s="4">
        <f t="shared" si="42"/>
        <v>41040</v>
      </c>
      <c r="L1576" s="4">
        <f t="shared" si="43"/>
        <v>16416</v>
      </c>
      <c r="M1576" s="3">
        <v>0.4</v>
      </c>
    </row>
    <row r="1577" spans="2:13" x14ac:dyDescent="0.25">
      <c r="B1577" t="s">
        <v>27</v>
      </c>
      <c r="C1577" s="1" t="s">
        <v>20</v>
      </c>
      <c r="D1577" s="2">
        <v>44871</v>
      </c>
      <c r="E1577" s="8" t="s">
        <v>76</v>
      </c>
      <c r="F1577" s="8" t="s">
        <v>82</v>
      </c>
      <c r="G1577" s="8" t="s">
        <v>82</v>
      </c>
      <c r="H1577" t="s">
        <v>35</v>
      </c>
      <c r="I1577" s="4">
        <v>4500</v>
      </c>
      <c r="J1577" s="8">
        <v>10</v>
      </c>
      <c r="K1577" s="4">
        <f t="shared" si="42"/>
        <v>45000</v>
      </c>
      <c r="L1577" s="4">
        <f t="shared" si="43"/>
        <v>11250</v>
      </c>
      <c r="M1577" s="3">
        <v>0.25</v>
      </c>
    </row>
    <row r="1578" spans="2:13" x14ac:dyDescent="0.25">
      <c r="B1578" t="s">
        <v>13</v>
      </c>
      <c r="C1578" s="1" t="s">
        <v>20</v>
      </c>
      <c r="D1578" s="2">
        <v>44878</v>
      </c>
      <c r="E1578" s="8" t="s">
        <v>76</v>
      </c>
      <c r="F1578" s="8" t="s">
        <v>82</v>
      </c>
      <c r="G1578" s="8" t="s">
        <v>82</v>
      </c>
      <c r="H1578" t="s">
        <v>28</v>
      </c>
      <c r="I1578" s="4">
        <v>1500</v>
      </c>
      <c r="J1578" s="8">
        <v>6</v>
      </c>
      <c r="K1578" s="4">
        <f t="shared" si="42"/>
        <v>9000</v>
      </c>
      <c r="L1578" s="4">
        <f t="shared" si="43"/>
        <v>3600</v>
      </c>
      <c r="M1578" s="3">
        <v>0.4</v>
      </c>
    </row>
    <row r="1579" spans="2:13" x14ac:dyDescent="0.25">
      <c r="B1579" t="s">
        <v>13</v>
      </c>
      <c r="C1579" s="1" t="s">
        <v>20</v>
      </c>
      <c r="D1579" s="2">
        <v>44878</v>
      </c>
      <c r="E1579" s="8" t="s">
        <v>76</v>
      </c>
      <c r="F1579" s="8" t="s">
        <v>82</v>
      </c>
      <c r="G1579" s="8" t="s">
        <v>82</v>
      </c>
      <c r="H1579" t="s">
        <v>21</v>
      </c>
      <c r="I1579" s="4">
        <v>1200</v>
      </c>
      <c r="J1579" s="8">
        <v>10</v>
      </c>
      <c r="K1579" s="4">
        <f t="shared" si="42"/>
        <v>12000</v>
      </c>
      <c r="L1579" s="4">
        <f t="shared" si="43"/>
        <v>3600</v>
      </c>
      <c r="M1579" s="3">
        <v>0.3</v>
      </c>
    </row>
    <row r="1580" spans="2:13" x14ac:dyDescent="0.25">
      <c r="B1580" t="s">
        <v>22</v>
      </c>
      <c r="C1580" s="1" t="s">
        <v>14</v>
      </c>
      <c r="D1580" s="2">
        <v>44878</v>
      </c>
      <c r="E1580" s="8" t="s">
        <v>76</v>
      </c>
      <c r="F1580" s="8" t="s">
        <v>82</v>
      </c>
      <c r="G1580" s="8" t="s">
        <v>82</v>
      </c>
      <c r="H1580" t="s">
        <v>32</v>
      </c>
      <c r="I1580" s="4">
        <v>3200</v>
      </c>
      <c r="J1580" s="8">
        <v>6</v>
      </c>
      <c r="K1580" s="4">
        <f t="shared" si="42"/>
        <v>19200</v>
      </c>
      <c r="L1580" s="4">
        <f t="shared" si="43"/>
        <v>3840</v>
      </c>
      <c r="M1580" s="3">
        <v>0.2</v>
      </c>
    </row>
    <row r="1581" spans="2:13" x14ac:dyDescent="0.25">
      <c r="B1581" t="s">
        <v>13</v>
      </c>
      <c r="C1581" s="1" t="s">
        <v>20</v>
      </c>
      <c r="D1581" s="2">
        <v>44878</v>
      </c>
      <c r="E1581" s="8" t="s">
        <v>76</v>
      </c>
      <c r="F1581" s="8" t="s">
        <v>82</v>
      </c>
      <c r="G1581" s="8" t="s">
        <v>82</v>
      </c>
      <c r="H1581" t="s">
        <v>23</v>
      </c>
      <c r="I1581" s="4">
        <v>5130</v>
      </c>
      <c r="J1581" s="8">
        <v>13</v>
      </c>
      <c r="K1581" s="4">
        <f t="shared" si="42"/>
        <v>66690</v>
      </c>
      <c r="L1581" s="4">
        <f t="shared" si="43"/>
        <v>26676</v>
      </c>
      <c r="M1581" s="3">
        <v>0.4</v>
      </c>
    </row>
    <row r="1582" spans="2:13" x14ac:dyDescent="0.25">
      <c r="B1582" t="s">
        <v>34</v>
      </c>
      <c r="C1582" s="1" t="s">
        <v>20</v>
      </c>
      <c r="D1582" s="2">
        <v>44885</v>
      </c>
      <c r="E1582" s="8" t="s">
        <v>76</v>
      </c>
      <c r="F1582" s="8" t="s">
        <v>82</v>
      </c>
      <c r="G1582" s="8" t="s">
        <v>82</v>
      </c>
      <c r="H1582" t="s">
        <v>28</v>
      </c>
      <c r="I1582" s="4">
        <v>1500</v>
      </c>
      <c r="J1582" s="8">
        <v>3</v>
      </c>
      <c r="K1582" s="4">
        <f t="shared" si="42"/>
        <v>4500</v>
      </c>
      <c r="L1582" s="4">
        <f t="shared" si="43"/>
        <v>1800</v>
      </c>
      <c r="M1582" s="3">
        <v>0.4</v>
      </c>
    </row>
    <row r="1583" spans="2:13" x14ac:dyDescent="0.25">
      <c r="B1583" t="s">
        <v>34</v>
      </c>
      <c r="C1583" s="1" t="s">
        <v>20</v>
      </c>
      <c r="D1583" s="2">
        <v>44885</v>
      </c>
      <c r="E1583" s="8" t="s">
        <v>76</v>
      </c>
      <c r="F1583" s="8" t="s">
        <v>82</v>
      </c>
      <c r="G1583" s="8" t="s">
        <v>82</v>
      </c>
      <c r="H1583" t="s">
        <v>28</v>
      </c>
      <c r="I1583" s="4">
        <v>1500</v>
      </c>
      <c r="J1583" s="8">
        <v>11</v>
      </c>
      <c r="K1583" s="4">
        <f t="shared" si="42"/>
        <v>16500</v>
      </c>
      <c r="L1583" s="4">
        <f t="shared" si="43"/>
        <v>6600</v>
      </c>
      <c r="M1583" s="3">
        <v>0.4</v>
      </c>
    </row>
    <row r="1584" spans="2:13" x14ac:dyDescent="0.25">
      <c r="B1584" t="s">
        <v>27</v>
      </c>
      <c r="C1584" s="1" t="s">
        <v>20</v>
      </c>
      <c r="D1584" s="2">
        <v>44885</v>
      </c>
      <c r="E1584" s="8" t="s">
        <v>76</v>
      </c>
      <c r="F1584" s="8" t="s">
        <v>82</v>
      </c>
      <c r="G1584" s="8" t="s">
        <v>82</v>
      </c>
      <c r="H1584" t="s">
        <v>30</v>
      </c>
      <c r="I1584" s="4">
        <v>3400</v>
      </c>
      <c r="J1584" s="8">
        <v>8</v>
      </c>
      <c r="K1584" s="4">
        <f t="shared" si="42"/>
        <v>27200</v>
      </c>
      <c r="L1584" s="4">
        <f t="shared" si="43"/>
        <v>9520</v>
      </c>
      <c r="M1584" s="3">
        <v>0.35</v>
      </c>
    </row>
    <row r="1585" spans="2:13" x14ac:dyDescent="0.25">
      <c r="B1585" t="s">
        <v>13</v>
      </c>
      <c r="C1585" s="1" t="s">
        <v>20</v>
      </c>
      <c r="D1585" s="2">
        <v>44885</v>
      </c>
      <c r="E1585" s="8" t="s">
        <v>76</v>
      </c>
      <c r="F1585" s="8" t="s">
        <v>82</v>
      </c>
      <c r="G1585" s="8" t="s">
        <v>82</v>
      </c>
      <c r="H1585" t="s">
        <v>29</v>
      </c>
      <c r="I1585" s="4">
        <v>5340</v>
      </c>
      <c r="J1585" s="8">
        <v>8</v>
      </c>
      <c r="K1585" s="4">
        <f t="shared" si="42"/>
        <v>42720</v>
      </c>
      <c r="L1585" s="4">
        <f t="shared" si="43"/>
        <v>12816</v>
      </c>
      <c r="M1585" s="3">
        <v>0.3</v>
      </c>
    </row>
    <row r="1586" spans="2:13" x14ac:dyDescent="0.25">
      <c r="B1586" t="s">
        <v>13</v>
      </c>
      <c r="C1586" s="1" t="s">
        <v>20</v>
      </c>
      <c r="D1586" s="2">
        <v>44892</v>
      </c>
      <c r="E1586" s="8" t="s">
        <v>76</v>
      </c>
      <c r="F1586" s="8" t="s">
        <v>82</v>
      </c>
      <c r="G1586" s="8" t="s">
        <v>82</v>
      </c>
      <c r="H1586" t="s">
        <v>26</v>
      </c>
      <c r="I1586" s="4">
        <v>1700</v>
      </c>
      <c r="J1586" s="8">
        <v>2</v>
      </c>
      <c r="K1586" s="4">
        <f t="shared" si="42"/>
        <v>3400</v>
      </c>
      <c r="L1586" s="4">
        <f t="shared" si="43"/>
        <v>1700</v>
      </c>
      <c r="M1586" s="3">
        <v>0.5</v>
      </c>
    </row>
    <row r="1587" spans="2:13" x14ac:dyDescent="0.25">
      <c r="B1587" t="s">
        <v>27</v>
      </c>
      <c r="C1587" s="1" t="s">
        <v>20</v>
      </c>
      <c r="D1587" s="2">
        <v>44892</v>
      </c>
      <c r="E1587" s="8" t="s">
        <v>76</v>
      </c>
      <c r="F1587" s="8" t="s">
        <v>82</v>
      </c>
      <c r="G1587" s="8" t="s">
        <v>82</v>
      </c>
      <c r="H1587" t="s">
        <v>26</v>
      </c>
      <c r="I1587" s="4">
        <v>1700</v>
      </c>
      <c r="J1587" s="8">
        <v>7</v>
      </c>
      <c r="K1587" s="4">
        <f t="shared" si="42"/>
        <v>11900</v>
      </c>
      <c r="L1587" s="4">
        <f t="shared" si="43"/>
        <v>5950</v>
      </c>
      <c r="M1587" s="3">
        <v>0.5</v>
      </c>
    </row>
    <row r="1588" spans="2:13" x14ac:dyDescent="0.25">
      <c r="B1588" t="s">
        <v>27</v>
      </c>
      <c r="C1588" s="1" t="s">
        <v>20</v>
      </c>
      <c r="D1588" s="2">
        <v>44892</v>
      </c>
      <c r="E1588" s="8" t="s">
        <v>76</v>
      </c>
      <c r="F1588" s="8" t="s">
        <v>82</v>
      </c>
      <c r="G1588" s="8" t="s">
        <v>82</v>
      </c>
      <c r="H1588" t="s">
        <v>26</v>
      </c>
      <c r="I1588" s="4">
        <v>1700</v>
      </c>
      <c r="J1588" s="8">
        <v>10</v>
      </c>
      <c r="K1588" s="4">
        <f t="shared" si="42"/>
        <v>17000</v>
      </c>
      <c r="L1588" s="4">
        <f t="shared" si="43"/>
        <v>8500</v>
      </c>
      <c r="M1588" s="3">
        <v>0.5</v>
      </c>
    </row>
    <row r="1589" spans="2:13" x14ac:dyDescent="0.25">
      <c r="B1589" t="s">
        <v>27</v>
      </c>
      <c r="C1589" s="1" t="s">
        <v>14</v>
      </c>
      <c r="D1589" s="2">
        <v>44892</v>
      </c>
      <c r="E1589" s="8" t="s">
        <v>76</v>
      </c>
      <c r="F1589" s="8" t="s">
        <v>82</v>
      </c>
      <c r="G1589" s="8" t="s">
        <v>82</v>
      </c>
      <c r="H1589" t="s">
        <v>18</v>
      </c>
      <c r="I1589" s="4">
        <v>8902</v>
      </c>
      <c r="J1589" s="8">
        <v>7</v>
      </c>
      <c r="K1589" s="4">
        <f t="shared" si="42"/>
        <v>62314</v>
      </c>
      <c r="L1589" s="4">
        <f t="shared" si="43"/>
        <v>21809.899999999998</v>
      </c>
      <c r="M1589" s="3">
        <v>0.35</v>
      </c>
    </row>
    <row r="1590" spans="2:13" x14ac:dyDescent="0.25">
      <c r="B1590" t="s">
        <v>13</v>
      </c>
      <c r="C1590" s="1" t="s">
        <v>20</v>
      </c>
      <c r="D1590" s="2">
        <v>44899</v>
      </c>
      <c r="E1590" s="8" t="s">
        <v>76</v>
      </c>
      <c r="F1590" s="8" t="s">
        <v>82</v>
      </c>
      <c r="G1590" s="8" t="s">
        <v>82</v>
      </c>
      <c r="H1590" t="s">
        <v>19</v>
      </c>
      <c r="I1590" s="4">
        <v>500</v>
      </c>
      <c r="J1590" s="8">
        <v>3</v>
      </c>
      <c r="K1590" s="4">
        <f t="shared" si="42"/>
        <v>1500</v>
      </c>
      <c r="L1590" s="4">
        <f t="shared" si="43"/>
        <v>375</v>
      </c>
      <c r="M1590" s="3">
        <v>0.25</v>
      </c>
    </row>
    <row r="1591" spans="2:13" x14ac:dyDescent="0.25">
      <c r="B1591" t="s">
        <v>27</v>
      </c>
      <c r="C1591" s="1" t="s">
        <v>14</v>
      </c>
      <c r="D1591" s="2">
        <v>44899</v>
      </c>
      <c r="E1591" s="8" t="s">
        <v>76</v>
      </c>
      <c r="F1591" s="8" t="s">
        <v>82</v>
      </c>
      <c r="G1591" s="8" t="s">
        <v>82</v>
      </c>
      <c r="H1591" t="s">
        <v>26</v>
      </c>
      <c r="I1591" s="4">
        <v>1700</v>
      </c>
      <c r="J1591" s="8">
        <v>10</v>
      </c>
      <c r="K1591" s="4">
        <f t="shared" si="42"/>
        <v>17000</v>
      </c>
      <c r="L1591" s="4">
        <f t="shared" si="43"/>
        <v>8500</v>
      </c>
      <c r="M1591" s="3">
        <v>0.5</v>
      </c>
    </row>
    <row r="1592" spans="2:13" x14ac:dyDescent="0.25">
      <c r="B1592" t="s">
        <v>24</v>
      </c>
      <c r="C1592" s="1" t="s">
        <v>20</v>
      </c>
      <c r="D1592" s="2">
        <v>44899</v>
      </c>
      <c r="E1592" s="8" t="s">
        <v>76</v>
      </c>
      <c r="F1592" s="8" t="s">
        <v>82</v>
      </c>
      <c r="G1592" s="8" t="s">
        <v>82</v>
      </c>
      <c r="H1592" t="s">
        <v>23</v>
      </c>
      <c r="I1592" s="4">
        <v>5130</v>
      </c>
      <c r="J1592" s="8">
        <v>7</v>
      </c>
      <c r="K1592" s="4">
        <f t="shared" si="42"/>
        <v>35910</v>
      </c>
      <c r="L1592" s="4">
        <f t="shared" si="43"/>
        <v>14364</v>
      </c>
      <c r="M1592" s="3">
        <v>0.4</v>
      </c>
    </row>
    <row r="1593" spans="2:13" x14ac:dyDescent="0.25">
      <c r="B1593" t="s">
        <v>24</v>
      </c>
      <c r="C1593" s="1" t="s">
        <v>20</v>
      </c>
      <c r="D1593" s="2">
        <v>44899</v>
      </c>
      <c r="E1593" s="8" t="s">
        <v>76</v>
      </c>
      <c r="F1593" s="8" t="s">
        <v>82</v>
      </c>
      <c r="G1593" s="8" t="s">
        <v>82</v>
      </c>
      <c r="H1593" t="s">
        <v>23</v>
      </c>
      <c r="I1593" s="4">
        <v>5130</v>
      </c>
      <c r="J1593" s="8">
        <v>9</v>
      </c>
      <c r="K1593" s="4">
        <f t="shared" si="42"/>
        <v>46170</v>
      </c>
      <c r="L1593" s="4">
        <f t="shared" si="43"/>
        <v>18468</v>
      </c>
      <c r="M1593" s="3">
        <v>0.4</v>
      </c>
    </row>
    <row r="1594" spans="2:13" x14ac:dyDescent="0.25">
      <c r="B1594" t="s">
        <v>27</v>
      </c>
      <c r="C1594" s="1" t="s">
        <v>20</v>
      </c>
      <c r="D1594" s="2">
        <v>44906</v>
      </c>
      <c r="E1594" s="8" t="s">
        <v>76</v>
      </c>
      <c r="F1594" s="8" t="s">
        <v>82</v>
      </c>
      <c r="G1594" s="8" t="s">
        <v>82</v>
      </c>
      <c r="H1594" t="s">
        <v>25</v>
      </c>
      <c r="I1594" s="4">
        <v>300</v>
      </c>
      <c r="J1594" s="8">
        <v>1</v>
      </c>
      <c r="K1594" s="4">
        <f t="shared" si="42"/>
        <v>300</v>
      </c>
      <c r="L1594" s="4">
        <f t="shared" si="43"/>
        <v>45</v>
      </c>
      <c r="M1594" s="3">
        <v>0.15</v>
      </c>
    </row>
    <row r="1595" spans="2:13" x14ac:dyDescent="0.25">
      <c r="B1595" t="s">
        <v>27</v>
      </c>
      <c r="C1595" s="1" t="s">
        <v>20</v>
      </c>
      <c r="D1595" s="2">
        <v>44906</v>
      </c>
      <c r="E1595" s="8" t="s">
        <v>76</v>
      </c>
      <c r="F1595" s="8" t="s">
        <v>82</v>
      </c>
      <c r="G1595" s="8" t="s">
        <v>82</v>
      </c>
      <c r="H1595" t="s">
        <v>28</v>
      </c>
      <c r="I1595" s="4">
        <v>1500</v>
      </c>
      <c r="J1595" s="8">
        <v>4</v>
      </c>
      <c r="K1595" s="4">
        <f t="shared" si="42"/>
        <v>6000</v>
      </c>
      <c r="L1595" s="4">
        <f t="shared" si="43"/>
        <v>2400</v>
      </c>
      <c r="M1595" s="3">
        <v>0.4</v>
      </c>
    </row>
    <row r="1596" spans="2:13" x14ac:dyDescent="0.25">
      <c r="B1596" t="s">
        <v>27</v>
      </c>
      <c r="C1596" s="1" t="s">
        <v>20</v>
      </c>
      <c r="D1596" s="2">
        <v>44906</v>
      </c>
      <c r="E1596" s="8" t="s">
        <v>76</v>
      </c>
      <c r="F1596" s="8" t="s">
        <v>82</v>
      </c>
      <c r="G1596" s="8" t="s">
        <v>82</v>
      </c>
      <c r="H1596" t="s">
        <v>30</v>
      </c>
      <c r="I1596" s="4">
        <v>3400</v>
      </c>
      <c r="J1596" s="8">
        <v>2</v>
      </c>
      <c r="K1596" s="4">
        <f t="shared" si="42"/>
        <v>6800</v>
      </c>
      <c r="L1596" s="4">
        <f t="shared" si="43"/>
        <v>2380</v>
      </c>
      <c r="M1596" s="3">
        <v>0.35</v>
      </c>
    </row>
    <row r="1597" spans="2:13" x14ac:dyDescent="0.25">
      <c r="B1597" t="s">
        <v>13</v>
      </c>
      <c r="C1597" s="1" t="s">
        <v>14</v>
      </c>
      <c r="D1597" s="2">
        <v>44906</v>
      </c>
      <c r="E1597" s="8" t="s">
        <v>76</v>
      </c>
      <c r="F1597" s="8" t="s">
        <v>82</v>
      </c>
      <c r="G1597" s="8" t="s">
        <v>82</v>
      </c>
      <c r="H1597" t="s">
        <v>33</v>
      </c>
      <c r="I1597" s="4">
        <v>4600</v>
      </c>
      <c r="J1597" s="8">
        <v>3</v>
      </c>
      <c r="K1597" s="4">
        <f t="shared" si="42"/>
        <v>13800</v>
      </c>
      <c r="L1597" s="4">
        <f t="shared" si="43"/>
        <v>3450</v>
      </c>
      <c r="M1597" s="3">
        <v>0.25</v>
      </c>
    </row>
    <row r="1598" spans="2:13" x14ac:dyDescent="0.25">
      <c r="B1598" t="s">
        <v>34</v>
      </c>
      <c r="C1598" s="1" t="s">
        <v>20</v>
      </c>
      <c r="D1598" s="2">
        <v>44913</v>
      </c>
      <c r="E1598" s="8" t="s">
        <v>76</v>
      </c>
      <c r="F1598" s="8" t="s">
        <v>82</v>
      </c>
      <c r="G1598" s="8" t="s">
        <v>82</v>
      </c>
      <c r="H1598" t="s">
        <v>19</v>
      </c>
      <c r="I1598" s="4">
        <v>500</v>
      </c>
      <c r="J1598" s="8">
        <v>4</v>
      </c>
      <c r="K1598" s="4">
        <f t="shared" si="42"/>
        <v>2000</v>
      </c>
      <c r="L1598" s="4">
        <f t="shared" si="43"/>
        <v>500</v>
      </c>
      <c r="M1598" s="3">
        <v>0.25</v>
      </c>
    </row>
    <row r="1599" spans="2:13" x14ac:dyDescent="0.25">
      <c r="B1599" t="s">
        <v>13</v>
      </c>
      <c r="C1599" s="1" t="s">
        <v>20</v>
      </c>
      <c r="D1599" s="2">
        <v>44913</v>
      </c>
      <c r="E1599" s="8" t="s">
        <v>76</v>
      </c>
      <c r="F1599" s="8" t="s">
        <v>82</v>
      </c>
      <c r="G1599" s="8" t="s">
        <v>82</v>
      </c>
      <c r="H1599" t="s">
        <v>23</v>
      </c>
      <c r="I1599" s="4">
        <v>5130</v>
      </c>
      <c r="J1599" s="8">
        <v>2</v>
      </c>
      <c r="K1599" s="4">
        <f t="shared" si="42"/>
        <v>10260</v>
      </c>
      <c r="L1599" s="4">
        <f t="shared" si="43"/>
        <v>4104</v>
      </c>
      <c r="M1599" s="3">
        <v>0.4</v>
      </c>
    </row>
    <row r="1600" spans="2:13" x14ac:dyDescent="0.25">
      <c r="B1600" t="s">
        <v>34</v>
      </c>
      <c r="C1600" s="1" t="s">
        <v>20</v>
      </c>
      <c r="D1600" s="2">
        <v>44913</v>
      </c>
      <c r="E1600" s="8" t="s">
        <v>76</v>
      </c>
      <c r="F1600" s="8" t="s">
        <v>82</v>
      </c>
      <c r="G1600" s="8" t="s">
        <v>82</v>
      </c>
      <c r="H1600" t="s">
        <v>29</v>
      </c>
      <c r="I1600" s="4">
        <v>5340</v>
      </c>
      <c r="J1600" s="8">
        <v>8</v>
      </c>
      <c r="K1600" s="4">
        <f t="shared" si="42"/>
        <v>42720</v>
      </c>
      <c r="L1600" s="4">
        <f t="shared" si="43"/>
        <v>12816</v>
      </c>
      <c r="M1600" s="3">
        <v>0.3</v>
      </c>
    </row>
    <row r="1601" spans="2:13" x14ac:dyDescent="0.25">
      <c r="B1601" t="s">
        <v>13</v>
      </c>
      <c r="C1601" s="1" t="s">
        <v>20</v>
      </c>
      <c r="D1601" s="2">
        <v>44913</v>
      </c>
      <c r="E1601" s="8" t="s">
        <v>76</v>
      </c>
      <c r="F1601" s="8" t="s">
        <v>82</v>
      </c>
      <c r="G1601" s="8" t="s">
        <v>82</v>
      </c>
      <c r="H1601" t="s">
        <v>33</v>
      </c>
      <c r="I1601" s="4">
        <v>4600</v>
      </c>
      <c r="J1601" s="8">
        <v>11</v>
      </c>
      <c r="K1601" s="4">
        <f t="shared" si="42"/>
        <v>50600</v>
      </c>
      <c r="L1601" s="4">
        <f t="shared" si="43"/>
        <v>12650</v>
      </c>
      <c r="M1601" s="3">
        <v>0.25</v>
      </c>
    </row>
    <row r="1602" spans="2:13" x14ac:dyDescent="0.25">
      <c r="B1602" t="s">
        <v>13</v>
      </c>
      <c r="C1602" s="1" t="s">
        <v>20</v>
      </c>
      <c r="D1602" s="2">
        <v>44920</v>
      </c>
      <c r="E1602" s="8" t="s">
        <v>76</v>
      </c>
      <c r="F1602" s="8" t="s">
        <v>82</v>
      </c>
      <c r="G1602" s="8" t="s">
        <v>82</v>
      </c>
      <c r="H1602" t="s">
        <v>29</v>
      </c>
      <c r="I1602" s="4">
        <v>5340</v>
      </c>
      <c r="J1602" s="8">
        <v>2</v>
      </c>
      <c r="K1602" s="4">
        <f t="shared" si="42"/>
        <v>10680</v>
      </c>
      <c r="L1602" s="4">
        <f t="shared" si="43"/>
        <v>3204</v>
      </c>
      <c r="M1602" s="3">
        <v>0.3</v>
      </c>
    </row>
    <row r="1603" spans="2:13" x14ac:dyDescent="0.25">
      <c r="B1603" t="s">
        <v>27</v>
      </c>
      <c r="C1603" s="1" t="s">
        <v>14</v>
      </c>
      <c r="D1603" s="2">
        <v>44920</v>
      </c>
      <c r="E1603" s="8" t="s">
        <v>76</v>
      </c>
      <c r="F1603" s="8" t="s">
        <v>82</v>
      </c>
      <c r="G1603" s="8" t="s">
        <v>82</v>
      </c>
      <c r="H1603" t="s">
        <v>35</v>
      </c>
      <c r="I1603" s="4">
        <v>4500</v>
      </c>
      <c r="J1603" s="8">
        <v>8</v>
      </c>
      <c r="K1603" s="4">
        <f t="shared" si="42"/>
        <v>36000</v>
      </c>
      <c r="L1603" s="4">
        <f t="shared" si="43"/>
        <v>9000</v>
      </c>
      <c r="M1603" s="3">
        <v>0.25</v>
      </c>
    </row>
    <row r="1604" spans="2:13" x14ac:dyDescent="0.25">
      <c r="B1604" t="s">
        <v>27</v>
      </c>
      <c r="C1604" s="1" t="s">
        <v>14</v>
      </c>
      <c r="D1604" s="2">
        <v>44920</v>
      </c>
      <c r="E1604" s="8" t="s">
        <v>76</v>
      </c>
      <c r="F1604" s="8" t="s">
        <v>82</v>
      </c>
      <c r="G1604" s="8" t="s">
        <v>82</v>
      </c>
      <c r="H1604" t="s">
        <v>31</v>
      </c>
      <c r="I1604" s="4">
        <v>5300</v>
      </c>
      <c r="J1604" s="8">
        <v>9</v>
      </c>
      <c r="K1604" s="4">
        <f t="shared" si="42"/>
        <v>47700</v>
      </c>
      <c r="L1604" s="4">
        <f t="shared" si="43"/>
        <v>14310</v>
      </c>
      <c r="M1604" s="3">
        <v>0.3</v>
      </c>
    </row>
    <row r="1605" spans="2:13" x14ac:dyDescent="0.25">
      <c r="B1605" t="s">
        <v>13</v>
      </c>
      <c r="C1605" s="1" t="s">
        <v>20</v>
      </c>
      <c r="D1605" s="2">
        <v>44920</v>
      </c>
      <c r="E1605" s="8" t="s">
        <v>76</v>
      </c>
      <c r="F1605" s="8" t="s">
        <v>82</v>
      </c>
      <c r="G1605" s="8" t="s">
        <v>82</v>
      </c>
      <c r="H1605" t="s">
        <v>18</v>
      </c>
      <c r="I1605" s="4">
        <v>8902</v>
      </c>
      <c r="J1605" s="8">
        <v>6</v>
      </c>
      <c r="K1605" s="4">
        <f t="shared" si="42"/>
        <v>53412</v>
      </c>
      <c r="L1605" s="4">
        <f t="shared" si="43"/>
        <v>18694.199999999997</v>
      </c>
      <c r="M1605" s="3">
        <v>0.35</v>
      </c>
    </row>
    <row r="1606" spans="2:13" x14ac:dyDescent="0.25">
      <c r="B1606" t="s">
        <v>13</v>
      </c>
      <c r="C1606" s="1" t="s">
        <v>14</v>
      </c>
      <c r="D1606" s="2">
        <v>44927</v>
      </c>
      <c r="E1606" s="8" t="s">
        <v>76</v>
      </c>
      <c r="F1606" s="8" t="s">
        <v>82</v>
      </c>
      <c r="G1606" s="8" t="s">
        <v>82</v>
      </c>
      <c r="H1606" t="s">
        <v>25</v>
      </c>
      <c r="I1606" s="4">
        <v>300</v>
      </c>
      <c r="J1606" s="8">
        <v>5</v>
      </c>
      <c r="K1606" s="4">
        <f t="shared" si="42"/>
        <v>1500</v>
      </c>
      <c r="L1606" s="4">
        <f t="shared" si="43"/>
        <v>225</v>
      </c>
      <c r="M1606" s="3">
        <v>0.15</v>
      </c>
    </row>
    <row r="1607" spans="2:13" x14ac:dyDescent="0.25">
      <c r="B1607" t="s">
        <v>22</v>
      </c>
      <c r="C1607" s="1" t="s">
        <v>14</v>
      </c>
      <c r="D1607" s="2">
        <v>44927</v>
      </c>
      <c r="E1607" s="8" t="s">
        <v>76</v>
      </c>
      <c r="F1607" s="8" t="s">
        <v>82</v>
      </c>
      <c r="G1607" s="8" t="s">
        <v>82</v>
      </c>
      <c r="H1607" t="s">
        <v>19</v>
      </c>
      <c r="I1607" s="4">
        <v>500</v>
      </c>
      <c r="J1607" s="8">
        <v>9</v>
      </c>
      <c r="K1607" s="4">
        <f t="shared" si="42"/>
        <v>4500</v>
      </c>
      <c r="L1607" s="4">
        <f t="shared" si="43"/>
        <v>1125</v>
      </c>
      <c r="M1607" s="3">
        <v>0.25</v>
      </c>
    </row>
    <row r="1608" spans="2:13" x14ac:dyDescent="0.25">
      <c r="B1608" t="s">
        <v>34</v>
      </c>
      <c r="C1608" s="1" t="s">
        <v>20</v>
      </c>
      <c r="D1608" s="2">
        <v>44927</v>
      </c>
      <c r="E1608" s="8" t="s">
        <v>76</v>
      </c>
      <c r="F1608" s="8" t="s">
        <v>82</v>
      </c>
      <c r="G1608" s="8" t="s">
        <v>82</v>
      </c>
      <c r="H1608" t="s">
        <v>23</v>
      </c>
      <c r="I1608" s="4">
        <v>5130</v>
      </c>
      <c r="J1608" s="8">
        <v>3</v>
      </c>
      <c r="K1608" s="4">
        <f t="shared" si="42"/>
        <v>15390</v>
      </c>
      <c r="L1608" s="4">
        <f t="shared" si="43"/>
        <v>6156</v>
      </c>
      <c r="M1608" s="3">
        <v>0.4</v>
      </c>
    </row>
    <row r="1609" spans="2:13" x14ac:dyDescent="0.25">
      <c r="B1609" t="s">
        <v>34</v>
      </c>
      <c r="C1609" s="1" t="s">
        <v>14</v>
      </c>
      <c r="D1609" s="2">
        <v>44927</v>
      </c>
      <c r="E1609" s="8" t="s">
        <v>76</v>
      </c>
      <c r="F1609" s="8" t="s">
        <v>82</v>
      </c>
      <c r="G1609" s="8" t="s">
        <v>82</v>
      </c>
      <c r="H1609" t="s">
        <v>18</v>
      </c>
      <c r="I1609" s="4">
        <v>8902</v>
      </c>
      <c r="J1609" s="8">
        <v>11</v>
      </c>
      <c r="K1609" s="4">
        <f t="shared" si="42"/>
        <v>97922</v>
      </c>
      <c r="L1609" s="4">
        <f t="shared" si="43"/>
        <v>34272.699999999997</v>
      </c>
      <c r="M1609" s="3">
        <v>0.35</v>
      </c>
    </row>
    <row r="1610" spans="2:13" x14ac:dyDescent="0.25">
      <c r="B1610" t="s">
        <v>13</v>
      </c>
      <c r="C1610" s="1" t="s">
        <v>14</v>
      </c>
      <c r="D1610" s="2">
        <v>44934</v>
      </c>
      <c r="E1610" s="8" t="s">
        <v>76</v>
      </c>
      <c r="F1610" s="8" t="s">
        <v>82</v>
      </c>
      <c r="G1610" s="8" t="s">
        <v>82</v>
      </c>
      <c r="H1610" t="s">
        <v>30</v>
      </c>
      <c r="I1610" s="4">
        <v>3400</v>
      </c>
      <c r="J1610" s="8">
        <v>1</v>
      </c>
      <c r="K1610" s="4">
        <f t="shared" si="42"/>
        <v>3400</v>
      </c>
      <c r="L1610" s="4">
        <f t="shared" si="43"/>
        <v>1190</v>
      </c>
      <c r="M1610" s="3">
        <v>0.35</v>
      </c>
    </row>
    <row r="1611" spans="2:13" x14ac:dyDescent="0.25">
      <c r="B1611" t="s">
        <v>13</v>
      </c>
      <c r="C1611" s="1" t="s">
        <v>20</v>
      </c>
      <c r="D1611" s="2">
        <v>44934</v>
      </c>
      <c r="E1611" s="8" t="s">
        <v>76</v>
      </c>
      <c r="F1611" s="8" t="s">
        <v>82</v>
      </c>
      <c r="G1611" s="8" t="s">
        <v>82</v>
      </c>
      <c r="H1611" t="s">
        <v>26</v>
      </c>
      <c r="I1611" s="4">
        <v>1700</v>
      </c>
      <c r="J1611" s="8">
        <v>2</v>
      </c>
      <c r="K1611" s="4">
        <f t="shared" si="42"/>
        <v>3400</v>
      </c>
      <c r="L1611" s="4">
        <f t="shared" si="43"/>
        <v>1700</v>
      </c>
      <c r="M1611" s="3">
        <v>0.5</v>
      </c>
    </row>
    <row r="1612" spans="2:13" x14ac:dyDescent="0.25">
      <c r="B1612" t="s">
        <v>13</v>
      </c>
      <c r="C1612" s="1" t="s">
        <v>20</v>
      </c>
      <c r="D1612" s="2">
        <v>44934</v>
      </c>
      <c r="E1612" s="8" t="s">
        <v>76</v>
      </c>
      <c r="F1612" s="8" t="s">
        <v>82</v>
      </c>
      <c r="G1612" s="8" t="s">
        <v>82</v>
      </c>
      <c r="H1612" t="s">
        <v>28</v>
      </c>
      <c r="I1612" s="4">
        <v>1500</v>
      </c>
      <c r="J1612" s="8">
        <v>5</v>
      </c>
      <c r="K1612" s="4">
        <f t="shared" si="42"/>
        <v>7500</v>
      </c>
      <c r="L1612" s="4">
        <f t="shared" si="43"/>
        <v>3000</v>
      </c>
      <c r="M1612" s="3">
        <v>0.4</v>
      </c>
    </row>
    <row r="1613" spans="2:13" x14ac:dyDescent="0.25">
      <c r="B1613" t="s">
        <v>27</v>
      </c>
      <c r="C1613" s="1" t="s">
        <v>20</v>
      </c>
      <c r="D1613" s="2">
        <v>44934</v>
      </c>
      <c r="E1613" s="8" t="s">
        <v>76</v>
      </c>
      <c r="F1613" s="8" t="s">
        <v>82</v>
      </c>
      <c r="G1613" s="8" t="s">
        <v>82</v>
      </c>
      <c r="H1613" t="s">
        <v>30</v>
      </c>
      <c r="I1613" s="4">
        <v>3400</v>
      </c>
      <c r="J1613" s="8">
        <v>4</v>
      </c>
      <c r="K1613" s="4">
        <f t="shared" si="42"/>
        <v>13600</v>
      </c>
      <c r="L1613" s="4">
        <f t="shared" si="43"/>
        <v>4760</v>
      </c>
      <c r="M1613" s="3">
        <v>0.35</v>
      </c>
    </row>
    <row r="1614" spans="2:13" x14ac:dyDescent="0.25">
      <c r="B1614" t="s">
        <v>22</v>
      </c>
      <c r="C1614" s="1" t="s">
        <v>20</v>
      </c>
      <c r="D1614" s="2">
        <v>44941</v>
      </c>
      <c r="E1614" s="8" t="s">
        <v>76</v>
      </c>
      <c r="F1614" s="8" t="s">
        <v>82</v>
      </c>
      <c r="G1614" s="8" t="s">
        <v>82</v>
      </c>
      <c r="H1614" t="s">
        <v>28</v>
      </c>
      <c r="I1614" s="4">
        <v>1500</v>
      </c>
      <c r="J1614" s="8">
        <v>3</v>
      </c>
      <c r="K1614" s="4">
        <f t="shared" si="42"/>
        <v>4500</v>
      </c>
      <c r="L1614" s="4">
        <f t="shared" si="43"/>
        <v>1800</v>
      </c>
      <c r="M1614" s="3">
        <v>0.4</v>
      </c>
    </row>
    <row r="1615" spans="2:13" x14ac:dyDescent="0.25">
      <c r="B1615" t="s">
        <v>22</v>
      </c>
      <c r="C1615" s="1" t="s">
        <v>14</v>
      </c>
      <c r="D1615" s="2">
        <v>44941</v>
      </c>
      <c r="E1615" s="8" t="s">
        <v>76</v>
      </c>
      <c r="F1615" s="8" t="s">
        <v>82</v>
      </c>
      <c r="G1615" s="8" t="s">
        <v>82</v>
      </c>
      <c r="H1615" t="s">
        <v>21</v>
      </c>
      <c r="I1615" s="4">
        <v>1200</v>
      </c>
      <c r="J1615" s="8">
        <v>9</v>
      </c>
      <c r="K1615" s="4">
        <f t="shared" si="42"/>
        <v>10800</v>
      </c>
      <c r="L1615" s="4">
        <f t="shared" si="43"/>
        <v>3240</v>
      </c>
      <c r="M1615" s="3">
        <v>0.3</v>
      </c>
    </row>
    <row r="1616" spans="2:13" x14ac:dyDescent="0.25">
      <c r="B1616" t="s">
        <v>27</v>
      </c>
      <c r="C1616" s="1" t="s">
        <v>14</v>
      </c>
      <c r="D1616" s="2">
        <v>44941</v>
      </c>
      <c r="E1616" s="8" t="s">
        <v>76</v>
      </c>
      <c r="F1616" s="8" t="s">
        <v>82</v>
      </c>
      <c r="G1616" s="8" t="s">
        <v>82</v>
      </c>
      <c r="H1616" t="s">
        <v>31</v>
      </c>
      <c r="I1616" s="4">
        <v>5300</v>
      </c>
      <c r="J1616" s="8">
        <v>8</v>
      </c>
      <c r="K1616" s="4">
        <f t="shared" si="42"/>
        <v>42400</v>
      </c>
      <c r="L1616" s="4">
        <f t="shared" si="43"/>
        <v>12720</v>
      </c>
      <c r="M1616" s="3">
        <v>0.3</v>
      </c>
    </row>
    <row r="1617" spans="2:13" x14ac:dyDescent="0.25">
      <c r="B1617" t="s">
        <v>27</v>
      </c>
      <c r="C1617" s="1" t="s">
        <v>20</v>
      </c>
      <c r="D1617" s="2">
        <v>44941</v>
      </c>
      <c r="E1617" s="8" t="s">
        <v>76</v>
      </c>
      <c r="F1617" s="8" t="s">
        <v>82</v>
      </c>
      <c r="G1617" s="8" t="s">
        <v>82</v>
      </c>
      <c r="H1617" t="s">
        <v>18</v>
      </c>
      <c r="I1617" s="4">
        <v>8902</v>
      </c>
      <c r="J1617" s="8">
        <v>7</v>
      </c>
      <c r="K1617" s="4">
        <f t="shared" si="42"/>
        <v>62314</v>
      </c>
      <c r="L1617" s="4">
        <f t="shared" si="43"/>
        <v>21809.899999999998</v>
      </c>
      <c r="M1617" s="3">
        <v>0.35</v>
      </c>
    </row>
    <row r="1618" spans="2:13" x14ac:dyDescent="0.25">
      <c r="B1618" t="s">
        <v>34</v>
      </c>
      <c r="C1618" s="1" t="s">
        <v>20</v>
      </c>
      <c r="D1618" s="2">
        <v>44948</v>
      </c>
      <c r="E1618" s="8" t="s">
        <v>76</v>
      </c>
      <c r="F1618" s="8" t="s">
        <v>82</v>
      </c>
      <c r="G1618" s="8" t="s">
        <v>82</v>
      </c>
      <c r="H1618" t="s">
        <v>19</v>
      </c>
      <c r="I1618" s="4">
        <v>500</v>
      </c>
      <c r="J1618" s="8">
        <v>4</v>
      </c>
      <c r="K1618" s="4">
        <f t="shared" si="42"/>
        <v>2000</v>
      </c>
      <c r="L1618" s="4">
        <f t="shared" si="43"/>
        <v>500</v>
      </c>
      <c r="M1618" s="3">
        <v>0.25</v>
      </c>
    </row>
    <row r="1619" spans="2:13" x14ac:dyDescent="0.25">
      <c r="B1619" t="s">
        <v>27</v>
      </c>
      <c r="C1619" s="1" t="s">
        <v>14</v>
      </c>
      <c r="D1619" s="2">
        <v>44948</v>
      </c>
      <c r="E1619" s="8" t="s">
        <v>76</v>
      </c>
      <c r="F1619" s="8" t="s">
        <v>82</v>
      </c>
      <c r="G1619" s="8" t="s">
        <v>82</v>
      </c>
      <c r="H1619" t="s">
        <v>25</v>
      </c>
      <c r="I1619" s="4">
        <v>300</v>
      </c>
      <c r="J1619" s="8">
        <v>10</v>
      </c>
      <c r="K1619" s="4">
        <f t="shared" si="42"/>
        <v>3000</v>
      </c>
      <c r="L1619" s="4">
        <f t="shared" si="43"/>
        <v>450</v>
      </c>
      <c r="M1619" s="3">
        <v>0.15</v>
      </c>
    </row>
    <row r="1620" spans="2:13" x14ac:dyDescent="0.25">
      <c r="B1620" t="s">
        <v>24</v>
      </c>
      <c r="C1620" s="1" t="s">
        <v>14</v>
      </c>
      <c r="D1620" s="2">
        <v>44948</v>
      </c>
      <c r="E1620" s="8" t="s">
        <v>76</v>
      </c>
      <c r="F1620" s="8" t="s">
        <v>82</v>
      </c>
      <c r="G1620" s="8" t="s">
        <v>82</v>
      </c>
      <c r="H1620" t="s">
        <v>33</v>
      </c>
      <c r="I1620" s="4">
        <v>4600</v>
      </c>
      <c r="J1620" s="8">
        <v>2</v>
      </c>
      <c r="K1620" s="4">
        <f t="shared" si="42"/>
        <v>9200</v>
      </c>
      <c r="L1620" s="4">
        <f t="shared" si="43"/>
        <v>2300</v>
      </c>
      <c r="M1620" s="3">
        <v>0.25</v>
      </c>
    </row>
    <row r="1621" spans="2:13" x14ac:dyDescent="0.25">
      <c r="B1621" t="s">
        <v>24</v>
      </c>
      <c r="C1621" s="1" t="s">
        <v>20</v>
      </c>
      <c r="D1621" s="2">
        <v>44948</v>
      </c>
      <c r="E1621" s="8" t="s">
        <v>76</v>
      </c>
      <c r="F1621" s="8" t="s">
        <v>82</v>
      </c>
      <c r="G1621" s="8" t="s">
        <v>82</v>
      </c>
      <c r="H1621" t="s">
        <v>31</v>
      </c>
      <c r="I1621" s="4">
        <v>5300</v>
      </c>
      <c r="J1621" s="8">
        <v>4</v>
      </c>
      <c r="K1621" s="4">
        <f t="shared" si="42"/>
        <v>21200</v>
      </c>
      <c r="L1621" s="4">
        <f t="shared" si="43"/>
        <v>6360</v>
      </c>
      <c r="M1621" s="3">
        <v>0.3</v>
      </c>
    </row>
    <row r="1622" spans="2:13" x14ac:dyDescent="0.25">
      <c r="B1622" t="s">
        <v>13</v>
      </c>
      <c r="C1622" s="1" t="s">
        <v>20</v>
      </c>
      <c r="D1622" s="2">
        <v>44955</v>
      </c>
      <c r="E1622" s="8" t="s">
        <v>76</v>
      </c>
      <c r="F1622" s="8" t="s">
        <v>82</v>
      </c>
      <c r="G1622" s="8" t="s">
        <v>82</v>
      </c>
      <c r="H1622" t="s">
        <v>19</v>
      </c>
      <c r="I1622" s="4">
        <v>500</v>
      </c>
      <c r="J1622" s="8">
        <v>5</v>
      </c>
      <c r="K1622" s="4">
        <f t="shared" si="42"/>
        <v>2500</v>
      </c>
      <c r="L1622" s="4">
        <f t="shared" si="43"/>
        <v>625</v>
      </c>
      <c r="M1622" s="3">
        <v>0.25</v>
      </c>
    </row>
    <row r="1623" spans="2:13" x14ac:dyDescent="0.25">
      <c r="B1623" t="s">
        <v>24</v>
      </c>
      <c r="C1623" s="1" t="s">
        <v>14</v>
      </c>
      <c r="D1623" s="2">
        <v>44955</v>
      </c>
      <c r="E1623" s="8" t="s">
        <v>76</v>
      </c>
      <c r="F1623" s="8" t="s">
        <v>82</v>
      </c>
      <c r="G1623" s="8" t="s">
        <v>82</v>
      </c>
      <c r="H1623" t="s">
        <v>35</v>
      </c>
      <c r="I1623" s="4">
        <v>4500</v>
      </c>
      <c r="J1623" s="8">
        <v>3</v>
      </c>
      <c r="K1623" s="4">
        <f t="shared" si="42"/>
        <v>13500</v>
      </c>
      <c r="L1623" s="4">
        <f t="shared" si="43"/>
        <v>3375</v>
      </c>
      <c r="M1623" s="3">
        <v>0.25</v>
      </c>
    </row>
    <row r="1624" spans="2:13" x14ac:dyDescent="0.25">
      <c r="B1624" t="s">
        <v>13</v>
      </c>
      <c r="C1624" s="1" t="s">
        <v>20</v>
      </c>
      <c r="D1624" s="2">
        <v>44955</v>
      </c>
      <c r="E1624" s="8" t="s">
        <v>76</v>
      </c>
      <c r="F1624" s="8" t="s">
        <v>82</v>
      </c>
      <c r="G1624" s="8" t="s">
        <v>82</v>
      </c>
      <c r="H1624" t="s">
        <v>26</v>
      </c>
      <c r="I1624" s="4">
        <v>1700</v>
      </c>
      <c r="J1624" s="8">
        <v>9</v>
      </c>
      <c r="K1624" s="4">
        <f t="shared" si="42"/>
        <v>15300</v>
      </c>
      <c r="L1624" s="4">
        <f t="shared" si="43"/>
        <v>7650</v>
      </c>
      <c r="M1624" s="3">
        <v>0.5</v>
      </c>
    </row>
    <row r="1625" spans="2:13" x14ac:dyDescent="0.25">
      <c r="B1625" t="s">
        <v>13</v>
      </c>
      <c r="C1625" s="1" t="s">
        <v>20</v>
      </c>
      <c r="D1625" s="2">
        <v>44955</v>
      </c>
      <c r="E1625" s="8" t="s">
        <v>76</v>
      </c>
      <c r="F1625" s="8" t="s">
        <v>82</v>
      </c>
      <c r="G1625" s="8" t="s">
        <v>82</v>
      </c>
      <c r="H1625" t="s">
        <v>33</v>
      </c>
      <c r="I1625" s="4">
        <v>4600</v>
      </c>
      <c r="J1625" s="8">
        <v>11</v>
      </c>
      <c r="K1625" s="4">
        <f t="shared" si="42"/>
        <v>50600</v>
      </c>
      <c r="L1625" s="4">
        <f t="shared" si="43"/>
        <v>12650</v>
      </c>
      <c r="M1625" s="3">
        <v>0.25</v>
      </c>
    </row>
    <row r="1626" spans="2:13" x14ac:dyDescent="0.25">
      <c r="B1626" t="s">
        <v>13</v>
      </c>
      <c r="C1626" s="1" t="s">
        <v>20</v>
      </c>
      <c r="D1626" s="2">
        <v>44962</v>
      </c>
      <c r="E1626" s="8" t="s">
        <v>76</v>
      </c>
      <c r="F1626" s="8" t="s">
        <v>82</v>
      </c>
      <c r="G1626" s="8" t="s">
        <v>82</v>
      </c>
      <c r="H1626" t="s">
        <v>30</v>
      </c>
      <c r="I1626" s="4">
        <v>3400</v>
      </c>
      <c r="J1626" s="8">
        <v>1</v>
      </c>
      <c r="K1626" s="4">
        <f t="shared" ref="K1626:K1689" si="44">I1626*J1626</f>
        <v>3400</v>
      </c>
      <c r="L1626" s="4">
        <f t="shared" ref="L1626:L1689" si="45">K1626*M1626</f>
        <v>1190</v>
      </c>
      <c r="M1626" s="3">
        <v>0.35</v>
      </c>
    </row>
    <row r="1627" spans="2:13" x14ac:dyDescent="0.25">
      <c r="B1627" t="s">
        <v>27</v>
      </c>
      <c r="C1627" s="1" t="s">
        <v>20</v>
      </c>
      <c r="D1627" s="2">
        <v>44962</v>
      </c>
      <c r="E1627" s="8" t="s">
        <v>76</v>
      </c>
      <c r="F1627" s="8" t="s">
        <v>82</v>
      </c>
      <c r="G1627" s="8" t="s">
        <v>82</v>
      </c>
      <c r="H1627" t="s">
        <v>28</v>
      </c>
      <c r="I1627" s="4">
        <v>1500</v>
      </c>
      <c r="J1627" s="8">
        <v>4</v>
      </c>
      <c r="K1627" s="4">
        <f t="shared" si="44"/>
        <v>6000</v>
      </c>
      <c r="L1627" s="4">
        <f t="shared" si="45"/>
        <v>2400</v>
      </c>
      <c r="M1627" s="3">
        <v>0.4</v>
      </c>
    </row>
    <row r="1628" spans="2:13" x14ac:dyDescent="0.25">
      <c r="B1628" t="s">
        <v>13</v>
      </c>
      <c r="C1628" s="1" t="s">
        <v>20</v>
      </c>
      <c r="D1628" s="2">
        <v>44962</v>
      </c>
      <c r="E1628" s="8" t="s">
        <v>76</v>
      </c>
      <c r="F1628" s="8" t="s">
        <v>82</v>
      </c>
      <c r="G1628" s="8" t="s">
        <v>82</v>
      </c>
      <c r="H1628" t="s">
        <v>31</v>
      </c>
      <c r="I1628" s="4">
        <v>5300</v>
      </c>
      <c r="J1628" s="8">
        <v>8</v>
      </c>
      <c r="K1628" s="4">
        <f t="shared" si="44"/>
        <v>42400</v>
      </c>
      <c r="L1628" s="4">
        <f t="shared" si="45"/>
        <v>12720</v>
      </c>
      <c r="M1628" s="3">
        <v>0.3</v>
      </c>
    </row>
    <row r="1629" spans="2:13" x14ac:dyDescent="0.25">
      <c r="B1629" t="s">
        <v>13</v>
      </c>
      <c r="C1629" s="1" t="s">
        <v>14</v>
      </c>
      <c r="D1629" s="2">
        <v>44962</v>
      </c>
      <c r="E1629" s="8" t="s">
        <v>76</v>
      </c>
      <c r="F1629" s="8" t="s">
        <v>82</v>
      </c>
      <c r="G1629" s="8" t="s">
        <v>82</v>
      </c>
      <c r="H1629" t="s">
        <v>31</v>
      </c>
      <c r="I1629" s="4">
        <v>5300</v>
      </c>
      <c r="J1629" s="8">
        <v>12</v>
      </c>
      <c r="K1629" s="4">
        <f t="shared" si="44"/>
        <v>63600</v>
      </c>
      <c r="L1629" s="4">
        <f t="shared" si="45"/>
        <v>19080</v>
      </c>
      <c r="M1629" s="3">
        <v>0.3</v>
      </c>
    </row>
    <row r="1630" spans="2:13" x14ac:dyDescent="0.25">
      <c r="B1630" t="s">
        <v>13</v>
      </c>
      <c r="C1630" s="1" t="s">
        <v>20</v>
      </c>
      <c r="D1630" s="2">
        <v>44969</v>
      </c>
      <c r="E1630" s="8" t="s">
        <v>76</v>
      </c>
      <c r="F1630" s="8" t="s">
        <v>82</v>
      </c>
      <c r="G1630" s="8" t="s">
        <v>82</v>
      </c>
      <c r="H1630" t="s">
        <v>30</v>
      </c>
      <c r="I1630" s="4">
        <v>3400</v>
      </c>
      <c r="J1630" s="8">
        <v>1</v>
      </c>
      <c r="K1630" s="4">
        <f t="shared" si="44"/>
        <v>3400</v>
      </c>
      <c r="L1630" s="4">
        <f t="shared" si="45"/>
        <v>1190</v>
      </c>
      <c r="M1630" s="3">
        <v>0.35</v>
      </c>
    </row>
    <row r="1631" spans="2:13" x14ac:dyDescent="0.25">
      <c r="B1631" t="s">
        <v>24</v>
      </c>
      <c r="C1631" s="1" t="s">
        <v>14</v>
      </c>
      <c r="D1631" s="2">
        <v>44969</v>
      </c>
      <c r="E1631" s="8" t="s">
        <v>76</v>
      </c>
      <c r="F1631" s="8" t="s">
        <v>82</v>
      </c>
      <c r="G1631" s="8" t="s">
        <v>82</v>
      </c>
      <c r="H1631" t="s">
        <v>31</v>
      </c>
      <c r="I1631" s="4">
        <v>5300</v>
      </c>
      <c r="J1631" s="8">
        <v>1</v>
      </c>
      <c r="K1631" s="4">
        <f t="shared" si="44"/>
        <v>5300</v>
      </c>
      <c r="L1631" s="4">
        <f t="shared" si="45"/>
        <v>1590</v>
      </c>
      <c r="M1631" s="3">
        <v>0.3</v>
      </c>
    </row>
    <row r="1632" spans="2:13" x14ac:dyDescent="0.25">
      <c r="B1632" t="s">
        <v>27</v>
      </c>
      <c r="C1632" s="1" t="s">
        <v>20</v>
      </c>
      <c r="D1632" s="2">
        <v>44969</v>
      </c>
      <c r="E1632" s="8" t="s">
        <v>76</v>
      </c>
      <c r="F1632" s="8" t="s">
        <v>82</v>
      </c>
      <c r="G1632" s="8" t="s">
        <v>82</v>
      </c>
      <c r="H1632" t="s">
        <v>35</v>
      </c>
      <c r="I1632" s="4">
        <v>4500</v>
      </c>
      <c r="J1632" s="8">
        <v>4</v>
      </c>
      <c r="K1632" s="4">
        <f t="shared" si="44"/>
        <v>18000</v>
      </c>
      <c r="L1632" s="4">
        <f t="shared" si="45"/>
        <v>4500</v>
      </c>
      <c r="M1632" s="3">
        <v>0.25</v>
      </c>
    </row>
    <row r="1633" spans="2:13" x14ac:dyDescent="0.25">
      <c r="B1633" t="s">
        <v>27</v>
      </c>
      <c r="C1633" s="1" t="s">
        <v>20</v>
      </c>
      <c r="D1633" s="2">
        <v>44969</v>
      </c>
      <c r="E1633" s="8" t="s">
        <v>76</v>
      </c>
      <c r="F1633" s="8" t="s">
        <v>82</v>
      </c>
      <c r="G1633" s="8" t="s">
        <v>82</v>
      </c>
      <c r="H1633" t="s">
        <v>32</v>
      </c>
      <c r="I1633" s="4">
        <v>3200</v>
      </c>
      <c r="J1633" s="8">
        <v>10</v>
      </c>
      <c r="K1633" s="4">
        <f t="shared" si="44"/>
        <v>32000</v>
      </c>
      <c r="L1633" s="4">
        <f t="shared" si="45"/>
        <v>6400</v>
      </c>
      <c r="M1633" s="3">
        <v>0.2</v>
      </c>
    </row>
    <row r="1634" spans="2:13" x14ac:dyDescent="0.25">
      <c r="B1634" t="s">
        <v>13</v>
      </c>
      <c r="C1634" s="1" t="s">
        <v>14</v>
      </c>
      <c r="D1634" s="2">
        <v>44976</v>
      </c>
      <c r="E1634" s="8" t="s">
        <v>76</v>
      </c>
      <c r="F1634" s="8" t="s">
        <v>82</v>
      </c>
      <c r="G1634" s="8" t="s">
        <v>82</v>
      </c>
      <c r="H1634" t="s">
        <v>19</v>
      </c>
      <c r="I1634" s="4">
        <v>500</v>
      </c>
      <c r="J1634" s="8">
        <v>5</v>
      </c>
      <c r="K1634" s="4">
        <f t="shared" si="44"/>
        <v>2500</v>
      </c>
      <c r="L1634" s="4">
        <f t="shared" si="45"/>
        <v>625</v>
      </c>
      <c r="M1634" s="3">
        <v>0.25</v>
      </c>
    </row>
    <row r="1635" spans="2:13" x14ac:dyDescent="0.25">
      <c r="B1635" t="s">
        <v>27</v>
      </c>
      <c r="C1635" s="1" t="s">
        <v>20</v>
      </c>
      <c r="D1635" s="2">
        <v>44976</v>
      </c>
      <c r="E1635" s="8" t="s">
        <v>76</v>
      </c>
      <c r="F1635" s="8" t="s">
        <v>82</v>
      </c>
      <c r="G1635" s="8" t="s">
        <v>82</v>
      </c>
      <c r="H1635" t="s">
        <v>25</v>
      </c>
      <c r="I1635" s="4">
        <v>300</v>
      </c>
      <c r="J1635" s="8">
        <v>10</v>
      </c>
      <c r="K1635" s="4">
        <f t="shared" si="44"/>
        <v>3000</v>
      </c>
      <c r="L1635" s="4">
        <f t="shared" si="45"/>
        <v>450</v>
      </c>
      <c r="M1635" s="3">
        <v>0.15</v>
      </c>
    </row>
    <row r="1636" spans="2:13" x14ac:dyDescent="0.25">
      <c r="B1636" t="s">
        <v>22</v>
      </c>
      <c r="C1636" s="1" t="s">
        <v>20</v>
      </c>
      <c r="D1636" s="2">
        <v>44976</v>
      </c>
      <c r="E1636" s="8" t="s">
        <v>76</v>
      </c>
      <c r="F1636" s="8" t="s">
        <v>82</v>
      </c>
      <c r="G1636" s="8" t="s">
        <v>82</v>
      </c>
      <c r="H1636" t="s">
        <v>32</v>
      </c>
      <c r="I1636" s="4">
        <v>3200</v>
      </c>
      <c r="J1636" s="8">
        <v>4</v>
      </c>
      <c r="K1636" s="4">
        <f t="shared" si="44"/>
        <v>12800</v>
      </c>
      <c r="L1636" s="4">
        <f t="shared" si="45"/>
        <v>2560</v>
      </c>
      <c r="M1636" s="3">
        <v>0.2</v>
      </c>
    </row>
    <row r="1637" spans="2:13" x14ac:dyDescent="0.25">
      <c r="B1637" t="s">
        <v>27</v>
      </c>
      <c r="C1637" s="1" t="s">
        <v>14</v>
      </c>
      <c r="D1637" s="2">
        <v>44976</v>
      </c>
      <c r="E1637" s="8" t="s">
        <v>76</v>
      </c>
      <c r="F1637" s="8" t="s">
        <v>82</v>
      </c>
      <c r="G1637" s="8" t="s">
        <v>82</v>
      </c>
      <c r="H1637" t="s">
        <v>29</v>
      </c>
      <c r="I1637" s="4">
        <v>5340</v>
      </c>
      <c r="J1637" s="8">
        <v>12</v>
      </c>
      <c r="K1637" s="4">
        <f t="shared" si="44"/>
        <v>64080</v>
      </c>
      <c r="L1637" s="4">
        <f t="shared" si="45"/>
        <v>19224</v>
      </c>
      <c r="M1637" s="3">
        <v>0.3</v>
      </c>
    </row>
    <row r="1638" spans="2:13" x14ac:dyDescent="0.25">
      <c r="B1638" t="s">
        <v>24</v>
      </c>
      <c r="C1638" s="1" t="s">
        <v>20</v>
      </c>
      <c r="D1638" s="2">
        <v>44983</v>
      </c>
      <c r="E1638" s="8" t="s">
        <v>76</v>
      </c>
      <c r="F1638" s="8" t="s">
        <v>82</v>
      </c>
      <c r="G1638" s="8" t="s">
        <v>82</v>
      </c>
      <c r="H1638" t="s">
        <v>25</v>
      </c>
      <c r="I1638" s="4">
        <v>300</v>
      </c>
      <c r="J1638" s="8">
        <v>4</v>
      </c>
      <c r="K1638" s="4">
        <f t="shared" si="44"/>
        <v>1200</v>
      </c>
      <c r="L1638" s="4">
        <f t="shared" si="45"/>
        <v>180</v>
      </c>
      <c r="M1638" s="3">
        <v>0.15</v>
      </c>
    </row>
    <row r="1639" spans="2:13" x14ac:dyDescent="0.25">
      <c r="B1639" t="s">
        <v>22</v>
      </c>
      <c r="C1639" s="1" t="s">
        <v>20</v>
      </c>
      <c r="D1639" s="2">
        <v>44983</v>
      </c>
      <c r="E1639" s="8" t="s">
        <v>76</v>
      </c>
      <c r="F1639" s="8" t="s">
        <v>82</v>
      </c>
      <c r="G1639" s="8" t="s">
        <v>82</v>
      </c>
      <c r="H1639" t="s">
        <v>33</v>
      </c>
      <c r="I1639" s="4">
        <v>4600</v>
      </c>
      <c r="J1639" s="8">
        <v>2</v>
      </c>
      <c r="K1639" s="4">
        <f t="shared" si="44"/>
        <v>9200</v>
      </c>
      <c r="L1639" s="4">
        <f t="shared" si="45"/>
        <v>2300</v>
      </c>
      <c r="M1639" s="3">
        <v>0.25</v>
      </c>
    </row>
    <row r="1640" spans="2:13" x14ac:dyDescent="0.25">
      <c r="B1640" t="s">
        <v>24</v>
      </c>
      <c r="C1640" s="1" t="s">
        <v>14</v>
      </c>
      <c r="D1640" s="2">
        <v>44983</v>
      </c>
      <c r="E1640" s="8" t="s">
        <v>76</v>
      </c>
      <c r="F1640" s="8" t="s">
        <v>82</v>
      </c>
      <c r="G1640" s="8" t="s">
        <v>82</v>
      </c>
      <c r="H1640" t="s">
        <v>35</v>
      </c>
      <c r="I1640" s="4">
        <v>4500</v>
      </c>
      <c r="J1640" s="8">
        <v>3</v>
      </c>
      <c r="K1640" s="4">
        <f t="shared" si="44"/>
        <v>13500</v>
      </c>
      <c r="L1640" s="4">
        <f t="shared" si="45"/>
        <v>3375</v>
      </c>
      <c r="M1640" s="3">
        <v>0.25</v>
      </c>
    </row>
    <row r="1641" spans="2:13" x14ac:dyDescent="0.25">
      <c r="B1641" t="s">
        <v>13</v>
      </c>
      <c r="C1641" s="1" t="s">
        <v>20</v>
      </c>
      <c r="D1641" s="2">
        <v>44983</v>
      </c>
      <c r="E1641" s="8" t="s">
        <v>76</v>
      </c>
      <c r="F1641" s="8" t="s">
        <v>82</v>
      </c>
      <c r="G1641" s="8" t="s">
        <v>82</v>
      </c>
      <c r="H1641" t="s">
        <v>33</v>
      </c>
      <c r="I1641" s="4">
        <v>4600</v>
      </c>
      <c r="J1641" s="8">
        <v>4</v>
      </c>
      <c r="K1641" s="4">
        <f t="shared" si="44"/>
        <v>18400</v>
      </c>
      <c r="L1641" s="4">
        <f t="shared" si="45"/>
        <v>4600</v>
      </c>
      <c r="M1641" s="3">
        <v>0.25</v>
      </c>
    </row>
    <row r="1642" spans="2:13" x14ac:dyDescent="0.25">
      <c r="B1642" t="s">
        <v>27</v>
      </c>
      <c r="C1642" s="1" t="s">
        <v>14</v>
      </c>
      <c r="D1642" s="2">
        <v>44990</v>
      </c>
      <c r="E1642" s="8" t="s">
        <v>76</v>
      </c>
      <c r="F1642" s="8" t="s">
        <v>82</v>
      </c>
      <c r="G1642" s="8" t="s">
        <v>82</v>
      </c>
      <c r="H1642" t="s">
        <v>25</v>
      </c>
      <c r="I1642" s="4">
        <v>300</v>
      </c>
      <c r="J1642" s="8">
        <v>10</v>
      </c>
      <c r="K1642" s="4">
        <f t="shared" si="44"/>
        <v>3000</v>
      </c>
      <c r="L1642" s="4">
        <f t="shared" si="45"/>
        <v>450</v>
      </c>
      <c r="M1642" s="3">
        <v>0.15</v>
      </c>
    </row>
    <row r="1643" spans="2:13" x14ac:dyDescent="0.25">
      <c r="B1643" t="s">
        <v>13</v>
      </c>
      <c r="C1643" s="1" t="s">
        <v>20</v>
      </c>
      <c r="D1643" s="2">
        <v>44990</v>
      </c>
      <c r="E1643" s="8" t="s">
        <v>76</v>
      </c>
      <c r="F1643" s="8" t="s">
        <v>82</v>
      </c>
      <c r="G1643" s="8" t="s">
        <v>82</v>
      </c>
      <c r="H1643" t="s">
        <v>31</v>
      </c>
      <c r="I1643" s="4">
        <v>5300</v>
      </c>
      <c r="J1643" s="8">
        <v>2</v>
      </c>
      <c r="K1643" s="4">
        <f t="shared" si="44"/>
        <v>10600</v>
      </c>
      <c r="L1643" s="4">
        <f t="shared" si="45"/>
        <v>3180</v>
      </c>
      <c r="M1643" s="3">
        <v>0.3</v>
      </c>
    </row>
    <row r="1644" spans="2:13" x14ac:dyDescent="0.25">
      <c r="B1644" t="s">
        <v>13</v>
      </c>
      <c r="C1644" s="1" t="s">
        <v>20</v>
      </c>
      <c r="D1644" s="2">
        <v>44990</v>
      </c>
      <c r="E1644" s="8" t="s">
        <v>76</v>
      </c>
      <c r="F1644" s="8" t="s">
        <v>82</v>
      </c>
      <c r="G1644" s="8" t="s">
        <v>82</v>
      </c>
      <c r="H1644" t="s">
        <v>30</v>
      </c>
      <c r="I1644" s="4">
        <v>3400</v>
      </c>
      <c r="J1644" s="8">
        <v>12</v>
      </c>
      <c r="K1644" s="4">
        <f t="shared" si="44"/>
        <v>40800</v>
      </c>
      <c r="L1644" s="4">
        <f t="shared" si="45"/>
        <v>14280</v>
      </c>
      <c r="M1644" s="3">
        <v>0.35</v>
      </c>
    </row>
    <row r="1645" spans="2:13" x14ac:dyDescent="0.25">
      <c r="B1645" t="s">
        <v>27</v>
      </c>
      <c r="C1645" s="1" t="s">
        <v>14</v>
      </c>
      <c r="D1645" s="2">
        <v>44990</v>
      </c>
      <c r="E1645" s="8" t="s">
        <v>76</v>
      </c>
      <c r="F1645" s="8" t="s">
        <v>82</v>
      </c>
      <c r="G1645" s="8" t="s">
        <v>82</v>
      </c>
      <c r="H1645" t="s">
        <v>35</v>
      </c>
      <c r="I1645" s="4">
        <v>4500</v>
      </c>
      <c r="J1645" s="8">
        <v>12</v>
      </c>
      <c r="K1645" s="4">
        <f t="shared" si="44"/>
        <v>54000</v>
      </c>
      <c r="L1645" s="4">
        <f t="shared" si="45"/>
        <v>13500</v>
      </c>
      <c r="M1645" s="3">
        <v>0.25</v>
      </c>
    </row>
    <row r="1646" spans="2:13" x14ac:dyDescent="0.25">
      <c r="B1646" t="s">
        <v>13</v>
      </c>
      <c r="C1646" s="1" t="s">
        <v>14</v>
      </c>
      <c r="D1646" s="2">
        <v>44997</v>
      </c>
      <c r="E1646" s="8" t="s">
        <v>76</v>
      </c>
      <c r="F1646" s="8" t="s">
        <v>82</v>
      </c>
      <c r="G1646" s="8" t="s">
        <v>82</v>
      </c>
      <c r="H1646" t="s">
        <v>31</v>
      </c>
      <c r="I1646" s="4">
        <v>5300</v>
      </c>
      <c r="J1646" s="8">
        <v>2</v>
      </c>
      <c r="K1646" s="4">
        <f t="shared" si="44"/>
        <v>10600</v>
      </c>
      <c r="L1646" s="4">
        <f t="shared" si="45"/>
        <v>3180</v>
      </c>
      <c r="M1646" s="3">
        <v>0.3</v>
      </c>
    </row>
    <row r="1647" spans="2:13" x14ac:dyDescent="0.25">
      <c r="B1647" t="s">
        <v>27</v>
      </c>
      <c r="C1647" s="1" t="s">
        <v>20</v>
      </c>
      <c r="D1647" s="2">
        <v>44997</v>
      </c>
      <c r="E1647" s="8" t="s">
        <v>76</v>
      </c>
      <c r="F1647" s="8" t="s">
        <v>82</v>
      </c>
      <c r="G1647" s="8" t="s">
        <v>82</v>
      </c>
      <c r="H1647" t="s">
        <v>21</v>
      </c>
      <c r="I1647" s="4">
        <v>1200</v>
      </c>
      <c r="J1647" s="8">
        <v>11</v>
      </c>
      <c r="K1647" s="4">
        <f t="shared" si="44"/>
        <v>13200</v>
      </c>
      <c r="L1647" s="4">
        <f t="shared" si="45"/>
        <v>3960</v>
      </c>
      <c r="M1647" s="3">
        <v>0.3</v>
      </c>
    </row>
    <row r="1648" spans="2:13" x14ac:dyDescent="0.25">
      <c r="B1648" t="s">
        <v>13</v>
      </c>
      <c r="C1648" s="1" t="s">
        <v>14</v>
      </c>
      <c r="D1648" s="2">
        <v>44997</v>
      </c>
      <c r="E1648" s="8" t="s">
        <v>76</v>
      </c>
      <c r="F1648" s="8" t="s">
        <v>82</v>
      </c>
      <c r="G1648" s="8" t="s">
        <v>82</v>
      </c>
      <c r="H1648" t="s">
        <v>33</v>
      </c>
      <c r="I1648" s="4">
        <v>4600</v>
      </c>
      <c r="J1648" s="8">
        <v>5</v>
      </c>
      <c r="K1648" s="4">
        <f t="shared" si="44"/>
        <v>23000</v>
      </c>
      <c r="L1648" s="4">
        <f t="shared" si="45"/>
        <v>5750</v>
      </c>
      <c r="M1648" s="3">
        <v>0.25</v>
      </c>
    </row>
    <row r="1649" spans="2:13" x14ac:dyDescent="0.25">
      <c r="B1649" t="s">
        <v>13</v>
      </c>
      <c r="C1649" s="1" t="s">
        <v>20</v>
      </c>
      <c r="D1649" s="2">
        <v>44997</v>
      </c>
      <c r="E1649" s="8" t="s">
        <v>76</v>
      </c>
      <c r="F1649" s="8" t="s">
        <v>82</v>
      </c>
      <c r="G1649" s="8" t="s">
        <v>82</v>
      </c>
      <c r="H1649" t="s">
        <v>30</v>
      </c>
      <c r="I1649" s="4">
        <v>3400</v>
      </c>
      <c r="J1649" s="8">
        <v>11</v>
      </c>
      <c r="K1649" s="4">
        <f t="shared" si="44"/>
        <v>37400</v>
      </c>
      <c r="L1649" s="4">
        <f t="shared" si="45"/>
        <v>13090</v>
      </c>
      <c r="M1649" s="3">
        <v>0.35</v>
      </c>
    </row>
    <row r="1650" spans="2:13" x14ac:dyDescent="0.25">
      <c r="B1650" t="s">
        <v>24</v>
      </c>
      <c r="C1650" s="1" t="s">
        <v>14</v>
      </c>
      <c r="D1650" s="2">
        <v>45004</v>
      </c>
      <c r="E1650" s="8" t="s">
        <v>76</v>
      </c>
      <c r="F1650" s="8" t="s">
        <v>82</v>
      </c>
      <c r="G1650" s="8" t="s">
        <v>82</v>
      </c>
      <c r="H1650" t="s">
        <v>32</v>
      </c>
      <c r="I1650" s="4">
        <v>3200</v>
      </c>
      <c r="J1650" s="8">
        <v>2</v>
      </c>
      <c r="K1650" s="4">
        <f t="shared" si="44"/>
        <v>6400</v>
      </c>
      <c r="L1650" s="4">
        <f t="shared" si="45"/>
        <v>1280</v>
      </c>
      <c r="M1650" s="3">
        <v>0.2</v>
      </c>
    </row>
    <row r="1651" spans="2:13" x14ac:dyDescent="0.25">
      <c r="B1651" t="s">
        <v>13</v>
      </c>
      <c r="C1651" s="1" t="s">
        <v>20</v>
      </c>
      <c r="D1651" s="2">
        <v>45004</v>
      </c>
      <c r="E1651" s="8" t="s">
        <v>76</v>
      </c>
      <c r="F1651" s="8" t="s">
        <v>82</v>
      </c>
      <c r="G1651" s="8" t="s">
        <v>82</v>
      </c>
      <c r="H1651" t="s">
        <v>21</v>
      </c>
      <c r="I1651" s="4">
        <v>1200</v>
      </c>
      <c r="J1651" s="8">
        <v>8</v>
      </c>
      <c r="K1651" s="4">
        <f t="shared" si="44"/>
        <v>9600</v>
      </c>
      <c r="L1651" s="4">
        <f t="shared" si="45"/>
        <v>2880</v>
      </c>
      <c r="M1651" s="3">
        <v>0.3</v>
      </c>
    </row>
    <row r="1652" spans="2:13" x14ac:dyDescent="0.25">
      <c r="B1652" t="s">
        <v>13</v>
      </c>
      <c r="C1652" s="1" t="s">
        <v>20</v>
      </c>
      <c r="D1652" s="2">
        <v>45004</v>
      </c>
      <c r="E1652" s="8" t="s">
        <v>76</v>
      </c>
      <c r="F1652" s="8" t="s">
        <v>82</v>
      </c>
      <c r="G1652" s="8" t="s">
        <v>82</v>
      </c>
      <c r="H1652" t="s">
        <v>28</v>
      </c>
      <c r="I1652" s="4">
        <v>1500</v>
      </c>
      <c r="J1652" s="8">
        <v>8</v>
      </c>
      <c r="K1652" s="4">
        <f t="shared" si="44"/>
        <v>12000</v>
      </c>
      <c r="L1652" s="4">
        <f t="shared" si="45"/>
        <v>4800</v>
      </c>
      <c r="M1652" s="3">
        <v>0.4</v>
      </c>
    </row>
    <row r="1653" spans="2:13" x14ac:dyDescent="0.25">
      <c r="B1653" t="s">
        <v>13</v>
      </c>
      <c r="C1653" s="1" t="s">
        <v>20</v>
      </c>
      <c r="D1653" s="2">
        <v>45004</v>
      </c>
      <c r="E1653" s="8" t="s">
        <v>76</v>
      </c>
      <c r="F1653" s="8" t="s">
        <v>82</v>
      </c>
      <c r="G1653" s="8" t="s">
        <v>82</v>
      </c>
      <c r="H1653" t="s">
        <v>18</v>
      </c>
      <c r="I1653" s="4">
        <v>8902</v>
      </c>
      <c r="J1653" s="8">
        <v>3</v>
      </c>
      <c r="K1653" s="4">
        <f t="shared" si="44"/>
        <v>26706</v>
      </c>
      <c r="L1653" s="4">
        <f t="shared" si="45"/>
        <v>9347.0999999999985</v>
      </c>
      <c r="M1653" s="3">
        <v>0.35</v>
      </c>
    </row>
    <row r="1654" spans="2:13" x14ac:dyDescent="0.25">
      <c r="B1654" t="s">
        <v>13</v>
      </c>
      <c r="C1654" s="1" t="s">
        <v>20</v>
      </c>
      <c r="D1654" s="2">
        <v>45011</v>
      </c>
      <c r="E1654" s="8" t="s">
        <v>76</v>
      </c>
      <c r="F1654" s="8" t="s">
        <v>82</v>
      </c>
      <c r="G1654" s="8" t="s">
        <v>82</v>
      </c>
      <c r="H1654" t="s">
        <v>25</v>
      </c>
      <c r="I1654" s="4">
        <v>300</v>
      </c>
      <c r="J1654" s="8">
        <v>10</v>
      </c>
      <c r="K1654" s="4">
        <f t="shared" si="44"/>
        <v>3000</v>
      </c>
      <c r="L1654" s="4">
        <f t="shared" si="45"/>
        <v>450</v>
      </c>
      <c r="M1654" s="3">
        <v>0.15</v>
      </c>
    </row>
    <row r="1655" spans="2:13" x14ac:dyDescent="0.25">
      <c r="B1655" t="s">
        <v>34</v>
      </c>
      <c r="C1655" s="1" t="s">
        <v>14</v>
      </c>
      <c r="D1655" s="2">
        <v>45011</v>
      </c>
      <c r="E1655" s="8" t="s">
        <v>76</v>
      </c>
      <c r="F1655" s="8" t="s">
        <v>82</v>
      </c>
      <c r="G1655" s="8" t="s">
        <v>82</v>
      </c>
      <c r="H1655" t="s">
        <v>28</v>
      </c>
      <c r="I1655" s="4">
        <v>1500</v>
      </c>
      <c r="J1655" s="8">
        <v>8</v>
      </c>
      <c r="K1655" s="4">
        <f t="shared" si="44"/>
        <v>12000</v>
      </c>
      <c r="L1655" s="4">
        <f t="shared" si="45"/>
        <v>4800</v>
      </c>
      <c r="M1655" s="3">
        <v>0.4</v>
      </c>
    </row>
    <row r="1656" spans="2:13" x14ac:dyDescent="0.25">
      <c r="B1656" t="s">
        <v>13</v>
      </c>
      <c r="C1656" s="1" t="s">
        <v>20</v>
      </c>
      <c r="D1656" s="2">
        <v>45011</v>
      </c>
      <c r="E1656" s="8" t="s">
        <v>76</v>
      </c>
      <c r="F1656" s="8" t="s">
        <v>82</v>
      </c>
      <c r="G1656" s="8" t="s">
        <v>82</v>
      </c>
      <c r="H1656" t="s">
        <v>33</v>
      </c>
      <c r="I1656" s="4">
        <v>4600</v>
      </c>
      <c r="J1656" s="8">
        <v>8</v>
      </c>
      <c r="K1656" s="4">
        <f t="shared" si="44"/>
        <v>36800</v>
      </c>
      <c r="L1656" s="4">
        <f t="shared" si="45"/>
        <v>9200</v>
      </c>
      <c r="M1656" s="3">
        <v>0.25</v>
      </c>
    </row>
    <row r="1657" spans="2:13" x14ac:dyDescent="0.25">
      <c r="B1657" t="s">
        <v>27</v>
      </c>
      <c r="C1657" s="1" t="s">
        <v>20</v>
      </c>
      <c r="D1657" s="2">
        <v>45011</v>
      </c>
      <c r="E1657" s="8" t="s">
        <v>76</v>
      </c>
      <c r="F1657" s="8" t="s">
        <v>82</v>
      </c>
      <c r="G1657" s="8" t="s">
        <v>82</v>
      </c>
      <c r="H1657" t="s">
        <v>18</v>
      </c>
      <c r="I1657" s="4">
        <v>8902</v>
      </c>
      <c r="J1657" s="8">
        <v>7</v>
      </c>
      <c r="K1657" s="4">
        <f t="shared" si="44"/>
        <v>62314</v>
      </c>
      <c r="L1657" s="4">
        <f t="shared" si="45"/>
        <v>21809.899999999998</v>
      </c>
      <c r="M1657" s="3">
        <v>0.35</v>
      </c>
    </row>
    <row r="1658" spans="2:13" x14ac:dyDescent="0.25">
      <c r="B1658" t="s">
        <v>27</v>
      </c>
      <c r="C1658" s="1" t="s">
        <v>14</v>
      </c>
      <c r="D1658" s="2">
        <v>45018</v>
      </c>
      <c r="E1658" s="8" t="s">
        <v>76</v>
      </c>
      <c r="F1658" s="8" t="s">
        <v>82</v>
      </c>
      <c r="G1658" s="8" t="s">
        <v>82</v>
      </c>
      <c r="H1658" t="s">
        <v>19</v>
      </c>
      <c r="I1658" s="4">
        <v>500</v>
      </c>
      <c r="J1658" s="8">
        <v>2</v>
      </c>
      <c r="K1658" s="4">
        <f t="shared" si="44"/>
        <v>1000</v>
      </c>
      <c r="L1658" s="4">
        <f t="shared" si="45"/>
        <v>250</v>
      </c>
      <c r="M1658" s="3">
        <v>0.25</v>
      </c>
    </row>
    <row r="1659" spans="2:13" x14ac:dyDescent="0.25">
      <c r="B1659" t="s">
        <v>27</v>
      </c>
      <c r="C1659" s="1" t="s">
        <v>20</v>
      </c>
      <c r="D1659" s="2">
        <v>45018</v>
      </c>
      <c r="E1659" s="8" t="s">
        <v>76</v>
      </c>
      <c r="F1659" s="8" t="s">
        <v>82</v>
      </c>
      <c r="G1659" s="8" t="s">
        <v>82</v>
      </c>
      <c r="H1659" t="s">
        <v>28</v>
      </c>
      <c r="I1659" s="4">
        <v>1500</v>
      </c>
      <c r="J1659" s="8">
        <v>7</v>
      </c>
      <c r="K1659" s="4">
        <f t="shared" si="44"/>
        <v>10500</v>
      </c>
      <c r="L1659" s="4">
        <f t="shared" si="45"/>
        <v>4200</v>
      </c>
      <c r="M1659" s="3">
        <v>0.4</v>
      </c>
    </row>
    <row r="1660" spans="2:13" x14ac:dyDescent="0.25">
      <c r="B1660" t="s">
        <v>27</v>
      </c>
      <c r="C1660" s="1" t="s">
        <v>20</v>
      </c>
      <c r="D1660" s="2">
        <v>45018</v>
      </c>
      <c r="E1660" s="8" t="s">
        <v>76</v>
      </c>
      <c r="F1660" s="8" t="s">
        <v>82</v>
      </c>
      <c r="G1660" s="8" t="s">
        <v>82</v>
      </c>
      <c r="H1660" t="s">
        <v>29</v>
      </c>
      <c r="I1660" s="4">
        <v>5340</v>
      </c>
      <c r="J1660" s="8">
        <v>4</v>
      </c>
      <c r="K1660" s="4">
        <f t="shared" si="44"/>
        <v>21360</v>
      </c>
      <c r="L1660" s="4">
        <f t="shared" si="45"/>
        <v>6408</v>
      </c>
      <c r="M1660" s="3">
        <v>0.3</v>
      </c>
    </row>
    <row r="1661" spans="2:13" x14ac:dyDescent="0.25">
      <c r="B1661" t="s">
        <v>13</v>
      </c>
      <c r="C1661" s="1" t="s">
        <v>20</v>
      </c>
      <c r="D1661" s="2">
        <v>45018</v>
      </c>
      <c r="E1661" s="8" t="s">
        <v>76</v>
      </c>
      <c r="F1661" s="8" t="s">
        <v>82</v>
      </c>
      <c r="G1661" s="8" t="s">
        <v>82</v>
      </c>
      <c r="H1661" t="s">
        <v>32</v>
      </c>
      <c r="I1661" s="4">
        <v>3200</v>
      </c>
      <c r="J1661" s="8">
        <v>7</v>
      </c>
      <c r="K1661" s="4">
        <f t="shared" si="44"/>
        <v>22400</v>
      </c>
      <c r="L1661" s="4">
        <f t="shared" si="45"/>
        <v>4480</v>
      </c>
      <c r="M1661" s="3">
        <v>0.2</v>
      </c>
    </row>
    <row r="1662" spans="2:13" x14ac:dyDescent="0.25">
      <c r="B1662" t="s">
        <v>13</v>
      </c>
      <c r="C1662" s="1" t="s">
        <v>20</v>
      </c>
      <c r="D1662" s="2">
        <v>45025</v>
      </c>
      <c r="E1662" s="8" t="s">
        <v>76</v>
      </c>
      <c r="F1662" s="8" t="s">
        <v>82</v>
      </c>
      <c r="G1662" s="8" t="s">
        <v>82</v>
      </c>
      <c r="H1662" t="s">
        <v>19</v>
      </c>
      <c r="I1662" s="4">
        <v>500</v>
      </c>
      <c r="J1662" s="8">
        <v>11</v>
      </c>
      <c r="K1662" s="4">
        <f t="shared" si="44"/>
        <v>5500</v>
      </c>
      <c r="L1662" s="4">
        <f t="shared" si="45"/>
        <v>1375</v>
      </c>
      <c r="M1662" s="3">
        <v>0.25</v>
      </c>
    </row>
    <row r="1663" spans="2:13" x14ac:dyDescent="0.25">
      <c r="B1663" t="s">
        <v>27</v>
      </c>
      <c r="C1663" s="1" t="s">
        <v>20</v>
      </c>
      <c r="D1663" s="2">
        <v>45025</v>
      </c>
      <c r="E1663" s="8" t="s">
        <v>76</v>
      </c>
      <c r="F1663" s="8" t="s">
        <v>82</v>
      </c>
      <c r="G1663" s="8" t="s">
        <v>82</v>
      </c>
      <c r="H1663" t="s">
        <v>30</v>
      </c>
      <c r="I1663" s="4">
        <v>3400</v>
      </c>
      <c r="J1663" s="8">
        <v>3</v>
      </c>
      <c r="K1663" s="4">
        <f t="shared" si="44"/>
        <v>10200</v>
      </c>
      <c r="L1663" s="4">
        <f t="shared" si="45"/>
        <v>3570</v>
      </c>
      <c r="M1663" s="3">
        <v>0.35</v>
      </c>
    </row>
    <row r="1664" spans="2:13" x14ac:dyDescent="0.25">
      <c r="B1664" t="s">
        <v>27</v>
      </c>
      <c r="C1664" s="1" t="s">
        <v>20</v>
      </c>
      <c r="D1664" s="2">
        <v>45025</v>
      </c>
      <c r="E1664" s="8" t="s">
        <v>76</v>
      </c>
      <c r="F1664" s="8" t="s">
        <v>82</v>
      </c>
      <c r="G1664" s="8" t="s">
        <v>82</v>
      </c>
      <c r="H1664" t="s">
        <v>30</v>
      </c>
      <c r="I1664" s="4">
        <v>3400</v>
      </c>
      <c r="J1664" s="8">
        <v>5</v>
      </c>
      <c r="K1664" s="4">
        <f t="shared" si="44"/>
        <v>17000</v>
      </c>
      <c r="L1664" s="4">
        <f t="shared" si="45"/>
        <v>5950</v>
      </c>
      <c r="M1664" s="3">
        <v>0.35</v>
      </c>
    </row>
    <row r="1665" spans="2:13" x14ac:dyDescent="0.25">
      <c r="B1665" t="s">
        <v>24</v>
      </c>
      <c r="C1665" s="1" t="s">
        <v>14</v>
      </c>
      <c r="D1665" s="2">
        <v>45025</v>
      </c>
      <c r="E1665" s="8" t="s">
        <v>76</v>
      </c>
      <c r="F1665" s="8" t="s">
        <v>82</v>
      </c>
      <c r="G1665" s="8" t="s">
        <v>82</v>
      </c>
      <c r="H1665" t="s">
        <v>23</v>
      </c>
      <c r="I1665" s="4">
        <v>5130</v>
      </c>
      <c r="J1665" s="8">
        <v>11</v>
      </c>
      <c r="K1665" s="4">
        <f t="shared" si="44"/>
        <v>56430</v>
      </c>
      <c r="L1665" s="4">
        <f t="shared" si="45"/>
        <v>22572</v>
      </c>
      <c r="M1665" s="3">
        <v>0.4</v>
      </c>
    </row>
    <row r="1666" spans="2:13" x14ac:dyDescent="0.25">
      <c r="B1666" t="s">
        <v>34</v>
      </c>
      <c r="C1666" s="1" t="s">
        <v>20</v>
      </c>
      <c r="D1666" s="2">
        <v>45032</v>
      </c>
      <c r="E1666" s="8" t="s">
        <v>76</v>
      </c>
      <c r="F1666" s="8" t="s">
        <v>82</v>
      </c>
      <c r="G1666" s="8" t="s">
        <v>82</v>
      </c>
      <c r="H1666" t="s">
        <v>28</v>
      </c>
      <c r="I1666" s="4">
        <v>1500</v>
      </c>
      <c r="J1666" s="8">
        <v>8</v>
      </c>
      <c r="K1666" s="4">
        <f t="shared" si="44"/>
        <v>12000</v>
      </c>
      <c r="L1666" s="4">
        <f t="shared" si="45"/>
        <v>4800</v>
      </c>
      <c r="M1666" s="3">
        <v>0.4</v>
      </c>
    </row>
    <row r="1667" spans="2:13" x14ac:dyDescent="0.25">
      <c r="B1667" t="s">
        <v>13</v>
      </c>
      <c r="C1667" s="1" t="s">
        <v>14</v>
      </c>
      <c r="D1667" s="2">
        <v>45032</v>
      </c>
      <c r="E1667" s="8" t="s">
        <v>76</v>
      </c>
      <c r="F1667" s="8" t="s">
        <v>82</v>
      </c>
      <c r="G1667" s="8" t="s">
        <v>82</v>
      </c>
      <c r="H1667" t="s">
        <v>31</v>
      </c>
      <c r="I1667" s="4">
        <v>5300</v>
      </c>
      <c r="J1667" s="8">
        <v>5</v>
      </c>
      <c r="K1667" s="4">
        <f t="shared" si="44"/>
        <v>26500</v>
      </c>
      <c r="L1667" s="4">
        <f t="shared" si="45"/>
        <v>7950</v>
      </c>
      <c r="M1667" s="3">
        <v>0.3</v>
      </c>
    </row>
    <row r="1668" spans="2:13" x14ac:dyDescent="0.25">
      <c r="B1668" t="s">
        <v>27</v>
      </c>
      <c r="C1668" s="1" t="s">
        <v>20</v>
      </c>
      <c r="D1668" s="2">
        <v>45032</v>
      </c>
      <c r="E1668" s="8" t="s">
        <v>76</v>
      </c>
      <c r="F1668" s="8" t="s">
        <v>82</v>
      </c>
      <c r="G1668" s="8" t="s">
        <v>82</v>
      </c>
      <c r="H1668" t="s">
        <v>30</v>
      </c>
      <c r="I1668" s="4">
        <v>3400</v>
      </c>
      <c r="J1668" s="8">
        <v>9</v>
      </c>
      <c r="K1668" s="4">
        <f t="shared" si="44"/>
        <v>30600</v>
      </c>
      <c r="L1668" s="4">
        <f t="shared" si="45"/>
        <v>10710</v>
      </c>
      <c r="M1668" s="3">
        <v>0.35</v>
      </c>
    </row>
    <row r="1669" spans="2:13" x14ac:dyDescent="0.25">
      <c r="B1669" t="s">
        <v>27</v>
      </c>
      <c r="C1669" s="1" t="s">
        <v>20</v>
      </c>
      <c r="D1669" s="2">
        <v>45032</v>
      </c>
      <c r="E1669" s="8" t="s">
        <v>76</v>
      </c>
      <c r="F1669" s="8" t="s">
        <v>82</v>
      </c>
      <c r="G1669" s="8" t="s">
        <v>82</v>
      </c>
      <c r="H1669" t="s">
        <v>31</v>
      </c>
      <c r="I1669" s="4">
        <v>5300</v>
      </c>
      <c r="J1669" s="8">
        <v>7</v>
      </c>
      <c r="K1669" s="4">
        <f t="shared" si="44"/>
        <v>37100</v>
      </c>
      <c r="L1669" s="4">
        <f t="shared" si="45"/>
        <v>11130</v>
      </c>
      <c r="M1669" s="3">
        <v>0.3</v>
      </c>
    </row>
    <row r="1670" spans="2:13" x14ac:dyDescent="0.25">
      <c r="B1670" t="s">
        <v>24</v>
      </c>
      <c r="C1670" s="1" t="s">
        <v>14</v>
      </c>
      <c r="D1670" s="2">
        <v>45039</v>
      </c>
      <c r="E1670" s="8" t="s">
        <v>76</v>
      </c>
      <c r="F1670" s="8" t="s">
        <v>82</v>
      </c>
      <c r="G1670" s="8" t="s">
        <v>82</v>
      </c>
      <c r="H1670" t="s">
        <v>18</v>
      </c>
      <c r="I1670" s="4">
        <v>8902</v>
      </c>
      <c r="J1670" s="8">
        <v>1</v>
      </c>
      <c r="K1670" s="4">
        <f t="shared" si="44"/>
        <v>8902</v>
      </c>
      <c r="L1670" s="4">
        <f t="shared" si="45"/>
        <v>3115.7</v>
      </c>
      <c r="M1670" s="3">
        <v>0.35</v>
      </c>
    </row>
    <row r="1671" spans="2:13" x14ac:dyDescent="0.25">
      <c r="B1671" t="s">
        <v>27</v>
      </c>
      <c r="C1671" s="1" t="s">
        <v>20</v>
      </c>
      <c r="D1671" s="2">
        <v>45039</v>
      </c>
      <c r="E1671" s="8" t="s">
        <v>76</v>
      </c>
      <c r="F1671" s="8" t="s">
        <v>82</v>
      </c>
      <c r="G1671" s="8" t="s">
        <v>82</v>
      </c>
      <c r="H1671" t="s">
        <v>35</v>
      </c>
      <c r="I1671" s="4">
        <v>4500</v>
      </c>
      <c r="J1671" s="8">
        <v>5</v>
      </c>
      <c r="K1671" s="4">
        <f t="shared" si="44"/>
        <v>22500</v>
      </c>
      <c r="L1671" s="4">
        <f t="shared" si="45"/>
        <v>5625</v>
      </c>
      <c r="M1671" s="3">
        <v>0.25</v>
      </c>
    </row>
    <row r="1672" spans="2:13" x14ac:dyDescent="0.25">
      <c r="B1672" t="s">
        <v>27</v>
      </c>
      <c r="C1672" s="1" t="s">
        <v>20</v>
      </c>
      <c r="D1672" s="2">
        <v>45039</v>
      </c>
      <c r="E1672" s="8" t="s">
        <v>76</v>
      </c>
      <c r="F1672" s="8" t="s">
        <v>82</v>
      </c>
      <c r="G1672" s="8" t="s">
        <v>82</v>
      </c>
      <c r="H1672" t="s">
        <v>18</v>
      </c>
      <c r="I1672" s="4">
        <v>8902</v>
      </c>
      <c r="J1672" s="8">
        <v>7</v>
      </c>
      <c r="K1672" s="4">
        <f t="shared" si="44"/>
        <v>62314</v>
      </c>
      <c r="L1672" s="4">
        <f t="shared" si="45"/>
        <v>21809.899999999998</v>
      </c>
      <c r="M1672" s="3">
        <v>0.35</v>
      </c>
    </row>
    <row r="1673" spans="2:13" x14ac:dyDescent="0.25">
      <c r="B1673" t="s">
        <v>34</v>
      </c>
      <c r="C1673" s="1" t="s">
        <v>20</v>
      </c>
      <c r="D1673" s="2">
        <v>45039</v>
      </c>
      <c r="E1673" s="8" t="s">
        <v>76</v>
      </c>
      <c r="F1673" s="8" t="s">
        <v>82</v>
      </c>
      <c r="G1673" s="8" t="s">
        <v>82</v>
      </c>
      <c r="H1673" t="s">
        <v>18</v>
      </c>
      <c r="I1673" s="4">
        <v>8902</v>
      </c>
      <c r="J1673" s="8">
        <v>11</v>
      </c>
      <c r="K1673" s="4">
        <f t="shared" si="44"/>
        <v>97922</v>
      </c>
      <c r="L1673" s="4">
        <f t="shared" si="45"/>
        <v>34272.699999999997</v>
      </c>
      <c r="M1673" s="3">
        <v>0.35</v>
      </c>
    </row>
    <row r="1674" spans="2:13" x14ac:dyDescent="0.25">
      <c r="B1674" t="s">
        <v>13</v>
      </c>
      <c r="C1674" s="1" t="s">
        <v>20</v>
      </c>
      <c r="D1674" s="2">
        <v>45046</v>
      </c>
      <c r="E1674" s="8" t="s">
        <v>76</v>
      </c>
      <c r="F1674" s="8" t="s">
        <v>82</v>
      </c>
      <c r="G1674" s="8" t="s">
        <v>82</v>
      </c>
      <c r="H1674" t="s">
        <v>30</v>
      </c>
      <c r="I1674" s="4">
        <v>3400</v>
      </c>
      <c r="J1674" s="8">
        <v>2</v>
      </c>
      <c r="K1674" s="4">
        <f t="shared" si="44"/>
        <v>6800</v>
      </c>
      <c r="L1674" s="4">
        <f t="shared" si="45"/>
        <v>2380</v>
      </c>
      <c r="M1674" s="3">
        <v>0.35</v>
      </c>
    </row>
    <row r="1675" spans="2:13" x14ac:dyDescent="0.25">
      <c r="B1675" t="s">
        <v>22</v>
      </c>
      <c r="C1675" s="1" t="s">
        <v>14</v>
      </c>
      <c r="D1675" s="2">
        <v>45046</v>
      </c>
      <c r="E1675" s="8" t="s">
        <v>76</v>
      </c>
      <c r="F1675" s="8" t="s">
        <v>82</v>
      </c>
      <c r="G1675" s="8" t="s">
        <v>82</v>
      </c>
      <c r="H1675" t="s">
        <v>18</v>
      </c>
      <c r="I1675" s="4">
        <v>8902</v>
      </c>
      <c r="J1675" s="8">
        <v>1</v>
      </c>
      <c r="K1675" s="4">
        <f t="shared" si="44"/>
        <v>8902</v>
      </c>
      <c r="L1675" s="4">
        <f t="shared" si="45"/>
        <v>3115.7</v>
      </c>
      <c r="M1675" s="3">
        <v>0.35</v>
      </c>
    </row>
    <row r="1676" spans="2:13" x14ac:dyDescent="0.25">
      <c r="B1676" t="s">
        <v>13</v>
      </c>
      <c r="C1676" s="1" t="s">
        <v>14</v>
      </c>
      <c r="D1676" s="2">
        <v>45046</v>
      </c>
      <c r="E1676" s="8" t="s">
        <v>76</v>
      </c>
      <c r="F1676" s="8" t="s">
        <v>82</v>
      </c>
      <c r="G1676" s="8" t="s">
        <v>82</v>
      </c>
      <c r="H1676" t="s">
        <v>33</v>
      </c>
      <c r="I1676" s="4">
        <v>4600</v>
      </c>
      <c r="J1676" s="8">
        <v>10</v>
      </c>
      <c r="K1676" s="4">
        <f t="shared" si="44"/>
        <v>46000</v>
      </c>
      <c r="L1676" s="4">
        <f t="shared" si="45"/>
        <v>11500</v>
      </c>
      <c r="M1676" s="3">
        <v>0.25</v>
      </c>
    </row>
    <row r="1677" spans="2:13" x14ac:dyDescent="0.25">
      <c r="B1677" t="s">
        <v>27</v>
      </c>
      <c r="C1677" s="1" t="s">
        <v>20</v>
      </c>
      <c r="D1677" s="2">
        <v>45046</v>
      </c>
      <c r="E1677" s="8" t="s">
        <v>76</v>
      </c>
      <c r="F1677" s="8" t="s">
        <v>82</v>
      </c>
      <c r="G1677" s="8" t="s">
        <v>82</v>
      </c>
      <c r="H1677" t="s">
        <v>35</v>
      </c>
      <c r="I1677" s="4">
        <v>4500</v>
      </c>
      <c r="J1677" s="8">
        <v>11</v>
      </c>
      <c r="K1677" s="4">
        <f t="shared" si="44"/>
        <v>49500</v>
      </c>
      <c r="L1677" s="4">
        <f t="shared" si="45"/>
        <v>12375</v>
      </c>
      <c r="M1677" s="3">
        <v>0.25</v>
      </c>
    </row>
    <row r="1678" spans="2:13" x14ac:dyDescent="0.25">
      <c r="B1678" t="s">
        <v>13</v>
      </c>
      <c r="C1678" s="1" t="s">
        <v>20</v>
      </c>
      <c r="D1678" s="2">
        <v>45053</v>
      </c>
      <c r="E1678" s="8" t="s">
        <v>76</v>
      </c>
      <c r="F1678" s="8" t="s">
        <v>82</v>
      </c>
      <c r="G1678" s="8" t="s">
        <v>82</v>
      </c>
      <c r="H1678" t="s">
        <v>33</v>
      </c>
      <c r="I1678" s="4">
        <v>4600</v>
      </c>
      <c r="J1678" s="8">
        <v>1</v>
      </c>
      <c r="K1678" s="4">
        <f t="shared" si="44"/>
        <v>4600</v>
      </c>
      <c r="L1678" s="4">
        <f t="shared" si="45"/>
        <v>1150</v>
      </c>
      <c r="M1678" s="3">
        <v>0.25</v>
      </c>
    </row>
    <row r="1679" spans="2:13" x14ac:dyDescent="0.25">
      <c r="B1679" t="s">
        <v>27</v>
      </c>
      <c r="C1679" s="1" t="s">
        <v>20</v>
      </c>
      <c r="D1679" s="2">
        <v>45053</v>
      </c>
      <c r="E1679" s="8" t="s">
        <v>76</v>
      </c>
      <c r="F1679" s="8" t="s">
        <v>82</v>
      </c>
      <c r="G1679" s="8" t="s">
        <v>82</v>
      </c>
      <c r="H1679" t="s">
        <v>19</v>
      </c>
      <c r="I1679" s="4">
        <v>500</v>
      </c>
      <c r="J1679" s="8">
        <v>10</v>
      </c>
      <c r="K1679" s="4">
        <f t="shared" si="44"/>
        <v>5000</v>
      </c>
      <c r="L1679" s="4">
        <f t="shared" si="45"/>
        <v>1250</v>
      </c>
      <c r="M1679" s="3">
        <v>0.25</v>
      </c>
    </row>
    <row r="1680" spans="2:13" x14ac:dyDescent="0.25">
      <c r="B1680" t="s">
        <v>24</v>
      </c>
      <c r="C1680" s="1" t="s">
        <v>20</v>
      </c>
      <c r="D1680" s="2">
        <v>45053</v>
      </c>
      <c r="E1680" s="8" t="s">
        <v>76</v>
      </c>
      <c r="F1680" s="8" t="s">
        <v>82</v>
      </c>
      <c r="G1680" s="8" t="s">
        <v>82</v>
      </c>
      <c r="H1680" t="s">
        <v>28</v>
      </c>
      <c r="I1680" s="4">
        <v>1500</v>
      </c>
      <c r="J1680" s="8">
        <v>11</v>
      </c>
      <c r="K1680" s="4">
        <f t="shared" si="44"/>
        <v>16500</v>
      </c>
      <c r="L1680" s="4">
        <f t="shared" si="45"/>
        <v>6600</v>
      </c>
      <c r="M1680" s="3">
        <v>0.4</v>
      </c>
    </row>
    <row r="1681" spans="2:13" x14ac:dyDescent="0.25">
      <c r="B1681" t="s">
        <v>13</v>
      </c>
      <c r="C1681" s="1" t="s">
        <v>14</v>
      </c>
      <c r="D1681" s="2">
        <v>45053</v>
      </c>
      <c r="E1681" s="8" t="s">
        <v>76</v>
      </c>
      <c r="F1681" s="8" t="s">
        <v>82</v>
      </c>
      <c r="G1681" s="8" t="s">
        <v>82</v>
      </c>
      <c r="H1681" t="s">
        <v>18</v>
      </c>
      <c r="I1681" s="4">
        <v>8902</v>
      </c>
      <c r="J1681" s="8">
        <v>2</v>
      </c>
      <c r="K1681" s="4">
        <f t="shared" si="44"/>
        <v>17804</v>
      </c>
      <c r="L1681" s="4">
        <f t="shared" si="45"/>
        <v>6231.4</v>
      </c>
      <c r="M1681" s="3">
        <v>0.35</v>
      </c>
    </row>
    <row r="1682" spans="2:13" x14ac:dyDescent="0.25">
      <c r="B1682" t="s">
        <v>27</v>
      </c>
      <c r="C1682" s="1" t="s">
        <v>14</v>
      </c>
      <c r="D1682" s="2">
        <v>45060</v>
      </c>
      <c r="E1682" s="8" t="s">
        <v>76</v>
      </c>
      <c r="F1682" s="8" t="s">
        <v>82</v>
      </c>
      <c r="G1682" s="8" t="s">
        <v>82</v>
      </c>
      <c r="H1682" t="s">
        <v>25</v>
      </c>
      <c r="I1682" s="4">
        <v>300</v>
      </c>
      <c r="J1682" s="8">
        <v>7</v>
      </c>
      <c r="K1682" s="4">
        <f t="shared" si="44"/>
        <v>2100</v>
      </c>
      <c r="L1682" s="4">
        <f t="shared" si="45"/>
        <v>315</v>
      </c>
      <c r="M1682" s="3">
        <v>0.15</v>
      </c>
    </row>
    <row r="1683" spans="2:13" x14ac:dyDescent="0.25">
      <c r="B1683" t="s">
        <v>13</v>
      </c>
      <c r="C1683" s="1" t="s">
        <v>20</v>
      </c>
      <c r="D1683" s="2">
        <v>45060</v>
      </c>
      <c r="E1683" s="8" t="s">
        <v>76</v>
      </c>
      <c r="F1683" s="8" t="s">
        <v>82</v>
      </c>
      <c r="G1683" s="8" t="s">
        <v>82</v>
      </c>
      <c r="H1683" t="s">
        <v>35</v>
      </c>
      <c r="I1683" s="4">
        <v>4500</v>
      </c>
      <c r="J1683" s="8">
        <v>2</v>
      </c>
      <c r="K1683" s="4">
        <f t="shared" si="44"/>
        <v>9000</v>
      </c>
      <c r="L1683" s="4">
        <f t="shared" si="45"/>
        <v>2250</v>
      </c>
      <c r="M1683" s="3">
        <v>0.25</v>
      </c>
    </row>
    <row r="1684" spans="2:13" x14ac:dyDescent="0.25">
      <c r="B1684" t="s">
        <v>13</v>
      </c>
      <c r="C1684" s="1" t="s">
        <v>20</v>
      </c>
      <c r="D1684" s="2">
        <v>45060</v>
      </c>
      <c r="E1684" s="8" t="s">
        <v>76</v>
      </c>
      <c r="F1684" s="8" t="s">
        <v>82</v>
      </c>
      <c r="G1684" s="8" t="s">
        <v>82</v>
      </c>
      <c r="H1684" t="s">
        <v>29</v>
      </c>
      <c r="I1684" s="4">
        <v>5340</v>
      </c>
      <c r="J1684" s="8">
        <v>7</v>
      </c>
      <c r="K1684" s="4">
        <f t="shared" si="44"/>
        <v>37380</v>
      </c>
      <c r="L1684" s="4">
        <f t="shared" si="45"/>
        <v>11214</v>
      </c>
      <c r="M1684" s="3">
        <v>0.3</v>
      </c>
    </row>
    <row r="1685" spans="2:13" x14ac:dyDescent="0.25">
      <c r="B1685" t="s">
        <v>13</v>
      </c>
      <c r="C1685" s="1" t="s">
        <v>20</v>
      </c>
      <c r="D1685" s="2">
        <v>45060</v>
      </c>
      <c r="E1685" s="8" t="s">
        <v>76</v>
      </c>
      <c r="F1685" s="8" t="s">
        <v>82</v>
      </c>
      <c r="G1685" s="8" t="s">
        <v>82</v>
      </c>
      <c r="H1685" t="s">
        <v>33</v>
      </c>
      <c r="I1685" s="4">
        <v>4600</v>
      </c>
      <c r="J1685" s="8">
        <v>12</v>
      </c>
      <c r="K1685" s="4">
        <f t="shared" si="44"/>
        <v>55200</v>
      </c>
      <c r="L1685" s="4">
        <f t="shared" si="45"/>
        <v>13800</v>
      </c>
      <c r="M1685" s="3">
        <v>0.25</v>
      </c>
    </row>
    <row r="1686" spans="2:13" x14ac:dyDescent="0.25">
      <c r="B1686" t="s">
        <v>13</v>
      </c>
      <c r="C1686" s="1" t="s">
        <v>20</v>
      </c>
      <c r="D1686" s="2">
        <v>45067</v>
      </c>
      <c r="E1686" s="8" t="s">
        <v>76</v>
      </c>
      <c r="F1686" s="8" t="s">
        <v>82</v>
      </c>
      <c r="G1686" s="8" t="s">
        <v>82</v>
      </c>
      <c r="H1686" t="s">
        <v>32</v>
      </c>
      <c r="I1686" s="4">
        <v>3200</v>
      </c>
      <c r="J1686" s="8">
        <v>1</v>
      </c>
      <c r="K1686" s="4">
        <f t="shared" si="44"/>
        <v>3200</v>
      </c>
      <c r="L1686" s="4">
        <f t="shared" si="45"/>
        <v>640</v>
      </c>
      <c r="M1686" s="3">
        <v>0.2</v>
      </c>
    </row>
    <row r="1687" spans="2:13" x14ac:dyDescent="0.25">
      <c r="B1687" t="s">
        <v>13</v>
      </c>
      <c r="C1687" s="1" t="s">
        <v>20</v>
      </c>
      <c r="D1687" s="2">
        <v>45067</v>
      </c>
      <c r="E1687" s="8" t="s">
        <v>76</v>
      </c>
      <c r="F1687" s="8" t="s">
        <v>82</v>
      </c>
      <c r="G1687" s="8" t="s">
        <v>82</v>
      </c>
      <c r="H1687" t="s">
        <v>21</v>
      </c>
      <c r="I1687" s="4">
        <v>1200</v>
      </c>
      <c r="J1687" s="8">
        <v>5</v>
      </c>
      <c r="K1687" s="4">
        <f t="shared" si="44"/>
        <v>6000</v>
      </c>
      <c r="L1687" s="4">
        <f t="shared" si="45"/>
        <v>1800</v>
      </c>
      <c r="M1687" s="3">
        <v>0.3</v>
      </c>
    </row>
    <row r="1688" spans="2:13" x14ac:dyDescent="0.25">
      <c r="B1688" t="s">
        <v>13</v>
      </c>
      <c r="C1688" s="1" t="s">
        <v>20</v>
      </c>
      <c r="D1688" s="2">
        <v>45067</v>
      </c>
      <c r="E1688" s="8" t="s">
        <v>76</v>
      </c>
      <c r="F1688" s="8" t="s">
        <v>82</v>
      </c>
      <c r="G1688" s="8" t="s">
        <v>82</v>
      </c>
      <c r="H1688" t="s">
        <v>26</v>
      </c>
      <c r="I1688" s="4">
        <v>1700</v>
      </c>
      <c r="J1688" s="8">
        <v>9</v>
      </c>
      <c r="K1688" s="4">
        <f t="shared" si="44"/>
        <v>15300</v>
      </c>
      <c r="L1688" s="4">
        <f t="shared" si="45"/>
        <v>7650</v>
      </c>
      <c r="M1688" s="3">
        <v>0.5</v>
      </c>
    </row>
    <row r="1689" spans="2:13" x14ac:dyDescent="0.25">
      <c r="B1689" t="s">
        <v>13</v>
      </c>
      <c r="C1689" s="1" t="s">
        <v>20</v>
      </c>
      <c r="D1689" s="2">
        <v>45067</v>
      </c>
      <c r="E1689" s="8" t="s">
        <v>76</v>
      </c>
      <c r="F1689" s="8" t="s">
        <v>82</v>
      </c>
      <c r="G1689" s="8" t="s">
        <v>82</v>
      </c>
      <c r="H1689" t="s">
        <v>23</v>
      </c>
      <c r="I1689" s="4">
        <v>5130</v>
      </c>
      <c r="J1689" s="8">
        <v>4</v>
      </c>
      <c r="K1689" s="4">
        <f t="shared" si="44"/>
        <v>20520</v>
      </c>
      <c r="L1689" s="4">
        <f t="shared" si="45"/>
        <v>8208</v>
      </c>
      <c r="M1689" s="3">
        <v>0.4</v>
      </c>
    </row>
    <row r="1690" spans="2:13" x14ac:dyDescent="0.25">
      <c r="B1690" t="s">
        <v>13</v>
      </c>
      <c r="C1690" s="1" t="s">
        <v>20</v>
      </c>
      <c r="D1690" s="2">
        <v>45074</v>
      </c>
      <c r="E1690" s="8" t="s">
        <v>76</v>
      </c>
      <c r="F1690" s="8" t="s">
        <v>82</v>
      </c>
      <c r="G1690" s="8" t="s">
        <v>82</v>
      </c>
      <c r="H1690" t="s">
        <v>30</v>
      </c>
      <c r="I1690" s="4">
        <v>3400</v>
      </c>
      <c r="J1690" s="8">
        <v>3</v>
      </c>
      <c r="K1690" s="4">
        <f t="shared" ref="K1690:K1745" si="46">I1690*J1690</f>
        <v>10200</v>
      </c>
      <c r="L1690" s="4">
        <f t="shared" ref="L1690:L1745" si="47">K1690*M1690</f>
        <v>3570</v>
      </c>
      <c r="M1690" s="3">
        <v>0.35</v>
      </c>
    </row>
    <row r="1691" spans="2:13" x14ac:dyDescent="0.25">
      <c r="B1691" t="s">
        <v>13</v>
      </c>
      <c r="C1691" s="1" t="s">
        <v>20</v>
      </c>
      <c r="D1691" s="2">
        <v>45074</v>
      </c>
      <c r="E1691" s="8" t="s">
        <v>76</v>
      </c>
      <c r="F1691" s="8" t="s">
        <v>82</v>
      </c>
      <c r="G1691" s="8" t="s">
        <v>82</v>
      </c>
      <c r="H1691" t="s">
        <v>35</v>
      </c>
      <c r="I1691" s="4">
        <v>4500</v>
      </c>
      <c r="J1691" s="8">
        <v>9</v>
      </c>
      <c r="K1691" s="4">
        <f t="shared" si="46"/>
        <v>40500</v>
      </c>
      <c r="L1691" s="4">
        <f t="shared" si="47"/>
        <v>10125</v>
      </c>
      <c r="M1691" s="3">
        <v>0.25</v>
      </c>
    </row>
    <row r="1692" spans="2:13" x14ac:dyDescent="0.25">
      <c r="B1692" t="s">
        <v>24</v>
      </c>
      <c r="C1692" s="1" t="s">
        <v>20</v>
      </c>
      <c r="D1692" s="2">
        <v>45074</v>
      </c>
      <c r="E1692" s="8" t="s">
        <v>76</v>
      </c>
      <c r="F1692" s="8" t="s">
        <v>82</v>
      </c>
      <c r="G1692" s="8" t="s">
        <v>82</v>
      </c>
      <c r="H1692" t="s">
        <v>23</v>
      </c>
      <c r="I1692" s="4">
        <v>5130</v>
      </c>
      <c r="J1692" s="8">
        <v>8</v>
      </c>
      <c r="K1692" s="4">
        <f t="shared" si="46"/>
        <v>41040</v>
      </c>
      <c r="L1692" s="4">
        <f t="shared" si="47"/>
        <v>16416</v>
      </c>
      <c r="M1692" s="3">
        <v>0.4</v>
      </c>
    </row>
    <row r="1693" spans="2:13" x14ac:dyDescent="0.25">
      <c r="B1693" t="s">
        <v>24</v>
      </c>
      <c r="C1693" s="1" t="s">
        <v>20</v>
      </c>
      <c r="D1693" s="2">
        <v>45074</v>
      </c>
      <c r="E1693" s="8" t="s">
        <v>76</v>
      </c>
      <c r="F1693" s="8" t="s">
        <v>82</v>
      </c>
      <c r="G1693" s="8" t="s">
        <v>82</v>
      </c>
      <c r="H1693" t="s">
        <v>18</v>
      </c>
      <c r="I1693" s="4">
        <v>8902</v>
      </c>
      <c r="J1693" s="8">
        <v>11</v>
      </c>
      <c r="K1693" s="4">
        <f t="shared" si="46"/>
        <v>97922</v>
      </c>
      <c r="L1693" s="4">
        <f t="shared" si="47"/>
        <v>34272.699999999997</v>
      </c>
      <c r="M1693" s="3">
        <v>0.35</v>
      </c>
    </row>
    <row r="1694" spans="2:13" x14ac:dyDescent="0.25">
      <c r="B1694" t="s">
        <v>13</v>
      </c>
      <c r="C1694" s="1" t="s">
        <v>20</v>
      </c>
      <c r="D1694" s="2">
        <v>45081</v>
      </c>
      <c r="E1694" s="8" t="s">
        <v>76</v>
      </c>
      <c r="F1694" s="8" t="s">
        <v>82</v>
      </c>
      <c r="G1694" s="8" t="s">
        <v>82</v>
      </c>
      <c r="H1694" t="s">
        <v>25</v>
      </c>
      <c r="I1694" s="4">
        <v>300</v>
      </c>
      <c r="J1694" s="8">
        <v>6</v>
      </c>
      <c r="K1694" s="4">
        <f t="shared" si="46"/>
        <v>1800</v>
      </c>
      <c r="L1694" s="4">
        <f t="shared" si="47"/>
        <v>270</v>
      </c>
      <c r="M1694" s="3">
        <v>0.15</v>
      </c>
    </row>
    <row r="1695" spans="2:13" x14ac:dyDescent="0.25">
      <c r="B1695" t="s">
        <v>13</v>
      </c>
      <c r="C1695" s="1" t="s">
        <v>20</v>
      </c>
      <c r="D1695" s="2">
        <v>45081</v>
      </c>
      <c r="E1695" s="8" t="s">
        <v>76</v>
      </c>
      <c r="F1695" s="8" t="s">
        <v>82</v>
      </c>
      <c r="G1695" s="8" t="s">
        <v>82</v>
      </c>
      <c r="H1695" t="s">
        <v>26</v>
      </c>
      <c r="I1695" s="4">
        <v>1700</v>
      </c>
      <c r="J1695" s="8">
        <v>9</v>
      </c>
      <c r="K1695" s="4">
        <f t="shared" si="46"/>
        <v>15300</v>
      </c>
      <c r="L1695" s="4">
        <f t="shared" si="47"/>
        <v>7650</v>
      </c>
      <c r="M1695" s="3">
        <v>0.5</v>
      </c>
    </row>
    <row r="1696" spans="2:13" x14ac:dyDescent="0.25">
      <c r="B1696" t="s">
        <v>27</v>
      </c>
      <c r="C1696" s="1" t="s">
        <v>20</v>
      </c>
      <c r="D1696" s="2">
        <v>45081</v>
      </c>
      <c r="E1696" s="8" t="s">
        <v>76</v>
      </c>
      <c r="F1696" s="8" t="s">
        <v>82</v>
      </c>
      <c r="G1696" s="8" t="s">
        <v>82</v>
      </c>
      <c r="H1696" t="s">
        <v>28</v>
      </c>
      <c r="I1696" s="4">
        <v>1500</v>
      </c>
      <c r="J1696" s="8">
        <v>12</v>
      </c>
      <c r="K1696" s="4">
        <f t="shared" si="46"/>
        <v>18000</v>
      </c>
      <c r="L1696" s="4">
        <f t="shared" si="47"/>
        <v>7200</v>
      </c>
      <c r="M1696" s="3">
        <v>0.4</v>
      </c>
    </row>
    <row r="1697" spans="2:13" x14ac:dyDescent="0.25">
      <c r="B1697" t="s">
        <v>34</v>
      </c>
      <c r="C1697" s="1" t="s">
        <v>20</v>
      </c>
      <c r="D1697" s="2">
        <v>45081</v>
      </c>
      <c r="E1697" s="8" t="s">
        <v>76</v>
      </c>
      <c r="F1697" s="8" t="s">
        <v>82</v>
      </c>
      <c r="G1697" s="8" t="s">
        <v>82</v>
      </c>
      <c r="H1697" t="s">
        <v>26</v>
      </c>
      <c r="I1697" s="4">
        <v>1700</v>
      </c>
      <c r="J1697" s="8">
        <v>11</v>
      </c>
      <c r="K1697" s="4">
        <f t="shared" si="46"/>
        <v>18700</v>
      </c>
      <c r="L1697" s="4">
        <f t="shared" si="47"/>
        <v>9350</v>
      </c>
      <c r="M1697" s="3">
        <v>0.5</v>
      </c>
    </row>
    <row r="1698" spans="2:13" x14ac:dyDescent="0.25">
      <c r="B1698" t="s">
        <v>13</v>
      </c>
      <c r="C1698" s="1" t="s">
        <v>14</v>
      </c>
      <c r="D1698" s="2">
        <v>45088</v>
      </c>
      <c r="E1698" s="8" t="s">
        <v>76</v>
      </c>
      <c r="F1698" s="8" t="s">
        <v>82</v>
      </c>
      <c r="G1698" s="8" t="s">
        <v>82</v>
      </c>
      <c r="H1698" t="s">
        <v>30</v>
      </c>
      <c r="I1698" s="4">
        <v>3400</v>
      </c>
      <c r="J1698" s="8">
        <v>7</v>
      </c>
      <c r="K1698" s="4">
        <f t="shared" si="46"/>
        <v>23800</v>
      </c>
      <c r="L1698" s="4">
        <f t="shared" si="47"/>
        <v>8330</v>
      </c>
      <c r="M1698" s="3">
        <v>0.35</v>
      </c>
    </row>
    <row r="1699" spans="2:13" x14ac:dyDescent="0.25">
      <c r="B1699" t="s">
        <v>27</v>
      </c>
      <c r="C1699" s="1" t="s">
        <v>14</v>
      </c>
      <c r="D1699" s="2">
        <v>45088</v>
      </c>
      <c r="E1699" s="8" t="s">
        <v>76</v>
      </c>
      <c r="F1699" s="8" t="s">
        <v>82</v>
      </c>
      <c r="G1699" s="8" t="s">
        <v>82</v>
      </c>
      <c r="H1699" t="s">
        <v>26</v>
      </c>
      <c r="I1699" s="4">
        <v>1700</v>
      </c>
      <c r="J1699" s="8">
        <v>16</v>
      </c>
      <c r="K1699" s="4">
        <f t="shared" si="46"/>
        <v>27200</v>
      </c>
      <c r="L1699" s="4">
        <f t="shared" si="47"/>
        <v>13600</v>
      </c>
      <c r="M1699" s="3">
        <v>0.5</v>
      </c>
    </row>
    <row r="1700" spans="2:13" x14ac:dyDescent="0.25">
      <c r="B1700" t="s">
        <v>13</v>
      </c>
      <c r="C1700" s="1" t="s">
        <v>14</v>
      </c>
      <c r="D1700" s="2">
        <v>45088</v>
      </c>
      <c r="E1700" s="8" t="s">
        <v>76</v>
      </c>
      <c r="F1700" s="8" t="s">
        <v>82</v>
      </c>
      <c r="G1700" s="8" t="s">
        <v>82</v>
      </c>
      <c r="H1700" t="s">
        <v>23</v>
      </c>
      <c r="I1700" s="4">
        <v>5130</v>
      </c>
      <c r="J1700" s="8">
        <v>6</v>
      </c>
      <c r="K1700" s="4">
        <f t="shared" si="46"/>
        <v>30780</v>
      </c>
      <c r="L1700" s="4">
        <f t="shared" si="47"/>
        <v>12312</v>
      </c>
      <c r="M1700" s="3">
        <v>0.4</v>
      </c>
    </row>
    <row r="1701" spans="2:13" x14ac:dyDescent="0.25">
      <c r="B1701" t="s">
        <v>13</v>
      </c>
      <c r="C1701" s="1" t="s">
        <v>14</v>
      </c>
      <c r="D1701" s="2">
        <v>45088</v>
      </c>
      <c r="E1701" s="8" t="s">
        <v>76</v>
      </c>
      <c r="F1701" s="8" t="s">
        <v>82</v>
      </c>
      <c r="G1701" s="8" t="s">
        <v>82</v>
      </c>
      <c r="H1701" t="s">
        <v>33</v>
      </c>
      <c r="I1701" s="4">
        <v>4600</v>
      </c>
      <c r="J1701" s="8">
        <v>8</v>
      </c>
      <c r="K1701" s="4">
        <f t="shared" si="46"/>
        <v>36800</v>
      </c>
      <c r="L1701" s="4">
        <f t="shared" si="47"/>
        <v>9200</v>
      </c>
      <c r="M1701" s="3">
        <v>0.25</v>
      </c>
    </row>
    <row r="1702" spans="2:13" x14ac:dyDescent="0.25">
      <c r="B1702" t="s">
        <v>27</v>
      </c>
      <c r="C1702" s="1" t="s">
        <v>20</v>
      </c>
      <c r="D1702" s="2">
        <v>45095</v>
      </c>
      <c r="E1702" s="8" t="s">
        <v>76</v>
      </c>
      <c r="F1702" s="8" t="s">
        <v>82</v>
      </c>
      <c r="G1702" s="8" t="s">
        <v>82</v>
      </c>
      <c r="H1702" t="s">
        <v>25</v>
      </c>
      <c r="I1702" s="4">
        <v>300</v>
      </c>
      <c r="J1702" s="8">
        <v>1</v>
      </c>
      <c r="K1702" s="4">
        <f t="shared" si="46"/>
        <v>300</v>
      </c>
      <c r="L1702" s="4">
        <f t="shared" si="47"/>
        <v>45</v>
      </c>
      <c r="M1702" s="3">
        <v>0.15</v>
      </c>
    </row>
    <row r="1703" spans="2:13" x14ac:dyDescent="0.25">
      <c r="B1703" t="s">
        <v>27</v>
      </c>
      <c r="C1703" s="1" t="s">
        <v>20</v>
      </c>
      <c r="D1703" s="2">
        <v>45095</v>
      </c>
      <c r="E1703" s="8" t="s">
        <v>76</v>
      </c>
      <c r="F1703" s="8" t="s">
        <v>82</v>
      </c>
      <c r="G1703" s="8" t="s">
        <v>82</v>
      </c>
      <c r="H1703" t="s">
        <v>30</v>
      </c>
      <c r="I1703" s="4">
        <v>3400</v>
      </c>
      <c r="J1703" s="8">
        <v>8</v>
      </c>
      <c r="K1703" s="4">
        <f t="shared" si="46"/>
        <v>27200</v>
      </c>
      <c r="L1703" s="4">
        <f t="shared" si="47"/>
        <v>9520</v>
      </c>
      <c r="M1703" s="3">
        <v>0.35</v>
      </c>
    </row>
    <row r="1704" spans="2:13" x14ac:dyDescent="0.25">
      <c r="B1704" t="s">
        <v>13</v>
      </c>
      <c r="C1704" s="1" t="s">
        <v>20</v>
      </c>
      <c r="D1704" s="2">
        <v>45095</v>
      </c>
      <c r="E1704" s="8" t="s">
        <v>76</v>
      </c>
      <c r="F1704" s="8" t="s">
        <v>79</v>
      </c>
      <c r="G1704" s="8" t="s">
        <v>80</v>
      </c>
      <c r="H1704" t="s">
        <v>30</v>
      </c>
      <c r="I1704" s="4">
        <v>3400</v>
      </c>
      <c r="J1704" s="8">
        <v>11</v>
      </c>
      <c r="K1704" s="4">
        <f t="shared" si="46"/>
        <v>37400</v>
      </c>
      <c r="L1704" s="4">
        <f t="shared" si="47"/>
        <v>13090</v>
      </c>
      <c r="M1704" s="3">
        <v>0.35</v>
      </c>
    </row>
    <row r="1705" spans="2:13" x14ac:dyDescent="0.25">
      <c r="B1705" t="s">
        <v>24</v>
      </c>
      <c r="C1705" s="1" t="s">
        <v>20</v>
      </c>
      <c r="D1705" s="2">
        <v>45095</v>
      </c>
      <c r="E1705" s="8" t="s">
        <v>76</v>
      </c>
      <c r="F1705" s="8" t="s">
        <v>82</v>
      </c>
      <c r="G1705" s="8" t="s">
        <v>82</v>
      </c>
      <c r="H1705" t="s">
        <v>18</v>
      </c>
      <c r="I1705" s="4">
        <v>8902</v>
      </c>
      <c r="J1705" s="8">
        <v>11</v>
      </c>
      <c r="K1705" s="4">
        <f t="shared" si="46"/>
        <v>97922</v>
      </c>
      <c r="L1705" s="4">
        <f t="shared" si="47"/>
        <v>34272.699999999997</v>
      </c>
      <c r="M1705" s="3">
        <v>0.35</v>
      </c>
    </row>
    <row r="1706" spans="2:13" x14ac:dyDescent="0.25">
      <c r="B1706" t="s">
        <v>27</v>
      </c>
      <c r="C1706" s="1" t="s">
        <v>14</v>
      </c>
      <c r="D1706" s="2">
        <v>45102</v>
      </c>
      <c r="E1706" s="8" t="s">
        <v>76</v>
      </c>
      <c r="F1706" s="8" t="s">
        <v>82</v>
      </c>
      <c r="G1706" s="8" t="s">
        <v>82</v>
      </c>
      <c r="H1706" t="s">
        <v>21</v>
      </c>
      <c r="I1706" s="4">
        <v>1200</v>
      </c>
      <c r="J1706" s="8">
        <v>16</v>
      </c>
      <c r="K1706" s="4">
        <f t="shared" si="46"/>
        <v>19200</v>
      </c>
      <c r="L1706" s="4">
        <f t="shared" si="47"/>
        <v>5760</v>
      </c>
      <c r="M1706" s="3">
        <v>0.3</v>
      </c>
    </row>
    <row r="1707" spans="2:13" x14ac:dyDescent="0.25">
      <c r="B1707" t="s">
        <v>13</v>
      </c>
      <c r="C1707" s="1" t="s">
        <v>20</v>
      </c>
      <c r="D1707" s="2">
        <v>45102</v>
      </c>
      <c r="E1707" s="8" t="s">
        <v>76</v>
      </c>
      <c r="F1707" s="8" t="s">
        <v>82</v>
      </c>
      <c r="G1707" s="8" t="s">
        <v>82</v>
      </c>
      <c r="H1707" t="s">
        <v>32</v>
      </c>
      <c r="I1707" s="4">
        <v>3200</v>
      </c>
      <c r="J1707" s="8">
        <v>11</v>
      </c>
      <c r="K1707" s="4">
        <f t="shared" si="46"/>
        <v>35200</v>
      </c>
      <c r="L1707" s="4">
        <f t="shared" si="47"/>
        <v>7040</v>
      </c>
      <c r="M1707" s="3">
        <v>0.2</v>
      </c>
    </row>
    <row r="1708" spans="2:13" x14ac:dyDescent="0.25">
      <c r="B1708" t="s">
        <v>24</v>
      </c>
      <c r="C1708" s="1" t="s">
        <v>14</v>
      </c>
      <c r="D1708" s="2">
        <v>45102</v>
      </c>
      <c r="E1708" s="8" t="s">
        <v>76</v>
      </c>
      <c r="F1708" s="8" t="s">
        <v>82</v>
      </c>
      <c r="G1708" s="8" t="s">
        <v>82</v>
      </c>
      <c r="H1708" t="s">
        <v>23</v>
      </c>
      <c r="I1708" s="4">
        <v>5130</v>
      </c>
      <c r="J1708" s="8">
        <v>10</v>
      </c>
      <c r="K1708" s="4">
        <f t="shared" si="46"/>
        <v>51300</v>
      </c>
      <c r="L1708" s="4">
        <f t="shared" si="47"/>
        <v>20520</v>
      </c>
      <c r="M1708" s="3">
        <v>0.4</v>
      </c>
    </row>
    <row r="1709" spans="2:13" x14ac:dyDescent="0.25">
      <c r="B1709" t="s">
        <v>27</v>
      </c>
      <c r="C1709" s="1" t="s">
        <v>14</v>
      </c>
      <c r="D1709" s="2">
        <v>45102</v>
      </c>
      <c r="E1709" s="8" t="s">
        <v>76</v>
      </c>
      <c r="F1709" s="8" t="s">
        <v>82</v>
      </c>
      <c r="G1709" s="8" t="s">
        <v>82</v>
      </c>
      <c r="H1709" t="s">
        <v>31</v>
      </c>
      <c r="I1709" s="4">
        <v>5300</v>
      </c>
      <c r="J1709" s="8">
        <v>11</v>
      </c>
      <c r="K1709" s="4">
        <f t="shared" si="46"/>
        <v>58300</v>
      </c>
      <c r="L1709" s="4">
        <f t="shared" si="47"/>
        <v>17490</v>
      </c>
      <c r="M1709" s="3">
        <v>0.3</v>
      </c>
    </row>
    <row r="1710" spans="2:13" x14ac:dyDescent="0.25">
      <c r="B1710" t="s">
        <v>27</v>
      </c>
      <c r="C1710" s="1" t="s">
        <v>20</v>
      </c>
      <c r="D1710" s="2">
        <v>45109</v>
      </c>
      <c r="E1710" s="8" t="s">
        <v>76</v>
      </c>
      <c r="F1710" s="8" t="s">
        <v>79</v>
      </c>
      <c r="G1710" s="8" t="s">
        <v>80</v>
      </c>
      <c r="H1710" t="s">
        <v>33</v>
      </c>
      <c r="I1710" s="4">
        <v>4600</v>
      </c>
      <c r="J1710" s="8">
        <v>9</v>
      </c>
      <c r="K1710" s="4">
        <f t="shared" si="46"/>
        <v>41400</v>
      </c>
      <c r="L1710" s="4">
        <f t="shared" si="47"/>
        <v>10350</v>
      </c>
      <c r="M1710" s="3">
        <v>0.25</v>
      </c>
    </row>
    <row r="1711" spans="2:13" x14ac:dyDescent="0.25">
      <c r="B1711" t="s">
        <v>24</v>
      </c>
      <c r="C1711" s="1" t="s">
        <v>20</v>
      </c>
      <c r="D1711" s="2">
        <v>45109</v>
      </c>
      <c r="E1711" s="8" t="s">
        <v>76</v>
      </c>
      <c r="F1711" s="8" t="s">
        <v>79</v>
      </c>
      <c r="G1711" s="8" t="s">
        <v>80</v>
      </c>
      <c r="H1711" t="s">
        <v>18</v>
      </c>
      <c r="I1711" s="4">
        <v>8902</v>
      </c>
      <c r="J1711" s="8">
        <v>6</v>
      </c>
      <c r="K1711" s="4">
        <f t="shared" si="46"/>
        <v>53412</v>
      </c>
      <c r="L1711" s="4">
        <f t="shared" si="47"/>
        <v>18694.199999999997</v>
      </c>
      <c r="M1711" s="3">
        <v>0.35</v>
      </c>
    </row>
    <row r="1712" spans="2:13" x14ac:dyDescent="0.25">
      <c r="B1712" t="s">
        <v>13</v>
      </c>
      <c r="C1712" s="1" t="s">
        <v>14</v>
      </c>
      <c r="D1712" s="2">
        <v>45109</v>
      </c>
      <c r="E1712" s="8" t="s">
        <v>76</v>
      </c>
      <c r="F1712" s="8" t="s">
        <v>82</v>
      </c>
      <c r="G1712" s="8" t="s">
        <v>82</v>
      </c>
      <c r="H1712" t="s">
        <v>31</v>
      </c>
      <c r="I1712" s="4">
        <v>5300</v>
      </c>
      <c r="J1712" s="8">
        <v>12</v>
      </c>
      <c r="K1712" s="4">
        <f t="shared" si="46"/>
        <v>63600</v>
      </c>
      <c r="L1712" s="4">
        <f t="shared" si="47"/>
        <v>19080</v>
      </c>
      <c r="M1712" s="3">
        <v>0.3</v>
      </c>
    </row>
    <row r="1713" spans="2:13" x14ac:dyDescent="0.25">
      <c r="B1713" t="s">
        <v>27</v>
      </c>
      <c r="C1713" s="1" t="s">
        <v>20</v>
      </c>
      <c r="D1713" s="2">
        <v>45109</v>
      </c>
      <c r="E1713" s="8" t="s">
        <v>76</v>
      </c>
      <c r="F1713" s="8" t="s">
        <v>82</v>
      </c>
      <c r="G1713" s="8" t="s">
        <v>82</v>
      </c>
      <c r="H1713" t="s">
        <v>29</v>
      </c>
      <c r="I1713" s="4">
        <v>5340</v>
      </c>
      <c r="J1713" s="8">
        <v>12</v>
      </c>
      <c r="K1713" s="4">
        <f t="shared" si="46"/>
        <v>64080</v>
      </c>
      <c r="L1713" s="4">
        <f t="shared" si="47"/>
        <v>19224</v>
      </c>
      <c r="M1713" s="3">
        <v>0.3</v>
      </c>
    </row>
    <row r="1714" spans="2:13" x14ac:dyDescent="0.25">
      <c r="B1714" t="s">
        <v>27</v>
      </c>
      <c r="C1714" s="1" t="s">
        <v>14</v>
      </c>
      <c r="D1714" s="2">
        <v>45116</v>
      </c>
      <c r="E1714" s="8" t="s">
        <v>76</v>
      </c>
      <c r="F1714" s="8" t="s">
        <v>79</v>
      </c>
      <c r="G1714" s="8" t="s">
        <v>80</v>
      </c>
      <c r="H1714" t="s">
        <v>19</v>
      </c>
      <c r="I1714" s="4">
        <v>500</v>
      </c>
      <c r="J1714" s="8">
        <v>7</v>
      </c>
      <c r="K1714" s="4">
        <f t="shared" si="46"/>
        <v>3500</v>
      </c>
      <c r="L1714" s="4">
        <f t="shared" si="47"/>
        <v>875</v>
      </c>
      <c r="M1714" s="3">
        <v>0.25</v>
      </c>
    </row>
    <row r="1715" spans="2:13" x14ac:dyDescent="0.25">
      <c r="B1715" t="s">
        <v>13</v>
      </c>
      <c r="C1715" s="1" t="s">
        <v>20</v>
      </c>
      <c r="D1715" s="2">
        <v>45116</v>
      </c>
      <c r="E1715" s="8" t="s">
        <v>76</v>
      </c>
      <c r="F1715" s="8" t="s">
        <v>82</v>
      </c>
      <c r="G1715" s="8" t="s">
        <v>82</v>
      </c>
      <c r="H1715" t="s">
        <v>29</v>
      </c>
      <c r="I1715" s="4">
        <v>5340</v>
      </c>
      <c r="J1715" s="8">
        <v>2</v>
      </c>
      <c r="K1715" s="4">
        <f t="shared" si="46"/>
        <v>10680</v>
      </c>
      <c r="L1715" s="4">
        <f t="shared" si="47"/>
        <v>3204</v>
      </c>
      <c r="M1715" s="3">
        <v>0.3</v>
      </c>
    </row>
    <row r="1716" spans="2:13" x14ac:dyDescent="0.25">
      <c r="B1716" t="s">
        <v>22</v>
      </c>
      <c r="C1716" s="1" t="s">
        <v>14</v>
      </c>
      <c r="D1716" s="2">
        <v>45116</v>
      </c>
      <c r="E1716" s="8" t="s">
        <v>76</v>
      </c>
      <c r="F1716" s="8" t="s">
        <v>82</v>
      </c>
      <c r="G1716" s="8" t="s">
        <v>82</v>
      </c>
      <c r="H1716" t="s">
        <v>32</v>
      </c>
      <c r="I1716" s="4">
        <v>3200</v>
      </c>
      <c r="J1716" s="8">
        <v>8</v>
      </c>
      <c r="K1716" s="4">
        <f t="shared" si="46"/>
        <v>25600</v>
      </c>
      <c r="L1716" s="4">
        <f t="shared" si="47"/>
        <v>5120</v>
      </c>
      <c r="M1716" s="3">
        <v>0.2</v>
      </c>
    </row>
    <row r="1717" spans="2:13" x14ac:dyDescent="0.25">
      <c r="B1717" t="s">
        <v>13</v>
      </c>
      <c r="C1717" s="1" t="s">
        <v>20</v>
      </c>
      <c r="D1717" s="2">
        <v>45116</v>
      </c>
      <c r="E1717" s="8" t="s">
        <v>76</v>
      </c>
      <c r="F1717" s="8" t="s">
        <v>82</v>
      </c>
      <c r="G1717" s="8" t="s">
        <v>82</v>
      </c>
      <c r="H1717" t="s">
        <v>33</v>
      </c>
      <c r="I1717" s="4">
        <v>4600</v>
      </c>
      <c r="J1717" s="8">
        <v>8</v>
      </c>
      <c r="K1717" s="4">
        <f t="shared" si="46"/>
        <v>36800</v>
      </c>
      <c r="L1717" s="4">
        <f t="shared" si="47"/>
        <v>9200</v>
      </c>
      <c r="M1717" s="3">
        <v>0.25</v>
      </c>
    </row>
    <row r="1718" spans="2:13" x14ac:dyDescent="0.25">
      <c r="B1718" t="s">
        <v>13</v>
      </c>
      <c r="C1718" s="1" t="s">
        <v>20</v>
      </c>
      <c r="D1718" s="2">
        <v>45123</v>
      </c>
      <c r="E1718" s="8" t="s">
        <v>76</v>
      </c>
      <c r="F1718" s="8" t="s">
        <v>82</v>
      </c>
      <c r="G1718" s="8" t="s">
        <v>82</v>
      </c>
      <c r="H1718" t="s">
        <v>26</v>
      </c>
      <c r="I1718" s="4">
        <v>1700</v>
      </c>
      <c r="J1718" s="8">
        <v>6</v>
      </c>
      <c r="K1718" s="4">
        <f t="shared" si="46"/>
        <v>10200</v>
      </c>
      <c r="L1718" s="4">
        <f t="shared" si="47"/>
        <v>5100</v>
      </c>
      <c r="M1718" s="3">
        <v>0.5</v>
      </c>
    </row>
    <row r="1719" spans="2:13" x14ac:dyDescent="0.25">
      <c r="B1719" t="s">
        <v>13</v>
      </c>
      <c r="C1719" s="1" t="s">
        <v>20</v>
      </c>
      <c r="D1719" s="2">
        <v>45123</v>
      </c>
      <c r="E1719" s="8" t="s">
        <v>76</v>
      </c>
      <c r="F1719" s="8" t="s">
        <v>79</v>
      </c>
      <c r="G1719" s="8" t="s">
        <v>80</v>
      </c>
      <c r="H1719" t="s">
        <v>30</v>
      </c>
      <c r="I1719" s="4">
        <v>3400</v>
      </c>
      <c r="J1719" s="8">
        <v>8</v>
      </c>
      <c r="K1719" s="4">
        <f t="shared" si="46"/>
        <v>27200</v>
      </c>
      <c r="L1719" s="4">
        <f t="shared" si="47"/>
        <v>9520</v>
      </c>
      <c r="M1719" s="3">
        <v>0.35</v>
      </c>
    </row>
    <row r="1720" spans="2:13" x14ac:dyDescent="0.25">
      <c r="B1720" t="s">
        <v>34</v>
      </c>
      <c r="C1720" s="1" t="s">
        <v>20</v>
      </c>
      <c r="D1720" s="2">
        <v>45123</v>
      </c>
      <c r="E1720" s="8" t="s">
        <v>76</v>
      </c>
      <c r="F1720" s="8" t="s">
        <v>82</v>
      </c>
      <c r="G1720" s="8" t="s">
        <v>82</v>
      </c>
      <c r="H1720" t="s">
        <v>35</v>
      </c>
      <c r="I1720" s="4">
        <v>4500</v>
      </c>
      <c r="J1720" s="8">
        <v>7</v>
      </c>
      <c r="K1720" s="4">
        <f t="shared" si="46"/>
        <v>31500</v>
      </c>
      <c r="L1720" s="4">
        <f t="shared" si="47"/>
        <v>7875</v>
      </c>
      <c r="M1720" s="3">
        <v>0.25</v>
      </c>
    </row>
    <row r="1721" spans="2:13" x14ac:dyDescent="0.25">
      <c r="B1721" t="s">
        <v>13</v>
      </c>
      <c r="C1721" s="1" t="s">
        <v>14</v>
      </c>
      <c r="D1721" s="2">
        <v>45123</v>
      </c>
      <c r="E1721" s="8" t="s">
        <v>76</v>
      </c>
      <c r="F1721" s="8" t="s">
        <v>82</v>
      </c>
      <c r="G1721" s="8" t="s">
        <v>82</v>
      </c>
      <c r="H1721" t="s">
        <v>33</v>
      </c>
      <c r="I1721" s="4">
        <v>4600</v>
      </c>
      <c r="J1721" s="8">
        <v>11</v>
      </c>
      <c r="K1721" s="4">
        <f t="shared" si="46"/>
        <v>50600</v>
      </c>
      <c r="L1721" s="4">
        <f t="shared" si="47"/>
        <v>12650</v>
      </c>
      <c r="M1721" s="3">
        <v>0.25</v>
      </c>
    </row>
    <row r="1722" spans="2:13" x14ac:dyDescent="0.25">
      <c r="B1722" t="s">
        <v>13</v>
      </c>
      <c r="C1722" s="1" t="s">
        <v>20</v>
      </c>
      <c r="D1722" s="2">
        <v>45130</v>
      </c>
      <c r="E1722" s="8" t="s">
        <v>76</v>
      </c>
      <c r="F1722" s="8" t="s">
        <v>82</v>
      </c>
      <c r="G1722" s="8" t="s">
        <v>82</v>
      </c>
      <c r="H1722" t="s">
        <v>25</v>
      </c>
      <c r="I1722" s="4">
        <v>300</v>
      </c>
      <c r="J1722" s="8">
        <v>12</v>
      </c>
      <c r="K1722" s="4">
        <f t="shared" si="46"/>
        <v>3600</v>
      </c>
      <c r="L1722" s="4">
        <f t="shared" si="47"/>
        <v>540</v>
      </c>
      <c r="M1722" s="3">
        <v>0.15</v>
      </c>
    </row>
    <row r="1723" spans="2:13" x14ac:dyDescent="0.25">
      <c r="B1723" t="s">
        <v>13</v>
      </c>
      <c r="C1723" s="1" t="s">
        <v>20</v>
      </c>
      <c r="D1723" s="2">
        <v>45130</v>
      </c>
      <c r="E1723" s="8" t="s">
        <v>76</v>
      </c>
      <c r="F1723" s="8" t="s">
        <v>82</v>
      </c>
      <c r="G1723" s="8" t="s">
        <v>82</v>
      </c>
      <c r="H1723" t="s">
        <v>33</v>
      </c>
      <c r="I1723" s="4">
        <v>4600</v>
      </c>
      <c r="J1723" s="8">
        <v>3</v>
      </c>
      <c r="K1723" s="4">
        <f t="shared" si="46"/>
        <v>13800</v>
      </c>
      <c r="L1723" s="4">
        <f t="shared" si="47"/>
        <v>3450</v>
      </c>
      <c r="M1723" s="3">
        <v>0.25</v>
      </c>
    </row>
    <row r="1724" spans="2:13" x14ac:dyDescent="0.25">
      <c r="B1724" t="s">
        <v>13</v>
      </c>
      <c r="C1724" s="1" t="s">
        <v>14</v>
      </c>
      <c r="D1724" s="2">
        <v>45130</v>
      </c>
      <c r="E1724" s="8" t="s">
        <v>76</v>
      </c>
      <c r="F1724" s="8" t="s">
        <v>79</v>
      </c>
      <c r="G1724" s="8" t="s">
        <v>80</v>
      </c>
      <c r="H1724" t="s">
        <v>23</v>
      </c>
      <c r="I1724" s="4">
        <v>5130</v>
      </c>
      <c r="J1724" s="8">
        <v>6</v>
      </c>
      <c r="K1724" s="4">
        <f t="shared" si="46"/>
        <v>30780</v>
      </c>
      <c r="L1724" s="4">
        <f t="shared" si="47"/>
        <v>12312</v>
      </c>
      <c r="M1724" s="3">
        <v>0.4</v>
      </c>
    </row>
    <row r="1725" spans="2:13" x14ac:dyDescent="0.25">
      <c r="B1725" t="s">
        <v>34</v>
      </c>
      <c r="C1725" s="1" t="s">
        <v>14</v>
      </c>
      <c r="D1725" s="2">
        <v>45130</v>
      </c>
      <c r="E1725" s="8" t="s">
        <v>76</v>
      </c>
      <c r="F1725" s="8" t="s">
        <v>82</v>
      </c>
      <c r="G1725" s="8" t="s">
        <v>82</v>
      </c>
      <c r="H1725" t="s">
        <v>33</v>
      </c>
      <c r="I1725" s="4">
        <v>4600</v>
      </c>
      <c r="J1725" s="8">
        <v>8</v>
      </c>
      <c r="K1725" s="4">
        <f t="shared" si="46"/>
        <v>36800</v>
      </c>
      <c r="L1725" s="4">
        <f t="shared" si="47"/>
        <v>9200</v>
      </c>
      <c r="M1725" s="3">
        <v>0.25</v>
      </c>
    </row>
    <row r="1726" spans="2:13" x14ac:dyDescent="0.25">
      <c r="B1726" t="s">
        <v>13</v>
      </c>
      <c r="C1726" s="1" t="s">
        <v>20</v>
      </c>
      <c r="D1726" s="2">
        <v>45137</v>
      </c>
      <c r="E1726" s="8" t="s">
        <v>76</v>
      </c>
      <c r="F1726" s="8" t="s">
        <v>79</v>
      </c>
      <c r="G1726" s="8" t="s">
        <v>80</v>
      </c>
      <c r="H1726" t="s">
        <v>28</v>
      </c>
      <c r="I1726" s="4">
        <v>1500</v>
      </c>
      <c r="J1726" s="8">
        <v>4</v>
      </c>
      <c r="K1726" s="4">
        <f t="shared" si="46"/>
        <v>6000</v>
      </c>
      <c r="L1726" s="4">
        <f t="shared" si="47"/>
        <v>2400</v>
      </c>
      <c r="M1726" s="3">
        <v>0.4</v>
      </c>
    </row>
    <row r="1727" spans="2:13" x14ac:dyDescent="0.25">
      <c r="B1727" t="s">
        <v>27</v>
      </c>
      <c r="C1727" s="1" t="s">
        <v>14</v>
      </c>
      <c r="D1727" s="2">
        <v>45137</v>
      </c>
      <c r="E1727" s="8" t="s">
        <v>76</v>
      </c>
      <c r="F1727" s="8" t="s">
        <v>82</v>
      </c>
      <c r="G1727" s="8" t="s">
        <v>82</v>
      </c>
      <c r="H1727" t="s">
        <v>21</v>
      </c>
      <c r="I1727" s="4">
        <v>1200</v>
      </c>
      <c r="J1727" s="8">
        <v>9</v>
      </c>
      <c r="K1727" s="4">
        <f t="shared" si="46"/>
        <v>10800</v>
      </c>
      <c r="L1727" s="4">
        <f t="shared" si="47"/>
        <v>3240</v>
      </c>
      <c r="M1727" s="3">
        <v>0.3</v>
      </c>
    </row>
    <row r="1728" spans="2:13" x14ac:dyDescent="0.25">
      <c r="B1728" t="s">
        <v>13</v>
      </c>
      <c r="C1728" s="1" t="s">
        <v>20</v>
      </c>
      <c r="D1728" s="2">
        <v>45137</v>
      </c>
      <c r="E1728" s="8" t="s">
        <v>76</v>
      </c>
      <c r="F1728" s="8" t="s">
        <v>79</v>
      </c>
      <c r="G1728" s="8" t="s">
        <v>80</v>
      </c>
      <c r="H1728" t="s">
        <v>30</v>
      </c>
      <c r="I1728" s="4">
        <v>3400</v>
      </c>
      <c r="J1728" s="8">
        <v>4</v>
      </c>
      <c r="K1728" s="4">
        <f t="shared" si="46"/>
        <v>13600</v>
      </c>
      <c r="L1728" s="4">
        <f t="shared" si="47"/>
        <v>4760</v>
      </c>
      <c r="M1728" s="3">
        <v>0.35</v>
      </c>
    </row>
    <row r="1729" spans="2:13" x14ac:dyDescent="0.25">
      <c r="B1729" t="s">
        <v>27</v>
      </c>
      <c r="C1729" s="1" t="s">
        <v>20</v>
      </c>
      <c r="D1729" s="2">
        <v>45137</v>
      </c>
      <c r="E1729" s="8" t="s">
        <v>76</v>
      </c>
      <c r="F1729" s="8" t="s">
        <v>82</v>
      </c>
      <c r="G1729" s="8" t="s">
        <v>82</v>
      </c>
      <c r="H1729" t="s">
        <v>31</v>
      </c>
      <c r="I1729" s="4">
        <v>5300</v>
      </c>
      <c r="J1729" s="8">
        <v>11</v>
      </c>
      <c r="K1729" s="4">
        <f t="shared" si="46"/>
        <v>58300</v>
      </c>
      <c r="L1729" s="4">
        <f t="shared" si="47"/>
        <v>17490</v>
      </c>
      <c r="M1729" s="3">
        <v>0.3</v>
      </c>
    </row>
    <row r="1730" spans="2:13" x14ac:dyDescent="0.25">
      <c r="B1730" t="s">
        <v>27</v>
      </c>
      <c r="C1730" s="1" t="s">
        <v>20</v>
      </c>
      <c r="D1730" s="2">
        <v>45144</v>
      </c>
      <c r="E1730" s="8" t="s">
        <v>76</v>
      </c>
      <c r="F1730" s="8" t="s">
        <v>82</v>
      </c>
      <c r="G1730" s="8" t="s">
        <v>82</v>
      </c>
      <c r="H1730" t="s">
        <v>19</v>
      </c>
      <c r="I1730" s="4">
        <v>500</v>
      </c>
      <c r="J1730" s="8">
        <v>9</v>
      </c>
      <c r="K1730" s="4">
        <f t="shared" si="46"/>
        <v>4500</v>
      </c>
      <c r="L1730" s="4">
        <f t="shared" si="47"/>
        <v>1125</v>
      </c>
      <c r="M1730" s="3">
        <v>0.25</v>
      </c>
    </row>
    <row r="1731" spans="2:13" x14ac:dyDescent="0.25">
      <c r="B1731" t="s">
        <v>13</v>
      </c>
      <c r="C1731" s="1" t="s">
        <v>14</v>
      </c>
      <c r="D1731" s="2">
        <v>45144</v>
      </c>
      <c r="E1731" s="8" t="s">
        <v>76</v>
      </c>
      <c r="F1731" s="8" t="s">
        <v>79</v>
      </c>
      <c r="G1731" s="8" t="s">
        <v>80</v>
      </c>
      <c r="H1731" t="s">
        <v>29</v>
      </c>
      <c r="I1731" s="4">
        <v>5340</v>
      </c>
      <c r="J1731" s="8">
        <v>3</v>
      </c>
      <c r="K1731" s="4">
        <f t="shared" si="46"/>
        <v>16020</v>
      </c>
      <c r="L1731" s="4">
        <f t="shared" si="47"/>
        <v>4806</v>
      </c>
      <c r="M1731" s="3">
        <v>0.3</v>
      </c>
    </row>
    <row r="1732" spans="2:13" x14ac:dyDescent="0.25">
      <c r="B1732" t="s">
        <v>24</v>
      </c>
      <c r="C1732" s="1" t="s">
        <v>14</v>
      </c>
      <c r="D1732" s="2">
        <v>45144</v>
      </c>
      <c r="E1732" s="8" t="s">
        <v>76</v>
      </c>
      <c r="F1732" s="8" t="s">
        <v>82</v>
      </c>
      <c r="G1732" s="8" t="s">
        <v>82</v>
      </c>
      <c r="H1732" t="s">
        <v>26</v>
      </c>
      <c r="I1732" s="4">
        <v>1700</v>
      </c>
      <c r="J1732" s="8">
        <v>12</v>
      </c>
      <c r="K1732" s="4">
        <f t="shared" si="46"/>
        <v>20400</v>
      </c>
      <c r="L1732" s="4">
        <f t="shared" si="47"/>
        <v>10200</v>
      </c>
      <c r="M1732" s="3">
        <v>0.5</v>
      </c>
    </row>
    <row r="1733" spans="2:13" x14ac:dyDescent="0.25">
      <c r="B1733" t="s">
        <v>24</v>
      </c>
      <c r="C1733" s="1" t="s">
        <v>20</v>
      </c>
      <c r="D1733" s="2">
        <v>45144</v>
      </c>
      <c r="E1733" s="8" t="s">
        <v>76</v>
      </c>
      <c r="F1733" s="8" t="s">
        <v>79</v>
      </c>
      <c r="G1733" s="8" t="s">
        <v>80</v>
      </c>
      <c r="H1733" t="s">
        <v>35</v>
      </c>
      <c r="I1733" s="4">
        <v>4500</v>
      </c>
      <c r="J1733" s="8">
        <v>6</v>
      </c>
      <c r="K1733" s="4">
        <f t="shared" si="46"/>
        <v>27000</v>
      </c>
      <c r="L1733" s="4">
        <f t="shared" si="47"/>
        <v>6750</v>
      </c>
      <c r="M1733" s="3">
        <v>0.25</v>
      </c>
    </row>
    <row r="1734" spans="2:13" x14ac:dyDescent="0.25">
      <c r="B1734" t="s">
        <v>24</v>
      </c>
      <c r="C1734" s="1" t="s">
        <v>14</v>
      </c>
      <c r="D1734" s="2">
        <v>45151</v>
      </c>
      <c r="E1734" s="8" t="s">
        <v>76</v>
      </c>
      <c r="F1734" s="8" t="s">
        <v>82</v>
      </c>
      <c r="G1734" s="8" t="s">
        <v>82</v>
      </c>
      <c r="H1734" t="s">
        <v>25</v>
      </c>
      <c r="I1734" s="4">
        <v>300</v>
      </c>
      <c r="J1734" s="8">
        <v>5</v>
      </c>
      <c r="K1734" s="4">
        <f t="shared" si="46"/>
        <v>1500</v>
      </c>
      <c r="L1734" s="4">
        <f t="shared" si="47"/>
        <v>225</v>
      </c>
      <c r="M1734" s="3">
        <v>0.15</v>
      </c>
    </row>
    <row r="1735" spans="2:13" x14ac:dyDescent="0.25">
      <c r="B1735" t="s">
        <v>13</v>
      </c>
      <c r="C1735" s="1" t="s">
        <v>20</v>
      </c>
      <c r="D1735" s="2">
        <v>45151</v>
      </c>
      <c r="E1735" s="8" t="s">
        <v>76</v>
      </c>
      <c r="F1735" s="8" t="s">
        <v>82</v>
      </c>
      <c r="G1735" s="8" t="s">
        <v>82</v>
      </c>
      <c r="H1735" t="s">
        <v>35</v>
      </c>
      <c r="I1735" s="4">
        <v>4500</v>
      </c>
      <c r="J1735" s="8">
        <v>1</v>
      </c>
      <c r="K1735" s="4">
        <f t="shared" si="46"/>
        <v>4500</v>
      </c>
      <c r="L1735" s="4">
        <f t="shared" si="47"/>
        <v>1125</v>
      </c>
      <c r="M1735" s="3">
        <v>0.25</v>
      </c>
    </row>
    <row r="1736" spans="2:13" x14ac:dyDescent="0.25">
      <c r="B1736" t="s">
        <v>13</v>
      </c>
      <c r="C1736" s="1" t="s">
        <v>20</v>
      </c>
      <c r="D1736" s="2">
        <v>45151</v>
      </c>
      <c r="E1736" s="8" t="s">
        <v>76</v>
      </c>
      <c r="F1736" s="8" t="s">
        <v>82</v>
      </c>
      <c r="G1736" s="8" t="s">
        <v>82</v>
      </c>
      <c r="H1736" t="s">
        <v>19</v>
      </c>
      <c r="I1736" s="4">
        <v>500</v>
      </c>
      <c r="J1736" s="8">
        <v>9</v>
      </c>
      <c r="K1736" s="4">
        <f t="shared" si="46"/>
        <v>4500</v>
      </c>
      <c r="L1736" s="4">
        <f t="shared" si="47"/>
        <v>1125</v>
      </c>
      <c r="M1736" s="3">
        <v>0.25</v>
      </c>
    </row>
    <row r="1737" spans="2:13" x14ac:dyDescent="0.25">
      <c r="B1737" t="s">
        <v>24</v>
      </c>
      <c r="C1737" s="1" t="s">
        <v>20</v>
      </c>
      <c r="D1737" s="2">
        <v>45151</v>
      </c>
      <c r="E1737" s="8" t="s">
        <v>76</v>
      </c>
      <c r="F1737" s="8" t="s">
        <v>82</v>
      </c>
      <c r="G1737" s="8" t="s">
        <v>82</v>
      </c>
      <c r="H1737" t="s">
        <v>23</v>
      </c>
      <c r="I1737" s="4">
        <v>5130</v>
      </c>
      <c r="J1737" s="8">
        <v>11</v>
      </c>
      <c r="K1737" s="4">
        <f t="shared" si="46"/>
        <v>56430</v>
      </c>
      <c r="L1737" s="4">
        <f t="shared" si="47"/>
        <v>22572</v>
      </c>
      <c r="M1737" s="3">
        <v>0.4</v>
      </c>
    </row>
    <row r="1738" spans="2:13" x14ac:dyDescent="0.25">
      <c r="B1738" t="s">
        <v>13</v>
      </c>
      <c r="C1738" s="1" t="s">
        <v>20</v>
      </c>
      <c r="D1738" s="2">
        <v>45158</v>
      </c>
      <c r="E1738" s="8" t="s">
        <v>76</v>
      </c>
      <c r="F1738" s="8" t="s">
        <v>82</v>
      </c>
      <c r="G1738" s="8" t="s">
        <v>82</v>
      </c>
      <c r="H1738" t="s">
        <v>19</v>
      </c>
      <c r="I1738" s="4">
        <v>500</v>
      </c>
      <c r="J1738" s="8">
        <v>12</v>
      </c>
      <c r="K1738" s="4">
        <f t="shared" si="46"/>
        <v>6000</v>
      </c>
      <c r="L1738" s="4">
        <f t="shared" si="47"/>
        <v>1500</v>
      </c>
      <c r="M1738" s="3">
        <v>0.25</v>
      </c>
    </row>
    <row r="1739" spans="2:13" x14ac:dyDescent="0.25">
      <c r="B1739" t="s">
        <v>27</v>
      </c>
      <c r="C1739" s="1" t="s">
        <v>20</v>
      </c>
      <c r="D1739" s="2">
        <v>45158</v>
      </c>
      <c r="E1739" s="8" t="s">
        <v>76</v>
      </c>
      <c r="F1739" s="8" t="s">
        <v>82</v>
      </c>
      <c r="G1739" s="8" t="s">
        <v>82</v>
      </c>
      <c r="H1739" t="s">
        <v>31</v>
      </c>
      <c r="I1739" s="4">
        <v>5300</v>
      </c>
      <c r="J1739" s="8">
        <v>7</v>
      </c>
      <c r="K1739" s="4">
        <f t="shared" si="46"/>
        <v>37100</v>
      </c>
      <c r="L1739" s="4">
        <f t="shared" si="47"/>
        <v>11130</v>
      </c>
      <c r="M1739" s="3">
        <v>0.3</v>
      </c>
    </row>
    <row r="1740" spans="2:13" x14ac:dyDescent="0.25">
      <c r="B1740" t="s">
        <v>13</v>
      </c>
      <c r="C1740" s="1" t="s">
        <v>14</v>
      </c>
      <c r="D1740" s="2">
        <v>45158</v>
      </c>
      <c r="E1740" s="8" t="s">
        <v>76</v>
      </c>
      <c r="F1740" s="8" t="s">
        <v>82</v>
      </c>
      <c r="G1740" s="8" t="s">
        <v>82</v>
      </c>
      <c r="H1740" t="s">
        <v>32</v>
      </c>
      <c r="I1740" s="4">
        <v>3200</v>
      </c>
      <c r="J1740" s="8">
        <v>15</v>
      </c>
      <c r="K1740" s="4">
        <f t="shared" si="46"/>
        <v>48000</v>
      </c>
      <c r="L1740" s="4">
        <f t="shared" si="47"/>
        <v>9600</v>
      </c>
      <c r="M1740" s="3">
        <v>0.2</v>
      </c>
    </row>
    <row r="1741" spans="2:13" x14ac:dyDescent="0.25">
      <c r="B1741" t="s">
        <v>24</v>
      </c>
      <c r="C1741" s="1" t="s">
        <v>14</v>
      </c>
      <c r="D1741" s="2">
        <v>45158</v>
      </c>
      <c r="E1741" s="8" t="s">
        <v>76</v>
      </c>
      <c r="F1741" s="8" t="s">
        <v>82</v>
      </c>
      <c r="G1741" s="8" t="s">
        <v>82</v>
      </c>
      <c r="H1741" t="s">
        <v>23</v>
      </c>
      <c r="I1741" s="4">
        <v>5130</v>
      </c>
      <c r="J1741" s="8">
        <v>15</v>
      </c>
      <c r="K1741" s="4">
        <f t="shared" si="46"/>
        <v>76950</v>
      </c>
      <c r="L1741" s="4">
        <f t="shared" si="47"/>
        <v>30780</v>
      </c>
      <c r="M1741" s="3">
        <v>0.4</v>
      </c>
    </row>
    <row r="1742" spans="2:13" x14ac:dyDescent="0.25">
      <c r="B1742" t="s">
        <v>13</v>
      </c>
      <c r="C1742" s="1" t="s">
        <v>20</v>
      </c>
      <c r="D1742" s="2">
        <v>45165</v>
      </c>
      <c r="E1742" s="8" t="s">
        <v>76</v>
      </c>
      <c r="F1742" s="8" t="s">
        <v>82</v>
      </c>
      <c r="G1742" s="8" t="s">
        <v>82</v>
      </c>
      <c r="H1742" t="s">
        <v>26</v>
      </c>
      <c r="I1742" s="4">
        <v>1700</v>
      </c>
      <c r="J1742" s="8">
        <v>7</v>
      </c>
      <c r="K1742" s="4">
        <f t="shared" si="46"/>
        <v>11900</v>
      </c>
      <c r="L1742" s="4">
        <f t="shared" si="47"/>
        <v>5950</v>
      </c>
      <c r="M1742" s="3">
        <v>0.5</v>
      </c>
    </row>
    <row r="1743" spans="2:13" x14ac:dyDescent="0.25">
      <c r="B1743" t="s">
        <v>24</v>
      </c>
      <c r="C1743" s="1" t="s">
        <v>20</v>
      </c>
      <c r="D1743" s="2">
        <v>45165</v>
      </c>
      <c r="E1743" s="8" t="s">
        <v>76</v>
      </c>
      <c r="F1743" s="8" t="s">
        <v>82</v>
      </c>
      <c r="G1743" s="8" t="s">
        <v>82</v>
      </c>
      <c r="H1743" t="s">
        <v>31</v>
      </c>
      <c r="I1743" s="4">
        <v>5300</v>
      </c>
      <c r="J1743" s="8">
        <v>6</v>
      </c>
      <c r="K1743" s="4">
        <f t="shared" si="46"/>
        <v>31800</v>
      </c>
      <c r="L1743" s="4">
        <f t="shared" si="47"/>
        <v>9540</v>
      </c>
      <c r="M1743" s="3">
        <v>0.3</v>
      </c>
    </row>
    <row r="1744" spans="2:13" x14ac:dyDescent="0.25">
      <c r="B1744" t="s">
        <v>13</v>
      </c>
      <c r="C1744" s="1" t="s">
        <v>20</v>
      </c>
      <c r="D1744" s="2">
        <v>45165</v>
      </c>
      <c r="E1744" s="8" t="s">
        <v>76</v>
      </c>
      <c r="F1744" s="8" t="s">
        <v>82</v>
      </c>
      <c r="G1744" s="8" t="s">
        <v>82</v>
      </c>
      <c r="H1744" t="s">
        <v>31</v>
      </c>
      <c r="I1744" s="4">
        <v>5300</v>
      </c>
      <c r="J1744" s="8">
        <v>8</v>
      </c>
      <c r="K1744" s="4">
        <f t="shared" si="46"/>
        <v>42400</v>
      </c>
      <c r="L1744" s="4">
        <f t="shared" si="47"/>
        <v>12720</v>
      </c>
      <c r="M1744" s="3">
        <v>0.3</v>
      </c>
    </row>
    <row r="1745" spans="2:13" x14ac:dyDescent="0.25">
      <c r="B1745" t="s">
        <v>13</v>
      </c>
      <c r="C1745" s="1" t="s">
        <v>20</v>
      </c>
      <c r="D1745" s="2">
        <v>45165</v>
      </c>
      <c r="E1745" s="8" t="s">
        <v>76</v>
      </c>
      <c r="F1745" s="8" t="s">
        <v>82</v>
      </c>
      <c r="G1745" s="8" t="s">
        <v>82</v>
      </c>
      <c r="H1745" t="s">
        <v>29</v>
      </c>
      <c r="I1745" s="4">
        <v>5340</v>
      </c>
      <c r="J1745" s="8">
        <v>10</v>
      </c>
      <c r="K1745" s="4">
        <f t="shared" si="46"/>
        <v>53400</v>
      </c>
      <c r="L1745" s="4">
        <f t="shared" si="47"/>
        <v>16020</v>
      </c>
      <c r="M1745" s="3">
        <v>0.3</v>
      </c>
    </row>
    <row r="1746" spans="2:13" x14ac:dyDescent="0.25">
      <c r="B1746" t="s">
        <v>22</v>
      </c>
      <c r="C1746" s="1" t="s">
        <v>14</v>
      </c>
      <c r="D1746" s="2">
        <v>44562</v>
      </c>
      <c r="E1746" s="8" t="s">
        <v>76</v>
      </c>
      <c r="F1746" s="8" t="s">
        <v>79</v>
      </c>
      <c r="G1746" s="8" t="s">
        <v>80</v>
      </c>
      <c r="H1746" t="s">
        <v>25</v>
      </c>
      <c r="I1746" s="4">
        <v>300</v>
      </c>
      <c r="J1746" s="8">
        <v>7</v>
      </c>
      <c r="K1746" s="4">
        <v>2100</v>
      </c>
      <c r="L1746" s="4">
        <v>315</v>
      </c>
      <c r="M1746" s="3">
        <v>0.15</v>
      </c>
    </row>
    <row r="1747" spans="2:13" x14ac:dyDescent="0.25">
      <c r="B1747" t="s">
        <v>22</v>
      </c>
      <c r="C1747" s="1" t="s">
        <v>14</v>
      </c>
      <c r="D1747" s="2">
        <v>44577</v>
      </c>
      <c r="E1747" s="8" t="s">
        <v>76</v>
      </c>
      <c r="F1747" s="8" t="s">
        <v>79</v>
      </c>
      <c r="G1747" s="8" t="s">
        <v>80</v>
      </c>
      <c r="H1747" t="s">
        <v>28</v>
      </c>
      <c r="I1747" s="4">
        <v>1500</v>
      </c>
      <c r="J1747" s="8">
        <v>10</v>
      </c>
      <c r="K1747" s="4">
        <v>15000</v>
      </c>
      <c r="L1747" s="4">
        <v>6000</v>
      </c>
      <c r="M1747" s="3">
        <v>0.4</v>
      </c>
    </row>
    <row r="1748" spans="2:13" x14ac:dyDescent="0.25">
      <c r="B1748" t="s">
        <v>34</v>
      </c>
      <c r="C1748" s="1" t="s">
        <v>14</v>
      </c>
      <c r="D1748" s="2">
        <v>44584</v>
      </c>
      <c r="E1748" s="8" t="s">
        <v>76</v>
      </c>
      <c r="F1748" s="8" t="s">
        <v>79</v>
      </c>
      <c r="G1748" s="8" t="s">
        <v>80</v>
      </c>
      <c r="H1748" t="s">
        <v>25</v>
      </c>
      <c r="I1748" s="4">
        <v>300</v>
      </c>
      <c r="J1748" s="8">
        <v>11</v>
      </c>
      <c r="K1748" s="4">
        <v>3300</v>
      </c>
      <c r="L1748" s="4">
        <v>495</v>
      </c>
      <c r="M1748" s="3">
        <v>0.15</v>
      </c>
    </row>
    <row r="1749" spans="2:13" x14ac:dyDescent="0.25">
      <c r="B1749" t="s">
        <v>13</v>
      </c>
      <c r="C1749" s="1" t="s">
        <v>20</v>
      </c>
      <c r="D1749" s="2">
        <v>44591</v>
      </c>
      <c r="E1749" s="8" t="s">
        <v>76</v>
      </c>
      <c r="F1749" s="8" t="s">
        <v>79</v>
      </c>
      <c r="G1749" s="8" t="s">
        <v>80</v>
      </c>
      <c r="H1749" t="s">
        <v>23</v>
      </c>
      <c r="I1749" s="4">
        <v>5130</v>
      </c>
      <c r="J1749" s="8">
        <v>9</v>
      </c>
      <c r="K1749" s="4">
        <v>46170</v>
      </c>
      <c r="L1749" s="4">
        <v>18468</v>
      </c>
      <c r="M1749" s="3">
        <v>0.4</v>
      </c>
    </row>
    <row r="1750" spans="2:13" x14ac:dyDescent="0.25">
      <c r="B1750" t="s">
        <v>27</v>
      </c>
      <c r="C1750" s="1" t="s">
        <v>20</v>
      </c>
      <c r="D1750" s="2">
        <v>44598</v>
      </c>
      <c r="E1750" s="8" t="s">
        <v>76</v>
      </c>
      <c r="F1750" s="8" t="s">
        <v>79</v>
      </c>
      <c r="G1750" s="8" t="s">
        <v>80</v>
      </c>
      <c r="H1750" t="s">
        <v>23</v>
      </c>
      <c r="I1750" s="4">
        <v>5130</v>
      </c>
      <c r="J1750" s="8">
        <v>4</v>
      </c>
      <c r="K1750" s="4">
        <v>20520</v>
      </c>
      <c r="L1750" s="4">
        <v>8208</v>
      </c>
      <c r="M1750" s="3">
        <v>0.4</v>
      </c>
    </row>
    <row r="1751" spans="2:13" x14ac:dyDescent="0.25">
      <c r="B1751" t="s">
        <v>27</v>
      </c>
      <c r="C1751" s="1" t="s">
        <v>14</v>
      </c>
      <c r="D1751" s="2">
        <v>44605</v>
      </c>
      <c r="E1751" s="8" t="s">
        <v>76</v>
      </c>
      <c r="F1751" s="8" t="s">
        <v>79</v>
      </c>
      <c r="G1751" s="8" t="s">
        <v>80</v>
      </c>
      <c r="H1751" t="s">
        <v>26</v>
      </c>
      <c r="I1751" s="4">
        <v>1700</v>
      </c>
      <c r="J1751" s="8">
        <v>8</v>
      </c>
      <c r="K1751" s="4">
        <v>13600</v>
      </c>
      <c r="L1751" s="4">
        <v>6800</v>
      </c>
      <c r="M1751" s="3">
        <v>0.5</v>
      </c>
    </row>
    <row r="1752" spans="2:13" x14ac:dyDescent="0.25">
      <c r="B1752" t="s">
        <v>27</v>
      </c>
      <c r="C1752" s="1" t="s">
        <v>20</v>
      </c>
      <c r="D1752" s="2">
        <v>44612</v>
      </c>
      <c r="E1752" s="8" t="s">
        <v>76</v>
      </c>
      <c r="F1752" s="8" t="s">
        <v>79</v>
      </c>
      <c r="G1752" s="8" t="s">
        <v>80</v>
      </c>
      <c r="H1752" t="s">
        <v>35</v>
      </c>
      <c r="I1752" s="4">
        <v>4500</v>
      </c>
      <c r="J1752" s="8">
        <v>9</v>
      </c>
      <c r="K1752" s="4">
        <v>40500</v>
      </c>
      <c r="L1752" s="4">
        <v>10125</v>
      </c>
      <c r="M1752" s="3">
        <v>0.25</v>
      </c>
    </row>
    <row r="1753" spans="2:13" x14ac:dyDescent="0.25">
      <c r="B1753" t="s">
        <v>13</v>
      </c>
      <c r="C1753" s="1" t="s">
        <v>14</v>
      </c>
      <c r="D1753" s="2">
        <v>44619</v>
      </c>
      <c r="E1753" s="8" t="s">
        <v>76</v>
      </c>
      <c r="F1753" s="8" t="s">
        <v>79</v>
      </c>
      <c r="G1753" s="8" t="s">
        <v>80</v>
      </c>
      <c r="H1753" t="s">
        <v>32</v>
      </c>
      <c r="I1753" s="4">
        <v>3200</v>
      </c>
      <c r="J1753" s="8">
        <v>9</v>
      </c>
      <c r="K1753" s="4">
        <v>28800</v>
      </c>
      <c r="L1753" s="4">
        <v>5760</v>
      </c>
      <c r="M1753" s="3">
        <v>0.2</v>
      </c>
    </row>
    <row r="1754" spans="2:13" x14ac:dyDescent="0.25">
      <c r="B1754" t="s">
        <v>13</v>
      </c>
      <c r="C1754" s="1" t="s">
        <v>14</v>
      </c>
      <c r="D1754" s="2">
        <v>44626</v>
      </c>
      <c r="E1754" s="8" t="s">
        <v>76</v>
      </c>
      <c r="F1754" s="8" t="s">
        <v>79</v>
      </c>
      <c r="G1754" s="8" t="s">
        <v>80</v>
      </c>
      <c r="H1754" t="s">
        <v>32</v>
      </c>
      <c r="I1754" s="4">
        <v>3200</v>
      </c>
      <c r="J1754" s="8">
        <v>2</v>
      </c>
      <c r="K1754" s="4">
        <v>6400</v>
      </c>
      <c r="L1754" s="4">
        <v>1280</v>
      </c>
      <c r="M1754" s="3">
        <v>0.2</v>
      </c>
    </row>
    <row r="1755" spans="2:13" x14ac:dyDescent="0.25">
      <c r="B1755" t="s">
        <v>13</v>
      </c>
      <c r="C1755" s="1" t="s">
        <v>14</v>
      </c>
      <c r="D1755" s="2">
        <v>44633</v>
      </c>
      <c r="E1755" s="8" t="s">
        <v>76</v>
      </c>
      <c r="F1755" s="8" t="s">
        <v>79</v>
      </c>
      <c r="G1755" s="8" t="s">
        <v>80</v>
      </c>
      <c r="H1755" t="s">
        <v>18</v>
      </c>
      <c r="I1755" s="4">
        <v>8902</v>
      </c>
      <c r="J1755" s="8">
        <v>6</v>
      </c>
      <c r="K1755" s="4">
        <v>53412</v>
      </c>
      <c r="L1755" s="4">
        <v>18694.199999999997</v>
      </c>
      <c r="M1755" s="3">
        <v>0.35</v>
      </c>
    </row>
    <row r="1756" spans="2:13" x14ac:dyDescent="0.25">
      <c r="B1756" t="s">
        <v>13</v>
      </c>
      <c r="C1756" s="1" t="s">
        <v>20</v>
      </c>
      <c r="D1756" s="2">
        <v>44640</v>
      </c>
      <c r="E1756" s="8" t="s">
        <v>76</v>
      </c>
      <c r="F1756" s="8" t="s">
        <v>79</v>
      </c>
      <c r="G1756" s="8" t="s">
        <v>80</v>
      </c>
      <c r="H1756" t="s">
        <v>30</v>
      </c>
      <c r="I1756" s="4">
        <v>3400</v>
      </c>
      <c r="J1756" s="8">
        <v>11</v>
      </c>
      <c r="K1756" s="4">
        <v>37400</v>
      </c>
      <c r="L1756" s="4">
        <v>13090</v>
      </c>
      <c r="M1756" s="3">
        <v>0.35</v>
      </c>
    </row>
    <row r="1757" spans="2:13" x14ac:dyDescent="0.25">
      <c r="B1757" t="s">
        <v>13</v>
      </c>
      <c r="C1757" s="1" t="s">
        <v>20</v>
      </c>
      <c r="D1757" s="2">
        <v>44647</v>
      </c>
      <c r="E1757" s="8" t="s">
        <v>76</v>
      </c>
      <c r="F1757" s="8" t="s">
        <v>79</v>
      </c>
      <c r="G1757" s="8" t="s">
        <v>80</v>
      </c>
      <c r="H1757" t="s">
        <v>18</v>
      </c>
      <c r="I1757" s="4">
        <v>8902</v>
      </c>
      <c r="J1757" s="8">
        <v>6</v>
      </c>
      <c r="K1757" s="4">
        <v>53412</v>
      </c>
      <c r="L1757" s="4">
        <v>18694.199999999997</v>
      </c>
      <c r="M1757" s="3">
        <v>0.35</v>
      </c>
    </row>
    <row r="1758" spans="2:13" x14ac:dyDescent="0.25">
      <c r="B1758" t="s">
        <v>13</v>
      </c>
      <c r="C1758" s="1" t="s">
        <v>14</v>
      </c>
      <c r="D1758" s="2">
        <v>44654</v>
      </c>
      <c r="E1758" s="8" t="s">
        <v>76</v>
      </c>
      <c r="F1758" s="8" t="s">
        <v>79</v>
      </c>
      <c r="G1758" s="8" t="s">
        <v>80</v>
      </c>
      <c r="H1758" t="s">
        <v>32</v>
      </c>
      <c r="I1758" s="4">
        <v>3200</v>
      </c>
      <c r="J1758" s="8">
        <v>9</v>
      </c>
      <c r="K1758" s="4">
        <v>28800</v>
      </c>
      <c r="L1758" s="4">
        <v>5760</v>
      </c>
      <c r="M1758" s="3">
        <v>0.2</v>
      </c>
    </row>
    <row r="1759" spans="2:13" x14ac:dyDescent="0.25">
      <c r="B1759" t="s">
        <v>24</v>
      </c>
      <c r="C1759" s="1" t="s">
        <v>20</v>
      </c>
      <c r="D1759" s="2">
        <v>44661</v>
      </c>
      <c r="E1759" s="8" t="s">
        <v>76</v>
      </c>
      <c r="F1759" s="8" t="s">
        <v>79</v>
      </c>
      <c r="G1759" s="8" t="s">
        <v>80</v>
      </c>
      <c r="H1759" t="s">
        <v>32</v>
      </c>
      <c r="I1759" s="4">
        <v>3200</v>
      </c>
      <c r="J1759" s="8">
        <v>12</v>
      </c>
      <c r="K1759" s="4">
        <v>38400</v>
      </c>
      <c r="L1759" s="4">
        <v>7680</v>
      </c>
      <c r="M1759" s="3">
        <v>0.2</v>
      </c>
    </row>
    <row r="1760" spans="2:13" x14ac:dyDescent="0.25">
      <c r="B1760" t="s">
        <v>27</v>
      </c>
      <c r="C1760" s="1" t="s">
        <v>14</v>
      </c>
      <c r="D1760" s="2">
        <v>44668</v>
      </c>
      <c r="E1760" s="8" t="s">
        <v>76</v>
      </c>
      <c r="F1760" s="8" t="s">
        <v>79</v>
      </c>
      <c r="G1760" s="8" t="s">
        <v>80</v>
      </c>
      <c r="H1760" t="s">
        <v>35</v>
      </c>
      <c r="I1760" s="4">
        <v>4500</v>
      </c>
      <c r="J1760" s="8">
        <v>1</v>
      </c>
      <c r="K1760" s="4">
        <v>4500</v>
      </c>
      <c r="L1760" s="4">
        <v>1125</v>
      </c>
      <c r="M1760" s="3">
        <v>0.25</v>
      </c>
    </row>
    <row r="1761" spans="2:13" x14ac:dyDescent="0.25">
      <c r="B1761" t="s">
        <v>13</v>
      </c>
      <c r="C1761" s="1" t="s">
        <v>20</v>
      </c>
      <c r="D1761" s="2">
        <v>44675</v>
      </c>
      <c r="E1761" s="8" t="s">
        <v>76</v>
      </c>
      <c r="F1761" s="8" t="s">
        <v>79</v>
      </c>
      <c r="G1761" s="8" t="s">
        <v>80</v>
      </c>
      <c r="H1761" t="s">
        <v>21</v>
      </c>
      <c r="I1761" s="4">
        <v>1200</v>
      </c>
      <c r="J1761" s="8">
        <v>10</v>
      </c>
      <c r="K1761" s="4">
        <v>12000</v>
      </c>
      <c r="L1761" s="4">
        <v>3600</v>
      </c>
      <c r="M1761" s="3">
        <v>0.3</v>
      </c>
    </row>
    <row r="1762" spans="2:13" x14ac:dyDescent="0.25">
      <c r="B1762" t="s">
        <v>27</v>
      </c>
      <c r="C1762" s="1" t="s">
        <v>14</v>
      </c>
      <c r="D1762" s="2">
        <v>44682</v>
      </c>
      <c r="E1762" s="8" t="s">
        <v>76</v>
      </c>
      <c r="F1762" s="8" t="s">
        <v>79</v>
      </c>
      <c r="G1762" s="8" t="s">
        <v>80</v>
      </c>
      <c r="H1762" t="s">
        <v>23</v>
      </c>
      <c r="I1762" s="4">
        <v>5130</v>
      </c>
      <c r="J1762" s="8">
        <v>5</v>
      </c>
      <c r="K1762" s="4">
        <v>25650</v>
      </c>
      <c r="L1762" s="4">
        <v>10260</v>
      </c>
      <c r="M1762" s="3">
        <v>0.4</v>
      </c>
    </row>
    <row r="1763" spans="2:13" x14ac:dyDescent="0.25">
      <c r="B1763" t="s">
        <v>13</v>
      </c>
      <c r="C1763" s="1" t="s">
        <v>20</v>
      </c>
      <c r="D1763" s="2">
        <v>44689</v>
      </c>
      <c r="E1763" s="8" t="s">
        <v>76</v>
      </c>
      <c r="F1763" s="8" t="s">
        <v>79</v>
      </c>
      <c r="G1763" s="8" t="s">
        <v>80</v>
      </c>
      <c r="H1763" t="s">
        <v>25</v>
      </c>
      <c r="I1763" s="4">
        <v>300</v>
      </c>
      <c r="J1763" s="8">
        <v>4</v>
      </c>
      <c r="K1763" s="4">
        <v>1200</v>
      </c>
      <c r="L1763" s="4">
        <v>180</v>
      </c>
      <c r="M1763" s="3">
        <v>0.15</v>
      </c>
    </row>
    <row r="1764" spans="2:13" x14ac:dyDescent="0.25">
      <c r="B1764" t="s">
        <v>34</v>
      </c>
      <c r="C1764" s="1" t="s">
        <v>14</v>
      </c>
      <c r="D1764" s="2">
        <v>44562</v>
      </c>
      <c r="E1764" s="8" t="s">
        <v>83</v>
      </c>
      <c r="F1764" s="8" t="s">
        <v>84</v>
      </c>
      <c r="G1764" s="8" t="s">
        <v>85</v>
      </c>
      <c r="H1764" t="s">
        <v>23</v>
      </c>
      <c r="I1764" s="4">
        <v>5130</v>
      </c>
      <c r="J1764" s="8">
        <v>10</v>
      </c>
      <c r="K1764" s="4">
        <f t="shared" ref="K1764:K1795" si="48">I1764*J1764</f>
        <v>51300</v>
      </c>
      <c r="L1764" s="4">
        <f t="shared" ref="L1764:L1795" si="49">K1764*M1764</f>
        <v>20520</v>
      </c>
      <c r="M1764" s="3">
        <v>0.4</v>
      </c>
    </row>
    <row r="1765" spans="2:13" x14ac:dyDescent="0.25">
      <c r="B1765" t="s">
        <v>13</v>
      </c>
      <c r="C1765" s="1" t="s">
        <v>14</v>
      </c>
      <c r="D1765" s="2">
        <v>44577</v>
      </c>
      <c r="E1765" s="8" t="s">
        <v>83</v>
      </c>
      <c r="F1765" s="8" t="s">
        <v>84</v>
      </c>
      <c r="G1765" s="8" t="s">
        <v>85</v>
      </c>
      <c r="H1765" t="s">
        <v>33</v>
      </c>
      <c r="I1765" s="4">
        <v>4600</v>
      </c>
      <c r="J1765" s="8">
        <v>2</v>
      </c>
      <c r="K1765" s="4">
        <f t="shared" si="48"/>
        <v>9200</v>
      </c>
      <c r="L1765" s="4">
        <f t="shared" si="49"/>
        <v>2300</v>
      </c>
      <c r="M1765" s="3">
        <v>0.25</v>
      </c>
    </row>
    <row r="1766" spans="2:13" x14ac:dyDescent="0.25">
      <c r="B1766" t="s">
        <v>27</v>
      </c>
      <c r="C1766" s="1" t="s">
        <v>20</v>
      </c>
      <c r="D1766" s="2">
        <v>44584</v>
      </c>
      <c r="E1766" s="8" t="s">
        <v>83</v>
      </c>
      <c r="F1766" s="8" t="s">
        <v>84</v>
      </c>
      <c r="G1766" s="8" t="s">
        <v>85</v>
      </c>
      <c r="H1766" t="s">
        <v>19</v>
      </c>
      <c r="I1766" s="4">
        <v>500</v>
      </c>
      <c r="J1766" s="8">
        <v>10</v>
      </c>
      <c r="K1766" s="4">
        <f t="shared" si="48"/>
        <v>5000</v>
      </c>
      <c r="L1766" s="4">
        <f t="shared" si="49"/>
        <v>1250</v>
      </c>
      <c r="M1766" s="3">
        <v>0.25</v>
      </c>
    </row>
    <row r="1767" spans="2:13" x14ac:dyDescent="0.25">
      <c r="B1767" t="s">
        <v>13</v>
      </c>
      <c r="C1767" s="1" t="s">
        <v>20</v>
      </c>
      <c r="D1767" s="2">
        <v>44591</v>
      </c>
      <c r="E1767" s="8" t="s">
        <v>83</v>
      </c>
      <c r="F1767" s="8" t="s">
        <v>84</v>
      </c>
      <c r="G1767" s="8" t="s">
        <v>85</v>
      </c>
      <c r="H1767" t="s">
        <v>23</v>
      </c>
      <c r="I1767" s="4">
        <v>5130</v>
      </c>
      <c r="J1767" s="8">
        <v>7</v>
      </c>
      <c r="K1767" s="4">
        <f t="shared" si="48"/>
        <v>35910</v>
      </c>
      <c r="L1767" s="4">
        <f t="shared" si="49"/>
        <v>14364</v>
      </c>
      <c r="M1767" s="3">
        <v>0.4</v>
      </c>
    </row>
    <row r="1768" spans="2:13" x14ac:dyDescent="0.25">
      <c r="B1768" t="s">
        <v>27</v>
      </c>
      <c r="C1768" s="1" t="s">
        <v>20</v>
      </c>
      <c r="D1768" s="2">
        <v>44598</v>
      </c>
      <c r="E1768" s="8" t="s">
        <v>83</v>
      </c>
      <c r="F1768" s="8" t="s">
        <v>84</v>
      </c>
      <c r="G1768" s="8" t="s">
        <v>85</v>
      </c>
      <c r="H1768" t="s">
        <v>21</v>
      </c>
      <c r="I1768" s="4">
        <v>1200</v>
      </c>
      <c r="J1768" s="8">
        <v>11</v>
      </c>
      <c r="K1768" s="4">
        <f t="shared" si="48"/>
        <v>13200</v>
      </c>
      <c r="L1768" s="4">
        <f t="shared" si="49"/>
        <v>3960</v>
      </c>
      <c r="M1768" s="3">
        <v>0.3</v>
      </c>
    </row>
    <row r="1769" spans="2:13" x14ac:dyDescent="0.25">
      <c r="B1769" t="s">
        <v>27</v>
      </c>
      <c r="C1769" s="1" t="s">
        <v>20</v>
      </c>
      <c r="D1769" s="2">
        <v>44605</v>
      </c>
      <c r="E1769" s="8" t="s">
        <v>83</v>
      </c>
      <c r="F1769" s="8" t="s">
        <v>84</v>
      </c>
      <c r="G1769" s="8" t="s">
        <v>85</v>
      </c>
      <c r="H1769" t="s">
        <v>29</v>
      </c>
      <c r="I1769" s="4">
        <v>5340</v>
      </c>
      <c r="J1769" s="8">
        <v>3</v>
      </c>
      <c r="K1769" s="4">
        <f t="shared" si="48"/>
        <v>16020</v>
      </c>
      <c r="L1769" s="4">
        <f t="shared" si="49"/>
        <v>4806</v>
      </c>
      <c r="M1769" s="3">
        <v>0.3</v>
      </c>
    </row>
    <row r="1770" spans="2:13" x14ac:dyDescent="0.25">
      <c r="B1770" t="s">
        <v>22</v>
      </c>
      <c r="C1770" s="1" t="s">
        <v>20</v>
      </c>
      <c r="D1770" s="2">
        <v>44612</v>
      </c>
      <c r="E1770" s="8" t="s">
        <v>83</v>
      </c>
      <c r="F1770" s="8" t="s">
        <v>84</v>
      </c>
      <c r="G1770" s="8" t="s">
        <v>85</v>
      </c>
      <c r="H1770" t="s">
        <v>35</v>
      </c>
      <c r="I1770" s="4">
        <v>4500</v>
      </c>
      <c r="J1770" s="8">
        <v>2</v>
      </c>
      <c r="K1770" s="4">
        <f t="shared" si="48"/>
        <v>9000</v>
      </c>
      <c r="L1770" s="4">
        <f t="shared" si="49"/>
        <v>2250</v>
      </c>
      <c r="M1770" s="3">
        <v>0.25</v>
      </c>
    </row>
    <row r="1771" spans="2:13" x14ac:dyDescent="0.25">
      <c r="B1771" t="s">
        <v>34</v>
      </c>
      <c r="C1771" s="1" t="s">
        <v>20</v>
      </c>
      <c r="D1771" s="2">
        <v>44619</v>
      </c>
      <c r="E1771" s="8" t="s">
        <v>83</v>
      </c>
      <c r="F1771" s="8" t="s">
        <v>84</v>
      </c>
      <c r="G1771" s="8" t="s">
        <v>85</v>
      </c>
      <c r="H1771" t="s">
        <v>18</v>
      </c>
      <c r="I1771" s="4">
        <v>8902</v>
      </c>
      <c r="J1771" s="8">
        <v>1</v>
      </c>
      <c r="K1771" s="4">
        <f t="shared" si="48"/>
        <v>8902</v>
      </c>
      <c r="L1771" s="4">
        <f t="shared" si="49"/>
        <v>3115.7</v>
      </c>
      <c r="M1771" s="3">
        <v>0.35</v>
      </c>
    </row>
    <row r="1772" spans="2:13" x14ac:dyDescent="0.25">
      <c r="B1772" t="s">
        <v>13</v>
      </c>
      <c r="C1772" s="1" t="s">
        <v>14</v>
      </c>
      <c r="D1772" s="2">
        <v>44626</v>
      </c>
      <c r="E1772" s="8" t="s">
        <v>83</v>
      </c>
      <c r="F1772" s="8" t="s">
        <v>84</v>
      </c>
      <c r="G1772" s="8" t="s">
        <v>85</v>
      </c>
      <c r="H1772" t="s">
        <v>33</v>
      </c>
      <c r="I1772" s="4">
        <v>4600</v>
      </c>
      <c r="J1772" s="8">
        <v>4</v>
      </c>
      <c r="K1772" s="4">
        <f t="shared" si="48"/>
        <v>18400</v>
      </c>
      <c r="L1772" s="4">
        <f t="shared" si="49"/>
        <v>4600</v>
      </c>
      <c r="M1772" s="3">
        <v>0.25</v>
      </c>
    </row>
    <row r="1773" spans="2:13" x14ac:dyDescent="0.25">
      <c r="B1773" t="s">
        <v>13</v>
      </c>
      <c r="C1773" s="1" t="s">
        <v>14</v>
      </c>
      <c r="D1773" s="2">
        <v>44633</v>
      </c>
      <c r="E1773" s="8" t="s">
        <v>83</v>
      </c>
      <c r="F1773" s="8" t="s">
        <v>84</v>
      </c>
      <c r="G1773" s="8" t="s">
        <v>85</v>
      </c>
      <c r="H1773" t="s">
        <v>29</v>
      </c>
      <c r="I1773" s="4">
        <v>5340</v>
      </c>
      <c r="J1773" s="8">
        <v>9</v>
      </c>
      <c r="K1773" s="4">
        <f t="shared" si="48"/>
        <v>48060</v>
      </c>
      <c r="L1773" s="4">
        <f t="shared" si="49"/>
        <v>14418</v>
      </c>
      <c r="M1773" s="3">
        <v>0.3</v>
      </c>
    </row>
    <row r="1774" spans="2:13" x14ac:dyDescent="0.25">
      <c r="B1774" t="s">
        <v>24</v>
      </c>
      <c r="C1774" s="1" t="s">
        <v>14</v>
      </c>
      <c r="D1774" s="2">
        <v>44640</v>
      </c>
      <c r="E1774" s="8" t="s">
        <v>83</v>
      </c>
      <c r="F1774" s="8" t="s">
        <v>84</v>
      </c>
      <c r="G1774" s="8" t="s">
        <v>85</v>
      </c>
      <c r="H1774" t="s">
        <v>31</v>
      </c>
      <c r="I1774" s="4">
        <v>5300</v>
      </c>
      <c r="J1774" s="8">
        <v>7</v>
      </c>
      <c r="K1774" s="4">
        <f t="shared" si="48"/>
        <v>37100</v>
      </c>
      <c r="L1774" s="4">
        <f t="shared" si="49"/>
        <v>11130</v>
      </c>
      <c r="M1774" s="3">
        <v>0.3</v>
      </c>
    </row>
    <row r="1775" spans="2:13" x14ac:dyDescent="0.25">
      <c r="B1775" t="s">
        <v>34</v>
      </c>
      <c r="C1775" s="1" t="s">
        <v>20</v>
      </c>
      <c r="D1775" s="2">
        <v>44647</v>
      </c>
      <c r="E1775" s="8" t="s">
        <v>83</v>
      </c>
      <c r="F1775" s="8" t="s">
        <v>84</v>
      </c>
      <c r="G1775" s="8" t="s">
        <v>85</v>
      </c>
      <c r="H1775" t="s">
        <v>23</v>
      </c>
      <c r="I1775" s="4">
        <v>5130</v>
      </c>
      <c r="J1775" s="8">
        <v>9</v>
      </c>
      <c r="K1775" s="4">
        <f t="shared" si="48"/>
        <v>46170</v>
      </c>
      <c r="L1775" s="4">
        <f t="shared" si="49"/>
        <v>18468</v>
      </c>
      <c r="M1775" s="3">
        <v>0.4</v>
      </c>
    </row>
    <row r="1776" spans="2:13" x14ac:dyDescent="0.25">
      <c r="B1776" t="s">
        <v>22</v>
      </c>
      <c r="C1776" s="1" t="s">
        <v>20</v>
      </c>
      <c r="D1776" s="2">
        <v>44654</v>
      </c>
      <c r="E1776" s="8" t="s">
        <v>83</v>
      </c>
      <c r="F1776" s="8" t="s">
        <v>84</v>
      </c>
      <c r="G1776" s="8" t="s">
        <v>85</v>
      </c>
      <c r="H1776" t="s">
        <v>19</v>
      </c>
      <c r="I1776" s="4">
        <v>500</v>
      </c>
      <c r="J1776" s="8">
        <v>12</v>
      </c>
      <c r="K1776" s="4">
        <f t="shared" si="48"/>
        <v>6000</v>
      </c>
      <c r="L1776" s="4">
        <f t="shared" si="49"/>
        <v>1500</v>
      </c>
      <c r="M1776" s="3">
        <v>0.25</v>
      </c>
    </row>
    <row r="1777" spans="2:13" x14ac:dyDescent="0.25">
      <c r="B1777" t="s">
        <v>22</v>
      </c>
      <c r="C1777" s="1" t="s">
        <v>14</v>
      </c>
      <c r="D1777" s="2">
        <v>44661</v>
      </c>
      <c r="E1777" s="8" t="s">
        <v>83</v>
      </c>
      <c r="F1777" s="8" t="s">
        <v>84</v>
      </c>
      <c r="G1777" s="8" t="s">
        <v>85</v>
      </c>
      <c r="H1777" t="s">
        <v>18</v>
      </c>
      <c r="I1777" s="4">
        <v>8902</v>
      </c>
      <c r="J1777" s="8">
        <v>9</v>
      </c>
      <c r="K1777" s="4">
        <f t="shared" si="48"/>
        <v>80118</v>
      </c>
      <c r="L1777" s="4">
        <f t="shared" si="49"/>
        <v>28041.3</v>
      </c>
      <c r="M1777" s="3">
        <v>0.35</v>
      </c>
    </row>
    <row r="1778" spans="2:13" x14ac:dyDescent="0.25">
      <c r="B1778" t="s">
        <v>34</v>
      </c>
      <c r="C1778" s="1" t="s">
        <v>14</v>
      </c>
      <c r="D1778" s="2">
        <v>44668</v>
      </c>
      <c r="E1778" s="8" t="s">
        <v>83</v>
      </c>
      <c r="F1778" s="8" t="s">
        <v>84</v>
      </c>
      <c r="G1778" s="8" t="s">
        <v>85</v>
      </c>
      <c r="H1778" t="s">
        <v>25</v>
      </c>
      <c r="I1778" s="4">
        <v>300</v>
      </c>
      <c r="J1778" s="8">
        <v>3</v>
      </c>
      <c r="K1778" s="4">
        <f t="shared" si="48"/>
        <v>900</v>
      </c>
      <c r="L1778" s="4">
        <f t="shared" si="49"/>
        <v>135</v>
      </c>
      <c r="M1778" s="3">
        <v>0.15</v>
      </c>
    </row>
    <row r="1779" spans="2:13" x14ac:dyDescent="0.25">
      <c r="B1779" t="s">
        <v>13</v>
      </c>
      <c r="C1779" s="1" t="s">
        <v>20</v>
      </c>
      <c r="D1779" s="2">
        <v>44675</v>
      </c>
      <c r="E1779" s="8" t="s">
        <v>83</v>
      </c>
      <c r="F1779" s="8" t="s">
        <v>84</v>
      </c>
      <c r="G1779" s="8" t="s">
        <v>85</v>
      </c>
      <c r="H1779" t="s">
        <v>23</v>
      </c>
      <c r="I1779" s="4">
        <v>5130</v>
      </c>
      <c r="J1779" s="8">
        <v>2</v>
      </c>
      <c r="K1779" s="4">
        <f t="shared" si="48"/>
        <v>10260</v>
      </c>
      <c r="L1779" s="4">
        <f t="shared" si="49"/>
        <v>4104</v>
      </c>
      <c r="M1779" s="3">
        <v>0.4</v>
      </c>
    </row>
    <row r="1780" spans="2:13" x14ac:dyDescent="0.25">
      <c r="B1780" t="s">
        <v>27</v>
      </c>
      <c r="C1780" s="1" t="s">
        <v>20</v>
      </c>
      <c r="D1780" s="2">
        <v>44682</v>
      </c>
      <c r="E1780" s="8" t="s">
        <v>83</v>
      </c>
      <c r="F1780" s="8" t="s">
        <v>84</v>
      </c>
      <c r="G1780" s="8" t="s">
        <v>85</v>
      </c>
      <c r="H1780" t="s">
        <v>23</v>
      </c>
      <c r="I1780" s="4">
        <v>5130</v>
      </c>
      <c r="J1780" s="8">
        <v>4</v>
      </c>
      <c r="K1780" s="4">
        <f t="shared" si="48"/>
        <v>20520</v>
      </c>
      <c r="L1780" s="4">
        <f t="shared" si="49"/>
        <v>8208</v>
      </c>
      <c r="M1780" s="3">
        <v>0.4</v>
      </c>
    </row>
    <row r="1781" spans="2:13" x14ac:dyDescent="0.25">
      <c r="B1781" t="s">
        <v>24</v>
      </c>
      <c r="C1781" s="1" t="s">
        <v>20</v>
      </c>
      <c r="D1781" s="2">
        <v>44689</v>
      </c>
      <c r="E1781" s="8" t="s">
        <v>83</v>
      </c>
      <c r="F1781" s="8" t="s">
        <v>84</v>
      </c>
      <c r="G1781" s="8" t="s">
        <v>85</v>
      </c>
      <c r="H1781" t="s">
        <v>21</v>
      </c>
      <c r="I1781" s="4">
        <v>1200</v>
      </c>
      <c r="J1781" s="8">
        <v>12</v>
      </c>
      <c r="K1781" s="4">
        <f t="shared" si="48"/>
        <v>14400</v>
      </c>
      <c r="L1781" s="4">
        <f t="shared" si="49"/>
        <v>4320</v>
      </c>
      <c r="M1781" s="3">
        <v>0.3</v>
      </c>
    </row>
    <row r="1782" spans="2:13" x14ac:dyDescent="0.25">
      <c r="B1782" t="s">
        <v>22</v>
      </c>
      <c r="C1782" s="1" t="s">
        <v>14</v>
      </c>
      <c r="D1782" s="2">
        <v>44696</v>
      </c>
      <c r="E1782" s="8" t="s">
        <v>83</v>
      </c>
      <c r="F1782" s="8" t="s">
        <v>84</v>
      </c>
      <c r="G1782" s="8" t="s">
        <v>85</v>
      </c>
      <c r="H1782" t="s">
        <v>35</v>
      </c>
      <c r="I1782" s="4">
        <v>4500</v>
      </c>
      <c r="J1782" s="8">
        <v>11</v>
      </c>
      <c r="K1782" s="4">
        <f t="shared" si="48"/>
        <v>49500</v>
      </c>
      <c r="L1782" s="4">
        <f t="shared" si="49"/>
        <v>12375</v>
      </c>
      <c r="M1782" s="3">
        <v>0.25</v>
      </c>
    </row>
    <row r="1783" spans="2:13" x14ac:dyDescent="0.25">
      <c r="B1783" t="s">
        <v>13</v>
      </c>
      <c r="C1783" s="1" t="s">
        <v>20</v>
      </c>
      <c r="D1783" s="2">
        <v>44703</v>
      </c>
      <c r="E1783" s="8" t="s">
        <v>83</v>
      </c>
      <c r="F1783" s="8" t="s">
        <v>84</v>
      </c>
      <c r="G1783" s="8" t="s">
        <v>85</v>
      </c>
      <c r="H1783" t="s">
        <v>28</v>
      </c>
      <c r="I1783" s="4">
        <v>1500</v>
      </c>
      <c r="J1783" s="8">
        <v>8</v>
      </c>
      <c r="K1783" s="4">
        <f t="shared" si="48"/>
        <v>12000</v>
      </c>
      <c r="L1783" s="4">
        <f t="shared" si="49"/>
        <v>4800</v>
      </c>
      <c r="M1783" s="3">
        <v>0.4</v>
      </c>
    </row>
    <row r="1784" spans="2:13" x14ac:dyDescent="0.25">
      <c r="B1784" t="s">
        <v>27</v>
      </c>
      <c r="C1784" s="1" t="s">
        <v>14</v>
      </c>
      <c r="D1784" s="2">
        <v>44710</v>
      </c>
      <c r="E1784" s="8" t="s">
        <v>83</v>
      </c>
      <c r="F1784" s="8" t="s">
        <v>84</v>
      </c>
      <c r="G1784" s="8" t="s">
        <v>85</v>
      </c>
      <c r="H1784" t="s">
        <v>21</v>
      </c>
      <c r="I1784" s="4">
        <v>1200</v>
      </c>
      <c r="J1784" s="8">
        <v>8</v>
      </c>
      <c r="K1784" s="4">
        <f t="shared" si="48"/>
        <v>9600</v>
      </c>
      <c r="L1784" s="4">
        <f t="shared" si="49"/>
        <v>2880</v>
      </c>
      <c r="M1784" s="3">
        <v>0.3</v>
      </c>
    </row>
    <row r="1785" spans="2:13" x14ac:dyDescent="0.25">
      <c r="B1785" t="s">
        <v>27</v>
      </c>
      <c r="C1785" s="1" t="s">
        <v>20</v>
      </c>
      <c r="D1785" s="2">
        <v>44717</v>
      </c>
      <c r="E1785" s="8" t="s">
        <v>83</v>
      </c>
      <c r="F1785" s="8" t="s">
        <v>84</v>
      </c>
      <c r="G1785" s="8" t="s">
        <v>85</v>
      </c>
      <c r="H1785" t="s">
        <v>31</v>
      </c>
      <c r="I1785" s="4">
        <v>5300</v>
      </c>
      <c r="J1785" s="8">
        <v>2</v>
      </c>
      <c r="K1785" s="4">
        <f t="shared" si="48"/>
        <v>10600</v>
      </c>
      <c r="L1785" s="4">
        <f t="shared" si="49"/>
        <v>3180</v>
      </c>
      <c r="M1785" s="3">
        <v>0.3</v>
      </c>
    </row>
    <row r="1786" spans="2:13" x14ac:dyDescent="0.25">
      <c r="B1786" t="s">
        <v>24</v>
      </c>
      <c r="C1786" s="1" t="s">
        <v>14</v>
      </c>
      <c r="D1786" s="2">
        <v>44724</v>
      </c>
      <c r="E1786" s="8" t="s">
        <v>83</v>
      </c>
      <c r="F1786" s="8" t="s">
        <v>84</v>
      </c>
      <c r="G1786" s="8" t="s">
        <v>85</v>
      </c>
      <c r="H1786" t="s">
        <v>23</v>
      </c>
      <c r="I1786" s="4">
        <v>5130</v>
      </c>
      <c r="J1786" s="8">
        <v>10</v>
      </c>
      <c r="K1786" s="4">
        <f t="shared" si="48"/>
        <v>51300</v>
      </c>
      <c r="L1786" s="4">
        <f t="shared" si="49"/>
        <v>20520</v>
      </c>
      <c r="M1786" s="3">
        <v>0.4</v>
      </c>
    </row>
    <row r="1787" spans="2:13" x14ac:dyDescent="0.25">
      <c r="B1787" t="s">
        <v>24</v>
      </c>
      <c r="C1787" s="1" t="s">
        <v>20</v>
      </c>
      <c r="D1787" s="2">
        <v>44731</v>
      </c>
      <c r="E1787" s="8" t="s">
        <v>83</v>
      </c>
      <c r="F1787" s="8" t="s">
        <v>84</v>
      </c>
      <c r="G1787" s="8" t="s">
        <v>85</v>
      </c>
      <c r="H1787" t="s">
        <v>28</v>
      </c>
      <c r="I1787" s="4">
        <v>1500</v>
      </c>
      <c r="J1787" s="8">
        <v>12</v>
      </c>
      <c r="K1787" s="4">
        <f t="shared" si="48"/>
        <v>18000</v>
      </c>
      <c r="L1787" s="4">
        <f t="shared" si="49"/>
        <v>7200</v>
      </c>
      <c r="M1787" s="3">
        <v>0.4</v>
      </c>
    </row>
    <row r="1788" spans="2:13" x14ac:dyDescent="0.25">
      <c r="B1788" t="s">
        <v>24</v>
      </c>
      <c r="C1788" s="1" t="s">
        <v>20</v>
      </c>
      <c r="D1788" s="2">
        <v>44738</v>
      </c>
      <c r="E1788" s="8" t="s">
        <v>83</v>
      </c>
      <c r="F1788" s="8" t="s">
        <v>84</v>
      </c>
      <c r="G1788" s="8" t="s">
        <v>85</v>
      </c>
      <c r="H1788" t="s">
        <v>18</v>
      </c>
      <c r="I1788" s="4">
        <v>8902</v>
      </c>
      <c r="J1788" s="8">
        <v>1</v>
      </c>
      <c r="K1788" s="4">
        <f t="shared" si="48"/>
        <v>8902</v>
      </c>
      <c r="L1788" s="4">
        <f t="shared" si="49"/>
        <v>3115.7</v>
      </c>
      <c r="M1788" s="3">
        <v>0.35</v>
      </c>
    </row>
    <row r="1789" spans="2:13" x14ac:dyDescent="0.25">
      <c r="B1789" t="s">
        <v>24</v>
      </c>
      <c r="C1789" s="1" t="s">
        <v>20</v>
      </c>
      <c r="D1789" s="2">
        <v>44745</v>
      </c>
      <c r="E1789" s="8" t="s">
        <v>83</v>
      </c>
      <c r="F1789" s="8" t="s">
        <v>84</v>
      </c>
      <c r="G1789" s="8" t="s">
        <v>85</v>
      </c>
      <c r="H1789" t="s">
        <v>21</v>
      </c>
      <c r="I1789" s="4">
        <v>1200</v>
      </c>
      <c r="J1789" s="8">
        <v>4</v>
      </c>
      <c r="K1789" s="4">
        <f t="shared" si="48"/>
        <v>4800</v>
      </c>
      <c r="L1789" s="4">
        <f t="shared" si="49"/>
        <v>1440</v>
      </c>
      <c r="M1789" s="3">
        <v>0.3</v>
      </c>
    </row>
    <row r="1790" spans="2:13" x14ac:dyDescent="0.25">
      <c r="B1790" t="s">
        <v>27</v>
      </c>
      <c r="C1790" s="1" t="s">
        <v>20</v>
      </c>
      <c r="D1790" s="2">
        <v>44752</v>
      </c>
      <c r="E1790" s="8" t="s">
        <v>83</v>
      </c>
      <c r="F1790" s="8" t="s">
        <v>84</v>
      </c>
      <c r="G1790" s="8" t="s">
        <v>85</v>
      </c>
      <c r="H1790" t="s">
        <v>31</v>
      </c>
      <c r="I1790" s="4">
        <v>5300</v>
      </c>
      <c r="J1790" s="8">
        <v>10</v>
      </c>
      <c r="K1790" s="4">
        <f t="shared" si="48"/>
        <v>53000</v>
      </c>
      <c r="L1790" s="4">
        <f t="shared" si="49"/>
        <v>15900</v>
      </c>
      <c r="M1790" s="3">
        <v>0.3</v>
      </c>
    </row>
    <row r="1791" spans="2:13" x14ac:dyDescent="0.25">
      <c r="B1791" t="s">
        <v>24</v>
      </c>
      <c r="C1791" s="1" t="s">
        <v>20</v>
      </c>
      <c r="D1791" s="2">
        <v>44759</v>
      </c>
      <c r="E1791" s="8" t="s">
        <v>83</v>
      </c>
      <c r="F1791" s="8" t="s">
        <v>84</v>
      </c>
      <c r="G1791" s="8" t="s">
        <v>85</v>
      </c>
      <c r="H1791" t="s">
        <v>21</v>
      </c>
      <c r="I1791" s="4">
        <v>1200</v>
      </c>
      <c r="J1791" s="8">
        <v>9</v>
      </c>
      <c r="K1791" s="4">
        <f t="shared" si="48"/>
        <v>10800</v>
      </c>
      <c r="L1791" s="4">
        <f t="shared" si="49"/>
        <v>3240</v>
      </c>
      <c r="M1791" s="3">
        <v>0.3</v>
      </c>
    </row>
    <row r="1792" spans="2:13" x14ac:dyDescent="0.25">
      <c r="B1792" t="s">
        <v>27</v>
      </c>
      <c r="C1792" s="1" t="s">
        <v>14</v>
      </c>
      <c r="D1792" s="2">
        <v>44766</v>
      </c>
      <c r="E1792" s="8" t="s">
        <v>83</v>
      </c>
      <c r="F1792" s="8" t="s">
        <v>84</v>
      </c>
      <c r="G1792" s="8" t="s">
        <v>85</v>
      </c>
      <c r="H1792" t="s">
        <v>21</v>
      </c>
      <c r="I1792" s="4">
        <v>1200</v>
      </c>
      <c r="J1792" s="8">
        <v>11</v>
      </c>
      <c r="K1792" s="4">
        <f t="shared" si="48"/>
        <v>13200</v>
      </c>
      <c r="L1792" s="4">
        <f t="shared" si="49"/>
        <v>3960</v>
      </c>
      <c r="M1792" s="3">
        <v>0.3</v>
      </c>
    </row>
    <row r="1793" spans="2:13" x14ac:dyDescent="0.25">
      <c r="B1793" t="s">
        <v>27</v>
      </c>
      <c r="C1793" s="1" t="s">
        <v>20</v>
      </c>
      <c r="D1793" s="2">
        <v>44766</v>
      </c>
      <c r="E1793" s="8" t="s">
        <v>83</v>
      </c>
      <c r="F1793" s="8" t="s">
        <v>84</v>
      </c>
      <c r="G1793" s="8" t="s">
        <v>85</v>
      </c>
      <c r="H1793" t="s">
        <v>30</v>
      </c>
      <c r="I1793" s="4">
        <v>3400</v>
      </c>
      <c r="J1793" s="8">
        <v>5</v>
      </c>
      <c r="K1793" s="4">
        <f t="shared" si="48"/>
        <v>17000</v>
      </c>
      <c r="L1793" s="4">
        <f t="shared" si="49"/>
        <v>5950</v>
      </c>
      <c r="M1793" s="3">
        <v>0.35</v>
      </c>
    </row>
    <row r="1794" spans="2:13" x14ac:dyDescent="0.25">
      <c r="B1794" t="s">
        <v>27</v>
      </c>
      <c r="C1794" s="1" t="s">
        <v>20</v>
      </c>
      <c r="D1794" s="2">
        <v>44773</v>
      </c>
      <c r="E1794" s="8" t="s">
        <v>83</v>
      </c>
      <c r="F1794" s="8" t="s">
        <v>84</v>
      </c>
      <c r="G1794" s="8" t="s">
        <v>85</v>
      </c>
      <c r="H1794" t="s">
        <v>30</v>
      </c>
      <c r="I1794" s="4">
        <v>3400</v>
      </c>
      <c r="J1794" s="8">
        <v>4</v>
      </c>
      <c r="K1794" s="4">
        <f t="shared" si="48"/>
        <v>13600</v>
      </c>
      <c r="L1794" s="4">
        <f t="shared" si="49"/>
        <v>4760</v>
      </c>
      <c r="M1794" s="3">
        <v>0.35</v>
      </c>
    </row>
    <row r="1795" spans="2:13" x14ac:dyDescent="0.25">
      <c r="B1795" t="s">
        <v>34</v>
      </c>
      <c r="C1795" s="1" t="s">
        <v>20</v>
      </c>
      <c r="D1795" s="2">
        <v>44780</v>
      </c>
      <c r="E1795" s="8" t="s">
        <v>83</v>
      </c>
      <c r="F1795" s="8" t="s">
        <v>84</v>
      </c>
      <c r="G1795" s="8" t="s">
        <v>85</v>
      </c>
      <c r="H1795" t="s">
        <v>25</v>
      </c>
      <c r="I1795" s="4">
        <v>300</v>
      </c>
      <c r="J1795" s="8">
        <v>9</v>
      </c>
      <c r="K1795" s="4">
        <f t="shared" si="48"/>
        <v>2700</v>
      </c>
      <c r="L1795" s="4">
        <f t="shared" si="49"/>
        <v>405</v>
      </c>
      <c r="M1795" s="3">
        <v>0.15</v>
      </c>
    </row>
    <row r="1796" spans="2:13" x14ac:dyDescent="0.25">
      <c r="B1796" t="s">
        <v>13</v>
      </c>
      <c r="C1796" s="1" t="s">
        <v>20</v>
      </c>
      <c r="D1796" s="2">
        <v>44787</v>
      </c>
      <c r="E1796" s="8" t="s">
        <v>83</v>
      </c>
      <c r="F1796" s="8" t="s">
        <v>84</v>
      </c>
      <c r="G1796" s="8" t="s">
        <v>85</v>
      </c>
      <c r="H1796" t="s">
        <v>21</v>
      </c>
      <c r="I1796" s="4">
        <v>1200</v>
      </c>
      <c r="J1796" s="8">
        <v>6</v>
      </c>
      <c r="K1796" s="4">
        <f t="shared" ref="K1796:K1827" si="50">I1796*J1796</f>
        <v>7200</v>
      </c>
      <c r="L1796" s="4">
        <f t="shared" ref="L1796:L1827" si="51">K1796*M1796</f>
        <v>2160</v>
      </c>
      <c r="M1796" s="3">
        <v>0.3</v>
      </c>
    </row>
    <row r="1797" spans="2:13" x14ac:dyDescent="0.25">
      <c r="B1797" t="s">
        <v>13</v>
      </c>
      <c r="C1797" s="1" t="s">
        <v>14</v>
      </c>
      <c r="D1797" s="2">
        <v>44794</v>
      </c>
      <c r="E1797" s="8" t="s">
        <v>83</v>
      </c>
      <c r="F1797" s="8" t="s">
        <v>84</v>
      </c>
      <c r="G1797" s="8" t="s">
        <v>85</v>
      </c>
      <c r="H1797" t="s">
        <v>35</v>
      </c>
      <c r="I1797" s="4">
        <v>4500</v>
      </c>
      <c r="J1797" s="8">
        <v>6</v>
      </c>
      <c r="K1797" s="4">
        <f t="shared" si="50"/>
        <v>27000</v>
      </c>
      <c r="L1797" s="4">
        <f t="shared" si="51"/>
        <v>6750</v>
      </c>
      <c r="M1797" s="3">
        <v>0.25</v>
      </c>
    </row>
    <row r="1798" spans="2:13" x14ac:dyDescent="0.25">
      <c r="B1798" t="s">
        <v>27</v>
      </c>
      <c r="C1798" s="1" t="s">
        <v>14</v>
      </c>
      <c r="D1798" s="2">
        <v>44801</v>
      </c>
      <c r="E1798" s="8" t="s">
        <v>83</v>
      </c>
      <c r="F1798" s="8" t="s">
        <v>84</v>
      </c>
      <c r="G1798" s="8" t="s">
        <v>85</v>
      </c>
      <c r="H1798" t="s">
        <v>19</v>
      </c>
      <c r="I1798" s="4">
        <v>500</v>
      </c>
      <c r="J1798" s="8">
        <v>10</v>
      </c>
      <c r="K1798" s="4">
        <f t="shared" si="50"/>
        <v>5000</v>
      </c>
      <c r="L1798" s="4">
        <f t="shared" si="51"/>
        <v>1250</v>
      </c>
      <c r="M1798" s="3">
        <v>0.25</v>
      </c>
    </row>
    <row r="1799" spans="2:13" x14ac:dyDescent="0.25">
      <c r="B1799" t="s">
        <v>27</v>
      </c>
      <c r="C1799" s="1" t="s">
        <v>20</v>
      </c>
      <c r="D1799" s="2">
        <v>44808</v>
      </c>
      <c r="E1799" s="8" t="s">
        <v>83</v>
      </c>
      <c r="F1799" s="8" t="s">
        <v>84</v>
      </c>
      <c r="G1799" s="8" t="s">
        <v>85</v>
      </c>
      <c r="H1799" t="s">
        <v>18</v>
      </c>
      <c r="I1799" s="4">
        <v>8902</v>
      </c>
      <c r="J1799" s="8">
        <v>9</v>
      </c>
      <c r="K1799" s="4">
        <f t="shared" si="50"/>
        <v>80118</v>
      </c>
      <c r="L1799" s="4">
        <f t="shared" si="51"/>
        <v>28041.3</v>
      </c>
      <c r="M1799" s="3">
        <v>0.35</v>
      </c>
    </row>
    <row r="1800" spans="2:13" x14ac:dyDescent="0.25">
      <c r="B1800" t="s">
        <v>22</v>
      </c>
      <c r="C1800" s="1" t="s">
        <v>20</v>
      </c>
      <c r="D1800" s="2">
        <v>44815</v>
      </c>
      <c r="E1800" s="8" t="s">
        <v>83</v>
      </c>
      <c r="F1800" s="8" t="s">
        <v>84</v>
      </c>
      <c r="G1800" s="8" t="s">
        <v>85</v>
      </c>
      <c r="H1800" t="s">
        <v>26</v>
      </c>
      <c r="I1800" s="4">
        <v>1700</v>
      </c>
      <c r="J1800" s="8">
        <v>4</v>
      </c>
      <c r="K1800" s="4">
        <f t="shared" si="50"/>
        <v>6800</v>
      </c>
      <c r="L1800" s="4">
        <f t="shared" si="51"/>
        <v>3400</v>
      </c>
      <c r="M1800" s="3">
        <v>0.5</v>
      </c>
    </row>
    <row r="1801" spans="2:13" x14ac:dyDescent="0.25">
      <c r="B1801" t="s">
        <v>22</v>
      </c>
      <c r="C1801" s="1" t="s">
        <v>14</v>
      </c>
      <c r="D1801" s="2">
        <v>44822</v>
      </c>
      <c r="E1801" s="8" t="s">
        <v>83</v>
      </c>
      <c r="F1801" s="8" t="s">
        <v>84</v>
      </c>
      <c r="G1801" s="8" t="s">
        <v>85</v>
      </c>
      <c r="H1801" t="s">
        <v>18</v>
      </c>
      <c r="I1801" s="4">
        <v>8902</v>
      </c>
      <c r="J1801" s="8">
        <v>7</v>
      </c>
      <c r="K1801" s="4">
        <f t="shared" si="50"/>
        <v>62314</v>
      </c>
      <c r="L1801" s="4">
        <f t="shared" si="51"/>
        <v>21809.899999999998</v>
      </c>
      <c r="M1801" s="3">
        <v>0.35</v>
      </c>
    </row>
    <row r="1802" spans="2:13" x14ac:dyDescent="0.25">
      <c r="B1802" t="s">
        <v>34</v>
      </c>
      <c r="C1802" s="1" t="s">
        <v>20</v>
      </c>
      <c r="D1802" s="2">
        <v>44829</v>
      </c>
      <c r="E1802" s="8" t="s">
        <v>83</v>
      </c>
      <c r="F1802" s="8" t="s">
        <v>84</v>
      </c>
      <c r="G1802" s="8" t="s">
        <v>85</v>
      </c>
      <c r="H1802" t="s">
        <v>32</v>
      </c>
      <c r="I1802" s="4">
        <v>3200</v>
      </c>
      <c r="J1802" s="8">
        <v>2</v>
      </c>
      <c r="K1802" s="4">
        <f t="shared" si="50"/>
        <v>6400</v>
      </c>
      <c r="L1802" s="4">
        <f t="shared" si="51"/>
        <v>1280</v>
      </c>
      <c r="M1802" s="3">
        <v>0.2</v>
      </c>
    </row>
    <row r="1803" spans="2:13" x14ac:dyDescent="0.25">
      <c r="B1803" t="s">
        <v>22</v>
      </c>
      <c r="C1803" s="1" t="s">
        <v>20</v>
      </c>
      <c r="D1803" s="2">
        <v>44836</v>
      </c>
      <c r="E1803" s="8" t="s">
        <v>83</v>
      </c>
      <c r="F1803" s="8" t="s">
        <v>84</v>
      </c>
      <c r="G1803" s="8" t="s">
        <v>85</v>
      </c>
      <c r="H1803" t="s">
        <v>21</v>
      </c>
      <c r="I1803" s="4">
        <v>1200</v>
      </c>
      <c r="J1803" s="8">
        <v>7</v>
      </c>
      <c r="K1803" s="4">
        <f t="shared" si="50"/>
        <v>8400</v>
      </c>
      <c r="L1803" s="4">
        <f t="shared" si="51"/>
        <v>2520</v>
      </c>
      <c r="M1803" s="3">
        <v>0.3</v>
      </c>
    </row>
    <row r="1804" spans="2:13" x14ac:dyDescent="0.25">
      <c r="B1804" t="s">
        <v>22</v>
      </c>
      <c r="C1804" s="1" t="s">
        <v>20</v>
      </c>
      <c r="D1804" s="2">
        <v>44843</v>
      </c>
      <c r="E1804" s="8" t="s">
        <v>83</v>
      </c>
      <c r="F1804" s="8" t="s">
        <v>84</v>
      </c>
      <c r="G1804" s="8" t="s">
        <v>85</v>
      </c>
      <c r="H1804" t="s">
        <v>30</v>
      </c>
      <c r="I1804" s="4">
        <v>3400</v>
      </c>
      <c r="J1804" s="8">
        <v>9</v>
      </c>
      <c r="K1804" s="4">
        <f t="shared" si="50"/>
        <v>30600</v>
      </c>
      <c r="L1804" s="4">
        <f t="shared" si="51"/>
        <v>10710</v>
      </c>
      <c r="M1804" s="3">
        <v>0.35</v>
      </c>
    </row>
    <row r="1805" spans="2:13" x14ac:dyDescent="0.25">
      <c r="B1805" t="s">
        <v>13</v>
      </c>
      <c r="C1805" s="1" t="s">
        <v>20</v>
      </c>
      <c r="D1805" s="2">
        <v>44850</v>
      </c>
      <c r="E1805" s="8" t="s">
        <v>83</v>
      </c>
      <c r="F1805" s="8" t="s">
        <v>84</v>
      </c>
      <c r="G1805" s="8" t="s">
        <v>85</v>
      </c>
      <c r="H1805" t="s">
        <v>30</v>
      </c>
      <c r="I1805" s="4">
        <v>3400</v>
      </c>
      <c r="J1805" s="8">
        <v>7</v>
      </c>
      <c r="K1805" s="4">
        <f t="shared" si="50"/>
        <v>23800</v>
      </c>
      <c r="L1805" s="4">
        <f t="shared" si="51"/>
        <v>8330</v>
      </c>
      <c r="M1805" s="3">
        <v>0.35</v>
      </c>
    </row>
    <row r="1806" spans="2:13" x14ac:dyDescent="0.25">
      <c r="B1806" t="s">
        <v>13</v>
      </c>
      <c r="C1806" s="1" t="s">
        <v>20</v>
      </c>
      <c r="D1806" s="2">
        <v>44857</v>
      </c>
      <c r="E1806" s="8" t="s">
        <v>83</v>
      </c>
      <c r="F1806" s="8" t="s">
        <v>84</v>
      </c>
      <c r="G1806" s="8" t="s">
        <v>85</v>
      </c>
      <c r="H1806" t="s">
        <v>33</v>
      </c>
      <c r="I1806" s="4">
        <v>4600</v>
      </c>
      <c r="J1806" s="8">
        <v>8</v>
      </c>
      <c r="K1806" s="4">
        <f t="shared" si="50"/>
        <v>36800</v>
      </c>
      <c r="L1806" s="4">
        <f t="shared" si="51"/>
        <v>9200</v>
      </c>
      <c r="M1806" s="3">
        <v>0.25</v>
      </c>
    </row>
    <row r="1807" spans="2:13" x14ac:dyDescent="0.25">
      <c r="B1807" t="s">
        <v>27</v>
      </c>
      <c r="C1807" s="1" t="s">
        <v>14</v>
      </c>
      <c r="D1807" s="2">
        <v>44864</v>
      </c>
      <c r="E1807" s="8" t="s">
        <v>83</v>
      </c>
      <c r="F1807" s="8" t="s">
        <v>84</v>
      </c>
      <c r="G1807" s="8" t="s">
        <v>85</v>
      </c>
      <c r="H1807" t="s">
        <v>35</v>
      </c>
      <c r="I1807" s="4">
        <v>4500</v>
      </c>
      <c r="J1807" s="8">
        <v>12</v>
      </c>
      <c r="K1807" s="4">
        <f t="shared" si="50"/>
        <v>54000</v>
      </c>
      <c r="L1807" s="4">
        <f t="shared" si="51"/>
        <v>13500</v>
      </c>
      <c r="M1807" s="3">
        <v>0.25</v>
      </c>
    </row>
    <row r="1808" spans="2:13" x14ac:dyDescent="0.25">
      <c r="B1808" t="s">
        <v>27</v>
      </c>
      <c r="C1808" s="1" t="s">
        <v>20</v>
      </c>
      <c r="D1808" s="2">
        <v>44871</v>
      </c>
      <c r="E1808" s="8" t="s">
        <v>83</v>
      </c>
      <c r="F1808" s="8" t="s">
        <v>84</v>
      </c>
      <c r="G1808" s="8" t="s">
        <v>85</v>
      </c>
      <c r="H1808" t="s">
        <v>35</v>
      </c>
      <c r="I1808" s="4">
        <v>4500</v>
      </c>
      <c r="J1808" s="8">
        <v>12</v>
      </c>
      <c r="K1808" s="4">
        <f t="shared" si="50"/>
        <v>54000</v>
      </c>
      <c r="L1808" s="4">
        <f t="shared" si="51"/>
        <v>13500</v>
      </c>
      <c r="M1808" s="3">
        <v>0.25</v>
      </c>
    </row>
    <row r="1809" spans="2:13" x14ac:dyDescent="0.25">
      <c r="B1809" t="s">
        <v>13</v>
      </c>
      <c r="C1809" s="1" t="s">
        <v>20</v>
      </c>
      <c r="D1809" s="2">
        <v>44878</v>
      </c>
      <c r="E1809" s="8" t="s">
        <v>83</v>
      </c>
      <c r="F1809" s="8" t="s">
        <v>84</v>
      </c>
      <c r="G1809" s="8" t="s">
        <v>85</v>
      </c>
      <c r="H1809" t="s">
        <v>32</v>
      </c>
      <c r="I1809" s="4">
        <v>3200</v>
      </c>
      <c r="J1809" s="8">
        <v>1</v>
      </c>
      <c r="K1809" s="4">
        <f t="shared" si="50"/>
        <v>3200</v>
      </c>
      <c r="L1809" s="4">
        <f t="shared" si="51"/>
        <v>640</v>
      </c>
      <c r="M1809" s="3">
        <v>0.2</v>
      </c>
    </row>
    <row r="1810" spans="2:13" x14ac:dyDescent="0.25">
      <c r="B1810" t="s">
        <v>13</v>
      </c>
      <c r="C1810" s="1" t="s">
        <v>14</v>
      </c>
      <c r="D1810" s="2">
        <v>44885</v>
      </c>
      <c r="E1810" s="8" t="s">
        <v>83</v>
      </c>
      <c r="F1810" s="8" t="s">
        <v>84</v>
      </c>
      <c r="G1810" s="8" t="s">
        <v>85</v>
      </c>
      <c r="H1810" t="s">
        <v>21</v>
      </c>
      <c r="I1810" s="4">
        <v>1200</v>
      </c>
      <c r="J1810" s="8">
        <v>10</v>
      </c>
      <c r="K1810" s="4">
        <f t="shared" si="50"/>
        <v>12000</v>
      </c>
      <c r="L1810" s="4">
        <f t="shared" si="51"/>
        <v>3600</v>
      </c>
      <c r="M1810" s="3">
        <v>0.3</v>
      </c>
    </row>
    <row r="1811" spans="2:13" x14ac:dyDescent="0.25">
      <c r="B1811" t="s">
        <v>27</v>
      </c>
      <c r="C1811" s="1" t="s">
        <v>20</v>
      </c>
      <c r="D1811" s="2">
        <v>44892</v>
      </c>
      <c r="E1811" s="8" t="s">
        <v>83</v>
      </c>
      <c r="F1811" s="8" t="s">
        <v>84</v>
      </c>
      <c r="G1811" s="8" t="s">
        <v>85</v>
      </c>
      <c r="H1811" t="s">
        <v>26</v>
      </c>
      <c r="I1811" s="4">
        <v>1700</v>
      </c>
      <c r="J1811" s="8">
        <v>1</v>
      </c>
      <c r="K1811" s="4">
        <f t="shared" si="50"/>
        <v>1700</v>
      </c>
      <c r="L1811" s="4">
        <f t="shared" si="51"/>
        <v>850</v>
      </c>
      <c r="M1811" s="3">
        <v>0.5</v>
      </c>
    </row>
    <row r="1812" spans="2:13" x14ac:dyDescent="0.25">
      <c r="B1812" t="s">
        <v>24</v>
      </c>
      <c r="C1812" s="1" t="s">
        <v>20</v>
      </c>
      <c r="D1812" s="2">
        <v>44899</v>
      </c>
      <c r="E1812" s="8" t="s">
        <v>83</v>
      </c>
      <c r="F1812" s="8" t="s">
        <v>84</v>
      </c>
      <c r="G1812" s="8" t="s">
        <v>85</v>
      </c>
      <c r="H1812" t="s">
        <v>23</v>
      </c>
      <c r="I1812" s="4">
        <v>5130</v>
      </c>
      <c r="J1812" s="8">
        <v>10</v>
      </c>
      <c r="K1812" s="4">
        <f t="shared" si="50"/>
        <v>51300</v>
      </c>
      <c r="L1812" s="4">
        <f t="shared" si="51"/>
        <v>20520</v>
      </c>
      <c r="M1812" s="3">
        <v>0.4</v>
      </c>
    </row>
    <row r="1813" spans="2:13" x14ac:dyDescent="0.25">
      <c r="B1813" t="s">
        <v>27</v>
      </c>
      <c r="C1813" s="1" t="s">
        <v>20</v>
      </c>
      <c r="D1813" s="2">
        <v>44906</v>
      </c>
      <c r="E1813" s="8" t="s">
        <v>83</v>
      </c>
      <c r="F1813" s="8" t="s">
        <v>84</v>
      </c>
      <c r="G1813" s="8" t="s">
        <v>85</v>
      </c>
      <c r="H1813" t="s">
        <v>32</v>
      </c>
      <c r="I1813" s="4">
        <v>3200</v>
      </c>
      <c r="J1813" s="8">
        <v>5</v>
      </c>
      <c r="K1813" s="4">
        <f t="shared" si="50"/>
        <v>16000</v>
      </c>
      <c r="L1813" s="4">
        <f t="shared" si="51"/>
        <v>3200</v>
      </c>
      <c r="M1813" s="3">
        <v>0.2</v>
      </c>
    </row>
    <row r="1814" spans="2:13" x14ac:dyDescent="0.25">
      <c r="B1814" t="s">
        <v>13</v>
      </c>
      <c r="C1814" s="1" t="s">
        <v>20</v>
      </c>
      <c r="D1814" s="2">
        <v>44913</v>
      </c>
      <c r="E1814" s="8" t="s">
        <v>83</v>
      </c>
      <c r="F1814" s="8" t="s">
        <v>84</v>
      </c>
      <c r="G1814" s="8" t="s">
        <v>85</v>
      </c>
      <c r="H1814" t="s">
        <v>19</v>
      </c>
      <c r="I1814" s="4">
        <v>500</v>
      </c>
      <c r="J1814" s="8">
        <v>5</v>
      </c>
      <c r="K1814" s="4">
        <f t="shared" si="50"/>
        <v>2500</v>
      </c>
      <c r="L1814" s="4">
        <f t="shared" si="51"/>
        <v>625</v>
      </c>
      <c r="M1814" s="3">
        <v>0.25</v>
      </c>
    </row>
    <row r="1815" spans="2:13" x14ac:dyDescent="0.25">
      <c r="B1815" t="s">
        <v>24</v>
      </c>
      <c r="C1815" s="1" t="s">
        <v>14</v>
      </c>
      <c r="D1815" s="2">
        <v>44920</v>
      </c>
      <c r="E1815" s="8" t="s">
        <v>83</v>
      </c>
      <c r="F1815" s="8" t="s">
        <v>84</v>
      </c>
      <c r="G1815" s="8" t="s">
        <v>85</v>
      </c>
      <c r="H1815" t="s">
        <v>23</v>
      </c>
      <c r="I1815" s="4">
        <v>5130</v>
      </c>
      <c r="J1815" s="8">
        <v>7</v>
      </c>
      <c r="K1815" s="4">
        <f t="shared" si="50"/>
        <v>35910</v>
      </c>
      <c r="L1815" s="4">
        <f t="shared" si="51"/>
        <v>14364</v>
      </c>
      <c r="M1815" s="3">
        <v>0.4</v>
      </c>
    </row>
    <row r="1816" spans="2:13" x14ac:dyDescent="0.25">
      <c r="B1816" t="s">
        <v>27</v>
      </c>
      <c r="C1816" s="1" t="s">
        <v>14</v>
      </c>
      <c r="D1816" s="2">
        <v>44927</v>
      </c>
      <c r="E1816" s="8" t="s">
        <v>83</v>
      </c>
      <c r="F1816" s="8" t="s">
        <v>84</v>
      </c>
      <c r="G1816" s="8" t="s">
        <v>85</v>
      </c>
      <c r="H1816" t="s">
        <v>19</v>
      </c>
      <c r="I1816" s="4">
        <v>500</v>
      </c>
      <c r="J1816" s="8">
        <v>21</v>
      </c>
      <c r="K1816" s="4">
        <f t="shared" si="50"/>
        <v>10500</v>
      </c>
      <c r="L1816" s="4">
        <f t="shared" si="51"/>
        <v>2625</v>
      </c>
      <c r="M1816" s="3">
        <v>0.25</v>
      </c>
    </row>
    <row r="1817" spans="2:13" x14ac:dyDescent="0.25">
      <c r="B1817" t="s">
        <v>22</v>
      </c>
      <c r="C1817" s="1" t="s">
        <v>20</v>
      </c>
      <c r="D1817" s="2">
        <v>44934</v>
      </c>
      <c r="E1817" s="8" t="s">
        <v>83</v>
      </c>
      <c r="F1817" s="8" t="s">
        <v>84</v>
      </c>
      <c r="G1817" s="8" t="s">
        <v>85</v>
      </c>
      <c r="H1817" t="s">
        <v>25</v>
      </c>
      <c r="I1817" s="4">
        <v>300</v>
      </c>
      <c r="J1817" s="8">
        <v>3</v>
      </c>
      <c r="K1817" s="4">
        <f t="shared" si="50"/>
        <v>900</v>
      </c>
      <c r="L1817" s="4">
        <f t="shared" si="51"/>
        <v>135</v>
      </c>
      <c r="M1817" s="3">
        <v>0.15</v>
      </c>
    </row>
    <row r="1818" spans="2:13" x14ac:dyDescent="0.25">
      <c r="B1818" t="s">
        <v>22</v>
      </c>
      <c r="C1818" s="1" t="s">
        <v>20</v>
      </c>
      <c r="D1818" s="2">
        <v>44941</v>
      </c>
      <c r="E1818" s="8" t="s">
        <v>83</v>
      </c>
      <c r="F1818" s="8" t="s">
        <v>84</v>
      </c>
      <c r="G1818" s="8" t="s">
        <v>85</v>
      </c>
      <c r="H1818" t="s">
        <v>21</v>
      </c>
      <c r="I1818" s="4">
        <v>1200</v>
      </c>
      <c r="J1818" s="8">
        <v>12</v>
      </c>
      <c r="K1818" s="4">
        <f t="shared" si="50"/>
        <v>14400</v>
      </c>
      <c r="L1818" s="4">
        <f t="shared" si="51"/>
        <v>4320</v>
      </c>
      <c r="M1818" s="3">
        <v>0.3</v>
      </c>
    </row>
    <row r="1819" spans="2:13" x14ac:dyDescent="0.25">
      <c r="B1819" t="s">
        <v>27</v>
      </c>
      <c r="C1819" s="1" t="s">
        <v>20</v>
      </c>
      <c r="D1819" s="2">
        <v>44948</v>
      </c>
      <c r="E1819" s="8" t="s">
        <v>83</v>
      </c>
      <c r="F1819" s="8" t="s">
        <v>84</v>
      </c>
      <c r="G1819" s="8" t="s">
        <v>85</v>
      </c>
      <c r="H1819" t="s">
        <v>35</v>
      </c>
      <c r="I1819" s="4">
        <v>4500</v>
      </c>
      <c r="J1819" s="8">
        <v>8</v>
      </c>
      <c r="K1819" s="4">
        <f t="shared" si="50"/>
        <v>36000</v>
      </c>
      <c r="L1819" s="4">
        <f t="shared" si="51"/>
        <v>9000</v>
      </c>
      <c r="M1819" s="3">
        <v>0.25</v>
      </c>
    </row>
    <row r="1820" spans="2:13" x14ac:dyDescent="0.25">
      <c r="B1820" t="s">
        <v>13</v>
      </c>
      <c r="C1820" s="1" t="s">
        <v>20</v>
      </c>
      <c r="D1820" s="2">
        <v>44955</v>
      </c>
      <c r="E1820" s="8" t="s">
        <v>83</v>
      </c>
      <c r="F1820" s="8" t="s">
        <v>84</v>
      </c>
      <c r="G1820" s="8" t="s">
        <v>85</v>
      </c>
      <c r="H1820" t="s">
        <v>33</v>
      </c>
      <c r="I1820" s="4">
        <v>4600</v>
      </c>
      <c r="J1820" s="8">
        <v>11</v>
      </c>
      <c r="K1820" s="4">
        <f t="shared" si="50"/>
        <v>50600</v>
      </c>
      <c r="L1820" s="4">
        <f t="shared" si="51"/>
        <v>12650</v>
      </c>
      <c r="M1820" s="3">
        <v>0.25</v>
      </c>
    </row>
    <row r="1821" spans="2:13" x14ac:dyDescent="0.25">
      <c r="B1821" t="s">
        <v>13</v>
      </c>
      <c r="C1821" s="1" t="s">
        <v>20</v>
      </c>
      <c r="D1821" s="2">
        <v>44962</v>
      </c>
      <c r="E1821" s="8" t="s">
        <v>83</v>
      </c>
      <c r="F1821" s="8" t="s">
        <v>84</v>
      </c>
      <c r="G1821" s="8" t="s">
        <v>85</v>
      </c>
      <c r="H1821" t="s">
        <v>26</v>
      </c>
      <c r="I1821" s="4">
        <v>1700</v>
      </c>
      <c r="J1821" s="8">
        <v>12</v>
      </c>
      <c r="K1821" s="4">
        <f t="shared" si="50"/>
        <v>20400</v>
      </c>
      <c r="L1821" s="4">
        <f t="shared" si="51"/>
        <v>10200</v>
      </c>
      <c r="M1821" s="3">
        <v>0.5</v>
      </c>
    </row>
    <row r="1822" spans="2:13" x14ac:dyDescent="0.25">
      <c r="B1822" t="s">
        <v>24</v>
      </c>
      <c r="C1822" s="1" t="s">
        <v>14</v>
      </c>
      <c r="D1822" s="2">
        <v>44969</v>
      </c>
      <c r="E1822" s="8" t="s">
        <v>83</v>
      </c>
      <c r="F1822" s="8" t="s">
        <v>84</v>
      </c>
      <c r="G1822" s="8" t="s">
        <v>85</v>
      </c>
      <c r="H1822" t="s">
        <v>32</v>
      </c>
      <c r="I1822" s="4">
        <v>3200</v>
      </c>
      <c r="J1822" s="8">
        <v>9</v>
      </c>
      <c r="K1822" s="4">
        <f t="shared" si="50"/>
        <v>28800</v>
      </c>
      <c r="L1822" s="4">
        <f t="shared" si="51"/>
        <v>5760</v>
      </c>
      <c r="M1822" s="3">
        <v>0.2</v>
      </c>
    </row>
    <row r="1823" spans="2:13" x14ac:dyDescent="0.25">
      <c r="B1823" t="s">
        <v>13</v>
      </c>
      <c r="C1823" s="1" t="s">
        <v>20</v>
      </c>
      <c r="D1823" s="2">
        <v>44976</v>
      </c>
      <c r="E1823" s="8" t="s">
        <v>83</v>
      </c>
      <c r="F1823" s="8" t="s">
        <v>84</v>
      </c>
      <c r="G1823" s="8" t="s">
        <v>85</v>
      </c>
      <c r="H1823" t="s">
        <v>18</v>
      </c>
      <c r="I1823" s="4">
        <v>8902</v>
      </c>
      <c r="J1823" s="8">
        <v>9</v>
      </c>
      <c r="K1823" s="4">
        <f t="shared" si="50"/>
        <v>80118</v>
      </c>
      <c r="L1823" s="4">
        <f t="shared" si="51"/>
        <v>28041.3</v>
      </c>
      <c r="M1823" s="3">
        <v>0.35</v>
      </c>
    </row>
    <row r="1824" spans="2:13" x14ac:dyDescent="0.25">
      <c r="B1824" t="s">
        <v>24</v>
      </c>
      <c r="C1824" s="1" t="s">
        <v>20</v>
      </c>
      <c r="D1824" s="2">
        <v>44983</v>
      </c>
      <c r="E1824" s="8" t="s">
        <v>83</v>
      </c>
      <c r="F1824" s="8" t="s">
        <v>84</v>
      </c>
      <c r="G1824" s="8" t="s">
        <v>85</v>
      </c>
      <c r="H1824" t="s">
        <v>35</v>
      </c>
      <c r="I1824" s="4">
        <v>4500</v>
      </c>
      <c r="J1824" s="8">
        <v>3</v>
      </c>
      <c r="K1824" s="4">
        <f t="shared" si="50"/>
        <v>13500</v>
      </c>
      <c r="L1824" s="4">
        <f t="shared" si="51"/>
        <v>3375</v>
      </c>
      <c r="M1824" s="3">
        <v>0.25</v>
      </c>
    </row>
    <row r="1825" spans="2:13" x14ac:dyDescent="0.25">
      <c r="B1825" t="s">
        <v>27</v>
      </c>
      <c r="C1825" s="1" t="s">
        <v>14</v>
      </c>
      <c r="D1825" s="2">
        <v>44990</v>
      </c>
      <c r="E1825" s="8" t="s">
        <v>83</v>
      </c>
      <c r="F1825" s="8" t="s">
        <v>84</v>
      </c>
      <c r="G1825" s="8" t="s">
        <v>85</v>
      </c>
      <c r="H1825" t="s">
        <v>29</v>
      </c>
      <c r="I1825" s="4">
        <v>5340</v>
      </c>
      <c r="J1825" s="8">
        <v>1</v>
      </c>
      <c r="K1825" s="4">
        <f t="shared" si="50"/>
        <v>5340</v>
      </c>
      <c r="L1825" s="4">
        <f t="shared" si="51"/>
        <v>1602</v>
      </c>
      <c r="M1825" s="3">
        <v>0.3</v>
      </c>
    </row>
    <row r="1826" spans="2:13" x14ac:dyDescent="0.25">
      <c r="B1826" t="s">
        <v>13</v>
      </c>
      <c r="C1826" s="1" t="s">
        <v>20</v>
      </c>
      <c r="D1826" s="2">
        <v>44997</v>
      </c>
      <c r="E1826" s="8" t="s">
        <v>83</v>
      </c>
      <c r="F1826" s="8" t="s">
        <v>84</v>
      </c>
      <c r="G1826" s="8" t="s">
        <v>85</v>
      </c>
      <c r="H1826" t="s">
        <v>35</v>
      </c>
      <c r="I1826" s="4">
        <v>4500</v>
      </c>
      <c r="J1826" s="8">
        <v>10</v>
      </c>
      <c r="K1826" s="4">
        <f t="shared" si="50"/>
        <v>45000</v>
      </c>
      <c r="L1826" s="4">
        <f t="shared" si="51"/>
        <v>11250</v>
      </c>
      <c r="M1826" s="3">
        <v>0.25</v>
      </c>
    </row>
    <row r="1827" spans="2:13" x14ac:dyDescent="0.25">
      <c r="B1827" t="s">
        <v>13</v>
      </c>
      <c r="C1827" s="1" t="s">
        <v>20</v>
      </c>
      <c r="D1827" s="2">
        <v>45004</v>
      </c>
      <c r="E1827" s="8" t="s">
        <v>83</v>
      </c>
      <c r="F1827" s="8" t="s">
        <v>84</v>
      </c>
      <c r="G1827" s="8" t="s">
        <v>85</v>
      </c>
      <c r="H1827" t="s">
        <v>19</v>
      </c>
      <c r="I1827" s="4">
        <v>500</v>
      </c>
      <c r="J1827" s="8">
        <v>12</v>
      </c>
      <c r="K1827" s="4">
        <f t="shared" si="50"/>
        <v>6000</v>
      </c>
      <c r="L1827" s="4">
        <f t="shared" si="51"/>
        <v>1500</v>
      </c>
      <c r="M1827" s="3">
        <v>0.25</v>
      </c>
    </row>
    <row r="1828" spans="2:13" x14ac:dyDescent="0.25">
      <c r="B1828" t="s">
        <v>13</v>
      </c>
      <c r="C1828" s="1" t="s">
        <v>20</v>
      </c>
      <c r="D1828" s="2">
        <v>45011</v>
      </c>
      <c r="E1828" s="8" t="s">
        <v>83</v>
      </c>
      <c r="F1828" s="8" t="s">
        <v>84</v>
      </c>
      <c r="G1828" s="8" t="s">
        <v>85</v>
      </c>
      <c r="H1828" t="s">
        <v>35</v>
      </c>
      <c r="I1828" s="4">
        <v>4500</v>
      </c>
      <c r="J1828" s="8">
        <v>12</v>
      </c>
      <c r="K1828" s="4">
        <f t="shared" ref="K1828:K1859" si="52">I1828*J1828</f>
        <v>54000</v>
      </c>
      <c r="L1828" s="4">
        <f t="shared" ref="L1828:L1859" si="53">K1828*M1828</f>
        <v>13500</v>
      </c>
      <c r="M1828" s="3">
        <v>0.25</v>
      </c>
    </row>
    <row r="1829" spans="2:13" x14ac:dyDescent="0.25">
      <c r="B1829" t="s">
        <v>22</v>
      </c>
      <c r="C1829" s="1" t="s">
        <v>20</v>
      </c>
      <c r="D1829" s="2">
        <v>45018</v>
      </c>
      <c r="E1829" s="8" t="s">
        <v>83</v>
      </c>
      <c r="F1829" s="8" t="s">
        <v>84</v>
      </c>
      <c r="G1829" s="8" t="s">
        <v>85</v>
      </c>
      <c r="H1829" t="s">
        <v>23</v>
      </c>
      <c r="I1829" s="4">
        <v>5130</v>
      </c>
      <c r="J1829" s="8">
        <v>9</v>
      </c>
      <c r="K1829" s="4">
        <f t="shared" si="52"/>
        <v>46170</v>
      </c>
      <c r="L1829" s="4">
        <f t="shared" si="53"/>
        <v>18468</v>
      </c>
      <c r="M1829" s="3">
        <v>0.4</v>
      </c>
    </row>
    <row r="1830" spans="2:13" x14ac:dyDescent="0.25">
      <c r="B1830" t="s">
        <v>13</v>
      </c>
      <c r="C1830" s="1" t="s">
        <v>20</v>
      </c>
      <c r="D1830" s="2">
        <v>45025</v>
      </c>
      <c r="E1830" s="8" t="s">
        <v>83</v>
      </c>
      <c r="F1830" s="8" t="s">
        <v>84</v>
      </c>
      <c r="G1830" s="8" t="s">
        <v>85</v>
      </c>
      <c r="H1830" t="s">
        <v>30</v>
      </c>
      <c r="I1830" s="4">
        <v>3400</v>
      </c>
      <c r="J1830" s="8">
        <v>11</v>
      </c>
      <c r="K1830" s="4">
        <f t="shared" si="52"/>
        <v>37400</v>
      </c>
      <c r="L1830" s="4">
        <f t="shared" si="53"/>
        <v>13090</v>
      </c>
      <c r="M1830" s="3">
        <v>0.35</v>
      </c>
    </row>
    <row r="1831" spans="2:13" x14ac:dyDescent="0.25">
      <c r="B1831" t="s">
        <v>13</v>
      </c>
      <c r="C1831" s="1" t="s">
        <v>14</v>
      </c>
      <c r="D1831" s="2">
        <v>45032</v>
      </c>
      <c r="E1831" s="8" t="s">
        <v>83</v>
      </c>
      <c r="F1831" s="8" t="s">
        <v>84</v>
      </c>
      <c r="G1831" s="8" t="s">
        <v>85</v>
      </c>
      <c r="H1831" t="s">
        <v>21</v>
      </c>
      <c r="I1831" s="4">
        <v>1200</v>
      </c>
      <c r="J1831" s="8">
        <v>3</v>
      </c>
      <c r="K1831" s="4">
        <f t="shared" si="52"/>
        <v>3600</v>
      </c>
      <c r="L1831" s="4">
        <f t="shared" si="53"/>
        <v>1080</v>
      </c>
      <c r="M1831" s="3">
        <v>0.3</v>
      </c>
    </row>
    <row r="1832" spans="2:13" x14ac:dyDescent="0.25">
      <c r="B1832" t="s">
        <v>13</v>
      </c>
      <c r="C1832" s="1" t="s">
        <v>20</v>
      </c>
      <c r="D1832" s="2">
        <v>45039</v>
      </c>
      <c r="E1832" s="8" t="s">
        <v>83</v>
      </c>
      <c r="F1832" s="8" t="s">
        <v>84</v>
      </c>
      <c r="G1832" s="8" t="s">
        <v>85</v>
      </c>
      <c r="H1832" t="s">
        <v>31</v>
      </c>
      <c r="I1832" s="4">
        <v>5300</v>
      </c>
      <c r="J1832" s="8">
        <v>12</v>
      </c>
      <c r="K1832" s="4">
        <f t="shared" si="52"/>
        <v>63600</v>
      </c>
      <c r="L1832" s="4">
        <f t="shared" si="53"/>
        <v>19080</v>
      </c>
      <c r="M1832" s="3">
        <v>0.3</v>
      </c>
    </row>
    <row r="1833" spans="2:13" x14ac:dyDescent="0.25">
      <c r="B1833" t="s">
        <v>27</v>
      </c>
      <c r="C1833" s="1" t="s">
        <v>20</v>
      </c>
      <c r="D1833" s="2">
        <v>45046</v>
      </c>
      <c r="E1833" s="8" t="s">
        <v>83</v>
      </c>
      <c r="F1833" s="8" t="s">
        <v>84</v>
      </c>
      <c r="G1833" s="8" t="s">
        <v>85</v>
      </c>
      <c r="H1833" t="s">
        <v>25</v>
      </c>
      <c r="I1833" s="4">
        <v>300</v>
      </c>
      <c r="J1833" s="8">
        <v>7</v>
      </c>
      <c r="K1833" s="4">
        <f t="shared" si="52"/>
        <v>2100</v>
      </c>
      <c r="L1833" s="4">
        <f t="shared" si="53"/>
        <v>315</v>
      </c>
      <c r="M1833" s="3">
        <v>0.15</v>
      </c>
    </row>
    <row r="1834" spans="2:13" x14ac:dyDescent="0.25">
      <c r="B1834" t="s">
        <v>27</v>
      </c>
      <c r="C1834" s="1" t="s">
        <v>14</v>
      </c>
      <c r="D1834" s="2">
        <v>45053</v>
      </c>
      <c r="E1834" s="8" t="s">
        <v>83</v>
      </c>
      <c r="F1834" s="8" t="s">
        <v>84</v>
      </c>
      <c r="G1834" s="8" t="s">
        <v>85</v>
      </c>
      <c r="H1834" t="s">
        <v>28</v>
      </c>
      <c r="I1834" s="4">
        <v>1500</v>
      </c>
      <c r="J1834" s="8">
        <v>3</v>
      </c>
      <c r="K1834" s="4">
        <f t="shared" si="52"/>
        <v>4500</v>
      </c>
      <c r="L1834" s="4">
        <f t="shared" si="53"/>
        <v>1800</v>
      </c>
      <c r="M1834" s="3">
        <v>0.4</v>
      </c>
    </row>
    <row r="1835" spans="2:13" x14ac:dyDescent="0.25">
      <c r="B1835" t="s">
        <v>27</v>
      </c>
      <c r="C1835" s="1" t="s">
        <v>20</v>
      </c>
      <c r="D1835" s="2">
        <v>45060</v>
      </c>
      <c r="E1835" s="8" t="s">
        <v>83</v>
      </c>
      <c r="F1835" s="8" t="s">
        <v>84</v>
      </c>
      <c r="G1835" s="8" t="s">
        <v>85</v>
      </c>
      <c r="H1835" t="s">
        <v>32</v>
      </c>
      <c r="I1835" s="4">
        <v>3200</v>
      </c>
      <c r="J1835" s="8">
        <v>5</v>
      </c>
      <c r="K1835" s="4">
        <f t="shared" si="52"/>
        <v>16000</v>
      </c>
      <c r="L1835" s="4">
        <f t="shared" si="53"/>
        <v>3200</v>
      </c>
      <c r="M1835" s="3">
        <v>0.2</v>
      </c>
    </row>
    <row r="1836" spans="2:13" x14ac:dyDescent="0.25">
      <c r="B1836" t="s">
        <v>27</v>
      </c>
      <c r="C1836" s="1" t="s">
        <v>20</v>
      </c>
      <c r="D1836" s="2">
        <v>45067</v>
      </c>
      <c r="E1836" s="8" t="s">
        <v>83</v>
      </c>
      <c r="F1836" s="8" t="s">
        <v>84</v>
      </c>
      <c r="G1836" s="8" t="s">
        <v>85</v>
      </c>
      <c r="H1836" t="s">
        <v>29</v>
      </c>
      <c r="I1836" s="4">
        <v>5340</v>
      </c>
      <c r="J1836" s="8">
        <v>5</v>
      </c>
      <c r="K1836" s="4">
        <f t="shared" si="52"/>
        <v>26700</v>
      </c>
      <c r="L1836" s="4">
        <f t="shared" si="53"/>
        <v>8010</v>
      </c>
      <c r="M1836" s="3">
        <v>0.3</v>
      </c>
    </row>
    <row r="1837" spans="2:13" x14ac:dyDescent="0.25">
      <c r="B1837" t="s">
        <v>13</v>
      </c>
      <c r="C1837" s="1" t="s">
        <v>20</v>
      </c>
      <c r="D1837" s="2">
        <v>45074</v>
      </c>
      <c r="E1837" s="8" t="s">
        <v>83</v>
      </c>
      <c r="F1837" s="8" t="s">
        <v>84</v>
      </c>
      <c r="G1837" s="8" t="s">
        <v>85</v>
      </c>
      <c r="H1837" t="s">
        <v>30</v>
      </c>
      <c r="I1837" s="4">
        <v>3400</v>
      </c>
      <c r="J1837" s="8">
        <v>3</v>
      </c>
      <c r="K1837" s="4">
        <f t="shared" si="52"/>
        <v>10200</v>
      </c>
      <c r="L1837" s="4">
        <f t="shared" si="53"/>
        <v>3570</v>
      </c>
      <c r="M1837" s="3">
        <v>0.35</v>
      </c>
    </row>
    <row r="1838" spans="2:13" x14ac:dyDescent="0.25">
      <c r="B1838" t="s">
        <v>24</v>
      </c>
      <c r="C1838" s="1" t="s">
        <v>14</v>
      </c>
      <c r="D1838" s="2">
        <v>45081</v>
      </c>
      <c r="E1838" s="8" t="s">
        <v>83</v>
      </c>
      <c r="F1838" s="8" t="s">
        <v>84</v>
      </c>
      <c r="G1838" s="8" t="s">
        <v>85</v>
      </c>
      <c r="H1838" t="s">
        <v>28</v>
      </c>
      <c r="I1838" s="4">
        <v>1500</v>
      </c>
      <c r="J1838" s="8">
        <v>20</v>
      </c>
      <c r="K1838" s="4">
        <f t="shared" si="52"/>
        <v>30000</v>
      </c>
      <c r="L1838" s="4">
        <f t="shared" si="53"/>
        <v>12000</v>
      </c>
      <c r="M1838" s="3">
        <v>0.4</v>
      </c>
    </row>
    <row r="1839" spans="2:13" x14ac:dyDescent="0.25">
      <c r="B1839" t="s">
        <v>27</v>
      </c>
      <c r="C1839" s="1" t="s">
        <v>20</v>
      </c>
      <c r="D1839" s="2">
        <v>45088</v>
      </c>
      <c r="E1839" s="8" t="s">
        <v>83</v>
      </c>
      <c r="F1839" s="8" t="s">
        <v>84</v>
      </c>
      <c r="G1839" s="8" t="s">
        <v>85</v>
      </c>
      <c r="H1839" t="s">
        <v>21</v>
      </c>
      <c r="I1839" s="4">
        <v>1200</v>
      </c>
      <c r="J1839" s="8">
        <v>11</v>
      </c>
      <c r="K1839" s="4">
        <f t="shared" si="52"/>
        <v>13200</v>
      </c>
      <c r="L1839" s="4">
        <f t="shared" si="53"/>
        <v>3960</v>
      </c>
      <c r="M1839" s="3">
        <v>0.3</v>
      </c>
    </row>
    <row r="1840" spans="2:13" x14ac:dyDescent="0.25">
      <c r="B1840" t="s">
        <v>13</v>
      </c>
      <c r="C1840" s="1" t="s">
        <v>20</v>
      </c>
      <c r="D1840" s="2">
        <v>45095</v>
      </c>
      <c r="E1840" s="8" t="s">
        <v>83</v>
      </c>
      <c r="F1840" s="8" t="s">
        <v>84</v>
      </c>
      <c r="G1840" s="8" t="s">
        <v>85</v>
      </c>
      <c r="H1840" t="s">
        <v>18</v>
      </c>
      <c r="I1840" s="4">
        <v>8902</v>
      </c>
      <c r="J1840" s="8">
        <v>20</v>
      </c>
      <c r="K1840" s="4">
        <f t="shared" si="52"/>
        <v>178040</v>
      </c>
      <c r="L1840" s="4">
        <f t="shared" si="53"/>
        <v>62313.999999999993</v>
      </c>
      <c r="M1840" s="3">
        <v>0.35</v>
      </c>
    </row>
    <row r="1841" spans="2:13" x14ac:dyDescent="0.25">
      <c r="B1841" t="s">
        <v>27</v>
      </c>
      <c r="C1841" s="1" t="s">
        <v>20</v>
      </c>
      <c r="D1841" s="2">
        <v>45102</v>
      </c>
      <c r="E1841" s="8" t="s">
        <v>83</v>
      </c>
      <c r="F1841" s="8" t="s">
        <v>84</v>
      </c>
      <c r="G1841" s="8" t="s">
        <v>85</v>
      </c>
      <c r="H1841" t="s">
        <v>21</v>
      </c>
      <c r="I1841" s="4">
        <v>1200</v>
      </c>
      <c r="J1841" s="8">
        <v>4</v>
      </c>
      <c r="K1841" s="4">
        <f t="shared" si="52"/>
        <v>4800</v>
      </c>
      <c r="L1841" s="4">
        <f t="shared" si="53"/>
        <v>1440</v>
      </c>
      <c r="M1841" s="3">
        <v>0.3</v>
      </c>
    </row>
    <row r="1842" spans="2:13" x14ac:dyDescent="0.25">
      <c r="B1842" t="s">
        <v>27</v>
      </c>
      <c r="C1842" s="1" t="s">
        <v>14</v>
      </c>
      <c r="D1842" s="2">
        <v>45109</v>
      </c>
      <c r="E1842" s="8" t="s">
        <v>83</v>
      </c>
      <c r="F1842" s="8" t="s">
        <v>84</v>
      </c>
      <c r="G1842" s="8" t="s">
        <v>85</v>
      </c>
      <c r="H1842" t="s">
        <v>32</v>
      </c>
      <c r="I1842" s="4">
        <v>3200</v>
      </c>
      <c r="J1842" s="8">
        <v>10</v>
      </c>
      <c r="K1842" s="4">
        <f t="shared" si="52"/>
        <v>32000</v>
      </c>
      <c r="L1842" s="4">
        <f t="shared" si="53"/>
        <v>6400</v>
      </c>
      <c r="M1842" s="3">
        <v>0.2</v>
      </c>
    </row>
    <row r="1843" spans="2:13" x14ac:dyDescent="0.25">
      <c r="B1843" t="s">
        <v>13</v>
      </c>
      <c r="C1843" s="1" t="s">
        <v>14</v>
      </c>
      <c r="D1843" s="2">
        <v>45116</v>
      </c>
      <c r="E1843" s="8" t="s">
        <v>83</v>
      </c>
      <c r="F1843" s="8" t="s">
        <v>84</v>
      </c>
      <c r="G1843" s="8" t="s">
        <v>85</v>
      </c>
      <c r="H1843" t="s">
        <v>33</v>
      </c>
      <c r="I1843" s="4">
        <v>4600</v>
      </c>
      <c r="J1843" s="8">
        <v>3</v>
      </c>
      <c r="K1843" s="4">
        <f t="shared" si="52"/>
        <v>13800</v>
      </c>
      <c r="L1843" s="4">
        <f t="shared" si="53"/>
        <v>3450</v>
      </c>
      <c r="M1843" s="3">
        <v>0.25</v>
      </c>
    </row>
    <row r="1844" spans="2:13" x14ac:dyDescent="0.25">
      <c r="B1844" t="s">
        <v>27</v>
      </c>
      <c r="C1844" s="1" t="s">
        <v>14</v>
      </c>
      <c r="D1844" s="2">
        <v>45123</v>
      </c>
      <c r="E1844" s="8" t="s">
        <v>83</v>
      </c>
      <c r="F1844" s="8" t="s">
        <v>84</v>
      </c>
      <c r="G1844" s="8" t="s">
        <v>85</v>
      </c>
      <c r="H1844" t="s">
        <v>26</v>
      </c>
      <c r="I1844" s="4">
        <v>1700</v>
      </c>
      <c r="J1844" s="8">
        <v>1</v>
      </c>
      <c r="K1844" s="4">
        <f t="shared" si="52"/>
        <v>1700</v>
      </c>
      <c r="L1844" s="4">
        <f t="shared" si="53"/>
        <v>850</v>
      </c>
      <c r="M1844" s="3">
        <v>0.5</v>
      </c>
    </row>
    <row r="1845" spans="2:13" x14ac:dyDescent="0.25">
      <c r="B1845" t="s">
        <v>34</v>
      </c>
      <c r="C1845" s="1" t="s">
        <v>20</v>
      </c>
      <c r="D1845" s="2">
        <v>45130</v>
      </c>
      <c r="E1845" s="8" t="s">
        <v>83</v>
      </c>
      <c r="F1845" s="8" t="s">
        <v>84</v>
      </c>
      <c r="G1845" s="8" t="s">
        <v>85</v>
      </c>
      <c r="H1845" t="s">
        <v>35</v>
      </c>
      <c r="I1845" s="4">
        <v>4500</v>
      </c>
      <c r="J1845" s="8">
        <v>6</v>
      </c>
      <c r="K1845" s="4">
        <f t="shared" si="52"/>
        <v>27000</v>
      </c>
      <c r="L1845" s="4">
        <f t="shared" si="53"/>
        <v>6750</v>
      </c>
      <c r="M1845" s="3">
        <v>0.25</v>
      </c>
    </row>
    <row r="1846" spans="2:13" x14ac:dyDescent="0.25">
      <c r="B1846" t="s">
        <v>34</v>
      </c>
      <c r="C1846" s="1" t="s">
        <v>20</v>
      </c>
      <c r="D1846" s="2">
        <v>45137</v>
      </c>
      <c r="E1846" s="8" t="s">
        <v>83</v>
      </c>
      <c r="F1846" s="8" t="s">
        <v>84</v>
      </c>
      <c r="G1846" s="8" t="s">
        <v>85</v>
      </c>
      <c r="H1846" t="s">
        <v>30</v>
      </c>
      <c r="I1846" s="4">
        <v>3400</v>
      </c>
      <c r="J1846" s="8">
        <v>11</v>
      </c>
      <c r="K1846" s="4">
        <f t="shared" si="52"/>
        <v>37400</v>
      </c>
      <c r="L1846" s="4">
        <f t="shared" si="53"/>
        <v>13090</v>
      </c>
      <c r="M1846" s="3">
        <v>0.35</v>
      </c>
    </row>
    <row r="1847" spans="2:13" x14ac:dyDescent="0.25">
      <c r="B1847" t="s">
        <v>13</v>
      </c>
      <c r="C1847" s="1" t="s">
        <v>20</v>
      </c>
      <c r="D1847" s="2">
        <v>45144</v>
      </c>
      <c r="E1847" s="8" t="s">
        <v>83</v>
      </c>
      <c r="F1847" s="8" t="s">
        <v>84</v>
      </c>
      <c r="G1847" s="8" t="s">
        <v>85</v>
      </c>
      <c r="H1847" t="s">
        <v>33</v>
      </c>
      <c r="I1847" s="4">
        <v>4600</v>
      </c>
      <c r="J1847" s="8">
        <v>11</v>
      </c>
      <c r="K1847" s="4">
        <f t="shared" si="52"/>
        <v>50600</v>
      </c>
      <c r="L1847" s="4">
        <f t="shared" si="53"/>
        <v>12650</v>
      </c>
      <c r="M1847" s="3">
        <v>0.25</v>
      </c>
    </row>
    <row r="1848" spans="2:13" x14ac:dyDescent="0.25">
      <c r="B1848" t="s">
        <v>13</v>
      </c>
      <c r="C1848" s="1" t="s">
        <v>14</v>
      </c>
      <c r="D1848" s="2">
        <v>45151</v>
      </c>
      <c r="E1848" s="8" t="s">
        <v>83</v>
      </c>
      <c r="F1848" s="8" t="s">
        <v>84</v>
      </c>
      <c r="G1848" s="8" t="s">
        <v>85</v>
      </c>
      <c r="H1848" t="s">
        <v>21</v>
      </c>
      <c r="I1848" s="4">
        <v>1200</v>
      </c>
      <c r="J1848" s="8">
        <v>11</v>
      </c>
      <c r="K1848" s="4">
        <f t="shared" si="52"/>
        <v>13200</v>
      </c>
      <c r="L1848" s="4">
        <f t="shared" si="53"/>
        <v>3960</v>
      </c>
      <c r="M1848" s="3">
        <v>0.3</v>
      </c>
    </row>
    <row r="1849" spans="2:13" x14ac:dyDescent="0.25">
      <c r="B1849" t="s">
        <v>24</v>
      </c>
      <c r="C1849" s="1" t="s">
        <v>14</v>
      </c>
      <c r="D1849" s="2">
        <v>45158</v>
      </c>
      <c r="E1849" s="8" t="s">
        <v>83</v>
      </c>
      <c r="F1849" s="8" t="s">
        <v>84</v>
      </c>
      <c r="G1849" s="8" t="s">
        <v>85</v>
      </c>
      <c r="H1849" t="s">
        <v>23</v>
      </c>
      <c r="I1849" s="4">
        <v>5130</v>
      </c>
      <c r="J1849" s="8">
        <v>11</v>
      </c>
      <c r="K1849" s="4">
        <f t="shared" si="52"/>
        <v>56430</v>
      </c>
      <c r="L1849" s="4">
        <f t="shared" si="53"/>
        <v>22572</v>
      </c>
      <c r="M1849" s="3">
        <v>0.4</v>
      </c>
    </row>
    <row r="1850" spans="2:13" x14ac:dyDescent="0.25">
      <c r="B1850" t="s">
        <v>13</v>
      </c>
      <c r="C1850" s="1" t="s">
        <v>20</v>
      </c>
      <c r="D1850" s="2">
        <v>45165</v>
      </c>
      <c r="E1850" s="8" t="s">
        <v>83</v>
      </c>
      <c r="F1850" s="8" t="s">
        <v>84</v>
      </c>
      <c r="G1850" s="8" t="s">
        <v>85</v>
      </c>
      <c r="H1850" t="s">
        <v>18</v>
      </c>
      <c r="I1850" s="4">
        <v>8902</v>
      </c>
      <c r="J1850" s="8">
        <v>9</v>
      </c>
      <c r="K1850" s="4">
        <f t="shared" si="52"/>
        <v>80118</v>
      </c>
      <c r="L1850" s="4">
        <f t="shared" si="53"/>
        <v>28041.3</v>
      </c>
      <c r="M1850" s="3">
        <v>0.35</v>
      </c>
    </row>
    <row r="1851" spans="2:13" x14ac:dyDescent="0.25">
      <c r="B1851" t="s">
        <v>13</v>
      </c>
      <c r="C1851" s="1" t="s">
        <v>14</v>
      </c>
      <c r="D1851" s="2">
        <v>44562</v>
      </c>
      <c r="E1851" s="8" t="s">
        <v>83</v>
      </c>
      <c r="F1851" s="8" t="s">
        <v>86</v>
      </c>
      <c r="G1851" s="8" t="s">
        <v>87</v>
      </c>
      <c r="H1851" t="s">
        <v>23</v>
      </c>
      <c r="I1851" s="4">
        <v>5130</v>
      </c>
      <c r="J1851" s="8">
        <v>8</v>
      </c>
      <c r="K1851" s="4">
        <f t="shared" si="52"/>
        <v>41040</v>
      </c>
      <c r="L1851" s="4">
        <f t="shared" si="53"/>
        <v>16416</v>
      </c>
      <c r="M1851" s="3">
        <v>0.4</v>
      </c>
    </row>
    <row r="1852" spans="2:13" x14ac:dyDescent="0.25">
      <c r="B1852" t="s">
        <v>13</v>
      </c>
      <c r="C1852" s="1" t="s">
        <v>20</v>
      </c>
      <c r="D1852" s="2">
        <v>44577</v>
      </c>
      <c r="E1852" s="8" t="s">
        <v>83</v>
      </c>
      <c r="F1852" s="8" t="s">
        <v>86</v>
      </c>
      <c r="G1852" s="8" t="s">
        <v>87</v>
      </c>
      <c r="H1852" t="s">
        <v>25</v>
      </c>
      <c r="I1852" s="4">
        <v>300</v>
      </c>
      <c r="J1852" s="8">
        <v>9</v>
      </c>
      <c r="K1852" s="4">
        <f t="shared" si="52"/>
        <v>2700</v>
      </c>
      <c r="L1852" s="4">
        <f t="shared" si="53"/>
        <v>405</v>
      </c>
      <c r="M1852" s="3">
        <v>0.15</v>
      </c>
    </row>
    <row r="1853" spans="2:13" x14ac:dyDescent="0.25">
      <c r="B1853" t="s">
        <v>22</v>
      </c>
      <c r="C1853" s="1" t="s">
        <v>14</v>
      </c>
      <c r="D1853" s="2">
        <v>44584</v>
      </c>
      <c r="E1853" s="8" t="s">
        <v>83</v>
      </c>
      <c r="F1853" s="8" t="s">
        <v>86</v>
      </c>
      <c r="G1853" s="8" t="s">
        <v>87</v>
      </c>
      <c r="H1853" t="s">
        <v>35</v>
      </c>
      <c r="I1853" s="4">
        <v>4500</v>
      </c>
      <c r="J1853" s="8">
        <v>12</v>
      </c>
      <c r="K1853" s="4">
        <f t="shared" si="52"/>
        <v>54000</v>
      </c>
      <c r="L1853" s="4">
        <f t="shared" si="53"/>
        <v>13500</v>
      </c>
      <c r="M1853" s="3">
        <v>0.25</v>
      </c>
    </row>
    <row r="1854" spans="2:13" x14ac:dyDescent="0.25">
      <c r="B1854" t="s">
        <v>24</v>
      </c>
      <c r="C1854" s="1" t="s">
        <v>20</v>
      </c>
      <c r="D1854" s="2">
        <v>44591</v>
      </c>
      <c r="E1854" s="8" t="s">
        <v>83</v>
      </c>
      <c r="F1854" s="8" t="s">
        <v>86</v>
      </c>
      <c r="G1854" s="8" t="s">
        <v>87</v>
      </c>
      <c r="H1854" t="s">
        <v>25</v>
      </c>
      <c r="I1854" s="4">
        <v>300</v>
      </c>
      <c r="J1854" s="8">
        <v>1</v>
      </c>
      <c r="K1854" s="4">
        <f t="shared" si="52"/>
        <v>300</v>
      </c>
      <c r="L1854" s="4">
        <f t="shared" si="53"/>
        <v>45</v>
      </c>
      <c r="M1854" s="3">
        <v>0.15</v>
      </c>
    </row>
    <row r="1855" spans="2:13" x14ac:dyDescent="0.25">
      <c r="B1855" t="s">
        <v>13</v>
      </c>
      <c r="C1855" s="1" t="s">
        <v>20</v>
      </c>
      <c r="D1855" s="2">
        <v>44598</v>
      </c>
      <c r="E1855" s="8" t="s">
        <v>83</v>
      </c>
      <c r="F1855" s="8" t="s">
        <v>86</v>
      </c>
      <c r="G1855" s="8" t="s">
        <v>87</v>
      </c>
      <c r="H1855" t="s">
        <v>23</v>
      </c>
      <c r="I1855" s="4">
        <v>5130</v>
      </c>
      <c r="J1855" s="8">
        <v>2</v>
      </c>
      <c r="K1855" s="4">
        <f t="shared" si="52"/>
        <v>10260</v>
      </c>
      <c r="L1855" s="4">
        <f t="shared" si="53"/>
        <v>4104</v>
      </c>
      <c r="M1855" s="3">
        <v>0.4</v>
      </c>
    </row>
    <row r="1856" spans="2:13" x14ac:dyDescent="0.25">
      <c r="B1856" t="s">
        <v>13</v>
      </c>
      <c r="C1856" s="1" t="s">
        <v>20</v>
      </c>
      <c r="D1856" s="2">
        <v>44605</v>
      </c>
      <c r="E1856" s="8" t="s">
        <v>83</v>
      </c>
      <c r="F1856" s="8" t="s">
        <v>86</v>
      </c>
      <c r="G1856" s="8" t="s">
        <v>87</v>
      </c>
      <c r="H1856" t="s">
        <v>35</v>
      </c>
      <c r="I1856" s="4">
        <v>4500</v>
      </c>
      <c r="J1856" s="8">
        <v>7</v>
      </c>
      <c r="K1856" s="4">
        <f t="shared" si="52"/>
        <v>31500</v>
      </c>
      <c r="L1856" s="4">
        <f t="shared" si="53"/>
        <v>7875</v>
      </c>
      <c r="M1856" s="3">
        <v>0.25</v>
      </c>
    </row>
    <row r="1857" spans="2:13" x14ac:dyDescent="0.25">
      <c r="B1857" t="s">
        <v>24</v>
      </c>
      <c r="C1857" s="1" t="s">
        <v>20</v>
      </c>
      <c r="D1857" s="2">
        <v>44612</v>
      </c>
      <c r="E1857" s="8" t="s">
        <v>83</v>
      </c>
      <c r="F1857" s="8" t="s">
        <v>86</v>
      </c>
      <c r="G1857" s="8" t="s">
        <v>87</v>
      </c>
      <c r="H1857" t="s">
        <v>32</v>
      </c>
      <c r="I1857" s="4">
        <v>3200</v>
      </c>
      <c r="J1857" s="8">
        <v>12</v>
      </c>
      <c r="K1857" s="4">
        <f t="shared" si="52"/>
        <v>38400</v>
      </c>
      <c r="L1857" s="4">
        <f t="shared" si="53"/>
        <v>7680</v>
      </c>
      <c r="M1857" s="3">
        <v>0.2</v>
      </c>
    </row>
    <row r="1858" spans="2:13" x14ac:dyDescent="0.25">
      <c r="B1858" t="s">
        <v>22</v>
      </c>
      <c r="C1858" s="1" t="s">
        <v>20</v>
      </c>
      <c r="D1858" s="2">
        <v>44619</v>
      </c>
      <c r="E1858" s="8" t="s">
        <v>83</v>
      </c>
      <c r="F1858" s="8" t="s">
        <v>86</v>
      </c>
      <c r="G1858" s="8" t="s">
        <v>87</v>
      </c>
      <c r="H1858" t="s">
        <v>19</v>
      </c>
      <c r="I1858" s="4">
        <v>500</v>
      </c>
      <c r="J1858" s="8">
        <v>15</v>
      </c>
      <c r="K1858" s="4">
        <f t="shared" si="52"/>
        <v>7500</v>
      </c>
      <c r="L1858" s="4">
        <f t="shared" si="53"/>
        <v>1875</v>
      </c>
      <c r="M1858" s="3">
        <v>0.25</v>
      </c>
    </row>
    <row r="1859" spans="2:13" x14ac:dyDescent="0.25">
      <c r="B1859" t="s">
        <v>13</v>
      </c>
      <c r="C1859" s="1" t="s">
        <v>20</v>
      </c>
      <c r="D1859" s="2">
        <v>44626</v>
      </c>
      <c r="E1859" s="8" t="s">
        <v>83</v>
      </c>
      <c r="F1859" s="8" t="s">
        <v>86</v>
      </c>
      <c r="G1859" s="8" t="s">
        <v>87</v>
      </c>
      <c r="H1859" t="s">
        <v>25</v>
      </c>
      <c r="I1859" s="4">
        <v>300</v>
      </c>
      <c r="J1859" s="8">
        <v>3</v>
      </c>
      <c r="K1859" s="4">
        <f t="shared" si="52"/>
        <v>900</v>
      </c>
      <c r="L1859" s="4">
        <f t="shared" si="53"/>
        <v>135</v>
      </c>
      <c r="M1859" s="3">
        <v>0.15</v>
      </c>
    </row>
    <row r="1860" spans="2:13" x14ac:dyDescent="0.25">
      <c r="B1860" t="s">
        <v>27</v>
      </c>
      <c r="C1860" s="1" t="s">
        <v>14</v>
      </c>
      <c r="D1860" s="2">
        <v>44633</v>
      </c>
      <c r="E1860" s="8" t="s">
        <v>83</v>
      </c>
      <c r="F1860" s="8" t="s">
        <v>86</v>
      </c>
      <c r="G1860" s="8" t="s">
        <v>87</v>
      </c>
      <c r="H1860" t="s">
        <v>23</v>
      </c>
      <c r="I1860" s="4">
        <v>5130</v>
      </c>
      <c r="J1860" s="8">
        <v>5</v>
      </c>
      <c r="K1860" s="4">
        <f t="shared" ref="K1860:K1891" si="54">I1860*J1860</f>
        <v>25650</v>
      </c>
      <c r="L1860" s="4">
        <f t="shared" ref="L1860:L1891" si="55">K1860*M1860</f>
        <v>10260</v>
      </c>
      <c r="M1860" s="3">
        <v>0.4</v>
      </c>
    </row>
    <row r="1861" spans="2:13" x14ac:dyDescent="0.25">
      <c r="B1861" t="s">
        <v>13</v>
      </c>
      <c r="C1861" s="1" t="s">
        <v>14</v>
      </c>
      <c r="D1861" s="2">
        <v>44640</v>
      </c>
      <c r="E1861" s="8" t="s">
        <v>83</v>
      </c>
      <c r="F1861" s="8" t="s">
        <v>86</v>
      </c>
      <c r="G1861" s="8" t="s">
        <v>87</v>
      </c>
      <c r="H1861" t="s">
        <v>28</v>
      </c>
      <c r="I1861" s="4">
        <v>1500</v>
      </c>
      <c r="J1861" s="8">
        <v>4</v>
      </c>
      <c r="K1861" s="4">
        <f t="shared" si="54"/>
        <v>6000</v>
      </c>
      <c r="L1861" s="4">
        <f t="shared" si="55"/>
        <v>2400</v>
      </c>
      <c r="M1861" s="3">
        <v>0.4</v>
      </c>
    </row>
    <row r="1862" spans="2:13" x14ac:dyDescent="0.25">
      <c r="B1862" t="s">
        <v>24</v>
      </c>
      <c r="C1862" s="1" t="s">
        <v>20</v>
      </c>
      <c r="D1862" s="2">
        <v>44647</v>
      </c>
      <c r="E1862" s="8" t="s">
        <v>83</v>
      </c>
      <c r="F1862" s="8" t="s">
        <v>86</v>
      </c>
      <c r="G1862" s="8" t="s">
        <v>87</v>
      </c>
      <c r="H1862" t="s">
        <v>18</v>
      </c>
      <c r="I1862" s="4">
        <v>8902</v>
      </c>
      <c r="J1862" s="8">
        <v>1</v>
      </c>
      <c r="K1862" s="4">
        <f t="shared" si="54"/>
        <v>8902</v>
      </c>
      <c r="L1862" s="4">
        <f t="shared" si="55"/>
        <v>3115.7</v>
      </c>
      <c r="M1862" s="3">
        <v>0.35</v>
      </c>
    </row>
    <row r="1863" spans="2:13" x14ac:dyDescent="0.25">
      <c r="B1863" t="s">
        <v>34</v>
      </c>
      <c r="C1863" s="1" t="s">
        <v>20</v>
      </c>
      <c r="D1863" s="2">
        <v>44654</v>
      </c>
      <c r="E1863" s="8" t="s">
        <v>83</v>
      </c>
      <c r="F1863" s="8" t="s">
        <v>86</v>
      </c>
      <c r="G1863" s="8" t="s">
        <v>87</v>
      </c>
      <c r="H1863" t="s">
        <v>21</v>
      </c>
      <c r="I1863" s="4">
        <v>1200</v>
      </c>
      <c r="J1863" s="8">
        <v>9</v>
      </c>
      <c r="K1863" s="4">
        <f t="shared" si="54"/>
        <v>10800</v>
      </c>
      <c r="L1863" s="4">
        <f t="shared" si="55"/>
        <v>3240</v>
      </c>
      <c r="M1863" s="3">
        <v>0.3</v>
      </c>
    </row>
    <row r="1864" spans="2:13" x14ac:dyDescent="0.25">
      <c r="B1864" t="s">
        <v>13</v>
      </c>
      <c r="C1864" s="1" t="s">
        <v>20</v>
      </c>
      <c r="D1864" s="2">
        <v>44661</v>
      </c>
      <c r="E1864" s="8" t="s">
        <v>83</v>
      </c>
      <c r="F1864" s="8" t="s">
        <v>86</v>
      </c>
      <c r="G1864" s="8" t="s">
        <v>87</v>
      </c>
      <c r="H1864" t="s">
        <v>19</v>
      </c>
      <c r="I1864" s="4">
        <v>500</v>
      </c>
      <c r="J1864" s="8">
        <v>10</v>
      </c>
      <c r="K1864" s="4">
        <f t="shared" si="54"/>
        <v>5000</v>
      </c>
      <c r="L1864" s="4">
        <f t="shared" si="55"/>
        <v>1250</v>
      </c>
      <c r="M1864" s="3">
        <v>0.25</v>
      </c>
    </row>
    <row r="1865" spans="2:13" x14ac:dyDescent="0.25">
      <c r="B1865" t="s">
        <v>34</v>
      </c>
      <c r="C1865" s="1" t="s">
        <v>20</v>
      </c>
      <c r="D1865" s="2">
        <v>44668</v>
      </c>
      <c r="E1865" s="8" t="s">
        <v>83</v>
      </c>
      <c r="F1865" s="8" t="s">
        <v>86</v>
      </c>
      <c r="G1865" s="8" t="s">
        <v>87</v>
      </c>
      <c r="H1865" t="s">
        <v>35</v>
      </c>
      <c r="I1865" s="4">
        <v>4500</v>
      </c>
      <c r="J1865" s="8">
        <v>5</v>
      </c>
      <c r="K1865" s="4">
        <f t="shared" si="54"/>
        <v>22500</v>
      </c>
      <c r="L1865" s="4">
        <f t="shared" si="55"/>
        <v>5625</v>
      </c>
      <c r="M1865" s="3">
        <v>0.25</v>
      </c>
    </row>
    <row r="1866" spans="2:13" x14ac:dyDescent="0.25">
      <c r="B1866" t="s">
        <v>34</v>
      </c>
      <c r="C1866" s="1" t="s">
        <v>20</v>
      </c>
      <c r="D1866" s="2">
        <v>44675</v>
      </c>
      <c r="E1866" s="8" t="s">
        <v>83</v>
      </c>
      <c r="F1866" s="8" t="s">
        <v>86</v>
      </c>
      <c r="G1866" s="8" t="s">
        <v>87</v>
      </c>
      <c r="H1866" t="s">
        <v>25</v>
      </c>
      <c r="I1866" s="4">
        <v>300</v>
      </c>
      <c r="J1866" s="8">
        <v>3</v>
      </c>
      <c r="K1866" s="4">
        <f t="shared" si="54"/>
        <v>900</v>
      </c>
      <c r="L1866" s="4">
        <f t="shared" si="55"/>
        <v>135</v>
      </c>
      <c r="M1866" s="3">
        <v>0.15</v>
      </c>
    </row>
    <row r="1867" spans="2:13" x14ac:dyDescent="0.25">
      <c r="B1867" t="s">
        <v>13</v>
      </c>
      <c r="C1867" s="1" t="s">
        <v>20</v>
      </c>
      <c r="D1867" s="2">
        <v>44682</v>
      </c>
      <c r="E1867" s="8" t="s">
        <v>83</v>
      </c>
      <c r="F1867" s="8" t="s">
        <v>86</v>
      </c>
      <c r="G1867" s="8" t="s">
        <v>87</v>
      </c>
      <c r="H1867" t="s">
        <v>33</v>
      </c>
      <c r="I1867" s="4">
        <v>4600</v>
      </c>
      <c r="J1867" s="8">
        <v>12</v>
      </c>
      <c r="K1867" s="4">
        <f t="shared" si="54"/>
        <v>55200</v>
      </c>
      <c r="L1867" s="4">
        <f t="shared" si="55"/>
        <v>13800</v>
      </c>
      <c r="M1867" s="3">
        <v>0.25</v>
      </c>
    </row>
    <row r="1868" spans="2:13" x14ac:dyDescent="0.25">
      <c r="B1868" t="s">
        <v>13</v>
      </c>
      <c r="C1868" s="1" t="s">
        <v>20</v>
      </c>
      <c r="D1868" s="2">
        <v>44689</v>
      </c>
      <c r="E1868" s="8" t="s">
        <v>83</v>
      </c>
      <c r="F1868" s="8" t="s">
        <v>86</v>
      </c>
      <c r="G1868" s="8" t="s">
        <v>87</v>
      </c>
      <c r="H1868" t="s">
        <v>25</v>
      </c>
      <c r="I1868" s="4">
        <v>300</v>
      </c>
      <c r="J1868" s="8">
        <v>8</v>
      </c>
      <c r="K1868" s="4">
        <f t="shared" si="54"/>
        <v>2400</v>
      </c>
      <c r="L1868" s="4">
        <f t="shared" si="55"/>
        <v>360</v>
      </c>
      <c r="M1868" s="3">
        <v>0.15</v>
      </c>
    </row>
    <row r="1869" spans="2:13" x14ac:dyDescent="0.25">
      <c r="B1869" t="s">
        <v>13</v>
      </c>
      <c r="C1869" s="1" t="s">
        <v>14</v>
      </c>
      <c r="D1869" s="2">
        <v>44696</v>
      </c>
      <c r="E1869" s="8" t="s">
        <v>83</v>
      </c>
      <c r="F1869" s="8" t="s">
        <v>86</v>
      </c>
      <c r="G1869" s="8" t="s">
        <v>87</v>
      </c>
      <c r="H1869" t="s">
        <v>29</v>
      </c>
      <c r="I1869" s="4">
        <v>5340</v>
      </c>
      <c r="J1869" s="8">
        <v>3</v>
      </c>
      <c r="K1869" s="4">
        <f t="shared" si="54"/>
        <v>16020</v>
      </c>
      <c r="L1869" s="4">
        <f t="shared" si="55"/>
        <v>4806</v>
      </c>
      <c r="M1869" s="3">
        <v>0.3</v>
      </c>
    </row>
    <row r="1870" spans="2:13" x14ac:dyDescent="0.25">
      <c r="B1870" t="s">
        <v>22</v>
      </c>
      <c r="C1870" s="1" t="s">
        <v>14</v>
      </c>
      <c r="D1870" s="2">
        <v>44703</v>
      </c>
      <c r="E1870" s="8" t="s">
        <v>83</v>
      </c>
      <c r="F1870" s="8" t="s">
        <v>86</v>
      </c>
      <c r="G1870" s="8" t="s">
        <v>87</v>
      </c>
      <c r="H1870" t="s">
        <v>32</v>
      </c>
      <c r="I1870" s="4">
        <v>3200</v>
      </c>
      <c r="J1870" s="8">
        <v>10</v>
      </c>
      <c r="K1870" s="4">
        <f t="shared" si="54"/>
        <v>32000</v>
      </c>
      <c r="L1870" s="4">
        <f t="shared" si="55"/>
        <v>6400</v>
      </c>
      <c r="M1870" s="3">
        <v>0.2</v>
      </c>
    </row>
    <row r="1871" spans="2:13" x14ac:dyDescent="0.25">
      <c r="B1871" t="s">
        <v>34</v>
      </c>
      <c r="C1871" s="1" t="s">
        <v>20</v>
      </c>
      <c r="D1871" s="2">
        <v>44710</v>
      </c>
      <c r="E1871" s="8" t="s">
        <v>83</v>
      </c>
      <c r="F1871" s="8" t="s">
        <v>86</v>
      </c>
      <c r="G1871" s="8" t="s">
        <v>87</v>
      </c>
      <c r="H1871" t="s">
        <v>29</v>
      </c>
      <c r="I1871" s="4">
        <v>5340</v>
      </c>
      <c r="J1871" s="8">
        <v>9</v>
      </c>
      <c r="K1871" s="4">
        <f t="shared" si="54"/>
        <v>48060</v>
      </c>
      <c r="L1871" s="4">
        <f t="shared" si="55"/>
        <v>14418</v>
      </c>
      <c r="M1871" s="3">
        <v>0.3</v>
      </c>
    </row>
    <row r="1872" spans="2:13" x14ac:dyDescent="0.25">
      <c r="B1872" t="s">
        <v>13</v>
      </c>
      <c r="C1872" s="1" t="s">
        <v>20</v>
      </c>
      <c r="D1872" s="2">
        <v>44717</v>
      </c>
      <c r="E1872" s="8" t="s">
        <v>83</v>
      </c>
      <c r="F1872" s="8" t="s">
        <v>86</v>
      </c>
      <c r="G1872" s="8" t="s">
        <v>87</v>
      </c>
      <c r="H1872" t="s">
        <v>30</v>
      </c>
      <c r="I1872" s="4">
        <v>3400</v>
      </c>
      <c r="J1872" s="8">
        <v>12</v>
      </c>
      <c r="K1872" s="4">
        <f t="shared" si="54"/>
        <v>40800</v>
      </c>
      <c r="L1872" s="4">
        <f t="shared" si="55"/>
        <v>14280</v>
      </c>
      <c r="M1872" s="3">
        <v>0.35</v>
      </c>
    </row>
    <row r="1873" spans="2:13" x14ac:dyDescent="0.25">
      <c r="B1873" t="s">
        <v>24</v>
      </c>
      <c r="C1873" s="1" t="s">
        <v>20</v>
      </c>
      <c r="D1873" s="2">
        <v>44724</v>
      </c>
      <c r="E1873" s="8" t="s">
        <v>83</v>
      </c>
      <c r="F1873" s="8" t="s">
        <v>86</v>
      </c>
      <c r="G1873" s="8" t="s">
        <v>87</v>
      </c>
      <c r="H1873" t="s">
        <v>28</v>
      </c>
      <c r="I1873" s="4">
        <v>1500</v>
      </c>
      <c r="J1873" s="8">
        <v>7</v>
      </c>
      <c r="K1873" s="4">
        <f t="shared" si="54"/>
        <v>10500</v>
      </c>
      <c r="L1873" s="4">
        <f t="shared" si="55"/>
        <v>4200</v>
      </c>
      <c r="M1873" s="3">
        <v>0.4</v>
      </c>
    </row>
    <row r="1874" spans="2:13" x14ac:dyDescent="0.25">
      <c r="B1874" t="s">
        <v>24</v>
      </c>
      <c r="C1874" s="1" t="s">
        <v>14</v>
      </c>
      <c r="D1874" s="2">
        <v>44731</v>
      </c>
      <c r="E1874" s="8" t="s">
        <v>83</v>
      </c>
      <c r="F1874" s="8" t="s">
        <v>86</v>
      </c>
      <c r="G1874" s="8" t="s">
        <v>87</v>
      </c>
      <c r="H1874" t="s">
        <v>21</v>
      </c>
      <c r="I1874" s="4">
        <v>1200</v>
      </c>
      <c r="J1874" s="8">
        <v>4</v>
      </c>
      <c r="K1874" s="4">
        <f t="shared" si="54"/>
        <v>4800</v>
      </c>
      <c r="L1874" s="4">
        <f t="shared" si="55"/>
        <v>1440</v>
      </c>
      <c r="M1874" s="3">
        <v>0.3</v>
      </c>
    </row>
    <row r="1875" spans="2:13" x14ac:dyDescent="0.25">
      <c r="B1875" t="s">
        <v>13</v>
      </c>
      <c r="C1875" s="1" t="s">
        <v>20</v>
      </c>
      <c r="D1875" s="2">
        <v>44738</v>
      </c>
      <c r="E1875" s="8" t="s">
        <v>83</v>
      </c>
      <c r="F1875" s="8" t="s">
        <v>86</v>
      </c>
      <c r="G1875" s="8" t="s">
        <v>87</v>
      </c>
      <c r="H1875" t="s">
        <v>19</v>
      </c>
      <c r="I1875" s="4">
        <v>500</v>
      </c>
      <c r="J1875" s="8">
        <v>15</v>
      </c>
      <c r="K1875" s="4">
        <f t="shared" si="54"/>
        <v>7500</v>
      </c>
      <c r="L1875" s="4">
        <f t="shared" si="55"/>
        <v>1875</v>
      </c>
      <c r="M1875" s="3">
        <v>0.25</v>
      </c>
    </row>
    <row r="1876" spans="2:13" x14ac:dyDescent="0.25">
      <c r="B1876" t="s">
        <v>24</v>
      </c>
      <c r="C1876" s="1" t="s">
        <v>20</v>
      </c>
      <c r="D1876" s="2">
        <v>44745</v>
      </c>
      <c r="E1876" s="8" t="s">
        <v>83</v>
      </c>
      <c r="F1876" s="8" t="s">
        <v>86</v>
      </c>
      <c r="G1876" s="8" t="s">
        <v>87</v>
      </c>
      <c r="H1876" t="s">
        <v>21</v>
      </c>
      <c r="I1876" s="4">
        <v>1200</v>
      </c>
      <c r="J1876" s="8">
        <v>12</v>
      </c>
      <c r="K1876" s="4">
        <f t="shared" si="54"/>
        <v>14400</v>
      </c>
      <c r="L1876" s="4">
        <f t="shared" si="55"/>
        <v>4320</v>
      </c>
      <c r="M1876" s="3">
        <v>0.3</v>
      </c>
    </row>
    <row r="1877" spans="2:13" x14ac:dyDescent="0.25">
      <c r="B1877" t="s">
        <v>13</v>
      </c>
      <c r="C1877" s="1" t="s">
        <v>14</v>
      </c>
      <c r="D1877" s="2">
        <v>44752</v>
      </c>
      <c r="E1877" s="8" t="s">
        <v>83</v>
      </c>
      <c r="F1877" s="8" t="s">
        <v>86</v>
      </c>
      <c r="G1877" s="8" t="s">
        <v>87</v>
      </c>
      <c r="H1877" t="s">
        <v>30</v>
      </c>
      <c r="I1877" s="4">
        <v>3400</v>
      </c>
      <c r="J1877" s="8">
        <v>7</v>
      </c>
      <c r="K1877" s="4">
        <f t="shared" si="54"/>
        <v>23800</v>
      </c>
      <c r="L1877" s="4">
        <f t="shared" si="55"/>
        <v>8330</v>
      </c>
      <c r="M1877" s="3">
        <v>0.35</v>
      </c>
    </row>
    <row r="1878" spans="2:13" x14ac:dyDescent="0.25">
      <c r="B1878" t="s">
        <v>27</v>
      </c>
      <c r="C1878" s="1" t="s">
        <v>14</v>
      </c>
      <c r="D1878" s="2">
        <v>44759</v>
      </c>
      <c r="E1878" s="8" t="s">
        <v>83</v>
      </c>
      <c r="F1878" s="8" t="s">
        <v>86</v>
      </c>
      <c r="G1878" s="8" t="s">
        <v>87</v>
      </c>
      <c r="H1878" t="s">
        <v>29</v>
      </c>
      <c r="I1878" s="4">
        <v>5340</v>
      </c>
      <c r="J1878" s="8">
        <v>7</v>
      </c>
      <c r="K1878" s="4">
        <f t="shared" si="54"/>
        <v>37380</v>
      </c>
      <c r="L1878" s="4">
        <f t="shared" si="55"/>
        <v>11214</v>
      </c>
      <c r="M1878" s="3">
        <v>0.3</v>
      </c>
    </row>
    <row r="1879" spans="2:13" x14ac:dyDescent="0.25">
      <c r="B1879" t="s">
        <v>13</v>
      </c>
      <c r="C1879" s="1" t="s">
        <v>20</v>
      </c>
      <c r="D1879" s="2">
        <v>44766</v>
      </c>
      <c r="E1879" s="8" t="s">
        <v>83</v>
      </c>
      <c r="F1879" s="8" t="s">
        <v>86</v>
      </c>
      <c r="G1879" s="8" t="s">
        <v>87</v>
      </c>
      <c r="H1879" t="s">
        <v>32</v>
      </c>
      <c r="I1879" s="4">
        <v>3200</v>
      </c>
      <c r="J1879" s="8">
        <v>2</v>
      </c>
      <c r="K1879" s="4">
        <f t="shared" si="54"/>
        <v>6400</v>
      </c>
      <c r="L1879" s="4">
        <f t="shared" si="55"/>
        <v>1280</v>
      </c>
      <c r="M1879" s="3">
        <v>0.2</v>
      </c>
    </row>
    <row r="1880" spans="2:13" x14ac:dyDescent="0.25">
      <c r="B1880" t="s">
        <v>13</v>
      </c>
      <c r="C1880" s="1" t="s">
        <v>20</v>
      </c>
      <c r="D1880" s="2">
        <v>44766</v>
      </c>
      <c r="E1880" s="8" t="s">
        <v>83</v>
      </c>
      <c r="F1880" s="8" t="s">
        <v>86</v>
      </c>
      <c r="G1880" s="8" t="s">
        <v>87</v>
      </c>
      <c r="H1880" t="s">
        <v>32</v>
      </c>
      <c r="I1880" s="4">
        <v>3200</v>
      </c>
      <c r="J1880" s="8">
        <v>2</v>
      </c>
      <c r="K1880" s="4">
        <f t="shared" si="54"/>
        <v>6400</v>
      </c>
      <c r="L1880" s="4">
        <f t="shared" si="55"/>
        <v>1280</v>
      </c>
      <c r="M1880" s="3">
        <v>0.2</v>
      </c>
    </row>
    <row r="1881" spans="2:13" x14ac:dyDescent="0.25">
      <c r="B1881" t="s">
        <v>22</v>
      </c>
      <c r="C1881" s="1" t="s">
        <v>20</v>
      </c>
      <c r="D1881" s="2">
        <v>44773</v>
      </c>
      <c r="E1881" s="8" t="s">
        <v>83</v>
      </c>
      <c r="F1881" s="8" t="s">
        <v>86</v>
      </c>
      <c r="G1881" s="8" t="s">
        <v>87</v>
      </c>
      <c r="H1881" t="s">
        <v>25</v>
      </c>
      <c r="I1881" s="4">
        <v>300</v>
      </c>
      <c r="J1881" s="8">
        <v>1</v>
      </c>
      <c r="K1881" s="4">
        <f t="shared" si="54"/>
        <v>300</v>
      </c>
      <c r="L1881" s="4">
        <f t="shared" si="55"/>
        <v>45</v>
      </c>
      <c r="M1881" s="3">
        <v>0.15</v>
      </c>
    </row>
    <row r="1882" spans="2:13" x14ac:dyDescent="0.25">
      <c r="B1882" t="s">
        <v>13</v>
      </c>
      <c r="C1882" s="1" t="s">
        <v>20</v>
      </c>
      <c r="D1882" s="2">
        <v>44780</v>
      </c>
      <c r="E1882" s="8" t="s">
        <v>83</v>
      </c>
      <c r="F1882" s="8" t="s">
        <v>86</v>
      </c>
      <c r="G1882" s="8" t="s">
        <v>87</v>
      </c>
      <c r="H1882" t="s">
        <v>18</v>
      </c>
      <c r="I1882" s="4">
        <v>8902</v>
      </c>
      <c r="J1882" s="8">
        <v>8</v>
      </c>
      <c r="K1882" s="4">
        <f t="shared" si="54"/>
        <v>71216</v>
      </c>
      <c r="L1882" s="4">
        <f t="shared" si="55"/>
        <v>24925.599999999999</v>
      </c>
      <c r="M1882" s="3">
        <v>0.35</v>
      </c>
    </row>
    <row r="1883" spans="2:13" x14ac:dyDescent="0.25">
      <c r="B1883" t="s">
        <v>13</v>
      </c>
      <c r="C1883" s="1" t="s">
        <v>20</v>
      </c>
      <c r="D1883" s="2">
        <v>44787</v>
      </c>
      <c r="E1883" s="8" t="s">
        <v>83</v>
      </c>
      <c r="F1883" s="8" t="s">
        <v>86</v>
      </c>
      <c r="G1883" s="8" t="s">
        <v>87</v>
      </c>
      <c r="H1883" t="s">
        <v>25</v>
      </c>
      <c r="I1883" s="4">
        <v>300</v>
      </c>
      <c r="J1883" s="8">
        <v>4</v>
      </c>
      <c r="K1883" s="4">
        <f t="shared" si="54"/>
        <v>1200</v>
      </c>
      <c r="L1883" s="4">
        <f t="shared" si="55"/>
        <v>180</v>
      </c>
      <c r="M1883" s="3">
        <v>0.15</v>
      </c>
    </row>
    <row r="1884" spans="2:13" x14ac:dyDescent="0.25">
      <c r="B1884" t="s">
        <v>13</v>
      </c>
      <c r="C1884" s="1" t="s">
        <v>20</v>
      </c>
      <c r="D1884" s="2">
        <v>44794</v>
      </c>
      <c r="E1884" s="8" t="s">
        <v>83</v>
      </c>
      <c r="F1884" s="8" t="s">
        <v>86</v>
      </c>
      <c r="G1884" s="8" t="s">
        <v>87</v>
      </c>
      <c r="H1884" t="s">
        <v>33</v>
      </c>
      <c r="I1884" s="4">
        <v>4600</v>
      </c>
      <c r="J1884" s="8">
        <v>8</v>
      </c>
      <c r="K1884" s="4">
        <f t="shared" si="54"/>
        <v>36800</v>
      </c>
      <c r="L1884" s="4">
        <f t="shared" si="55"/>
        <v>9200</v>
      </c>
      <c r="M1884" s="3">
        <v>0.25</v>
      </c>
    </row>
    <row r="1885" spans="2:13" x14ac:dyDescent="0.25">
      <c r="B1885" t="s">
        <v>13</v>
      </c>
      <c r="C1885" s="1" t="s">
        <v>20</v>
      </c>
      <c r="D1885" s="2">
        <v>44801</v>
      </c>
      <c r="E1885" s="8" t="s">
        <v>83</v>
      </c>
      <c r="F1885" s="8" t="s">
        <v>86</v>
      </c>
      <c r="G1885" s="8" t="s">
        <v>87</v>
      </c>
      <c r="H1885" t="s">
        <v>31</v>
      </c>
      <c r="I1885" s="4">
        <v>5300</v>
      </c>
      <c r="J1885" s="8">
        <v>5</v>
      </c>
      <c r="K1885" s="4">
        <f t="shared" si="54"/>
        <v>26500</v>
      </c>
      <c r="L1885" s="4">
        <f t="shared" si="55"/>
        <v>7950</v>
      </c>
      <c r="M1885" s="3">
        <v>0.3</v>
      </c>
    </row>
    <row r="1886" spans="2:13" x14ac:dyDescent="0.25">
      <c r="B1886" t="s">
        <v>13</v>
      </c>
      <c r="C1886" s="1" t="s">
        <v>20</v>
      </c>
      <c r="D1886" s="2">
        <v>44808</v>
      </c>
      <c r="E1886" s="8" t="s">
        <v>83</v>
      </c>
      <c r="F1886" s="8" t="s">
        <v>86</v>
      </c>
      <c r="G1886" s="8" t="s">
        <v>87</v>
      </c>
      <c r="H1886" t="s">
        <v>26</v>
      </c>
      <c r="I1886" s="4">
        <v>1700</v>
      </c>
      <c r="J1886" s="8">
        <v>12</v>
      </c>
      <c r="K1886" s="4">
        <f t="shared" si="54"/>
        <v>20400</v>
      </c>
      <c r="L1886" s="4">
        <f t="shared" si="55"/>
        <v>10200</v>
      </c>
      <c r="M1886" s="3">
        <v>0.5</v>
      </c>
    </row>
    <row r="1887" spans="2:13" x14ac:dyDescent="0.25">
      <c r="B1887" t="s">
        <v>13</v>
      </c>
      <c r="C1887" s="1" t="s">
        <v>14</v>
      </c>
      <c r="D1887" s="2">
        <v>44815</v>
      </c>
      <c r="E1887" s="8" t="s">
        <v>83</v>
      </c>
      <c r="F1887" s="8" t="s">
        <v>86</v>
      </c>
      <c r="G1887" s="8" t="s">
        <v>87</v>
      </c>
      <c r="H1887" t="s">
        <v>26</v>
      </c>
      <c r="I1887" s="4">
        <v>1700</v>
      </c>
      <c r="J1887" s="8">
        <v>9</v>
      </c>
      <c r="K1887" s="4">
        <f t="shared" si="54"/>
        <v>15300</v>
      </c>
      <c r="L1887" s="4">
        <f t="shared" si="55"/>
        <v>7650</v>
      </c>
      <c r="M1887" s="3">
        <v>0.5</v>
      </c>
    </row>
    <row r="1888" spans="2:13" x14ac:dyDescent="0.25">
      <c r="B1888" t="s">
        <v>13</v>
      </c>
      <c r="C1888" s="1" t="s">
        <v>14</v>
      </c>
      <c r="D1888" s="2">
        <v>44822</v>
      </c>
      <c r="E1888" s="8" t="s">
        <v>83</v>
      </c>
      <c r="F1888" s="8" t="s">
        <v>86</v>
      </c>
      <c r="G1888" s="8" t="s">
        <v>87</v>
      </c>
      <c r="H1888" t="s">
        <v>32</v>
      </c>
      <c r="I1888" s="4">
        <v>3200</v>
      </c>
      <c r="J1888" s="8">
        <v>3</v>
      </c>
      <c r="K1888" s="4">
        <f t="shared" si="54"/>
        <v>9600</v>
      </c>
      <c r="L1888" s="4">
        <f t="shared" si="55"/>
        <v>1920</v>
      </c>
      <c r="M1888" s="3">
        <v>0.2</v>
      </c>
    </row>
    <row r="1889" spans="2:13" x14ac:dyDescent="0.25">
      <c r="B1889" t="s">
        <v>27</v>
      </c>
      <c r="C1889" s="1" t="s">
        <v>20</v>
      </c>
      <c r="D1889" s="2">
        <v>44829</v>
      </c>
      <c r="E1889" s="8" t="s">
        <v>83</v>
      </c>
      <c r="F1889" s="8" t="s">
        <v>86</v>
      </c>
      <c r="G1889" s="8" t="s">
        <v>87</v>
      </c>
      <c r="H1889" t="s">
        <v>35</v>
      </c>
      <c r="I1889" s="4">
        <v>4500</v>
      </c>
      <c r="J1889" s="8">
        <v>2</v>
      </c>
      <c r="K1889" s="4">
        <f t="shared" si="54"/>
        <v>9000</v>
      </c>
      <c r="L1889" s="4">
        <f t="shared" si="55"/>
        <v>2250</v>
      </c>
      <c r="M1889" s="3">
        <v>0.25</v>
      </c>
    </row>
    <row r="1890" spans="2:13" x14ac:dyDescent="0.25">
      <c r="B1890" t="s">
        <v>27</v>
      </c>
      <c r="C1890" s="1" t="s">
        <v>20</v>
      </c>
      <c r="D1890" s="2">
        <v>44836</v>
      </c>
      <c r="E1890" s="8" t="s">
        <v>83</v>
      </c>
      <c r="F1890" s="8" t="s">
        <v>86</v>
      </c>
      <c r="G1890" s="8" t="s">
        <v>87</v>
      </c>
      <c r="H1890" t="s">
        <v>30</v>
      </c>
      <c r="I1890" s="4">
        <v>3400</v>
      </c>
      <c r="J1890" s="8">
        <v>10</v>
      </c>
      <c r="K1890" s="4">
        <f t="shared" si="54"/>
        <v>34000</v>
      </c>
      <c r="L1890" s="4">
        <f t="shared" si="55"/>
        <v>11900</v>
      </c>
      <c r="M1890" s="3">
        <v>0.35</v>
      </c>
    </row>
    <row r="1891" spans="2:13" x14ac:dyDescent="0.25">
      <c r="B1891" t="s">
        <v>13</v>
      </c>
      <c r="C1891" s="1" t="s">
        <v>20</v>
      </c>
      <c r="D1891" s="2">
        <v>44843</v>
      </c>
      <c r="E1891" s="8" t="s">
        <v>83</v>
      </c>
      <c r="F1891" s="8" t="s">
        <v>86</v>
      </c>
      <c r="G1891" s="8" t="s">
        <v>87</v>
      </c>
      <c r="H1891" t="s">
        <v>21</v>
      </c>
      <c r="I1891" s="4">
        <v>1200</v>
      </c>
      <c r="J1891" s="8">
        <v>8</v>
      </c>
      <c r="K1891" s="4">
        <f t="shared" si="54"/>
        <v>9600</v>
      </c>
      <c r="L1891" s="4">
        <f t="shared" si="55"/>
        <v>2880</v>
      </c>
      <c r="M1891" s="3">
        <v>0.3</v>
      </c>
    </row>
    <row r="1892" spans="2:13" x14ac:dyDescent="0.25">
      <c r="B1892" t="s">
        <v>27</v>
      </c>
      <c r="C1892" s="1" t="s">
        <v>20</v>
      </c>
      <c r="D1892" s="2">
        <v>44850</v>
      </c>
      <c r="E1892" s="8" t="s">
        <v>83</v>
      </c>
      <c r="F1892" s="8" t="s">
        <v>86</v>
      </c>
      <c r="G1892" s="8" t="s">
        <v>87</v>
      </c>
      <c r="H1892" t="s">
        <v>35</v>
      </c>
      <c r="I1892" s="4">
        <v>4500</v>
      </c>
      <c r="J1892" s="8">
        <v>9</v>
      </c>
      <c r="K1892" s="4">
        <f t="shared" ref="K1892:K1923" si="56">I1892*J1892</f>
        <v>40500</v>
      </c>
      <c r="L1892" s="4">
        <f t="shared" ref="L1892:L1923" si="57">K1892*M1892</f>
        <v>10125</v>
      </c>
      <c r="M1892" s="3">
        <v>0.25</v>
      </c>
    </row>
    <row r="1893" spans="2:13" x14ac:dyDescent="0.25">
      <c r="B1893" t="s">
        <v>13</v>
      </c>
      <c r="C1893" s="1" t="s">
        <v>20</v>
      </c>
      <c r="D1893" s="2">
        <v>44857</v>
      </c>
      <c r="E1893" s="8" t="s">
        <v>83</v>
      </c>
      <c r="F1893" s="8" t="s">
        <v>86</v>
      </c>
      <c r="G1893" s="8" t="s">
        <v>87</v>
      </c>
      <c r="H1893" t="s">
        <v>26</v>
      </c>
      <c r="I1893" s="4">
        <v>1700</v>
      </c>
      <c r="J1893" s="8">
        <v>11</v>
      </c>
      <c r="K1893" s="4">
        <f t="shared" si="56"/>
        <v>18700</v>
      </c>
      <c r="L1893" s="4">
        <f t="shared" si="57"/>
        <v>9350</v>
      </c>
      <c r="M1893" s="3">
        <v>0.5</v>
      </c>
    </row>
    <row r="1894" spans="2:13" x14ac:dyDescent="0.25">
      <c r="B1894" t="s">
        <v>13</v>
      </c>
      <c r="C1894" s="1" t="s">
        <v>20</v>
      </c>
      <c r="D1894" s="2">
        <v>44864</v>
      </c>
      <c r="E1894" s="8" t="s">
        <v>83</v>
      </c>
      <c r="F1894" s="8" t="s">
        <v>86</v>
      </c>
      <c r="G1894" s="8" t="s">
        <v>87</v>
      </c>
      <c r="H1894" t="s">
        <v>26</v>
      </c>
      <c r="I1894" s="4">
        <v>1700</v>
      </c>
      <c r="J1894" s="8">
        <v>5</v>
      </c>
      <c r="K1894" s="4">
        <f t="shared" si="56"/>
        <v>8500</v>
      </c>
      <c r="L1894" s="4">
        <f t="shared" si="57"/>
        <v>4250</v>
      </c>
      <c r="M1894" s="3">
        <v>0.5</v>
      </c>
    </row>
    <row r="1895" spans="2:13" x14ac:dyDescent="0.25">
      <c r="B1895" t="s">
        <v>13</v>
      </c>
      <c r="C1895" s="1" t="s">
        <v>20</v>
      </c>
      <c r="D1895" s="2">
        <v>44871</v>
      </c>
      <c r="E1895" s="8" t="s">
        <v>83</v>
      </c>
      <c r="F1895" s="8" t="s">
        <v>86</v>
      </c>
      <c r="G1895" s="8" t="s">
        <v>87</v>
      </c>
      <c r="H1895" t="s">
        <v>35</v>
      </c>
      <c r="I1895" s="4">
        <v>4500</v>
      </c>
      <c r="J1895" s="8">
        <v>15</v>
      </c>
      <c r="K1895" s="4">
        <f t="shared" si="56"/>
        <v>67500</v>
      </c>
      <c r="L1895" s="4">
        <f t="shared" si="57"/>
        <v>16875</v>
      </c>
      <c r="M1895" s="3">
        <v>0.25</v>
      </c>
    </row>
    <row r="1896" spans="2:13" x14ac:dyDescent="0.25">
      <c r="B1896" t="s">
        <v>27</v>
      </c>
      <c r="C1896" s="1" t="s">
        <v>20</v>
      </c>
      <c r="D1896" s="2">
        <v>44878</v>
      </c>
      <c r="E1896" s="8" t="s">
        <v>83</v>
      </c>
      <c r="F1896" s="8" t="s">
        <v>86</v>
      </c>
      <c r="G1896" s="8" t="s">
        <v>87</v>
      </c>
      <c r="H1896" t="s">
        <v>30</v>
      </c>
      <c r="I1896" s="4">
        <v>3400</v>
      </c>
      <c r="J1896" s="8">
        <v>10</v>
      </c>
      <c r="K1896" s="4">
        <f t="shared" si="56"/>
        <v>34000</v>
      </c>
      <c r="L1896" s="4">
        <f t="shared" si="57"/>
        <v>11900</v>
      </c>
      <c r="M1896" s="3">
        <v>0.35</v>
      </c>
    </row>
    <row r="1897" spans="2:13" x14ac:dyDescent="0.25">
      <c r="B1897" t="s">
        <v>34</v>
      </c>
      <c r="C1897" s="1" t="s">
        <v>20</v>
      </c>
      <c r="D1897" s="2">
        <v>44885</v>
      </c>
      <c r="E1897" s="8" t="s">
        <v>83</v>
      </c>
      <c r="F1897" s="8" t="s">
        <v>86</v>
      </c>
      <c r="G1897" s="8" t="s">
        <v>87</v>
      </c>
      <c r="H1897" t="s">
        <v>31</v>
      </c>
      <c r="I1897" s="4">
        <v>5300</v>
      </c>
      <c r="J1897" s="8">
        <v>4</v>
      </c>
      <c r="K1897" s="4">
        <f t="shared" si="56"/>
        <v>21200</v>
      </c>
      <c r="L1897" s="4">
        <f t="shared" si="57"/>
        <v>6360</v>
      </c>
      <c r="M1897" s="3">
        <v>0.3</v>
      </c>
    </row>
    <row r="1898" spans="2:13" x14ac:dyDescent="0.25">
      <c r="B1898" t="s">
        <v>13</v>
      </c>
      <c r="C1898" s="1" t="s">
        <v>20</v>
      </c>
      <c r="D1898" s="2">
        <v>44892</v>
      </c>
      <c r="E1898" s="8" t="s">
        <v>83</v>
      </c>
      <c r="F1898" s="8" t="s">
        <v>86</v>
      </c>
      <c r="G1898" s="8" t="s">
        <v>87</v>
      </c>
      <c r="H1898" t="s">
        <v>33</v>
      </c>
      <c r="I1898" s="4">
        <v>4600</v>
      </c>
      <c r="J1898" s="8">
        <v>6</v>
      </c>
      <c r="K1898" s="4">
        <f t="shared" si="56"/>
        <v>27600</v>
      </c>
      <c r="L1898" s="4">
        <f t="shared" si="57"/>
        <v>6900</v>
      </c>
      <c r="M1898" s="3">
        <v>0.25</v>
      </c>
    </row>
    <row r="1899" spans="2:13" x14ac:dyDescent="0.25">
      <c r="B1899" t="s">
        <v>27</v>
      </c>
      <c r="C1899" s="1" t="s">
        <v>14</v>
      </c>
      <c r="D1899" s="2">
        <v>44899</v>
      </c>
      <c r="E1899" s="8" t="s">
        <v>83</v>
      </c>
      <c r="F1899" s="8" t="s">
        <v>86</v>
      </c>
      <c r="G1899" s="8" t="s">
        <v>87</v>
      </c>
      <c r="H1899" t="s">
        <v>30</v>
      </c>
      <c r="I1899" s="4">
        <v>3400</v>
      </c>
      <c r="J1899" s="8">
        <v>2</v>
      </c>
      <c r="K1899" s="4">
        <f t="shared" si="56"/>
        <v>6800</v>
      </c>
      <c r="L1899" s="4">
        <f t="shared" si="57"/>
        <v>2380</v>
      </c>
      <c r="M1899" s="3">
        <v>0.35</v>
      </c>
    </row>
    <row r="1900" spans="2:13" x14ac:dyDescent="0.25">
      <c r="B1900" t="s">
        <v>13</v>
      </c>
      <c r="C1900" s="1" t="s">
        <v>20</v>
      </c>
      <c r="D1900" s="2">
        <v>44906</v>
      </c>
      <c r="E1900" s="8" t="s">
        <v>83</v>
      </c>
      <c r="F1900" s="8" t="s">
        <v>86</v>
      </c>
      <c r="G1900" s="8" t="s">
        <v>87</v>
      </c>
      <c r="H1900" t="s">
        <v>33</v>
      </c>
      <c r="I1900" s="4">
        <v>4600</v>
      </c>
      <c r="J1900" s="8">
        <v>7</v>
      </c>
      <c r="K1900" s="4">
        <f t="shared" si="56"/>
        <v>32200</v>
      </c>
      <c r="L1900" s="4">
        <f t="shared" si="57"/>
        <v>8050</v>
      </c>
      <c r="M1900" s="3">
        <v>0.25</v>
      </c>
    </row>
    <row r="1901" spans="2:13" x14ac:dyDescent="0.25">
      <c r="B1901" t="s">
        <v>27</v>
      </c>
      <c r="C1901" s="1" t="s">
        <v>20</v>
      </c>
      <c r="D1901" s="2">
        <v>44913</v>
      </c>
      <c r="E1901" s="8" t="s">
        <v>83</v>
      </c>
      <c r="F1901" s="8" t="s">
        <v>86</v>
      </c>
      <c r="G1901" s="8" t="s">
        <v>87</v>
      </c>
      <c r="H1901" t="s">
        <v>31</v>
      </c>
      <c r="I1901" s="4">
        <v>5300</v>
      </c>
      <c r="J1901" s="8">
        <v>8</v>
      </c>
      <c r="K1901" s="4">
        <f t="shared" si="56"/>
        <v>42400</v>
      </c>
      <c r="L1901" s="4">
        <f t="shared" si="57"/>
        <v>12720</v>
      </c>
      <c r="M1901" s="3">
        <v>0.3</v>
      </c>
    </row>
    <row r="1902" spans="2:13" x14ac:dyDescent="0.25">
      <c r="B1902" t="s">
        <v>27</v>
      </c>
      <c r="C1902" s="1" t="s">
        <v>20</v>
      </c>
      <c r="D1902" s="2">
        <v>44920</v>
      </c>
      <c r="E1902" s="8" t="s">
        <v>83</v>
      </c>
      <c r="F1902" s="8" t="s">
        <v>86</v>
      </c>
      <c r="G1902" s="8" t="s">
        <v>87</v>
      </c>
      <c r="H1902" t="s">
        <v>21</v>
      </c>
      <c r="I1902" s="4">
        <v>1200</v>
      </c>
      <c r="J1902" s="8">
        <v>5</v>
      </c>
      <c r="K1902" s="4">
        <f t="shared" si="56"/>
        <v>6000</v>
      </c>
      <c r="L1902" s="4">
        <f t="shared" si="57"/>
        <v>1800</v>
      </c>
      <c r="M1902" s="3">
        <v>0.3</v>
      </c>
    </row>
    <row r="1903" spans="2:13" x14ac:dyDescent="0.25">
      <c r="B1903" t="s">
        <v>22</v>
      </c>
      <c r="C1903" s="1" t="s">
        <v>14</v>
      </c>
      <c r="D1903" s="2">
        <v>44927</v>
      </c>
      <c r="E1903" s="8" t="s">
        <v>83</v>
      </c>
      <c r="F1903" s="8" t="s">
        <v>86</v>
      </c>
      <c r="G1903" s="8" t="s">
        <v>87</v>
      </c>
      <c r="H1903" t="s">
        <v>23</v>
      </c>
      <c r="I1903" s="4">
        <v>5130</v>
      </c>
      <c r="J1903" s="8">
        <v>7</v>
      </c>
      <c r="K1903" s="4">
        <f t="shared" si="56"/>
        <v>35910</v>
      </c>
      <c r="L1903" s="4">
        <f t="shared" si="57"/>
        <v>14364</v>
      </c>
      <c r="M1903" s="3">
        <v>0.4</v>
      </c>
    </row>
    <row r="1904" spans="2:13" x14ac:dyDescent="0.25">
      <c r="B1904" t="s">
        <v>34</v>
      </c>
      <c r="C1904" s="1" t="s">
        <v>20</v>
      </c>
      <c r="D1904" s="2">
        <v>44934</v>
      </c>
      <c r="E1904" s="8" t="s">
        <v>83</v>
      </c>
      <c r="F1904" s="8" t="s">
        <v>86</v>
      </c>
      <c r="G1904" s="8" t="s">
        <v>87</v>
      </c>
      <c r="H1904" t="s">
        <v>18</v>
      </c>
      <c r="I1904" s="4">
        <v>8902</v>
      </c>
      <c r="J1904" s="8">
        <v>6</v>
      </c>
      <c r="K1904" s="4">
        <f t="shared" si="56"/>
        <v>53412</v>
      </c>
      <c r="L1904" s="4">
        <f t="shared" si="57"/>
        <v>18694.199999999997</v>
      </c>
      <c r="M1904" s="3">
        <v>0.35</v>
      </c>
    </row>
    <row r="1905" spans="2:13" x14ac:dyDescent="0.25">
      <c r="B1905" t="s">
        <v>13</v>
      </c>
      <c r="C1905" s="1" t="s">
        <v>20</v>
      </c>
      <c r="D1905" s="2">
        <v>44941</v>
      </c>
      <c r="E1905" s="8" t="s">
        <v>83</v>
      </c>
      <c r="F1905" s="8" t="s">
        <v>86</v>
      </c>
      <c r="G1905" s="8" t="s">
        <v>87</v>
      </c>
      <c r="H1905" t="s">
        <v>33</v>
      </c>
      <c r="I1905" s="4">
        <v>4600</v>
      </c>
      <c r="J1905" s="8">
        <v>11</v>
      </c>
      <c r="K1905" s="4">
        <f t="shared" si="56"/>
        <v>50600</v>
      </c>
      <c r="L1905" s="4">
        <f t="shared" si="57"/>
        <v>12650</v>
      </c>
      <c r="M1905" s="3">
        <v>0.25</v>
      </c>
    </row>
    <row r="1906" spans="2:13" x14ac:dyDescent="0.25">
      <c r="B1906" t="s">
        <v>24</v>
      </c>
      <c r="C1906" s="1" t="s">
        <v>20</v>
      </c>
      <c r="D1906" s="2">
        <v>44948</v>
      </c>
      <c r="E1906" s="8" t="s">
        <v>83</v>
      </c>
      <c r="F1906" s="8" t="s">
        <v>86</v>
      </c>
      <c r="G1906" s="8" t="s">
        <v>87</v>
      </c>
      <c r="H1906" t="s">
        <v>19</v>
      </c>
      <c r="I1906" s="4">
        <v>500</v>
      </c>
      <c r="J1906" s="8">
        <v>1</v>
      </c>
      <c r="K1906" s="4">
        <f t="shared" si="56"/>
        <v>500</v>
      </c>
      <c r="L1906" s="4">
        <f t="shared" si="57"/>
        <v>125</v>
      </c>
      <c r="M1906" s="3">
        <v>0.25</v>
      </c>
    </row>
    <row r="1907" spans="2:13" x14ac:dyDescent="0.25">
      <c r="B1907" t="s">
        <v>27</v>
      </c>
      <c r="C1907" s="1" t="s">
        <v>20</v>
      </c>
      <c r="D1907" s="2">
        <v>44955</v>
      </c>
      <c r="E1907" s="8" t="s">
        <v>83</v>
      </c>
      <c r="F1907" s="8" t="s">
        <v>86</v>
      </c>
      <c r="G1907" s="8" t="s">
        <v>87</v>
      </c>
      <c r="H1907" t="s">
        <v>18</v>
      </c>
      <c r="I1907" s="4">
        <v>8902</v>
      </c>
      <c r="J1907" s="8">
        <v>5</v>
      </c>
      <c r="K1907" s="4">
        <f t="shared" si="56"/>
        <v>44510</v>
      </c>
      <c r="L1907" s="4">
        <f t="shared" si="57"/>
        <v>15578.499999999998</v>
      </c>
      <c r="M1907" s="3">
        <v>0.35</v>
      </c>
    </row>
    <row r="1908" spans="2:13" x14ac:dyDescent="0.25">
      <c r="B1908" t="s">
        <v>13</v>
      </c>
      <c r="C1908" s="1" t="s">
        <v>14</v>
      </c>
      <c r="D1908" s="2">
        <v>44962</v>
      </c>
      <c r="E1908" s="8" t="s">
        <v>83</v>
      </c>
      <c r="F1908" s="8" t="s">
        <v>86</v>
      </c>
      <c r="G1908" s="8" t="s">
        <v>87</v>
      </c>
      <c r="H1908" t="s">
        <v>26</v>
      </c>
      <c r="I1908" s="4">
        <v>1700</v>
      </c>
      <c r="J1908" s="8">
        <v>5</v>
      </c>
      <c r="K1908" s="4">
        <f t="shared" si="56"/>
        <v>8500</v>
      </c>
      <c r="L1908" s="4">
        <f t="shared" si="57"/>
        <v>4250</v>
      </c>
      <c r="M1908" s="3">
        <v>0.5</v>
      </c>
    </row>
    <row r="1909" spans="2:13" x14ac:dyDescent="0.25">
      <c r="B1909" t="s">
        <v>24</v>
      </c>
      <c r="C1909" s="1" t="s">
        <v>20</v>
      </c>
      <c r="D1909" s="2">
        <v>44969</v>
      </c>
      <c r="E1909" s="8" t="s">
        <v>83</v>
      </c>
      <c r="F1909" s="8" t="s">
        <v>86</v>
      </c>
      <c r="G1909" s="8" t="s">
        <v>87</v>
      </c>
      <c r="H1909" t="s">
        <v>19</v>
      </c>
      <c r="I1909" s="4">
        <v>500</v>
      </c>
      <c r="J1909" s="8">
        <v>12</v>
      </c>
      <c r="K1909" s="4">
        <f t="shared" si="56"/>
        <v>6000</v>
      </c>
      <c r="L1909" s="4">
        <f t="shared" si="57"/>
        <v>1500</v>
      </c>
      <c r="M1909" s="3">
        <v>0.25</v>
      </c>
    </row>
    <row r="1910" spans="2:13" x14ac:dyDescent="0.25">
      <c r="B1910" t="s">
        <v>27</v>
      </c>
      <c r="C1910" s="1" t="s">
        <v>20</v>
      </c>
      <c r="D1910" s="2">
        <v>44976</v>
      </c>
      <c r="E1910" s="8" t="s">
        <v>83</v>
      </c>
      <c r="F1910" s="8" t="s">
        <v>86</v>
      </c>
      <c r="G1910" s="8" t="s">
        <v>87</v>
      </c>
      <c r="H1910" t="s">
        <v>35</v>
      </c>
      <c r="I1910" s="4">
        <v>4500</v>
      </c>
      <c r="J1910" s="8">
        <v>12</v>
      </c>
      <c r="K1910" s="4">
        <f t="shared" si="56"/>
        <v>54000</v>
      </c>
      <c r="L1910" s="4">
        <f t="shared" si="57"/>
        <v>13500</v>
      </c>
      <c r="M1910" s="3">
        <v>0.25</v>
      </c>
    </row>
    <row r="1911" spans="2:13" x14ac:dyDescent="0.25">
      <c r="B1911" t="s">
        <v>13</v>
      </c>
      <c r="C1911" s="1" t="s">
        <v>20</v>
      </c>
      <c r="D1911" s="2">
        <v>44983</v>
      </c>
      <c r="E1911" s="8" t="s">
        <v>83</v>
      </c>
      <c r="F1911" s="8" t="s">
        <v>86</v>
      </c>
      <c r="G1911" s="8" t="s">
        <v>87</v>
      </c>
      <c r="H1911" t="s">
        <v>31</v>
      </c>
      <c r="I1911" s="4">
        <v>5300</v>
      </c>
      <c r="J1911" s="8">
        <v>8</v>
      </c>
      <c r="K1911" s="4">
        <f t="shared" si="56"/>
        <v>42400</v>
      </c>
      <c r="L1911" s="4">
        <f t="shared" si="57"/>
        <v>12720</v>
      </c>
      <c r="M1911" s="3">
        <v>0.3</v>
      </c>
    </row>
    <row r="1912" spans="2:13" x14ac:dyDescent="0.25">
      <c r="B1912" t="s">
        <v>24</v>
      </c>
      <c r="C1912" s="1" t="s">
        <v>14</v>
      </c>
      <c r="D1912" s="2">
        <v>44990</v>
      </c>
      <c r="E1912" s="8" t="s">
        <v>83</v>
      </c>
      <c r="F1912" s="8" t="s">
        <v>86</v>
      </c>
      <c r="G1912" s="8" t="s">
        <v>87</v>
      </c>
      <c r="H1912" t="s">
        <v>25</v>
      </c>
      <c r="I1912" s="4">
        <v>300</v>
      </c>
      <c r="J1912" s="8">
        <v>8</v>
      </c>
      <c r="K1912" s="4">
        <f t="shared" si="56"/>
        <v>2400</v>
      </c>
      <c r="L1912" s="4">
        <f t="shared" si="57"/>
        <v>360</v>
      </c>
      <c r="M1912" s="3">
        <v>0.15</v>
      </c>
    </row>
    <row r="1913" spans="2:13" x14ac:dyDescent="0.25">
      <c r="B1913" t="s">
        <v>24</v>
      </c>
      <c r="C1913" s="1" t="s">
        <v>20</v>
      </c>
      <c r="D1913" s="2">
        <v>44997</v>
      </c>
      <c r="E1913" s="8" t="s">
        <v>83</v>
      </c>
      <c r="F1913" s="8" t="s">
        <v>86</v>
      </c>
      <c r="G1913" s="8" t="s">
        <v>87</v>
      </c>
      <c r="H1913" t="s">
        <v>32</v>
      </c>
      <c r="I1913" s="4">
        <v>3200</v>
      </c>
      <c r="J1913" s="8">
        <v>8</v>
      </c>
      <c r="K1913" s="4">
        <f t="shared" si="56"/>
        <v>25600</v>
      </c>
      <c r="L1913" s="4">
        <f t="shared" si="57"/>
        <v>5120</v>
      </c>
      <c r="M1913" s="3">
        <v>0.2</v>
      </c>
    </row>
    <row r="1914" spans="2:13" x14ac:dyDescent="0.25">
      <c r="B1914" t="s">
        <v>22</v>
      </c>
      <c r="C1914" s="1" t="s">
        <v>14</v>
      </c>
      <c r="D1914" s="2">
        <v>45004</v>
      </c>
      <c r="E1914" s="8" t="s">
        <v>83</v>
      </c>
      <c r="F1914" s="8" t="s">
        <v>86</v>
      </c>
      <c r="G1914" s="8" t="s">
        <v>87</v>
      </c>
      <c r="H1914" t="s">
        <v>28</v>
      </c>
      <c r="I1914" s="4">
        <v>1500</v>
      </c>
      <c r="J1914" s="8">
        <v>15</v>
      </c>
      <c r="K1914" s="4">
        <f t="shared" si="56"/>
        <v>22500</v>
      </c>
      <c r="L1914" s="4">
        <f t="shared" si="57"/>
        <v>9000</v>
      </c>
      <c r="M1914" s="3">
        <v>0.4</v>
      </c>
    </row>
    <row r="1915" spans="2:13" x14ac:dyDescent="0.25">
      <c r="B1915" t="s">
        <v>13</v>
      </c>
      <c r="C1915" s="1" t="s">
        <v>20</v>
      </c>
      <c r="D1915" s="2">
        <v>45011</v>
      </c>
      <c r="E1915" s="8" t="s">
        <v>83</v>
      </c>
      <c r="F1915" s="8" t="s">
        <v>86</v>
      </c>
      <c r="G1915" s="8" t="s">
        <v>87</v>
      </c>
      <c r="H1915" t="s">
        <v>25</v>
      </c>
      <c r="I1915" s="4">
        <v>300</v>
      </c>
      <c r="J1915" s="8">
        <v>12</v>
      </c>
      <c r="K1915" s="4">
        <f t="shared" si="56"/>
        <v>3600</v>
      </c>
      <c r="L1915" s="4">
        <f t="shared" si="57"/>
        <v>540</v>
      </c>
      <c r="M1915" s="3">
        <v>0.15</v>
      </c>
    </row>
    <row r="1916" spans="2:13" x14ac:dyDescent="0.25">
      <c r="B1916" t="s">
        <v>13</v>
      </c>
      <c r="C1916" s="1" t="s">
        <v>14</v>
      </c>
      <c r="D1916" s="2">
        <v>45018</v>
      </c>
      <c r="E1916" s="8" t="s">
        <v>83</v>
      </c>
      <c r="F1916" s="8" t="s">
        <v>86</v>
      </c>
      <c r="G1916" s="8" t="s">
        <v>87</v>
      </c>
      <c r="H1916" t="s">
        <v>33</v>
      </c>
      <c r="I1916" s="4">
        <v>4600</v>
      </c>
      <c r="J1916" s="8">
        <v>1</v>
      </c>
      <c r="K1916" s="4">
        <f t="shared" si="56"/>
        <v>4600</v>
      </c>
      <c r="L1916" s="4">
        <f t="shared" si="57"/>
        <v>1150</v>
      </c>
      <c r="M1916" s="3">
        <v>0.25</v>
      </c>
    </row>
    <row r="1917" spans="2:13" x14ac:dyDescent="0.25">
      <c r="B1917" t="s">
        <v>13</v>
      </c>
      <c r="C1917" s="1" t="s">
        <v>20</v>
      </c>
      <c r="D1917" s="2">
        <v>45025</v>
      </c>
      <c r="E1917" s="8" t="s">
        <v>83</v>
      </c>
      <c r="F1917" s="8" t="s">
        <v>86</v>
      </c>
      <c r="G1917" s="8" t="s">
        <v>87</v>
      </c>
      <c r="H1917" t="s">
        <v>19</v>
      </c>
      <c r="I1917" s="4">
        <v>500</v>
      </c>
      <c r="J1917" s="8">
        <v>3</v>
      </c>
      <c r="K1917" s="4">
        <f t="shared" si="56"/>
        <v>1500</v>
      </c>
      <c r="L1917" s="4">
        <f t="shared" si="57"/>
        <v>375</v>
      </c>
      <c r="M1917" s="3">
        <v>0.25</v>
      </c>
    </row>
    <row r="1918" spans="2:13" x14ac:dyDescent="0.25">
      <c r="B1918" t="s">
        <v>24</v>
      </c>
      <c r="C1918" s="1" t="s">
        <v>14</v>
      </c>
      <c r="D1918" s="2">
        <v>45032</v>
      </c>
      <c r="E1918" s="8" t="s">
        <v>83</v>
      </c>
      <c r="F1918" s="8" t="s">
        <v>86</v>
      </c>
      <c r="G1918" s="8" t="s">
        <v>87</v>
      </c>
      <c r="H1918" t="s">
        <v>21</v>
      </c>
      <c r="I1918" s="4">
        <v>1200</v>
      </c>
      <c r="J1918" s="8">
        <v>10</v>
      </c>
      <c r="K1918" s="4">
        <f t="shared" si="56"/>
        <v>12000</v>
      </c>
      <c r="L1918" s="4">
        <f t="shared" si="57"/>
        <v>3600</v>
      </c>
      <c r="M1918" s="3">
        <v>0.3</v>
      </c>
    </row>
    <row r="1919" spans="2:13" x14ac:dyDescent="0.25">
      <c r="B1919" t="s">
        <v>24</v>
      </c>
      <c r="C1919" s="1" t="s">
        <v>14</v>
      </c>
      <c r="D1919" s="2">
        <v>45039</v>
      </c>
      <c r="E1919" s="8" t="s">
        <v>83</v>
      </c>
      <c r="F1919" s="8" t="s">
        <v>86</v>
      </c>
      <c r="G1919" s="8" t="s">
        <v>87</v>
      </c>
      <c r="H1919" t="s">
        <v>28</v>
      </c>
      <c r="I1919" s="4">
        <v>1500</v>
      </c>
      <c r="J1919" s="8">
        <v>5</v>
      </c>
      <c r="K1919" s="4">
        <f t="shared" si="56"/>
        <v>7500</v>
      </c>
      <c r="L1919" s="4">
        <f t="shared" si="57"/>
        <v>3000</v>
      </c>
      <c r="M1919" s="3">
        <v>0.4</v>
      </c>
    </row>
    <row r="1920" spans="2:13" x14ac:dyDescent="0.25">
      <c r="B1920" t="s">
        <v>13</v>
      </c>
      <c r="C1920" s="1" t="s">
        <v>20</v>
      </c>
      <c r="D1920" s="2">
        <v>45046</v>
      </c>
      <c r="E1920" s="8" t="s">
        <v>83</v>
      </c>
      <c r="F1920" s="8" t="s">
        <v>86</v>
      </c>
      <c r="G1920" s="8" t="s">
        <v>87</v>
      </c>
      <c r="H1920" t="s">
        <v>28</v>
      </c>
      <c r="I1920" s="4">
        <v>1500</v>
      </c>
      <c r="J1920" s="8">
        <v>6</v>
      </c>
      <c r="K1920" s="4">
        <f t="shared" si="56"/>
        <v>9000</v>
      </c>
      <c r="L1920" s="4">
        <f t="shared" si="57"/>
        <v>3600</v>
      </c>
      <c r="M1920" s="3">
        <v>0.4</v>
      </c>
    </row>
    <row r="1921" spans="2:13" x14ac:dyDescent="0.25">
      <c r="B1921" t="s">
        <v>13</v>
      </c>
      <c r="C1921" s="1" t="s">
        <v>20</v>
      </c>
      <c r="D1921" s="2">
        <v>45053</v>
      </c>
      <c r="E1921" s="8" t="s">
        <v>83</v>
      </c>
      <c r="F1921" s="8" t="s">
        <v>86</v>
      </c>
      <c r="G1921" s="8" t="s">
        <v>87</v>
      </c>
      <c r="H1921" t="s">
        <v>32</v>
      </c>
      <c r="I1921" s="4">
        <v>3200</v>
      </c>
      <c r="J1921" s="8">
        <v>7</v>
      </c>
      <c r="K1921" s="4">
        <f t="shared" si="56"/>
        <v>22400</v>
      </c>
      <c r="L1921" s="4">
        <f t="shared" si="57"/>
        <v>4480</v>
      </c>
      <c r="M1921" s="3">
        <v>0.2</v>
      </c>
    </row>
    <row r="1922" spans="2:13" x14ac:dyDescent="0.25">
      <c r="B1922" t="s">
        <v>27</v>
      </c>
      <c r="C1922" s="1" t="s">
        <v>20</v>
      </c>
      <c r="D1922" s="2">
        <v>45060</v>
      </c>
      <c r="E1922" s="8" t="s">
        <v>83</v>
      </c>
      <c r="F1922" s="8" t="s">
        <v>86</v>
      </c>
      <c r="G1922" s="8" t="s">
        <v>87</v>
      </c>
      <c r="H1922" t="s">
        <v>25</v>
      </c>
      <c r="I1922" s="4">
        <v>300</v>
      </c>
      <c r="J1922" s="8">
        <v>11</v>
      </c>
      <c r="K1922" s="4">
        <f t="shared" si="56"/>
        <v>3300</v>
      </c>
      <c r="L1922" s="4">
        <f t="shared" si="57"/>
        <v>495</v>
      </c>
      <c r="M1922" s="3">
        <v>0.15</v>
      </c>
    </row>
    <row r="1923" spans="2:13" x14ac:dyDescent="0.25">
      <c r="B1923" t="s">
        <v>22</v>
      </c>
      <c r="C1923" s="1" t="s">
        <v>20</v>
      </c>
      <c r="D1923" s="2">
        <v>45067</v>
      </c>
      <c r="E1923" s="8" t="s">
        <v>83</v>
      </c>
      <c r="F1923" s="8" t="s">
        <v>86</v>
      </c>
      <c r="G1923" s="8" t="s">
        <v>87</v>
      </c>
      <c r="H1923" t="s">
        <v>33</v>
      </c>
      <c r="I1923" s="4">
        <v>4600</v>
      </c>
      <c r="J1923" s="8">
        <v>2</v>
      </c>
      <c r="K1923" s="4">
        <f t="shared" si="56"/>
        <v>9200</v>
      </c>
      <c r="L1923" s="4">
        <f t="shared" si="57"/>
        <v>2300</v>
      </c>
      <c r="M1923" s="3">
        <v>0.25</v>
      </c>
    </row>
    <row r="1924" spans="2:13" x14ac:dyDescent="0.25">
      <c r="B1924" t="s">
        <v>27</v>
      </c>
      <c r="C1924" s="1" t="s">
        <v>14</v>
      </c>
      <c r="D1924" s="2">
        <v>45074</v>
      </c>
      <c r="E1924" s="8" t="s">
        <v>83</v>
      </c>
      <c r="F1924" s="8" t="s">
        <v>86</v>
      </c>
      <c r="G1924" s="8" t="s">
        <v>87</v>
      </c>
      <c r="H1924" t="s">
        <v>35</v>
      </c>
      <c r="I1924" s="4">
        <v>4500</v>
      </c>
      <c r="J1924" s="8">
        <v>1</v>
      </c>
      <c r="K1924" s="4">
        <f t="shared" ref="K1924:K1937" si="58">I1924*J1924</f>
        <v>4500</v>
      </c>
      <c r="L1924" s="4">
        <f t="shared" ref="L1924:L1937" si="59">K1924*M1924</f>
        <v>1125</v>
      </c>
      <c r="M1924" s="3">
        <v>0.25</v>
      </c>
    </row>
    <row r="1925" spans="2:13" x14ac:dyDescent="0.25">
      <c r="B1925" t="s">
        <v>13</v>
      </c>
      <c r="C1925" s="1" t="s">
        <v>20</v>
      </c>
      <c r="D1925" s="2">
        <v>45081</v>
      </c>
      <c r="E1925" s="8" t="s">
        <v>83</v>
      </c>
      <c r="F1925" s="8" t="s">
        <v>86</v>
      </c>
      <c r="G1925" s="8" t="s">
        <v>87</v>
      </c>
      <c r="H1925" t="s">
        <v>21</v>
      </c>
      <c r="I1925" s="4">
        <v>1200</v>
      </c>
      <c r="J1925" s="8">
        <v>5</v>
      </c>
      <c r="K1925" s="4">
        <f t="shared" si="58"/>
        <v>6000</v>
      </c>
      <c r="L1925" s="4">
        <f t="shared" si="59"/>
        <v>1800</v>
      </c>
      <c r="M1925" s="3">
        <v>0.3</v>
      </c>
    </row>
    <row r="1926" spans="2:13" x14ac:dyDescent="0.25">
      <c r="B1926" t="s">
        <v>27</v>
      </c>
      <c r="C1926" s="1" t="s">
        <v>14</v>
      </c>
      <c r="D1926" s="2">
        <v>45088</v>
      </c>
      <c r="E1926" s="8" t="s">
        <v>83</v>
      </c>
      <c r="F1926" s="8" t="s">
        <v>86</v>
      </c>
      <c r="G1926" s="8" t="s">
        <v>87</v>
      </c>
      <c r="H1926" t="s">
        <v>18</v>
      </c>
      <c r="I1926" s="4">
        <v>8902</v>
      </c>
      <c r="J1926" s="8">
        <v>15</v>
      </c>
      <c r="K1926" s="4">
        <f t="shared" si="58"/>
        <v>133530</v>
      </c>
      <c r="L1926" s="4">
        <f t="shared" si="59"/>
        <v>46735.5</v>
      </c>
      <c r="M1926" s="3">
        <v>0.35</v>
      </c>
    </row>
    <row r="1927" spans="2:13" x14ac:dyDescent="0.25">
      <c r="B1927" t="s">
        <v>24</v>
      </c>
      <c r="C1927" s="1" t="s">
        <v>20</v>
      </c>
      <c r="D1927" s="2">
        <v>45095</v>
      </c>
      <c r="E1927" s="8" t="s">
        <v>83</v>
      </c>
      <c r="F1927" s="8" t="s">
        <v>86</v>
      </c>
      <c r="G1927" s="8" t="s">
        <v>87</v>
      </c>
      <c r="H1927" t="s">
        <v>33</v>
      </c>
      <c r="I1927" s="4">
        <v>4600</v>
      </c>
      <c r="J1927" s="8">
        <v>7</v>
      </c>
      <c r="K1927" s="4">
        <f t="shared" si="58"/>
        <v>32200</v>
      </c>
      <c r="L1927" s="4">
        <f t="shared" si="59"/>
        <v>8050</v>
      </c>
      <c r="M1927" s="3">
        <v>0.25</v>
      </c>
    </row>
    <row r="1928" spans="2:13" x14ac:dyDescent="0.25">
      <c r="B1928" t="s">
        <v>13</v>
      </c>
      <c r="C1928" s="1" t="s">
        <v>14</v>
      </c>
      <c r="D1928" s="2">
        <v>45102</v>
      </c>
      <c r="E1928" s="8" t="s">
        <v>83</v>
      </c>
      <c r="F1928" s="8" t="s">
        <v>86</v>
      </c>
      <c r="G1928" s="8" t="s">
        <v>87</v>
      </c>
      <c r="H1928" t="s">
        <v>32</v>
      </c>
      <c r="I1928" s="4">
        <v>3200</v>
      </c>
      <c r="J1928" s="8">
        <v>11</v>
      </c>
      <c r="K1928" s="4">
        <f t="shared" si="58"/>
        <v>35200</v>
      </c>
      <c r="L1928" s="4">
        <f t="shared" si="59"/>
        <v>7040</v>
      </c>
      <c r="M1928" s="3">
        <v>0.2</v>
      </c>
    </row>
    <row r="1929" spans="2:13" x14ac:dyDescent="0.25">
      <c r="B1929" t="s">
        <v>24</v>
      </c>
      <c r="C1929" s="1" t="s">
        <v>20</v>
      </c>
      <c r="D1929" s="2">
        <v>45109</v>
      </c>
      <c r="E1929" s="8" t="s">
        <v>83</v>
      </c>
      <c r="F1929" s="8" t="s">
        <v>86</v>
      </c>
      <c r="G1929" s="8" t="s">
        <v>87</v>
      </c>
      <c r="H1929" t="s">
        <v>32</v>
      </c>
      <c r="I1929" s="4">
        <v>3200</v>
      </c>
      <c r="J1929" s="8">
        <v>9</v>
      </c>
      <c r="K1929" s="4">
        <f t="shared" si="58"/>
        <v>28800</v>
      </c>
      <c r="L1929" s="4">
        <f t="shared" si="59"/>
        <v>5760</v>
      </c>
      <c r="M1929" s="3">
        <v>0.2</v>
      </c>
    </row>
    <row r="1930" spans="2:13" x14ac:dyDescent="0.25">
      <c r="B1930" t="s">
        <v>13</v>
      </c>
      <c r="C1930" s="1" t="s">
        <v>20</v>
      </c>
      <c r="D1930" s="2">
        <v>45116</v>
      </c>
      <c r="E1930" s="8" t="s">
        <v>83</v>
      </c>
      <c r="F1930" s="8" t="s">
        <v>86</v>
      </c>
      <c r="G1930" s="8" t="s">
        <v>87</v>
      </c>
      <c r="H1930" t="s">
        <v>30</v>
      </c>
      <c r="I1930" s="4">
        <v>3400</v>
      </c>
      <c r="J1930" s="8">
        <v>5</v>
      </c>
      <c r="K1930" s="4">
        <f t="shared" si="58"/>
        <v>17000</v>
      </c>
      <c r="L1930" s="4">
        <f t="shared" si="59"/>
        <v>5950</v>
      </c>
      <c r="M1930" s="3">
        <v>0.35</v>
      </c>
    </row>
    <row r="1931" spans="2:13" x14ac:dyDescent="0.25">
      <c r="B1931" t="s">
        <v>13</v>
      </c>
      <c r="C1931" s="1" t="s">
        <v>20</v>
      </c>
      <c r="D1931" s="2">
        <v>45123</v>
      </c>
      <c r="E1931" s="8" t="s">
        <v>83</v>
      </c>
      <c r="F1931" s="8" t="s">
        <v>86</v>
      </c>
      <c r="G1931" s="8" t="s">
        <v>87</v>
      </c>
      <c r="H1931" t="s">
        <v>33</v>
      </c>
      <c r="I1931" s="4">
        <v>4600</v>
      </c>
      <c r="J1931" s="8">
        <v>8</v>
      </c>
      <c r="K1931" s="4">
        <f t="shared" si="58"/>
        <v>36800</v>
      </c>
      <c r="L1931" s="4">
        <f t="shared" si="59"/>
        <v>9200</v>
      </c>
      <c r="M1931" s="3">
        <v>0.25</v>
      </c>
    </row>
    <row r="1932" spans="2:13" x14ac:dyDescent="0.25">
      <c r="B1932" t="s">
        <v>24</v>
      </c>
      <c r="C1932" s="1" t="s">
        <v>14</v>
      </c>
      <c r="D1932" s="2">
        <v>45130</v>
      </c>
      <c r="E1932" s="8" t="s">
        <v>83</v>
      </c>
      <c r="F1932" s="8" t="s">
        <v>86</v>
      </c>
      <c r="G1932" s="8" t="s">
        <v>87</v>
      </c>
      <c r="H1932" t="s">
        <v>33</v>
      </c>
      <c r="I1932" s="4">
        <v>4600</v>
      </c>
      <c r="J1932" s="8">
        <v>7</v>
      </c>
      <c r="K1932" s="4">
        <f t="shared" si="58"/>
        <v>32200</v>
      </c>
      <c r="L1932" s="4">
        <f t="shared" si="59"/>
        <v>8050</v>
      </c>
      <c r="M1932" s="3">
        <v>0.25</v>
      </c>
    </row>
    <row r="1933" spans="2:13" x14ac:dyDescent="0.25">
      <c r="B1933" t="s">
        <v>24</v>
      </c>
      <c r="C1933" s="1" t="s">
        <v>20</v>
      </c>
      <c r="D1933" s="2">
        <v>45137</v>
      </c>
      <c r="E1933" s="8" t="s">
        <v>83</v>
      </c>
      <c r="F1933" s="8" t="s">
        <v>86</v>
      </c>
      <c r="G1933" s="8" t="s">
        <v>87</v>
      </c>
      <c r="H1933" t="s">
        <v>18</v>
      </c>
      <c r="I1933" s="4">
        <v>8902</v>
      </c>
      <c r="J1933" s="8">
        <v>11</v>
      </c>
      <c r="K1933" s="4">
        <f t="shared" si="58"/>
        <v>97922</v>
      </c>
      <c r="L1933" s="4">
        <f t="shared" si="59"/>
        <v>34272.699999999997</v>
      </c>
      <c r="M1933" s="3">
        <v>0.35</v>
      </c>
    </row>
    <row r="1934" spans="2:13" x14ac:dyDescent="0.25">
      <c r="B1934" t="s">
        <v>13</v>
      </c>
      <c r="C1934" s="1" t="s">
        <v>20</v>
      </c>
      <c r="D1934" s="2">
        <v>45144</v>
      </c>
      <c r="E1934" s="8" t="s">
        <v>83</v>
      </c>
      <c r="F1934" s="8" t="s">
        <v>86</v>
      </c>
      <c r="G1934" s="8" t="s">
        <v>87</v>
      </c>
      <c r="H1934" t="s">
        <v>25</v>
      </c>
      <c r="I1934" s="4">
        <v>300</v>
      </c>
      <c r="J1934" s="8">
        <v>7</v>
      </c>
      <c r="K1934" s="4">
        <f t="shared" si="58"/>
        <v>2100</v>
      </c>
      <c r="L1934" s="4">
        <f t="shared" si="59"/>
        <v>315</v>
      </c>
      <c r="M1934" s="3">
        <v>0.15</v>
      </c>
    </row>
    <row r="1935" spans="2:13" x14ac:dyDescent="0.25">
      <c r="B1935" t="s">
        <v>13</v>
      </c>
      <c r="C1935" s="1" t="s">
        <v>14</v>
      </c>
      <c r="D1935" s="2">
        <v>45151</v>
      </c>
      <c r="E1935" s="8" t="s">
        <v>83</v>
      </c>
      <c r="F1935" s="8" t="s">
        <v>86</v>
      </c>
      <c r="G1935" s="8" t="s">
        <v>87</v>
      </c>
      <c r="H1935" t="s">
        <v>19</v>
      </c>
      <c r="I1935" s="4">
        <v>500</v>
      </c>
      <c r="J1935" s="8">
        <v>3</v>
      </c>
      <c r="K1935" s="4">
        <f t="shared" si="58"/>
        <v>1500</v>
      </c>
      <c r="L1935" s="4">
        <f t="shared" si="59"/>
        <v>375</v>
      </c>
      <c r="M1935" s="3">
        <v>0.25</v>
      </c>
    </row>
    <row r="1936" spans="2:13" x14ac:dyDescent="0.25">
      <c r="B1936" t="s">
        <v>22</v>
      </c>
      <c r="C1936" s="1" t="s">
        <v>20</v>
      </c>
      <c r="D1936" s="2">
        <v>45158</v>
      </c>
      <c r="E1936" s="8" t="s">
        <v>83</v>
      </c>
      <c r="F1936" s="8" t="s">
        <v>86</v>
      </c>
      <c r="G1936" s="8" t="s">
        <v>87</v>
      </c>
      <c r="H1936" t="s">
        <v>25</v>
      </c>
      <c r="I1936" s="4">
        <v>300</v>
      </c>
      <c r="J1936" s="8">
        <v>8</v>
      </c>
      <c r="K1936" s="4">
        <f t="shared" si="58"/>
        <v>2400</v>
      </c>
      <c r="L1936" s="4">
        <f t="shared" si="59"/>
        <v>360</v>
      </c>
      <c r="M1936" s="3">
        <v>0.15</v>
      </c>
    </row>
    <row r="1937" spans="2:13" x14ac:dyDescent="0.25">
      <c r="B1937" t="s">
        <v>27</v>
      </c>
      <c r="C1937" s="1" t="s">
        <v>20</v>
      </c>
      <c r="D1937" s="2">
        <v>45165</v>
      </c>
      <c r="E1937" s="8" t="s">
        <v>83</v>
      </c>
      <c r="F1937" s="8" t="s">
        <v>86</v>
      </c>
      <c r="G1937" s="8" t="s">
        <v>87</v>
      </c>
      <c r="H1937" t="s">
        <v>33</v>
      </c>
      <c r="I1937" s="4">
        <v>4600</v>
      </c>
      <c r="J1937" s="8">
        <v>2</v>
      </c>
      <c r="K1937" s="4">
        <f t="shared" si="58"/>
        <v>9200</v>
      </c>
      <c r="L1937" s="4">
        <f t="shared" si="59"/>
        <v>2300</v>
      </c>
      <c r="M1937" s="3">
        <v>0.25</v>
      </c>
    </row>
    <row r="1938" spans="2:13" x14ac:dyDescent="0.25">
      <c r="B1938" t="s">
        <v>34</v>
      </c>
      <c r="C1938" s="1" t="s">
        <v>14</v>
      </c>
      <c r="D1938" s="2">
        <v>44562</v>
      </c>
      <c r="E1938" s="8" t="s">
        <v>83</v>
      </c>
      <c r="F1938" s="8" t="s">
        <v>88</v>
      </c>
      <c r="G1938" s="8" t="s">
        <v>89</v>
      </c>
      <c r="H1938" t="s">
        <v>23</v>
      </c>
      <c r="I1938" s="4">
        <v>5130</v>
      </c>
      <c r="J1938" s="8">
        <v>10</v>
      </c>
      <c r="K1938" s="4">
        <v>51300</v>
      </c>
      <c r="L1938" s="4">
        <v>20520</v>
      </c>
      <c r="M1938" s="3">
        <v>0.4</v>
      </c>
    </row>
    <row r="1939" spans="2:13" x14ac:dyDescent="0.25">
      <c r="B1939" t="s">
        <v>13</v>
      </c>
      <c r="C1939" s="1" t="s">
        <v>14</v>
      </c>
      <c r="D1939" s="2">
        <v>44577</v>
      </c>
      <c r="E1939" s="8" t="s">
        <v>83</v>
      </c>
      <c r="F1939" s="8" t="s">
        <v>88</v>
      </c>
      <c r="G1939" s="8" t="s">
        <v>89</v>
      </c>
      <c r="H1939" t="s">
        <v>33</v>
      </c>
      <c r="I1939" s="4">
        <v>4600</v>
      </c>
      <c r="J1939" s="8">
        <v>2</v>
      </c>
      <c r="K1939" s="4">
        <v>9200</v>
      </c>
      <c r="L1939" s="4">
        <v>2300</v>
      </c>
      <c r="M1939" s="3">
        <v>0.25</v>
      </c>
    </row>
    <row r="1940" spans="2:13" x14ac:dyDescent="0.25">
      <c r="B1940" t="s">
        <v>27</v>
      </c>
      <c r="C1940" s="1" t="s">
        <v>20</v>
      </c>
      <c r="D1940" s="2">
        <v>44584</v>
      </c>
      <c r="E1940" s="8" t="s">
        <v>83</v>
      </c>
      <c r="F1940" s="8" t="s">
        <v>88</v>
      </c>
      <c r="G1940" s="8" t="s">
        <v>89</v>
      </c>
      <c r="H1940" t="s">
        <v>19</v>
      </c>
      <c r="I1940" s="4">
        <v>500</v>
      </c>
      <c r="J1940" s="8">
        <v>10</v>
      </c>
      <c r="K1940" s="4">
        <v>5000</v>
      </c>
      <c r="L1940" s="4">
        <v>1250</v>
      </c>
      <c r="M1940" s="3">
        <v>0.25</v>
      </c>
    </row>
    <row r="1941" spans="2:13" x14ac:dyDescent="0.25">
      <c r="B1941" t="s">
        <v>13</v>
      </c>
      <c r="C1941" s="1" t="s">
        <v>20</v>
      </c>
      <c r="D1941" s="2">
        <v>44591</v>
      </c>
      <c r="E1941" s="8" t="s">
        <v>83</v>
      </c>
      <c r="F1941" s="8" t="s">
        <v>88</v>
      </c>
      <c r="G1941" s="8" t="s">
        <v>89</v>
      </c>
      <c r="H1941" t="s">
        <v>23</v>
      </c>
      <c r="I1941" s="4">
        <v>5130</v>
      </c>
      <c r="J1941" s="8">
        <v>7</v>
      </c>
      <c r="K1941" s="4">
        <v>35910</v>
      </c>
      <c r="L1941" s="4">
        <v>14364</v>
      </c>
      <c r="M1941" s="3">
        <v>0.4</v>
      </c>
    </row>
    <row r="1942" spans="2:13" x14ac:dyDescent="0.25">
      <c r="B1942" t="s">
        <v>27</v>
      </c>
      <c r="C1942" s="1" t="s">
        <v>20</v>
      </c>
      <c r="D1942" s="2">
        <v>44598</v>
      </c>
      <c r="E1942" s="8" t="s">
        <v>83</v>
      </c>
      <c r="F1942" s="8" t="s">
        <v>88</v>
      </c>
      <c r="G1942" s="8" t="s">
        <v>89</v>
      </c>
      <c r="H1942" t="s">
        <v>21</v>
      </c>
      <c r="I1942" s="4">
        <v>1200</v>
      </c>
      <c r="J1942" s="8">
        <v>11</v>
      </c>
      <c r="K1942" s="4">
        <v>13200</v>
      </c>
      <c r="L1942" s="4">
        <v>3960</v>
      </c>
      <c r="M1942" s="3">
        <v>0.3</v>
      </c>
    </row>
    <row r="1943" spans="2:13" x14ac:dyDescent="0.25">
      <c r="B1943" t="s">
        <v>27</v>
      </c>
      <c r="C1943" s="1" t="s">
        <v>20</v>
      </c>
      <c r="D1943" s="2">
        <v>44605</v>
      </c>
      <c r="E1943" s="8" t="s">
        <v>83</v>
      </c>
      <c r="F1943" s="8" t="s">
        <v>88</v>
      </c>
      <c r="G1943" s="8" t="s">
        <v>89</v>
      </c>
      <c r="H1943" t="s">
        <v>29</v>
      </c>
      <c r="I1943" s="4">
        <v>5340</v>
      </c>
      <c r="J1943" s="8">
        <v>3</v>
      </c>
      <c r="K1943" s="4">
        <v>16020</v>
      </c>
      <c r="L1943" s="4">
        <v>4806</v>
      </c>
      <c r="M1943" s="3">
        <v>0.3</v>
      </c>
    </row>
    <row r="1944" spans="2:13" x14ac:dyDescent="0.25">
      <c r="B1944" t="s">
        <v>22</v>
      </c>
      <c r="C1944" s="1" t="s">
        <v>20</v>
      </c>
      <c r="D1944" s="2">
        <v>44612</v>
      </c>
      <c r="E1944" s="8" t="s">
        <v>83</v>
      </c>
      <c r="F1944" s="8" t="s">
        <v>88</v>
      </c>
      <c r="G1944" s="8" t="s">
        <v>89</v>
      </c>
      <c r="H1944" t="s">
        <v>35</v>
      </c>
      <c r="I1944" s="4">
        <v>4500</v>
      </c>
      <c r="J1944" s="8">
        <v>2</v>
      </c>
      <c r="K1944" s="4">
        <v>9000</v>
      </c>
      <c r="L1944" s="4">
        <v>2250</v>
      </c>
      <c r="M1944" s="3">
        <v>0.25</v>
      </c>
    </row>
    <row r="1945" spans="2:13" x14ac:dyDescent="0.25">
      <c r="B1945" t="s">
        <v>34</v>
      </c>
      <c r="C1945" s="1" t="s">
        <v>20</v>
      </c>
      <c r="D1945" s="2">
        <v>44619</v>
      </c>
      <c r="E1945" s="8" t="s">
        <v>83</v>
      </c>
      <c r="F1945" s="8" t="s">
        <v>88</v>
      </c>
      <c r="G1945" s="8" t="s">
        <v>89</v>
      </c>
      <c r="H1945" t="s">
        <v>18</v>
      </c>
      <c r="I1945" s="4">
        <v>8902</v>
      </c>
      <c r="J1945" s="8">
        <v>1</v>
      </c>
      <c r="K1945" s="4">
        <v>8902</v>
      </c>
      <c r="L1945" s="4">
        <v>3115.7</v>
      </c>
      <c r="M1945" s="3">
        <v>0.35</v>
      </c>
    </row>
    <row r="1946" spans="2:13" x14ac:dyDescent="0.25">
      <c r="B1946" t="s">
        <v>13</v>
      </c>
      <c r="C1946" s="1" t="s">
        <v>14</v>
      </c>
      <c r="D1946" s="2">
        <v>44626</v>
      </c>
      <c r="E1946" s="8" t="s">
        <v>83</v>
      </c>
      <c r="F1946" s="8" t="s">
        <v>88</v>
      </c>
      <c r="G1946" s="8" t="s">
        <v>89</v>
      </c>
      <c r="H1946" t="s">
        <v>33</v>
      </c>
      <c r="I1946" s="4">
        <v>4600</v>
      </c>
      <c r="J1946" s="8">
        <v>4</v>
      </c>
      <c r="K1946" s="4">
        <v>18400</v>
      </c>
      <c r="L1946" s="4">
        <v>4600</v>
      </c>
      <c r="M1946" s="3">
        <v>0.25</v>
      </c>
    </row>
    <row r="1947" spans="2:13" x14ac:dyDescent="0.25">
      <c r="B1947" t="s">
        <v>13</v>
      </c>
      <c r="C1947" s="1" t="s">
        <v>14</v>
      </c>
      <c r="D1947" s="2">
        <v>44633</v>
      </c>
      <c r="E1947" s="8" t="s">
        <v>83</v>
      </c>
      <c r="F1947" s="8" t="s">
        <v>88</v>
      </c>
      <c r="G1947" s="8" t="s">
        <v>89</v>
      </c>
      <c r="H1947" t="s">
        <v>29</v>
      </c>
      <c r="I1947" s="4">
        <v>5340</v>
      </c>
      <c r="J1947" s="8">
        <v>9</v>
      </c>
      <c r="K1947" s="4">
        <v>48060</v>
      </c>
      <c r="L1947" s="4">
        <v>14418</v>
      </c>
      <c r="M1947" s="3">
        <v>0.3</v>
      </c>
    </row>
    <row r="1948" spans="2:13" x14ac:dyDescent="0.25">
      <c r="B1948" t="s">
        <v>24</v>
      </c>
      <c r="C1948" s="1" t="s">
        <v>14</v>
      </c>
      <c r="D1948" s="2">
        <v>44640</v>
      </c>
      <c r="E1948" s="8" t="s">
        <v>83</v>
      </c>
      <c r="F1948" s="8" t="s">
        <v>88</v>
      </c>
      <c r="G1948" s="8" t="s">
        <v>89</v>
      </c>
      <c r="H1948" t="s">
        <v>31</v>
      </c>
      <c r="I1948" s="4">
        <v>5300</v>
      </c>
      <c r="J1948" s="8">
        <v>7</v>
      </c>
      <c r="K1948" s="4">
        <v>37100</v>
      </c>
      <c r="L1948" s="4">
        <v>11130</v>
      </c>
      <c r="M1948" s="3">
        <v>0.3</v>
      </c>
    </row>
    <row r="1949" spans="2:13" x14ac:dyDescent="0.25">
      <c r="B1949" t="s">
        <v>34</v>
      </c>
      <c r="C1949" s="1" t="s">
        <v>20</v>
      </c>
      <c r="D1949" s="2">
        <v>44647</v>
      </c>
      <c r="E1949" s="8" t="s">
        <v>83</v>
      </c>
      <c r="F1949" s="8" t="s">
        <v>88</v>
      </c>
      <c r="G1949" s="8" t="s">
        <v>89</v>
      </c>
      <c r="H1949" t="s">
        <v>23</v>
      </c>
      <c r="I1949" s="4">
        <v>5130</v>
      </c>
      <c r="J1949" s="8">
        <v>9</v>
      </c>
      <c r="K1949" s="4">
        <v>46170</v>
      </c>
      <c r="L1949" s="4">
        <v>18468</v>
      </c>
      <c r="M1949" s="3">
        <v>0.4</v>
      </c>
    </row>
    <row r="1950" spans="2:13" x14ac:dyDescent="0.25">
      <c r="B1950" t="s">
        <v>22</v>
      </c>
      <c r="C1950" s="1" t="s">
        <v>20</v>
      </c>
      <c r="D1950" s="2">
        <v>44654</v>
      </c>
      <c r="E1950" s="8" t="s">
        <v>83</v>
      </c>
      <c r="F1950" s="8" t="s">
        <v>88</v>
      </c>
      <c r="G1950" s="8" t="s">
        <v>89</v>
      </c>
      <c r="H1950" t="s">
        <v>19</v>
      </c>
      <c r="I1950" s="4">
        <v>500</v>
      </c>
      <c r="J1950" s="8">
        <v>12</v>
      </c>
      <c r="K1950" s="4">
        <v>6000</v>
      </c>
      <c r="L1950" s="4">
        <v>1500</v>
      </c>
      <c r="M1950" s="3">
        <v>0.25</v>
      </c>
    </row>
    <row r="1951" spans="2:13" x14ac:dyDescent="0.25">
      <c r="B1951" t="s">
        <v>22</v>
      </c>
      <c r="C1951" s="1" t="s">
        <v>14</v>
      </c>
      <c r="D1951" s="2">
        <v>44661</v>
      </c>
      <c r="E1951" s="8" t="s">
        <v>83</v>
      </c>
      <c r="F1951" s="8" t="s">
        <v>88</v>
      </c>
      <c r="G1951" s="8" t="s">
        <v>89</v>
      </c>
      <c r="H1951" t="s">
        <v>18</v>
      </c>
      <c r="I1951" s="4">
        <v>8902</v>
      </c>
      <c r="J1951" s="8">
        <v>9</v>
      </c>
      <c r="K1951" s="4">
        <v>80118</v>
      </c>
      <c r="L1951" s="4">
        <v>28041.3</v>
      </c>
      <c r="M1951" s="3">
        <v>0.35</v>
      </c>
    </row>
    <row r="1952" spans="2:13" x14ac:dyDescent="0.25">
      <c r="B1952" t="s">
        <v>34</v>
      </c>
      <c r="C1952" s="1" t="s">
        <v>14</v>
      </c>
      <c r="D1952" s="2">
        <v>44668</v>
      </c>
      <c r="E1952" s="8" t="s">
        <v>83</v>
      </c>
      <c r="F1952" s="8" t="s">
        <v>88</v>
      </c>
      <c r="G1952" s="8" t="s">
        <v>89</v>
      </c>
      <c r="H1952" t="s">
        <v>25</v>
      </c>
      <c r="I1952" s="4">
        <v>300</v>
      </c>
      <c r="J1952" s="8">
        <v>3</v>
      </c>
      <c r="K1952" s="4">
        <v>900</v>
      </c>
      <c r="L1952" s="4">
        <v>135</v>
      </c>
      <c r="M1952" s="3">
        <v>0.15</v>
      </c>
    </row>
    <row r="1953" spans="2:13" x14ac:dyDescent="0.25">
      <c r="B1953" t="s">
        <v>13</v>
      </c>
      <c r="C1953" s="1" t="s">
        <v>20</v>
      </c>
      <c r="D1953" s="2">
        <v>44675</v>
      </c>
      <c r="E1953" s="8" t="s">
        <v>83</v>
      </c>
      <c r="F1953" s="8" t="s">
        <v>88</v>
      </c>
      <c r="G1953" s="8" t="s">
        <v>89</v>
      </c>
      <c r="H1953" t="s">
        <v>23</v>
      </c>
      <c r="I1953" s="4">
        <v>5130</v>
      </c>
      <c r="J1953" s="8">
        <v>2</v>
      </c>
      <c r="K1953" s="4">
        <v>10260</v>
      </c>
      <c r="L1953" s="4">
        <v>4104</v>
      </c>
      <c r="M1953" s="3">
        <v>0.4</v>
      </c>
    </row>
    <row r="1954" spans="2:13" x14ac:dyDescent="0.25">
      <c r="B1954" t="s">
        <v>27</v>
      </c>
      <c r="C1954" s="1" t="s">
        <v>20</v>
      </c>
      <c r="D1954" s="2">
        <v>44682</v>
      </c>
      <c r="E1954" s="8" t="s">
        <v>83</v>
      </c>
      <c r="F1954" s="8" t="s">
        <v>88</v>
      </c>
      <c r="G1954" s="8" t="s">
        <v>89</v>
      </c>
      <c r="H1954" t="s">
        <v>23</v>
      </c>
      <c r="I1954" s="4">
        <v>5130</v>
      </c>
      <c r="J1954" s="8">
        <v>4</v>
      </c>
      <c r="K1954" s="4">
        <v>20520</v>
      </c>
      <c r="L1954" s="4">
        <v>8208</v>
      </c>
      <c r="M1954" s="3">
        <v>0.4</v>
      </c>
    </row>
    <row r="1955" spans="2:13" x14ac:dyDescent="0.25">
      <c r="B1955" t="s">
        <v>24</v>
      </c>
      <c r="C1955" s="1" t="s">
        <v>20</v>
      </c>
      <c r="D1955" s="2">
        <v>44689</v>
      </c>
      <c r="E1955" s="8" t="s">
        <v>83</v>
      </c>
      <c r="F1955" s="8" t="s">
        <v>88</v>
      </c>
      <c r="G1955" s="8" t="s">
        <v>89</v>
      </c>
      <c r="H1955" t="s">
        <v>21</v>
      </c>
      <c r="I1955" s="4">
        <v>1200</v>
      </c>
      <c r="J1955" s="8">
        <v>12</v>
      </c>
      <c r="K1955" s="4">
        <v>14400</v>
      </c>
      <c r="L1955" s="4">
        <v>4320</v>
      </c>
      <c r="M1955" s="3">
        <v>0.3</v>
      </c>
    </row>
    <row r="1956" spans="2:13" x14ac:dyDescent="0.25">
      <c r="B1956" t="s">
        <v>22</v>
      </c>
      <c r="C1956" s="1" t="s">
        <v>14</v>
      </c>
      <c r="D1956" s="2">
        <v>44696</v>
      </c>
      <c r="E1956" s="8" t="s">
        <v>83</v>
      </c>
      <c r="F1956" s="8" t="s">
        <v>88</v>
      </c>
      <c r="G1956" s="8" t="s">
        <v>89</v>
      </c>
      <c r="H1956" t="s">
        <v>35</v>
      </c>
      <c r="I1956" s="4">
        <v>4500</v>
      </c>
      <c r="J1956" s="8">
        <v>11</v>
      </c>
      <c r="K1956" s="4">
        <v>49500</v>
      </c>
      <c r="L1956" s="4">
        <v>12375</v>
      </c>
      <c r="M1956" s="3">
        <v>0.25</v>
      </c>
    </row>
    <row r="1957" spans="2:13" x14ac:dyDescent="0.25">
      <c r="B1957" t="s">
        <v>13</v>
      </c>
      <c r="C1957" s="1" t="s">
        <v>20</v>
      </c>
      <c r="D1957" s="2">
        <v>44703</v>
      </c>
      <c r="E1957" s="8" t="s">
        <v>83</v>
      </c>
      <c r="F1957" s="8" t="s">
        <v>88</v>
      </c>
      <c r="G1957" s="8" t="s">
        <v>89</v>
      </c>
      <c r="H1957" t="s">
        <v>28</v>
      </c>
      <c r="I1957" s="4">
        <v>1500</v>
      </c>
      <c r="J1957" s="8">
        <v>8</v>
      </c>
      <c r="K1957" s="4">
        <v>12000</v>
      </c>
      <c r="L1957" s="4">
        <v>4800</v>
      </c>
      <c r="M1957" s="3">
        <v>0.4</v>
      </c>
    </row>
    <row r="1958" spans="2:13" x14ac:dyDescent="0.25">
      <c r="B1958" t="s">
        <v>27</v>
      </c>
      <c r="C1958" s="1" t="s">
        <v>14</v>
      </c>
      <c r="D1958" s="2">
        <v>44710</v>
      </c>
      <c r="E1958" s="8" t="s">
        <v>83</v>
      </c>
      <c r="F1958" s="8" t="s">
        <v>88</v>
      </c>
      <c r="G1958" s="8" t="s">
        <v>89</v>
      </c>
      <c r="H1958" t="s">
        <v>21</v>
      </c>
      <c r="I1958" s="4">
        <v>1200</v>
      </c>
      <c r="J1958" s="8">
        <v>8</v>
      </c>
      <c r="K1958" s="4">
        <v>9600</v>
      </c>
      <c r="L1958" s="4">
        <v>2880</v>
      </c>
      <c r="M1958" s="3">
        <v>0.3</v>
      </c>
    </row>
    <row r="1959" spans="2:13" x14ac:dyDescent="0.25">
      <c r="B1959" t="s">
        <v>27</v>
      </c>
      <c r="C1959" s="1" t="s">
        <v>20</v>
      </c>
      <c r="D1959" s="2">
        <v>44717</v>
      </c>
      <c r="E1959" s="8" t="s">
        <v>83</v>
      </c>
      <c r="F1959" s="8" t="s">
        <v>88</v>
      </c>
      <c r="G1959" s="8" t="s">
        <v>89</v>
      </c>
      <c r="H1959" t="s">
        <v>31</v>
      </c>
      <c r="I1959" s="4">
        <v>5300</v>
      </c>
      <c r="J1959" s="8">
        <v>2</v>
      </c>
      <c r="K1959" s="4">
        <v>10600</v>
      </c>
      <c r="L1959" s="4">
        <v>3180</v>
      </c>
      <c r="M1959" s="3">
        <v>0.3</v>
      </c>
    </row>
    <row r="1960" spans="2:13" x14ac:dyDescent="0.25">
      <c r="B1960" t="s">
        <v>24</v>
      </c>
      <c r="C1960" s="1" t="s">
        <v>14</v>
      </c>
      <c r="D1960" s="2">
        <v>44724</v>
      </c>
      <c r="E1960" s="8" t="s">
        <v>83</v>
      </c>
      <c r="F1960" s="8" t="s">
        <v>88</v>
      </c>
      <c r="G1960" s="8" t="s">
        <v>89</v>
      </c>
      <c r="H1960" t="s">
        <v>23</v>
      </c>
      <c r="I1960" s="4">
        <v>5130</v>
      </c>
      <c r="J1960" s="8">
        <v>10</v>
      </c>
      <c r="K1960" s="4">
        <v>51300</v>
      </c>
      <c r="L1960" s="4">
        <v>20520</v>
      </c>
      <c r="M1960" s="3">
        <v>0.4</v>
      </c>
    </row>
    <row r="1961" spans="2:13" x14ac:dyDescent="0.25">
      <c r="B1961" t="s">
        <v>24</v>
      </c>
      <c r="C1961" s="1" t="s">
        <v>20</v>
      </c>
      <c r="D1961" s="2">
        <v>44731</v>
      </c>
      <c r="E1961" s="8" t="s">
        <v>83</v>
      </c>
      <c r="F1961" s="8" t="s">
        <v>88</v>
      </c>
      <c r="G1961" s="8" t="s">
        <v>89</v>
      </c>
      <c r="H1961" t="s">
        <v>28</v>
      </c>
      <c r="I1961" s="4">
        <v>1500</v>
      </c>
      <c r="J1961" s="8">
        <v>12</v>
      </c>
      <c r="K1961" s="4">
        <v>18000</v>
      </c>
      <c r="L1961" s="4">
        <v>7200</v>
      </c>
      <c r="M1961" s="3">
        <v>0.4</v>
      </c>
    </row>
    <row r="1962" spans="2:13" x14ac:dyDescent="0.25">
      <c r="B1962" t="s">
        <v>24</v>
      </c>
      <c r="C1962" s="1" t="s">
        <v>20</v>
      </c>
      <c r="D1962" s="2">
        <v>44738</v>
      </c>
      <c r="E1962" s="8" t="s">
        <v>83</v>
      </c>
      <c r="F1962" s="8" t="s">
        <v>88</v>
      </c>
      <c r="G1962" s="8" t="s">
        <v>89</v>
      </c>
      <c r="H1962" t="s">
        <v>18</v>
      </c>
      <c r="I1962" s="4">
        <v>8902</v>
      </c>
      <c r="J1962" s="8">
        <v>1</v>
      </c>
      <c r="K1962" s="4">
        <v>8902</v>
      </c>
      <c r="L1962" s="4">
        <v>3115.7</v>
      </c>
      <c r="M1962" s="3">
        <v>0.35</v>
      </c>
    </row>
    <row r="1963" spans="2:13" x14ac:dyDescent="0.25">
      <c r="B1963" t="s">
        <v>24</v>
      </c>
      <c r="C1963" s="1" t="s">
        <v>20</v>
      </c>
      <c r="D1963" s="2">
        <v>44745</v>
      </c>
      <c r="E1963" s="8" t="s">
        <v>83</v>
      </c>
      <c r="F1963" s="8" t="s">
        <v>88</v>
      </c>
      <c r="G1963" s="8" t="s">
        <v>89</v>
      </c>
      <c r="H1963" t="s">
        <v>21</v>
      </c>
      <c r="I1963" s="4">
        <v>1200</v>
      </c>
      <c r="J1963" s="8">
        <v>4</v>
      </c>
      <c r="K1963" s="4">
        <v>4800</v>
      </c>
      <c r="L1963" s="4">
        <v>1440</v>
      </c>
      <c r="M1963" s="3">
        <v>0.3</v>
      </c>
    </row>
    <row r="1964" spans="2:13" x14ac:dyDescent="0.25">
      <c r="B1964" t="s">
        <v>27</v>
      </c>
      <c r="C1964" s="1" t="s">
        <v>20</v>
      </c>
      <c r="D1964" s="2">
        <v>44752</v>
      </c>
      <c r="E1964" s="8" t="s">
        <v>83</v>
      </c>
      <c r="F1964" s="8" t="s">
        <v>88</v>
      </c>
      <c r="G1964" s="8" t="s">
        <v>89</v>
      </c>
      <c r="H1964" t="s">
        <v>31</v>
      </c>
      <c r="I1964" s="4">
        <v>5300</v>
      </c>
      <c r="J1964" s="8">
        <v>10</v>
      </c>
      <c r="K1964" s="4">
        <v>53000</v>
      </c>
      <c r="L1964" s="4">
        <v>15900</v>
      </c>
      <c r="M1964" s="3">
        <v>0.3</v>
      </c>
    </row>
    <row r="1965" spans="2:13" x14ac:dyDescent="0.25">
      <c r="B1965" t="s">
        <v>24</v>
      </c>
      <c r="C1965" s="1" t="s">
        <v>20</v>
      </c>
      <c r="D1965" s="2">
        <v>44759</v>
      </c>
      <c r="E1965" s="8" t="s">
        <v>83</v>
      </c>
      <c r="F1965" s="8" t="s">
        <v>88</v>
      </c>
      <c r="G1965" s="8" t="s">
        <v>89</v>
      </c>
      <c r="H1965" t="s">
        <v>21</v>
      </c>
      <c r="I1965" s="4">
        <v>1200</v>
      </c>
      <c r="J1965" s="8">
        <v>9</v>
      </c>
      <c r="K1965" s="4">
        <v>10800</v>
      </c>
      <c r="L1965" s="4">
        <v>3240</v>
      </c>
      <c r="M1965" s="3">
        <v>0.3</v>
      </c>
    </row>
    <row r="1966" spans="2:13" x14ac:dyDescent="0.25">
      <c r="B1966" t="s">
        <v>27</v>
      </c>
      <c r="C1966" s="1" t="s">
        <v>14</v>
      </c>
      <c r="D1966" s="2">
        <v>44766</v>
      </c>
      <c r="E1966" s="8" t="s">
        <v>83</v>
      </c>
      <c r="F1966" s="8" t="s">
        <v>88</v>
      </c>
      <c r="G1966" s="8" t="s">
        <v>89</v>
      </c>
      <c r="H1966" t="s">
        <v>21</v>
      </c>
      <c r="I1966" s="4">
        <v>1200</v>
      </c>
      <c r="J1966" s="8">
        <v>11</v>
      </c>
      <c r="K1966" s="4">
        <v>13200</v>
      </c>
      <c r="L1966" s="4">
        <v>3960</v>
      </c>
      <c r="M1966" s="3">
        <v>0.3</v>
      </c>
    </row>
    <row r="1967" spans="2:13" x14ac:dyDescent="0.25">
      <c r="B1967" t="s">
        <v>27</v>
      </c>
      <c r="C1967" s="1" t="s">
        <v>20</v>
      </c>
      <c r="D1967" s="2">
        <v>44766</v>
      </c>
      <c r="E1967" s="8" t="s">
        <v>83</v>
      </c>
      <c r="F1967" s="8" t="s">
        <v>88</v>
      </c>
      <c r="G1967" s="8" t="s">
        <v>89</v>
      </c>
      <c r="H1967" t="s">
        <v>30</v>
      </c>
      <c r="I1967" s="4">
        <v>3400</v>
      </c>
      <c r="J1967" s="8">
        <v>5</v>
      </c>
      <c r="K1967" s="4">
        <v>17000</v>
      </c>
      <c r="L1967" s="4">
        <v>5950</v>
      </c>
      <c r="M1967" s="3">
        <v>0.35</v>
      </c>
    </row>
    <row r="1968" spans="2:13" x14ac:dyDescent="0.25">
      <c r="B1968" t="s">
        <v>27</v>
      </c>
      <c r="C1968" s="1" t="s">
        <v>20</v>
      </c>
      <c r="D1968" s="2">
        <v>44773</v>
      </c>
      <c r="E1968" s="8" t="s">
        <v>83</v>
      </c>
      <c r="F1968" s="8" t="s">
        <v>88</v>
      </c>
      <c r="G1968" s="8" t="s">
        <v>89</v>
      </c>
      <c r="H1968" t="s">
        <v>30</v>
      </c>
      <c r="I1968" s="4">
        <v>3400</v>
      </c>
      <c r="J1968" s="8">
        <v>4</v>
      </c>
      <c r="K1968" s="4">
        <v>13600</v>
      </c>
      <c r="L1968" s="4">
        <v>4760</v>
      </c>
      <c r="M1968" s="3">
        <v>0.35</v>
      </c>
    </row>
    <row r="1969" spans="2:13" x14ac:dyDescent="0.25">
      <c r="B1969" t="s">
        <v>34</v>
      </c>
      <c r="C1969" s="1" t="s">
        <v>20</v>
      </c>
      <c r="D1969" s="2">
        <v>44780</v>
      </c>
      <c r="E1969" s="8" t="s">
        <v>83</v>
      </c>
      <c r="F1969" s="8" t="s">
        <v>88</v>
      </c>
      <c r="G1969" s="8" t="s">
        <v>89</v>
      </c>
      <c r="H1969" t="s">
        <v>25</v>
      </c>
      <c r="I1969" s="4">
        <v>300</v>
      </c>
      <c r="J1969" s="8">
        <v>9</v>
      </c>
      <c r="K1969" s="4">
        <v>2700</v>
      </c>
      <c r="L1969" s="4">
        <v>405</v>
      </c>
      <c r="M1969" s="3">
        <v>0.15</v>
      </c>
    </row>
    <row r="1970" spans="2:13" x14ac:dyDescent="0.25">
      <c r="B1970" t="s">
        <v>13</v>
      </c>
      <c r="C1970" s="1" t="s">
        <v>20</v>
      </c>
      <c r="D1970" s="2">
        <v>44787</v>
      </c>
      <c r="E1970" s="8" t="s">
        <v>83</v>
      </c>
      <c r="F1970" s="8" t="s">
        <v>88</v>
      </c>
      <c r="G1970" s="8" t="s">
        <v>89</v>
      </c>
      <c r="H1970" t="s">
        <v>21</v>
      </c>
      <c r="I1970" s="4">
        <v>1200</v>
      </c>
      <c r="J1970" s="8">
        <v>6</v>
      </c>
      <c r="K1970" s="4">
        <v>7200</v>
      </c>
      <c r="L1970" s="4">
        <v>2160</v>
      </c>
      <c r="M1970" s="3">
        <v>0.3</v>
      </c>
    </row>
    <row r="1971" spans="2:13" x14ac:dyDescent="0.25">
      <c r="B1971" t="s">
        <v>13</v>
      </c>
      <c r="C1971" s="1" t="s">
        <v>14</v>
      </c>
      <c r="D1971" s="2">
        <v>44794</v>
      </c>
      <c r="E1971" s="8" t="s">
        <v>83</v>
      </c>
      <c r="F1971" s="8" t="s">
        <v>88</v>
      </c>
      <c r="G1971" s="8" t="s">
        <v>89</v>
      </c>
      <c r="H1971" t="s">
        <v>35</v>
      </c>
      <c r="I1971" s="4">
        <v>4500</v>
      </c>
      <c r="J1971" s="8">
        <v>6</v>
      </c>
      <c r="K1971" s="4">
        <v>27000</v>
      </c>
      <c r="L1971" s="4">
        <v>6750</v>
      </c>
      <c r="M1971" s="3">
        <v>0.25</v>
      </c>
    </row>
    <row r="1972" spans="2:13" x14ac:dyDescent="0.25">
      <c r="B1972" t="s">
        <v>27</v>
      </c>
      <c r="C1972" s="1" t="s">
        <v>14</v>
      </c>
      <c r="D1972" s="2">
        <v>44801</v>
      </c>
      <c r="E1972" s="8" t="s">
        <v>83</v>
      </c>
      <c r="F1972" s="8" t="s">
        <v>88</v>
      </c>
      <c r="G1972" s="8" t="s">
        <v>89</v>
      </c>
      <c r="H1972" t="s">
        <v>19</v>
      </c>
      <c r="I1972" s="4">
        <v>500</v>
      </c>
      <c r="J1972" s="8">
        <v>10</v>
      </c>
      <c r="K1972" s="4">
        <v>5000</v>
      </c>
      <c r="L1972" s="4">
        <v>1250</v>
      </c>
      <c r="M1972" s="3">
        <v>0.25</v>
      </c>
    </row>
    <row r="1973" spans="2:13" x14ac:dyDescent="0.25">
      <c r="B1973" t="s">
        <v>27</v>
      </c>
      <c r="C1973" s="1" t="s">
        <v>20</v>
      </c>
      <c r="D1973" s="2">
        <v>44808</v>
      </c>
      <c r="E1973" s="8" t="s">
        <v>83</v>
      </c>
      <c r="F1973" s="8" t="s">
        <v>88</v>
      </c>
      <c r="G1973" s="8" t="s">
        <v>89</v>
      </c>
      <c r="H1973" t="s">
        <v>18</v>
      </c>
      <c r="I1973" s="4">
        <v>8902</v>
      </c>
      <c r="J1973" s="8">
        <v>9</v>
      </c>
      <c r="K1973" s="4">
        <v>80118</v>
      </c>
      <c r="L1973" s="4">
        <v>28041.3</v>
      </c>
      <c r="M1973" s="3">
        <v>0.35</v>
      </c>
    </row>
    <row r="1974" spans="2:13" x14ac:dyDescent="0.25">
      <c r="B1974" t="s">
        <v>22</v>
      </c>
      <c r="C1974" s="1" t="s">
        <v>20</v>
      </c>
      <c r="D1974" s="2">
        <v>44815</v>
      </c>
      <c r="E1974" s="8" t="s">
        <v>83</v>
      </c>
      <c r="F1974" s="8" t="s">
        <v>88</v>
      </c>
      <c r="G1974" s="8" t="s">
        <v>89</v>
      </c>
      <c r="H1974" t="s">
        <v>26</v>
      </c>
      <c r="I1974" s="4">
        <v>1700</v>
      </c>
      <c r="J1974" s="8">
        <v>4</v>
      </c>
      <c r="K1974" s="4">
        <v>6800</v>
      </c>
      <c r="L1974" s="4">
        <v>3400</v>
      </c>
      <c r="M1974" s="3">
        <v>0.5</v>
      </c>
    </row>
    <row r="1975" spans="2:13" x14ac:dyDescent="0.25">
      <c r="B1975" t="s">
        <v>22</v>
      </c>
      <c r="C1975" s="1" t="s">
        <v>14</v>
      </c>
      <c r="D1975" s="2">
        <v>44822</v>
      </c>
      <c r="E1975" s="8" t="s">
        <v>83</v>
      </c>
      <c r="F1975" s="8" t="s">
        <v>88</v>
      </c>
      <c r="G1975" s="8" t="s">
        <v>89</v>
      </c>
      <c r="H1975" t="s">
        <v>18</v>
      </c>
      <c r="I1975" s="4">
        <v>8902</v>
      </c>
      <c r="J1975" s="8">
        <v>7</v>
      </c>
      <c r="K1975" s="4">
        <v>62314</v>
      </c>
      <c r="L1975" s="4">
        <v>21809.899999999998</v>
      </c>
      <c r="M1975" s="3">
        <v>0.35</v>
      </c>
    </row>
    <row r="1976" spans="2:13" x14ac:dyDescent="0.25">
      <c r="B1976" t="s">
        <v>34</v>
      </c>
      <c r="C1976" s="1" t="s">
        <v>20</v>
      </c>
      <c r="D1976" s="2">
        <v>44829</v>
      </c>
      <c r="E1976" s="8" t="s">
        <v>83</v>
      </c>
      <c r="F1976" s="8" t="s">
        <v>88</v>
      </c>
      <c r="G1976" s="8" t="s">
        <v>89</v>
      </c>
      <c r="H1976" t="s">
        <v>32</v>
      </c>
      <c r="I1976" s="4">
        <v>3200</v>
      </c>
      <c r="J1976" s="8">
        <v>2</v>
      </c>
      <c r="K1976" s="4">
        <v>6400</v>
      </c>
      <c r="L1976" s="4">
        <v>1280</v>
      </c>
      <c r="M1976" s="3">
        <v>0.2</v>
      </c>
    </row>
    <row r="1977" spans="2:13" x14ac:dyDescent="0.25">
      <c r="B1977" t="s">
        <v>22</v>
      </c>
      <c r="C1977" s="1" t="s">
        <v>20</v>
      </c>
      <c r="D1977" s="2">
        <v>44836</v>
      </c>
      <c r="E1977" s="8" t="s">
        <v>83</v>
      </c>
      <c r="F1977" s="8" t="s">
        <v>88</v>
      </c>
      <c r="G1977" s="8" t="s">
        <v>89</v>
      </c>
      <c r="H1977" t="s">
        <v>21</v>
      </c>
      <c r="I1977" s="4">
        <v>1200</v>
      </c>
      <c r="J1977" s="8">
        <v>7</v>
      </c>
      <c r="K1977" s="4">
        <v>8400</v>
      </c>
      <c r="L1977" s="4">
        <v>2520</v>
      </c>
      <c r="M1977" s="3">
        <v>0.3</v>
      </c>
    </row>
    <row r="1978" spans="2:13" x14ac:dyDescent="0.25">
      <c r="B1978" t="s">
        <v>22</v>
      </c>
      <c r="C1978" s="1" t="s">
        <v>20</v>
      </c>
      <c r="D1978" s="2">
        <v>44843</v>
      </c>
      <c r="E1978" s="8" t="s">
        <v>83</v>
      </c>
      <c r="F1978" s="8" t="s">
        <v>88</v>
      </c>
      <c r="G1978" s="8" t="s">
        <v>89</v>
      </c>
      <c r="H1978" t="s">
        <v>30</v>
      </c>
      <c r="I1978" s="4">
        <v>3400</v>
      </c>
      <c r="J1978" s="8">
        <v>9</v>
      </c>
      <c r="K1978" s="4">
        <v>30600</v>
      </c>
      <c r="L1978" s="4">
        <v>10710</v>
      </c>
      <c r="M1978" s="3">
        <v>0.35</v>
      </c>
    </row>
    <row r="1979" spans="2:13" x14ac:dyDescent="0.25">
      <c r="B1979" t="s">
        <v>13</v>
      </c>
      <c r="C1979" s="1" t="s">
        <v>20</v>
      </c>
      <c r="D1979" s="2">
        <v>44850</v>
      </c>
      <c r="E1979" s="8" t="s">
        <v>83</v>
      </c>
      <c r="F1979" s="8" t="s">
        <v>88</v>
      </c>
      <c r="G1979" s="8" t="s">
        <v>89</v>
      </c>
      <c r="H1979" t="s">
        <v>30</v>
      </c>
      <c r="I1979" s="4">
        <v>3400</v>
      </c>
      <c r="J1979" s="8">
        <v>7</v>
      </c>
      <c r="K1979" s="4">
        <v>23800</v>
      </c>
      <c r="L1979" s="4">
        <v>8330</v>
      </c>
      <c r="M1979" s="3">
        <v>0.35</v>
      </c>
    </row>
    <row r="1980" spans="2:13" x14ac:dyDescent="0.25">
      <c r="B1980" t="s">
        <v>13</v>
      </c>
      <c r="C1980" s="1" t="s">
        <v>20</v>
      </c>
      <c r="D1980" s="2">
        <v>44857</v>
      </c>
      <c r="E1980" s="8" t="s">
        <v>83</v>
      </c>
      <c r="F1980" s="8" t="s">
        <v>88</v>
      </c>
      <c r="G1980" s="8" t="s">
        <v>89</v>
      </c>
      <c r="H1980" t="s">
        <v>33</v>
      </c>
      <c r="I1980" s="4">
        <v>4600</v>
      </c>
      <c r="J1980" s="8">
        <v>8</v>
      </c>
      <c r="K1980" s="4">
        <v>36800</v>
      </c>
      <c r="L1980" s="4">
        <v>9200</v>
      </c>
      <c r="M1980" s="3">
        <v>0.25</v>
      </c>
    </row>
    <row r="1981" spans="2:13" x14ac:dyDescent="0.25">
      <c r="B1981" t="s">
        <v>27</v>
      </c>
      <c r="C1981" s="1" t="s">
        <v>14</v>
      </c>
      <c r="D1981" s="2">
        <v>44864</v>
      </c>
      <c r="E1981" s="8" t="s">
        <v>83</v>
      </c>
      <c r="F1981" s="8" t="s">
        <v>88</v>
      </c>
      <c r="G1981" s="8" t="s">
        <v>89</v>
      </c>
      <c r="H1981" t="s">
        <v>35</v>
      </c>
      <c r="I1981" s="4">
        <v>4500</v>
      </c>
      <c r="J1981" s="8">
        <v>12</v>
      </c>
      <c r="K1981" s="4">
        <v>54000</v>
      </c>
      <c r="L1981" s="4">
        <v>13500</v>
      </c>
      <c r="M1981" s="3">
        <v>0.25</v>
      </c>
    </row>
    <row r="1982" spans="2:13" x14ac:dyDescent="0.25">
      <c r="B1982" t="s">
        <v>27</v>
      </c>
      <c r="C1982" s="1" t="s">
        <v>20</v>
      </c>
      <c r="D1982" s="2">
        <v>44871</v>
      </c>
      <c r="E1982" s="8" t="s">
        <v>83</v>
      </c>
      <c r="F1982" s="8" t="s">
        <v>88</v>
      </c>
      <c r="G1982" s="8" t="s">
        <v>89</v>
      </c>
      <c r="H1982" t="s">
        <v>35</v>
      </c>
      <c r="I1982" s="4">
        <v>4500</v>
      </c>
      <c r="J1982" s="8">
        <v>12</v>
      </c>
      <c r="K1982" s="4">
        <v>54000</v>
      </c>
      <c r="L1982" s="4">
        <v>13500</v>
      </c>
      <c r="M1982" s="3">
        <v>0.25</v>
      </c>
    </row>
    <row r="1983" spans="2:13" x14ac:dyDescent="0.25">
      <c r="B1983" t="s">
        <v>13</v>
      </c>
      <c r="C1983" s="1" t="s">
        <v>20</v>
      </c>
      <c r="D1983" s="2">
        <v>44878</v>
      </c>
      <c r="E1983" s="8" t="s">
        <v>83</v>
      </c>
      <c r="F1983" s="8" t="s">
        <v>88</v>
      </c>
      <c r="G1983" s="8" t="s">
        <v>89</v>
      </c>
      <c r="H1983" t="s">
        <v>32</v>
      </c>
      <c r="I1983" s="4">
        <v>3200</v>
      </c>
      <c r="J1983" s="8">
        <v>1</v>
      </c>
      <c r="K1983" s="4">
        <v>3200</v>
      </c>
      <c r="L1983" s="4">
        <v>640</v>
      </c>
      <c r="M1983" s="3">
        <v>0.2</v>
      </c>
    </row>
    <row r="1984" spans="2:13" x14ac:dyDescent="0.25">
      <c r="B1984" t="s">
        <v>13</v>
      </c>
      <c r="C1984" s="1" t="s">
        <v>14</v>
      </c>
      <c r="D1984" s="2">
        <v>44885</v>
      </c>
      <c r="E1984" s="8" t="s">
        <v>83</v>
      </c>
      <c r="F1984" s="8" t="s">
        <v>88</v>
      </c>
      <c r="G1984" s="8" t="s">
        <v>89</v>
      </c>
      <c r="H1984" t="s">
        <v>21</v>
      </c>
      <c r="I1984" s="4">
        <v>1200</v>
      </c>
      <c r="J1984" s="8">
        <v>10</v>
      </c>
      <c r="K1984" s="4">
        <v>12000</v>
      </c>
      <c r="L1984" s="4">
        <v>3600</v>
      </c>
      <c r="M1984" s="3">
        <v>0.3</v>
      </c>
    </row>
    <row r="1985" spans="2:13" x14ac:dyDescent="0.25">
      <c r="B1985" t="s">
        <v>27</v>
      </c>
      <c r="C1985" s="1" t="s">
        <v>20</v>
      </c>
      <c r="D1985" s="2">
        <v>44892</v>
      </c>
      <c r="E1985" s="8" t="s">
        <v>83</v>
      </c>
      <c r="F1985" s="8" t="s">
        <v>88</v>
      </c>
      <c r="G1985" s="8" t="s">
        <v>89</v>
      </c>
      <c r="H1985" t="s">
        <v>26</v>
      </c>
      <c r="I1985" s="4">
        <v>1700</v>
      </c>
      <c r="J1985" s="8">
        <v>1</v>
      </c>
      <c r="K1985" s="4">
        <v>1700</v>
      </c>
      <c r="L1985" s="4">
        <v>850</v>
      </c>
      <c r="M1985" s="3">
        <v>0.5</v>
      </c>
    </row>
    <row r="1986" spans="2:13" x14ac:dyDescent="0.25">
      <c r="B1986" t="s">
        <v>24</v>
      </c>
      <c r="C1986" s="1" t="s">
        <v>20</v>
      </c>
      <c r="D1986" s="2">
        <v>44899</v>
      </c>
      <c r="E1986" s="8" t="s">
        <v>83</v>
      </c>
      <c r="F1986" s="8" t="s">
        <v>88</v>
      </c>
      <c r="G1986" s="8" t="s">
        <v>89</v>
      </c>
      <c r="H1986" t="s">
        <v>23</v>
      </c>
      <c r="I1986" s="4">
        <v>5130</v>
      </c>
      <c r="J1986" s="8">
        <v>10</v>
      </c>
      <c r="K1986" s="4">
        <v>51300</v>
      </c>
      <c r="L1986" s="4">
        <v>20520</v>
      </c>
      <c r="M1986" s="3">
        <v>0.4</v>
      </c>
    </row>
    <row r="1987" spans="2:13" x14ac:dyDescent="0.25">
      <c r="B1987" t="s">
        <v>27</v>
      </c>
      <c r="C1987" s="1" t="s">
        <v>20</v>
      </c>
      <c r="D1987" s="2">
        <v>44906</v>
      </c>
      <c r="E1987" s="8" t="s">
        <v>83</v>
      </c>
      <c r="F1987" s="8" t="s">
        <v>88</v>
      </c>
      <c r="G1987" s="8" t="s">
        <v>89</v>
      </c>
      <c r="H1987" t="s">
        <v>32</v>
      </c>
      <c r="I1987" s="4">
        <v>3200</v>
      </c>
      <c r="J1987" s="8">
        <v>5</v>
      </c>
      <c r="K1987" s="4">
        <v>16000</v>
      </c>
      <c r="L1987" s="4">
        <v>3200</v>
      </c>
      <c r="M1987" s="3">
        <v>0.2</v>
      </c>
    </row>
    <row r="1988" spans="2:13" x14ac:dyDescent="0.25">
      <c r="B1988" t="s">
        <v>13</v>
      </c>
      <c r="C1988" s="1" t="s">
        <v>20</v>
      </c>
      <c r="D1988" s="2">
        <v>44913</v>
      </c>
      <c r="E1988" s="8" t="s">
        <v>83</v>
      </c>
      <c r="F1988" s="8" t="s">
        <v>88</v>
      </c>
      <c r="G1988" s="8" t="s">
        <v>89</v>
      </c>
      <c r="H1988" t="s">
        <v>19</v>
      </c>
      <c r="I1988" s="4">
        <v>500</v>
      </c>
      <c r="J1988" s="8">
        <v>5</v>
      </c>
      <c r="K1988" s="4">
        <v>2500</v>
      </c>
      <c r="L1988" s="4">
        <v>625</v>
      </c>
      <c r="M1988" s="3">
        <v>0.25</v>
      </c>
    </row>
    <row r="1989" spans="2:13" x14ac:dyDescent="0.25">
      <c r="B1989" t="s">
        <v>24</v>
      </c>
      <c r="C1989" s="1" t="s">
        <v>14</v>
      </c>
      <c r="D1989" s="2">
        <v>44920</v>
      </c>
      <c r="E1989" s="8" t="s">
        <v>83</v>
      </c>
      <c r="F1989" s="8" t="s">
        <v>88</v>
      </c>
      <c r="G1989" s="8" t="s">
        <v>89</v>
      </c>
      <c r="H1989" t="s">
        <v>23</v>
      </c>
      <c r="I1989" s="4">
        <v>5130</v>
      </c>
      <c r="J1989" s="8">
        <v>7</v>
      </c>
      <c r="K1989" s="4">
        <v>35910</v>
      </c>
      <c r="L1989" s="4">
        <v>14364</v>
      </c>
      <c r="M1989" s="3">
        <v>0.4</v>
      </c>
    </row>
    <row r="1990" spans="2:13" x14ac:dyDescent="0.25">
      <c r="B1990" t="s">
        <v>27</v>
      </c>
      <c r="C1990" s="1" t="s">
        <v>14</v>
      </c>
      <c r="D1990" s="2">
        <v>44927</v>
      </c>
      <c r="E1990" s="8" t="s">
        <v>83</v>
      </c>
      <c r="F1990" s="8" t="s">
        <v>88</v>
      </c>
      <c r="G1990" s="8" t="s">
        <v>89</v>
      </c>
      <c r="H1990" t="s">
        <v>19</v>
      </c>
      <c r="I1990" s="4">
        <v>500</v>
      </c>
      <c r="J1990" s="8">
        <v>21</v>
      </c>
      <c r="K1990" s="4">
        <v>10500</v>
      </c>
      <c r="L1990" s="4">
        <v>2625</v>
      </c>
      <c r="M1990" s="3">
        <v>0.25</v>
      </c>
    </row>
    <row r="1991" spans="2:13" x14ac:dyDescent="0.25">
      <c r="B1991" t="s">
        <v>22</v>
      </c>
      <c r="C1991" s="1" t="s">
        <v>20</v>
      </c>
      <c r="D1991" s="2">
        <v>44934</v>
      </c>
      <c r="E1991" s="8" t="s">
        <v>83</v>
      </c>
      <c r="F1991" s="8" t="s">
        <v>88</v>
      </c>
      <c r="G1991" s="8" t="s">
        <v>89</v>
      </c>
      <c r="H1991" t="s">
        <v>25</v>
      </c>
      <c r="I1991" s="4">
        <v>300</v>
      </c>
      <c r="J1991" s="8">
        <v>3</v>
      </c>
      <c r="K1991" s="4">
        <v>900</v>
      </c>
      <c r="L1991" s="4">
        <v>135</v>
      </c>
      <c r="M1991" s="3">
        <v>0.15</v>
      </c>
    </row>
    <row r="1992" spans="2:13" x14ac:dyDescent="0.25">
      <c r="B1992" t="s">
        <v>22</v>
      </c>
      <c r="C1992" s="1" t="s">
        <v>20</v>
      </c>
      <c r="D1992" s="2">
        <v>44941</v>
      </c>
      <c r="E1992" s="8" t="s">
        <v>83</v>
      </c>
      <c r="F1992" s="8" t="s">
        <v>88</v>
      </c>
      <c r="G1992" s="8" t="s">
        <v>89</v>
      </c>
      <c r="H1992" t="s">
        <v>21</v>
      </c>
      <c r="I1992" s="4">
        <v>1200</v>
      </c>
      <c r="J1992" s="8">
        <v>12</v>
      </c>
      <c r="K1992" s="4">
        <v>14400</v>
      </c>
      <c r="L1992" s="4">
        <v>4320</v>
      </c>
      <c r="M1992" s="3">
        <v>0.3</v>
      </c>
    </row>
    <row r="1993" spans="2:13" x14ac:dyDescent="0.25">
      <c r="B1993" t="s">
        <v>27</v>
      </c>
      <c r="C1993" s="1" t="s">
        <v>20</v>
      </c>
      <c r="D1993" s="2">
        <v>44948</v>
      </c>
      <c r="E1993" s="8" t="s">
        <v>83</v>
      </c>
      <c r="F1993" s="8" t="s">
        <v>88</v>
      </c>
      <c r="G1993" s="8" t="s">
        <v>89</v>
      </c>
      <c r="H1993" t="s">
        <v>35</v>
      </c>
      <c r="I1993" s="4">
        <v>4500</v>
      </c>
      <c r="J1993" s="8">
        <v>8</v>
      </c>
      <c r="K1993" s="4">
        <v>36000</v>
      </c>
      <c r="L1993" s="4">
        <v>9000</v>
      </c>
      <c r="M1993" s="3">
        <v>0.25</v>
      </c>
    </row>
    <row r="1994" spans="2:13" x14ac:dyDescent="0.25">
      <c r="B1994" t="s">
        <v>13</v>
      </c>
      <c r="C1994" s="1" t="s">
        <v>20</v>
      </c>
      <c r="D1994" s="2">
        <v>44955</v>
      </c>
      <c r="E1994" s="8" t="s">
        <v>83</v>
      </c>
      <c r="F1994" s="8" t="s">
        <v>88</v>
      </c>
      <c r="G1994" s="8" t="s">
        <v>89</v>
      </c>
      <c r="H1994" t="s">
        <v>33</v>
      </c>
      <c r="I1994" s="4">
        <v>4600</v>
      </c>
      <c r="J1994" s="8">
        <v>11</v>
      </c>
      <c r="K1994" s="4">
        <v>50600</v>
      </c>
      <c r="L1994" s="4">
        <v>12650</v>
      </c>
      <c r="M1994" s="3">
        <v>0.25</v>
      </c>
    </row>
    <row r="1995" spans="2:13" x14ac:dyDescent="0.25">
      <c r="B1995" t="s">
        <v>13</v>
      </c>
      <c r="C1995" s="1" t="s">
        <v>20</v>
      </c>
      <c r="D1995" s="2">
        <v>44962</v>
      </c>
      <c r="E1995" s="8" t="s">
        <v>83</v>
      </c>
      <c r="F1995" s="8" t="s">
        <v>88</v>
      </c>
      <c r="G1995" s="8" t="s">
        <v>89</v>
      </c>
      <c r="H1995" t="s">
        <v>26</v>
      </c>
      <c r="I1995" s="4">
        <v>1700</v>
      </c>
      <c r="J1995" s="8">
        <v>12</v>
      </c>
      <c r="K1995" s="4">
        <v>20400</v>
      </c>
      <c r="L1995" s="4">
        <v>10200</v>
      </c>
      <c r="M1995" s="3">
        <v>0.5</v>
      </c>
    </row>
    <row r="1996" spans="2:13" x14ac:dyDescent="0.25">
      <c r="B1996" t="s">
        <v>24</v>
      </c>
      <c r="C1996" s="1" t="s">
        <v>14</v>
      </c>
      <c r="D1996" s="2">
        <v>44969</v>
      </c>
      <c r="E1996" s="8" t="s">
        <v>83</v>
      </c>
      <c r="F1996" s="8" t="s">
        <v>88</v>
      </c>
      <c r="G1996" s="8" t="s">
        <v>89</v>
      </c>
      <c r="H1996" t="s">
        <v>32</v>
      </c>
      <c r="I1996" s="4">
        <v>3200</v>
      </c>
      <c r="J1996" s="8">
        <v>9</v>
      </c>
      <c r="K1996" s="4">
        <v>28800</v>
      </c>
      <c r="L1996" s="4">
        <v>5760</v>
      </c>
      <c r="M1996" s="3">
        <v>0.2</v>
      </c>
    </row>
    <row r="1997" spans="2:13" x14ac:dyDescent="0.25">
      <c r="B1997" t="s">
        <v>13</v>
      </c>
      <c r="C1997" s="1" t="s">
        <v>20</v>
      </c>
      <c r="D1997" s="2">
        <v>44976</v>
      </c>
      <c r="E1997" s="8" t="s">
        <v>83</v>
      </c>
      <c r="F1997" s="8" t="s">
        <v>88</v>
      </c>
      <c r="G1997" s="8" t="s">
        <v>89</v>
      </c>
      <c r="H1997" t="s">
        <v>18</v>
      </c>
      <c r="I1997" s="4">
        <v>8902</v>
      </c>
      <c r="J1997" s="8">
        <v>9</v>
      </c>
      <c r="K1997" s="4">
        <v>80118</v>
      </c>
      <c r="L1997" s="4">
        <v>28041.3</v>
      </c>
      <c r="M1997" s="3">
        <v>0.35</v>
      </c>
    </row>
    <row r="1998" spans="2:13" x14ac:dyDescent="0.25">
      <c r="B1998" t="s">
        <v>24</v>
      </c>
      <c r="C1998" s="1" t="s">
        <v>20</v>
      </c>
      <c r="D1998" s="2">
        <v>44983</v>
      </c>
      <c r="E1998" s="8" t="s">
        <v>83</v>
      </c>
      <c r="F1998" s="8" t="s">
        <v>88</v>
      </c>
      <c r="G1998" s="8" t="s">
        <v>89</v>
      </c>
      <c r="H1998" t="s">
        <v>35</v>
      </c>
      <c r="I1998" s="4">
        <v>4500</v>
      </c>
      <c r="J1998" s="8">
        <v>3</v>
      </c>
      <c r="K1998" s="4">
        <v>13500</v>
      </c>
      <c r="L1998" s="4">
        <v>3375</v>
      </c>
      <c r="M1998" s="3">
        <v>0.25</v>
      </c>
    </row>
    <row r="1999" spans="2:13" x14ac:dyDescent="0.25">
      <c r="B1999" t="s">
        <v>27</v>
      </c>
      <c r="C1999" s="1" t="s">
        <v>14</v>
      </c>
      <c r="D1999" s="2">
        <v>44990</v>
      </c>
      <c r="E1999" s="8" t="s">
        <v>83</v>
      </c>
      <c r="F1999" s="8" t="s">
        <v>88</v>
      </c>
      <c r="G1999" s="8" t="s">
        <v>89</v>
      </c>
      <c r="H1999" t="s">
        <v>29</v>
      </c>
      <c r="I1999" s="4">
        <v>5340</v>
      </c>
      <c r="J1999" s="8">
        <v>1</v>
      </c>
      <c r="K1999" s="4">
        <v>5340</v>
      </c>
      <c r="L1999" s="4">
        <v>1602</v>
      </c>
      <c r="M1999" s="3">
        <v>0.3</v>
      </c>
    </row>
    <row r="2000" spans="2:13" x14ac:dyDescent="0.25">
      <c r="B2000" t="s">
        <v>13</v>
      </c>
      <c r="C2000" s="1" t="s">
        <v>20</v>
      </c>
      <c r="D2000" s="2">
        <v>44997</v>
      </c>
      <c r="E2000" s="8" t="s">
        <v>83</v>
      </c>
      <c r="F2000" s="8" t="s">
        <v>88</v>
      </c>
      <c r="G2000" s="8" t="s">
        <v>89</v>
      </c>
      <c r="H2000" t="s">
        <v>35</v>
      </c>
      <c r="I2000" s="4">
        <v>4500</v>
      </c>
      <c r="J2000" s="8">
        <v>10</v>
      </c>
      <c r="K2000" s="4">
        <v>45000</v>
      </c>
      <c r="L2000" s="4">
        <v>11250</v>
      </c>
      <c r="M2000" s="3">
        <v>0.25</v>
      </c>
    </row>
    <row r="2001" spans="2:13" x14ac:dyDescent="0.25">
      <c r="B2001" t="s">
        <v>13</v>
      </c>
      <c r="C2001" s="1" t="s">
        <v>20</v>
      </c>
      <c r="D2001" s="2">
        <v>45004</v>
      </c>
      <c r="E2001" s="8" t="s">
        <v>83</v>
      </c>
      <c r="F2001" s="8" t="s">
        <v>88</v>
      </c>
      <c r="G2001" s="8" t="s">
        <v>89</v>
      </c>
      <c r="H2001" t="s">
        <v>19</v>
      </c>
      <c r="I2001" s="4">
        <v>500</v>
      </c>
      <c r="J2001" s="8">
        <v>12</v>
      </c>
      <c r="K2001" s="4">
        <v>6000</v>
      </c>
      <c r="L2001" s="4">
        <v>1500</v>
      </c>
      <c r="M2001" s="3">
        <v>0.25</v>
      </c>
    </row>
    <row r="2002" spans="2:13" x14ac:dyDescent="0.25">
      <c r="B2002" t="s">
        <v>13</v>
      </c>
      <c r="C2002" s="1" t="s">
        <v>20</v>
      </c>
      <c r="D2002" s="2">
        <v>45011</v>
      </c>
      <c r="E2002" s="8" t="s">
        <v>83</v>
      </c>
      <c r="F2002" s="8" t="s">
        <v>88</v>
      </c>
      <c r="G2002" s="8" t="s">
        <v>89</v>
      </c>
      <c r="H2002" t="s">
        <v>35</v>
      </c>
      <c r="I2002" s="4">
        <v>4500</v>
      </c>
      <c r="J2002" s="8">
        <v>12</v>
      </c>
      <c r="K2002" s="4">
        <v>54000</v>
      </c>
      <c r="L2002" s="4">
        <v>13500</v>
      </c>
      <c r="M2002" s="3">
        <v>0.25</v>
      </c>
    </row>
    <row r="2003" spans="2:13" x14ac:dyDescent="0.25">
      <c r="B2003" t="s">
        <v>22</v>
      </c>
      <c r="C2003" s="1" t="s">
        <v>20</v>
      </c>
      <c r="D2003" s="2">
        <v>45018</v>
      </c>
      <c r="E2003" s="8" t="s">
        <v>83</v>
      </c>
      <c r="F2003" s="8" t="s">
        <v>88</v>
      </c>
      <c r="G2003" s="8" t="s">
        <v>89</v>
      </c>
      <c r="H2003" t="s">
        <v>23</v>
      </c>
      <c r="I2003" s="4">
        <v>5130</v>
      </c>
      <c r="J2003" s="8">
        <v>9</v>
      </c>
      <c r="K2003" s="4">
        <v>46170</v>
      </c>
      <c r="L2003" s="4">
        <v>18468</v>
      </c>
      <c r="M2003" s="3">
        <v>0.4</v>
      </c>
    </row>
    <row r="2004" spans="2:13" x14ac:dyDescent="0.25">
      <c r="B2004" t="s">
        <v>13</v>
      </c>
      <c r="C2004" s="1" t="s">
        <v>20</v>
      </c>
      <c r="D2004" s="2">
        <v>45025</v>
      </c>
      <c r="E2004" s="8" t="s">
        <v>83</v>
      </c>
      <c r="F2004" s="8" t="s">
        <v>88</v>
      </c>
      <c r="G2004" s="8" t="s">
        <v>89</v>
      </c>
      <c r="H2004" t="s">
        <v>30</v>
      </c>
      <c r="I2004" s="4">
        <v>3400</v>
      </c>
      <c r="J2004" s="8">
        <v>11</v>
      </c>
      <c r="K2004" s="4">
        <v>37400</v>
      </c>
      <c r="L2004" s="4">
        <v>13090</v>
      </c>
      <c r="M2004" s="3">
        <v>0.35</v>
      </c>
    </row>
    <row r="2005" spans="2:13" x14ac:dyDescent="0.25">
      <c r="B2005" t="s">
        <v>13</v>
      </c>
      <c r="C2005" s="1" t="s">
        <v>14</v>
      </c>
      <c r="D2005" s="2">
        <v>45032</v>
      </c>
      <c r="E2005" s="8" t="s">
        <v>83</v>
      </c>
      <c r="F2005" s="8" t="s">
        <v>88</v>
      </c>
      <c r="G2005" s="8" t="s">
        <v>89</v>
      </c>
      <c r="H2005" t="s">
        <v>21</v>
      </c>
      <c r="I2005" s="4">
        <v>1200</v>
      </c>
      <c r="J2005" s="8">
        <v>3</v>
      </c>
      <c r="K2005" s="4">
        <v>3600</v>
      </c>
      <c r="L2005" s="4">
        <v>1080</v>
      </c>
      <c r="M2005" s="3">
        <v>0.3</v>
      </c>
    </row>
    <row r="2006" spans="2:13" x14ac:dyDescent="0.25">
      <c r="B2006" t="s">
        <v>13</v>
      </c>
      <c r="C2006" s="1" t="s">
        <v>20</v>
      </c>
      <c r="D2006" s="2">
        <v>45039</v>
      </c>
      <c r="E2006" s="8" t="s">
        <v>83</v>
      </c>
      <c r="F2006" s="8" t="s">
        <v>88</v>
      </c>
      <c r="G2006" s="8" t="s">
        <v>89</v>
      </c>
      <c r="H2006" t="s">
        <v>31</v>
      </c>
      <c r="I2006" s="4">
        <v>5300</v>
      </c>
      <c r="J2006" s="8">
        <v>12</v>
      </c>
      <c r="K2006" s="4">
        <v>63600</v>
      </c>
      <c r="L2006" s="4">
        <v>19080</v>
      </c>
      <c r="M2006" s="3">
        <v>0.3</v>
      </c>
    </row>
    <row r="2007" spans="2:13" x14ac:dyDescent="0.25">
      <c r="B2007" t="s">
        <v>27</v>
      </c>
      <c r="C2007" s="1" t="s">
        <v>20</v>
      </c>
      <c r="D2007" s="2">
        <v>45046</v>
      </c>
      <c r="E2007" s="8" t="s">
        <v>83</v>
      </c>
      <c r="F2007" s="8" t="s">
        <v>88</v>
      </c>
      <c r="G2007" s="8" t="s">
        <v>89</v>
      </c>
      <c r="H2007" t="s">
        <v>25</v>
      </c>
      <c r="I2007" s="4">
        <v>300</v>
      </c>
      <c r="J2007" s="8">
        <v>7</v>
      </c>
      <c r="K2007" s="4">
        <v>2100</v>
      </c>
      <c r="L2007" s="4">
        <v>315</v>
      </c>
      <c r="M2007" s="3">
        <v>0.15</v>
      </c>
    </row>
    <row r="2008" spans="2:13" x14ac:dyDescent="0.25">
      <c r="B2008" t="s">
        <v>27</v>
      </c>
      <c r="C2008" s="1" t="s">
        <v>14</v>
      </c>
      <c r="D2008" s="2">
        <v>45053</v>
      </c>
      <c r="E2008" s="8" t="s">
        <v>83</v>
      </c>
      <c r="F2008" s="8" t="s">
        <v>88</v>
      </c>
      <c r="G2008" s="8" t="s">
        <v>89</v>
      </c>
      <c r="H2008" t="s">
        <v>28</v>
      </c>
      <c r="I2008" s="4">
        <v>1500</v>
      </c>
      <c r="J2008" s="8">
        <v>3</v>
      </c>
      <c r="K2008" s="4">
        <v>4500</v>
      </c>
      <c r="L2008" s="4">
        <v>1800</v>
      </c>
      <c r="M2008" s="3">
        <v>0.4</v>
      </c>
    </row>
    <row r="2009" spans="2:13" x14ac:dyDescent="0.25">
      <c r="B2009" t="s">
        <v>27</v>
      </c>
      <c r="C2009" s="1" t="s">
        <v>20</v>
      </c>
      <c r="D2009" s="2">
        <v>45060</v>
      </c>
      <c r="E2009" s="8" t="s">
        <v>83</v>
      </c>
      <c r="F2009" s="8" t="s">
        <v>88</v>
      </c>
      <c r="G2009" s="8" t="s">
        <v>89</v>
      </c>
      <c r="H2009" t="s">
        <v>32</v>
      </c>
      <c r="I2009" s="4">
        <v>3200</v>
      </c>
      <c r="J2009" s="8">
        <v>5</v>
      </c>
      <c r="K2009" s="4">
        <v>16000</v>
      </c>
      <c r="L2009" s="4">
        <v>3200</v>
      </c>
      <c r="M2009" s="3">
        <v>0.2</v>
      </c>
    </row>
    <row r="2010" spans="2:13" x14ac:dyDescent="0.25">
      <c r="B2010" t="s">
        <v>27</v>
      </c>
      <c r="C2010" s="1" t="s">
        <v>20</v>
      </c>
      <c r="D2010" s="2">
        <v>45067</v>
      </c>
      <c r="E2010" s="8" t="s">
        <v>83</v>
      </c>
      <c r="F2010" s="8" t="s">
        <v>88</v>
      </c>
      <c r="G2010" s="8" t="s">
        <v>89</v>
      </c>
      <c r="H2010" t="s">
        <v>29</v>
      </c>
      <c r="I2010" s="4">
        <v>5340</v>
      </c>
      <c r="J2010" s="8">
        <v>5</v>
      </c>
      <c r="K2010" s="4">
        <v>26700</v>
      </c>
      <c r="L2010" s="4">
        <v>8010</v>
      </c>
      <c r="M2010" s="3">
        <v>0.3</v>
      </c>
    </row>
    <row r="2011" spans="2:13" x14ac:dyDescent="0.25">
      <c r="B2011" t="s">
        <v>13</v>
      </c>
      <c r="C2011" s="1" t="s">
        <v>20</v>
      </c>
      <c r="D2011" s="2">
        <v>45074</v>
      </c>
      <c r="E2011" s="8" t="s">
        <v>83</v>
      </c>
      <c r="F2011" s="8" t="s">
        <v>88</v>
      </c>
      <c r="G2011" s="8" t="s">
        <v>89</v>
      </c>
      <c r="H2011" t="s">
        <v>30</v>
      </c>
      <c r="I2011" s="4">
        <v>3400</v>
      </c>
      <c r="J2011" s="8">
        <v>3</v>
      </c>
      <c r="K2011" s="4">
        <v>10200</v>
      </c>
      <c r="L2011" s="4">
        <v>3570</v>
      </c>
      <c r="M2011" s="3">
        <v>0.35</v>
      </c>
    </row>
    <row r="2012" spans="2:13" x14ac:dyDescent="0.25">
      <c r="B2012" t="s">
        <v>24</v>
      </c>
      <c r="C2012" s="1" t="s">
        <v>14</v>
      </c>
      <c r="D2012" s="2">
        <v>45081</v>
      </c>
      <c r="E2012" s="8" t="s">
        <v>83</v>
      </c>
      <c r="F2012" s="8" t="s">
        <v>88</v>
      </c>
      <c r="G2012" s="8" t="s">
        <v>89</v>
      </c>
      <c r="H2012" t="s">
        <v>28</v>
      </c>
      <c r="I2012" s="4">
        <v>1500</v>
      </c>
      <c r="J2012" s="8">
        <v>20</v>
      </c>
      <c r="K2012" s="4">
        <v>30000</v>
      </c>
      <c r="L2012" s="4">
        <v>12000</v>
      </c>
      <c r="M2012" s="3">
        <v>0.4</v>
      </c>
    </row>
    <row r="2013" spans="2:13" x14ac:dyDescent="0.25">
      <c r="B2013" t="s">
        <v>27</v>
      </c>
      <c r="C2013" s="1" t="s">
        <v>20</v>
      </c>
      <c r="D2013" s="2">
        <v>45088</v>
      </c>
      <c r="E2013" s="8" t="s">
        <v>83</v>
      </c>
      <c r="F2013" s="8" t="s">
        <v>88</v>
      </c>
      <c r="G2013" s="8" t="s">
        <v>89</v>
      </c>
      <c r="H2013" t="s">
        <v>21</v>
      </c>
      <c r="I2013" s="4">
        <v>1200</v>
      </c>
      <c r="J2013" s="8">
        <v>11</v>
      </c>
      <c r="K2013" s="4">
        <v>13200</v>
      </c>
      <c r="L2013" s="4">
        <v>3960</v>
      </c>
      <c r="M2013" s="3">
        <v>0.3</v>
      </c>
    </row>
    <row r="2014" spans="2:13" x14ac:dyDescent="0.25">
      <c r="B2014" t="s">
        <v>13</v>
      </c>
      <c r="C2014" s="1" t="s">
        <v>20</v>
      </c>
      <c r="D2014" s="2">
        <v>45095</v>
      </c>
      <c r="E2014" s="8" t="s">
        <v>83</v>
      </c>
      <c r="F2014" s="8" t="s">
        <v>88</v>
      </c>
      <c r="G2014" s="8" t="s">
        <v>89</v>
      </c>
      <c r="H2014" t="s">
        <v>18</v>
      </c>
      <c r="I2014" s="4">
        <v>8902</v>
      </c>
      <c r="J2014" s="8">
        <v>20</v>
      </c>
      <c r="K2014" s="4">
        <v>178040</v>
      </c>
      <c r="L2014" s="4">
        <v>62313.999999999993</v>
      </c>
      <c r="M2014" s="3">
        <v>0.35</v>
      </c>
    </row>
    <row r="2015" spans="2:13" x14ac:dyDescent="0.25">
      <c r="B2015" t="s">
        <v>27</v>
      </c>
      <c r="C2015" s="1" t="s">
        <v>20</v>
      </c>
      <c r="D2015" s="2">
        <v>45102</v>
      </c>
      <c r="E2015" s="8" t="s">
        <v>83</v>
      </c>
      <c r="F2015" s="8" t="s">
        <v>88</v>
      </c>
      <c r="G2015" s="8" t="s">
        <v>89</v>
      </c>
      <c r="H2015" t="s">
        <v>21</v>
      </c>
      <c r="I2015" s="4">
        <v>1200</v>
      </c>
      <c r="J2015" s="8">
        <v>4</v>
      </c>
      <c r="K2015" s="4">
        <v>4800</v>
      </c>
      <c r="L2015" s="4">
        <v>1440</v>
      </c>
      <c r="M2015" s="3">
        <v>0.3</v>
      </c>
    </row>
    <row r="2016" spans="2:13" x14ac:dyDescent="0.25">
      <c r="B2016" t="s">
        <v>27</v>
      </c>
      <c r="C2016" s="1" t="s">
        <v>14</v>
      </c>
      <c r="D2016" s="2">
        <v>45109</v>
      </c>
      <c r="E2016" s="8" t="s">
        <v>83</v>
      </c>
      <c r="F2016" s="8" t="s">
        <v>88</v>
      </c>
      <c r="G2016" s="8" t="s">
        <v>89</v>
      </c>
      <c r="H2016" t="s">
        <v>32</v>
      </c>
      <c r="I2016" s="4">
        <v>3200</v>
      </c>
      <c r="J2016" s="8">
        <v>10</v>
      </c>
      <c r="K2016" s="4">
        <v>32000</v>
      </c>
      <c r="L2016" s="4">
        <v>6400</v>
      </c>
      <c r="M2016" s="3">
        <v>0.2</v>
      </c>
    </row>
    <row r="2017" spans="2:13" x14ac:dyDescent="0.25">
      <c r="B2017" t="s">
        <v>13</v>
      </c>
      <c r="C2017" s="1" t="s">
        <v>14</v>
      </c>
      <c r="D2017" s="2">
        <v>45116</v>
      </c>
      <c r="E2017" s="8" t="s">
        <v>83</v>
      </c>
      <c r="F2017" s="8" t="s">
        <v>88</v>
      </c>
      <c r="G2017" s="8" t="s">
        <v>89</v>
      </c>
      <c r="H2017" t="s">
        <v>33</v>
      </c>
      <c r="I2017" s="4">
        <v>4600</v>
      </c>
      <c r="J2017" s="8">
        <v>3</v>
      </c>
      <c r="K2017" s="4">
        <v>13800</v>
      </c>
      <c r="L2017" s="4">
        <v>3450</v>
      </c>
      <c r="M2017" s="3">
        <v>0.25</v>
      </c>
    </row>
    <row r="2018" spans="2:13" x14ac:dyDescent="0.25">
      <c r="B2018" t="s">
        <v>27</v>
      </c>
      <c r="C2018" s="1" t="s">
        <v>14</v>
      </c>
      <c r="D2018" s="2">
        <v>45123</v>
      </c>
      <c r="E2018" s="8" t="s">
        <v>83</v>
      </c>
      <c r="F2018" s="8" t="s">
        <v>88</v>
      </c>
      <c r="G2018" s="8" t="s">
        <v>89</v>
      </c>
      <c r="H2018" t="s">
        <v>26</v>
      </c>
      <c r="I2018" s="4">
        <v>1700</v>
      </c>
      <c r="J2018" s="8">
        <v>1</v>
      </c>
      <c r="K2018" s="4">
        <v>1700</v>
      </c>
      <c r="L2018" s="4">
        <v>850</v>
      </c>
      <c r="M2018" s="3">
        <v>0.5</v>
      </c>
    </row>
    <row r="2019" spans="2:13" x14ac:dyDescent="0.25">
      <c r="B2019" t="s">
        <v>34</v>
      </c>
      <c r="C2019" s="1" t="s">
        <v>20</v>
      </c>
      <c r="D2019" s="2">
        <v>45130</v>
      </c>
      <c r="E2019" s="8" t="s">
        <v>83</v>
      </c>
      <c r="F2019" s="8" t="s">
        <v>88</v>
      </c>
      <c r="G2019" s="8" t="s">
        <v>89</v>
      </c>
      <c r="H2019" t="s">
        <v>35</v>
      </c>
      <c r="I2019" s="4">
        <v>4500</v>
      </c>
      <c r="J2019" s="8">
        <v>6</v>
      </c>
      <c r="K2019" s="4">
        <v>27000</v>
      </c>
      <c r="L2019" s="4">
        <v>6750</v>
      </c>
      <c r="M2019" s="3">
        <v>0.25</v>
      </c>
    </row>
    <row r="2020" spans="2:13" x14ac:dyDescent="0.25">
      <c r="B2020" t="s">
        <v>34</v>
      </c>
      <c r="C2020" s="1" t="s">
        <v>20</v>
      </c>
      <c r="D2020" s="2">
        <v>45137</v>
      </c>
      <c r="E2020" s="8" t="s">
        <v>83</v>
      </c>
      <c r="F2020" s="8" t="s">
        <v>88</v>
      </c>
      <c r="G2020" s="8" t="s">
        <v>89</v>
      </c>
      <c r="H2020" t="s">
        <v>30</v>
      </c>
      <c r="I2020" s="4">
        <v>3400</v>
      </c>
      <c r="J2020" s="8">
        <v>11</v>
      </c>
      <c r="K2020" s="4">
        <v>37400</v>
      </c>
      <c r="L2020" s="4">
        <v>13090</v>
      </c>
      <c r="M2020" s="3">
        <v>0.35</v>
      </c>
    </row>
    <row r="2021" spans="2:13" x14ac:dyDescent="0.25">
      <c r="B2021" t="s">
        <v>13</v>
      </c>
      <c r="C2021" s="1" t="s">
        <v>20</v>
      </c>
      <c r="D2021" s="2">
        <v>45144</v>
      </c>
      <c r="E2021" s="8" t="s">
        <v>83</v>
      </c>
      <c r="F2021" s="8" t="s">
        <v>88</v>
      </c>
      <c r="G2021" s="8" t="s">
        <v>89</v>
      </c>
      <c r="H2021" t="s">
        <v>33</v>
      </c>
      <c r="I2021" s="4">
        <v>4600</v>
      </c>
      <c r="J2021" s="8">
        <v>11</v>
      </c>
      <c r="K2021" s="4">
        <v>50600</v>
      </c>
      <c r="L2021" s="4">
        <v>12650</v>
      </c>
      <c r="M2021" s="3">
        <v>0.25</v>
      </c>
    </row>
    <row r="2022" spans="2:13" x14ac:dyDescent="0.25">
      <c r="B2022" t="s">
        <v>13</v>
      </c>
      <c r="C2022" s="1" t="s">
        <v>14</v>
      </c>
      <c r="D2022" s="2">
        <v>45151</v>
      </c>
      <c r="E2022" s="8" t="s">
        <v>83</v>
      </c>
      <c r="F2022" s="8" t="s">
        <v>88</v>
      </c>
      <c r="G2022" s="8" t="s">
        <v>89</v>
      </c>
      <c r="H2022" t="s">
        <v>21</v>
      </c>
      <c r="I2022" s="4">
        <v>1200</v>
      </c>
      <c r="J2022" s="8">
        <v>11</v>
      </c>
      <c r="K2022" s="4">
        <v>13200</v>
      </c>
      <c r="L2022" s="4">
        <v>3960</v>
      </c>
      <c r="M2022" s="3">
        <v>0.3</v>
      </c>
    </row>
    <row r="2023" spans="2:13" x14ac:dyDescent="0.25">
      <c r="B2023" t="s">
        <v>24</v>
      </c>
      <c r="C2023" s="1" t="s">
        <v>14</v>
      </c>
      <c r="D2023" s="2">
        <v>45158</v>
      </c>
      <c r="E2023" s="8" t="s">
        <v>83</v>
      </c>
      <c r="F2023" s="8" t="s">
        <v>88</v>
      </c>
      <c r="G2023" s="8" t="s">
        <v>89</v>
      </c>
      <c r="H2023" t="s">
        <v>23</v>
      </c>
      <c r="I2023" s="4">
        <v>5130</v>
      </c>
      <c r="J2023" s="8">
        <v>11</v>
      </c>
      <c r="K2023" s="4">
        <v>56430</v>
      </c>
      <c r="L2023" s="4">
        <v>22572</v>
      </c>
      <c r="M2023" s="3">
        <v>0.4</v>
      </c>
    </row>
    <row r="2024" spans="2:13" x14ac:dyDescent="0.25">
      <c r="B2024" t="s">
        <v>13</v>
      </c>
      <c r="C2024" s="1" t="s">
        <v>20</v>
      </c>
      <c r="D2024" s="2">
        <v>45165</v>
      </c>
      <c r="E2024" s="8" t="s">
        <v>83</v>
      </c>
      <c r="F2024" s="8" t="s">
        <v>88</v>
      </c>
      <c r="G2024" s="8" t="s">
        <v>89</v>
      </c>
      <c r="H2024" t="s">
        <v>18</v>
      </c>
      <c r="I2024" s="4">
        <v>8902</v>
      </c>
      <c r="J2024" s="8">
        <v>9</v>
      </c>
      <c r="K2024" s="4">
        <v>80118</v>
      </c>
      <c r="L2024" s="4">
        <v>28041.3</v>
      </c>
      <c r="M2024" s="3">
        <v>0.35</v>
      </c>
    </row>
    <row r="2025" spans="2:13" x14ac:dyDescent="0.25">
      <c r="B2025" t="s">
        <v>13</v>
      </c>
      <c r="C2025" s="1" t="s">
        <v>14</v>
      </c>
      <c r="D2025" s="2">
        <v>44562</v>
      </c>
      <c r="E2025" s="8" t="s">
        <v>83</v>
      </c>
      <c r="F2025" s="8" t="s">
        <v>88</v>
      </c>
      <c r="G2025" s="8" t="s">
        <v>89</v>
      </c>
      <c r="H2025" t="s">
        <v>23</v>
      </c>
      <c r="I2025" s="4">
        <v>5130</v>
      </c>
      <c r="J2025" s="8">
        <v>8</v>
      </c>
      <c r="K2025" s="4">
        <v>41040</v>
      </c>
      <c r="L2025" s="4">
        <v>16416</v>
      </c>
      <c r="M2025" s="3">
        <v>0.4</v>
      </c>
    </row>
    <row r="2026" spans="2:13" x14ac:dyDescent="0.25">
      <c r="B2026" t="s">
        <v>13</v>
      </c>
      <c r="C2026" s="1" t="s">
        <v>20</v>
      </c>
      <c r="D2026" s="2">
        <v>44577</v>
      </c>
      <c r="E2026" s="8" t="s">
        <v>83</v>
      </c>
      <c r="F2026" s="8" t="s">
        <v>88</v>
      </c>
      <c r="G2026" s="8" t="s">
        <v>89</v>
      </c>
      <c r="H2026" t="s">
        <v>25</v>
      </c>
      <c r="I2026" s="4">
        <v>300</v>
      </c>
      <c r="J2026" s="8">
        <v>9</v>
      </c>
      <c r="K2026" s="4">
        <v>2700</v>
      </c>
      <c r="L2026" s="4">
        <v>405</v>
      </c>
      <c r="M2026" s="3">
        <v>0.15</v>
      </c>
    </row>
    <row r="2027" spans="2:13" x14ac:dyDescent="0.25">
      <c r="B2027" t="s">
        <v>22</v>
      </c>
      <c r="C2027" s="1" t="s">
        <v>14</v>
      </c>
      <c r="D2027" s="2">
        <v>44584</v>
      </c>
      <c r="E2027" s="8" t="s">
        <v>83</v>
      </c>
      <c r="F2027" s="8" t="s">
        <v>88</v>
      </c>
      <c r="G2027" s="8" t="s">
        <v>89</v>
      </c>
      <c r="H2027" t="s">
        <v>35</v>
      </c>
      <c r="I2027" s="4">
        <v>4500</v>
      </c>
      <c r="J2027" s="8">
        <v>12</v>
      </c>
      <c r="K2027" s="4">
        <v>54000</v>
      </c>
      <c r="L2027" s="4">
        <v>13500</v>
      </c>
      <c r="M2027" s="3">
        <v>0.25</v>
      </c>
    </row>
    <row r="2028" spans="2:13" x14ac:dyDescent="0.25">
      <c r="B2028" t="s">
        <v>24</v>
      </c>
      <c r="C2028" s="1" t="s">
        <v>20</v>
      </c>
      <c r="D2028" s="2">
        <v>44591</v>
      </c>
      <c r="E2028" s="8" t="s">
        <v>83</v>
      </c>
      <c r="F2028" s="8" t="s">
        <v>88</v>
      </c>
      <c r="G2028" s="8" t="s">
        <v>89</v>
      </c>
      <c r="H2028" t="s">
        <v>25</v>
      </c>
      <c r="I2028" s="4">
        <v>300</v>
      </c>
      <c r="J2028" s="8">
        <v>1</v>
      </c>
      <c r="K2028" s="4">
        <v>300</v>
      </c>
      <c r="L2028" s="4">
        <v>45</v>
      </c>
      <c r="M2028" s="3">
        <v>0.15</v>
      </c>
    </row>
    <row r="2029" spans="2:13" x14ac:dyDescent="0.25">
      <c r="B2029" t="s">
        <v>13</v>
      </c>
      <c r="C2029" s="1" t="s">
        <v>20</v>
      </c>
      <c r="D2029" s="2">
        <v>44598</v>
      </c>
      <c r="E2029" s="8" t="s">
        <v>83</v>
      </c>
      <c r="F2029" s="8" t="s">
        <v>88</v>
      </c>
      <c r="G2029" s="8" t="s">
        <v>89</v>
      </c>
      <c r="H2029" t="s">
        <v>23</v>
      </c>
      <c r="I2029" s="4">
        <v>5130</v>
      </c>
      <c r="J2029" s="8">
        <v>2</v>
      </c>
      <c r="K2029" s="4">
        <v>10260</v>
      </c>
      <c r="L2029" s="4">
        <v>4104</v>
      </c>
      <c r="M2029" s="3">
        <v>0.4</v>
      </c>
    </row>
    <row r="2030" spans="2:13" x14ac:dyDescent="0.25">
      <c r="B2030" t="s">
        <v>13</v>
      </c>
      <c r="C2030" s="1" t="s">
        <v>20</v>
      </c>
      <c r="D2030" s="2">
        <v>44605</v>
      </c>
      <c r="E2030" s="8" t="s">
        <v>83</v>
      </c>
      <c r="F2030" s="8" t="s">
        <v>88</v>
      </c>
      <c r="G2030" s="8" t="s">
        <v>89</v>
      </c>
      <c r="H2030" t="s">
        <v>35</v>
      </c>
      <c r="I2030" s="4">
        <v>4500</v>
      </c>
      <c r="J2030" s="8">
        <v>7</v>
      </c>
      <c r="K2030" s="4">
        <v>31500</v>
      </c>
      <c r="L2030" s="4">
        <v>7875</v>
      </c>
      <c r="M2030" s="3">
        <v>0.25</v>
      </c>
    </row>
    <row r="2031" spans="2:13" x14ac:dyDescent="0.25">
      <c r="B2031" t="s">
        <v>24</v>
      </c>
      <c r="C2031" s="1" t="s">
        <v>20</v>
      </c>
      <c r="D2031" s="2">
        <v>44612</v>
      </c>
      <c r="E2031" s="8" t="s">
        <v>83</v>
      </c>
      <c r="F2031" s="8" t="s">
        <v>88</v>
      </c>
      <c r="G2031" s="8" t="s">
        <v>89</v>
      </c>
      <c r="H2031" t="s">
        <v>32</v>
      </c>
      <c r="I2031" s="4">
        <v>3200</v>
      </c>
      <c r="J2031" s="8">
        <v>12</v>
      </c>
      <c r="K2031" s="4">
        <v>38400</v>
      </c>
      <c r="L2031" s="4">
        <v>7680</v>
      </c>
      <c r="M2031" s="3">
        <v>0.2</v>
      </c>
    </row>
    <row r="2032" spans="2:13" x14ac:dyDescent="0.25">
      <c r="B2032" t="s">
        <v>22</v>
      </c>
      <c r="C2032" s="1" t="s">
        <v>20</v>
      </c>
      <c r="D2032" s="2">
        <v>44619</v>
      </c>
      <c r="E2032" s="8" t="s">
        <v>83</v>
      </c>
      <c r="F2032" s="8" t="s">
        <v>88</v>
      </c>
      <c r="G2032" s="8" t="s">
        <v>89</v>
      </c>
      <c r="H2032" t="s">
        <v>19</v>
      </c>
      <c r="I2032" s="4">
        <v>500</v>
      </c>
      <c r="J2032" s="8">
        <v>15</v>
      </c>
      <c r="K2032" s="4">
        <v>7500</v>
      </c>
      <c r="L2032" s="4">
        <v>1875</v>
      </c>
      <c r="M2032" s="3">
        <v>0.25</v>
      </c>
    </row>
    <row r="2033" spans="2:13" x14ac:dyDescent="0.25">
      <c r="B2033" t="s">
        <v>13</v>
      </c>
      <c r="C2033" s="1" t="s">
        <v>20</v>
      </c>
      <c r="D2033" s="2">
        <v>44626</v>
      </c>
      <c r="E2033" s="8" t="s">
        <v>83</v>
      </c>
      <c r="F2033" s="8" t="s">
        <v>88</v>
      </c>
      <c r="G2033" s="8" t="s">
        <v>89</v>
      </c>
      <c r="H2033" t="s">
        <v>25</v>
      </c>
      <c r="I2033" s="4">
        <v>300</v>
      </c>
      <c r="J2033" s="8">
        <v>3</v>
      </c>
      <c r="K2033" s="4">
        <v>900</v>
      </c>
      <c r="L2033" s="4">
        <v>135</v>
      </c>
      <c r="M2033" s="3">
        <v>0.15</v>
      </c>
    </row>
    <row r="2034" spans="2:13" x14ac:dyDescent="0.25">
      <c r="B2034" t="s">
        <v>27</v>
      </c>
      <c r="C2034" s="1" t="s">
        <v>14</v>
      </c>
      <c r="D2034" s="2">
        <v>44633</v>
      </c>
      <c r="E2034" s="8" t="s">
        <v>83</v>
      </c>
      <c r="F2034" s="8" t="s">
        <v>88</v>
      </c>
      <c r="G2034" s="8" t="s">
        <v>89</v>
      </c>
      <c r="H2034" t="s">
        <v>23</v>
      </c>
      <c r="I2034" s="4">
        <v>5130</v>
      </c>
      <c r="J2034" s="8">
        <v>5</v>
      </c>
      <c r="K2034" s="4">
        <v>25650</v>
      </c>
      <c r="L2034" s="4">
        <v>10260</v>
      </c>
      <c r="M2034" s="3">
        <v>0.4</v>
      </c>
    </row>
    <row r="2035" spans="2:13" x14ac:dyDescent="0.25">
      <c r="B2035" t="s">
        <v>13</v>
      </c>
      <c r="C2035" s="1" t="s">
        <v>14</v>
      </c>
      <c r="D2035" s="2">
        <v>44640</v>
      </c>
      <c r="E2035" s="8" t="s">
        <v>83</v>
      </c>
      <c r="F2035" s="8" t="s">
        <v>88</v>
      </c>
      <c r="G2035" s="8" t="s">
        <v>89</v>
      </c>
      <c r="H2035" t="s">
        <v>28</v>
      </c>
      <c r="I2035" s="4">
        <v>1500</v>
      </c>
      <c r="J2035" s="8">
        <v>4</v>
      </c>
      <c r="K2035" s="4">
        <v>6000</v>
      </c>
      <c r="L2035" s="4">
        <v>2400</v>
      </c>
      <c r="M2035" s="3">
        <v>0.4</v>
      </c>
    </row>
    <row r="2036" spans="2:13" x14ac:dyDescent="0.25">
      <c r="B2036" t="s">
        <v>24</v>
      </c>
      <c r="C2036" s="1" t="s">
        <v>20</v>
      </c>
      <c r="D2036" s="2">
        <v>44647</v>
      </c>
      <c r="E2036" s="8" t="s">
        <v>83</v>
      </c>
      <c r="F2036" s="8" t="s">
        <v>88</v>
      </c>
      <c r="G2036" s="8" t="s">
        <v>89</v>
      </c>
      <c r="H2036" t="s">
        <v>18</v>
      </c>
      <c r="I2036" s="4">
        <v>8902</v>
      </c>
      <c r="J2036" s="8">
        <v>1</v>
      </c>
      <c r="K2036" s="4">
        <v>8902</v>
      </c>
      <c r="L2036" s="4">
        <v>3115.7</v>
      </c>
      <c r="M2036" s="3">
        <v>0.35</v>
      </c>
    </row>
    <row r="2037" spans="2:13" x14ac:dyDescent="0.25">
      <c r="B2037" t="s">
        <v>34</v>
      </c>
      <c r="C2037" s="1" t="s">
        <v>20</v>
      </c>
      <c r="D2037" s="2">
        <v>44654</v>
      </c>
      <c r="E2037" s="8" t="s">
        <v>83</v>
      </c>
      <c r="F2037" s="8" t="s">
        <v>88</v>
      </c>
      <c r="G2037" s="8" t="s">
        <v>89</v>
      </c>
      <c r="H2037" t="s">
        <v>21</v>
      </c>
      <c r="I2037" s="4">
        <v>1200</v>
      </c>
      <c r="J2037" s="8">
        <v>9</v>
      </c>
      <c r="K2037" s="4">
        <v>10800</v>
      </c>
      <c r="L2037" s="4">
        <v>3240</v>
      </c>
      <c r="M2037" s="3">
        <v>0.3</v>
      </c>
    </row>
    <row r="2038" spans="2:13" x14ac:dyDescent="0.25">
      <c r="B2038" t="s">
        <v>13</v>
      </c>
      <c r="C2038" s="1" t="s">
        <v>20</v>
      </c>
      <c r="D2038" s="2">
        <v>44661</v>
      </c>
      <c r="E2038" s="8" t="s">
        <v>83</v>
      </c>
      <c r="F2038" s="8" t="s">
        <v>88</v>
      </c>
      <c r="G2038" s="8" t="s">
        <v>89</v>
      </c>
      <c r="H2038" t="s">
        <v>19</v>
      </c>
      <c r="I2038" s="4">
        <v>500</v>
      </c>
      <c r="J2038" s="8">
        <v>10</v>
      </c>
      <c r="K2038" s="4">
        <v>5000</v>
      </c>
      <c r="L2038" s="4">
        <v>1250</v>
      </c>
      <c r="M2038" s="3">
        <v>0.25</v>
      </c>
    </row>
    <row r="2039" spans="2:13" x14ac:dyDescent="0.25">
      <c r="B2039" t="s">
        <v>34</v>
      </c>
      <c r="C2039" s="1" t="s">
        <v>20</v>
      </c>
      <c r="D2039" s="2">
        <v>44668</v>
      </c>
      <c r="E2039" s="8" t="s">
        <v>83</v>
      </c>
      <c r="F2039" s="8" t="s">
        <v>88</v>
      </c>
      <c r="G2039" s="8" t="s">
        <v>89</v>
      </c>
      <c r="H2039" t="s">
        <v>35</v>
      </c>
      <c r="I2039" s="4">
        <v>4500</v>
      </c>
      <c r="J2039" s="8">
        <v>5</v>
      </c>
      <c r="K2039" s="4">
        <v>22500</v>
      </c>
      <c r="L2039" s="4">
        <v>5625</v>
      </c>
      <c r="M2039" s="3">
        <v>0.25</v>
      </c>
    </row>
    <row r="2040" spans="2:13" x14ac:dyDescent="0.25">
      <c r="B2040" t="s">
        <v>34</v>
      </c>
      <c r="C2040" s="1" t="s">
        <v>20</v>
      </c>
      <c r="D2040" s="2">
        <v>44675</v>
      </c>
      <c r="E2040" s="8" t="s">
        <v>83</v>
      </c>
      <c r="F2040" s="8" t="s">
        <v>88</v>
      </c>
      <c r="G2040" s="8" t="s">
        <v>89</v>
      </c>
      <c r="H2040" t="s">
        <v>25</v>
      </c>
      <c r="I2040" s="4">
        <v>300</v>
      </c>
      <c r="J2040" s="8">
        <v>3</v>
      </c>
      <c r="K2040" s="4">
        <v>900</v>
      </c>
      <c r="L2040" s="4">
        <v>135</v>
      </c>
      <c r="M2040" s="3">
        <v>0.15</v>
      </c>
    </row>
    <row r="2041" spans="2:13" x14ac:dyDescent="0.25">
      <c r="B2041" t="s">
        <v>13</v>
      </c>
      <c r="C2041" s="1" t="s">
        <v>20</v>
      </c>
      <c r="D2041" s="2">
        <v>44682</v>
      </c>
      <c r="E2041" s="8" t="s">
        <v>83</v>
      </c>
      <c r="F2041" s="8" t="s">
        <v>88</v>
      </c>
      <c r="G2041" s="8" t="s">
        <v>89</v>
      </c>
      <c r="H2041" t="s">
        <v>33</v>
      </c>
      <c r="I2041" s="4">
        <v>4600</v>
      </c>
      <c r="J2041" s="8">
        <v>12</v>
      </c>
      <c r="K2041" s="4">
        <v>55200</v>
      </c>
      <c r="L2041" s="4">
        <v>13800</v>
      </c>
      <c r="M2041" s="3">
        <v>0.25</v>
      </c>
    </row>
    <row r="2042" spans="2:13" x14ac:dyDescent="0.25">
      <c r="B2042" t="s">
        <v>13</v>
      </c>
      <c r="C2042" s="1" t="s">
        <v>20</v>
      </c>
      <c r="D2042" s="2">
        <v>44689</v>
      </c>
      <c r="E2042" s="8" t="s">
        <v>83</v>
      </c>
      <c r="F2042" s="8" t="s">
        <v>88</v>
      </c>
      <c r="G2042" s="8" t="s">
        <v>89</v>
      </c>
      <c r="H2042" t="s">
        <v>25</v>
      </c>
      <c r="I2042" s="4">
        <v>300</v>
      </c>
      <c r="J2042" s="8">
        <v>8</v>
      </c>
      <c r="K2042" s="4">
        <v>2400</v>
      </c>
      <c r="L2042" s="4">
        <v>360</v>
      </c>
      <c r="M2042" s="3">
        <v>0.15</v>
      </c>
    </row>
    <row r="2043" spans="2:13" x14ac:dyDescent="0.25">
      <c r="B2043" t="s">
        <v>13</v>
      </c>
      <c r="C2043" s="1" t="s">
        <v>14</v>
      </c>
      <c r="D2043" s="2">
        <v>44696</v>
      </c>
      <c r="E2043" s="8" t="s">
        <v>83</v>
      </c>
      <c r="F2043" s="8" t="s">
        <v>88</v>
      </c>
      <c r="G2043" s="8" t="s">
        <v>89</v>
      </c>
      <c r="H2043" t="s">
        <v>29</v>
      </c>
      <c r="I2043" s="4">
        <v>5340</v>
      </c>
      <c r="J2043" s="8">
        <v>3</v>
      </c>
      <c r="K2043" s="4">
        <v>16020</v>
      </c>
      <c r="L2043" s="4">
        <v>4806</v>
      </c>
      <c r="M2043" s="3">
        <v>0.3</v>
      </c>
    </row>
    <row r="2044" spans="2:13" x14ac:dyDescent="0.25">
      <c r="B2044" t="s">
        <v>22</v>
      </c>
      <c r="C2044" s="1" t="s">
        <v>14</v>
      </c>
      <c r="D2044" s="2">
        <v>44703</v>
      </c>
      <c r="E2044" s="8" t="s">
        <v>83</v>
      </c>
      <c r="F2044" s="8" t="s">
        <v>88</v>
      </c>
      <c r="G2044" s="8" t="s">
        <v>89</v>
      </c>
      <c r="H2044" t="s">
        <v>32</v>
      </c>
      <c r="I2044" s="4">
        <v>3200</v>
      </c>
      <c r="J2044" s="8">
        <v>10</v>
      </c>
      <c r="K2044" s="4">
        <v>32000</v>
      </c>
      <c r="L2044" s="4">
        <v>6400</v>
      </c>
      <c r="M2044" s="3">
        <v>0.2</v>
      </c>
    </row>
    <row r="2045" spans="2:13" x14ac:dyDescent="0.25">
      <c r="B2045" t="s">
        <v>34</v>
      </c>
      <c r="C2045" s="1" t="s">
        <v>20</v>
      </c>
      <c r="D2045" s="2">
        <v>44710</v>
      </c>
      <c r="E2045" s="8" t="s">
        <v>83</v>
      </c>
      <c r="F2045" s="8" t="s">
        <v>88</v>
      </c>
      <c r="G2045" s="8" t="s">
        <v>89</v>
      </c>
      <c r="H2045" t="s">
        <v>29</v>
      </c>
      <c r="I2045" s="4">
        <v>5340</v>
      </c>
      <c r="J2045" s="8">
        <v>9</v>
      </c>
      <c r="K2045" s="4">
        <v>48060</v>
      </c>
      <c r="L2045" s="4">
        <v>14418</v>
      </c>
      <c r="M2045" s="3">
        <v>0.3</v>
      </c>
    </row>
    <row r="2046" spans="2:13" x14ac:dyDescent="0.25">
      <c r="B2046" t="s">
        <v>13</v>
      </c>
      <c r="C2046" s="1" t="s">
        <v>20</v>
      </c>
      <c r="D2046" s="2">
        <v>44717</v>
      </c>
      <c r="E2046" s="8" t="s">
        <v>83</v>
      </c>
      <c r="F2046" s="8" t="s">
        <v>88</v>
      </c>
      <c r="G2046" s="8" t="s">
        <v>89</v>
      </c>
      <c r="H2046" t="s">
        <v>30</v>
      </c>
      <c r="I2046" s="4">
        <v>3400</v>
      </c>
      <c r="J2046" s="8">
        <v>12</v>
      </c>
      <c r="K2046" s="4">
        <v>40800</v>
      </c>
      <c r="L2046" s="4">
        <v>14280</v>
      </c>
      <c r="M2046" s="3">
        <v>0.35</v>
      </c>
    </row>
    <row r="2047" spans="2:13" x14ac:dyDescent="0.25">
      <c r="B2047" t="s">
        <v>24</v>
      </c>
      <c r="C2047" s="1" t="s">
        <v>20</v>
      </c>
      <c r="D2047" s="2">
        <v>44724</v>
      </c>
      <c r="E2047" s="8" t="s">
        <v>83</v>
      </c>
      <c r="F2047" s="8" t="s">
        <v>88</v>
      </c>
      <c r="G2047" s="8" t="s">
        <v>89</v>
      </c>
      <c r="H2047" t="s">
        <v>28</v>
      </c>
      <c r="I2047" s="4">
        <v>1500</v>
      </c>
      <c r="J2047" s="8">
        <v>7</v>
      </c>
      <c r="K2047" s="4">
        <v>10500</v>
      </c>
      <c r="L2047" s="4">
        <v>4200</v>
      </c>
      <c r="M2047" s="3">
        <v>0.4</v>
      </c>
    </row>
    <row r="2048" spans="2:13" x14ac:dyDescent="0.25">
      <c r="B2048" t="s">
        <v>24</v>
      </c>
      <c r="C2048" s="1" t="s">
        <v>14</v>
      </c>
      <c r="D2048" s="2">
        <v>44731</v>
      </c>
      <c r="E2048" s="8" t="s">
        <v>83</v>
      </c>
      <c r="F2048" s="8" t="s">
        <v>88</v>
      </c>
      <c r="G2048" s="8" t="s">
        <v>89</v>
      </c>
      <c r="H2048" t="s">
        <v>21</v>
      </c>
      <c r="I2048" s="4">
        <v>1200</v>
      </c>
      <c r="J2048" s="8">
        <v>4</v>
      </c>
      <c r="K2048" s="4">
        <v>4800</v>
      </c>
      <c r="L2048" s="4">
        <v>1440</v>
      </c>
      <c r="M2048" s="3">
        <v>0.3</v>
      </c>
    </row>
    <row r="2049" spans="2:13" x14ac:dyDescent="0.25">
      <c r="B2049" t="s">
        <v>13</v>
      </c>
      <c r="C2049" s="1" t="s">
        <v>20</v>
      </c>
      <c r="D2049" s="2">
        <v>44738</v>
      </c>
      <c r="E2049" s="8" t="s">
        <v>83</v>
      </c>
      <c r="F2049" s="8" t="s">
        <v>88</v>
      </c>
      <c r="G2049" s="8" t="s">
        <v>89</v>
      </c>
      <c r="H2049" t="s">
        <v>19</v>
      </c>
      <c r="I2049" s="4">
        <v>500</v>
      </c>
      <c r="J2049" s="8">
        <v>15</v>
      </c>
      <c r="K2049" s="4">
        <v>7500</v>
      </c>
      <c r="L2049" s="4">
        <v>1875</v>
      </c>
      <c r="M2049" s="3">
        <v>0.25</v>
      </c>
    </row>
    <row r="2050" spans="2:13" x14ac:dyDescent="0.25">
      <c r="B2050" t="s">
        <v>24</v>
      </c>
      <c r="C2050" s="1" t="s">
        <v>20</v>
      </c>
      <c r="D2050" s="2">
        <v>44745</v>
      </c>
      <c r="E2050" s="8" t="s">
        <v>83</v>
      </c>
      <c r="F2050" s="8" t="s">
        <v>88</v>
      </c>
      <c r="G2050" s="8" t="s">
        <v>89</v>
      </c>
      <c r="H2050" t="s">
        <v>21</v>
      </c>
      <c r="I2050" s="4">
        <v>1200</v>
      </c>
      <c r="J2050" s="8">
        <v>12</v>
      </c>
      <c r="K2050" s="4">
        <v>14400</v>
      </c>
      <c r="L2050" s="4">
        <v>4320</v>
      </c>
      <c r="M2050" s="3">
        <v>0.3</v>
      </c>
    </row>
    <row r="2051" spans="2:13" x14ac:dyDescent="0.25">
      <c r="B2051" t="s">
        <v>13</v>
      </c>
      <c r="C2051" s="1" t="s">
        <v>14</v>
      </c>
      <c r="D2051" s="2">
        <v>44752</v>
      </c>
      <c r="E2051" s="8" t="s">
        <v>83</v>
      </c>
      <c r="F2051" s="8" t="s">
        <v>88</v>
      </c>
      <c r="G2051" s="8" t="s">
        <v>89</v>
      </c>
      <c r="H2051" t="s">
        <v>30</v>
      </c>
      <c r="I2051" s="4">
        <v>3400</v>
      </c>
      <c r="J2051" s="8">
        <v>7</v>
      </c>
      <c r="K2051" s="4">
        <v>23800</v>
      </c>
      <c r="L2051" s="4">
        <v>8330</v>
      </c>
      <c r="M2051" s="3">
        <v>0.35</v>
      </c>
    </row>
    <row r="2052" spans="2:13" x14ac:dyDescent="0.25">
      <c r="B2052" t="s">
        <v>27</v>
      </c>
      <c r="C2052" s="1" t="s">
        <v>14</v>
      </c>
      <c r="D2052" s="2">
        <v>44759</v>
      </c>
      <c r="E2052" s="8" t="s">
        <v>83</v>
      </c>
      <c r="F2052" s="8" t="s">
        <v>88</v>
      </c>
      <c r="G2052" s="8" t="s">
        <v>89</v>
      </c>
      <c r="H2052" t="s">
        <v>29</v>
      </c>
      <c r="I2052" s="4">
        <v>5340</v>
      </c>
      <c r="J2052" s="8">
        <v>7</v>
      </c>
      <c r="K2052" s="4">
        <v>37380</v>
      </c>
      <c r="L2052" s="4">
        <v>11214</v>
      </c>
      <c r="M2052" s="3">
        <v>0.3</v>
      </c>
    </row>
    <row r="2053" spans="2:13" x14ac:dyDescent="0.25">
      <c r="B2053" t="s">
        <v>13</v>
      </c>
      <c r="C2053" s="1" t="s">
        <v>20</v>
      </c>
      <c r="D2053" s="2">
        <v>44766</v>
      </c>
      <c r="E2053" s="8" t="s">
        <v>83</v>
      </c>
      <c r="F2053" s="8" t="s">
        <v>88</v>
      </c>
      <c r="G2053" s="8" t="s">
        <v>89</v>
      </c>
      <c r="H2053" t="s">
        <v>32</v>
      </c>
      <c r="I2053" s="4">
        <v>3200</v>
      </c>
      <c r="J2053" s="8">
        <v>2</v>
      </c>
      <c r="K2053" s="4">
        <v>6400</v>
      </c>
      <c r="L2053" s="4">
        <v>1280</v>
      </c>
      <c r="M2053" s="3">
        <v>0.2</v>
      </c>
    </row>
    <row r="2054" spans="2:13" x14ac:dyDescent="0.25">
      <c r="B2054" t="s">
        <v>13</v>
      </c>
      <c r="C2054" s="1" t="s">
        <v>20</v>
      </c>
      <c r="D2054" s="2">
        <v>44766</v>
      </c>
      <c r="E2054" s="8" t="s">
        <v>83</v>
      </c>
      <c r="F2054" s="8" t="s">
        <v>88</v>
      </c>
      <c r="G2054" s="8" t="s">
        <v>89</v>
      </c>
      <c r="H2054" t="s">
        <v>32</v>
      </c>
      <c r="I2054" s="4">
        <v>3200</v>
      </c>
      <c r="J2054" s="8">
        <v>2</v>
      </c>
      <c r="K2054" s="4">
        <v>6400</v>
      </c>
      <c r="L2054" s="4">
        <v>1280</v>
      </c>
      <c r="M2054" s="3">
        <v>0.2</v>
      </c>
    </row>
    <row r="2055" spans="2:13" x14ac:dyDescent="0.25">
      <c r="B2055" t="s">
        <v>22</v>
      </c>
      <c r="C2055" s="1" t="s">
        <v>20</v>
      </c>
      <c r="D2055" s="2">
        <v>44773</v>
      </c>
      <c r="E2055" s="8" t="s">
        <v>83</v>
      </c>
      <c r="F2055" s="8" t="s">
        <v>88</v>
      </c>
      <c r="G2055" s="8" t="s">
        <v>89</v>
      </c>
      <c r="H2055" t="s">
        <v>25</v>
      </c>
      <c r="I2055" s="4">
        <v>300</v>
      </c>
      <c r="J2055" s="8">
        <v>1</v>
      </c>
      <c r="K2055" s="4">
        <v>300</v>
      </c>
      <c r="L2055" s="4">
        <v>45</v>
      </c>
      <c r="M2055" s="3">
        <v>0.15</v>
      </c>
    </row>
    <row r="2056" spans="2:13" x14ac:dyDescent="0.25">
      <c r="B2056" t="s">
        <v>13</v>
      </c>
      <c r="C2056" s="1" t="s">
        <v>20</v>
      </c>
      <c r="D2056" s="2">
        <v>44780</v>
      </c>
      <c r="E2056" s="8" t="s">
        <v>83</v>
      </c>
      <c r="F2056" s="8" t="s">
        <v>88</v>
      </c>
      <c r="G2056" s="8" t="s">
        <v>89</v>
      </c>
      <c r="H2056" t="s">
        <v>18</v>
      </c>
      <c r="I2056" s="4">
        <v>8902</v>
      </c>
      <c r="J2056" s="8">
        <v>8</v>
      </c>
      <c r="K2056" s="4">
        <v>71216</v>
      </c>
      <c r="L2056" s="4">
        <v>24925.599999999999</v>
      </c>
      <c r="M2056" s="3">
        <v>0.35</v>
      </c>
    </row>
    <row r="2057" spans="2:13" x14ac:dyDescent="0.25">
      <c r="B2057" t="s">
        <v>13</v>
      </c>
      <c r="C2057" s="1" t="s">
        <v>20</v>
      </c>
      <c r="D2057" s="2">
        <v>44787</v>
      </c>
      <c r="E2057" s="8" t="s">
        <v>83</v>
      </c>
      <c r="F2057" s="8" t="s">
        <v>88</v>
      </c>
      <c r="G2057" s="8" t="s">
        <v>89</v>
      </c>
      <c r="H2057" t="s">
        <v>25</v>
      </c>
      <c r="I2057" s="4">
        <v>300</v>
      </c>
      <c r="J2057" s="8">
        <v>4</v>
      </c>
      <c r="K2057" s="4">
        <v>1200</v>
      </c>
      <c r="L2057" s="4">
        <v>180</v>
      </c>
      <c r="M2057" s="3">
        <v>0.15</v>
      </c>
    </row>
    <row r="2058" spans="2:13" x14ac:dyDescent="0.25">
      <c r="B2058" t="s">
        <v>13</v>
      </c>
      <c r="C2058" s="1" t="s">
        <v>20</v>
      </c>
      <c r="D2058" s="2">
        <v>44794</v>
      </c>
      <c r="E2058" s="8" t="s">
        <v>83</v>
      </c>
      <c r="F2058" s="8" t="s">
        <v>88</v>
      </c>
      <c r="G2058" s="8" t="s">
        <v>89</v>
      </c>
      <c r="H2058" t="s">
        <v>33</v>
      </c>
      <c r="I2058" s="4">
        <v>4600</v>
      </c>
      <c r="J2058" s="8">
        <v>8</v>
      </c>
      <c r="K2058" s="4">
        <v>36800</v>
      </c>
      <c r="L2058" s="4">
        <v>9200</v>
      </c>
      <c r="M2058" s="3">
        <v>0.25</v>
      </c>
    </row>
    <row r="2059" spans="2:13" x14ac:dyDescent="0.25">
      <c r="B2059" t="s">
        <v>13</v>
      </c>
      <c r="C2059" s="1" t="s">
        <v>20</v>
      </c>
      <c r="D2059" s="2">
        <v>44801</v>
      </c>
      <c r="E2059" s="8" t="s">
        <v>83</v>
      </c>
      <c r="F2059" s="8" t="s">
        <v>88</v>
      </c>
      <c r="G2059" s="8" t="s">
        <v>89</v>
      </c>
      <c r="H2059" t="s">
        <v>31</v>
      </c>
      <c r="I2059" s="4">
        <v>5300</v>
      </c>
      <c r="J2059" s="8">
        <v>5</v>
      </c>
      <c r="K2059" s="4">
        <v>26500</v>
      </c>
      <c r="L2059" s="4">
        <v>7950</v>
      </c>
      <c r="M2059" s="3">
        <v>0.3</v>
      </c>
    </row>
    <row r="2060" spans="2:13" x14ac:dyDescent="0.25">
      <c r="B2060" t="s">
        <v>13</v>
      </c>
      <c r="C2060" s="1" t="s">
        <v>20</v>
      </c>
      <c r="D2060" s="2">
        <v>44808</v>
      </c>
      <c r="E2060" s="8" t="s">
        <v>83</v>
      </c>
      <c r="F2060" s="8" t="s">
        <v>88</v>
      </c>
      <c r="G2060" s="8" t="s">
        <v>89</v>
      </c>
      <c r="H2060" t="s">
        <v>26</v>
      </c>
      <c r="I2060" s="4">
        <v>1700</v>
      </c>
      <c r="J2060" s="8">
        <v>12</v>
      </c>
      <c r="K2060" s="4">
        <v>20400</v>
      </c>
      <c r="L2060" s="4">
        <v>10200</v>
      </c>
      <c r="M2060" s="3">
        <v>0.5</v>
      </c>
    </row>
    <row r="2061" spans="2:13" x14ac:dyDescent="0.25">
      <c r="B2061" t="s">
        <v>13</v>
      </c>
      <c r="C2061" s="1" t="s">
        <v>14</v>
      </c>
      <c r="D2061" s="2">
        <v>44815</v>
      </c>
      <c r="E2061" s="8" t="s">
        <v>83</v>
      </c>
      <c r="F2061" s="8" t="s">
        <v>88</v>
      </c>
      <c r="G2061" s="8" t="s">
        <v>89</v>
      </c>
      <c r="H2061" t="s">
        <v>26</v>
      </c>
      <c r="I2061" s="4">
        <v>1700</v>
      </c>
      <c r="J2061" s="8">
        <v>9</v>
      </c>
      <c r="K2061" s="4">
        <v>15300</v>
      </c>
      <c r="L2061" s="4">
        <v>7650</v>
      </c>
      <c r="M2061" s="3">
        <v>0.5</v>
      </c>
    </row>
    <row r="2062" spans="2:13" x14ac:dyDescent="0.25">
      <c r="B2062" t="s">
        <v>13</v>
      </c>
      <c r="C2062" s="1" t="s">
        <v>14</v>
      </c>
      <c r="D2062" s="2">
        <v>44822</v>
      </c>
      <c r="E2062" s="8" t="s">
        <v>83</v>
      </c>
      <c r="F2062" s="8" t="s">
        <v>88</v>
      </c>
      <c r="G2062" s="8" t="s">
        <v>89</v>
      </c>
      <c r="H2062" t="s">
        <v>32</v>
      </c>
      <c r="I2062" s="4">
        <v>3200</v>
      </c>
      <c r="J2062" s="8">
        <v>3</v>
      </c>
      <c r="K2062" s="4">
        <v>9600</v>
      </c>
      <c r="L2062" s="4">
        <v>1920</v>
      </c>
      <c r="M2062" s="3">
        <v>0.2</v>
      </c>
    </row>
    <row r="2063" spans="2:13" x14ac:dyDescent="0.25">
      <c r="B2063" t="s">
        <v>27</v>
      </c>
      <c r="C2063" s="1" t="s">
        <v>20</v>
      </c>
      <c r="D2063" s="2">
        <v>44829</v>
      </c>
      <c r="E2063" s="8" t="s">
        <v>83</v>
      </c>
      <c r="F2063" s="8" t="s">
        <v>88</v>
      </c>
      <c r="G2063" s="8" t="s">
        <v>89</v>
      </c>
      <c r="H2063" t="s">
        <v>35</v>
      </c>
      <c r="I2063" s="4">
        <v>4500</v>
      </c>
      <c r="J2063" s="8">
        <v>2</v>
      </c>
      <c r="K2063" s="4">
        <v>9000</v>
      </c>
      <c r="L2063" s="4">
        <v>2250</v>
      </c>
      <c r="M2063" s="3">
        <v>0.25</v>
      </c>
    </row>
    <row r="2064" spans="2:13" x14ac:dyDescent="0.25">
      <c r="B2064" t="s">
        <v>27</v>
      </c>
      <c r="C2064" s="1" t="s">
        <v>20</v>
      </c>
      <c r="D2064" s="2">
        <v>44836</v>
      </c>
      <c r="E2064" s="8" t="s">
        <v>83</v>
      </c>
      <c r="F2064" s="8" t="s">
        <v>88</v>
      </c>
      <c r="G2064" s="8" t="s">
        <v>89</v>
      </c>
      <c r="H2064" t="s">
        <v>30</v>
      </c>
      <c r="I2064" s="4">
        <v>3400</v>
      </c>
      <c r="J2064" s="8">
        <v>10</v>
      </c>
      <c r="K2064" s="4">
        <v>34000</v>
      </c>
      <c r="L2064" s="4">
        <v>11900</v>
      </c>
      <c r="M2064" s="3">
        <v>0.35</v>
      </c>
    </row>
    <row r="2065" spans="2:13" x14ac:dyDescent="0.25">
      <c r="B2065" t="s">
        <v>13</v>
      </c>
      <c r="C2065" s="1" t="s">
        <v>20</v>
      </c>
      <c r="D2065" s="2">
        <v>44843</v>
      </c>
      <c r="E2065" s="8" t="s">
        <v>83</v>
      </c>
      <c r="F2065" s="8" t="s">
        <v>88</v>
      </c>
      <c r="G2065" s="8" t="s">
        <v>89</v>
      </c>
      <c r="H2065" t="s">
        <v>21</v>
      </c>
      <c r="I2065" s="4">
        <v>1200</v>
      </c>
      <c r="J2065" s="8">
        <v>8</v>
      </c>
      <c r="K2065" s="4">
        <v>9600</v>
      </c>
      <c r="L2065" s="4">
        <v>2880</v>
      </c>
      <c r="M2065" s="3">
        <v>0.3</v>
      </c>
    </row>
    <row r="2066" spans="2:13" x14ac:dyDescent="0.25">
      <c r="B2066" t="s">
        <v>27</v>
      </c>
      <c r="C2066" s="1" t="s">
        <v>20</v>
      </c>
      <c r="D2066" s="2">
        <v>44850</v>
      </c>
      <c r="E2066" s="8" t="s">
        <v>83</v>
      </c>
      <c r="F2066" s="8" t="s">
        <v>88</v>
      </c>
      <c r="G2066" s="8" t="s">
        <v>89</v>
      </c>
      <c r="H2066" t="s">
        <v>35</v>
      </c>
      <c r="I2066" s="4">
        <v>4500</v>
      </c>
      <c r="J2066" s="8">
        <v>9</v>
      </c>
      <c r="K2066" s="4">
        <v>40500</v>
      </c>
      <c r="L2066" s="4">
        <v>10125</v>
      </c>
      <c r="M2066" s="3">
        <v>0.25</v>
      </c>
    </row>
    <row r="2067" spans="2:13" x14ac:dyDescent="0.25">
      <c r="B2067" t="s">
        <v>13</v>
      </c>
      <c r="C2067" s="1" t="s">
        <v>20</v>
      </c>
      <c r="D2067" s="2">
        <v>44857</v>
      </c>
      <c r="E2067" s="8" t="s">
        <v>83</v>
      </c>
      <c r="F2067" s="8" t="s">
        <v>88</v>
      </c>
      <c r="G2067" s="8" t="s">
        <v>89</v>
      </c>
      <c r="H2067" t="s">
        <v>26</v>
      </c>
      <c r="I2067" s="4">
        <v>1700</v>
      </c>
      <c r="J2067" s="8">
        <v>11</v>
      </c>
      <c r="K2067" s="4">
        <v>18700</v>
      </c>
      <c r="L2067" s="4">
        <v>9350</v>
      </c>
      <c r="M2067" s="3">
        <v>0.5</v>
      </c>
    </row>
    <row r="2068" spans="2:13" x14ac:dyDescent="0.25">
      <c r="B2068" t="s">
        <v>13</v>
      </c>
      <c r="C2068" s="1" t="s">
        <v>20</v>
      </c>
      <c r="D2068" s="2">
        <v>44864</v>
      </c>
      <c r="E2068" s="8" t="s">
        <v>83</v>
      </c>
      <c r="F2068" s="8" t="s">
        <v>88</v>
      </c>
      <c r="G2068" s="8" t="s">
        <v>89</v>
      </c>
      <c r="H2068" t="s">
        <v>26</v>
      </c>
      <c r="I2068" s="4">
        <v>1700</v>
      </c>
      <c r="J2068" s="8">
        <v>5</v>
      </c>
      <c r="K2068" s="4">
        <v>8500</v>
      </c>
      <c r="L2068" s="4">
        <v>4250</v>
      </c>
      <c r="M2068" s="3">
        <v>0.5</v>
      </c>
    </row>
    <row r="2069" spans="2:13" x14ac:dyDescent="0.25">
      <c r="B2069" t="s">
        <v>13</v>
      </c>
      <c r="C2069" s="1" t="s">
        <v>20</v>
      </c>
      <c r="D2069" s="2">
        <v>44871</v>
      </c>
      <c r="E2069" s="8" t="s">
        <v>83</v>
      </c>
      <c r="F2069" s="8" t="s">
        <v>88</v>
      </c>
      <c r="G2069" s="8" t="s">
        <v>89</v>
      </c>
      <c r="H2069" t="s">
        <v>35</v>
      </c>
      <c r="I2069" s="4">
        <v>4500</v>
      </c>
      <c r="J2069" s="8">
        <v>15</v>
      </c>
      <c r="K2069" s="4">
        <v>67500</v>
      </c>
      <c r="L2069" s="4">
        <v>16875</v>
      </c>
      <c r="M2069" s="3">
        <v>0.25</v>
      </c>
    </row>
    <row r="2070" spans="2:13" x14ac:dyDescent="0.25">
      <c r="B2070" t="s">
        <v>27</v>
      </c>
      <c r="C2070" s="1" t="s">
        <v>20</v>
      </c>
      <c r="D2070" s="2">
        <v>44878</v>
      </c>
      <c r="E2070" s="8" t="s">
        <v>83</v>
      </c>
      <c r="F2070" s="8" t="s">
        <v>88</v>
      </c>
      <c r="G2070" s="8" t="s">
        <v>89</v>
      </c>
      <c r="H2070" t="s">
        <v>30</v>
      </c>
      <c r="I2070" s="4">
        <v>3400</v>
      </c>
      <c r="J2070" s="8">
        <v>10</v>
      </c>
      <c r="K2070" s="4">
        <v>34000</v>
      </c>
      <c r="L2070" s="4">
        <v>11900</v>
      </c>
      <c r="M2070" s="3">
        <v>0.35</v>
      </c>
    </row>
    <row r="2071" spans="2:13" x14ac:dyDescent="0.25">
      <c r="B2071" t="s">
        <v>34</v>
      </c>
      <c r="C2071" s="1" t="s">
        <v>20</v>
      </c>
      <c r="D2071" s="2">
        <v>44885</v>
      </c>
      <c r="E2071" s="8" t="s">
        <v>83</v>
      </c>
      <c r="F2071" s="8" t="s">
        <v>88</v>
      </c>
      <c r="G2071" s="8" t="s">
        <v>89</v>
      </c>
      <c r="H2071" t="s">
        <v>31</v>
      </c>
      <c r="I2071" s="4">
        <v>5300</v>
      </c>
      <c r="J2071" s="8">
        <v>4</v>
      </c>
      <c r="K2071" s="4">
        <v>21200</v>
      </c>
      <c r="L2071" s="4">
        <v>6360</v>
      </c>
      <c r="M2071" s="3">
        <v>0.3</v>
      </c>
    </row>
    <row r="2072" spans="2:13" x14ac:dyDescent="0.25">
      <c r="B2072" t="s">
        <v>13</v>
      </c>
      <c r="C2072" s="1" t="s">
        <v>20</v>
      </c>
      <c r="D2072" s="2">
        <v>44892</v>
      </c>
      <c r="E2072" s="8" t="s">
        <v>83</v>
      </c>
      <c r="F2072" s="8" t="s">
        <v>88</v>
      </c>
      <c r="G2072" s="8" t="s">
        <v>89</v>
      </c>
      <c r="H2072" t="s">
        <v>33</v>
      </c>
      <c r="I2072" s="4">
        <v>4600</v>
      </c>
      <c r="J2072" s="8">
        <v>6</v>
      </c>
      <c r="K2072" s="4">
        <v>27600</v>
      </c>
      <c r="L2072" s="4">
        <v>6900</v>
      </c>
      <c r="M2072" s="3">
        <v>0.25</v>
      </c>
    </row>
    <row r="2073" spans="2:13" x14ac:dyDescent="0.25">
      <c r="B2073" t="s">
        <v>27</v>
      </c>
      <c r="C2073" s="1" t="s">
        <v>14</v>
      </c>
      <c r="D2073" s="2">
        <v>44899</v>
      </c>
      <c r="E2073" s="8" t="s">
        <v>83</v>
      </c>
      <c r="F2073" s="8" t="s">
        <v>88</v>
      </c>
      <c r="G2073" s="8" t="s">
        <v>89</v>
      </c>
      <c r="H2073" t="s">
        <v>30</v>
      </c>
      <c r="I2073" s="4">
        <v>3400</v>
      </c>
      <c r="J2073" s="8">
        <v>2</v>
      </c>
      <c r="K2073" s="4">
        <v>6800</v>
      </c>
      <c r="L2073" s="4">
        <v>2380</v>
      </c>
      <c r="M2073" s="3">
        <v>0.35</v>
      </c>
    </row>
    <row r="2074" spans="2:13" x14ac:dyDescent="0.25">
      <c r="B2074" t="s">
        <v>13</v>
      </c>
      <c r="C2074" s="1" t="s">
        <v>20</v>
      </c>
      <c r="D2074" s="2">
        <v>44906</v>
      </c>
      <c r="E2074" s="8" t="s">
        <v>83</v>
      </c>
      <c r="F2074" s="8" t="s">
        <v>88</v>
      </c>
      <c r="G2074" s="8" t="s">
        <v>89</v>
      </c>
      <c r="H2074" t="s">
        <v>33</v>
      </c>
      <c r="I2074" s="4">
        <v>4600</v>
      </c>
      <c r="J2074" s="8">
        <v>7</v>
      </c>
      <c r="K2074" s="4">
        <v>32200</v>
      </c>
      <c r="L2074" s="4">
        <v>8050</v>
      </c>
      <c r="M2074" s="3">
        <v>0.25</v>
      </c>
    </row>
    <row r="2075" spans="2:13" x14ac:dyDescent="0.25">
      <c r="B2075" t="s">
        <v>27</v>
      </c>
      <c r="C2075" s="1" t="s">
        <v>20</v>
      </c>
      <c r="D2075" s="2">
        <v>44913</v>
      </c>
      <c r="E2075" s="8" t="s">
        <v>83</v>
      </c>
      <c r="F2075" s="8" t="s">
        <v>88</v>
      </c>
      <c r="G2075" s="8" t="s">
        <v>89</v>
      </c>
      <c r="H2075" t="s">
        <v>31</v>
      </c>
      <c r="I2075" s="4">
        <v>5300</v>
      </c>
      <c r="J2075" s="8">
        <v>8</v>
      </c>
      <c r="K2075" s="4">
        <v>42400</v>
      </c>
      <c r="L2075" s="4">
        <v>12720</v>
      </c>
      <c r="M2075" s="3">
        <v>0.3</v>
      </c>
    </row>
    <row r="2076" spans="2:13" x14ac:dyDescent="0.25">
      <c r="B2076" t="s">
        <v>27</v>
      </c>
      <c r="C2076" s="1" t="s">
        <v>20</v>
      </c>
      <c r="D2076" s="2">
        <v>44920</v>
      </c>
      <c r="E2076" s="8" t="s">
        <v>83</v>
      </c>
      <c r="F2076" s="8" t="s">
        <v>88</v>
      </c>
      <c r="G2076" s="8" t="s">
        <v>89</v>
      </c>
      <c r="H2076" t="s">
        <v>21</v>
      </c>
      <c r="I2076" s="4">
        <v>1200</v>
      </c>
      <c r="J2076" s="8">
        <v>5</v>
      </c>
      <c r="K2076" s="4">
        <v>6000</v>
      </c>
      <c r="L2076" s="4">
        <v>1800</v>
      </c>
      <c r="M2076" s="3">
        <v>0.3</v>
      </c>
    </row>
    <row r="2077" spans="2:13" x14ac:dyDescent="0.25">
      <c r="B2077" t="s">
        <v>22</v>
      </c>
      <c r="C2077" s="1" t="s">
        <v>14</v>
      </c>
      <c r="D2077" s="2">
        <v>44927</v>
      </c>
      <c r="E2077" s="8" t="s">
        <v>83</v>
      </c>
      <c r="F2077" s="8" t="s">
        <v>88</v>
      </c>
      <c r="G2077" s="8" t="s">
        <v>89</v>
      </c>
      <c r="H2077" t="s">
        <v>23</v>
      </c>
      <c r="I2077" s="4">
        <v>5130</v>
      </c>
      <c r="J2077" s="8">
        <v>7</v>
      </c>
      <c r="K2077" s="4">
        <v>35910</v>
      </c>
      <c r="L2077" s="4">
        <v>14364</v>
      </c>
      <c r="M2077" s="3">
        <v>0.4</v>
      </c>
    </row>
    <row r="2078" spans="2:13" x14ac:dyDescent="0.25">
      <c r="B2078" t="s">
        <v>34</v>
      </c>
      <c r="C2078" s="1" t="s">
        <v>20</v>
      </c>
      <c r="D2078" s="2">
        <v>44934</v>
      </c>
      <c r="E2078" s="8" t="s">
        <v>83</v>
      </c>
      <c r="F2078" s="8" t="s">
        <v>88</v>
      </c>
      <c r="G2078" s="8" t="s">
        <v>89</v>
      </c>
      <c r="H2078" t="s">
        <v>18</v>
      </c>
      <c r="I2078" s="4">
        <v>8902</v>
      </c>
      <c r="J2078" s="8">
        <v>6</v>
      </c>
      <c r="K2078" s="4">
        <v>53412</v>
      </c>
      <c r="L2078" s="4">
        <v>18694.199999999997</v>
      </c>
      <c r="M2078" s="3">
        <v>0.35</v>
      </c>
    </row>
    <row r="2079" spans="2:13" x14ac:dyDescent="0.25">
      <c r="B2079" t="s">
        <v>13</v>
      </c>
      <c r="C2079" s="1" t="s">
        <v>20</v>
      </c>
      <c r="D2079" s="2">
        <v>44941</v>
      </c>
      <c r="E2079" s="8" t="s">
        <v>83</v>
      </c>
      <c r="F2079" s="8" t="s">
        <v>88</v>
      </c>
      <c r="G2079" s="8" t="s">
        <v>89</v>
      </c>
      <c r="H2079" t="s">
        <v>33</v>
      </c>
      <c r="I2079" s="4">
        <v>4600</v>
      </c>
      <c r="J2079" s="8">
        <v>11</v>
      </c>
      <c r="K2079" s="4">
        <v>50600</v>
      </c>
      <c r="L2079" s="4">
        <v>12650</v>
      </c>
      <c r="M2079" s="3">
        <v>0.25</v>
      </c>
    </row>
    <row r="2080" spans="2:13" x14ac:dyDescent="0.25">
      <c r="B2080" t="s">
        <v>24</v>
      </c>
      <c r="C2080" s="1" t="s">
        <v>20</v>
      </c>
      <c r="D2080" s="2">
        <v>44948</v>
      </c>
      <c r="E2080" s="8" t="s">
        <v>83</v>
      </c>
      <c r="F2080" s="8" t="s">
        <v>88</v>
      </c>
      <c r="G2080" s="8" t="s">
        <v>89</v>
      </c>
      <c r="H2080" t="s">
        <v>19</v>
      </c>
      <c r="I2080" s="4">
        <v>500</v>
      </c>
      <c r="J2080" s="8">
        <v>1</v>
      </c>
      <c r="K2080" s="4">
        <v>500</v>
      </c>
      <c r="L2080" s="4">
        <v>125</v>
      </c>
      <c r="M2080" s="3">
        <v>0.25</v>
      </c>
    </row>
    <row r="2081" spans="2:13" x14ac:dyDescent="0.25">
      <c r="B2081" t="s">
        <v>27</v>
      </c>
      <c r="C2081" s="1" t="s">
        <v>20</v>
      </c>
      <c r="D2081" s="2">
        <v>44955</v>
      </c>
      <c r="E2081" s="8" t="s">
        <v>83</v>
      </c>
      <c r="F2081" s="8" t="s">
        <v>88</v>
      </c>
      <c r="G2081" s="8" t="s">
        <v>89</v>
      </c>
      <c r="H2081" t="s">
        <v>18</v>
      </c>
      <c r="I2081" s="4">
        <v>8902</v>
      </c>
      <c r="J2081" s="8">
        <v>5</v>
      </c>
      <c r="K2081" s="4">
        <v>44510</v>
      </c>
      <c r="L2081" s="4">
        <v>15578.499999999998</v>
      </c>
      <c r="M2081" s="3">
        <v>0.35</v>
      </c>
    </row>
    <row r="2082" spans="2:13" x14ac:dyDescent="0.25">
      <c r="B2082" t="s">
        <v>13</v>
      </c>
      <c r="C2082" s="1" t="s">
        <v>14</v>
      </c>
      <c r="D2082" s="2">
        <v>44962</v>
      </c>
      <c r="E2082" s="8" t="s">
        <v>83</v>
      </c>
      <c r="F2082" s="8" t="s">
        <v>88</v>
      </c>
      <c r="G2082" s="8" t="s">
        <v>89</v>
      </c>
      <c r="H2082" t="s">
        <v>26</v>
      </c>
      <c r="I2082" s="4">
        <v>1700</v>
      </c>
      <c r="J2082" s="8">
        <v>5</v>
      </c>
      <c r="K2082" s="4">
        <v>8500</v>
      </c>
      <c r="L2082" s="4">
        <v>4250</v>
      </c>
      <c r="M2082" s="3">
        <v>0.5</v>
      </c>
    </row>
    <row r="2083" spans="2:13" x14ac:dyDescent="0.25">
      <c r="B2083" t="s">
        <v>24</v>
      </c>
      <c r="C2083" s="1" t="s">
        <v>20</v>
      </c>
      <c r="D2083" s="2">
        <v>44969</v>
      </c>
      <c r="E2083" s="8" t="s">
        <v>83</v>
      </c>
      <c r="F2083" s="8" t="s">
        <v>88</v>
      </c>
      <c r="G2083" s="8" t="s">
        <v>89</v>
      </c>
      <c r="H2083" t="s">
        <v>19</v>
      </c>
      <c r="I2083" s="4">
        <v>500</v>
      </c>
      <c r="J2083" s="8">
        <v>12</v>
      </c>
      <c r="K2083" s="4">
        <v>6000</v>
      </c>
      <c r="L2083" s="4">
        <v>1500</v>
      </c>
      <c r="M2083" s="3">
        <v>0.25</v>
      </c>
    </row>
    <row r="2084" spans="2:13" x14ac:dyDescent="0.25">
      <c r="B2084" t="s">
        <v>27</v>
      </c>
      <c r="C2084" s="1" t="s">
        <v>20</v>
      </c>
      <c r="D2084" s="2">
        <v>44976</v>
      </c>
      <c r="E2084" s="8" t="s">
        <v>83</v>
      </c>
      <c r="F2084" s="8" t="s">
        <v>88</v>
      </c>
      <c r="G2084" s="8" t="s">
        <v>89</v>
      </c>
      <c r="H2084" t="s">
        <v>35</v>
      </c>
      <c r="I2084" s="4">
        <v>4500</v>
      </c>
      <c r="J2084" s="8">
        <v>12</v>
      </c>
      <c r="K2084" s="4">
        <v>54000</v>
      </c>
      <c r="L2084" s="4">
        <v>13500</v>
      </c>
      <c r="M2084" s="3">
        <v>0.25</v>
      </c>
    </row>
    <row r="2085" spans="2:13" x14ac:dyDescent="0.25">
      <c r="B2085" t="s">
        <v>13</v>
      </c>
      <c r="C2085" s="1" t="s">
        <v>20</v>
      </c>
      <c r="D2085" s="2">
        <v>44983</v>
      </c>
      <c r="E2085" s="8" t="s">
        <v>83</v>
      </c>
      <c r="F2085" s="8" t="s">
        <v>88</v>
      </c>
      <c r="G2085" s="8" t="s">
        <v>89</v>
      </c>
      <c r="H2085" t="s">
        <v>31</v>
      </c>
      <c r="I2085" s="4">
        <v>5300</v>
      </c>
      <c r="J2085" s="8">
        <v>8</v>
      </c>
      <c r="K2085" s="4">
        <v>42400</v>
      </c>
      <c r="L2085" s="4">
        <v>12720</v>
      </c>
      <c r="M2085" s="3">
        <v>0.3</v>
      </c>
    </row>
    <row r="2086" spans="2:13" x14ac:dyDescent="0.25">
      <c r="B2086" t="s">
        <v>24</v>
      </c>
      <c r="C2086" s="1" t="s">
        <v>14</v>
      </c>
      <c r="D2086" s="2">
        <v>44990</v>
      </c>
      <c r="E2086" s="8" t="s">
        <v>83</v>
      </c>
      <c r="F2086" s="8" t="s">
        <v>88</v>
      </c>
      <c r="G2086" s="8" t="s">
        <v>89</v>
      </c>
      <c r="H2086" t="s">
        <v>25</v>
      </c>
      <c r="I2086" s="4">
        <v>300</v>
      </c>
      <c r="J2086" s="8">
        <v>8</v>
      </c>
      <c r="K2086" s="4">
        <v>2400</v>
      </c>
      <c r="L2086" s="4">
        <v>360</v>
      </c>
      <c r="M2086" s="3">
        <v>0.15</v>
      </c>
    </row>
    <row r="2087" spans="2:13" x14ac:dyDescent="0.25">
      <c r="B2087" t="s">
        <v>24</v>
      </c>
      <c r="C2087" s="1" t="s">
        <v>20</v>
      </c>
      <c r="D2087" s="2">
        <v>44997</v>
      </c>
      <c r="E2087" s="8" t="s">
        <v>83</v>
      </c>
      <c r="F2087" s="8" t="s">
        <v>88</v>
      </c>
      <c r="G2087" s="8" t="s">
        <v>89</v>
      </c>
      <c r="H2087" t="s">
        <v>32</v>
      </c>
      <c r="I2087" s="4">
        <v>3200</v>
      </c>
      <c r="J2087" s="8">
        <v>8</v>
      </c>
      <c r="K2087" s="4">
        <v>25600</v>
      </c>
      <c r="L2087" s="4">
        <v>5120</v>
      </c>
      <c r="M2087" s="3">
        <v>0.2</v>
      </c>
    </row>
    <row r="2088" spans="2:13" x14ac:dyDescent="0.25">
      <c r="B2088" t="s">
        <v>22</v>
      </c>
      <c r="C2088" s="1" t="s">
        <v>14</v>
      </c>
      <c r="D2088" s="2">
        <v>45004</v>
      </c>
      <c r="E2088" s="8" t="s">
        <v>83</v>
      </c>
      <c r="F2088" s="8" t="s">
        <v>88</v>
      </c>
      <c r="G2088" s="8" t="s">
        <v>89</v>
      </c>
      <c r="H2088" t="s">
        <v>28</v>
      </c>
      <c r="I2088" s="4">
        <v>1500</v>
      </c>
      <c r="J2088" s="8">
        <v>15</v>
      </c>
      <c r="K2088" s="4">
        <v>22500</v>
      </c>
      <c r="L2088" s="4">
        <v>9000</v>
      </c>
      <c r="M2088" s="3">
        <v>0.4</v>
      </c>
    </row>
    <row r="2089" spans="2:13" x14ac:dyDescent="0.25">
      <c r="B2089" t="s">
        <v>13</v>
      </c>
      <c r="C2089" s="1" t="s">
        <v>20</v>
      </c>
      <c r="D2089" s="2">
        <v>45011</v>
      </c>
      <c r="E2089" s="8" t="s">
        <v>83</v>
      </c>
      <c r="F2089" s="8" t="s">
        <v>88</v>
      </c>
      <c r="G2089" s="8" t="s">
        <v>89</v>
      </c>
      <c r="H2089" t="s">
        <v>25</v>
      </c>
      <c r="I2089" s="4">
        <v>300</v>
      </c>
      <c r="J2089" s="8">
        <v>12</v>
      </c>
      <c r="K2089" s="4">
        <v>3600</v>
      </c>
      <c r="L2089" s="4">
        <v>540</v>
      </c>
      <c r="M2089" s="3">
        <v>0.15</v>
      </c>
    </row>
    <row r="2090" spans="2:13" x14ac:dyDescent="0.25">
      <c r="B2090" t="s">
        <v>13</v>
      </c>
      <c r="C2090" s="1" t="s">
        <v>14</v>
      </c>
      <c r="D2090" s="2">
        <v>45018</v>
      </c>
      <c r="E2090" s="8" t="s">
        <v>83</v>
      </c>
      <c r="F2090" s="8" t="s">
        <v>88</v>
      </c>
      <c r="G2090" s="8" t="s">
        <v>89</v>
      </c>
      <c r="H2090" t="s">
        <v>33</v>
      </c>
      <c r="I2090" s="4">
        <v>4600</v>
      </c>
      <c r="J2090" s="8">
        <v>1</v>
      </c>
      <c r="K2090" s="4">
        <v>4600</v>
      </c>
      <c r="L2090" s="4">
        <v>1150</v>
      </c>
      <c r="M2090" s="3">
        <v>0.25</v>
      </c>
    </row>
    <row r="2091" spans="2:13" x14ac:dyDescent="0.25">
      <c r="B2091" t="s">
        <v>13</v>
      </c>
      <c r="C2091" s="1" t="s">
        <v>20</v>
      </c>
      <c r="D2091" s="2">
        <v>45025</v>
      </c>
      <c r="E2091" s="8" t="s">
        <v>83</v>
      </c>
      <c r="F2091" s="8" t="s">
        <v>88</v>
      </c>
      <c r="G2091" s="8" t="s">
        <v>89</v>
      </c>
      <c r="H2091" t="s">
        <v>19</v>
      </c>
      <c r="I2091" s="4">
        <v>500</v>
      </c>
      <c r="J2091" s="8">
        <v>3</v>
      </c>
      <c r="K2091" s="4">
        <v>1500</v>
      </c>
      <c r="L2091" s="4">
        <v>375</v>
      </c>
      <c r="M2091" s="3">
        <v>0.25</v>
      </c>
    </row>
    <row r="2092" spans="2:13" x14ac:dyDescent="0.25">
      <c r="B2092" t="s">
        <v>24</v>
      </c>
      <c r="C2092" s="1" t="s">
        <v>14</v>
      </c>
      <c r="D2092" s="2">
        <v>45032</v>
      </c>
      <c r="E2092" s="8" t="s">
        <v>83</v>
      </c>
      <c r="F2092" s="8" t="s">
        <v>88</v>
      </c>
      <c r="G2092" s="8" t="s">
        <v>89</v>
      </c>
      <c r="H2092" t="s">
        <v>21</v>
      </c>
      <c r="I2092" s="4">
        <v>1200</v>
      </c>
      <c r="J2092" s="8">
        <v>10</v>
      </c>
      <c r="K2092" s="4">
        <v>12000</v>
      </c>
      <c r="L2092" s="4">
        <v>3600</v>
      </c>
      <c r="M2092" s="3">
        <v>0.3</v>
      </c>
    </row>
    <row r="2093" spans="2:13" x14ac:dyDescent="0.25">
      <c r="B2093" t="s">
        <v>24</v>
      </c>
      <c r="C2093" s="1" t="s">
        <v>14</v>
      </c>
      <c r="D2093" s="2">
        <v>45039</v>
      </c>
      <c r="E2093" s="8" t="s">
        <v>83</v>
      </c>
      <c r="F2093" s="8" t="s">
        <v>88</v>
      </c>
      <c r="G2093" s="8" t="s">
        <v>89</v>
      </c>
      <c r="H2093" t="s">
        <v>28</v>
      </c>
      <c r="I2093" s="4">
        <v>1500</v>
      </c>
      <c r="J2093" s="8">
        <v>5</v>
      </c>
      <c r="K2093" s="4">
        <v>7500</v>
      </c>
      <c r="L2093" s="4">
        <v>3000</v>
      </c>
      <c r="M2093" s="3">
        <v>0.4</v>
      </c>
    </row>
    <row r="2094" spans="2:13" x14ac:dyDescent="0.25">
      <c r="B2094" t="s">
        <v>13</v>
      </c>
      <c r="C2094" s="1" t="s">
        <v>20</v>
      </c>
      <c r="D2094" s="2">
        <v>45046</v>
      </c>
      <c r="E2094" s="8" t="s">
        <v>83</v>
      </c>
      <c r="F2094" s="8" t="s">
        <v>88</v>
      </c>
      <c r="G2094" s="8" t="s">
        <v>89</v>
      </c>
      <c r="H2094" t="s">
        <v>28</v>
      </c>
      <c r="I2094" s="4">
        <v>1500</v>
      </c>
      <c r="J2094" s="8">
        <v>6</v>
      </c>
      <c r="K2094" s="4">
        <v>9000</v>
      </c>
      <c r="L2094" s="4">
        <v>3600</v>
      </c>
      <c r="M2094" s="3">
        <v>0.4</v>
      </c>
    </row>
    <row r="2095" spans="2:13" x14ac:dyDescent="0.25">
      <c r="B2095" t="s">
        <v>13</v>
      </c>
      <c r="C2095" s="1" t="s">
        <v>20</v>
      </c>
      <c r="D2095" s="2">
        <v>45053</v>
      </c>
      <c r="E2095" s="8" t="s">
        <v>83</v>
      </c>
      <c r="F2095" s="8" t="s">
        <v>88</v>
      </c>
      <c r="G2095" s="8" t="s">
        <v>89</v>
      </c>
      <c r="H2095" t="s">
        <v>32</v>
      </c>
      <c r="I2095" s="4">
        <v>3200</v>
      </c>
      <c r="J2095" s="8">
        <v>7</v>
      </c>
      <c r="K2095" s="4">
        <v>22400</v>
      </c>
      <c r="L2095" s="4">
        <v>4480</v>
      </c>
      <c r="M2095" s="3">
        <v>0.2</v>
      </c>
    </row>
    <row r="2096" spans="2:13" x14ac:dyDescent="0.25">
      <c r="B2096" t="s">
        <v>27</v>
      </c>
      <c r="C2096" s="1" t="s">
        <v>20</v>
      </c>
      <c r="D2096" s="2">
        <v>45060</v>
      </c>
      <c r="E2096" s="8" t="s">
        <v>83</v>
      </c>
      <c r="F2096" s="8" t="s">
        <v>88</v>
      </c>
      <c r="G2096" s="8" t="s">
        <v>89</v>
      </c>
      <c r="H2096" t="s">
        <v>25</v>
      </c>
      <c r="I2096" s="4">
        <v>300</v>
      </c>
      <c r="J2096" s="8">
        <v>11</v>
      </c>
      <c r="K2096" s="4">
        <v>3300</v>
      </c>
      <c r="L2096" s="4">
        <v>495</v>
      </c>
      <c r="M2096" s="3">
        <v>0.15</v>
      </c>
    </row>
    <row r="2097" spans="2:13" x14ac:dyDescent="0.25">
      <c r="B2097" t="s">
        <v>22</v>
      </c>
      <c r="C2097" s="1" t="s">
        <v>20</v>
      </c>
      <c r="D2097" s="2">
        <v>45067</v>
      </c>
      <c r="E2097" s="8" t="s">
        <v>83</v>
      </c>
      <c r="F2097" s="8" t="s">
        <v>88</v>
      </c>
      <c r="G2097" s="8" t="s">
        <v>89</v>
      </c>
      <c r="H2097" t="s">
        <v>33</v>
      </c>
      <c r="I2097" s="4">
        <v>4600</v>
      </c>
      <c r="J2097" s="8">
        <v>2</v>
      </c>
      <c r="K2097" s="4">
        <v>9200</v>
      </c>
      <c r="L2097" s="4">
        <v>2300</v>
      </c>
      <c r="M2097" s="3">
        <v>0.25</v>
      </c>
    </row>
    <row r="2098" spans="2:13" x14ac:dyDescent="0.25">
      <c r="B2098" t="s">
        <v>27</v>
      </c>
      <c r="C2098" s="1" t="s">
        <v>14</v>
      </c>
      <c r="D2098" s="2">
        <v>45074</v>
      </c>
      <c r="E2098" s="8" t="s">
        <v>83</v>
      </c>
      <c r="F2098" s="8" t="s">
        <v>88</v>
      </c>
      <c r="G2098" s="8" t="s">
        <v>89</v>
      </c>
      <c r="H2098" t="s">
        <v>35</v>
      </c>
      <c r="I2098" s="4">
        <v>4500</v>
      </c>
      <c r="J2098" s="8">
        <v>1</v>
      </c>
      <c r="K2098" s="4">
        <v>4500</v>
      </c>
      <c r="L2098" s="4">
        <v>1125</v>
      </c>
      <c r="M2098" s="3">
        <v>0.25</v>
      </c>
    </row>
    <row r="2099" spans="2:13" x14ac:dyDescent="0.25">
      <c r="B2099" t="s">
        <v>13</v>
      </c>
      <c r="C2099" s="1" t="s">
        <v>20</v>
      </c>
      <c r="D2099" s="2">
        <v>45081</v>
      </c>
      <c r="E2099" s="8" t="s">
        <v>83</v>
      </c>
      <c r="F2099" s="8" t="s">
        <v>88</v>
      </c>
      <c r="G2099" s="8" t="s">
        <v>89</v>
      </c>
      <c r="H2099" t="s">
        <v>21</v>
      </c>
      <c r="I2099" s="4">
        <v>1200</v>
      </c>
      <c r="J2099" s="8">
        <v>5</v>
      </c>
      <c r="K2099" s="4">
        <v>6000</v>
      </c>
      <c r="L2099" s="4">
        <v>1800</v>
      </c>
      <c r="M2099" s="3">
        <v>0.3</v>
      </c>
    </row>
    <row r="2100" spans="2:13" x14ac:dyDescent="0.25">
      <c r="B2100" t="s">
        <v>27</v>
      </c>
      <c r="C2100" s="1" t="s">
        <v>14</v>
      </c>
      <c r="D2100" s="2">
        <v>45088</v>
      </c>
      <c r="E2100" s="8" t="s">
        <v>83</v>
      </c>
      <c r="F2100" s="8" t="s">
        <v>88</v>
      </c>
      <c r="G2100" s="8" t="s">
        <v>89</v>
      </c>
      <c r="H2100" t="s">
        <v>18</v>
      </c>
      <c r="I2100" s="4">
        <v>8902</v>
      </c>
      <c r="J2100" s="8">
        <v>15</v>
      </c>
      <c r="K2100" s="4">
        <v>133530</v>
      </c>
      <c r="L2100" s="4">
        <v>46735.5</v>
      </c>
      <c r="M2100" s="3">
        <v>0.35</v>
      </c>
    </row>
    <row r="2101" spans="2:13" x14ac:dyDescent="0.25">
      <c r="B2101" t="s">
        <v>24</v>
      </c>
      <c r="C2101" s="1" t="s">
        <v>20</v>
      </c>
      <c r="D2101" s="2">
        <v>45095</v>
      </c>
      <c r="E2101" s="8" t="s">
        <v>83</v>
      </c>
      <c r="F2101" s="8" t="s">
        <v>88</v>
      </c>
      <c r="G2101" s="8" t="s">
        <v>89</v>
      </c>
      <c r="H2101" t="s">
        <v>33</v>
      </c>
      <c r="I2101" s="4">
        <v>4600</v>
      </c>
      <c r="J2101" s="8">
        <v>7</v>
      </c>
      <c r="K2101" s="4">
        <v>32200</v>
      </c>
      <c r="L2101" s="4">
        <v>8050</v>
      </c>
      <c r="M2101" s="3">
        <v>0.25</v>
      </c>
    </row>
    <row r="2102" spans="2:13" x14ac:dyDescent="0.25">
      <c r="B2102" t="s">
        <v>13</v>
      </c>
      <c r="C2102" s="1" t="s">
        <v>14</v>
      </c>
      <c r="D2102" s="2">
        <v>45102</v>
      </c>
      <c r="E2102" s="8" t="s">
        <v>83</v>
      </c>
      <c r="F2102" s="8" t="s">
        <v>88</v>
      </c>
      <c r="G2102" s="8" t="s">
        <v>89</v>
      </c>
      <c r="H2102" t="s">
        <v>32</v>
      </c>
      <c r="I2102" s="4">
        <v>3200</v>
      </c>
      <c r="J2102" s="8">
        <v>11</v>
      </c>
      <c r="K2102" s="4">
        <v>35200</v>
      </c>
      <c r="L2102" s="4">
        <v>7040</v>
      </c>
      <c r="M2102" s="3">
        <v>0.2</v>
      </c>
    </row>
    <row r="2103" spans="2:13" x14ac:dyDescent="0.25">
      <c r="B2103" t="s">
        <v>24</v>
      </c>
      <c r="C2103" s="1" t="s">
        <v>20</v>
      </c>
      <c r="D2103" s="2">
        <v>45109</v>
      </c>
      <c r="E2103" s="8" t="s">
        <v>83</v>
      </c>
      <c r="F2103" s="8" t="s">
        <v>88</v>
      </c>
      <c r="G2103" s="8" t="s">
        <v>89</v>
      </c>
      <c r="H2103" t="s">
        <v>32</v>
      </c>
      <c r="I2103" s="4">
        <v>3200</v>
      </c>
      <c r="J2103" s="8">
        <v>9</v>
      </c>
      <c r="K2103" s="4">
        <v>28800</v>
      </c>
      <c r="L2103" s="4">
        <v>5760</v>
      </c>
      <c r="M2103" s="3">
        <v>0.2</v>
      </c>
    </row>
    <row r="2104" spans="2:13" x14ac:dyDescent="0.25">
      <c r="B2104" t="s">
        <v>13</v>
      </c>
      <c r="C2104" s="1" t="s">
        <v>20</v>
      </c>
      <c r="D2104" s="2">
        <v>45116</v>
      </c>
      <c r="E2104" s="8" t="s">
        <v>83</v>
      </c>
      <c r="F2104" s="8" t="s">
        <v>88</v>
      </c>
      <c r="G2104" s="8" t="s">
        <v>89</v>
      </c>
      <c r="H2104" t="s">
        <v>30</v>
      </c>
      <c r="I2104" s="4">
        <v>3400</v>
      </c>
      <c r="J2104" s="8">
        <v>5</v>
      </c>
      <c r="K2104" s="4">
        <v>17000</v>
      </c>
      <c r="L2104" s="4">
        <v>5950</v>
      </c>
      <c r="M2104" s="3">
        <v>0.35</v>
      </c>
    </row>
    <row r="2105" spans="2:13" x14ac:dyDescent="0.25">
      <c r="B2105" t="s">
        <v>13</v>
      </c>
      <c r="C2105" s="1" t="s">
        <v>20</v>
      </c>
      <c r="D2105" s="2">
        <v>45123</v>
      </c>
      <c r="E2105" s="8" t="s">
        <v>83</v>
      </c>
      <c r="F2105" s="8" t="s">
        <v>88</v>
      </c>
      <c r="G2105" s="8" t="s">
        <v>89</v>
      </c>
      <c r="H2105" t="s">
        <v>33</v>
      </c>
      <c r="I2105" s="4">
        <v>4600</v>
      </c>
      <c r="J2105" s="8">
        <v>8</v>
      </c>
      <c r="K2105" s="4">
        <v>36800</v>
      </c>
      <c r="L2105" s="4">
        <v>9200</v>
      </c>
      <c r="M2105" s="3">
        <v>0.25</v>
      </c>
    </row>
    <row r="2106" spans="2:13" x14ac:dyDescent="0.25">
      <c r="B2106" t="s">
        <v>24</v>
      </c>
      <c r="C2106" s="1" t="s">
        <v>14</v>
      </c>
      <c r="D2106" s="2">
        <v>45130</v>
      </c>
      <c r="E2106" s="8" t="s">
        <v>83</v>
      </c>
      <c r="F2106" s="8" t="s">
        <v>88</v>
      </c>
      <c r="G2106" s="8" t="s">
        <v>89</v>
      </c>
      <c r="H2106" t="s">
        <v>33</v>
      </c>
      <c r="I2106" s="4">
        <v>4600</v>
      </c>
      <c r="J2106" s="8">
        <v>7</v>
      </c>
      <c r="K2106" s="4">
        <v>32200</v>
      </c>
      <c r="L2106" s="4">
        <v>8050</v>
      </c>
      <c r="M2106" s="3">
        <v>0.25</v>
      </c>
    </row>
    <row r="2107" spans="2:13" x14ac:dyDescent="0.25">
      <c r="B2107" t="s">
        <v>24</v>
      </c>
      <c r="C2107" s="1" t="s">
        <v>20</v>
      </c>
      <c r="D2107" s="2">
        <v>45137</v>
      </c>
      <c r="E2107" s="8" t="s">
        <v>83</v>
      </c>
      <c r="F2107" s="8" t="s">
        <v>88</v>
      </c>
      <c r="G2107" s="8" t="s">
        <v>89</v>
      </c>
      <c r="H2107" t="s">
        <v>18</v>
      </c>
      <c r="I2107" s="4">
        <v>8902</v>
      </c>
      <c r="J2107" s="8">
        <v>11</v>
      </c>
      <c r="K2107" s="4">
        <v>97922</v>
      </c>
      <c r="L2107" s="4">
        <v>34272.699999999997</v>
      </c>
      <c r="M2107" s="3">
        <v>0.35</v>
      </c>
    </row>
    <row r="2108" spans="2:13" x14ac:dyDescent="0.25">
      <c r="B2108" t="s">
        <v>13</v>
      </c>
      <c r="C2108" s="1" t="s">
        <v>20</v>
      </c>
      <c r="D2108" s="2">
        <v>45144</v>
      </c>
      <c r="E2108" s="8" t="s">
        <v>83</v>
      </c>
      <c r="F2108" s="8" t="s">
        <v>88</v>
      </c>
      <c r="G2108" s="8" t="s">
        <v>89</v>
      </c>
      <c r="H2108" t="s">
        <v>25</v>
      </c>
      <c r="I2108" s="4">
        <v>300</v>
      </c>
      <c r="J2108" s="8">
        <v>7</v>
      </c>
      <c r="K2108" s="4">
        <v>2100</v>
      </c>
      <c r="L2108" s="4">
        <v>315</v>
      </c>
      <c r="M2108" s="3">
        <v>0.15</v>
      </c>
    </row>
    <row r="2109" spans="2:13" x14ac:dyDescent="0.25">
      <c r="B2109" t="s">
        <v>13</v>
      </c>
      <c r="C2109" s="1" t="s">
        <v>14</v>
      </c>
      <c r="D2109" s="2">
        <v>45151</v>
      </c>
      <c r="E2109" s="8" t="s">
        <v>83</v>
      </c>
      <c r="F2109" s="8" t="s">
        <v>88</v>
      </c>
      <c r="G2109" s="8" t="s">
        <v>89</v>
      </c>
      <c r="H2109" t="s">
        <v>19</v>
      </c>
      <c r="I2109" s="4">
        <v>500</v>
      </c>
      <c r="J2109" s="8">
        <v>3</v>
      </c>
      <c r="K2109" s="4">
        <v>1500</v>
      </c>
      <c r="L2109" s="4">
        <v>375</v>
      </c>
      <c r="M2109" s="3">
        <v>0.25</v>
      </c>
    </row>
    <row r="2110" spans="2:13" x14ac:dyDescent="0.25">
      <c r="B2110" t="s">
        <v>22</v>
      </c>
      <c r="C2110" s="1" t="s">
        <v>20</v>
      </c>
      <c r="D2110" s="2">
        <v>45158</v>
      </c>
      <c r="E2110" s="8" t="s">
        <v>83</v>
      </c>
      <c r="F2110" s="8" t="s">
        <v>88</v>
      </c>
      <c r="G2110" s="8" t="s">
        <v>89</v>
      </c>
      <c r="H2110" t="s">
        <v>25</v>
      </c>
      <c r="I2110" s="4">
        <v>300</v>
      </c>
      <c r="J2110" s="8">
        <v>8</v>
      </c>
      <c r="K2110" s="4">
        <v>2400</v>
      </c>
      <c r="L2110" s="4">
        <v>360</v>
      </c>
      <c r="M2110" s="3">
        <v>0.15</v>
      </c>
    </row>
    <row r="2111" spans="2:13" x14ac:dyDescent="0.25">
      <c r="B2111" t="s">
        <v>27</v>
      </c>
      <c r="C2111" s="1" t="s">
        <v>20</v>
      </c>
      <c r="D2111" s="2">
        <v>45165</v>
      </c>
      <c r="E2111" s="8" t="s">
        <v>83</v>
      </c>
      <c r="F2111" s="8" t="s">
        <v>88</v>
      </c>
      <c r="G2111" s="8" t="s">
        <v>89</v>
      </c>
      <c r="H2111" t="s">
        <v>33</v>
      </c>
      <c r="I2111" s="4">
        <v>4600</v>
      </c>
      <c r="J2111" s="8">
        <v>2</v>
      </c>
      <c r="K2111" s="4">
        <v>9200</v>
      </c>
      <c r="L2111" s="4">
        <v>2300</v>
      </c>
      <c r="M2111" s="3">
        <v>0.25</v>
      </c>
    </row>
  </sheetData>
  <autoFilter ref="B6:M2111" xr:uid="{E9A35D48-61FC-490B-98B1-D56267B33684}"/>
  <mergeCells count="1">
    <mergeCell ref="E2:M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5A7D-34A8-4F9F-B84E-1D1C56A22AB4}">
  <dimension ref="A3:B8"/>
  <sheetViews>
    <sheetView workbookViewId="0">
      <selection activeCell="A4" sqref="A4"/>
    </sheetView>
  </sheetViews>
  <sheetFormatPr defaultRowHeight="15" x14ac:dyDescent="0.25"/>
  <cols>
    <col min="1" max="1" width="19.140625" bestFit="1" customWidth="1"/>
    <col min="2" max="2" width="21.7109375" bestFit="1" customWidth="1"/>
  </cols>
  <sheetData>
    <row r="3" spans="1:2" x14ac:dyDescent="0.25">
      <c r="A3" s="5" t="s">
        <v>90</v>
      </c>
      <c r="B3" t="s">
        <v>91</v>
      </c>
    </row>
    <row r="4" spans="1:2" x14ac:dyDescent="0.25">
      <c r="A4" s="6" t="s">
        <v>13</v>
      </c>
      <c r="B4">
        <v>615400</v>
      </c>
    </row>
    <row r="5" spans="1:2" x14ac:dyDescent="0.25">
      <c r="A5" s="6" t="s">
        <v>27</v>
      </c>
      <c r="B5">
        <v>374000</v>
      </c>
    </row>
    <row r="6" spans="1:2" x14ac:dyDescent="0.25">
      <c r="A6" s="6" t="s">
        <v>24</v>
      </c>
      <c r="B6">
        <v>54400</v>
      </c>
    </row>
    <row r="7" spans="1:2" x14ac:dyDescent="0.25">
      <c r="A7" s="6" t="s">
        <v>22</v>
      </c>
      <c r="B7">
        <v>476000</v>
      </c>
    </row>
    <row r="8" spans="1:2" x14ac:dyDescent="0.25">
      <c r="A8" s="6" t="s">
        <v>92</v>
      </c>
      <c r="B8">
        <v>1519800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F5D0-DD43-4797-ABB4-5464161E8BE2}">
  <dimension ref="A3:B6"/>
  <sheetViews>
    <sheetView workbookViewId="0">
      <selection activeCell="M10" sqref="M10"/>
    </sheetView>
  </sheetViews>
  <sheetFormatPr defaultRowHeight="15" x14ac:dyDescent="0.25"/>
  <cols>
    <col min="1" max="1" width="19.140625" bestFit="1" customWidth="1"/>
    <col min="2" max="2" width="21.7109375" bestFit="1" customWidth="1"/>
  </cols>
  <sheetData>
    <row r="3" spans="1:2" x14ac:dyDescent="0.25">
      <c r="A3" s="5" t="s">
        <v>90</v>
      </c>
      <c r="B3" t="s">
        <v>91</v>
      </c>
    </row>
    <row r="4" spans="1:2" x14ac:dyDescent="0.25">
      <c r="A4" s="6" t="s">
        <v>20</v>
      </c>
      <c r="B4">
        <v>1013200</v>
      </c>
    </row>
    <row r="5" spans="1:2" x14ac:dyDescent="0.25">
      <c r="A5" s="6" t="s">
        <v>14</v>
      </c>
      <c r="B5">
        <v>506600</v>
      </c>
    </row>
    <row r="6" spans="1:2" x14ac:dyDescent="0.25">
      <c r="A6" s="6" t="s">
        <v>92</v>
      </c>
      <c r="B6">
        <v>1519800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5A21-AC6A-417B-8CAB-550429691E8B}">
  <dimension ref="A3:B16"/>
  <sheetViews>
    <sheetView workbookViewId="0">
      <selection activeCell="I23" sqref="I23"/>
    </sheetView>
  </sheetViews>
  <sheetFormatPr defaultRowHeight="15" x14ac:dyDescent="0.25"/>
  <cols>
    <col min="1" max="1" width="19.140625" bestFit="1" customWidth="1"/>
    <col min="2" max="2" width="21.7109375" bestFit="1" customWidth="1"/>
  </cols>
  <sheetData>
    <row r="3" spans="1:2" x14ac:dyDescent="0.25">
      <c r="A3" s="5" t="s">
        <v>90</v>
      </c>
      <c r="B3" t="s">
        <v>91</v>
      </c>
    </row>
    <row r="4" spans="1:2" x14ac:dyDescent="0.25">
      <c r="A4" s="6" t="s">
        <v>93</v>
      </c>
      <c r="B4">
        <v>1519800</v>
      </c>
    </row>
    <row r="5" spans="1:2" x14ac:dyDescent="0.25">
      <c r="A5" s="7" t="s">
        <v>94</v>
      </c>
      <c r="B5">
        <v>125800</v>
      </c>
    </row>
    <row r="6" spans="1:2" x14ac:dyDescent="0.25">
      <c r="A6" s="7" t="s">
        <v>95</v>
      </c>
      <c r="B6">
        <v>78200</v>
      </c>
    </row>
    <row r="7" spans="1:2" x14ac:dyDescent="0.25">
      <c r="A7" s="7" t="s">
        <v>96</v>
      </c>
      <c r="B7">
        <v>241400</v>
      </c>
    </row>
    <row r="8" spans="1:2" x14ac:dyDescent="0.25">
      <c r="A8" s="7" t="s">
        <v>97</v>
      </c>
      <c r="B8">
        <v>139400</v>
      </c>
    </row>
    <row r="9" spans="1:2" x14ac:dyDescent="0.25">
      <c r="A9" s="7" t="s">
        <v>98</v>
      </c>
      <c r="B9">
        <v>51000</v>
      </c>
    </row>
    <row r="10" spans="1:2" x14ac:dyDescent="0.25">
      <c r="A10" s="7" t="s">
        <v>99</v>
      </c>
      <c r="B10">
        <v>187000</v>
      </c>
    </row>
    <row r="11" spans="1:2" x14ac:dyDescent="0.25">
      <c r="A11" s="7" t="s">
        <v>100</v>
      </c>
      <c r="B11">
        <v>190400</v>
      </c>
    </row>
    <row r="12" spans="1:2" x14ac:dyDescent="0.25">
      <c r="A12" s="7" t="s">
        <v>101</v>
      </c>
      <c r="B12">
        <v>153000</v>
      </c>
    </row>
    <row r="13" spans="1:2" x14ac:dyDescent="0.25">
      <c r="A13" s="7" t="s">
        <v>102</v>
      </c>
      <c r="B13">
        <v>176800</v>
      </c>
    </row>
    <row r="14" spans="1:2" x14ac:dyDescent="0.25">
      <c r="A14" s="7" t="s">
        <v>103</v>
      </c>
      <c r="B14">
        <v>98600</v>
      </c>
    </row>
    <row r="15" spans="1:2" x14ac:dyDescent="0.25">
      <c r="A15" s="7" t="s">
        <v>104</v>
      </c>
      <c r="B15">
        <v>78200</v>
      </c>
    </row>
    <row r="16" spans="1:2" x14ac:dyDescent="0.25">
      <c r="A16" s="6" t="s">
        <v>92</v>
      </c>
      <c r="B16">
        <v>1519800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C24D-C7C6-49F1-BD6E-33A8533DF63C}">
  <dimension ref="A3:E30"/>
  <sheetViews>
    <sheetView workbookViewId="0">
      <selection activeCell="A12" sqref="A12"/>
    </sheetView>
  </sheetViews>
  <sheetFormatPr defaultRowHeight="15" x14ac:dyDescent="0.25"/>
  <cols>
    <col min="1" max="1" width="19.140625" bestFit="1" customWidth="1"/>
    <col min="2" max="2" width="21.7109375" bestFit="1" customWidth="1"/>
    <col min="4" max="4" width="16.7109375" customWidth="1"/>
  </cols>
  <sheetData>
    <row r="3" spans="1:5" x14ac:dyDescent="0.25">
      <c r="A3" s="5" t="s">
        <v>90</v>
      </c>
      <c r="B3" t="s">
        <v>91</v>
      </c>
    </row>
    <row r="4" spans="1:5" x14ac:dyDescent="0.25">
      <c r="A4" s="6" t="s">
        <v>68</v>
      </c>
      <c r="B4">
        <v>27200</v>
      </c>
      <c r="D4" t="s">
        <v>68</v>
      </c>
      <c r="E4">
        <f>GETPIVOTDATA("Receita Bruta",$A$3,"Estado","Acre")</f>
        <v>27200</v>
      </c>
    </row>
    <row r="5" spans="1:5" x14ac:dyDescent="0.25">
      <c r="A5" s="6" t="s">
        <v>62</v>
      </c>
      <c r="B5">
        <v>27200</v>
      </c>
      <c r="D5" t="s">
        <v>57</v>
      </c>
      <c r="E5" t="e">
        <f>GETPIVOTDATA("Receita Bruta",$A$3,"Estado","Alagoas")</f>
        <v>#REF!</v>
      </c>
    </row>
    <row r="6" spans="1:5" x14ac:dyDescent="0.25">
      <c r="A6" s="6" t="s">
        <v>16</v>
      </c>
      <c r="B6">
        <v>47600</v>
      </c>
      <c r="D6" t="s">
        <v>72</v>
      </c>
      <c r="E6" t="e">
        <f>GETPIVOTDATA("Receita Bruta",$A$3,"Estado","Amapá")</f>
        <v>#REF!</v>
      </c>
    </row>
    <row r="7" spans="1:5" x14ac:dyDescent="0.25">
      <c r="A7" s="6" t="s">
        <v>79</v>
      </c>
      <c r="B7">
        <v>37400</v>
      </c>
      <c r="D7" t="s">
        <v>62</v>
      </c>
      <c r="E7">
        <f>GETPIVOTDATA("Receita Bruta",$A$3,"Estado","Amazonas")</f>
        <v>27200</v>
      </c>
    </row>
    <row r="8" spans="1:5" x14ac:dyDescent="0.25">
      <c r="A8" s="6" t="s">
        <v>36</v>
      </c>
      <c r="B8">
        <v>47600</v>
      </c>
      <c r="D8" t="s">
        <v>43</v>
      </c>
      <c r="E8" t="e">
        <f>GETPIVOTDATA("Receita Bruta",$A$3,"Estado","Bahia")</f>
        <v>#REF!</v>
      </c>
    </row>
    <row r="9" spans="1:5" x14ac:dyDescent="0.25">
      <c r="A9" s="6" t="s">
        <v>53</v>
      </c>
      <c r="B9">
        <v>27200</v>
      </c>
      <c r="D9" t="s">
        <v>45</v>
      </c>
      <c r="E9" t="e">
        <f>GETPIVOTDATA("Receita Bruta",$A$3,"Estado","Ceará")</f>
        <v>#REF!</v>
      </c>
    </row>
    <row r="10" spans="1:5" x14ac:dyDescent="0.25">
      <c r="A10" s="6" t="s">
        <v>38</v>
      </c>
      <c r="B10">
        <v>74800</v>
      </c>
      <c r="D10" t="s">
        <v>16</v>
      </c>
      <c r="E10">
        <f>GETPIVOTDATA("Receita Bruta",$A$3,"Estado","Distrito Federal")</f>
        <v>47600</v>
      </c>
    </row>
    <row r="11" spans="1:5" x14ac:dyDescent="0.25">
      <c r="A11" s="6" t="s">
        <v>40</v>
      </c>
      <c r="B11">
        <v>20400</v>
      </c>
      <c r="D11" t="s">
        <v>79</v>
      </c>
      <c r="E11">
        <f>GETPIVOTDATA("Receita Bruta",$A$3,"Estado","Espirito Santo")</f>
        <v>37400</v>
      </c>
    </row>
    <row r="12" spans="1:5" x14ac:dyDescent="0.25">
      <c r="A12" s="6" t="s">
        <v>77</v>
      </c>
      <c r="B12">
        <v>91800</v>
      </c>
      <c r="D12" t="s">
        <v>36</v>
      </c>
      <c r="E12">
        <f>GETPIVOTDATA("Receita Bruta",$A$3,"Estado","Goias")</f>
        <v>47600</v>
      </c>
    </row>
    <row r="13" spans="1:5" x14ac:dyDescent="0.25">
      <c r="A13" s="6" t="s">
        <v>64</v>
      </c>
      <c r="B13">
        <v>40800</v>
      </c>
      <c r="D13" t="s">
        <v>53</v>
      </c>
      <c r="E13">
        <f>GETPIVOTDATA("Receita Bruta",$A$3,"Estado","Maranhão")</f>
        <v>27200</v>
      </c>
    </row>
    <row r="14" spans="1:5" x14ac:dyDescent="0.25">
      <c r="A14" s="6" t="s">
        <v>55</v>
      </c>
      <c r="B14">
        <v>13600</v>
      </c>
      <c r="D14" t="s">
        <v>38</v>
      </c>
      <c r="E14">
        <f>GETPIVOTDATA("Receita Bruta",$A$3,"Estado","Mato Grosso")</f>
        <v>74800</v>
      </c>
    </row>
    <row r="15" spans="1:5" x14ac:dyDescent="0.25">
      <c r="A15" s="6" t="s">
        <v>84</v>
      </c>
      <c r="B15">
        <v>85000</v>
      </c>
      <c r="D15" t="s">
        <v>40</v>
      </c>
      <c r="E15">
        <f>GETPIVOTDATA("Receita Bruta",$A$3,"Estado","Mato Grosso do Sul")</f>
        <v>20400</v>
      </c>
    </row>
    <row r="16" spans="1:5" x14ac:dyDescent="0.25">
      <c r="A16" s="6" t="s">
        <v>81</v>
      </c>
      <c r="B16">
        <v>261800</v>
      </c>
      <c r="D16" t="s">
        <v>77</v>
      </c>
      <c r="E16">
        <f>GETPIVOTDATA("Receita Bruta",$A$3,"Estado","Minas Gerais")</f>
        <v>91800</v>
      </c>
    </row>
    <row r="17" spans="1:5" x14ac:dyDescent="0.25">
      <c r="A17" s="6" t="s">
        <v>86</v>
      </c>
      <c r="B17">
        <v>139400</v>
      </c>
      <c r="D17" t="s">
        <v>64</v>
      </c>
      <c r="E17">
        <f>GETPIVOTDATA("Receita Bruta",$A$3,"Estado","Pará")</f>
        <v>40800</v>
      </c>
    </row>
    <row r="18" spans="1:5" x14ac:dyDescent="0.25">
      <c r="A18" s="6" t="s">
        <v>70</v>
      </c>
      <c r="B18">
        <v>27200</v>
      </c>
      <c r="D18" t="s">
        <v>55</v>
      </c>
      <c r="E18">
        <f>GETPIVOTDATA("Receita Bruta",$A$3,"Estado","Paraiba")</f>
        <v>13600</v>
      </c>
    </row>
    <row r="19" spans="1:5" x14ac:dyDescent="0.25">
      <c r="A19" s="6" t="s">
        <v>88</v>
      </c>
      <c r="B19">
        <v>224400</v>
      </c>
      <c r="D19" t="s">
        <v>84</v>
      </c>
      <c r="E19">
        <f>GETPIVOTDATA("Receita Bruta",$A$3,"Estado","Paraná")</f>
        <v>85000</v>
      </c>
    </row>
    <row r="20" spans="1:5" x14ac:dyDescent="0.25">
      <c r="A20" s="6" t="s">
        <v>82</v>
      </c>
      <c r="B20">
        <v>299200</v>
      </c>
      <c r="D20" t="s">
        <v>47</v>
      </c>
      <c r="E20" t="e">
        <f>GETPIVOTDATA("Receita Bruta",$A$3,"Estado","Pernambuco")</f>
        <v>#REF!</v>
      </c>
    </row>
    <row r="21" spans="1:5" x14ac:dyDescent="0.25">
      <c r="A21" s="6" t="s">
        <v>66</v>
      </c>
      <c r="B21">
        <v>27200</v>
      </c>
      <c r="D21" t="s">
        <v>51</v>
      </c>
      <c r="E21" t="e">
        <f>GETPIVOTDATA("Receita Bruta",$A$3,"Estado","Piaui")</f>
        <v>#REF!</v>
      </c>
    </row>
    <row r="22" spans="1:5" x14ac:dyDescent="0.25">
      <c r="A22" s="6" t="s">
        <v>92</v>
      </c>
      <c r="B22">
        <v>1519800</v>
      </c>
      <c r="D22" t="s">
        <v>81</v>
      </c>
      <c r="E22">
        <f>GETPIVOTDATA("Receita Bruta",$A$3,"Estado","Rio de Janeiro")</f>
        <v>261800</v>
      </c>
    </row>
    <row r="23" spans="1:5" x14ac:dyDescent="0.25">
      <c r="D23" t="s">
        <v>59</v>
      </c>
      <c r="E23" t="e">
        <f>GETPIVOTDATA("Receita Bruta",$A$3,"Estado","Rio Grande Do Norte")</f>
        <v>#REF!</v>
      </c>
    </row>
    <row r="24" spans="1:5" x14ac:dyDescent="0.25">
      <c r="D24" t="s">
        <v>86</v>
      </c>
      <c r="E24">
        <f>GETPIVOTDATA("Receita Bruta",$A$3,"Estado","Rio Grande do Sul")</f>
        <v>139400</v>
      </c>
    </row>
    <row r="25" spans="1:5" x14ac:dyDescent="0.25">
      <c r="D25" t="s">
        <v>74</v>
      </c>
      <c r="E25" t="e">
        <f>GETPIVOTDATA("Receita Bruta",$A$3,"Estado","Rondonia")</f>
        <v>#REF!</v>
      </c>
    </row>
    <row r="26" spans="1:5" x14ac:dyDescent="0.25">
      <c r="D26" t="s">
        <v>70</v>
      </c>
      <c r="E26">
        <f>GETPIVOTDATA("Receita Bruta",$A$3,"Estado","Roraima")</f>
        <v>27200</v>
      </c>
    </row>
    <row r="27" spans="1:5" x14ac:dyDescent="0.25">
      <c r="D27" t="s">
        <v>88</v>
      </c>
      <c r="E27">
        <f>GETPIVOTDATA("Receita Bruta",$A$3,"Estado","Santa Catarina")</f>
        <v>224400</v>
      </c>
    </row>
    <row r="28" spans="1:5" x14ac:dyDescent="0.25">
      <c r="D28" t="s">
        <v>82</v>
      </c>
      <c r="E28">
        <f>GETPIVOTDATA("Receita Bruta",$A$3,"Estado","São Paulo")</f>
        <v>299200</v>
      </c>
    </row>
    <row r="29" spans="1:5" x14ac:dyDescent="0.25">
      <c r="D29" t="s">
        <v>49</v>
      </c>
      <c r="E29" t="e">
        <f>GETPIVOTDATA("Receita Bruta",$A$3,"Estado","Sergipe")</f>
        <v>#REF!</v>
      </c>
    </row>
    <row r="30" spans="1:5" x14ac:dyDescent="0.25">
      <c r="D30" t="s">
        <v>66</v>
      </c>
      <c r="E30">
        <f>GETPIVOTDATA("Receita Bruta",$A$3,"Estado","Tocantins")</f>
        <v>27200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77EC-B221-4078-A31B-15107E3277BB}">
  <dimension ref="A1:Z35"/>
  <sheetViews>
    <sheetView showGridLines="0" zoomScaleNormal="100" workbookViewId="0">
      <selection activeCell="F37" sqref="F37"/>
    </sheetView>
  </sheetViews>
  <sheetFormatPr defaultRowHeight="15" x14ac:dyDescent="0.25"/>
  <cols>
    <col min="1" max="26" width="7.85546875" customWidth="1"/>
  </cols>
  <sheetData>
    <row r="1" spans="1:26" ht="12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</sheetData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cdbe14-897c-4f08-a463-d0e30bb08377" xsi:nil="true"/>
  </documentManagement>
</p:properties>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2E35380FB0E45B0CD960263BB4887" ma:contentTypeVersion="14" ma:contentTypeDescription="Create a new document." ma:contentTypeScope="" ma:versionID="7ec392622f753b6876be555e33c373ef">
  <xsd:schema xmlns:xsd="http://www.w3.org/2001/XMLSchema" xmlns:xs="http://www.w3.org/2001/XMLSchema" xmlns:p="http://schemas.microsoft.com/office/2006/metadata/properties" xmlns:ns3="37cdbe14-897c-4f08-a463-d0e30bb08377" xmlns:ns4="244b09b2-2206-4c48-a0b7-1e4a05a5caab" targetNamespace="http://schemas.microsoft.com/office/2006/metadata/properties" ma:root="true" ma:fieldsID="afca76b0d8adfacc943e3b1a7adad174" ns3:_="" ns4:_="">
    <xsd:import namespace="37cdbe14-897c-4f08-a463-d0e30bb08377"/>
    <xsd:import namespace="244b09b2-2206-4c48-a0b7-1e4a05a5c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dbe14-897c-4f08-a463-d0e30bb08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b09b2-2206-4c48-a0b7-1e4a05a5c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6DC2C-E387-46B4-AF9F-AE710D56A6DD}">
  <ds:schemaRefs>
    <ds:schemaRef ds:uri="http://schemas.microsoft.com/office/2006/metadata/properties"/>
    <ds:schemaRef ds:uri="http://schemas.microsoft.com/office/infopath/2007/PartnerControls"/>
    <ds:schemaRef ds:uri="37cdbe14-897c-4f08-a463-d0e30bb08377"/>
  </ds:schemaRefs>
</ds:datastoreItem>
</file>

<file path=customXml/itemProps2.xml><?xml version="1.0" encoding="utf-8"?>
<ds:datastoreItem xmlns:ds="http://schemas.openxmlformats.org/officeDocument/2006/customXml" ds:itemID="{42260198-1E4F-4BB4-8C00-503A820B488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FB97BE9-E7D0-4D25-9009-A190E6BED947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7F64C5EF-1D1A-4193-B24E-22FA7D09AE4C}">
  <ds:schemaRefs>
    <ds:schemaRef ds:uri="http://www.w3.org/2001/XMLSchema"/>
    <ds:schemaRef ds:uri="http://microsoft.data.visualization.Client.Excel.LState/1.0"/>
  </ds:schemaRefs>
</ds:datastoreItem>
</file>

<file path=customXml/itemProps5.xml><?xml version="1.0" encoding="utf-8"?>
<ds:datastoreItem xmlns:ds="http://schemas.openxmlformats.org/officeDocument/2006/customXml" ds:itemID="{14D353C8-75CC-49F6-9107-C2CBADF9F2B4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CE99CC1A-B98D-40A9-A11A-736BEB3F2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dbe14-897c-4f08-a463-d0e30bb08377"/>
    <ds:schemaRef ds:uri="244b09b2-2206-4c48-a0b7-1e4a05a5c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ExtraçãoDados</vt:lpstr>
      <vt:lpstr>Planilha1</vt:lpstr>
      <vt:lpstr>Planilha2</vt:lpstr>
      <vt:lpstr>Planilha3</vt:lpstr>
      <vt:lpstr>Planilha4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Fantin</dc:creator>
  <cp:keywords/>
  <dc:description/>
  <cp:lastModifiedBy>Lucas Ducci</cp:lastModifiedBy>
  <cp:revision/>
  <dcterms:created xsi:type="dcterms:W3CDTF">2023-02-08T12:38:23Z</dcterms:created>
  <dcterms:modified xsi:type="dcterms:W3CDTF">2023-09-14T22:14:19Z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0x0101002702E35380FB0E45B0CD960263BB4887</vt:lpwstr>
  </property>
</Properties>
</file>