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548d412d6f19400/Área de Trabalho/Alura/excel/Projetos Youtube/01. Dash vendas Simples/"/>
    </mc:Choice>
  </mc:AlternateContent>
  <xr:revisionPtr revIDLastSave="376" documentId="13_ncr:1_{3D213B6F-ADC9-4DF9-A409-A6C51CBC5293}" xr6:coauthVersionLast="47" xr6:coauthVersionMax="47" xr10:uidLastSave="{2468C5AD-1DA5-44DE-9AE6-7D6819BD53E9}"/>
  <bookViews>
    <workbookView xWindow="-120" yWindow="-120" windowWidth="20730" windowHeight="11040" xr2:uid="{63A6B7C2-212F-4B65-B1FE-C9C0E6141DAF}"/>
  </bookViews>
  <sheets>
    <sheet name="Dashboard" sheetId="36" r:id="rId1"/>
    <sheet name="Varejistas" sheetId="32" r:id="rId2"/>
    <sheet name="Categorias" sheetId="33" r:id="rId3"/>
    <sheet name="Datas" sheetId="34" r:id="rId4"/>
    <sheet name="Estados" sheetId="35" r:id="rId5"/>
    <sheet name="ExtraçãoDados" sheetId="1" r:id="rId6"/>
  </sheets>
  <definedNames>
    <definedName name="_xlnm._FilterDatabase" localSheetId="5" hidden="1">ExtraçãoDados!$B$6:$M$2111</definedName>
    <definedName name="_xlchart.v5.0" hidden="1">Estados!$D$5</definedName>
    <definedName name="_xlchart.v5.1" hidden="1">Estados!$D$6:$D$32</definedName>
    <definedName name="_xlchart.v5.2" hidden="1">Estados!$E$5</definedName>
    <definedName name="_xlchart.v5.3" hidden="1">Estados!$E$6:$E$32</definedName>
    <definedName name="_xlchart.v5.4" hidden="1">Estados!$D$5</definedName>
    <definedName name="_xlchart.v5.5" hidden="1">Estados!$D$6:$D$32</definedName>
    <definedName name="_xlchart.v5.6" hidden="1">Estados!$E$5</definedName>
    <definedName name="_xlchart.v5.7" hidden="1">Estados!$E$6:$E$32</definedName>
    <definedName name="_xlcn.WorksheetConnection_Planilha2E3F131" hidden="1">Categorias!$E$3:$F$13</definedName>
    <definedName name="SegmentaçãodeDados_Anos__Data">#N/A</definedName>
    <definedName name="SegmentaçãodeDados_Produto">#N/A</definedName>
  </definedNames>
  <calcPr calcId="191028"/>
  <pivotCaches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Planilha2!$E$3:$F$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69" i="1" l="1"/>
  <c r="L1769" i="1" s="1"/>
  <c r="K1861" i="1"/>
  <c r="L1861" i="1" s="1"/>
  <c r="K1352" i="1"/>
  <c r="L1352" i="1" s="1"/>
  <c r="K1259" i="1"/>
  <c r="L1259" i="1" s="1"/>
  <c r="K1743" i="1"/>
  <c r="L1743" i="1" s="1"/>
  <c r="K1581" i="1"/>
  <c r="L1581" i="1" s="1"/>
  <c r="K1499" i="1"/>
  <c r="L1499" i="1" s="1"/>
  <c r="K1675" i="1"/>
  <c r="L1675" i="1" s="1"/>
  <c r="K1590" i="1"/>
  <c r="L1590" i="1" s="1"/>
  <c r="K1421" i="1"/>
  <c r="L1421" i="1" s="1"/>
  <c r="K547" i="1"/>
  <c r="L547" i="1" s="1"/>
  <c r="K546" i="1"/>
  <c r="L546" i="1" s="1"/>
  <c r="K545" i="1"/>
  <c r="L545" i="1" s="1"/>
  <c r="K544" i="1"/>
  <c r="L544" i="1" s="1"/>
  <c r="K543" i="1"/>
  <c r="L543" i="1" s="1"/>
  <c r="K542" i="1"/>
  <c r="L542" i="1" s="1"/>
  <c r="K541" i="1"/>
  <c r="L541" i="1" s="1"/>
  <c r="K540" i="1"/>
  <c r="L540" i="1" s="1"/>
  <c r="K539" i="1"/>
  <c r="L539" i="1" s="1"/>
  <c r="K538" i="1"/>
  <c r="L538" i="1" s="1"/>
  <c r="K537" i="1"/>
  <c r="L537" i="1" s="1"/>
  <c r="K536" i="1"/>
  <c r="L536" i="1" s="1"/>
  <c r="K535" i="1"/>
  <c r="L535" i="1" s="1"/>
  <c r="K534" i="1"/>
  <c r="L534" i="1" s="1"/>
  <c r="K533" i="1"/>
  <c r="L533" i="1" s="1"/>
  <c r="K532" i="1"/>
  <c r="L532" i="1" s="1"/>
  <c r="K531" i="1"/>
  <c r="L531" i="1" s="1"/>
  <c r="K530" i="1"/>
  <c r="L530" i="1" s="1"/>
  <c r="K529" i="1"/>
  <c r="L529" i="1" s="1"/>
  <c r="K528" i="1"/>
  <c r="L528" i="1" s="1"/>
  <c r="K527" i="1"/>
  <c r="L527" i="1" s="1"/>
  <c r="K526" i="1"/>
  <c r="L526" i="1" s="1"/>
  <c r="K525" i="1"/>
  <c r="L525" i="1" s="1"/>
  <c r="K524" i="1"/>
  <c r="L524" i="1" s="1"/>
  <c r="K523" i="1"/>
  <c r="L523" i="1" s="1"/>
  <c r="K522" i="1"/>
  <c r="L522" i="1" s="1"/>
  <c r="K521" i="1"/>
  <c r="L521" i="1" s="1"/>
  <c r="K520" i="1"/>
  <c r="L520" i="1" s="1"/>
  <c r="K519" i="1"/>
  <c r="L519" i="1" s="1"/>
  <c r="K518" i="1"/>
  <c r="L518" i="1" s="1"/>
  <c r="K517" i="1"/>
  <c r="L517" i="1" s="1"/>
  <c r="K516" i="1"/>
  <c r="L516" i="1" s="1"/>
  <c r="K515" i="1"/>
  <c r="L515" i="1" s="1"/>
  <c r="K514" i="1"/>
  <c r="L514" i="1" s="1"/>
  <c r="K513" i="1"/>
  <c r="L513" i="1" s="1"/>
  <c r="K512" i="1"/>
  <c r="L512" i="1" s="1"/>
  <c r="K511" i="1"/>
  <c r="L511" i="1" s="1"/>
  <c r="K510" i="1"/>
  <c r="L510" i="1" s="1"/>
  <c r="K509" i="1"/>
  <c r="L509" i="1" s="1"/>
  <c r="K508" i="1"/>
  <c r="L508" i="1" s="1"/>
  <c r="K507" i="1"/>
  <c r="L507" i="1" s="1"/>
  <c r="K506" i="1"/>
  <c r="L506" i="1" s="1"/>
  <c r="K505" i="1"/>
  <c r="L505" i="1" s="1"/>
  <c r="K504" i="1"/>
  <c r="L504" i="1" s="1"/>
  <c r="K503" i="1"/>
  <c r="L503" i="1" s="1"/>
  <c r="K502" i="1"/>
  <c r="L502" i="1" s="1"/>
  <c r="K501" i="1"/>
  <c r="L501" i="1" s="1"/>
  <c r="K500" i="1"/>
  <c r="L500" i="1" s="1"/>
  <c r="K499" i="1"/>
  <c r="L499" i="1" s="1"/>
  <c r="K498" i="1"/>
  <c r="L498" i="1" s="1"/>
  <c r="K497" i="1"/>
  <c r="L497" i="1" s="1"/>
  <c r="K496" i="1"/>
  <c r="L496" i="1" s="1"/>
  <c r="K495" i="1"/>
  <c r="L495" i="1" s="1"/>
  <c r="K494" i="1"/>
  <c r="L494" i="1" s="1"/>
  <c r="K493" i="1"/>
  <c r="L493" i="1" s="1"/>
  <c r="K492" i="1"/>
  <c r="L492" i="1" s="1"/>
  <c r="K491" i="1"/>
  <c r="L491" i="1" s="1"/>
  <c r="K489" i="1"/>
  <c r="L489" i="1" s="1"/>
  <c r="K490" i="1"/>
  <c r="L490" i="1" s="1"/>
  <c r="K488" i="1"/>
  <c r="L488" i="1" s="1"/>
  <c r="K487" i="1"/>
  <c r="L487" i="1" s="1"/>
  <c r="K486" i="1"/>
  <c r="L486" i="1" s="1"/>
  <c r="K485" i="1"/>
  <c r="L485" i="1" s="1"/>
  <c r="K484" i="1"/>
  <c r="L484" i="1" s="1"/>
  <c r="K483" i="1"/>
  <c r="L483" i="1" s="1"/>
  <c r="K482" i="1"/>
  <c r="L482" i="1" s="1"/>
  <c r="K481" i="1"/>
  <c r="L481" i="1" s="1"/>
  <c r="K480" i="1"/>
  <c r="L480" i="1" s="1"/>
  <c r="K479" i="1"/>
  <c r="L479" i="1" s="1"/>
  <c r="K478" i="1"/>
  <c r="L478" i="1" s="1"/>
  <c r="K477" i="1"/>
  <c r="L477" i="1" s="1"/>
  <c r="K476" i="1"/>
  <c r="L476" i="1" s="1"/>
  <c r="K475" i="1"/>
  <c r="L475" i="1" s="1"/>
  <c r="K474" i="1"/>
  <c r="L474" i="1" s="1"/>
  <c r="K473" i="1"/>
  <c r="L473" i="1" s="1"/>
  <c r="K472" i="1"/>
  <c r="L472" i="1" s="1"/>
  <c r="K471" i="1"/>
  <c r="L471" i="1" s="1"/>
  <c r="K470" i="1"/>
  <c r="L470" i="1" s="1"/>
  <c r="K469" i="1"/>
  <c r="L469" i="1" s="1"/>
  <c r="K468" i="1"/>
  <c r="L468" i="1" s="1"/>
  <c r="K467" i="1"/>
  <c r="L467" i="1" s="1"/>
  <c r="K466" i="1"/>
  <c r="L466" i="1" s="1"/>
  <c r="K465" i="1"/>
  <c r="L465" i="1" s="1"/>
  <c r="K464" i="1"/>
  <c r="L464" i="1" s="1"/>
  <c r="K463" i="1"/>
  <c r="L463" i="1" s="1"/>
  <c r="K462" i="1"/>
  <c r="L462" i="1" s="1"/>
  <c r="K461" i="1"/>
  <c r="L461" i="1" s="1"/>
  <c r="K1136" i="1"/>
  <c r="L1136" i="1" s="1"/>
  <c r="K1135" i="1"/>
  <c r="L1135" i="1" s="1"/>
  <c r="K1134" i="1"/>
  <c r="L1134" i="1" s="1"/>
  <c r="K1133" i="1"/>
  <c r="L1133" i="1" s="1"/>
  <c r="K1132" i="1"/>
  <c r="L1132" i="1" s="1"/>
  <c r="K1131" i="1"/>
  <c r="L1131" i="1" s="1"/>
  <c r="K1130" i="1"/>
  <c r="L1130" i="1" s="1"/>
  <c r="K1129" i="1"/>
  <c r="L1129" i="1" s="1"/>
  <c r="K1128" i="1"/>
  <c r="L1128" i="1" s="1"/>
  <c r="K1127" i="1"/>
  <c r="L1127" i="1" s="1"/>
  <c r="K1126" i="1"/>
  <c r="L1126" i="1" s="1"/>
  <c r="K1125" i="1"/>
  <c r="L1125" i="1" s="1"/>
  <c r="K1124" i="1"/>
  <c r="L1124" i="1" s="1"/>
  <c r="K1123" i="1"/>
  <c r="L1123" i="1" s="1"/>
  <c r="K1122" i="1"/>
  <c r="L1122" i="1" s="1"/>
  <c r="K1121" i="1"/>
  <c r="L1121" i="1" s="1"/>
  <c r="K1120" i="1"/>
  <c r="L1120" i="1" s="1"/>
  <c r="K1119" i="1"/>
  <c r="L1119" i="1" s="1"/>
  <c r="K1118" i="1"/>
  <c r="L1118" i="1" s="1"/>
  <c r="K1117" i="1"/>
  <c r="L1117" i="1" s="1"/>
  <c r="K1116" i="1"/>
  <c r="L1116" i="1" s="1"/>
  <c r="K1115" i="1"/>
  <c r="L1115" i="1" s="1"/>
  <c r="K1114" i="1"/>
  <c r="L1114" i="1" s="1"/>
  <c r="K1113" i="1"/>
  <c r="L1113" i="1" s="1"/>
  <c r="K1112" i="1"/>
  <c r="L1112" i="1" s="1"/>
  <c r="K1111" i="1"/>
  <c r="L1111" i="1" s="1"/>
  <c r="K1110" i="1"/>
  <c r="L1110" i="1" s="1"/>
  <c r="K1109" i="1"/>
  <c r="L1109" i="1" s="1"/>
  <c r="K1108" i="1"/>
  <c r="L1108" i="1" s="1"/>
  <c r="K1107" i="1"/>
  <c r="L1107" i="1" s="1"/>
  <c r="K1106" i="1"/>
  <c r="L1106" i="1" s="1"/>
  <c r="K1105" i="1"/>
  <c r="L1105" i="1" s="1"/>
  <c r="K1104" i="1"/>
  <c r="L1104" i="1" s="1"/>
  <c r="K1103" i="1"/>
  <c r="L1103" i="1" s="1"/>
  <c r="K1102" i="1"/>
  <c r="L1102" i="1" s="1"/>
  <c r="K1101" i="1"/>
  <c r="L1101" i="1" s="1"/>
  <c r="K1100" i="1"/>
  <c r="L1100" i="1" s="1"/>
  <c r="K1099" i="1"/>
  <c r="L1099" i="1" s="1"/>
  <c r="K1098" i="1"/>
  <c r="L1098" i="1" s="1"/>
  <c r="K1097" i="1"/>
  <c r="L1097" i="1" s="1"/>
  <c r="K1096" i="1"/>
  <c r="L1096" i="1" s="1"/>
  <c r="K1095" i="1"/>
  <c r="L1095" i="1" s="1"/>
  <c r="K1094" i="1"/>
  <c r="L1094" i="1" s="1"/>
  <c r="K1093" i="1"/>
  <c r="L1093" i="1" s="1"/>
  <c r="K1092" i="1"/>
  <c r="L1092" i="1" s="1"/>
  <c r="K1091" i="1"/>
  <c r="L1091" i="1" s="1"/>
  <c r="K1090" i="1"/>
  <c r="L1090" i="1" s="1"/>
  <c r="K1089" i="1"/>
  <c r="L1089" i="1" s="1"/>
  <c r="K1088" i="1"/>
  <c r="L1088" i="1" s="1"/>
  <c r="K1087" i="1"/>
  <c r="L1087" i="1" s="1"/>
  <c r="K1086" i="1"/>
  <c r="L1086" i="1" s="1"/>
  <c r="K1085" i="1"/>
  <c r="L1085" i="1" s="1"/>
  <c r="K1084" i="1"/>
  <c r="L1084" i="1" s="1"/>
  <c r="K1083" i="1"/>
  <c r="L1083" i="1" s="1"/>
  <c r="K1082" i="1"/>
  <c r="L1082" i="1" s="1"/>
  <c r="K1081" i="1"/>
  <c r="L1081" i="1" s="1"/>
  <c r="K1080" i="1"/>
  <c r="L1080" i="1" s="1"/>
  <c r="K1078" i="1"/>
  <c r="L1078" i="1" s="1"/>
  <c r="K1079" i="1"/>
  <c r="L1079" i="1" s="1"/>
  <c r="K1077" i="1"/>
  <c r="L1077" i="1" s="1"/>
  <c r="K1076" i="1"/>
  <c r="L1076" i="1" s="1"/>
  <c r="K1075" i="1"/>
  <c r="L1075" i="1" s="1"/>
  <c r="K1074" i="1"/>
  <c r="L1074" i="1" s="1"/>
  <c r="K1073" i="1"/>
  <c r="L1073" i="1" s="1"/>
  <c r="K1072" i="1"/>
  <c r="L1072" i="1" s="1"/>
  <c r="K1071" i="1"/>
  <c r="L1071" i="1" s="1"/>
  <c r="K1070" i="1"/>
  <c r="L1070" i="1" s="1"/>
  <c r="K1069" i="1"/>
  <c r="L1069" i="1" s="1"/>
  <c r="K1068" i="1"/>
  <c r="L1068" i="1" s="1"/>
  <c r="K1067" i="1"/>
  <c r="L1067" i="1" s="1"/>
  <c r="K1066" i="1"/>
  <c r="L1066" i="1" s="1"/>
  <c r="K1065" i="1"/>
  <c r="L1065" i="1" s="1"/>
  <c r="K1064" i="1"/>
  <c r="L1064" i="1" s="1"/>
  <c r="K1063" i="1"/>
  <c r="L1063" i="1" s="1"/>
  <c r="K1062" i="1"/>
  <c r="L1062" i="1" s="1"/>
  <c r="K1061" i="1"/>
  <c r="L1061" i="1" s="1"/>
  <c r="K1060" i="1"/>
  <c r="L1060" i="1" s="1"/>
  <c r="K1059" i="1"/>
  <c r="L1059" i="1" s="1"/>
  <c r="K1058" i="1"/>
  <c r="L1058" i="1" s="1"/>
  <c r="K1057" i="1"/>
  <c r="L1057" i="1" s="1"/>
  <c r="K1056" i="1"/>
  <c r="L1056" i="1" s="1"/>
  <c r="K1055" i="1"/>
  <c r="L1055" i="1" s="1"/>
  <c r="K1054" i="1"/>
  <c r="L1054" i="1" s="1"/>
  <c r="K1053" i="1"/>
  <c r="L1053" i="1" s="1"/>
  <c r="K1052" i="1"/>
  <c r="L1052" i="1" s="1"/>
  <c r="K1051" i="1"/>
  <c r="L1051" i="1" s="1"/>
  <c r="K1050" i="1"/>
  <c r="L1050" i="1" s="1"/>
  <c r="K1850" i="1"/>
  <c r="L1850" i="1" s="1"/>
  <c r="K1849" i="1"/>
  <c r="L1849" i="1" s="1"/>
  <c r="K1848" i="1"/>
  <c r="L1848" i="1" s="1"/>
  <c r="K1847" i="1"/>
  <c r="L1847" i="1" s="1"/>
  <c r="K1846" i="1"/>
  <c r="L1846" i="1" s="1"/>
  <c r="K1845" i="1"/>
  <c r="L1845" i="1" s="1"/>
  <c r="K1844" i="1"/>
  <c r="L1844" i="1" s="1"/>
  <c r="K1843" i="1"/>
  <c r="L1843" i="1" s="1"/>
  <c r="K1842" i="1"/>
  <c r="L1842" i="1" s="1"/>
  <c r="K1841" i="1"/>
  <c r="L1841" i="1" s="1"/>
  <c r="K1840" i="1"/>
  <c r="L1840" i="1" s="1"/>
  <c r="K1839" i="1"/>
  <c r="L1839" i="1" s="1"/>
  <c r="K1838" i="1"/>
  <c r="L1838" i="1" s="1"/>
  <c r="K1837" i="1"/>
  <c r="L1837" i="1" s="1"/>
  <c r="K1836" i="1"/>
  <c r="L1836" i="1" s="1"/>
  <c r="K1835" i="1"/>
  <c r="L1835" i="1" s="1"/>
  <c r="K1834" i="1"/>
  <c r="L1834" i="1" s="1"/>
  <c r="K1833" i="1"/>
  <c r="L1833" i="1" s="1"/>
  <c r="K1832" i="1"/>
  <c r="L1832" i="1" s="1"/>
  <c r="K1831" i="1"/>
  <c r="L1831" i="1" s="1"/>
  <c r="K1830" i="1"/>
  <c r="L1830" i="1" s="1"/>
  <c r="K1829" i="1"/>
  <c r="L1829" i="1" s="1"/>
  <c r="K1828" i="1"/>
  <c r="L1828" i="1" s="1"/>
  <c r="K1827" i="1"/>
  <c r="L1827" i="1" s="1"/>
  <c r="K1826" i="1"/>
  <c r="L1826" i="1" s="1"/>
  <c r="K1825" i="1"/>
  <c r="L1825" i="1" s="1"/>
  <c r="K1824" i="1"/>
  <c r="L1824" i="1" s="1"/>
  <c r="K1823" i="1"/>
  <c r="L1823" i="1" s="1"/>
  <c r="K1822" i="1"/>
  <c r="L1822" i="1" s="1"/>
  <c r="K1821" i="1"/>
  <c r="L1821" i="1" s="1"/>
  <c r="K1820" i="1"/>
  <c r="L1820" i="1" s="1"/>
  <c r="K1819" i="1"/>
  <c r="L1819" i="1" s="1"/>
  <c r="K1818" i="1"/>
  <c r="L1818" i="1" s="1"/>
  <c r="K1817" i="1"/>
  <c r="L1817" i="1" s="1"/>
  <c r="K1816" i="1"/>
  <c r="L1816" i="1" s="1"/>
  <c r="K1815" i="1"/>
  <c r="L1815" i="1" s="1"/>
  <c r="K1814" i="1"/>
  <c r="L1814" i="1" s="1"/>
  <c r="K1813" i="1"/>
  <c r="L1813" i="1" s="1"/>
  <c r="K1812" i="1"/>
  <c r="L1812" i="1" s="1"/>
  <c r="K1811" i="1"/>
  <c r="L1811" i="1" s="1"/>
  <c r="K1810" i="1"/>
  <c r="L1810" i="1" s="1"/>
  <c r="K1809" i="1"/>
  <c r="L1809" i="1" s="1"/>
  <c r="K1808" i="1"/>
  <c r="L1808" i="1" s="1"/>
  <c r="K1807" i="1"/>
  <c r="L1807" i="1" s="1"/>
  <c r="K1806" i="1"/>
  <c r="L1806" i="1" s="1"/>
  <c r="K1805" i="1"/>
  <c r="L1805" i="1" s="1"/>
  <c r="K1804" i="1"/>
  <c r="L1804" i="1" s="1"/>
  <c r="K1803" i="1"/>
  <c r="L1803" i="1" s="1"/>
  <c r="K1802" i="1"/>
  <c r="L1802" i="1" s="1"/>
  <c r="K1801" i="1"/>
  <c r="L1801" i="1" s="1"/>
  <c r="K1800" i="1"/>
  <c r="L1800" i="1" s="1"/>
  <c r="K1799" i="1"/>
  <c r="L1799" i="1" s="1"/>
  <c r="K1798" i="1"/>
  <c r="L1798" i="1" s="1"/>
  <c r="K1797" i="1"/>
  <c r="L1797" i="1" s="1"/>
  <c r="K1796" i="1"/>
  <c r="L1796" i="1" s="1"/>
  <c r="K1795" i="1"/>
  <c r="L1795" i="1" s="1"/>
  <c r="K1794" i="1"/>
  <c r="L1794" i="1" s="1"/>
  <c r="K1792" i="1"/>
  <c r="L1792" i="1" s="1"/>
  <c r="K1793" i="1"/>
  <c r="L1793" i="1" s="1"/>
  <c r="K1791" i="1"/>
  <c r="L1791" i="1" s="1"/>
  <c r="K1790" i="1"/>
  <c r="L1790" i="1" s="1"/>
  <c r="K1789" i="1"/>
  <c r="L1789" i="1" s="1"/>
  <c r="K1788" i="1"/>
  <c r="L1788" i="1" s="1"/>
  <c r="K1787" i="1"/>
  <c r="L1787" i="1" s="1"/>
  <c r="K1786" i="1"/>
  <c r="L1786" i="1" s="1"/>
  <c r="K1785" i="1"/>
  <c r="L1785" i="1" s="1"/>
  <c r="K1784" i="1"/>
  <c r="L1784" i="1" s="1"/>
  <c r="K1783" i="1"/>
  <c r="L1783" i="1" s="1"/>
  <c r="K1782" i="1"/>
  <c r="L1782" i="1" s="1"/>
  <c r="K1781" i="1"/>
  <c r="L1781" i="1" s="1"/>
  <c r="K1780" i="1"/>
  <c r="L1780" i="1" s="1"/>
  <c r="K1779" i="1"/>
  <c r="L1779" i="1" s="1"/>
  <c r="K1778" i="1"/>
  <c r="L1778" i="1" s="1"/>
  <c r="K1777" i="1"/>
  <c r="L1777" i="1" s="1"/>
  <c r="K1776" i="1"/>
  <c r="L1776" i="1" s="1"/>
  <c r="K1775" i="1"/>
  <c r="L1775" i="1" s="1"/>
  <c r="K1774" i="1"/>
  <c r="L1774" i="1" s="1"/>
  <c r="K1773" i="1"/>
  <c r="L1773" i="1" s="1"/>
  <c r="K1772" i="1"/>
  <c r="L1772" i="1" s="1"/>
  <c r="K1771" i="1"/>
  <c r="L1771" i="1" s="1"/>
  <c r="K1770" i="1"/>
  <c r="L1770" i="1" s="1"/>
  <c r="K1768" i="1"/>
  <c r="L1768" i="1" s="1"/>
  <c r="K1767" i="1"/>
  <c r="L1767" i="1" s="1"/>
  <c r="K1766" i="1"/>
  <c r="L1766" i="1" s="1"/>
  <c r="K1765" i="1"/>
  <c r="L1765" i="1" s="1"/>
  <c r="K1764" i="1"/>
  <c r="L1764" i="1" s="1"/>
  <c r="K416" i="1"/>
  <c r="L416" i="1" s="1"/>
  <c r="K414" i="1"/>
  <c r="L414" i="1" s="1"/>
  <c r="K412" i="1"/>
  <c r="L412" i="1" s="1"/>
  <c r="K410" i="1"/>
  <c r="L410" i="1" s="1"/>
  <c r="K408" i="1"/>
  <c r="L408" i="1" s="1"/>
  <c r="K407" i="1"/>
  <c r="L407" i="1" s="1"/>
  <c r="K406" i="1"/>
  <c r="L406" i="1" s="1"/>
  <c r="K405" i="1"/>
  <c r="L405" i="1" s="1"/>
  <c r="K404" i="1"/>
  <c r="L404" i="1" s="1"/>
  <c r="K403" i="1"/>
  <c r="L403" i="1" s="1"/>
  <c r="K402" i="1"/>
  <c r="L402" i="1" s="1"/>
  <c r="K401" i="1"/>
  <c r="L401" i="1" s="1"/>
  <c r="K400" i="1"/>
  <c r="L400" i="1" s="1"/>
  <c r="K399" i="1"/>
  <c r="L399" i="1" s="1"/>
  <c r="K398" i="1"/>
  <c r="L398" i="1" s="1"/>
  <c r="K397" i="1"/>
  <c r="L397" i="1" s="1"/>
  <c r="K396" i="1"/>
  <c r="L396" i="1" s="1"/>
  <c r="K395" i="1"/>
  <c r="L395" i="1" s="1"/>
  <c r="K394" i="1"/>
  <c r="L394" i="1" s="1"/>
  <c r="K393" i="1"/>
  <c r="L393" i="1" s="1"/>
  <c r="K392" i="1"/>
  <c r="L392" i="1" s="1"/>
  <c r="K391" i="1"/>
  <c r="L391" i="1" s="1"/>
  <c r="K390" i="1"/>
  <c r="L390" i="1" s="1"/>
  <c r="K389" i="1"/>
  <c r="L389" i="1" s="1"/>
  <c r="K388" i="1"/>
  <c r="L388" i="1" s="1"/>
  <c r="K387" i="1"/>
  <c r="L387" i="1" s="1"/>
  <c r="K386" i="1"/>
  <c r="L386" i="1" s="1"/>
  <c r="K385" i="1"/>
  <c r="L385" i="1" s="1"/>
  <c r="K384" i="1"/>
  <c r="L384" i="1" s="1"/>
  <c r="K383" i="1"/>
  <c r="L383" i="1" s="1"/>
  <c r="K382" i="1"/>
  <c r="L382" i="1" s="1"/>
  <c r="K381" i="1"/>
  <c r="L381" i="1" s="1"/>
  <c r="K380" i="1"/>
  <c r="L380" i="1" s="1"/>
  <c r="K379" i="1"/>
  <c r="L379" i="1" s="1"/>
  <c r="K378" i="1"/>
  <c r="L378" i="1" s="1"/>
  <c r="K377" i="1"/>
  <c r="L377" i="1" s="1"/>
  <c r="K376" i="1"/>
  <c r="L376" i="1" s="1"/>
  <c r="K375" i="1"/>
  <c r="L375" i="1" s="1"/>
  <c r="K374" i="1"/>
  <c r="L374" i="1" s="1"/>
  <c r="K373" i="1"/>
  <c r="L373" i="1" s="1"/>
  <c r="K372" i="1"/>
  <c r="L372" i="1" s="1"/>
  <c r="K371" i="1"/>
  <c r="L371" i="1" s="1"/>
  <c r="K370" i="1"/>
  <c r="L370" i="1" s="1"/>
  <c r="K369" i="1"/>
  <c r="L369" i="1" s="1"/>
  <c r="K368" i="1"/>
  <c r="L368" i="1" s="1"/>
  <c r="K367" i="1"/>
  <c r="L367" i="1" s="1"/>
  <c r="K366" i="1"/>
  <c r="L366" i="1" s="1"/>
  <c r="K365" i="1"/>
  <c r="L365" i="1" s="1"/>
  <c r="K364" i="1"/>
  <c r="L364" i="1" s="1"/>
  <c r="K363" i="1"/>
  <c r="L363" i="1" s="1"/>
  <c r="K362" i="1"/>
  <c r="L362" i="1" s="1"/>
  <c r="K361" i="1"/>
  <c r="L361" i="1" s="1"/>
  <c r="K360" i="1"/>
  <c r="L360" i="1" s="1"/>
  <c r="K359" i="1"/>
  <c r="L359" i="1" s="1"/>
  <c r="K358" i="1"/>
  <c r="L358" i="1" s="1"/>
  <c r="K357" i="1"/>
  <c r="L357" i="1" s="1"/>
  <c r="K356" i="1"/>
  <c r="L356" i="1" s="1"/>
  <c r="K355" i="1"/>
  <c r="L355" i="1" s="1"/>
  <c r="K418" i="1"/>
  <c r="L418" i="1" s="1"/>
  <c r="K421" i="1"/>
  <c r="L421" i="1" s="1"/>
  <c r="K417" i="1"/>
  <c r="L417" i="1" s="1"/>
  <c r="K420" i="1"/>
  <c r="L420" i="1" s="1"/>
  <c r="K419" i="1"/>
  <c r="L419" i="1" s="1"/>
  <c r="K415" i="1"/>
  <c r="L415" i="1" s="1"/>
  <c r="K413" i="1"/>
  <c r="L413" i="1" s="1"/>
  <c r="K411" i="1"/>
  <c r="L411" i="1" s="1"/>
  <c r="K409" i="1"/>
  <c r="L409" i="1" s="1"/>
  <c r="K989" i="1"/>
  <c r="L989" i="1" s="1"/>
  <c r="K988" i="1"/>
  <c r="L988" i="1" s="1"/>
  <c r="K987" i="1"/>
  <c r="L987" i="1" s="1"/>
  <c r="K986" i="1"/>
  <c r="L986" i="1" s="1"/>
  <c r="K985" i="1"/>
  <c r="L985" i="1" s="1"/>
  <c r="K984" i="1"/>
  <c r="L984" i="1" s="1"/>
  <c r="K983" i="1"/>
  <c r="L983" i="1" s="1"/>
  <c r="K982" i="1"/>
  <c r="L982" i="1" s="1"/>
  <c r="K980" i="1"/>
  <c r="L980" i="1" s="1"/>
  <c r="K965" i="1"/>
  <c r="L965" i="1" s="1"/>
  <c r="K952" i="1"/>
  <c r="L952" i="1" s="1"/>
  <c r="K939" i="1"/>
  <c r="L939" i="1" s="1"/>
  <c r="K929" i="1"/>
  <c r="L929" i="1" s="1"/>
  <c r="K928" i="1"/>
  <c r="L928" i="1" s="1"/>
  <c r="K927" i="1"/>
  <c r="L927" i="1" s="1"/>
  <c r="K926" i="1"/>
  <c r="L926" i="1" s="1"/>
  <c r="K925" i="1"/>
  <c r="L925" i="1" s="1"/>
  <c r="K924" i="1"/>
  <c r="L924" i="1" s="1"/>
  <c r="K923" i="1"/>
  <c r="L923" i="1" s="1"/>
  <c r="K922" i="1"/>
  <c r="L922" i="1" s="1"/>
  <c r="K93" i="1"/>
  <c r="L93" i="1" s="1"/>
  <c r="K92" i="1"/>
  <c r="L92" i="1" s="1"/>
  <c r="K91" i="1"/>
  <c r="L91" i="1" s="1"/>
  <c r="K90" i="1"/>
  <c r="L90" i="1" s="1"/>
  <c r="K89" i="1"/>
  <c r="L89" i="1" s="1"/>
  <c r="K88" i="1"/>
  <c r="L88" i="1" s="1"/>
  <c r="K87" i="1"/>
  <c r="L87" i="1" s="1"/>
  <c r="K86" i="1"/>
  <c r="L86" i="1" s="1"/>
  <c r="K85" i="1"/>
  <c r="L85" i="1" s="1"/>
  <c r="K84" i="1"/>
  <c r="L84" i="1" s="1"/>
  <c r="K83" i="1"/>
  <c r="L83" i="1" s="1"/>
  <c r="K82" i="1"/>
  <c r="L82" i="1" s="1"/>
  <c r="K81" i="1"/>
  <c r="L81" i="1" s="1"/>
  <c r="K80" i="1"/>
  <c r="L80" i="1" s="1"/>
  <c r="K79" i="1"/>
  <c r="L79" i="1" s="1"/>
  <c r="K78" i="1"/>
  <c r="L78" i="1" s="1"/>
  <c r="K77" i="1"/>
  <c r="L77" i="1" s="1"/>
  <c r="K76" i="1"/>
  <c r="L76" i="1" s="1"/>
  <c r="K75" i="1"/>
  <c r="L75" i="1" s="1"/>
  <c r="K74" i="1"/>
  <c r="L74" i="1" s="1"/>
  <c r="K73" i="1"/>
  <c r="L73" i="1" s="1"/>
  <c r="K72" i="1"/>
  <c r="L72" i="1" s="1"/>
  <c r="K71" i="1"/>
  <c r="L71" i="1" s="1"/>
  <c r="K70" i="1"/>
  <c r="L70" i="1" s="1"/>
  <c r="K69" i="1"/>
  <c r="L69" i="1" s="1"/>
  <c r="K68" i="1"/>
  <c r="L68" i="1" s="1"/>
  <c r="K67" i="1"/>
  <c r="L67" i="1" s="1"/>
  <c r="K66" i="1"/>
  <c r="L66" i="1" s="1"/>
  <c r="K65" i="1"/>
  <c r="L65" i="1" s="1"/>
  <c r="K64" i="1"/>
  <c r="L64" i="1" s="1"/>
  <c r="K63" i="1"/>
  <c r="L63" i="1" s="1"/>
  <c r="K62" i="1"/>
  <c r="L62" i="1" s="1"/>
  <c r="K61" i="1"/>
  <c r="L61" i="1" s="1"/>
  <c r="K60" i="1"/>
  <c r="L60" i="1" s="1"/>
  <c r="K59" i="1"/>
  <c r="L59" i="1" s="1"/>
  <c r="K58" i="1"/>
  <c r="L58" i="1" s="1"/>
  <c r="K57" i="1"/>
  <c r="L57" i="1" s="1"/>
  <c r="K56" i="1"/>
  <c r="L56" i="1" s="1"/>
  <c r="K55" i="1"/>
  <c r="L55" i="1" s="1"/>
  <c r="K54" i="1"/>
  <c r="L54" i="1" s="1"/>
  <c r="K53" i="1"/>
  <c r="L53" i="1" s="1"/>
  <c r="K52" i="1"/>
  <c r="L52" i="1" s="1"/>
  <c r="K51" i="1"/>
  <c r="L51" i="1" s="1"/>
  <c r="K50" i="1"/>
  <c r="L50" i="1" s="1"/>
  <c r="K49" i="1"/>
  <c r="L49" i="1" s="1"/>
  <c r="K48" i="1"/>
  <c r="L48" i="1" s="1"/>
  <c r="K47" i="1"/>
  <c r="L47" i="1" s="1"/>
  <c r="K46" i="1"/>
  <c r="L46" i="1" s="1"/>
  <c r="K45" i="1"/>
  <c r="L45" i="1" s="1"/>
  <c r="K44" i="1"/>
  <c r="L44" i="1" s="1"/>
  <c r="K43" i="1"/>
  <c r="L43" i="1" s="1"/>
  <c r="K42" i="1"/>
  <c r="L42" i="1" s="1"/>
  <c r="K41" i="1"/>
  <c r="L41" i="1" s="1"/>
  <c r="K40" i="1"/>
  <c r="L40" i="1" s="1"/>
  <c r="K39" i="1"/>
  <c r="L39" i="1" s="1"/>
  <c r="K38" i="1"/>
  <c r="L38" i="1" s="1"/>
  <c r="K37" i="1"/>
  <c r="L37" i="1" s="1"/>
  <c r="K36" i="1"/>
  <c r="L36" i="1" s="1"/>
  <c r="K35" i="1"/>
  <c r="L35" i="1" s="1"/>
  <c r="K34" i="1"/>
  <c r="L34" i="1" s="1"/>
  <c r="K33" i="1"/>
  <c r="L33" i="1" s="1"/>
  <c r="K32" i="1"/>
  <c r="L32" i="1" s="1"/>
  <c r="K31" i="1"/>
  <c r="L31" i="1" s="1"/>
  <c r="K30" i="1"/>
  <c r="L30" i="1" s="1"/>
  <c r="K29" i="1"/>
  <c r="L29" i="1" s="1"/>
  <c r="K28" i="1"/>
  <c r="L28" i="1" s="1"/>
  <c r="K27" i="1"/>
  <c r="L27" i="1" s="1"/>
  <c r="K26" i="1"/>
  <c r="L26" i="1" s="1"/>
  <c r="K25" i="1"/>
  <c r="L25" i="1" s="1"/>
  <c r="K24" i="1"/>
  <c r="L24" i="1" s="1"/>
  <c r="K23" i="1"/>
  <c r="L23" i="1" s="1"/>
  <c r="K22" i="1"/>
  <c r="L22" i="1" s="1"/>
  <c r="K21" i="1"/>
  <c r="L21" i="1" s="1"/>
  <c r="K20" i="1"/>
  <c r="L20" i="1" s="1"/>
  <c r="K19" i="1"/>
  <c r="L19" i="1" s="1"/>
  <c r="K18" i="1"/>
  <c r="L18" i="1" s="1"/>
  <c r="K17" i="1"/>
  <c r="L17" i="1" s="1"/>
  <c r="K16" i="1"/>
  <c r="L16" i="1" s="1"/>
  <c r="K15" i="1"/>
  <c r="L15" i="1" s="1"/>
  <c r="K14" i="1"/>
  <c r="L14" i="1" s="1"/>
  <c r="K13" i="1"/>
  <c r="L13" i="1" s="1"/>
  <c r="K12" i="1"/>
  <c r="L12" i="1" s="1"/>
  <c r="K11" i="1"/>
  <c r="L11" i="1" s="1"/>
  <c r="K10" i="1"/>
  <c r="L10" i="1" s="1"/>
  <c r="K9" i="1"/>
  <c r="L9" i="1" s="1"/>
  <c r="K8" i="1"/>
  <c r="L8" i="1" s="1"/>
  <c r="K7" i="1"/>
  <c r="L7" i="1" s="1"/>
  <c r="K1937" i="1"/>
  <c r="L1937" i="1" s="1"/>
  <c r="K1936" i="1"/>
  <c r="L1936" i="1" s="1"/>
  <c r="K1935" i="1"/>
  <c r="L1935" i="1" s="1"/>
  <c r="K1934" i="1"/>
  <c r="L1934" i="1" s="1"/>
  <c r="K1933" i="1"/>
  <c r="L1933" i="1" s="1"/>
  <c r="K1932" i="1"/>
  <c r="L1932" i="1" s="1"/>
  <c r="K1931" i="1"/>
  <c r="L1931" i="1" s="1"/>
  <c r="K1930" i="1"/>
  <c r="L1930" i="1" s="1"/>
  <c r="K1929" i="1"/>
  <c r="L1929" i="1" s="1"/>
  <c r="K1928" i="1"/>
  <c r="L1928" i="1" s="1"/>
  <c r="K1927" i="1"/>
  <c r="L1927" i="1" s="1"/>
  <c r="K1926" i="1"/>
  <c r="L1926" i="1" s="1"/>
  <c r="K1925" i="1"/>
  <c r="L1925" i="1" s="1"/>
  <c r="K1924" i="1"/>
  <c r="L1924" i="1" s="1"/>
  <c r="K1923" i="1"/>
  <c r="L1923" i="1" s="1"/>
  <c r="K1922" i="1"/>
  <c r="L1922" i="1" s="1"/>
  <c r="K1921" i="1"/>
  <c r="L1921" i="1" s="1"/>
  <c r="K1920" i="1"/>
  <c r="L1920" i="1" s="1"/>
  <c r="K1919" i="1"/>
  <c r="L1919" i="1" s="1"/>
  <c r="K1918" i="1"/>
  <c r="L1918" i="1" s="1"/>
  <c r="K1917" i="1"/>
  <c r="L1917" i="1" s="1"/>
  <c r="K1916" i="1"/>
  <c r="L1916" i="1" s="1"/>
  <c r="K1915" i="1"/>
  <c r="L1915" i="1" s="1"/>
  <c r="K1914" i="1"/>
  <c r="L1914" i="1" s="1"/>
  <c r="K1913" i="1"/>
  <c r="L1913" i="1" s="1"/>
  <c r="K1912" i="1"/>
  <c r="L1912" i="1" s="1"/>
  <c r="K1911" i="1"/>
  <c r="L1911" i="1" s="1"/>
  <c r="K1910" i="1"/>
  <c r="L1910" i="1" s="1"/>
  <c r="K1909" i="1"/>
  <c r="L1909" i="1" s="1"/>
  <c r="K1908" i="1"/>
  <c r="L1908" i="1" s="1"/>
  <c r="K1907" i="1"/>
  <c r="L1907" i="1" s="1"/>
  <c r="K1906" i="1"/>
  <c r="L1906" i="1" s="1"/>
  <c r="K1905" i="1"/>
  <c r="L1905" i="1" s="1"/>
  <c r="K1904" i="1"/>
  <c r="L1904" i="1" s="1"/>
  <c r="K1903" i="1"/>
  <c r="L1903" i="1" s="1"/>
  <c r="K1902" i="1"/>
  <c r="L1902" i="1" s="1"/>
  <c r="K1901" i="1"/>
  <c r="L1901" i="1" s="1"/>
  <c r="K1900" i="1"/>
  <c r="L1900" i="1" s="1"/>
  <c r="K1899" i="1"/>
  <c r="L1899" i="1" s="1"/>
  <c r="K1898" i="1"/>
  <c r="L1898" i="1" s="1"/>
  <c r="K1897" i="1"/>
  <c r="L1897" i="1" s="1"/>
  <c r="K1896" i="1"/>
  <c r="L1896" i="1" s="1"/>
  <c r="K1895" i="1"/>
  <c r="L1895" i="1" s="1"/>
  <c r="K1894" i="1"/>
  <c r="L1894" i="1" s="1"/>
  <c r="K1893" i="1"/>
  <c r="L1893" i="1" s="1"/>
  <c r="K1892" i="1"/>
  <c r="L1892" i="1" s="1"/>
  <c r="K1891" i="1"/>
  <c r="L1891" i="1" s="1"/>
  <c r="K1890" i="1"/>
  <c r="L1890" i="1" s="1"/>
  <c r="K1889" i="1"/>
  <c r="L1889" i="1" s="1"/>
  <c r="K1888" i="1"/>
  <c r="L1888" i="1" s="1"/>
  <c r="K1887" i="1"/>
  <c r="L1887" i="1" s="1"/>
  <c r="K1886" i="1"/>
  <c r="L1886" i="1" s="1"/>
  <c r="K1885" i="1"/>
  <c r="L1885" i="1" s="1"/>
  <c r="K1884" i="1"/>
  <c r="L1884" i="1" s="1"/>
  <c r="K1883" i="1"/>
  <c r="L1883" i="1" s="1"/>
  <c r="K1882" i="1"/>
  <c r="L1882" i="1" s="1"/>
  <c r="K1881" i="1"/>
  <c r="L1881" i="1" s="1"/>
  <c r="K1880" i="1"/>
  <c r="L1880" i="1" s="1"/>
  <c r="K1879" i="1"/>
  <c r="L1879" i="1" s="1"/>
  <c r="K1878" i="1"/>
  <c r="L1878" i="1" s="1"/>
  <c r="K1877" i="1"/>
  <c r="L1877" i="1" s="1"/>
  <c r="K1876" i="1"/>
  <c r="L1876" i="1" s="1"/>
  <c r="K1875" i="1"/>
  <c r="L1875" i="1" s="1"/>
  <c r="K1874" i="1"/>
  <c r="L1874" i="1" s="1"/>
  <c r="K1873" i="1"/>
  <c r="L1873" i="1" s="1"/>
  <c r="K1872" i="1"/>
  <c r="L1872" i="1" s="1"/>
  <c r="K1871" i="1"/>
  <c r="L1871" i="1" s="1"/>
  <c r="K1870" i="1"/>
  <c r="L1870" i="1" s="1"/>
  <c r="K1869" i="1"/>
  <c r="L1869" i="1" s="1"/>
  <c r="K1868" i="1"/>
  <c r="L1868" i="1" s="1"/>
  <c r="K1867" i="1"/>
  <c r="L1867" i="1" s="1"/>
  <c r="K1866" i="1"/>
  <c r="L1866" i="1" s="1"/>
  <c r="K1865" i="1"/>
  <c r="L1865" i="1" s="1"/>
  <c r="K1864" i="1"/>
  <c r="L1864" i="1" s="1"/>
  <c r="K1863" i="1"/>
  <c r="L1863" i="1" s="1"/>
  <c r="K1862" i="1"/>
  <c r="L1862" i="1" s="1"/>
  <c r="K1860" i="1"/>
  <c r="L1860" i="1" s="1"/>
  <c r="K1859" i="1"/>
  <c r="L1859" i="1" s="1"/>
  <c r="K1858" i="1"/>
  <c r="L1858" i="1" s="1"/>
  <c r="K1857" i="1"/>
  <c r="L1857" i="1" s="1"/>
  <c r="K1856" i="1"/>
  <c r="L1856" i="1" s="1"/>
  <c r="K1855" i="1"/>
  <c r="L1855" i="1" s="1"/>
  <c r="K1854" i="1"/>
  <c r="L1854" i="1" s="1"/>
  <c r="K1853" i="1"/>
  <c r="L1853" i="1" s="1"/>
  <c r="K1852" i="1"/>
  <c r="L1852" i="1" s="1"/>
  <c r="K1851" i="1"/>
  <c r="L1851" i="1" s="1"/>
  <c r="K460" i="1"/>
  <c r="L460" i="1" s="1"/>
  <c r="K459" i="1"/>
  <c r="L459" i="1" s="1"/>
  <c r="K458" i="1"/>
  <c r="L458" i="1" s="1"/>
  <c r="K457" i="1"/>
  <c r="L457" i="1" s="1"/>
  <c r="K456" i="1"/>
  <c r="L456" i="1" s="1"/>
  <c r="K455" i="1"/>
  <c r="L455" i="1" s="1"/>
  <c r="K454" i="1"/>
  <c r="L454" i="1" s="1"/>
  <c r="K453" i="1"/>
  <c r="L453" i="1" s="1"/>
  <c r="K452" i="1"/>
  <c r="L452" i="1" s="1"/>
  <c r="K451" i="1"/>
  <c r="L451" i="1" s="1"/>
  <c r="K450" i="1"/>
  <c r="L450" i="1" s="1"/>
  <c r="K449" i="1"/>
  <c r="L449" i="1" s="1"/>
  <c r="K448" i="1"/>
  <c r="L448" i="1" s="1"/>
  <c r="K447" i="1"/>
  <c r="L447" i="1" s="1"/>
  <c r="K446" i="1"/>
  <c r="L446" i="1" s="1"/>
  <c r="K445" i="1"/>
  <c r="L445" i="1" s="1"/>
  <c r="K444" i="1"/>
  <c r="L444" i="1" s="1"/>
  <c r="K443" i="1"/>
  <c r="L443" i="1" s="1"/>
  <c r="K442" i="1"/>
  <c r="L442" i="1" s="1"/>
  <c r="K441" i="1"/>
  <c r="L441" i="1" s="1"/>
  <c r="K440" i="1"/>
  <c r="L440" i="1" s="1"/>
  <c r="K439" i="1"/>
  <c r="L439" i="1" s="1"/>
  <c r="K438" i="1"/>
  <c r="L438" i="1" s="1"/>
  <c r="K437" i="1"/>
  <c r="L437" i="1" s="1"/>
  <c r="K436" i="1"/>
  <c r="L436" i="1" s="1"/>
  <c r="K435" i="1"/>
  <c r="L435" i="1" s="1"/>
  <c r="K434" i="1"/>
  <c r="L434" i="1" s="1"/>
  <c r="K433" i="1"/>
  <c r="L433" i="1" s="1"/>
  <c r="K432" i="1"/>
  <c r="L432" i="1" s="1"/>
  <c r="K431" i="1"/>
  <c r="L431" i="1" s="1"/>
  <c r="K430" i="1"/>
  <c r="L430" i="1" s="1"/>
  <c r="K429" i="1"/>
  <c r="L429" i="1" s="1"/>
  <c r="K428" i="1"/>
  <c r="L428" i="1" s="1"/>
  <c r="K427" i="1"/>
  <c r="L427" i="1" s="1"/>
  <c r="K426" i="1"/>
  <c r="L426" i="1" s="1"/>
  <c r="K425" i="1"/>
  <c r="L425" i="1" s="1"/>
  <c r="K424" i="1"/>
  <c r="L424" i="1" s="1"/>
  <c r="K423" i="1"/>
  <c r="L423" i="1" s="1"/>
  <c r="K422" i="1"/>
  <c r="L422" i="1" s="1"/>
  <c r="K981" i="1"/>
  <c r="L981" i="1" s="1"/>
  <c r="K979" i="1"/>
  <c r="L979" i="1" s="1"/>
  <c r="K978" i="1"/>
  <c r="L978" i="1" s="1"/>
  <c r="K977" i="1"/>
  <c r="L977" i="1" s="1"/>
  <c r="K976" i="1"/>
  <c r="L976" i="1" s="1"/>
  <c r="K975" i="1"/>
  <c r="L975" i="1" s="1"/>
  <c r="K974" i="1"/>
  <c r="L974" i="1" s="1"/>
  <c r="K973" i="1"/>
  <c r="L973" i="1" s="1"/>
  <c r="K972" i="1"/>
  <c r="L972" i="1" s="1"/>
  <c r="K971" i="1"/>
  <c r="L971" i="1" s="1"/>
  <c r="K970" i="1"/>
  <c r="L970" i="1" s="1"/>
  <c r="K969" i="1"/>
  <c r="L969" i="1" s="1"/>
  <c r="K968" i="1"/>
  <c r="L968" i="1" s="1"/>
  <c r="K967" i="1"/>
  <c r="L967" i="1" s="1"/>
  <c r="K966" i="1"/>
  <c r="L966" i="1" s="1"/>
  <c r="K964" i="1"/>
  <c r="L964" i="1" s="1"/>
  <c r="K963" i="1"/>
  <c r="L963" i="1" s="1"/>
  <c r="K962" i="1"/>
  <c r="L962" i="1" s="1"/>
  <c r="K960" i="1"/>
  <c r="L960" i="1" s="1"/>
  <c r="K961" i="1"/>
  <c r="L961" i="1" s="1"/>
  <c r="K959" i="1"/>
  <c r="L959" i="1" s="1"/>
  <c r="K958" i="1"/>
  <c r="L958" i="1" s="1"/>
  <c r="K957" i="1"/>
  <c r="L957" i="1" s="1"/>
  <c r="K956" i="1"/>
  <c r="L956" i="1" s="1"/>
  <c r="K955" i="1"/>
  <c r="L955" i="1" s="1"/>
  <c r="K954" i="1"/>
  <c r="L954" i="1" s="1"/>
  <c r="K953" i="1"/>
  <c r="L953" i="1" s="1"/>
  <c r="K951" i="1"/>
  <c r="L951" i="1" s="1"/>
  <c r="K950" i="1"/>
  <c r="L950" i="1" s="1"/>
  <c r="K949" i="1"/>
  <c r="L949" i="1" s="1"/>
  <c r="K948" i="1"/>
  <c r="L948" i="1" s="1"/>
  <c r="K947" i="1"/>
  <c r="L947" i="1" s="1"/>
  <c r="K946" i="1"/>
  <c r="L946" i="1" s="1"/>
  <c r="K945" i="1"/>
  <c r="L945" i="1" s="1"/>
  <c r="K944" i="1"/>
  <c r="L944" i="1" s="1"/>
  <c r="K943" i="1"/>
  <c r="L943" i="1" s="1"/>
  <c r="K942" i="1"/>
  <c r="L942" i="1" s="1"/>
  <c r="K941" i="1"/>
  <c r="L941" i="1" s="1"/>
  <c r="K940" i="1"/>
  <c r="L940" i="1" s="1"/>
  <c r="K938" i="1"/>
  <c r="L938" i="1" s="1"/>
  <c r="K937" i="1"/>
  <c r="L937" i="1" s="1"/>
  <c r="K936" i="1"/>
  <c r="L936" i="1" s="1"/>
  <c r="K935" i="1"/>
  <c r="L935" i="1" s="1"/>
  <c r="K934" i="1"/>
  <c r="L934" i="1" s="1"/>
  <c r="K933" i="1"/>
  <c r="L933" i="1" s="1"/>
  <c r="K932" i="1"/>
  <c r="L932" i="1" s="1"/>
  <c r="K931" i="1"/>
  <c r="L931" i="1" s="1"/>
  <c r="K930" i="1"/>
  <c r="L930" i="1" s="1"/>
  <c r="K1397" i="1"/>
  <c r="L1397" i="1" s="1"/>
  <c r="K1394" i="1"/>
  <c r="L1394" i="1" s="1"/>
  <c r="K1390" i="1"/>
  <c r="L1390" i="1" s="1"/>
  <c r="K1388" i="1"/>
  <c r="L1388" i="1" s="1"/>
  <c r="K1385" i="1"/>
  <c r="L1385" i="1" s="1"/>
  <c r="K1381" i="1"/>
  <c r="L1381" i="1" s="1"/>
  <c r="K1377" i="1"/>
  <c r="L1377" i="1" s="1"/>
  <c r="K1376" i="1"/>
  <c r="L1376" i="1" s="1"/>
  <c r="K1373" i="1"/>
  <c r="L1373" i="1" s="1"/>
  <c r="K1370" i="1"/>
  <c r="L1370" i="1" s="1"/>
  <c r="K1366" i="1"/>
  <c r="L1366" i="1" s="1"/>
  <c r="K1364" i="1"/>
  <c r="L1364" i="1" s="1"/>
  <c r="K1359" i="1"/>
  <c r="L1359" i="1" s="1"/>
  <c r="K1356" i="1"/>
  <c r="L1356" i="1" s="1"/>
  <c r="K1354" i="1"/>
  <c r="L1354" i="1" s="1"/>
  <c r="K1351" i="1"/>
  <c r="L1351" i="1" s="1"/>
  <c r="K1349" i="1"/>
  <c r="L1349" i="1" s="1"/>
  <c r="K1346" i="1"/>
  <c r="L1346" i="1" s="1"/>
  <c r="K1342" i="1"/>
  <c r="L1342" i="1" s="1"/>
  <c r="K1340" i="1"/>
  <c r="L1340" i="1" s="1"/>
  <c r="K1337" i="1"/>
  <c r="L1337" i="1" s="1"/>
  <c r="K1332" i="1"/>
  <c r="L1332" i="1" s="1"/>
  <c r="K1330" i="1"/>
  <c r="L1330" i="1" s="1"/>
  <c r="K1328" i="1"/>
  <c r="L1328" i="1" s="1"/>
  <c r="K1323" i="1"/>
  <c r="L1323" i="1" s="1"/>
  <c r="K1321" i="1"/>
  <c r="L1321" i="1" s="1"/>
  <c r="K1319" i="1"/>
  <c r="L1319" i="1" s="1"/>
  <c r="K1314" i="1"/>
  <c r="L1314" i="1" s="1"/>
  <c r="K1311" i="1"/>
  <c r="L1311" i="1" s="1"/>
  <c r="K1308" i="1"/>
  <c r="L1308" i="1" s="1"/>
  <c r="K1306" i="1"/>
  <c r="L1306" i="1" s="1"/>
  <c r="K1302" i="1"/>
  <c r="L1302" i="1" s="1"/>
  <c r="K1299" i="1"/>
  <c r="L1299" i="1" s="1"/>
  <c r="K1296" i="1"/>
  <c r="L1296" i="1" s="1"/>
  <c r="K1295" i="1"/>
  <c r="L1295" i="1" s="1"/>
  <c r="K1292" i="1"/>
  <c r="L1292" i="1" s="1"/>
  <c r="K1287" i="1"/>
  <c r="L1287" i="1" s="1"/>
  <c r="K1286" i="1"/>
  <c r="L1286" i="1" s="1"/>
  <c r="K1283" i="1"/>
  <c r="L1283" i="1" s="1"/>
  <c r="K1280" i="1"/>
  <c r="L1280" i="1" s="1"/>
  <c r="K1276" i="1"/>
  <c r="L1276" i="1" s="1"/>
  <c r="K1273" i="1"/>
  <c r="L1273" i="1" s="1"/>
  <c r="K1269" i="1"/>
  <c r="L1269" i="1" s="1"/>
  <c r="K1266" i="1"/>
  <c r="L1266" i="1" s="1"/>
  <c r="K1264" i="1"/>
  <c r="L1264" i="1" s="1"/>
  <c r="K1262" i="1"/>
  <c r="L1262" i="1" s="1"/>
  <c r="K1258" i="1"/>
  <c r="L1258" i="1" s="1"/>
  <c r="K1254" i="1"/>
  <c r="L1254" i="1" s="1"/>
  <c r="K1252" i="1"/>
  <c r="L1252" i="1" s="1"/>
  <c r="K1249" i="1"/>
  <c r="L1249" i="1" s="1"/>
  <c r="K1245" i="1"/>
  <c r="L1245" i="1" s="1"/>
  <c r="K1243" i="1"/>
  <c r="L1243" i="1" s="1"/>
  <c r="K1239" i="1"/>
  <c r="L1239" i="1" s="1"/>
  <c r="K1237" i="1"/>
  <c r="L1237" i="1" s="1"/>
  <c r="K1233" i="1"/>
  <c r="L1233" i="1" s="1"/>
  <c r="K1232" i="1"/>
  <c r="L1232" i="1" s="1"/>
  <c r="K1227" i="1"/>
  <c r="L1227" i="1" s="1"/>
  <c r="K1224" i="1"/>
  <c r="L1224" i="1" s="1"/>
  <c r="K1225" i="1"/>
  <c r="L1225" i="1" s="1"/>
  <c r="K1219" i="1"/>
  <c r="L1219" i="1" s="1"/>
  <c r="K1216" i="1"/>
  <c r="L1216" i="1" s="1"/>
  <c r="K1214" i="1"/>
  <c r="L1214" i="1" s="1"/>
  <c r="K1211" i="1"/>
  <c r="L1211" i="1" s="1"/>
  <c r="K1208" i="1"/>
  <c r="L1208" i="1" s="1"/>
  <c r="K1205" i="1"/>
  <c r="L1205" i="1" s="1"/>
  <c r="K1200" i="1"/>
  <c r="L1200" i="1" s="1"/>
  <c r="K1197" i="1"/>
  <c r="L1197" i="1" s="1"/>
  <c r="K1194" i="1"/>
  <c r="L1194" i="1" s="1"/>
  <c r="K1192" i="1"/>
  <c r="L1192" i="1" s="1"/>
  <c r="K1189" i="1"/>
  <c r="L1189" i="1" s="1"/>
  <c r="K1185" i="1"/>
  <c r="L1185" i="1" s="1"/>
  <c r="K1182" i="1"/>
  <c r="L1182" i="1" s="1"/>
  <c r="K1180" i="1"/>
  <c r="L1180" i="1" s="1"/>
  <c r="K1178" i="1"/>
  <c r="L1178" i="1" s="1"/>
  <c r="K1173" i="1"/>
  <c r="L1173" i="1" s="1"/>
  <c r="K1172" i="1"/>
  <c r="L1172" i="1" s="1"/>
  <c r="K1167" i="1"/>
  <c r="L1167" i="1" s="1"/>
  <c r="K1166" i="1"/>
  <c r="L1166" i="1" s="1"/>
  <c r="K1161" i="1"/>
  <c r="L1161" i="1" s="1"/>
  <c r="K1158" i="1"/>
  <c r="L1158" i="1" s="1"/>
  <c r="K1156" i="1"/>
  <c r="L1156" i="1" s="1"/>
  <c r="K1154" i="1"/>
  <c r="L1154" i="1" s="1"/>
  <c r="K1150" i="1"/>
  <c r="L1150" i="1" s="1"/>
  <c r="K1148" i="1"/>
  <c r="L1148" i="1" s="1"/>
  <c r="K1145" i="1"/>
  <c r="L1145" i="1" s="1"/>
  <c r="K1140" i="1"/>
  <c r="L1140" i="1" s="1"/>
  <c r="K1137" i="1"/>
  <c r="L1137" i="1" s="1"/>
  <c r="K1396" i="1"/>
  <c r="L1396" i="1" s="1"/>
  <c r="K1392" i="1"/>
  <c r="L1392" i="1" s="1"/>
  <c r="K1391" i="1"/>
  <c r="L1391" i="1" s="1"/>
  <c r="K1386" i="1"/>
  <c r="L1386" i="1" s="1"/>
  <c r="K1383" i="1"/>
  <c r="L1383" i="1" s="1"/>
  <c r="K1382" i="1"/>
  <c r="L1382" i="1" s="1"/>
  <c r="K1378" i="1"/>
  <c r="L1378" i="1" s="1"/>
  <c r="K1375" i="1"/>
  <c r="L1375" i="1" s="1"/>
  <c r="K1372" i="1"/>
  <c r="L1372" i="1" s="1"/>
  <c r="K1368" i="1"/>
  <c r="L1368" i="1" s="1"/>
  <c r="K1367" i="1"/>
  <c r="L1367" i="1" s="1"/>
  <c r="K1363" i="1"/>
  <c r="L1363" i="1" s="1"/>
  <c r="K1361" i="1"/>
  <c r="L1361" i="1" s="1"/>
  <c r="K1357" i="1"/>
  <c r="L1357" i="1" s="1"/>
  <c r="K1353" i="1"/>
  <c r="L1353" i="1" s="1"/>
  <c r="K1347" i="1"/>
  <c r="L1347" i="1" s="1"/>
  <c r="K1344" i="1"/>
  <c r="L1344" i="1" s="1"/>
  <c r="K1343" i="1"/>
  <c r="L1343" i="1" s="1"/>
  <c r="K1338" i="1"/>
  <c r="L1338" i="1" s="1"/>
  <c r="K1335" i="1"/>
  <c r="L1335" i="1" s="1"/>
  <c r="K1333" i="1"/>
  <c r="L1333" i="1" s="1"/>
  <c r="K1331" i="1"/>
  <c r="L1331" i="1" s="1"/>
  <c r="K1327" i="1"/>
  <c r="L1327" i="1" s="1"/>
  <c r="K1324" i="1"/>
  <c r="L1324" i="1" s="1"/>
  <c r="K1320" i="1"/>
  <c r="L1320" i="1" s="1"/>
  <c r="K1318" i="1"/>
  <c r="L1318" i="1" s="1"/>
  <c r="K1315" i="1"/>
  <c r="L1315" i="1" s="1"/>
  <c r="K1313" i="1"/>
  <c r="L1313" i="1" s="1"/>
  <c r="K1310" i="1"/>
  <c r="L1310" i="1" s="1"/>
  <c r="K1307" i="1"/>
  <c r="L1307" i="1" s="1"/>
  <c r="K1304" i="1"/>
  <c r="L1304" i="1" s="1"/>
  <c r="K1300" i="1"/>
  <c r="L1300" i="1" s="1"/>
  <c r="K1297" i="1"/>
  <c r="L1297" i="1" s="1"/>
  <c r="K1294" i="1"/>
  <c r="L1294" i="1" s="1"/>
  <c r="K1291" i="1"/>
  <c r="L1291" i="1" s="1"/>
  <c r="K1289" i="1"/>
  <c r="L1289" i="1" s="1"/>
  <c r="K1285" i="1"/>
  <c r="L1285" i="1" s="1"/>
  <c r="K1281" i="1"/>
  <c r="L1281" i="1" s="1"/>
  <c r="K1279" i="1"/>
  <c r="L1279" i="1" s="1"/>
  <c r="K1275" i="1"/>
  <c r="L1275" i="1" s="1"/>
  <c r="K1274" i="1"/>
  <c r="L1274" i="1" s="1"/>
  <c r="K1271" i="1"/>
  <c r="L1271" i="1" s="1"/>
  <c r="K1268" i="1"/>
  <c r="L1268" i="1" s="1"/>
  <c r="K1263" i="1"/>
  <c r="L1263" i="1" s="1"/>
  <c r="K1260" i="1"/>
  <c r="L1260" i="1" s="1"/>
  <c r="K1256" i="1"/>
  <c r="L1256" i="1" s="1"/>
  <c r="K1251" i="1"/>
  <c r="L1251" i="1" s="1"/>
  <c r="K1248" i="1"/>
  <c r="L1248" i="1" s="1"/>
  <c r="K1247" i="1"/>
  <c r="L1247" i="1" s="1"/>
  <c r="K1244" i="1"/>
  <c r="L1244" i="1" s="1"/>
  <c r="K1240" i="1"/>
  <c r="L1240" i="1" s="1"/>
  <c r="K1238" i="1"/>
  <c r="L1238" i="1" s="1"/>
  <c r="K1234" i="1"/>
  <c r="L1234" i="1" s="1"/>
  <c r="K1231" i="1"/>
  <c r="L1231" i="1" s="1"/>
  <c r="K1228" i="1"/>
  <c r="L1228" i="1" s="1"/>
  <c r="K1221" i="1"/>
  <c r="L1221" i="1" s="1"/>
  <c r="K1226" i="1"/>
  <c r="L1226" i="1" s="1"/>
  <c r="K1220" i="1"/>
  <c r="L1220" i="1" s="1"/>
  <c r="K1217" i="1"/>
  <c r="L1217" i="1" s="1"/>
  <c r="K1212" i="1"/>
  <c r="L1212" i="1" s="1"/>
  <c r="K1209" i="1"/>
  <c r="L1209" i="1" s="1"/>
  <c r="K1206" i="1"/>
  <c r="L1206" i="1" s="1"/>
  <c r="K1204" i="1"/>
  <c r="L1204" i="1" s="1"/>
  <c r="K1201" i="1"/>
  <c r="L1201" i="1" s="1"/>
  <c r="K1199" i="1"/>
  <c r="L1199" i="1" s="1"/>
  <c r="K1196" i="1"/>
  <c r="L1196" i="1" s="1"/>
  <c r="K1193" i="1"/>
  <c r="L1193" i="1" s="1"/>
  <c r="K1188" i="1"/>
  <c r="L1188" i="1" s="1"/>
  <c r="K1187" i="1"/>
  <c r="L1187" i="1" s="1"/>
  <c r="K1183" i="1"/>
  <c r="L1183" i="1" s="1"/>
  <c r="K1179" i="1"/>
  <c r="L1179" i="1" s="1"/>
  <c r="K1176" i="1"/>
  <c r="L1176" i="1" s="1"/>
  <c r="K1174" i="1"/>
  <c r="L1174" i="1" s="1"/>
  <c r="K1171" i="1"/>
  <c r="L1171" i="1" s="1"/>
  <c r="K1169" i="1"/>
  <c r="L1169" i="1" s="1"/>
  <c r="K1164" i="1"/>
  <c r="L1164" i="1" s="1"/>
  <c r="K1163" i="1"/>
  <c r="L1163" i="1" s="1"/>
  <c r="K1160" i="1"/>
  <c r="L1160" i="1" s="1"/>
  <c r="K1155" i="1"/>
  <c r="L1155" i="1" s="1"/>
  <c r="K1153" i="1"/>
  <c r="L1153" i="1" s="1"/>
  <c r="K1149" i="1"/>
  <c r="L1149" i="1" s="1"/>
  <c r="K1146" i="1"/>
  <c r="L1146" i="1" s="1"/>
  <c r="K1144" i="1"/>
  <c r="L1144" i="1" s="1"/>
  <c r="K1142" i="1"/>
  <c r="L1142" i="1" s="1"/>
  <c r="K1139" i="1"/>
  <c r="L1139" i="1" s="1"/>
  <c r="K1395" i="1"/>
  <c r="L1395" i="1" s="1"/>
  <c r="K1393" i="1"/>
  <c r="L1393" i="1" s="1"/>
  <c r="K1389" i="1"/>
  <c r="L1389" i="1" s="1"/>
  <c r="K1387" i="1"/>
  <c r="L1387" i="1" s="1"/>
  <c r="K1384" i="1"/>
  <c r="L1384" i="1" s="1"/>
  <c r="K1380" i="1"/>
  <c r="L1380" i="1" s="1"/>
  <c r="K1379" i="1"/>
  <c r="L1379" i="1" s="1"/>
  <c r="K1374" i="1"/>
  <c r="L1374" i="1" s="1"/>
  <c r="K1371" i="1"/>
  <c r="L1371" i="1" s="1"/>
  <c r="K1369" i="1"/>
  <c r="L1369" i="1" s="1"/>
  <c r="K1365" i="1"/>
  <c r="L1365" i="1" s="1"/>
  <c r="K1362" i="1"/>
  <c r="L1362" i="1" s="1"/>
  <c r="K1360" i="1"/>
  <c r="L1360" i="1" s="1"/>
  <c r="K1358" i="1"/>
  <c r="L1358" i="1" s="1"/>
  <c r="K1355" i="1"/>
  <c r="L1355" i="1" s="1"/>
  <c r="K1350" i="1"/>
  <c r="L1350" i="1" s="1"/>
  <c r="K1348" i="1"/>
  <c r="L1348" i="1" s="1"/>
  <c r="K1345" i="1"/>
  <c r="L1345" i="1" s="1"/>
  <c r="K1341" i="1"/>
  <c r="L1341" i="1" s="1"/>
  <c r="K1339" i="1"/>
  <c r="L1339" i="1" s="1"/>
  <c r="K1336" i="1"/>
  <c r="L1336" i="1" s="1"/>
  <c r="K1334" i="1"/>
  <c r="L1334" i="1" s="1"/>
  <c r="K1329" i="1"/>
  <c r="L1329" i="1" s="1"/>
  <c r="K1326" i="1"/>
  <c r="L1326" i="1" s="1"/>
  <c r="K1325" i="1"/>
  <c r="L1325" i="1" s="1"/>
  <c r="K1322" i="1"/>
  <c r="L1322" i="1" s="1"/>
  <c r="K1317" i="1"/>
  <c r="L1317" i="1" s="1"/>
  <c r="K1316" i="1"/>
  <c r="L1316" i="1" s="1"/>
  <c r="K1312" i="1"/>
  <c r="L1312" i="1" s="1"/>
  <c r="K1309" i="1"/>
  <c r="L1309" i="1" s="1"/>
  <c r="K1305" i="1"/>
  <c r="L1305" i="1" s="1"/>
  <c r="K1303" i="1"/>
  <c r="L1303" i="1" s="1"/>
  <c r="K1301" i="1"/>
  <c r="L1301" i="1" s="1"/>
  <c r="K1298" i="1"/>
  <c r="L1298" i="1" s="1"/>
  <c r="K1293" i="1"/>
  <c r="L1293" i="1" s="1"/>
  <c r="K1290" i="1"/>
  <c r="L1290" i="1" s="1"/>
  <c r="K1288" i="1"/>
  <c r="L1288" i="1" s="1"/>
  <c r="K1284" i="1"/>
  <c r="L1284" i="1" s="1"/>
  <c r="K1282" i="1"/>
  <c r="L1282" i="1" s="1"/>
  <c r="K1278" i="1"/>
  <c r="L1278" i="1" s="1"/>
  <c r="K1277" i="1"/>
  <c r="L1277" i="1" s="1"/>
  <c r="K1272" i="1"/>
  <c r="L1272" i="1" s="1"/>
  <c r="K1270" i="1"/>
  <c r="L1270" i="1" s="1"/>
  <c r="K1267" i="1"/>
  <c r="L1267" i="1" s="1"/>
  <c r="K1265" i="1"/>
  <c r="L1265" i="1" s="1"/>
  <c r="K1261" i="1"/>
  <c r="L1261" i="1" s="1"/>
  <c r="K1257" i="1"/>
  <c r="L1257" i="1" s="1"/>
  <c r="K1255" i="1"/>
  <c r="L1255" i="1" s="1"/>
  <c r="K1253" i="1"/>
  <c r="L1253" i="1" s="1"/>
  <c r="K1250" i="1"/>
  <c r="L1250" i="1" s="1"/>
  <c r="K1246" i="1"/>
  <c r="L1246" i="1" s="1"/>
  <c r="K1242" i="1"/>
  <c r="L1242" i="1" s="1"/>
  <c r="K1241" i="1"/>
  <c r="L1241" i="1" s="1"/>
  <c r="K1236" i="1"/>
  <c r="L1236" i="1" s="1"/>
  <c r="K1235" i="1"/>
  <c r="L1235" i="1" s="1"/>
  <c r="K1230" i="1"/>
  <c r="L1230" i="1" s="1"/>
  <c r="K1229" i="1"/>
  <c r="L1229" i="1" s="1"/>
  <c r="K1222" i="1"/>
  <c r="L1222" i="1" s="1"/>
  <c r="K1223" i="1"/>
  <c r="L1223" i="1" s="1"/>
  <c r="K1218" i="1"/>
  <c r="L1218" i="1" s="1"/>
  <c r="K1215" i="1"/>
  <c r="L1215" i="1" s="1"/>
  <c r="K1213" i="1"/>
  <c r="L1213" i="1" s="1"/>
  <c r="K1210" i="1"/>
  <c r="L1210" i="1" s="1"/>
  <c r="K1207" i="1"/>
  <c r="L1207" i="1" s="1"/>
  <c r="K1203" i="1"/>
  <c r="L1203" i="1" s="1"/>
  <c r="K1202" i="1"/>
  <c r="L1202" i="1" s="1"/>
  <c r="K1198" i="1"/>
  <c r="L1198" i="1" s="1"/>
  <c r="K1195" i="1"/>
  <c r="L1195" i="1" s="1"/>
  <c r="K1191" i="1"/>
  <c r="L1191" i="1" s="1"/>
  <c r="K1190" i="1"/>
  <c r="L1190" i="1" s="1"/>
  <c r="K1186" i="1"/>
  <c r="L1186" i="1" s="1"/>
  <c r="K1184" i="1"/>
  <c r="L1184" i="1" s="1"/>
  <c r="K1181" i="1"/>
  <c r="L1181" i="1" s="1"/>
  <c r="K1177" i="1"/>
  <c r="L1177" i="1" s="1"/>
  <c r="K1175" i="1"/>
  <c r="L1175" i="1" s="1"/>
  <c r="K1170" i="1"/>
  <c r="L1170" i="1" s="1"/>
  <c r="K1168" i="1"/>
  <c r="L1168" i="1" s="1"/>
  <c r="K1165" i="1"/>
  <c r="L1165" i="1" s="1"/>
  <c r="K1162" i="1"/>
  <c r="L1162" i="1" s="1"/>
  <c r="K1159" i="1"/>
  <c r="L1159" i="1" s="1"/>
  <c r="K1157" i="1"/>
  <c r="L1157" i="1" s="1"/>
  <c r="K1152" i="1"/>
  <c r="L1152" i="1" s="1"/>
  <c r="K1151" i="1"/>
  <c r="L1151" i="1" s="1"/>
  <c r="K1147" i="1"/>
  <c r="L1147" i="1" s="1"/>
  <c r="K1143" i="1"/>
  <c r="L1143" i="1" s="1"/>
  <c r="K1141" i="1"/>
  <c r="L1141" i="1" s="1"/>
  <c r="K1138" i="1"/>
  <c r="L1138" i="1" s="1"/>
  <c r="K1740" i="1"/>
  <c r="L1740" i="1" s="1"/>
  <c r="K1734" i="1"/>
  <c r="L1734" i="1" s="1"/>
  <c r="K1731" i="1"/>
  <c r="L1731" i="1" s="1"/>
  <c r="K1727" i="1"/>
  <c r="L1727" i="1" s="1"/>
  <c r="K1724" i="1"/>
  <c r="L1724" i="1" s="1"/>
  <c r="K1720" i="1"/>
  <c r="L1720" i="1" s="1"/>
  <c r="K1714" i="1"/>
  <c r="L1714" i="1" s="1"/>
  <c r="K1710" i="1"/>
  <c r="L1710" i="1" s="1"/>
  <c r="K1709" i="1"/>
  <c r="L1709" i="1" s="1"/>
  <c r="K1704" i="1"/>
  <c r="L1704" i="1" s="1"/>
  <c r="K1698" i="1"/>
  <c r="L1698" i="1" s="1"/>
  <c r="K1694" i="1"/>
  <c r="L1694" i="1" s="1"/>
  <c r="K1692" i="1"/>
  <c r="L1692" i="1" s="1"/>
  <c r="K1688" i="1"/>
  <c r="L1688" i="1" s="1"/>
  <c r="K1684" i="1"/>
  <c r="L1684" i="1" s="1"/>
  <c r="K1678" i="1"/>
  <c r="L1678" i="1" s="1"/>
  <c r="K1676" i="1"/>
  <c r="L1676" i="1" s="1"/>
  <c r="K1671" i="1"/>
  <c r="L1671" i="1" s="1"/>
  <c r="K1667" i="1"/>
  <c r="L1667" i="1" s="1"/>
  <c r="K1665" i="1"/>
  <c r="L1665" i="1" s="1"/>
  <c r="K1658" i="1"/>
  <c r="L1658" i="1" s="1"/>
  <c r="K1657" i="1"/>
  <c r="L1657" i="1" s="1"/>
  <c r="K1651" i="1"/>
  <c r="L1651" i="1" s="1"/>
  <c r="K1647" i="1"/>
  <c r="L1647" i="1" s="1"/>
  <c r="K1644" i="1"/>
  <c r="L1644" i="1" s="1"/>
  <c r="K1639" i="1"/>
  <c r="L1639" i="1" s="1"/>
  <c r="K1637" i="1"/>
  <c r="L1637" i="1" s="1"/>
  <c r="K1633" i="1"/>
  <c r="L1633" i="1" s="1"/>
  <c r="K1627" i="1"/>
  <c r="L1627" i="1" s="1"/>
  <c r="K1623" i="1"/>
  <c r="L1623" i="1" s="1"/>
  <c r="K1618" i="1"/>
  <c r="L1618" i="1" s="1"/>
  <c r="K1615" i="1"/>
  <c r="L1615" i="1" s="1"/>
  <c r="K1612" i="1"/>
  <c r="L1612" i="1" s="1"/>
  <c r="K1609" i="1"/>
  <c r="L1609" i="1" s="1"/>
  <c r="K1604" i="1"/>
  <c r="L1604" i="1" s="1"/>
  <c r="K1601" i="1"/>
  <c r="L1601" i="1" s="1"/>
  <c r="K1596" i="1"/>
  <c r="L1596" i="1" s="1"/>
  <c r="K1593" i="1"/>
  <c r="L1593" i="1" s="1"/>
  <c r="K1589" i="1"/>
  <c r="L1589" i="1" s="1"/>
  <c r="K1583" i="1"/>
  <c r="L1583" i="1" s="1"/>
  <c r="K1578" i="1"/>
  <c r="L1578" i="1" s="1"/>
  <c r="K1576" i="1"/>
  <c r="L1576" i="1" s="1"/>
  <c r="K1573" i="1"/>
  <c r="L1573" i="1" s="1"/>
  <c r="K1566" i="1"/>
  <c r="L1566" i="1" s="1"/>
  <c r="K1564" i="1"/>
  <c r="L1564" i="1" s="1"/>
  <c r="K1558" i="1"/>
  <c r="L1558" i="1" s="1"/>
  <c r="K1556" i="1"/>
  <c r="L1556" i="1" s="1"/>
  <c r="K1550" i="1"/>
  <c r="L1550" i="1" s="1"/>
  <c r="K1547" i="1"/>
  <c r="L1547" i="1" s="1"/>
  <c r="K1545" i="1"/>
  <c r="L1545" i="1" s="1"/>
  <c r="K1538" i="1"/>
  <c r="L1538" i="1" s="1"/>
  <c r="K1536" i="1"/>
  <c r="L1536" i="1" s="1"/>
  <c r="K1530" i="1"/>
  <c r="L1530" i="1" s="1"/>
  <c r="K1528" i="1"/>
  <c r="L1528" i="1" s="1"/>
  <c r="K1524" i="1"/>
  <c r="L1524" i="1" s="1"/>
  <c r="K1518" i="1"/>
  <c r="L1518" i="1" s="1"/>
  <c r="K1514" i="1"/>
  <c r="L1514" i="1" s="1"/>
  <c r="K1512" i="1"/>
  <c r="L1512" i="1" s="1"/>
  <c r="K1509" i="1"/>
  <c r="L1509" i="1" s="1"/>
  <c r="K1504" i="1"/>
  <c r="L1504" i="1" s="1"/>
  <c r="K1501" i="1"/>
  <c r="L1501" i="1" s="1"/>
  <c r="K1494" i="1"/>
  <c r="L1494" i="1" s="1"/>
  <c r="K1493" i="1"/>
  <c r="L1493" i="1" s="1"/>
  <c r="K1487" i="1"/>
  <c r="L1487" i="1" s="1"/>
  <c r="K1485" i="1"/>
  <c r="L1485" i="1" s="1"/>
  <c r="K1478" i="1"/>
  <c r="L1478" i="1" s="1"/>
  <c r="K1476" i="1"/>
  <c r="L1476" i="1" s="1"/>
  <c r="K1473" i="1"/>
  <c r="L1473" i="1" s="1"/>
  <c r="K1466" i="1"/>
  <c r="L1466" i="1" s="1"/>
  <c r="K1463" i="1"/>
  <c r="L1463" i="1" s="1"/>
  <c r="K1459" i="1"/>
  <c r="L1459" i="1" s="1"/>
  <c r="K1456" i="1"/>
  <c r="L1456" i="1" s="1"/>
  <c r="K1453" i="1"/>
  <c r="L1453" i="1" s="1"/>
  <c r="K1448" i="1"/>
  <c r="L1448" i="1" s="1"/>
  <c r="K1444" i="1"/>
  <c r="L1444" i="1" s="1"/>
  <c r="K1438" i="1"/>
  <c r="L1438" i="1" s="1"/>
  <c r="K1437" i="1"/>
  <c r="L1437" i="1" s="1"/>
  <c r="K1431" i="1"/>
  <c r="L1431" i="1" s="1"/>
  <c r="K1426" i="1"/>
  <c r="L1426" i="1" s="1"/>
  <c r="K1423" i="1"/>
  <c r="L1423" i="1" s="1"/>
  <c r="K1419" i="1"/>
  <c r="L1419" i="1" s="1"/>
  <c r="K1414" i="1"/>
  <c r="L1414" i="1" s="1"/>
  <c r="K1411" i="1"/>
  <c r="L1411" i="1" s="1"/>
  <c r="K1406" i="1"/>
  <c r="L1406" i="1" s="1"/>
  <c r="K1402" i="1"/>
  <c r="L1402" i="1" s="1"/>
  <c r="K1401" i="1"/>
  <c r="L1401" i="1" s="1"/>
  <c r="K1742" i="1"/>
  <c r="L1742" i="1" s="1"/>
  <c r="K1741" i="1"/>
  <c r="L1741" i="1" s="1"/>
  <c r="K1736" i="1"/>
  <c r="L1736" i="1" s="1"/>
  <c r="K1733" i="1"/>
  <c r="L1733" i="1" s="1"/>
  <c r="K1729" i="1"/>
  <c r="L1729" i="1" s="1"/>
  <c r="K1722" i="1"/>
  <c r="L1722" i="1" s="1"/>
  <c r="K1721" i="1"/>
  <c r="L1721" i="1" s="1"/>
  <c r="K1717" i="1"/>
  <c r="L1717" i="1" s="1"/>
  <c r="K1711" i="1"/>
  <c r="L1711" i="1" s="1"/>
  <c r="K1707" i="1"/>
  <c r="L1707" i="1" s="1"/>
  <c r="K1705" i="1"/>
  <c r="L1705" i="1" s="1"/>
  <c r="K1701" i="1"/>
  <c r="L1701" i="1" s="1"/>
  <c r="K1697" i="1"/>
  <c r="L1697" i="1" s="1"/>
  <c r="K1690" i="1"/>
  <c r="L1690" i="1" s="1"/>
  <c r="K1687" i="1"/>
  <c r="L1687" i="1" s="1"/>
  <c r="K1685" i="1"/>
  <c r="L1685" i="1" s="1"/>
  <c r="K1680" i="1"/>
  <c r="L1680" i="1" s="1"/>
  <c r="K1677" i="1"/>
  <c r="L1677" i="1" s="1"/>
  <c r="K1672" i="1"/>
  <c r="L1672" i="1" s="1"/>
  <c r="K1668" i="1"/>
  <c r="L1668" i="1" s="1"/>
  <c r="K1663" i="1"/>
  <c r="L1663" i="1" s="1"/>
  <c r="K1661" i="1"/>
  <c r="L1661" i="1" s="1"/>
  <c r="K1656" i="1"/>
  <c r="L1656" i="1" s="1"/>
  <c r="K1653" i="1"/>
  <c r="L1653" i="1" s="1"/>
  <c r="K1648" i="1"/>
  <c r="L1648" i="1" s="1"/>
  <c r="K1643" i="1"/>
  <c r="L1643" i="1" s="1"/>
  <c r="K1638" i="1"/>
  <c r="L1638" i="1" s="1"/>
  <c r="K1635" i="1"/>
  <c r="L1635" i="1" s="1"/>
  <c r="K1631" i="1"/>
  <c r="L1631" i="1" s="1"/>
  <c r="K1626" i="1"/>
  <c r="L1626" i="1" s="1"/>
  <c r="K1625" i="1"/>
  <c r="L1625" i="1" s="1"/>
  <c r="K1620" i="1"/>
  <c r="L1620" i="1" s="1"/>
  <c r="K1616" i="1"/>
  <c r="L1616" i="1" s="1"/>
  <c r="K1611" i="1"/>
  <c r="L1611" i="1" s="1"/>
  <c r="K1606" i="1"/>
  <c r="L1606" i="1" s="1"/>
  <c r="K1605" i="1"/>
  <c r="L1605" i="1" s="1"/>
  <c r="K1598" i="1"/>
  <c r="L1598" i="1" s="1"/>
  <c r="K1597" i="1"/>
  <c r="L1597" i="1" s="1"/>
  <c r="K1592" i="1"/>
  <c r="L1592" i="1" s="1"/>
  <c r="K1587" i="1"/>
  <c r="L1587" i="1" s="1"/>
  <c r="K1585" i="1"/>
  <c r="L1585" i="1" s="1"/>
  <c r="K1577" i="1"/>
  <c r="L1577" i="1" s="1"/>
  <c r="K1572" i="1"/>
  <c r="L1572" i="1" s="1"/>
  <c r="K1569" i="1"/>
  <c r="L1569" i="1" s="1"/>
  <c r="K1562" i="1"/>
  <c r="L1562" i="1" s="1"/>
  <c r="K1561" i="1"/>
  <c r="L1561" i="1" s="1"/>
  <c r="K1554" i="1"/>
  <c r="L1554" i="1" s="1"/>
  <c r="K1551" i="1"/>
  <c r="L1551" i="1" s="1"/>
  <c r="K1546" i="1"/>
  <c r="L1546" i="1" s="1"/>
  <c r="K1544" i="1"/>
  <c r="L1544" i="1" s="1"/>
  <c r="K1541" i="1"/>
  <c r="L1541" i="1" s="1"/>
  <c r="K1537" i="1"/>
  <c r="L1537" i="1" s="1"/>
  <c r="K1533" i="1"/>
  <c r="L1533" i="1" s="1"/>
  <c r="K1529" i="1"/>
  <c r="L1529" i="1" s="1"/>
  <c r="K1523" i="1"/>
  <c r="L1523" i="1" s="1"/>
  <c r="K1519" i="1"/>
  <c r="L1519" i="1" s="1"/>
  <c r="K1515" i="1"/>
  <c r="L1515" i="1" s="1"/>
  <c r="K1511" i="1"/>
  <c r="L1511" i="1" s="1"/>
  <c r="K1507" i="1"/>
  <c r="L1507" i="1" s="1"/>
  <c r="K1503" i="1"/>
  <c r="L1503" i="1" s="1"/>
  <c r="K1500" i="1"/>
  <c r="L1500" i="1" s="1"/>
  <c r="K1495" i="1"/>
  <c r="L1495" i="1" s="1"/>
  <c r="K1490" i="1"/>
  <c r="L1490" i="1" s="1"/>
  <c r="K1489" i="1"/>
  <c r="L1489" i="1" s="1"/>
  <c r="K1482" i="1"/>
  <c r="L1482" i="1" s="1"/>
  <c r="K1479" i="1"/>
  <c r="L1479" i="1" s="1"/>
  <c r="K1477" i="1"/>
  <c r="L1477" i="1" s="1"/>
  <c r="K1470" i="1"/>
  <c r="L1470" i="1" s="1"/>
  <c r="K1467" i="1"/>
  <c r="L1467" i="1" s="1"/>
  <c r="K1464" i="1"/>
  <c r="L1464" i="1" s="1"/>
  <c r="K1458" i="1"/>
  <c r="L1458" i="1" s="1"/>
  <c r="K1455" i="1"/>
  <c r="L1455" i="1" s="1"/>
  <c r="K1450" i="1"/>
  <c r="L1450" i="1" s="1"/>
  <c r="K1449" i="1"/>
  <c r="L1449" i="1" s="1"/>
  <c r="K1442" i="1"/>
  <c r="L1442" i="1" s="1"/>
  <c r="K1439" i="1"/>
  <c r="L1439" i="1" s="1"/>
  <c r="K1435" i="1"/>
  <c r="L1435" i="1" s="1"/>
  <c r="K1433" i="1"/>
  <c r="L1433" i="1" s="1"/>
  <c r="K1428" i="1"/>
  <c r="L1428" i="1" s="1"/>
  <c r="K1422" i="1"/>
  <c r="L1422" i="1" s="1"/>
  <c r="K1418" i="1"/>
  <c r="L1418" i="1" s="1"/>
  <c r="K1415" i="1"/>
  <c r="L1415" i="1" s="1"/>
  <c r="K1413" i="1"/>
  <c r="L1413" i="1" s="1"/>
  <c r="K1408" i="1"/>
  <c r="L1408" i="1" s="1"/>
  <c r="K1403" i="1"/>
  <c r="L1403" i="1" s="1"/>
  <c r="K1398" i="1"/>
  <c r="L1398" i="1" s="1"/>
  <c r="K1745" i="1"/>
  <c r="L1745" i="1" s="1"/>
  <c r="K1738" i="1"/>
  <c r="L1738" i="1" s="1"/>
  <c r="K1735" i="1"/>
  <c r="L1735" i="1" s="1"/>
  <c r="K1730" i="1"/>
  <c r="L1730" i="1" s="1"/>
  <c r="K1728" i="1"/>
  <c r="L1728" i="1" s="1"/>
  <c r="K1725" i="1"/>
  <c r="L1725" i="1" s="1"/>
  <c r="K1718" i="1"/>
  <c r="L1718" i="1" s="1"/>
  <c r="K1716" i="1"/>
  <c r="L1716" i="1" s="1"/>
  <c r="K1712" i="1"/>
  <c r="L1712" i="1" s="1"/>
  <c r="K1708" i="1"/>
  <c r="L1708" i="1" s="1"/>
  <c r="K1702" i="1"/>
  <c r="L1702" i="1" s="1"/>
  <c r="K1699" i="1"/>
  <c r="L1699" i="1" s="1"/>
  <c r="K1696" i="1"/>
  <c r="L1696" i="1" s="1"/>
  <c r="K1693" i="1"/>
  <c r="L1693" i="1" s="1"/>
  <c r="K1689" i="1"/>
  <c r="L1689" i="1" s="1"/>
  <c r="K1682" i="1"/>
  <c r="L1682" i="1" s="1"/>
  <c r="K1679" i="1"/>
  <c r="L1679" i="1" s="1"/>
  <c r="K1674" i="1"/>
  <c r="L1674" i="1" s="1"/>
  <c r="K1673" i="1"/>
  <c r="L1673" i="1" s="1"/>
  <c r="K1669" i="1"/>
  <c r="L1669" i="1" s="1"/>
  <c r="K1664" i="1"/>
  <c r="L1664" i="1" s="1"/>
  <c r="K1659" i="1"/>
  <c r="L1659" i="1" s="1"/>
  <c r="K1654" i="1"/>
  <c r="L1654" i="1" s="1"/>
  <c r="K1650" i="1"/>
  <c r="L1650" i="1" s="1"/>
  <c r="K1646" i="1"/>
  <c r="L1646" i="1" s="1"/>
  <c r="K1645" i="1"/>
  <c r="L1645" i="1" s="1"/>
  <c r="K1641" i="1"/>
  <c r="L1641" i="1" s="1"/>
  <c r="K1636" i="1"/>
  <c r="L1636" i="1" s="1"/>
  <c r="K1630" i="1"/>
  <c r="L1630" i="1" s="1"/>
  <c r="K1628" i="1"/>
  <c r="L1628" i="1" s="1"/>
  <c r="K1622" i="1"/>
  <c r="L1622" i="1" s="1"/>
  <c r="K1621" i="1"/>
  <c r="L1621" i="1" s="1"/>
  <c r="K1617" i="1"/>
  <c r="L1617" i="1" s="1"/>
  <c r="K1613" i="1"/>
  <c r="L1613" i="1" s="1"/>
  <c r="K1608" i="1"/>
  <c r="L1608" i="1" s="1"/>
  <c r="K1603" i="1"/>
  <c r="L1603" i="1" s="1"/>
  <c r="K1600" i="1"/>
  <c r="L1600" i="1" s="1"/>
  <c r="K1595" i="1"/>
  <c r="L1595" i="1" s="1"/>
  <c r="K1591" i="1"/>
  <c r="L1591" i="1" s="1"/>
  <c r="K1586" i="1"/>
  <c r="L1586" i="1" s="1"/>
  <c r="K1582" i="1"/>
  <c r="L1582" i="1" s="1"/>
  <c r="K1580" i="1"/>
  <c r="L1580" i="1" s="1"/>
  <c r="K1574" i="1"/>
  <c r="L1574" i="1" s="1"/>
  <c r="K1570" i="1"/>
  <c r="L1570" i="1" s="1"/>
  <c r="K1568" i="1"/>
  <c r="L1568" i="1" s="1"/>
  <c r="K1563" i="1"/>
  <c r="L1563" i="1" s="1"/>
  <c r="K1559" i="1"/>
  <c r="L1559" i="1" s="1"/>
  <c r="K1557" i="1"/>
  <c r="L1557" i="1" s="1"/>
  <c r="K1553" i="1"/>
  <c r="L1553" i="1" s="1"/>
  <c r="K1549" i="1"/>
  <c r="L1549" i="1" s="1"/>
  <c r="K1543" i="1"/>
  <c r="L1543" i="1" s="1"/>
  <c r="K1540" i="1"/>
  <c r="L1540" i="1" s="1"/>
  <c r="K1535" i="1"/>
  <c r="L1535" i="1" s="1"/>
  <c r="K1532" i="1"/>
  <c r="L1532" i="1" s="1"/>
  <c r="K1527" i="1"/>
  <c r="L1527" i="1" s="1"/>
  <c r="K1525" i="1"/>
  <c r="L1525" i="1" s="1"/>
  <c r="K1520" i="1"/>
  <c r="L1520" i="1" s="1"/>
  <c r="K1510" i="1"/>
  <c r="L1510" i="1" s="1"/>
  <c r="K1513" i="1"/>
  <c r="L1513" i="1" s="1"/>
  <c r="K1508" i="1"/>
  <c r="L1508" i="1" s="1"/>
  <c r="K1502" i="1"/>
  <c r="L1502" i="1" s="1"/>
  <c r="K1496" i="1"/>
  <c r="L1496" i="1" s="1"/>
  <c r="K1492" i="1"/>
  <c r="L1492" i="1" s="1"/>
  <c r="K1486" i="1"/>
  <c r="L1486" i="1" s="1"/>
  <c r="K1484" i="1"/>
  <c r="L1484" i="1" s="1"/>
  <c r="K1481" i="1"/>
  <c r="L1481" i="1" s="1"/>
  <c r="K1475" i="1"/>
  <c r="L1475" i="1" s="1"/>
  <c r="K1472" i="1"/>
  <c r="L1472" i="1" s="1"/>
  <c r="K1469" i="1"/>
  <c r="L1469" i="1" s="1"/>
  <c r="K1465" i="1"/>
  <c r="L1465" i="1" s="1"/>
  <c r="K1460" i="1"/>
  <c r="L1460" i="1" s="1"/>
  <c r="K1454" i="1"/>
  <c r="L1454" i="1" s="1"/>
  <c r="K1452" i="1"/>
  <c r="L1452" i="1" s="1"/>
  <c r="K1447" i="1"/>
  <c r="L1447" i="1" s="1"/>
  <c r="K1445" i="1"/>
  <c r="L1445" i="1" s="1"/>
  <c r="K1441" i="1"/>
  <c r="L1441" i="1" s="1"/>
  <c r="K1434" i="1"/>
  <c r="L1434" i="1" s="1"/>
  <c r="K1430" i="1"/>
  <c r="L1430" i="1" s="1"/>
  <c r="K1429" i="1"/>
  <c r="L1429" i="1" s="1"/>
  <c r="K1424" i="1"/>
  <c r="L1424" i="1" s="1"/>
  <c r="K1420" i="1"/>
  <c r="L1420" i="1" s="1"/>
  <c r="K1417" i="1"/>
  <c r="L1417" i="1" s="1"/>
  <c r="K1412" i="1"/>
  <c r="L1412" i="1" s="1"/>
  <c r="K1407" i="1"/>
  <c r="L1407" i="1" s="1"/>
  <c r="K1405" i="1"/>
  <c r="L1405" i="1" s="1"/>
  <c r="K1399" i="1"/>
  <c r="L1399" i="1" s="1"/>
  <c r="K1744" i="1"/>
  <c r="L1744" i="1" s="1"/>
  <c r="K1739" i="1"/>
  <c r="L1739" i="1" s="1"/>
  <c r="K1737" i="1"/>
  <c r="L1737" i="1" s="1"/>
  <c r="K1732" i="1"/>
  <c r="L1732" i="1" s="1"/>
  <c r="K1726" i="1"/>
  <c r="L1726" i="1" s="1"/>
  <c r="K1723" i="1"/>
  <c r="L1723" i="1" s="1"/>
  <c r="K1719" i="1"/>
  <c r="L1719" i="1" s="1"/>
  <c r="K1715" i="1"/>
  <c r="L1715" i="1" s="1"/>
  <c r="K1713" i="1"/>
  <c r="L1713" i="1" s="1"/>
  <c r="K1706" i="1"/>
  <c r="L1706" i="1" s="1"/>
  <c r="K1703" i="1"/>
  <c r="L1703" i="1" s="1"/>
  <c r="K1700" i="1"/>
  <c r="L1700" i="1" s="1"/>
  <c r="K1695" i="1"/>
  <c r="L1695" i="1" s="1"/>
  <c r="K1691" i="1"/>
  <c r="L1691" i="1" s="1"/>
  <c r="K1686" i="1"/>
  <c r="L1686" i="1" s="1"/>
  <c r="K1683" i="1"/>
  <c r="L1683" i="1" s="1"/>
  <c r="K1681" i="1"/>
  <c r="L1681" i="1" s="1"/>
  <c r="K1670" i="1"/>
  <c r="L1670" i="1" s="1"/>
  <c r="K1666" i="1"/>
  <c r="L1666" i="1" s="1"/>
  <c r="K1662" i="1"/>
  <c r="L1662" i="1" s="1"/>
  <c r="K1660" i="1"/>
  <c r="L1660" i="1" s="1"/>
  <c r="K1655" i="1"/>
  <c r="L1655" i="1" s="1"/>
  <c r="K1652" i="1"/>
  <c r="L1652" i="1" s="1"/>
  <c r="K1649" i="1"/>
  <c r="L1649" i="1" s="1"/>
  <c r="K1642" i="1"/>
  <c r="L1642" i="1" s="1"/>
  <c r="K1640" i="1"/>
  <c r="L1640" i="1" s="1"/>
  <c r="K1634" i="1"/>
  <c r="L1634" i="1" s="1"/>
  <c r="K1632" i="1"/>
  <c r="L1632" i="1" s="1"/>
  <c r="K1629" i="1"/>
  <c r="L1629" i="1" s="1"/>
  <c r="K1624" i="1"/>
  <c r="L1624" i="1" s="1"/>
  <c r="K1619" i="1"/>
  <c r="L1619" i="1" s="1"/>
  <c r="K1614" i="1"/>
  <c r="L1614" i="1" s="1"/>
  <c r="K1610" i="1"/>
  <c r="L1610" i="1" s="1"/>
  <c r="K1607" i="1"/>
  <c r="L1607" i="1" s="1"/>
  <c r="K1602" i="1"/>
  <c r="L1602" i="1" s="1"/>
  <c r="K1599" i="1"/>
  <c r="L1599" i="1" s="1"/>
  <c r="K1594" i="1"/>
  <c r="L1594" i="1" s="1"/>
  <c r="K1588" i="1"/>
  <c r="L1588" i="1" s="1"/>
  <c r="K1584" i="1"/>
  <c r="L1584" i="1" s="1"/>
  <c r="K1579" i="1"/>
  <c r="L1579" i="1" s="1"/>
  <c r="K1575" i="1"/>
  <c r="L1575" i="1" s="1"/>
  <c r="K1571" i="1"/>
  <c r="L1571" i="1" s="1"/>
  <c r="K1567" i="1"/>
  <c r="L1567" i="1" s="1"/>
  <c r="K1565" i="1"/>
  <c r="L1565" i="1" s="1"/>
  <c r="K1560" i="1"/>
  <c r="L1560" i="1" s="1"/>
  <c r="K1555" i="1"/>
  <c r="L1555" i="1" s="1"/>
  <c r="K1552" i="1"/>
  <c r="L1552" i="1" s="1"/>
  <c r="K1548" i="1"/>
  <c r="L1548" i="1" s="1"/>
  <c r="K1542" i="1"/>
  <c r="L1542" i="1" s="1"/>
  <c r="K1539" i="1"/>
  <c r="L1539" i="1" s="1"/>
  <c r="K1534" i="1"/>
  <c r="L1534" i="1" s="1"/>
  <c r="K1531" i="1"/>
  <c r="L1531" i="1" s="1"/>
  <c r="K1526" i="1"/>
  <c r="L1526" i="1" s="1"/>
  <c r="K1522" i="1"/>
  <c r="L1522" i="1" s="1"/>
  <c r="K1521" i="1"/>
  <c r="L1521" i="1" s="1"/>
  <c r="K1516" i="1"/>
  <c r="L1516" i="1" s="1"/>
  <c r="K1517" i="1"/>
  <c r="L1517" i="1" s="1"/>
  <c r="K1506" i="1"/>
  <c r="L1506" i="1" s="1"/>
  <c r="K1505" i="1"/>
  <c r="L1505" i="1" s="1"/>
  <c r="K1498" i="1"/>
  <c r="L1498" i="1" s="1"/>
  <c r="K1497" i="1"/>
  <c r="L1497" i="1" s="1"/>
  <c r="K1491" i="1"/>
  <c r="L1491" i="1" s="1"/>
  <c r="K1488" i="1"/>
  <c r="L1488" i="1" s="1"/>
  <c r="K1483" i="1"/>
  <c r="L1483" i="1" s="1"/>
  <c r="K1480" i="1"/>
  <c r="L1480" i="1" s="1"/>
  <c r="K1474" i="1"/>
  <c r="L1474" i="1" s="1"/>
  <c r="K1471" i="1"/>
  <c r="L1471" i="1" s="1"/>
  <c r="K1468" i="1"/>
  <c r="L1468" i="1" s="1"/>
  <c r="K1462" i="1"/>
  <c r="L1462" i="1" s="1"/>
  <c r="K1461" i="1"/>
  <c r="L1461" i="1" s="1"/>
  <c r="K1457" i="1"/>
  <c r="L1457" i="1" s="1"/>
  <c r="K1451" i="1"/>
  <c r="L1451" i="1" s="1"/>
  <c r="K1446" i="1"/>
  <c r="L1446" i="1" s="1"/>
  <c r="K1443" i="1"/>
  <c r="L1443" i="1" s="1"/>
  <c r="K1440" i="1"/>
  <c r="L1440" i="1" s="1"/>
  <c r="K1436" i="1"/>
  <c r="L1436" i="1" s="1"/>
  <c r="K1432" i="1"/>
  <c r="L1432" i="1" s="1"/>
  <c r="K1427" i="1"/>
  <c r="L1427" i="1" s="1"/>
  <c r="K1425" i="1"/>
  <c r="L1425" i="1" s="1"/>
  <c r="K1416" i="1"/>
  <c r="L1416" i="1" s="1"/>
  <c r="K1410" i="1"/>
  <c r="L1410" i="1" s="1"/>
  <c r="K1409" i="1"/>
  <c r="L1409" i="1" s="1"/>
  <c r="K1404" i="1"/>
  <c r="L1404" i="1" s="1"/>
  <c r="K1400" i="1"/>
  <c r="L1400" i="1" s="1"/>
  <c r="E26" i="35"/>
  <c r="E18" i="35"/>
  <c r="E10" i="35"/>
  <c r="E25" i="35"/>
  <c r="E17" i="35"/>
  <c r="E9" i="35"/>
  <c r="E32" i="35"/>
  <c r="E24" i="35"/>
  <c r="E16" i="35"/>
  <c r="E8" i="35"/>
  <c r="E31" i="35"/>
  <c r="E23" i="35"/>
  <c r="E15" i="35"/>
  <c r="E7" i="35"/>
  <c r="E30" i="35"/>
  <c r="E22" i="35"/>
  <c r="E14" i="35"/>
  <c r="E6" i="35"/>
  <c r="E29" i="35"/>
  <c r="E21" i="35"/>
  <c r="E13" i="35"/>
  <c r="E28" i="35"/>
  <c r="E20" i="35"/>
  <c r="E12" i="35"/>
  <c r="E27" i="35"/>
  <c r="E19" i="35"/>
  <c r="E11" i="3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F2CB76-FBD7-47F1-B3B4-3F9C99CBDF25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A4ED37F-4395-424E-AFAB-B5F902CAA45C}" name="WorksheetConnection_Planilha2!$E$3:$F$13" type="102" refreshedVersion="8" minRefreshableVersion="5">
    <extLst>
      <ext xmlns:x15="http://schemas.microsoft.com/office/spreadsheetml/2010/11/main" uri="{DE250136-89BD-433C-8126-D09CA5730AF9}">
        <x15:connection id="Intervalo">
          <x15:rangePr sourceName="_xlcn.WorksheetConnection_Planilha2E3F131"/>
        </x15:connection>
      </ext>
    </extLst>
  </connection>
</connections>
</file>

<file path=xl/sharedStrings.xml><?xml version="1.0" encoding="utf-8"?>
<sst xmlns="http://schemas.openxmlformats.org/spreadsheetml/2006/main" count="12740" uniqueCount="109">
  <si>
    <t xml:space="preserve">Departamento de Vendas </t>
  </si>
  <si>
    <t>Lojista</t>
  </si>
  <si>
    <t>Categoria</t>
  </si>
  <si>
    <t>Data</t>
  </si>
  <si>
    <t>Região</t>
  </si>
  <si>
    <t>Estado</t>
  </si>
  <si>
    <t>Cidade</t>
  </si>
  <si>
    <t>Produto</t>
  </si>
  <si>
    <t>Preço Unitário</t>
  </si>
  <si>
    <t>Quantidade</t>
  </si>
  <si>
    <t>Receita Bruta</t>
  </si>
  <si>
    <t>Margem Bruta</t>
  </si>
  <si>
    <t>%Margem</t>
  </si>
  <si>
    <t>Americanas</t>
  </si>
  <si>
    <t>Loja Fisica</t>
  </si>
  <si>
    <t>Centro-oeste</t>
  </si>
  <si>
    <t>Distrito Federal</t>
  </si>
  <si>
    <t>Brasilia</t>
  </si>
  <si>
    <t>Desktop Ultra</t>
  </si>
  <si>
    <t>Teclado Gamer</t>
  </si>
  <si>
    <t>E-Commerce</t>
  </si>
  <si>
    <t>Monitor 20 pol</t>
  </si>
  <si>
    <t>Kalunga</t>
  </si>
  <si>
    <t>TV Ultra</t>
  </si>
  <si>
    <t>Fast Shop</t>
  </si>
  <si>
    <t>Teclado</t>
  </si>
  <si>
    <t>Monitor 27 pol</t>
  </si>
  <si>
    <t>Carrefour</t>
  </si>
  <si>
    <t>Monitor 24 pol</t>
  </si>
  <si>
    <t>Desktop Pro</t>
  </si>
  <si>
    <t>TV LED HD</t>
  </si>
  <si>
    <t>Notebook 20</t>
  </si>
  <si>
    <t>Notebook 15</t>
  </si>
  <si>
    <t>Desktop Basic</t>
  </si>
  <si>
    <t>Magazine Luiza</t>
  </si>
  <si>
    <t>Notebook 17</t>
  </si>
  <si>
    <t>Goias</t>
  </si>
  <si>
    <t>Goiania</t>
  </si>
  <si>
    <t>Mato Grosso</t>
  </si>
  <si>
    <t>Cuiabá</t>
  </si>
  <si>
    <t>Mato Grosso do Sul</t>
  </si>
  <si>
    <t>Campo Grande</t>
  </si>
  <si>
    <t>Nordeste</t>
  </si>
  <si>
    <t>Bahia</t>
  </si>
  <si>
    <t>Salvador</t>
  </si>
  <si>
    <t>Ceará</t>
  </si>
  <si>
    <t>Fortaleza</t>
  </si>
  <si>
    <t>Pernambuco</t>
  </si>
  <si>
    <t>Recife</t>
  </si>
  <si>
    <t>Sergipe</t>
  </si>
  <si>
    <t>Aracajú</t>
  </si>
  <si>
    <t>Piaui</t>
  </si>
  <si>
    <t>Teresina</t>
  </si>
  <si>
    <t>Maranhão</t>
  </si>
  <si>
    <t>São Luis</t>
  </si>
  <si>
    <t>Paraiba</t>
  </si>
  <si>
    <t>João Pessoa</t>
  </si>
  <si>
    <t>Alagoas</t>
  </si>
  <si>
    <t>Maceio</t>
  </si>
  <si>
    <t>Rio Grande Do Norte</t>
  </si>
  <si>
    <t>Natal</t>
  </si>
  <si>
    <t>Norte</t>
  </si>
  <si>
    <t>Amazonas</t>
  </si>
  <si>
    <t>Manaus</t>
  </si>
  <si>
    <t>Pará</t>
  </si>
  <si>
    <t>Belém</t>
  </si>
  <si>
    <t>Tocantins</t>
  </si>
  <si>
    <t>Palmas</t>
  </si>
  <si>
    <t>Acre</t>
  </si>
  <si>
    <t>Rio Branco</t>
  </si>
  <si>
    <t>Roraima</t>
  </si>
  <si>
    <t>Boa Vista</t>
  </si>
  <si>
    <t>Amapá</t>
  </si>
  <si>
    <t>Macapá</t>
  </si>
  <si>
    <t>Rondonia</t>
  </si>
  <si>
    <t>Porto Velho</t>
  </si>
  <si>
    <t>Sudeste</t>
  </si>
  <si>
    <t>Minas Gerais</t>
  </si>
  <si>
    <t>Belo Horizonte</t>
  </si>
  <si>
    <t>Espirito Santo</t>
  </si>
  <si>
    <t>Vitória</t>
  </si>
  <si>
    <t>Rio de Janeiro</t>
  </si>
  <si>
    <t>São Paulo</t>
  </si>
  <si>
    <t>Sul</t>
  </si>
  <si>
    <t>Paraná</t>
  </si>
  <si>
    <t>Curitiba</t>
  </si>
  <si>
    <t>Rio Grande do Sul</t>
  </si>
  <si>
    <t>Porto Alegre</t>
  </si>
  <si>
    <t>Santa Catarina</t>
  </si>
  <si>
    <t>Florianopolis</t>
  </si>
  <si>
    <t>Soma de Receita Bruta</t>
  </si>
  <si>
    <t>Rótulos de Linha</t>
  </si>
  <si>
    <t>Total Geral</t>
  </si>
  <si>
    <t>2022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</si>
  <si>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</si>
  <si>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</si>
  <si>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</si>
  <si>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</si>
  <si>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</si>
  <si>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</si>
  <si>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</si>
  <si>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</si>
  <si>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</si>
  <si>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</si>
  <si>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</si>
  <si>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</si>
  <si>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2023</t>
  </si>
  <si>
    <t xml:space="preserve">Estado </t>
  </si>
  <si>
    <t>Receita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</si>
</sst>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0.0%"/>
    <numFmt numFmtId="165" formatCode="&quot;R$&quot;\ #,##0"/>
    <numFmt numFmtId="166" formatCode="_-&quot;R$&quot;\ * #,##0_-;\-&quot;R$&quot;\ * #,##0_-;_-&quot;R$&quot;\ * &quot;-&quot;??_-;_-@_-"/>
  </numFmts>
  <fonts count="5" x14ac:knownFonts="1">
    <font>
      <sz val="11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28"/>
      <color theme="5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1" applyNumberFormat="1" applyFont="1"/>
    <xf numFmtId="0" fontId="4" fillId="3" borderId="0" xfId="0" applyFont="1" applyFill="1"/>
    <xf numFmtId="0" fontId="0" fillId="3" borderId="0" xfId="0" applyFill="1"/>
    <xf numFmtId="0" fontId="0" fillId="4" borderId="0" xfId="0" applyFill="1"/>
    <xf numFmtId="0" fontId="2" fillId="2" borderId="0" xfId="0" applyFont="1" applyFill="1" applyAlignment="1">
      <alignment horizontal="left"/>
    </xf>
  </cellXfs>
  <cellStyles count="2">
    <cellStyle name="Moeda" xfId="1" builtinId="4"/>
    <cellStyle name="Normal" xfId="0" builtinId="0"/>
  </cellStyles>
  <dxfs count="162"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font>
        <b/>
        <i val="0"/>
        <color theme="0" tint="-0.499984740745262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 tint="-0.499984740745262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34" formatCode="_-&quot;R$&quot;\ * #,##0.00_-;\-&quot;R$&quot;\ * #,##0.00_-;_-&quot;R$&quot;\ * &quot;-&quot;??_-;_-@_-"/>
    </dxf>
    <dxf>
      <fill>
        <patternFill>
          <bgColor theme="3"/>
        </patternFill>
      </fill>
    </dxf>
    <dxf>
      <font>
        <color theme="5"/>
        <name val="Inter Tight"/>
        <scheme val="none"/>
      </font>
      <fill>
        <patternFill>
          <bgColor theme="4"/>
        </patternFill>
      </fill>
      <border diagonalUp="1">
        <left/>
        <right/>
        <top/>
        <bottom style="thin">
          <color theme="5"/>
        </bottom>
        <diagonal style="thin">
          <color theme="5"/>
        </diagonal>
      </border>
    </dxf>
    <dxf>
      <font>
        <color theme="9"/>
        <name val="Inter Tight"/>
        <scheme val="none"/>
      </font>
      <fill>
        <patternFill>
          <bgColor theme="4"/>
        </patternFill>
      </fill>
      <border>
        <left/>
        <right/>
        <top/>
        <bottom/>
      </border>
    </dxf>
  </dxfs>
  <tableStyles count="4" defaultTableStyle="TableStyleMedium2" defaultPivotStyle="PivotStyleLight16">
    <tableStyle name="estilo" pivot="0" table="0" count="4" xr9:uid="{59FA7D94-9B7D-4C67-87D9-28B732F80136}">
      <tableStyleElement type="wholeTable" dxfId="161"/>
      <tableStyleElement type="headerRow" dxfId="160"/>
    </tableStyle>
    <tableStyle name="Estilo de Segmentação de Dados 1" pivot="0" table="0" count="0" xr9:uid="{2A8038A9-BAA2-4F80-8C7A-3DDB14C6FD8E}"/>
    <tableStyle name="Estilo de Segmentação de Dados 2" pivot="0" table="0" count="1" xr9:uid="{92BCAD54-FA15-4DF2-BFDE-80FD5CF50A45}">
      <tableStyleElement type="headerRow" dxfId="159"/>
    </tableStyle>
    <tableStyle name="Estilo de Segmentação de Dados 3" pivot="0" table="0" count="3" xr9:uid="{450D533D-DD6A-48A2-8E25-18FD0BAE0CC9}">
      <tableStyleElement type="wholeTable" dxfId="85"/>
      <tableStyleElement type="headerRow" dxfId="84"/>
    </tableStyle>
  </tableStyles>
  <colors>
    <mruColors>
      <color rgb="FF222222"/>
      <color rgb="FFFFFFFF"/>
    </mruColors>
  </colors>
  <extLst>
    <ext xmlns:x14="http://schemas.microsoft.com/office/spreadsheetml/2009/9/main" uri="{46F421CA-312F-682f-3DD2-61675219B42D}">
      <x14:dxfs count="5">
        <dxf>
          <font>
            <b/>
            <i val="0"/>
            <color theme="0" tint="-0.499984740745262"/>
          </font>
          <fill>
            <patternFill patternType="solid">
              <fgColor auto="1"/>
              <bgColor theme="1" tint="0.3499862666707357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theme="0" tint="-0.499984740745262"/>
          </font>
          <fill>
            <patternFill patternType="solid">
              <fgColor auto="1"/>
              <bgColor theme="2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theme="0" tint="-0.499984740745262"/>
          </font>
          <fill>
            <patternFill patternType="solid">
              <fgColor auto="1"/>
              <bgColor theme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5"/>
          </font>
          <fill>
            <patternFill>
              <bgColor theme="4"/>
            </patternFill>
          </fill>
        </dxf>
        <dxf>
          <font>
            <color theme="4"/>
          </font>
          <fill>
            <patternFill>
              <bgColor theme="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">
          <x14:slicerStyleElements>
            <x14:slicerStyleElement type="selectedItemWithData" dxfId="4"/>
            <x14:slicerStyleElement type="selectedItemWithNoData" dxfId="3"/>
          </x14:slicerStyleElements>
        </x14:slicerStyle>
        <x14:slicerStyle name="Estilo de Segmentação de Dados 1"/>
        <x14:slicerStyle name="Estilo de Segmentação de Dados 2"/>
        <x14:slicerStyle name="Estilo de Segmentação de Dados 3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Lucas.xlsx]Categorias!Tabela dinâmica2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bg1">
              <a:lumMod val="5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457218892245667"/>
          <c:y val="0.12473791460623782"/>
          <c:w val="0.60732372457261918"/>
          <c:h val="0.87526208539376216"/>
        </c:manualLayout>
      </c:layout>
      <c:pie3DChart>
        <c:varyColors val="1"/>
        <c:ser>
          <c:idx val="0"/>
          <c:order val="0"/>
          <c:tx>
            <c:strRef>
              <c:f>Categorias!$B$5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EDB-4240-9057-9DE212B36EA7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EDB-4240-9057-9DE212B36EA7}"/>
              </c:ext>
            </c:extLst>
          </c:dPt>
          <c:cat>
            <c:strRef>
              <c:f>Categorias!$A$6:$A$8</c:f>
              <c:strCache>
                <c:ptCount val="2"/>
                <c:pt idx="0">
                  <c:v>E-Commerce</c:v>
                </c:pt>
                <c:pt idx="1">
                  <c:v>Loja Fisica</c:v>
                </c:pt>
              </c:strCache>
            </c:strRef>
          </c:cat>
          <c:val>
            <c:numRef>
              <c:f>Categorias!$B$6:$B$8</c:f>
              <c:numCache>
                <c:formatCode>_-"R$"\ * #,##0_-;\-"R$"\ * #,##0_-;_-"R$"\ * "-"??_-;_-@_-</c:formatCode>
                <c:ptCount val="2"/>
                <c:pt idx="0">
                  <c:v>35668772</c:v>
                </c:pt>
                <c:pt idx="1">
                  <c:v>15986850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B-4240-9057-9DE212B36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770089928925237"/>
          <c:y val="6.2397845194412651E-4"/>
          <c:w val="0.31815926690388674"/>
          <c:h val="0.31048679381046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Lucas.xlsx]Varejistas!Tabela dinâmica1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Varejistas!$B$5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Varejistas!$A$6:$A$11</c:f>
              <c:strCache>
                <c:ptCount val="5"/>
                <c:pt idx="0">
                  <c:v>Magazine Luiza</c:v>
                </c:pt>
                <c:pt idx="1">
                  <c:v>Fast Shop</c:v>
                </c:pt>
                <c:pt idx="2">
                  <c:v>Kalunga</c:v>
                </c:pt>
                <c:pt idx="3">
                  <c:v>Carrefour</c:v>
                </c:pt>
                <c:pt idx="4">
                  <c:v>Americanas</c:v>
                </c:pt>
              </c:strCache>
            </c:strRef>
          </c:cat>
          <c:val>
            <c:numRef>
              <c:f>Varejistas!$B$6:$B$11</c:f>
              <c:numCache>
                <c:formatCode>_("R$"* #,##0.00_);_("R$"* \(#,##0.00\);_("R$"* "-"??_);_(@_)</c:formatCode>
                <c:ptCount val="5"/>
                <c:pt idx="0">
                  <c:v>3980698</c:v>
                </c:pt>
                <c:pt idx="1">
                  <c:v>6199402</c:v>
                </c:pt>
                <c:pt idx="2">
                  <c:v>6504532</c:v>
                </c:pt>
                <c:pt idx="3">
                  <c:v>12942258</c:v>
                </c:pt>
                <c:pt idx="4">
                  <c:v>22028732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E-4D4A-B5C4-DDBC20E0F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27840"/>
        <c:axId val="453600192"/>
      </c:barChart>
      <c:catAx>
        <c:axId val="522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3600192"/>
        <c:crosses val="autoZero"/>
        <c:auto val="1"/>
        <c:lblAlgn val="ctr"/>
        <c:lblOffset val="100"/>
        <c:noMultiLvlLbl val="0"/>
      </c:catAx>
      <c:valAx>
        <c:axId val="453600192"/>
        <c:scaling>
          <c:orientation val="minMax"/>
        </c:scaling>
        <c:delete val="0"/>
        <c:axPos val="b"/>
        <c:numFmt formatCode="&quot;R$&quot;\ #.##0&quot;mi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7840"/>
        <c:crosses val="autoZero"/>
        <c:crossBetween val="between"/>
        <c:dispUnits>
          <c:builtInUnit val="millions"/>
        </c:dispUnits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6">
              <a:lumMod val="50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Lucas.xlsx]Datas!Tabela dinâmica3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Datas!$B$5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Datas!$A$6:$A$28</c:f>
              <c:multiLvlStrCache>
                <c:ptCount val="20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Datas!$B$6:$B$28</c:f>
              <c:numCache>
                <c:formatCode>_-"R$"\ * #,##0_-;\-"R$"\ * #,##0_-;_-"R$"\ * "-"??_-;_-@_-</c:formatCode>
                <c:ptCount val="20"/>
                <c:pt idx="0">
                  <c:v>1996256</c:v>
                </c:pt>
                <c:pt idx="1">
                  <c:v>2303344</c:v>
                </c:pt>
                <c:pt idx="2">
                  <c:v>2488168</c:v>
                </c:pt>
                <c:pt idx="3">
                  <c:v>1978018</c:v>
                </c:pt>
                <c:pt idx="4">
                  <c:v>2749540</c:v>
                </c:pt>
                <c:pt idx="5">
                  <c:v>1925228</c:v>
                </c:pt>
                <c:pt idx="6">
                  <c:v>2671054</c:v>
                </c:pt>
                <c:pt idx="7">
                  <c:v>2074398</c:v>
                </c:pt>
                <c:pt idx="8">
                  <c:v>2139862</c:v>
                </c:pt>
                <c:pt idx="9">
                  <c:v>2561866</c:v>
                </c:pt>
                <c:pt idx="10">
                  <c:v>2324576</c:v>
                </c:pt>
                <c:pt idx="11">
                  <c:v>2298652</c:v>
                </c:pt>
                <c:pt idx="12">
                  <c:v>3235154</c:v>
                </c:pt>
                <c:pt idx="13">
                  <c:v>2340144</c:v>
                </c:pt>
                <c:pt idx="14">
                  <c:v>3037194</c:v>
                </c:pt>
                <c:pt idx="15">
                  <c:v>2840356</c:v>
                </c:pt>
                <c:pt idx="16">
                  <c:v>2236238</c:v>
                </c:pt>
                <c:pt idx="17">
                  <c:v>3103942</c:v>
                </c:pt>
                <c:pt idx="18">
                  <c:v>2840566</c:v>
                </c:pt>
                <c:pt idx="19">
                  <c:v>4511066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2-4CB9-9143-E4997E428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276784"/>
        <c:axId val="537846960"/>
      </c:lineChart>
      <c:catAx>
        <c:axId val="4572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846960"/>
        <c:crosses val="autoZero"/>
        <c:auto val="1"/>
        <c:lblAlgn val="ctr"/>
        <c:lblOffset val="100"/>
        <c:noMultiLvlLbl val="0"/>
      </c:catAx>
      <c:valAx>
        <c:axId val="537846960"/>
        <c:scaling>
          <c:orientation val="minMax"/>
        </c:scaling>
        <c:delete val="0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27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Lucas.xlsx]Varejistas!Tabela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Varejistas!$B$5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Varejistas!$A$6:$A$11</c:f>
              <c:strCache>
                <c:ptCount val="5"/>
                <c:pt idx="0">
                  <c:v>Magazine Luiza</c:v>
                </c:pt>
                <c:pt idx="1">
                  <c:v>Fast Shop</c:v>
                </c:pt>
                <c:pt idx="2">
                  <c:v>Kalunga</c:v>
                </c:pt>
                <c:pt idx="3">
                  <c:v>Carrefour</c:v>
                </c:pt>
                <c:pt idx="4">
                  <c:v>Americanas</c:v>
                </c:pt>
              </c:strCache>
            </c:strRef>
          </c:cat>
          <c:val>
            <c:numRef>
              <c:f>Varejistas!$B$6:$B$11</c:f>
              <c:numCache>
                <c:formatCode>_("R$"* #,##0.00_);_("R$"* \(#,##0.00\);_("R$"* "-"??_);_(@_)</c:formatCode>
                <c:ptCount val="5"/>
                <c:pt idx="0">
                  <c:v>3980698</c:v>
                </c:pt>
                <c:pt idx="1">
                  <c:v>6199402</c:v>
                </c:pt>
                <c:pt idx="2">
                  <c:v>6504532</c:v>
                </c:pt>
                <c:pt idx="3">
                  <c:v>12942258</c:v>
                </c:pt>
                <c:pt idx="4">
                  <c:v>22028732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4-4D5C-8ED8-D80AED128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27840"/>
        <c:axId val="453600192"/>
      </c:barChart>
      <c:catAx>
        <c:axId val="522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3600192"/>
        <c:crosses val="autoZero"/>
        <c:auto val="1"/>
        <c:lblAlgn val="ctr"/>
        <c:lblOffset val="100"/>
        <c:noMultiLvlLbl val="0"/>
      </c:catAx>
      <c:valAx>
        <c:axId val="45360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_);_(&quot;R$&quot;* \(#,##0\);_(&quot;R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Lucas.xlsx]Categorias!Tabela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Categorias!$B$5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D37-4993-94EF-B03CBD0094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D37-4993-94EF-B03CBD0094B8}"/>
              </c:ext>
            </c:extLst>
          </c:dPt>
          <c:cat>
            <c:strRef>
              <c:f>Categorias!$A$6:$A$8</c:f>
              <c:strCache>
                <c:ptCount val="2"/>
                <c:pt idx="0">
                  <c:v>E-Commerce</c:v>
                </c:pt>
                <c:pt idx="1">
                  <c:v>Loja Fisica</c:v>
                </c:pt>
              </c:strCache>
            </c:strRef>
          </c:cat>
          <c:val>
            <c:numRef>
              <c:f>Categorias!$B$6:$B$8</c:f>
              <c:numCache>
                <c:formatCode>_-"R$"\ * #,##0_-;\-"R$"\ * #,##0_-;_-"R$"\ * "-"??_-;_-@_-</c:formatCode>
                <c:ptCount val="2"/>
                <c:pt idx="0">
                  <c:v>35668772</c:v>
                </c:pt>
                <c:pt idx="1">
                  <c:v>15986850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E-400C-8A78-FFF53BD35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[Versão Lucas.xlsx]Datas!Tabela dinâmica3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Datas!$B$5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Datas!$A$6:$A$28</c:f>
              <c:multiLvlStrCache>
                <c:ptCount val="20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Datas!$B$6:$B$28</c:f>
              <c:numCache>
                <c:formatCode>_-"R$"\ * #,##0_-;\-"R$"\ * #,##0_-;_-"R$"\ * "-"??_-;_-@_-</c:formatCode>
                <c:ptCount val="20"/>
                <c:pt idx="0">
                  <c:v>1996256</c:v>
                </c:pt>
                <c:pt idx="1">
                  <c:v>2303344</c:v>
                </c:pt>
                <c:pt idx="2">
                  <c:v>2488168</c:v>
                </c:pt>
                <c:pt idx="3">
                  <c:v>1978018</c:v>
                </c:pt>
                <c:pt idx="4">
                  <c:v>2749540</c:v>
                </c:pt>
                <c:pt idx="5">
                  <c:v>1925228</c:v>
                </c:pt>
                <c:pt idx="6">
                  <c:v>2671054</c:v>
                </c:pt>
                <c:pt idx="7">
                  <c:v>2074398</c:v>
                </c:pt>
                <c:pt idx="8">
                  <c:v>2139862</c:v>
                </c:pt>
                <c:pt idx="9">
                  <c:v>2561866</c:v>
                </c:pt>
                <c:pt idx="10">
                  <c:v>2324576</c:v>
                </c:pt>
                <c:pt idx="11">
                  <c:v>2298652</c:v>
                </c:pt>
                <c:pt idx="12">
                  <c:v>3235154</c:v>
                </c:pt>
                <c:pt idx="13">
                  <c:v>2340144</c:v>
                </c:pt>
                <c:pt idx="14">
                  <c:v>3037194</c:v>
                </c:pt>
                <c:pt idx="15">
                  <c:v>2840356</c:v>
                </c:pt>
                <c:pt idx="16">
                  <c:v>2236238</c:v>
                </c:pt>
                <c:pt idx="17">
                  <c:v>3103942</c:v>
                </c:pt>
                <c:pt idx="18">
                  <c:v>2840566</c:v>
                </c:pt>
                <c:pt idx="19">
                  <c:v>4511066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9-4C23-87C6-00FE903ED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276784"/>
        <c:axId val="537846960"/>
      </c:lineChart>
      <c:catAx>
        <c:axId val="4572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846960"/>
        <c:crosses val="autoZero"/>
        <c:auto val="1"/>
        <c:lblAlgn val="ctr"/>
        <c:lblOffset val="100"/>
        <c:noMultiLvlLbl val="0"/>
      </c:catAx>
      <c:valAx>
        <c:axId val="5378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_-;\-&quot;R$&quot;\ * #,##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2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864FD88-29DE-42DD-A011-25B83F501B13}">
          <cx:tx>
            <cx:txData>
              <cx:f>_xlchart.v5.2</cx:f>
              <cx:v>Receita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1H3ZbtvI1u6rBLk+dLNIVpHc2L2BZnGQ5DG2M94QjuNwnme+zY//et+dN+gXOx89pCVaEZPewcG2
GmgjlqhVa6xvDVX+523/j9v47qZ81SdxWv3jtv/9tV/X+T9++6269e+Sm+ooCW7LrMq+1ke3WfJb
9vVrcHv325fypgtS7zdJJMpvt/5NWd/1r//1T3ybd5edZLc3dZClb5q7cri8q5q4rg68t/etVzdf
kiA1g6oug9ua/P76Mku/ZGlw8/rVXVoH9XA95He/v9751OtXv82/6xndVzGWVjdf8KygHamMaLqu
U/HhRV6/irPUe3qfyUe6iE9oOvv2/gPxs5sEXzAt6c//u7Cm+xXdfPlS3lUVmLr/ufPoDgt45/z1
q9usSetJdB6k+Ptro7ypgvj1q6DK+MM7PJsYMC7vOf5tV+r/+ufsF5DB7DdbipkLbOmtZ3r547a8
+4U60Y90VaOaqKiPOlFnOlGPNEI0mUnKwwfoE/EHnSwtZ786Hp6aaeIP/sI0Ed942U31JI9f4CD6
EWOSKOvqo/2L2q4yZHqkypQwUZPgRXjh/W0H+WN5Rd/Rx9ODc5WcvDCVJDf5n//zJJT/XCPikSgz
RXwQ9sP/Zyqh5EhUoA5RegxqiGk7Kllc0Xc08vjcXCEXL0shxo3/S7cQIiFeQdpwkplraEdUJBJ8
R33U1q4eFheyXw2Pj820YPzxsrTwR3IzZukvDVXyEZGkKQqRx31D2tUHg+sQhUlElR8+gPdnfrG4
pP0q+YuZmVb+OH1ZWuGAgb8yWAnykarJMvkuvpLhIwBXIqEzZSyvZL8qnp6bKYJbL0sRVpUHZVBn
r65u0jp7stP/fPcQJPFIFpmqipNSptds81Du35ckjSlPVB9QFVb0579/bEn7NfPsC2Yqsq7+u1X0
HUT+EEEeNLPzkZ9NRQgkf/8SZ3GLykfSfcB6wmAzV3nKDb6/kv0KeXpuZ9X/5anGQzYIv7DvvtyV
N8iItrnesaiflj+QrC4RIiqw/O0cUEG+gT2citp+PPUza9qvieffsMPJ769N+7/bN3aWi0zdyYJf
urUTdsR0UVZF+piGzFxE0Y8kqsmaiL3kKaptb+1Yz5//czAt2q+Yp+d2+AN7LyxBP70pb1L/z//9
pRvJESWKAmE/gi1xVjlRFGw02Gk0afoQXsjit1XyQ2var5WtR2eKOX1hKPj0BqHMQW2t+pWqIfSI
EUUnOmO7kYyyI1GXJZk87v3zZP0Hl/M9rWzxMtfL9cuKX1uCePUFIKz5lRsNIJgC39HFx/LV3HOo
AvUx6Ajx7P41y99/bnGLyvrG4Fxn/+V4bGe52HNOA6STrxygguBgpP/JCjFBOZIADSN1/KaNHXSA
CrFMGT7zmFXKszj3g8v6jp52nt5hGRw7L8urLn5xckmOFFmXgQge4LE4dyRFO1JQuNQ06REVoECz
vQUtrme/Th4fmynj4oVtPeDiJvh88ySRX5BaqkdERuFRf3KEuTpk5UhjqL3o9LGwP/OUaUV//vvw
kr6rkccn50oxXpyH3KS/tAAjUTgJWinYbR5g2KxIOSFnDdsRQQh7eD1ZxEPaPyllYUXf18n9g3OV
XL4wldyV6U3yubn9lQhNO0IySZgOtezdVOAqOkqVMj70oJQZeL74oUV9RzFbz85188KqZBfBTRM8
2esviGD0iIiUqH+pZZ5mSkeaSHRFo385086GgvX8+e9DC/qOSh6fm6tj/bJc5TLIXn25e7W5Se+C
8le6i4QWC1J7bPCPTcZ5EEPpX8fWoj8BgdnO8uML26+f+fMzPV1uXp6eHIR16MrMXp1lmNw4ZLM/
CZgpfIRCE9+SzFn7Hh1jCW6miChC379m6c0k7MfVIfVaXN33NfbsS+ZqO3uxavvlOak8tZV1Ks3b
AeglS9inZLz5oCxExO2It6ushTz5R1R1/xVzRV29MEVlgNbJL4TW2HYkZaqjPTWSZ00bdDYZVRUU
rx9bn3OXWl7Qd3Tz9OBcIy8MxE1dtJtX/Ka+KZFQP5nwL0AMknpE0UNDdQA/7l+7FTekoFQhmiTS
/dWBH1/YfgXNn5/p6Yq/LM+5Qo361cVNE/9S9CAfUVnWmT4hiOkF79ip4KC5IGka056GamYjTD+2
qO/oZ4uhuW5e2NzM1V3pBfmvRAroeGJWA46jzjQiq0f49VRJmKtieQ3f0cPTg3MlvLCM5xpztZh9
TatfGMOgBkkTgZ635pR2/ENDJ4fK93MaT/6zjQF+aE371bL16Ewx1+f/nyPX9+djvw0Qm9g/rPvJ
460R2cPv3rONeejZo48Yau8G9CDa9ZffX+tEBtz6NtA8fccO+HreNp4/e3dT1ZhyRgdbFuFMaGIz
WVEZRV+ou3t4S4PyqaohqdVVhYk6mt8pMgIfj6GPhI63hEaEQkVdUlWkVVXWPLyHVhIV6bTrqZRq
FM898XqRxYOXpd8E8/jvV2mTXGRBWle/v5ZV+vpV/vC5iVOU11VdU9GZYlRRMMali3j/9uYSA+b4
OPk/ylCOWpXQgvclKT0jIqyTbvtWCv3jrm274kueJrp6RhLVKcLipGh1a6TFcU3IcRHGldGx5jSs
i8TQuvIYnZe1nocrTepXohdckkI+8d3CGqrKalNms7D+rIxBYoyiZOWkuYsL/3hoO8uP6FqVG3uM
+q8xG0ojVdzGlEfX6bLKqVPxfRlrzuD674KxcNqs+Nj3vtOnXcyLVONaFp6rYXlR+VJgKF696Vhm
t374phXd85ymTlxL9hj3odFLoWdkXnsVdfraDSkxis53qBZ9VFJl1bFyE1fq57rxLz3FsxIxOJdy
3+mSbBXK7iqnzamu5essIY6X62tfi40kzxSjj+vV0NFLNoat0WXDRswIz3NhFbU+5Y2QjYabaA7L
q7UQjytVFN60ku6MPj1NpNYO9eRdrhXXaVweN2nv8qrWLbfUzC70z3yv+VQI/aYto8ggJA6NKMzf
snQ4zsPairXopGo9JxD9D4jrVtWr7zq5PGatv2FDd9ZFnilX/ruioB8GVXT0ql43bWWFfnCedY2h
hZHF+noTpKld1aIdhRshvpR8rlX6qlE0u9WkjdBJVkogUpZ3Rq8WHBvWpZhAoWP0rtZ0RxU9Hgvh
KmLFiYgHO0+z3bA6C7UqM+RQtQrqXSgs+CL6+m1f6JZIKi5Xqklb4ZYN6Sqv3Xe1oJpj7p3VaeVU
0XCsR9FKLarLoPI/6QPloZDxJBiuw9y3azc/1uLSSYTywlMSu9FjW6KF40aaHVTUN9K0tZnrX7FQ
Xatj7xu+PDoNHY59QbaUVLwSo2oTFGPGU7QDjVSKrSCRrgMheVPmcm50MbGCtDuJvcQkfrmC61ij
pjRGVuqxESWdk2TZRVWHa50kx1EoHcsh40NK7DqpbFYEPE6klSjW77yOnXmKvhpIZ7ppgG9svqae
5llBqGiW5tMPlVLfyrUmmVSNC4PlvWeUupsYMDFLidyNXNdOVNXXfdi8l72YrGmt9VxUm00hJbZY
sMCoi7EyQl1ODbVVUqOguWRQVW7NKqjeDn33oRTosVyEdhL5KheF7t2YFHFuKGqYRUbVCAXJeUcj
DT+0Qqo/CYGitU6kS8eaXkZOpRe3eltXllsIzPJFueBVASuR61E3ZNUvjNILBSOWw+ZMkiLPYCW5
irQ05ESqPud5FBhp1tamLvaBnarl8J6OCl27Xd1eMoW+ixpy26n9idvIHwJNNxs1+ey1qW+okWz3
4rXQ+rzsE4sGso1kmjfhYIl+faO4mWhoWWEnfm03GTlWPdU39IrYVCkaM9XJV9ImneEjeBkAqp/L
SDxJxkTjVVtwEg5OVMq8zIKTWg+Oiyxy+tjlUc14SPrWUEb9Km7lk16Sr/xEtaohO6GlbxOh+kxT
Whl+PFwSv/rYUs1kSmayoT8JaroKK8GpVM1UfXZXVyMzRviexNTYKAtmylS1YzdzSBeuK5LxMqrW
elbCMdOLtPI1oyqK87YJNl3H1ooff9ZpaLHUfR96re11dWGEosazIDwNxvgkCNuc50l8EejKaabF
q5oRh1H8FPrYoDFJjXLszrI+MtpSuuwl7XOXsPesb060Ir1IGn8dynlh0F5VLD2WmZUp5ERuxxPN
hYp7Ftc8ytXKoG3pE0uPRP00Lekom2UsXKlqckrHXDG3D8zsbFW3WT6Ugec/nlT69s9/nT4df7o/
RPPX76ezTn/96zy/S6/q8u6uPr3J55+c0MW3j/51Gmfa0r8dzZlhhIdTU0+b6s+8+WPoAuYpAXd/
H148z3umrfrxsSdkoRxhVEFGhUiS0dpTGCqzj8gCY4sEuzrO8uiKpKlExFvfkIWOuWAJSZmIc1V4
WAYgeUIW6FjB7vDglDJLuoTBoSch7KgLqGoPssAX7eAKIBo0gKdBJFlUUR5BMXIbVyQkqTyp0UVe
pqEZZZIhkdzR3NBwu9st4eyhRKav2oYwD6RkKsqA07pyD3G2IIwoVJFXCZ7Ew/UYGK53OpoVTzVD
twZbssvLpDW8xPZ4ZAZmiMT9m2b2EJ/DpzntGZtBWMS9BIHyJg+Nobuk/vsCTn6YyD5ZAieq6OIC
TCpsRmTs+kFKXchSEbPTLhHP8LkPctt9isoCJfJD/JAJ782FuU0LieC23nyvSgsNsuZBWb+RsvhU
7RhQXhX0Ruljt2RJ8CYs5YR3bmLLXvrxMP29rFIcJ5BUigmCyT63ybs5KcugAPmYELPWAmPUPC5W
uRHQJakCYD/nFNVVAoki8muA/NukVNo1WonpRx4U3vs+zj4OjCBrPSTNfdahww/QBCZIAchcmErG
vNSHdbT1B5Z87poPQYT86xCJPQJTUUSBypAugBKcfZsLOYw8lrsgodWq4Su9MfRvwjF08lZZsMI9
8tqiBMHtUmJBUMoxvJ1XnWJKLrb4pFrwJrKXG12XICucTEAY2qXReAmhDRAOF53GSq91Ozb7997b
22SdXfQWtqFz3dRxUO1nJTgNRyAXkhnC5czkKmHMSJf7Eidu2Nv5kAVmReuEa33Um63axAv0yKSS
mYupCNuIi4jeIsZnd5lUsVXH7WQV3SY5KwOjNwHEKic1MyfijeltmBm/E23fM/S7+q2MctYhdvfY
5A71Sc1b0XLw+7RWe3hYoVJO+tuWfJT9YcFWlohM728RAYYSSZcxkXtxFZmiL19VcvFRF8TVYWbI
PqPcluVMebHaCwLgHOHUaE0WG7ndrmqDnRPuryQjMJHkLdjoEsVZMCZJFolK7YpcaFwnTAZDybT/
UHqzsAGQpXtlhg0NaeCbURwdTQLE15p0yRIBO55boiyi866h+S5LM3fraRkJkdwTzrrMGqPPWUas
QUqMQJXPdM019XI8dVvFzsXMSXNhgc2JjWd+sEV95gdJO5R9CDfhNBismJWO14ap0VeZ2WZixINe
4I2mXR+2mH0RRqbKVPHQGdX0SSRblhl3YgtEAst0E98YvJR3fcH17KtL1QX26Ey6OEsN+CUTTP0S
dNExq7hLqvT6POzdSOai7qmdIXSjapBSFz8WqSpYlSwIlwILI6dpxPKDQJjAhaEXbK1XwlWYV4pR
sW6MDUUs46s6rgdeKp1gK6xxLZ/5Na/DBJFilHL8TqKrwPfUS0WTvSukkSrXc1E6Vfy6oJbgR8rH
MMxRtvGrtDOw7Q7ndeVR7TwU4mqtmuHJcdrGp70Qip7hp0V73Al6GFuCULKNqii+LcqlcK6MHjOk
OCQnVZkOBkm6wmZi5F5IikBWYtr2q0xm+WasArLg6TO3uxemBlCA3ZrC3NnMWMKwisZBhDArZOt+
/qWgCwTI9A1b5viMwrSCLctQBklqizRGNmi6p+6bYEVWmtnyfjBEUzIEcymQLBKcBUm5zBPZbcAS
PU/X2iZZeW8iXluJa0hGZHqLWHVJhDN7BFIQMsZAL6kzTv2OS9XxYee6BzTPZAgoImP2jUzJx64M
pbAum3xIZN7x1uxPcrs80Y3O6Ve5VZwgSDuEh6uS6x+XhDnbcB6Ut0V4Fsk6vcpR2JkI5++Ie10l
GeLlws65V35bNGYmqMh5LYo6aNRZyFv9Su8WsBzZFzG0LQozExRcqerLDhTETbCinxNeG/4ZsyNT
v1DNBVU9pwUVYbSaIXnEAI8848bL6qYchl7m8Ynr5Ha/Ck50JzRCyzObhUhInmtnl9aMr7AdpEiZ
aNVmY0kxLCI0BUvlnS1vZC5bsdWtfGeBwdn2ApPA9ARDDqGosgo0ObPFIRxqURhahStvRC5aMjFZ
aUSXghFY+iXzDVQmI99Cmfay5sI6e/93yGsqKvi4UoPgoPquKyhygSJdC/LtbWcRU9nIprwKryad
MqO3mswgvObsPcqz68Ok7znb9UJw/hdpeYbUaVzQpm8m0nZnNbyxtE34ERUtU+ABD4xrwSqtHGvo
A55uhpXGD9Pfp21UGNDZpZg2EqcDSNuBVFDpdDZfVLjexfSDVyS6IYhlw1FO9S8Pk9rPqq4AulBJ
RSI3i6ED1Vkgs1HhwyZ5xwp+D6cla1xFp7URrCOuGOGZOnLFdo3EDo3lqDoDFPdmhlMlVEM9RkLg
m61AUeKorfNG4V4VmLJWGWN+hY8Zrp8tuNEeueIspKJITCNUBOFdubJgLHsxIjBo90SOPvkqKsT9
8PPK2yEy2yRclGrEFDGDJ8p1WbyvqrXWeguMEAkrnRnoDpGZhfRuJZZJDU46TmyFx6ZwWRu1pTu1
49nZ0qY0fdshalOg2NrY1ThIR7Gd5OaojePzyJou++HlSngr3OSxIdk1F+GMd0rI6UKY3WMdO5zO
osAY52PEBtDuybskzo8HCbVorzX1Il+gNMXQ51yiRgQ/AKyls3jeZ7480MkT5OhET0OjzN4e9rV9
BCSgWBT2MCCNpvWuGONGEMRhAAFlSKzS9biXfzhMYZ+Bb1OYKUrrKwnlZ1Dou6tItZvgZNQWjGGP
PjBzgo2PItPHAP5MH5Wo5A2JWsq18MpvVlFTcaIeE2jlp1lhaKYqVGYy0qu5NkjRAehrEjJsuTKI
Vzh5qtl+85N59hR8sLWBBA7patjrZuyUSqoGYUgpz5sN8wYnTla+X9qHedkDVEGF4T4ipExTsjij
Urd9Wbp+Tzk7Vc8b1XSdxmmBF0TFqk5Es3RC5zDFPYawRRBV5F1Tq1uvInWFJgzrkxNPy4xRry+l
+Po/ozIDCBQt0ryY2Goz/RMpmvepn3KXSgsRdY/fqAQjt7AHGfNqU6V+O/wMXizXvldSnvSN4Uoy
F4KvhxmZvmHm+tsU1Jm4JLcaGHM7igBXrysncmTHX5VOtTpMRppCyDM602lvhluOYNiTc20F0kr0
2SjGFeX9LbF9Tm5r35S4z5s7NzdUPnLByS3/ppCQMUUmAp7drfLFet09cjq0jFkgSjuP0SYGu8G7
0JEcH6XC9kRYDVy2dTs40z+kQFqC5doiSsiGcu4apVGd1Get5RrKyjPjv6FgBUeyFWzOCI737rMl
lmKU+2FMXcoLMTc9lph58vmw5PdELSTZf1GYTGyLQt7WkYciNuVxWZmNV1+qtfwmDIuMVwrat4eJ
zWtq90Flm9oMZ2RuS4OgAj+SU2308/AiWcWmawY8K03BgdjtpWRkr2UBQjENWJ2hMDpTqULHzkeJ
ChHmTXHjXw9W51RvvePEyk6pDeRqC/y2+xCfZRfdOfrXqRVulmLOfbFrblZoHuHIKcOUPG6k2BVy
o9S6nPdgu7YH3gob0YpRkXUv3OsQGYvp8eSq5u+li9ggXN8ktvBRuTws+X1hb3sF0u4KxlbVcr8V
KJcVZpQ1M4SmRHfi6uepoL6uIusDbiVzcxW8oIskF3ymbuRIlWA21ZugXQhJ+4IeOowKymwEhYB5
DqCmYoDEyGNc1m8k7S5qF3LxeZ/q3kgZGpk4FYSTQZoyk1UeiUkrlz5GLjZs05y669uRRxfSSl0f
ltY+19umM8XELdeLKr+R/DgCI16FEZfR1FtlLSGKs0B/d5jUZORzA1RlICwJcpPoXDFx4cpj7U2N
iFhYi+GbtBCNrMnOFTTgIoobr36iDXAvP6QsooQdHVO687RlcHUmV0IvYRZEt6ZBEYxLbKo8Mw+T
2bc1Tf01nAdGkZmx2dakl1VYNU0n8aDxq2M58VMn9b2c132mmbQhzNZ9qTLaUK3eJJjSWjCTfdrT
0RRGckhx1ehcpCEt4rTLJXQDaj/quC90wXkrSMNJQtDXSTxpuD3M7z673yY4i9RKGQ20H0GwF5NV
L+mYwUh/HhzhvhU0q8j94OB92XnLIvW69UfJ1wim3q6K5rRWNiL9dJiLPYEIQsN/KAyhE6vNgLiX
iW7qSTrhTZsXdpa32UaO9MCStHD8+c1TQ4DAIVhMSKI6PWlwi5usrcaxSwWJ63LN/Uo15O7jzzOD
aKdhPACJMzq9uxRkgca+h9FHHmHaZhRQLS8CZxiihc759DUz78VxAwVSQcFHQ2dvl0zfp0mrjmDE
1TozZzFn7VX8WfPRA8NUAluaetinIomAKUVHN0MRZ4bmA+bfD4/yMc2Mdhi5G70levo3tCPhAAxm
RRBlUS7cZSqhbkX6EEw1VWh02ttYXXDQ+fDGFIc0XCYwpRY4cvsMHSMWRLh3F0GvKI3G8j927xIr
sLzT7ENroVJtK3Z1gq3XXgKz+2oQ24TnoLlATAyVBITZaW+OJjFiUz3DJpKfSaslbLEPUqGui1ir
6DgQgXrkrhyz1PXGUMglIPSGD7w/kU0w+XY8GzndyJZwIVwfNvo9ewkIYhgGQzjqVAHdJSikSs0C
t0ALMaojo+zdK7l0B6PIepSUqdCYitcspAd7Yi06XtPlKgxdGih2l2QqljoaYSCZeB0ffOZIQWpE
cWfq8dLoxhKpWdCIijYKAq+UeKfYfn1NGgwjBDeyFxiHpbjPyTAXrVBJYRAjm0FCj7qtUAUd+qMt
c1irGQXGDgka84fJ7NkkMQo+IRkJ89yY+d+VHB3qOOiakcA6tM1D/qbYpbOkoD3tBRxs36IzExtL
E6aK7T0d/cPUlamNygy+SEbO/QV4sdevMd6O2C5h/gtxcZcnKY2ZV2IOk7un0Zlowak37So+Jk6x
zkzfcvnUnUerYSFgzSdI7uPJNt2Z4Vd6GqGOVBPgwtpOT6SvLqZ1N7rFrsYz4gAj5ga6a+d0KY7t
2fgxngWIAZ9D1WeOp+o+JUGYyOhvrZWNYFRcPZ7q7S3vzPpMNOPN3wpgGPRSUGTHvol6ya6EqzZL
aJYzYJt1cKbaZOU57tXIZR5auvk3avrT9Nk3YrMApnhlIlStCkQQv4+7wJCD07pbiFl7bQbgCeOR
uIMBjYPJT7awQBFICZJpl9x3D+s1456FPjn3zcipDexwRnMenMenSzN8+3buv8jiJOcuWZd1EYsU
jFt4cWcXMTMw0ZqoJ9GQWxqGg4Nogc99sXmb3iyqpBijRSkBbEaBa1RkLQi5mVKXFxT+uIQT9tgl
QoqKo+Eo4E0Xkuwyhy5QPwgxutoZQ1mkyG1PW8BX+9SmI3nHMVicVpGBFnZJ+GU64pomdC1xbiM3
6xOMXzrEDM+ZqZ4OdnNCNqI51V0YzoUfSmH2E9ani4Ul0Jbn02LxIFZ9F4G3jot8KkQhxnzO7dBW
PkrXtSWaiTkQrmIwcyli75Mqelsa9lgNqEibqVArhKLWm1zmvhYaGb1QmveHeduzw+G6HuA7lCPo
hBl2ZSq5eqW1AjqmYxle6y7Q1yCVZ8U4hEYcosl1mNqevj22bfTrdeTrDL3gmZVoIRWTGukTRhGI
LVnejXrrYf5BsGQnPsbw7mj1lseLq+Xe8HNJgjJYxOAgxnLIvPKTY5AEV0xQmbcaDml4Q/JOqX4e
xSoKGrDTYWB1uphqpq3ad4XaByRC455EqziXShPjz6K5IMTnOgOZqagiSzpT0P3c1dko9pLX9SAj
n/tOfTt1fENT9wwcR8LYMzGoI1u5I3+Urw8Tfg4fQPf+0hoJZ7iQz+/ShQEpODiky5zk2nr0xOvc
D1ekk8+6MDtJk5jHWp0adSSuD9Pdo7odurMtXmFlpnsomnG3iozQvWi0hZRqP2PTuDxcHAPtMwKx
LmZh0GoyxxytE7P4tirkwEhcjAyMtSPk9GocXWokUesc5mxPPRIiBRgSiYghFrj4rkiVrmVZg+M0
6KCzTWs2q4brMR/e9evCgUbpp8bUN+HNYBa2JdkAFPZqqSa6T7oaVoAUT8S10POo6pY4ONcNvsKp
hxHlpEEKuRA/n6NbAFv8wQ/cEy7Dw+aup8XT0ESswC0YM0jjGwVJuSzcLshyjxbhDcr9KXCcWJzX
VTO10PWgrRjQbWe5G+E8WGWXgp2uizP0Yt9gd+eVqRmoqBlsXZjR9WhlmJI4y+yc62ZuLk1m7GF7
Zz0zqxJbHFLq8xjH8hSPU0wB9v2aldJCSF2iMsOhHSlYUdMIDUC1N/u0NzocoEmbBZi9x0jAC7Ze
DFTouO9gBl3qQRi1WEzQW2pi3uBcUBovqW+KHrt1jemYKYggoCFZnwNbXUvGPooijctJ8DUJfWMU
bqQIzjA0ZiF9qdVPnZSbRYTDigpwTNsYQ5hxH7MlpELdQzkPy/wzuqEbgpnZLk0N6i65yh4ggDUi
65wmOrGbzH2lLGnaUDXQ7qeA1SsMKnLhvbeJeGmlZ/5ZZ07DwOnpIt3nEX+aGicSynE6HInOts2h
xLV8KkNxuDZx7lPi47X+ORRM8jlwknV9FlODvPXID1B+rvddwrOa1thEvRKEIIzCl5HJ0QcU9BcU
v8Tb5NZbYBy97biM6cRb9FZiOIyrQstt43jq+NOussPMvEbc652uDjkolfk1MhAjS8/Z4C4Q2VOC
2aUy2yVRZZZlOCTjldWjiG8Ub6q3vh3xHl3Lqub5p5QvJRZ7YNUuzVmoEYbCzysZNBXHW2Wb9gL1
GB5YqHxTo7KnnlLJ81Plsj5dwsYLBjIfl22nk3q+ixOpJaZ4gb/WTR4sFIn3kWC4Gn+6o5XiBqOZ
8VfI48q46FQeCFdS/LktkwWV7SGg4kjkdEMCGnJAwbsWGPWpL/RhrPHC600X2VgsfD28N01LnMW2
HQrTCrZsnJRDVHs4Wc6TsONVfDbQi1ymXE9rHISXF9i5bzbMqU1D56rIcIDqGT9tgCPmrSprSFc0
ZzqjltwFjmIk16k1HJe2Zh1mbo8DT39uAvNi2HQx3D9z4L70lFjHCW4+RoJF6duIqE5Tr+Jwseby
PIHGuUEMBaD4Qif2ZoqqVeqOJZAML9E57U3R6qx+HVi+ma7Cd5rhroQ3mTmsiuMl5Ds/SjMR3KE8
U2CTpp7cJURDAMbpuFPljXLZ8XStWDgq733SLYwdZ0YdGx5vrgJzKf7vM59tvicMsGU+iQso0Yag
HkkfW/GaihfMW2naOU7EL9jOczSxy+ek6y1KhUvqMsNVE7ym4ar3VFOMhPXoLyH6vSaKap2M+SjU
ClDIndFJ0lIcpQF0bOb0JkOwaldsHXDVUU5yR1g4gLKXrS1yc7YUNddbAnINBia78Ks2yCb1F7Pb
vZ5AcPcFbs5Ar2Q+6lzFhSR7EfRErwYrO8vt7DTh0rX6ZjpS5lvq2hQWjwlJE/Sae7uKOQIAXvxF
MFTGd0XJBl3EfDV4E50sNjLBii51g/GCr9vjdhNc52fBhW51dv2uWUurpVrvPpanP6DIcCoWHak5
apML0jdDQlROhrMgdlw/4Hp5I9ULZc978D7n8v4wMZnuiFTupbBlmGMihB0dRJXHgdFZDLVIzclN
avb2COvxiRHageOuUtz0gO7DF4wzXJGFNezb2fEHRFCdRD0GqSKdBboax4eyIJcxTs47K/yIFPF+
nB2nDdwPjWRMKo4+H46texJEIE3c+TCVf3REvVnIi4O6bvoUiLNCQwATKtXbqdZbr8mKYYb+nF03
ZnNCTztT5upN7rhApunbYam7/nyHhIYVHFnEPTCYqJ7jzxbFblGOUDqMEubyzMtUh7QN+engM1FB
foFdGK2r+T4std0oyBkIaNktST80VDBRJbUOS3QvK+ADogS0vL8rbDvCDYqHv3qRaaiCVrnZjt2V
lI4LDaolEjOPzFpZj3tVdVHnxaiaj1a21pc+P8zH85AGYW3xMTMMVfRpAn9wedqEF1EvwOpLBYOM
rBUWKO1lBxFGQgI/XSM1w19Sh0NlJNZdHg92rDIzrWLzMC9LFGZZxv8j7cqa5NSZ5S8ign15BXrv
WXpWj18Ie2xLIIFACwJ+/c0+L2fcnnDHd+7zLIW2UqkqKzMSVdsFDtZkWgx4dbj75ibiyij+dFSY
L9SJzlAhVJgva18dV3448hDzJTK/CGYd5MhvNrjoJIBWi3Ntfa7ZO//8g8NqFzFVFbh8isA4SZ7S
rC31PA55X1dHPg/Xnh2fbYd/4j1Qr/5T/v3dnPQa63YDtkMQV6BIEt9iK/O4u5Zk+WylkjN0DJn+
M4Dt/BkfR+W0vj/51CmWEHwogjVPwdzs/vfdgP47VLgSKMCin/HCBpFpOA3EKUAKchN2KshbN/H/
w5b7aORieYCMciObOVWRuM2Dgz52YYIrO+7Tufowjotz4xAd0FBgHDWVWQ52qxO4bq6k1j7bZR+H
cXFy6gHwjMqFjXmQAIM06wBAZjd8Wezp74vyZwgKJN+HwVzcfVnVjD5xMV/UevmslmIRUW7SDU/b
IubZ+u/WrkzdJRwkcWvPsxWsTdzZ6m5Yp4K+/f9MXDzTZ0Qzi5owcx1MMM+uu9799ncTn55JFE3x
dgDYFITJv29kKqK2TZvGKaQUX2KPlI7qvw0DubLPrpm5uG6MVNw1UQ0zc/CVRPpdd813KAReGc3n
O+Df0QS/jybqNamrGKMJG3D4BJO48wJxmzge+nbpTdP/ly2AaADob5TZ/8AqJEvDQidr0avMKr5C
DQwI63ExV9o0Pps7IMwBhQS+CSmAC1/TLWrk6Oxziiypctah/TZAfi1k/2GJPpq58DaUOHFNI5jB
YA6ifa2HLudufCVJ++fzGNCmM4DE9cGEA2DdxQqNvA57CSthVdlSsi58SUd+68lUFUYysZrNrItq
6enq7xv9E4zTGVR1RqXjbf5nCmAOgQcxkpLSFvXtcKuK6RA/vQsgMPjXq4iP837+/Snwm7HLrsOJ
DiFiYkLK5LGvc7JVm3YTH+2XbA/ejvU1SNVnrujD0IKLQ8wCf17689Di1N6jeHTTzFeuIv8zJ/7R
xMUBBkI0Qd4aA6pfondQyp1zG7bgOwlesMLLyYoVHgBcXqHupzaXq7ms0f8wrbJf1ztiPnmZ/z67
F8ecpXM8LjPGOya74Zd5ASR4JTZ1EagHW/pA1Fyb4E9GDwKWf9rtI/CxXKb3UHd27Ny1aJdAnCSb
6tG1yX0V1llxDVvySZoUUucualEgbMYFfxm9LFm/9NVQoxO2u+uS7bxC5+pd9Jruwrs4y+VtdkNv
U5q3x5Cu9NW2ls8H+q/1CyfAnK5pPAfWF9Ad5WNMj6SL3kKWfV14dSUu+OS9jKF6qFYAu5v8CXdk
A0Wawq+cf96qTp03JTnpx/4RjIb58ShGlMGaXKN7dGW2Z5zUNTj7J471o/1L1GPIplbHGvaRrPIW
WwTBU3g1pv8EhPXbKC9pADQaERsjYGVcB4APIwGyil7bguFJbscc/FjVITKlZiXdX8vJfb6Z/p3h
y6KxwjM2biRsg+2ulE9LlVcv7Z42azsV6kZu57Vbxv2W6aKZUI6/tpk/8UuY4LMGfIKiNaqqF84+
NU2nZYoJFqTLfQvgdHs1ofWpkQBzDB5YQG4uK7dizMD64TpOQb75v+ZvCkCpuBRHJDqTPSnCrXMV
//VJCz/MfTB5EdHOzKYy6WDS7rPH5omAJgQN5dnK2zTf9AtAs3m/ubqWf+bQfjd6cXNmeIGGTg+j
7n5eneE94W5ex2v38L87O+hpAvwCsgAU87B2v69aki06jaxDy9YDCyftc9d9oWmaR6a/EnL8Ea4h
cMJLNwZSFk/CP3KRAkRTSKZMtIz9Lp8peEz8XVw/03BcT6BZ+XsA8MdpPxtD21gICmEAsy5hSiqt
s0nEjJZ4UZ3AV3qTZVMxZNWVmP2zMaH4jHe8D9BeGl7cxVOgLQopGe6mVK27bhs4T7X/Ck600urp
yq38x9bHkD7auriUA8n4xHvYSqTHbpzEczZO7f363+cNQKFz1Ibd8EeQW3l+7KRyIaVI0QVHf4n4
+1L9z57iPJIPRi7uHYl0QV8JGJFh/UoB9PAnfgVA809m+7eYDDYgrJSeM8DIjF72v4yemCaSxqT0
wfx5E4Ov7yEbY6fNPU2M2XgAfrV1kcbC9/bgPGvFK/KJ4EV1WROvuO+IZ60i/1vHhfseW7R/bwBK
8/HaNMHyIwRIDfFXP0kXBIt19YLHTvPmoAth7Y5gJXLmlpzGxv9asyjcBqpCitgVY5ufWeR+RGnf
Hzq3obs+yMwpyxR9n5JovNrO+NkhQPnwzJ8ZYkUvzzaYWGvfAoBfyneG3syn5EBYnjzEx/gO9KjB
NzdvH6/Xfv0/ov7z1ANAkyCGOvc2XARsdeAagDYILRdtQ5rXQjTv7qTGQ5L47BhNoMpeqpDslRHY
wv2c3DVtiKb3XkUinz1drReSJDcqiuhT3/jl0oRT2WcNKbyurd7qmscs7+Z+2NULOGNBqd21R19l
5L0DovVn7crqhgswMZVszqJn48bDtak979A/dhdYREFWjpYX97KuYj3ZsyHEA1pg9zagBCZi2oQV
y9vl+98P5DVLZ6/wIb+FpwXRqFqRknL3wIJ+WwFrapwqd4Ptf7AEykYk0uA4/2A5CCqRxOBKJuUg
G1zfx4Gv+kXn/XKNzeMzRwbnjN7CczMm4oXfh+SnFYAP3kIBmxlz4cW5JleG8s+/uFyfcy8G6EZQ
G/wDkOg67li5S0hLWXMWHZuUxVMRTuARbsF+dnApR6dGMjXTpmqI+62uUTsArgekzODDdmwZ19bu
RpskeeQPHer82hToM//qx91Qdtb3XjMdzZs6JuambkO2Mw7je6L86WdrK/krCion2/x9fT67az6O
6cJrjhbpZCfzUVsm7qYK37oI5N3Naorn0uG7/2ArxeqcyeJ8YKB+XyIhWY800bnJPXDylOxl+1Mp
vjHej7Qdf/zd1mdeKv5g6yLUQQpa6loZWqrBrnvZFJNWeRjpK0O6YiY6R1wfDlLk8c5z+pGWFMfV
cDfnpAchCVv9fTSfnVcEAxFQBy6yxf84xw9m4Iu7rh4qWhoDuKRfT8VI6IFZ8gxWjOH/aexi6hze
8lZUpC67+hvhmoDoqQ+qXVCRjhRjf43N6jPHDsWEM70xin9/wjgaEFsi40LLkPXPjtH5ADa6QZcz
/DHJ2MYJ9ZU9/5mrSPwETX6ojwFbfBFfZWDgBeAYA7Rx+upr/cWhcfn3BTu7BCz9pbdI0A8OyFp0
7ty+PFkhgEqmxrgAhunXWdCkS96Gkd17vcg21l3soa9tvOajHPBGHdEWpZo4PfF2ct9wMamyJUm2
oV7MDiBTX7Zxx5Jb5LbGNTe9KNCkCI7+cU6/LtS3G6dZkpt+CNqvAtVUqDYoN/dndzoQ7YO+JqZ1
de/VWr6xSJsOBCfoFMz7uOrKaa5EkLtc66Osa+8tVQY0nMEgu3KueQMa0NTmS6WzeG2DqN/woI2R
u+nAyKRyoa33mLhz9yyzniH/n1nzElaONM+sYq4FptGXu3nCkWibXmf51A3NwSSpzZ4kGNJ1iSVH
SV/LMCeA5u5sRnrws1d8ztuU9lsUFqOXNmlD57gY07f3XsKX+ns9BTJ9F46QaE/QMauQqo300SL8
vBnSuc5noKlvXARZN5MLuk2qtftFWZBw+hoSDzWyFCC87+ne73rx5puw2tajHFekjqoHrFslclXx
6Ugz0d6wOhhKS+SS89aqk4M12RFniQ5pm9ht3E56HfSxOLqLWAq/aevV0JgQKI+zQgBf+rZMrXkw
rnV3NQHlYwZaxHtPIoTJXbagX9Hzh2KJ+6SY+eh0echyl4DnLBuaokeBS4kkKxrZVYfYU/5xAXHl
hleMrg2f69UZV2jXrZ/q3eLzbiV1Ox545NVF06b8KZmMW46unfNxbKH4MBt6Ahm/m6xcwW28gn4R
W48+S/OkSSXwpAH+m0miuSm47qb1PBL3FPbQuAiZPzzOMZc4l228MVnrl+4YmDyoIg4GRA+c4HNo
ztcv9BzsFOsigW5E0cSJ2rIqliuxZNXR534C/5WlxZxWbVPMFfFf595VheWthhWUxjuvae4zPo4F
wgpetqqvC8pive+HZEC7FG86oJC8GaIdnqK3LVuMC0LtTMV5WvfJfTh47c7tM7pqe0o3le9W36sY
xDG5KyNQYXSz3mc19UrSz9BTySJQ2blTV3az668r66bbher2KE3nbcJxjPJ0zljpRJnOCY2zfefE
8Xq2RoBHViGn7kgxHIQTBjfEj9R6JpmXq7QDL11TJ6uZmPZgARhbodWyX/dLx1bB6DZFB7Walyhq
v0bMJjkYBMfNEvlkV4vUewIzgixindhdzUb24mujZUk7V5i8toptCDftigDR9xBGgv6qk7ErHETP
eZKZdj348bLRjR6PszDm0MCPPzapnbbpAjWPVN9wO8xfMDS3JGE4nDwV+7cCCcrHykT8Wyf86Tn0
B/Xit+OybjtR39NwdnaQO+jQNOBn046xGkQmgKyAVVxp0P9JTk5qCpKyrynFTPXuvI3FlBx41SPg
UUvj3vmJjA/DElbryatksfQGMjlCMXaySwe0iXD7R58ZimRWPUKvpvJYKcmCdiRTZZCa8IbS+FWy
SrMhWcd29iFII6HwIsUZP91Oq7Gls8JBndON8Jz2ARQz8tuonLOmTuiiLRoiOc3zuIj+2fbCO6a1
T/v1bJK+9OswRjQWOae0m6dVLRP6UKm2RkeUL9huqBqzAZuLs7dhG/0KVOZ+kRxnEW/bCC2zhPtj
aeewQvsZ5CdyeDJd4GWCYGdIgj33ZPbsewRMqKnqyspV3kZ7Qh1kP2f3QL8gJNTh/EBbFp6G1lR7
IHnn787QuGWKN8opg5u7X9LWPTWgYFuDeFo9mkiFa0cE0TpUBrIqgw6+eME03BH6npjU3JjQ59sa
/IWg5W1SvpEeB6Sv9v1yIlG/JUg/5HPXeVBlScl2DHVNckOpfZkTztcka8Lc1HVWeoqPp0CDp5wB
Gt5jCwGipwhgqgUdx3qTQCJl7QObkY918KsBjuluStAVoJJ0uIu9QeydLoq2mcuGVwaQ6FPb+OE+
MfWCJ5udt3oQujCihdxIn/bdCfGvvE117z5oBTR8nuHVu9UmaLaJRHcmE86tanh4mOPGX7A+4NgV
Iq0Blfe8sVzCYLoDaGteDcGgvxDesm+IvumDTuDc8/rM1pHHk2N+9Y727usl6fPMZGACRI4ebdap
k76SephPEV8Sdlx41q4sQCdFS0145E3FIArjdc6ODLhPc+WkQ9HGAt1rvqmCVYNI7kFOk3MccRsX
qVrc+9Slzgv+nSlTx6V4aw50KWsoHmCj1G1Mi6RfspWoiZ8rMqkW77GU41ANWbiFix5QjibsZuFB
+AAa/LArUmdKT4NyAFByaz4e2TSr27iq7R3P/OlRVHP7rioh72So/CJiSJTlWS+aZ4/306kfNKCI
gYbSECPL9GDR+vDkBNT8mqawr/KODNWjg1tGF3L0u0dVB8tKJ134OPuL/OKa+ocE2HBVOcDiARpn
tqqO2C/p2ewnHWQioZwT9w9EpGLNPK77nCxR8EQS0bwETsIeFYP4iYKODMhLXO3lNcoEpdtM8c7z
egahFSgkQQ9G0/s26MdD3Q7yaRxFr/IW/64p61jzG9X61XsUzTiNgNMh4sFlWIAmdKBFN424fCda
HSaszIF7TbsKat/5MgdOdjJeT0Af1lT1WrqZhhsPiMFN5boQZ5jklsyKneauUiUq2vPbiInbTNaO
S74slOcNVeltOuCE5x6t6Q69ogRsh8lIbyJlh/va6d1ScOUeIyM4BTVLF+5lkN0oOh6pCk8+XUNn
I3n0moXeD1p0NwENKLbXwLeLB6BoyHdp57nPC6gwm4wUNDDN7YDk09pEZIH74w7NHSdyd60wQ74w
nG3kz6c81iPqHhEJzDuT6NdUmpttFc1TceYnQTFmjPedre1LWnt82zCRnqp0Xo5IgEy3TorvA9sv
L+NAersu6IYtB+d8gfxr94KumGwVQHrngDMpt1FExEYvhMl8Skdzg+ZptIdS3AcoGdBSZ2G9zhJH
PHW2WdYcEWapnRF3UZtkb0k2Qu4ndYYVSxN1qlC4vTGxRYvrgiUkeAs9Qu+kO824zFbaU/LNo9zi
4hHJj6DtDfS8/OC2RbD6hD+NTm3PTdnEjdp6rCN7NzAjSlBV1pS6Tfo7sHcDmOKNYp3pRcErdOOz
9nxkkpKITVsbWpLlZAxcENlOSX0QqeQPZOTTU6jmbo+7KV0xf05eVSCaMgSfy501QAvmqk7D59Tw
rlRzC98ZCsUfFHRVnlG+Jbeja+Q9GnohajYsrN1xIfxdavrsLpxFugppEJRKqX4ll/ZH1Ety4+hq
WcuUOyXis64kJpgXBFwDf0iZnnLRRHwDTRO+IVjPc0a424c0XRDBNxxegjD8pmUgl4OWXHv+aAgx
Ednjz30z4cch3zhpQE+tq/0d0wmUwHqLe7MFHmAbytlu3UoON7o1yQ4xXYzbVyCFOVL5gxDApnMU
UehBzQHS+jPmsV5JkGK9kmEYVryZ6Yp4I7tnSePmWoKEZnCcphTORFZW6bB0PVJtKxwh63RyFWiv
uwkripAsJe6Dcbz0UE8Ws0AdKI95k3NwxzbZ6nDs34SnsSnmzhSka8LvHavQi8TGbuuC6GY9REo/
tCD2Oxohpy0eQewn+CbaR2jv9avIduo5HqZmk1LIszHrRHHRLcTbcmHYQ2okgLagBqhyPEBAkUKG
6Rj2S3PbkQhBHg4D7hKv7qPvOu0wCd0SgNQ9C+mz07l+4deptwE3qXkUA83yf9Zn9NGSnId2mb4L
TZDGC5nq9iLCdgojxz5ZZABLMUH3KQSF5pe+xSvMZFUant057nyQDpNuFysrN71u+w2EcMR6gIcq
W9P1SKExqODJBqpxzk8pfmC3tAg3BVz3FAQEP6rJqQ54P+ORFi4DqgkGm2IiAb/XNR1fPLBj7WJA
fVOsBSU/zTyhWlNB/+eetNx5CLB/3XIZM9SMpyw+xUPjHSbPIFnlRjN/n6Zx2VVhT74Axhgfo3bq
n8BQ4ZWU4c5HbEvbd79Gxb8IqK5PsT/2S+77oD2FdllAduDeTfw8jh08RHkzuKXye/8prt1sHwov
vI14vNxNyMd9BVIPnHGxzaCL5gmHLoW0Tvo9YZKACMtDF2nt1mkJ6hYUSJV7joiyjB2NFuEPO1Ki
V4hY+LDqrR/9AFVRBt4imq2Yy6fvakgysWJTTX6QxWYM8TySvAVRzGRFGFT+m5sKZ9i6SmZT7iV2
fodTDPH5STsjMEQC7ynFe8IWeHJjYyzO+VEQoTJ819GlumPpiJ02M85um0HrNzwFpu9QGrAAqyTJ
SHK3NfAV5yfCRjizcxA6k+rgcgIO3VCIAQJyc+dHgAWJ6s4N8QguwsSoeOs0vtj1jdtCLUn1CwA9
/nxWHauQW1WQESM7bxg8nZswY3iHe33K8zmhXVdQ1ACRpg+8+TSGbvUi2pG+RnTq2apzq16tm2mY
EzTjD+BfDqMa3yDaKShZpLKjIPCPpbKiQ5AZeD2+T2EEadRhBk1mxdqGMzY+BoPtli5srjfwnFVb
KKNmLxdCwlkxKxE32SiwT8Lp+EPv9RlyGkENz95n0YjW+RAPgMLOHJOaJpSeWIIFK0EKOj5gtzQ4
Ntjc8laxcULfj9Pbn27CPHjArsfS4f4jTyZrGlPGZm76e6AiVJcvTReeE+tdMGztYJv0Lp375luY
DvQ1XYYakJS4BSEvQXbXlLiNU2c7WmhcgNKYqGwf9+CtP/pDUOH+psHdCL5qHAIaWihxVW5cNnOF
dic628kWWsvqzMA1V9CQYCRDqNECJo3IlmpsiVSKsur/EcxwU3v+Bx5tiqHFb61cC3WgdUTAuL5y
1GLvAxCujTkIkepfYOz0h1yhqPaUgeypLsU8JfeJJTPUF6eamYJ5y/gqwDJb7YhmmMAZtOIEyUk3
xTo7oG6DL02CLai7sBkbtMNsdGjSdGurfiY3lkE8dW0z/JDEEnsYGUdUVhboZ2xFxuulcPHYB+fS
PFu7bdvAQczaM/IDFGgVPyKaw2r7NMhyY2v/2VKIWmAvR/6bbTxsHkYbvQvYP18qcLR3gru1Xqne
xZ5wJsEfon4xaV7zZdmPuI+D0nGD3t8sBu+tcghB2VYGzejtBzyEX87I7XQl8L63ZYLswiHruaVl
MCkFyIQ/mSZPEfG8aBaQ714jhc15qjyaQ1ayWpCuVfTBmSJ+7JD0D9bE4cFbCu8myzBpm1svlLHa
VV2AjjwlsqRZdecdC6qeCtFQZ53D0mbp7dihglrQ2TfdKm4jJO2GJWuLcULmAAKEaCvOm34cHoUJ
7c+IER/alxNTB8d3/De4nrNXcLH/SAhW6DzxqqXNR2+q7gCnkV9GCj/jDCGOjuyGadkCqsrish3A
QAT1Qi98JgRqZmGix/fFjCwrE+HiuARksj/FEMcg6K4qpwQ1C4KUpcMfCC+wP898H8uKEU1PIb7/
a+sn1UOGEzNDImxwzbnzuD1ydwTrPfCLNG9qt4nzPgDh2xB7Yh9VQfbWIHa98VKc0GJpF/0Uz06z
mmNlvpgg6F7xECIbjVRsU1QgdQvzUUmQrkKJD1cPnvWPzD9jhTLGHdxbSKAcEmr5bjSgrjBST4+K
Js06NumMKCrMBpVLS6ISfYzjbS2i4NRXMx4L6Wz6MecLG/agp2i/yRZ9trpz5HFOCP85hkltyzrR
5mHo6ug0hOEMn2zpO6Af9mfiy6FMvcjbqglurxGCUOh5xt3rkOL2dbwqkGXdesttauz0gulPdyoZ
8eBEK0ku56QvPNwlx2EeEuwkN70RU8A3qu6z44LOrAIZOXcLFSxaIsSzTy5IrdcoVPHN2LnxJmpI
tuvn3pxokw23sRsgvu+FdlZDVYkdaWz8AlLbdBX4M2hDGB7rFq/tYzvz5QsCNhwfUU13jHFZhBz6
loAROAOYtkb0D7oGfAdDOuyAeRvA2QTpylZKlWst0l3i6/YwVlO0XcyMgL6Z++2weM6ql5JusnHs
biZpxDGuUrMniRa7ThO+xjMHDAPn7hV/9vVRp5zt41B2m0i1zhpQVL9Egjd9P3twZMVSd8/azN+H
JCMHFVfwDZjr55H4fE/Dodr5NopRfzRBOVG+rGLsl5JYyBIPUxLlDZJLhcahffSQF9vWTVYXvnTH
XbOAGVKH/BeKf9+6LJC7fuwgn9ohFQBeILqirR+VqcC1183VcD8ph57SuY2LxVk6cOz0wIylVYzP
SdFcNvTkBbXkYK1Cxp5aaqsDJH7MgfVAFUDXGEpwODdoP0Dp+azRHO/dEZ+iAk83K6Sp6wLJOL8Y
ubX3vXaeRSa6jcx8qARnzbCK0FTw0qBqVLLW2DUci13PyLSh40qvGoVdkpBRfZVgEQUmMs0gHwJR
5E3j4veQpbM/lwRMbTnLHLVTWmZH3k36LZ7J4OYupC03LAgEmAuSZJNQZXe4XYKT28dLObcq3uHt
86N2PL6fXR6ufBztu1jhERO7qFH6nUi3Uyw0lsLhGw4xLsQUladU0QsEibyO3Z0cWvdnnYkGAgO9
st+t63SrYebNnXYNKQQgEl9Gx2HQOBRed6s9yFyZOPjOG8QgHuHpntW0PipvDF6slO1BZh2AnjpU
r2T027JLp/jBmqj6PjvOtGqSFlQdHHm9bYQUGFKKE5oNKaFH7sfBwQjb/ZijM6YUZYIbJ4q69RhA
t2JCCuXWb/zusFRVdUPZoL5NQzrdBFNs7rAw6TYiqrmHDNNP4CjNPom03OBJNm87zRawk1QUPC8R
Pih05wPPPDQ01528q/k5vesvFiyRUjtgShrh2AWUZl7VEMUv4UDdVWI70HBIpL/ydohqWtAqS/f1
6DvbmECPC1mtN2Reoq0Zg3A9Qbl3M8soPkEpeM5xgr2ibma+HgeSFVD/4aWmyImH4FO/WZIlOQDQ
3xd1hdhC2hB1k3Ty954JIAninVsUJ0O3rc7GzRhCjToloz4iPBr37uIhdVtPOO5wRWghlmooQULF
tqO/zIew7WdUA5L53Qk8913qYP7l9NMEBeZzZTNgfo9gRiNtjWCT3PNKRmsiGnKW7W6+9o3THcAa
K4tmbiG7TH3Oy3lM63JwHbSheqzegBdjfK9D9eYtyLUDw10Vo27Fbl4c9QC4aLdtMdEiN64Zs1J2
NvzStj5OKdS6yN4xoOJvgCVaZZUMty3qYQ9Cs6uNBt5nRV00gYHgCNwXPkRhfy/qotClEfi2tBxW
ZjUd1e38czrILXCHKTqfw63/vX68hs373GZy1oMApB21yd9tohY0Aww8AL7Q9ydDAI9GMnI9SFyW
VyqTn1X8kegGWhb8oOgQu6jCN1zY0VXYoHzX3E9I5Q9FBLa7WZfRbQ29xEDmdAIEet46kFG8xuHw
KY7no/nLybUDGvoCgcI82tqDEAQOqDnJHUTsvSeoUx66O3REHZtvCWDu4nHaOGB5mvAkLqfN9Mwe
zfdrUlefVYM/fNA/zNgfa+vo+s3ojPmQ4/nSRA6RPVyZ8s/K9x9NXBScE1dCX1v25ykPkTvs1gjP
1A1UwMv0PS01kO76QQ1b5D+vshqep/OyCv3R9AW+b+ymmAzn1W7C1XRvtkgT7as9h457Dtga+ek+
xnn4BYLaooRLWV9b7msjv0BtddR1pNUwrxe0LKNswHAdBskXtrRXivqfHqB/t/UlxRTzwyn0a8wx
SlqoqpISNUogWd7/vpTXrJx//mGzzNBiR9/A2coZlsW+s/obA33j/8/IBXLARRqRyxpHZApQe06A
B5PyRnbXODavjeXsKD6MBZqbiocLzCy6u7ECT/B6jQf1+u+DuXa8LtxNxom2JoOVGGVoiIsim/Ff
1gQ9exn82RlvfOFReiTDRgbiKYjoIt4I8n7aGe/b30fxJzMG4Ifpv0YuvQQxEpXJDEaCnO/8X/06
OMg7sqrK+Q3ZxCdQK5fzYblBYuT7NcGlT88QmhIBPAV1GRpSf1+nFg/EyjUwLQKRZ2D1CxF6EjOU
MXLSfx/mp6bO4nUeGuDPKpe/mxJp0ERVh9w9akCrYWzXWYrAUE/Bm0val7/b+nRKszPLAZ4t5wbY
C99gvCpqlulcKCjRkWZkPhzOd4Le9WukwsZt+tTDM0Kp1T6KLrdXddU+25kf7Z9//mH/A5OUNMgM
Ac1dPfP2Z3+NDefP5hTsmY8GLmYzarI+djUMnOmKunX10q3xJkH1ZX0mYA3DVbzuN7YpGgD/d9NG
36QP10DR/0falWzHjSTJX+lXd/RgX+Z19QFrIjPJ5C6SFzyKorDvO75+LFiqYmYQlTFS1anVlOiI
zcPD3dzsc8sa9Q1kxY8GyUc9EPE9viHzcddrLtFErm1SIIJ+O5vXdm0DHQ+Z8ilyWWkoWMGckKQ7
eREvm4pH0jTfimHG2Ktk9qibDY2MGth4JICroIlxOrIqgjYQ3wAxHYqLmUy929SRiWfs5vw2ZZgx
qMBMrhcot4swo1WJFRVovokWKFCxMGksM1SIEC95G6MihodMwJtyTzQkCjycQvf8aFb2/PGkGVQ4
kAI4E4k5zIjRrdaA4APzdt7C6kBUENyDgAAsmgq1A4w8VJQxqkO7TRqTS0qbUy/nNrL+mRXKJ4pz
JSZaBSt4aVo8+IGA2LLQh/LzNzHYBj4GQ+0xqWr4TNIqTFf91mQF8qqXcykwxrK6Jh9GPvG1iVmc
KHjr2VltN/03DUimX5ksTVGhhIKeBRo6H4zIco5KFqJDrApNKRJu4xIMuJP20/3sqgR6MbTGygK0
SYD2Pj2SvZpN6Vij7ioC89LJ03VYq6yLeHW2gBQFNQ14gj+xs+Zt38eK0oU2v42+EWLw9t64bO3i
Jdq0t4ThUvDPz95nPhwyqiOL1JlZKkkYBBkWY4hH5/az+gIsph/7Q27LrrEFI849K2xfHSQ6fwyw
CK/0a4dA6kXAvSLPp+VWXux76KueH9WaBcweqInRPPm5lTlHcn8WR2QS624f5pO1DPkf2/p/Xqf/
Dd/Kqz9ccfvf/+DPr2U1o5oYddQf/3sRvzZlW37v/kP+2V9/7fQf/fdQvRW3XfP21l28VPTfPPmH
+P0/7Nsv3cvJH5yii7v5un9r5pu3ts+6dyP4UvI3/78//Nfb+2+5m6u33397Re2kI78tjMvitx8/
8r/9/hvRIvmLWJv8+h8/u3zJ8c/M5qWNM/rvv7203e+/caL+b2hyAeqsgjkZHEsKHNf49v4jTfq3
AQIAERBokM9rBkk7FGXTRb//pvwbvYI4uGg8Ah0y+HwQKrUlajD4jZL0b8SGpFcMnM+qhGTVb3+O
/GSNPtbsX0WfX5Ux0GG//0a1mqJ1An4b2QekZ8H8qco0mUMf9NW8xMI14X4aVTQlAp6zI2zxRDhE
dnloG2QXPwkBl3T93TdpqioQRQWJbNajICUwpCoMkE40++K7yN+H7YsAtL6+NGYQXKsygz+ApjeF
2CbaQwQ0L5FJg9AjZW4Mc8C7aoCX5YvZKgZkH8AKvGnfuMsJ7lExu4f5rtjGB+lKuTvaCT+m+3h6
iQM8illgWcBhI60jcJCfec5nQUimLINlrgCthB8I6FkUwcesob81ZCmYUmupyqogSjppU0S/Gprv
aB5BDchGeWgwrcGF8tjdoeDFP5TPNcSbzMkCV9s1SgW8bhbMRlORajSFZWxhEbcNerN5xIOUy0yK
Zi6AHblO9r2jockfPmZD+lt1G1jeC/Uq9o3teJAslO/dwDk/x1QA8m4b9HA6nBtIfHEbnW6mUAaI
jRsxx1m31GaicGhCF0Bem6NCft7S+6PvaDmJKRzMd0YNQFxEnRqmkS5ZkUbaIxeoubUsPI8AoelN
bUKhS08zHwXNh9mQgPwRd6nOGiitP0K6F7CbBJhG6YwQU56OVEsLIUI+HGUce3SqpxyKINwFtw2+
ckyte3ovKdDvE2EG8Hm4JxlwtlNbI3oI5mhUkd0VG2cI3wIO6NtoMntg/lVBRtJMNIMshUyz5uTp
5JNCUNEC9F9vquINGCbG3FP314/vgZMEJoecZSrUIFVGTY6QbQbY1dTKb83AEo+nzuonC9Q+muBF
UUcFRJn3KtEEEjN/QCeh5mZ2eqE894DDv+Z3upu6ALQxIkISVh7tq0+mqbCzEYW643MMTlU1J1oA
VGqMyxSNU02tk4KQCVCXOw4d4+T8zSL/Nanvx/rID5cpGksWMmThNn0xXoMF3j87aJfibQOwPijL
YhOSFFbo4q+cP0prk42eGxm6VTIamekcB4eup1qJGoiTcJmb8qGJ0qkpyI8oRgIgUzOs0SfnfYKP
zVETnBq5MldxjeBRbHdjWT2lbS2Y0WhyYDXQ+MlSqnCvcvnlAqiuCX2nzT8aLv2oLPSq1dQSwxX1
0WnQGAS4nrUoqOQHb1LI6FqmA9g/Rksoa7BdCKksdXazVGqVvFYxuX6TubMT74gUhb6fRjt4FW10
9DBv9LXjidb1v0xSV6w6j7gEeZhssHsF+TmOWDED7XzJqCSEx/gPzf+4bCgTgJ0mGfhA8fybB8ik
yPqwbRQ+8/RK7l0UBqOXeWjBC70MyLWoYMyYFv76/DJSV837J4DKRSCc/+DppdvBO7WtBLRxYJSg
IEqARLqX+6tfMAF5YAwURTf0wZ363WKI8hadrY3VDbKjV7O9gC6sK1mvqrWRADmI7nyBzCm9ITNF
SfQ4DVtLuY3ukm9gUpE2AWAzdv/U2oANhG7iQN77y/nB0eQi7xNIXr7QfpE1HR3lp6NLG0Hk+CVC
5w8UZ8YHqNxAmTbdxU56r9qDk15JTooAQeVNFkPFygaF/hhCBAwXeVWFyrcYmYpjB0QX+nX5e3HO
AE+vWwaj9/v6U36cZI0N9DUiVgAH8OnwFvR6VbwetxZJAM6Q1Jkvpg0RqUMh+xFYEIb/Xl3EI3PU
iWijcjaMAdsxqtMdQu6nTlQ9pDgZ8fOqGQMUvCiRSniRUBmxDGCtipdhpsxlq2wNs87uk/nx/NZY
M4Lg0VBVkKTiRqLylqPQa6IMVIA1ReItH+LmERMoM85Cw9j6axuBB7UAIhsDJQT6wVONXIWOsw48
8kZwIzQA9cYTIyXGMkHt8ihphRYQmdaCG4m30xwKfjp3E+tSW7lDCck06scgwvhMuoKqdSfEKtAa
/HYYzOBatnoPDSm1p9sGhKPSq/IKfA1WrP/SYcKjFMI4oE7FitEDjLiea4HuhDriJGA7NA8cmj7P
b4jVSTyyQZ2lEhzwJZDlwKJEeFMszxHACOctrG65IwvU8UkFFH+jHhbQq+vyS2WOqFnGqLecN7MW
fIACRSJ93Ehfofhx6hW0vMfrtJ9bawgEV6vlQzsE23SeEFoNCeiVoDgUCMaXtqyccTDctMoZrFmr
U6mhBQExPdgmaBobNIBU0wxOQIuvrjjuMddYfo+ExrTfk6C0A25wSKnimX06wnbpFnUKcDXrz6js
IGoW7NoDQjYBcAtKHijoPywX0Q5SHu2X4IalH7+2jhLarqFkBrS/Rj97deRUEgNQZatSvgXgahkW
zkx6jrGM61ZwYhF5ALShUWPUUyPF/4sxwsm7XPRk4DGkyL39C5uF8Cj9aYZ6hSwAWCsp0KogvB4d
DvmY8j700JXgzJufJFn9I5qB4BUKBJB8AQH26aoN4K6b0xyXcS9ttak14/iBy1P0ZVWMqaMTMJ8s
UYMytFgZKsBurem1uAPgu4BccWKpNv/YvUzoBbeiZx2lsWrLBiSsLRt5MfIkBaND5vF0kGM6j7WA
XhALmMNL0oGiKfEhLFj023QG5I8hIlcH2hM4RChmn9qRZMBOezR3vl/90ka/mmyCdYls7aZyii/x
vt5LVuZkE6RC59Bk8djStccf9qEAB7lVpCjoMx5IpdHmOcaJp9zDYHNm7gjoDLHTbeiITyShl3uh
V6LD7kYEstMeeZMFaSJXNO0FFDzP//wE8XQKZnWS9LHCJ8jhRRjNaLbr/ah5qYSA8cBhGaKuBqHV
eSB/YUhaLsfotpe+xM2hRbnz/Fn8mzX9GBDluMWyUrKK2El8fQsk682Ax1R/mTocgFOAbx5IyxP0
y9IKJXorZCZh1j8A1wZQ6OAHgkbj6YwmC/q0AL3Es9FbXMA0IeY5bYpdfm9Yk1W9oBLhEda4Bukg
ccOiOqQ5+t+3FKBEeCZA+FtHdfXUet5k4BkIpgaKP81eO6DLyWo9+UkBwSRye65u53vBUUCYl9qz
33i1O25YYJK1lT7+BMpFoRmhQyg4N5YGLeRYu6t5RzIGK54Yry6aq/TTWCkPFY9ppCwyxpr5PIQ7
EOemZmmhPddT7cmabcWabjqHyBFkEJvprckly13tDZ+VC3p/x9LHSCePXTynEeTQzKxFikcu0FMN
Xu+cOzzGN/UNsn12tVdbV76Przs/s0tLcwDQhmRou+F0C5gJcWNcscAEa3EDODYBGgRJFV5N1AaY
qk7KU2NpkB0R0W4B3ODAurtFsoL0aI9tUCush5WqxA0PDLuXXGn+8ChvoYDtZOgkesCLw9KfBC/2
lGsZ+bhvmQPlY0fyI7DEZg5bkGY1VDv+GmobFOUyDei5aN7fp+0lILkb+dBc8tBa/kmUD3YcyhIa
Ok41CAwpEh0zTZky8Y0AygwwZqAndasGl8r8nLOEUGn85Q87OsQB0F6B1z7lLOsuCVS0v6Or29W9
aa++XPSb2uHR4WmnjghZad2Wb3Ez+MGtjmxfY4kAcGQm7ypW4xlsn0Yu3NMFJylc8DiDaAoIdVpW
CfWmqAS10IAFb/z+e3En7HuvtkoPd9WmcmNArHq3gA5z4ZRuBw1jm5lJ+uxVTj6BZlqOaj6SdfIJ
6CwdQZYbPZITD2oLn4QkGRSYXCJ6whJOXHGop3apWKQUaswUOjEt9VrztUN2B/1GR93q94W/2OJ9
jd1uG88QvLba3Jpms0Cm3wLFK0M1aCU/ePod1EWt81mTzICJA0BhonfwgnBNBzYRtncBDnWBAmMW
1denHCrKpDSFfU8d81xH8Lxw6O9LjQm0gaCGMcC/wfFJZUnlwHxyffZcZIQf5qhznCPdA27AFO2E
kAqLN8qXaWNYuS84KTTTB4+9p1jjo9J2idw0Y6EngzV0o6+NkQs2KC8zJF9nSQZ9dpgGUpAGeWcp
qGfSRaAhivJxKGvMZDj4JdrdIySbUsg/Fbw3Kj+d+jEgDEneCERJ9VNFcRwr1PtmaUAzpLSJmwCd
XCo4dbJcuD8fa30O0w0wgaGcDSQixMvpS28c0yKoYn2wmpQ/zH37ig5q8CDV3MQI6lbeIrAExkU8
e8ApD+XW06hG1NO4TlMFYkO2njvqd22T2QCrQlWqM1VTfGxe5tv2NnZZ0fFKMHdqmDoCXYMkTg/x
cisBWdVNB2GjV+OVd9Dx7xggdlZv68xqH8XH/JuI6yZjqimuTvHRwKkzkXaVlLeCPFh1MaN9Db4l
/17lr+fXcdW3HE8vdRAmpJpH5EDIyQN70fSYvjR+60U2urc4N71r7zqPFaiuHfYjk3Qrhdo2qTyD
MABovWhTtelLIrGIYFcqZWTxEAbpwMlCjZeKxNtpyFLwtcIGMuWv6DkDsnPiTZw7KGBea5HFARfE
f9FGc0oYO3Z93T5MUxt2AIreyGYcjYDowYJ+R1we5na0zi/c6iQC+6aLOvLyKG+cHgthMcAks4Dw
Rum00A1BXmULfWefN7I6lCMj1FDGpJmTtsQRkARUFpvWzqTwnh9YiY1VMzopLqL4BfZeeg8aAXrH
2g5jiYovOnotuaTRzU6Pfk5lA6EVNsWHHToxPs8ZEg9IIVvyXBWohoOaLRyf4+Lnq4cGHmFEew8o
HTQpUZ5jkCe9mesWdjq8R8LCko1vCRAInIBXIDbk+UVaSSXAHCQLFCCXAOWg85VjPAypKMFcYbxr
NnCPUK2FWMPoqnvwl3vhtTiaIZpZltqS3hRg8nbgej3/EXRPFpnbk4+g9yOQbLGi4CPa6l2QEgQl
vBl8G7biq2SB2X8LGbJDvTlvlWwMKjaFUZQFkESB2CH94InUbk7EaURgFBUuKIWvQaFhd2PsaOga
xIngucXjWVffSlEMQ5UhQwZgM2rhdIQ+FUuRgxaJuMzBDhdTMUCpZZIerW4XfWlfha3oyq7uGg/l
gdUTslKygnEIrqEQAmw1upRPz30oplrUVDDeOujUUdzW44AXb3srOIiIgiu26PNKAINEKS+JAH+R
Jg7K4lxqUV1zOJ2JP+whrAKesthMt4YjmyAznG2QVrizndvs592KjzuxTPuFbMarS4dlUGya0nxb
dvXPOziSGhYMtPS9F8NPZxMiHHxY1KBA7Gpug77qr8PMu1PJqsitDgSOC/sFpXBM46kZQ9bHZSmz
warA94DOLr26PX8QVjwomNs/DIinBhJZSaKpyLErliAz66r4rpQzWDlB6PLPDFGv0yUdAkkrMWGZ
ajyMJbdDNiw1x4mlI7eCHsA+J41xJJuF6iyZ0iOoy4KESzpEFZzaXt+W28AXPM5bLgqL1V64FgGd
WKI8l9HGfa5PJe7rC6TlnBQPWq41JZgj72nJ52yWydUTdTQ26lodgFQboOFJfKVemUolu4qMVqVY
28dgi814numdyfp/cpQ64bkFhoB4rtPZbMsyz0QDyxbtK1+1gB3wB7O3hwd5w6aCX3eQBAyLFl0B
xWGqAC1MwOUtDV4hIC1P7kiTbrgBMaNd7Dg4DcWDNKpkiTb4Opm6HWtvdhVcKX/Zpo5aDPBoM9aw
ne2xmp5xEPX3zElgS5fLpXAd+zmas3zxsXCKC90aHr9VHksaau24QyYVuUCC+/tUv+PGJq61Hn6L
cOD3Yu8VicC4+VgmqAMvhujrj3ty54NbjhueuYhhYM2jHI+BOuiJoMwR6FrxQG677/kkQrd7LC6w
NRkwvrWz8A4jAPyCB+aBWq9ATiA/ksGOpn2dUpRBMtFEGt2bwPEDHkGG+1qdNtR7JEAjgI+gddaW
kG8GSPXgLutrN10a0PS5P+8ggSHG1IkyVHlo1BNIXkAmkYMXNxCeQHIDSp9HUGX9MxuUxwIRh6wv
FWyoS31I52Y3TKodRMbdeTNr0RXQIwrAuoICKAnlpioDTLZJhskqEHpaQzlydp5ykTN3YrYD0KOx
VaUUrnUILN30bcxdnze/tgNhVQK0EGViRaNGOZeVAB4tsUf/ufQG/o6HQq22lcyCVpFR0K4RQRxh
AUeKBmt26hq7TK6TLFnAyVRe1s1lBRaB0diMJaMGthogAwYLeK4MaB36BE7tpEoEipIZdvjrwQZb
rsV9BdmzFVsgS7sc99ATslgP7bUFPDZJLaDYZmk3hgL4yABvar3UaxwQT7isZpi1FA1yTh9Do947
alRooIDB0IidDlSOdrztdhpGNjn6LrUzL7b5ymbfNGvH+dgwda1JHboxFpDnWAYqKoSMNa9Yy7Z2
cx6boGLQRm/VZiJj024Xl8T4sh/6vQ2OP5cd8K5G9x/W8HQ83STd3DZS1WJAxX5CTbh/i+xX2Wwe
VDfF9GmMA77meyFtiTQJ1g4wSWpsk2SE9UiyruCCdBIjMeUILQhTBc7Y2cyi7+fP82pYcGTuPeF2
FNJ1aQlGoYQkeRsTlWAZ4GWk0pz2ufQMp3PyKzlz4fFBSwRQA5PpYM2dHFunLprUSMAINCPjKyIh
a3aAGViSXIL3BvQ2jIGSX0W7lGNT1OXMA9Uglj2S5/w2vyHN0iRTGTySI846e6xRUdd02i9gFW1h
ymgC3ZXEeiuTMA/sU8wcPTlMn0YFDVRNQ9Mo2pCow6a2opQBLtVbNRTg9RfQ4C8QvU+dyAXvmngf
Ohxq7KI71S5bDnJ1mEe2qZ3adBKUZTTYnidwrUIksc3ul+Th/Lqtxo5E5fXHCGmxkG4cRxB1w0r7
rnEfO52bv5DiuWAmh8mMrdk1sD+R7dUsheQPTTaGYM2lkTYrJLoJnlimfDY3ayOyoxxcGiQHtLkw
ta5gBEGrk3lkgnLXmt6FdSyjnJQPqZP1qjkrqtNPrKoV+dJP++XIDLVfJD5TiijHSLrHzAcjcvGN
dBiRxkxpqzf28J1wMkQOqwi+etEezyC1V4wRUlGgH8VtdE3ec8DVbCJXtcHPhY1JEhXsBx1jRumN
0yQjx4E4rLeA0jYTWOpA+GwwJpR895n5pBHRoMSKOimBkcxXXGnTbRRPcJItC3i9egcdzR8NFq06
LVJjsm7aQXBBgOtpzuKppmCRGqvGxE8wNjyNwS7EcixBZof4qwdsZBCteGZM3PrqoG5P0nZoyKJ8
JBjVx1Bfgh7in7EZlJy5DC8dMw3LskLGeXS7VUhZG3MGK2Doh7KHJIKQShu0S/RhN4wDvBpwIVdO
nph4zgu06CYoohSo1ZKL+7Y0n2Ur3ZK8hf5kwAO3vnKfbG9DW2Fca6vnGXDyd0IQ5LGoc4W21Abl
PVTDlUbCIl30YAJs6tDUwt4674hXUzKo9f1pii74J6XUIccJU4nf+apnmNkTqv02yHh7W3S1t+ae
tetXV+/IIhUdxD1o1/sFFrviKR5l4FFvmLU2lg0qLKg7PBkhPzhYU8pvROWyaMFSk/88ShqY/KOR
ULtdjgpZaDgClohGJLIi1DkKs2PN1+qpPbJC7XZUcbDfC8yX2qammiRof7k7vwlWyxrHAyHTeXSg
xGYMWjB/IWflg3WvswU3d9p7eSvZxUH3K0d+5O3x0H2fHNEEVQqyqoxtyFov6iqGqsLUdwJmstMG
h4eeTTGWzgSg5PmB0hQw76UTdKGgxwHCpUQo+XSg09DxpdQQz+Fpj+NF4GcmWHWdBmjB4oKVe1y9
RY6MUbPaFt1iNAKMgW9mT96E05bzxI3OSFGs38JHdqjJU+OkmAKyDUks1cUOeB83cuE2iBCTXV6Z
ufs9u9B5hzGX607qYy6p2KZVKyEsFeLrb41XAkyTvkLJBclj+TVA5Fb7ncXv6q/nra4bJZBLIPbR
HU+92kA/PFQAbQ2grRa8lPs2cwbOhT8wCYtWH2yQYfvTEOWlwHQZaaUCQ9yt4EZWhQuad7KD/KR/
0+7je/lA+AEFJ3wsLpoLzScdTPNWsQdXv2SV3v7GR398C+XNjKmRhy4hCBp3sKHJbGZ46LwCLr1R
ttNFyEyav98vn+Kfo8FTjm3gcfn0MQy2Dm9xpuFyh3gTqu+FN9kLPALfnnbpNrJ5n1D0m6UrOMJ9
fhVdVjftYdywjtKqfzDQ96dJQC/BVZ2eW/Jy7usBDqrir/LxOtF2msCoWK/hGFRoMf5lg5rlTA6g
50XuJdnLL0veypFYEWZLPYxggKyuSUAm+JzPymCvRxhHdqnJhiaaAbOw2zpTaXK9Gd60rVndJvYE
km3Q6tvo/w2fQqs+xDYTQrHqpI6sUx6x4Ltm0FNYT4VrqDeX1V0/+VFxZYAeeNxJMevOXIETExYX
EY0HIEUCypNyG2mBvmotM/C+3AYefz09jo4AKoTSSr33/+UCIGZLXngV76MbMHO5uHJcgmhl7anV
6BvpAXhOcEOgdEB9iSg0SlaIyAAlfnZ1cVfYuccfshtiL7CYgRbxTPSZOrZGvdGSVCvmWYE12cuu
0GLndBtwXt8lW+aGWvORyBqADgxIUkw0dVjkKJg78Mz2ln4BVSnRzDe1F/hGayoXmqe67SG7Lu77
XeSdd81rHhNEcQBFA73KA8N7ekaHSpe6LsJ9kMaNF3FeVE8IiLCL+9c5+PmWI8JY8mGMipDVCcFC
k8BYk0iPdVo8DWl1L2kD4z2zdjqOzNDRMSquYSwq2KzFXnJRV/N7F/njDQvFsube3pUxdYC18Nig
pq4oe52TOlQp1bjzJHL609wJoHZ0foVWwx+Se8dzRgSSUKNuz65ppqTjURxH14YHEtRNuH9vwLVi
YD9ZMR3xHJ82/JExahu2bYzgW4KxkO99Psy2Wtw+/cMBUT47ghgSr4oEVGDz6CkubGFH8HSzKznZ
NSsBSLM0vkePx9NHeepgMcYxJKV/APjsLLckt3IRkyd2bsk22IIt/q5CutMU3dKFltYvlZaP7VO+
OtS1ZAJ7O+yj5QYqP16zWa5znzhJzWdS5qyuH8RacZJJx7ZGjRYSKHWxVHj5Quz7Tt/Ob+V9amkX
oz3vhZcUGJSUEduxDFLDq7UwjWoRUUcEZZoM2T+oM57fLywLdEQu9Ek+5NiSXPoscv4iM0oYq+4C
2QIABcEorb33UBy9o9ohn+dpIEHjkDxCYmPTzUDLxvUCrl/ArFXDFlPebURWBXn9Uj0yTJ2DUmyj
thBhWLwWHsm2bPzwBrh9d9hVt+m98AWicZbk1T5Et7FhN/0erUlucJM8t6wwanWOdSRLdCCnBLSD
nl4DNeRKxiFAlRlCHa74HUkFa/nSbAYcixJYBLD4H1h9Qas3z5FJytOkoWBArB4gAOjpcp05JJKu
AY1dNk/tUhbfFLUrVH/kjJz1nlzx2xoq6kjQoH0SWWTqFpIrqQuHnEPImC+WkMxQuAz9rMvsn962
GpjQUbZXdXB0qdS2hUpKBkmkeAQajL9HGc7RF/X2vInVkRyZoN6QkRIEEPuJgDnr5Q0XC07XL1aR
a855MytdRDgWR3aomMtotXSCEgUUotBwU+Ghmu5rn+Sm2aDulW6xU1vUrSqFnST0AmwNbifiETP4
Bd5N1Sb3lIvs1nDiN0L+JeAZ1QF9ZEBACH67slj5m7VaB8YMThS0uaPvguZviKBuUWoyli/Zg/DW
LqBVaBUbUHKTJ6QGHZjN4KCjyOq/oifcVW9Ap13uSPMiY+5XvNPJd1BznyZSyuFVBzo7K7gON3jf
fM3s+Gb0FuiJmUJuovPEG24G6CndQrOGldT8m7X/mAdqPVIVMpTQyxqtBpd1eSPs4guSV28P7NLO
2nZWodasaYQLEGQMp07IwOtdhVIuphyyFUF1M7ZPE8Tkzk8oywj5+ZG3r0YIp3MyjOS9ZEKy2iyh
rqy5/8wIdTD5QWs7XBpo1smjm4WfnoW2eivC+RfMgKcOQFfAtpEMpi77Bsy+UC9VRiuc8n3Jcb6W
TdfIEDD24NoWPDZDrUsf52HESTDzJ0zij1IR68itrQzCduCVFdDuggv9dGWMsEAhYoAZTbmZ4ju+
9RNWp9i6CRALAngEvg8aY7JAt3LgZmm0pAYZtua+nG8D5eX82pO1pSJo7N8PG9TaA34+pJEBGwNi
vjb8QlRghykzY45xabMGQ3mGJQ/1Etyu8Avg/OqinZArt4YUMhKVLCvU+e+FuRZQV8Mdk2y40kcz
gAl9l184lMdzRl3JqZ4nWcPDSK5OODOZWUIeGByIDDNko/790oBp5nSHddAbjOKSjGX6qrcBBK14
7xcWH72vSHKCnlOmN1gSCkuKAttoKaMxHGJeyJy8D2srltBSw8tN65+3t7o6R/aozRa2ddAG0O6z
4nRThrdqz5sZz+LwYBmhNpqw5Hwi5jDCF6WTNZOtBiAp4xmteeS3fFqco6FQG61NFcTDUHSDrFXm
Bov2RRn7DiKhipuqAaFGiL+en7u1FDwW6mOxqF0XT0ZeiBDOtcLcSS9RWN2B38LtNqIAWTBzBIZp
8OZNzTi258eJkPt0E7alXoNeBla7Rr5QFoCKAojS9cnWgHKfzECPru14A033MjD8pHOI2h8pmoJb
Q0CQHS27aE6g2c3K6awN59gCtTnmquz5AaxDViGHpjiglCY/L1VpzUFsS8zUwdpWhBodob5FWIZe
gdPJg+IsdIZmMh6/NNHXfFFbQNWg6qk+NhYhz2a9Ut5fAyfbEukqEdhHQ0VeDjx25IuO4oVgQVdR
VC14JQDaMit3JXC3cXuJdJoFUTM7i3u7DqApPEAgrXTkNne54QqkcKaeZJu6ve+1yJXqxa1l6dCJ
1WYGWYqyHKrgbZpiq2m+Vsq8K1XBzPs7fXyqR/U2Qu0d2BDbaA5Rn0Lc/qpIv8xNb/Xt7dK9nj8F
n3YIxodOLCRcFORT0WJ8Or4o7WRonGE7RpKwn+Ru34isaOgzsA02MHdwfNiC6FigVi3oAMIqoBiL
3GazhyycryKSLbfkeSu/QpTdVA+GBxVndvS8Nrpjy9TuTEuDX7oAMYV6Ufj8A3BKNmdBcOwOgoQI
3v8f+Wnipuj9gje0yisC6Po/8fMoU19DzRRjHbdoehId0omvAGCjWdK2QTcQQCKXIR7UbDmQz0+n
92n+MC2eLiVQ/2klQILcCl+ERzTlTnZ2VfmNS9oLWk90EkAEoK4WWe0rmDbiq2Qj7yLk6Fln5rNj
pT6Eiku5vMa8DPiQyEdR+iXdCOhWb+1mh8KtpVjSPcoy9vlt/MkxwCTCLvR7grWf1N1Pxz4RXUJo
KuLt0NUXRXo/jPPdmDGuqPfiAr24SBSB+gweCBh56rBIVSx3SgwrrRNyjth9hVxiuslcw6k2gImh
aAxeN2iP7RsLqpKMSIycEto4pG1QIACWD3lgyhMZYty1aTFNVlu/LoE/9k5XQjBkZqTDVo4M0PlA
rINfFhTUPPn5kcOTI04pYj5A3kKrd3KrbESepUiwakLBKJCGQT6bbvfSkCwP5CWcrEKXnsdgOMwS
qz/q07UEV4O2bPSuQVsFRRVqP4RKXuoQ8ZissEMjvHA1QUc66EA1lKbmpLaM3bdqTQc6Hv3UeFbQ
hOzVonKRXqSTlRu8LXeBEy+9WYtvEW94tVK75/f65zc5BiciOYGOENyDYAI7XaI2QcHGUCF6UATL
vRJO3wZtvpk76O6JwxM/ie6yiG5oLG4laVuhYvXWrJy1E/OUO9eiOALZO8yXIm9nS2cvY2cKrNIu
ywrluudOHdVQBr/Y1CjQ3N6ViSfkhsWYSuKKqEN1MhYq6sx6pRkHA2MB72P/fbELe9qIvgQm/0e0
i4JYg9U0whoWFXTq8ZDLmV5MFo/M6sAdxkWwRI1xhj/XjMgOEbFHwE5CHrrUWxpMkxDD7iugDfzK
l+xw273niRoAgdhcIatDAlEiGu2BkQdj2ul2BFbSAKkv+EDTXt+B0t4q9f6qVhfn/Fp9TsmRQR3Z
ofZdmcyzLET9hNY1yVRMwRXsHmggCH1ZkF1WbQVKi9llcIsJNZGb9MLOZLdUsAZLbcsmKKEJqGKw
mdBs+BiaBHVefEnkmhG5s+xQGzNq+2GEpsRk1e1e0G645FZfGC+RlQvlZD6prRgbRR7lQYtNwoFi
upO0Tdnl922UeQ1XeOcXb+3qhDFU44AyBYTcoIwtctlVYKOarB76FLYAaXJwBQEQk8v2fDVZw/dx
Px4Sx3jqQ5Nhen2cf5oGYfLp/hzFJjTqEaZrRzvoHvi8N/FFvI296EUH5gnE0LvGY5VU1tfvwyh1
ArNEDUYUFyZrRC47nx9H+W0aN4yRrQSbR5MKju3TkenSAP6lEemfDO0whM1O+KqDx+NLtqv3gpVt
pot5p11locVO1K/d4R/r+YlJJy1UUQ5jMqldyKEfJR7FW0HmGsa+WV879NbxhgQ+VCIccxyNTPNk
aJmMYzBWszmlT1z5yms3QvTGmMn14XzYIT8/inrSHBpCvIqZnLfz99mRAG5JaxPNuNfcdX1Hmvcl
Fovou4jIp7uH9A3+GBvZQkc2NTCH1Boh7C/2NRTh0TexIUciO6AL+FDeQeEq9UzCXl7aoIq4SWrI
qVu/EDgT0iVCUU3iSrrjU021sRVVOIEEFNVdv4vBgLEwFnH1LBzZoBx3ziUjH6cNAgYdROigKke3
CjR6FcZlvrpXIPqI9nAdFQQ6Hd7rXVSGQz2Bs197CfN6n0MyvdMLM5JrxohWD96RKWq7VHKuJEUK
U3ozqW+gLkiJQKy0l/MylswxWWafm3gBDMkgQTq/Vdcnk2CY0SUpfCK2SY1mnNUZt2CnAVnMP0vK
tk/5XzECrBf6ASAPA6rl06251GHbBRLGN5az2XcPTf8ihTXDMa+O5MPIO8XB0f5fojHPhw7bIudG
R8uvc+RUmvL2p6YLpHzgCAQPF7DDhMCCzj1UEIjlNbAdQdZecadoJ3LlJkZv1nkrNNoTZsBSC4Jh
gt4C9kKjPDGgvEYp67FhjmB30RQQmyZ29WVozOJBdqttX5jJBasA8MmoCJkrMKyg/IMkFAhuqHM1
L2OvLWmSmPn39oXL3f46c/WrqjGF2YyflIflualNaJGcH6uGtT9yWyqxiscvEor4jyg0ne6NlIjZ
GC3wo2nfH6ZGH03REK1pLG4zYTkI3cw4a9Q2gT0VimEAWRkSeO5B4nFqrwenuTQtcW5mIAwtNO3Z
6LoruQlZlyl1BcAOSQZLyFBBLA8k9NQS5oGR6nWASk312H8fXyKg/XQ0Y2VfRlfbxo+Vx9I/WjOI
NxyaVEjqDfuGGlg5KHMwLMCJzuVi8sP83Ey9f36xPk8eRoRnKUn/4vakYx9RHqWkymBD1gYT3MIV
qp7p/7F2ZUtu68jyixjBfXklKUrqfW/bLwy7bZMEF3AnyK+/CXnmWIJ4hWPfe+ZEzMNMdAlEoVCo
ysqU82ec+8SpGSHbIbXRsnaBme6qD8nDCCT5XfppusME65X5Ag0c97m6i13fXEIZ449shcK2tYXS
6wk3nXWj/X0akmTvaUUGdesEEMDLX3N9x35/TeN0x2bdGvXUhK3euHGad81+v/z3ZWsRrhV3mtHQ
yfD3F+2hNfZGepvLaliyJfCfcBR0m7gGuKKBCSeFDkuq+47stpdZEM6rNXb2YrTcgjNkvmIP902X
Sdxa5m/8fz9eRUEH1vGNUAAiJfqNwSA2a2J2oax86EtJtl22LULES1OSzIUKaxaEFcz6xmrasCcy
CSmxTH4IQMdnVYgHqWdCgU2ZCz+90a/UTfOYJZy2mQ/WKgHwg8Aqut/A0u9+g9SqZImSTRPv4piq
dCxH2DbrZZPnrp9WhuTeEHImcXkizg4cn+5oJfiKkFaAnSR5p+m40ZbxvR37LTMSC62OVnKixAGB
M6tCeKhzUy0XEws7MKeCJHIPgY/AS5DbD2HR+XYESbgrOZBW4jMHHPuRh/Zx2dJ0xmrVvrvV6tyH
ZleY08e/CBjQuoTqB4dvixnAyAZHKRxY0TTmo5IVMqvybePPahG/viE6YA60NfFeESlajVinDu1M
RPf0cWQ3NAf8yZTFViF7PzMixNa4WdLBNjA1YY2kv2Nzu+0J3eHN0u21TpMUyFZ9EQPkGqDOgBuJ
2O3JLqCIzbAiLSn9MYWyojq4fqK3kIirNqqX3ba5LI8Ry7a/VnhkVDjfTevRoh25UY94+3To1Tpg
vQtlr7pGOWtp6tup0u0NRNeTvamr6GzqarZ3VTZKch2d38enORzu698/RRzIrsaJmgoQir66pW5Q
75cbLyqihPkkml6VTRPWX5MXAmYoKD3xNlk67RUJSn/1gBz9BCFlSHpl5DTthQ9dy+uMbGuIMaGi
Lwk6Yi9K/OhiIyDFhdo3LVY6RunD9NP7oE/GjoT6g/tM7nD+55d2+4eTAQebECJDexqdcdBbCnds
nyplnxfIJEejuR4zYI263N61Xq5LovbaNwReDuTjAMdiQkC4aht1IF5aIriRodq4cRkMVbUtWhmD
5trRPDYj3LaOlqqNbWA96jT4Bkk3Y5H4TfxaMNm7c+0aOrYk3LR4QWnDoMMSde0vs6I/aG7xF8Hs
2IRwCo3JjS3a4Jtlddv5uQbgdTtCZq8qNpdjs1jy/OUGv3dHpFOtoLrNYgpLfZiOPuaHfNBJ5IF2
XUKIYf7kWRF9QMUzzFtff7psW/Idxfq/oxXONOb81vOcd1QI9ykjr39qArcBUIdoRXLcuPgso+Vi
FPVYZH6T1upTRtPHDoy0ny8bWbm+YQXYC+gAAxcKHMtpoke9WEsMG1baMFIBDYo/m9CwMKCviXyI
zPoTU54t8C4oeNZIQsf5Nzw1Lfji2GcDbUCC6zfeuGzUsak3fW1LwRHnodgzLQhIQ5sWFKJQnTpd
ISTuqD4oVupzIkc3Q3E634KuZquDok9OXsHTndPAf2pN8P56QMmx8WCNc7Oym0U/2DO24L2CIv1O
Vl1cufNgD10hPpfKKX+E2vtY5k2C/wd43vbJrgX+AjIrPWAQ3eCj5i651qTWhDvFiqvETR1YI/ts
x5455U4Xogr3pO9kaNXzmOhhGAtUeeiSg7dUJNDO7dK1GhviqpmjxGHXUs83oIew6/HPthpILWnW
HDJwcedQ7cGMHgSRwPfG3fUooczcQV08KD34iqE/UjZ/bmmvhbWTAvm7bEjXO7hJ482oZTs86/4Q
+YBYBqowFHZAuMMVo8Vahb2UlDAGqnx92+U7Z7mLUSQHuS74t6aP5sWk9zW9Xja8UC57fa3E0RPb
4gCc4jQs1jCl6GOwOW19y3rS4vsmfraQsmD+NCot228AgE/T27HwY9/cSR3r/KLlPwHFPUwC4CuI
qlsgHWunNIGUHleqdtlruVl2TjBCB64EbXRQ3UFuLI9kepi6zCw/zUd73i66s4weWBIxZYzTCjST
P5rsqxEuOxOiHlVpvqNqX+7NiO6rTX1XQiRxeavQ38rC116a14jDt//xAtSd4fYokVlC9KCTGbv2
CHmLGdFDPRQ50+cRTylnSyP1XdZDE9vYoj1xLGmZ87xpBtjrw3pffR+25TZD3K/xjNvKW7uy5Ylc
m6aJcSyiwZwNvXm0KbiQwujTT+6HfsOnPGRQ0P/Fs//5nrawv2U7qE6bwCA8+2d/k+2cXXZVBvY+
3i1BcUd2zXP5rMgFY1buHLjzb7vCW8v1Fq2oes6+uS+fOPPExxLUd1xHRIYFW/fg35aEqDUqy+Sa
DSxR8C8HSkUe4kS7LVqvk6TC/JoUwqOFjBu8O5idBr+ocNHkjd6nJcUJXfDmiOI4f2Fp+aGU6b6L
K5Rr8tYLlsJ9uJyfrC7vyKpw4Qy6TisQ5OE6ZQS1NE/vbGi8Ak0aJGOeh5eNHXBRl9YouEsHNKg1
lljjFGjA+ER97IMwMOIzwfwQFl+NjfeT7MAxx75SqFQWT2rkbU3dd3fTTfYZhbh9E2WYdv2rmxef
H+kg2iyY3xDnTguvmtsyRowm+3ZfbsZdA/lj4BxB6Se7eddu+RNbgk9B7yobq3RI/Zzs420N7gHM
ZLlbNaLhv5A54Rnm+Uf/vTLuAkcxeFp6zaYOVtZs8iYw83fwhRr0c1c/eO3OMYL8zmtqv7HRvS2i
NATFFJddyXwQJsHpN3NNwhw03Rz5Kf916xHS4frTUNjkfYTTX5d5kK6ZtIa7xASOurCEL4Cf8h5J
D+ZXIT192QVXsh7AyH+bEy4AcE7MTeG03N/bT2zUNh50Lzvjq1VIdW14DDr77r9NiaQxTjV13pTD
FGf2KLqwjtiOI73ZEtAHCtF3Wa56KGNdsigcZqPtB2rOsAglna2j3LN+b7gfbvme4EG6OE8OZjhq
O/HzEg+5+DCxXt8Vu1G/BR2ou4OARZ6FqMXNz2z8BmZ55ASj7TsAhur490FjofUz+6Sgr18+jI+m
iTvlX1xiq/569N2EIIEeVjekBKvgxELtpD6Zb/zXOkF305ufnWJX2mY0anuCwo4cC7Z+OI/MC1cL
GeJ+1g04JGfMAB8CJ18IIdx59ec441/pAX8Y4tmEOV6RuG6e+sXK2MH5gXUEw1VqoIAHCAVPzery
XTMec+IX0J3YSoMQ/4xnznJkWwhCnbVUo9cebGuRrTz/1z2hdOYZV/8iwvI/eMmgEIegZZMW5QKD
PAVVzDco9iAZGsKkC42f/ZNh40ElXeXqrXq0SqHAVOG921MCo7hBMR0AIJPhF52ycb92UOUGvs4v
nupibyuvVGfbfzMUulLAQ+p99BOECkDrkblL+IfWt9NbkXxbyHDddX4VcZkpYD1sPxmsm3T+N/nu
6lniemGQLFVBMiR8c6qC/TN2Oco6oncV3Blwdi9woA7QhFNYVSHFfyk/Tenrcj0zPLIsfPilHJiB
XILv9hiiejnxPShuVBsLZ7hc1UitR5AtPP9iWZW1g9bvlSP7wldXm6avKgX2yX74yi8VfqtZPwFJ
AoBUVmlZe9ty4MQ/31m4xUjRUCdJ61+xng+YQzHxjkKSVCqVyHfs7BRB/BN4CR0oRLFiqiSNDuAt
LLEo3n6Z2zdeTrLDORoW/i8oUHFLy16wa7cmzHFaDowtncHD297tMwf9DX8AJv3dZUA/Lg0Dbsdr
TNACdERyS68GYYMLe+nA8WtQpcRXOMpZLJuYRhxnqW8ULzXTQqt8oZoWZOPwnNDq2pqcB7vqA9N4
s5xKkoivnZlj20JgXCatIKYH2wW5WVxtMyn3Gr0h6uO8yNDbPNs42UxN5cpergtWerADHhqqR8vU
8xpy2JX109z2ewzGg5op3cl1gw81xlMzHNOPigsGwCBrJPpMzJqu0UYUGOyxjeyquae6+6wW+hXw
MeFcVTsz0z9Xs3mXDS9JqfqNtW9UAK6TB9ssfXNywhiAiKp61vLr1CObvo19q7xJ86fC2enIHKnm
BYP3pZxAM9KmQeNuY1VDxmFBN3MCSBwCUSmE2dTnzGFbNVU2HmbJOi3sQTRmpw8uHX1WQr7YYL43
Pxa65V/O+s6jASSwwf6FMhc8GFOtQtqX5C0XCoeSBq9D2ADGzOSac6mqYRuUEIyTMk6cJX+nBsWH
v+KOsZs5MMii4sVG2o1T6uCyQyH2V8CT8orx96GwycdLFN/+cxV3bs6XSPZJhySCbq0N4AvarXxG
7CwcCIsTMrS4BPNLk8OfDNAQ9KWyd5W3OR1vil4NJRsn+45CIDAgcznN1n82jhhhb2143mCGoAg3
lsA1MXQneyOcl1GE9QkRoCqAYKk9GOWcpDZY7FMArwOIawOXnz9rGEOThJzzdiYsohdhQeEM9GKQ
+DyNd7VugHvLGmtfvZoWsMDNQfnE2elsApk3SIlC7joPWYUHKXJehPcxbN4vf2kRzAuU4elPEI5I
w8ZUtWP8hCnAUAdNDkpznHKxRNzA/eIB5mUGyqYLubrPZt5pwEZBkViWsp1dcKe/Qzw5Nv5x9HSC
bNL0DEL6F2K9grD45+XVrm7x0QcXT4vZFQ2blcNqWZgpFmoQy44vs1y8iAuog155L7F5drFAtR0T
fjrQqKBbQwn8dJM71QRWbs579Kynn8O18TBdTRtwtGKny1sseCiC9Ml5U6XJ2FnmjT6ugZE43u8C
N5I43TVbM8WQFQwDZRRwfmwy/Xm+BYwk7heo1gEP7oHm9nRxytyMrj6WP8GzUkT1Q7etep8Lx3WQ
DPhzWQScEswNgFlbR4sduNjDU/jo5hxTAkmv3P0JMU7fjj3fYl9I5UiO5XnzzuDYCuhpYfwcIBVP
CASjSad0dvLEL25w4vJ9/wJu4ufstd7hJQ0lC9Su55fxVQk1SVnubMdgGFsFvXlIhKggQzv9mlM8
l1rmwXCbvzrmfdG/Snzx7PUHwW8PkyQHZTykBkKpoMnbpJ/7HgZCFrqFz+nmez7cimbv1ttL09az
gu0hNQaJKkaKQQQoskPW8wBuWxv2CAq21jUXxuFhrf4Xja3zZFywJXy8jFijYlmwxQXNrd24M7Ya
QpW8hXb+tBMsCbdT2s0qQVEzOZQqvH534EDGV+zvVN0ft+3tcC/XOTmP1IJV0SsNKDNrHtbHIi0y
0UxGqopdhGij1+95RwmEbFEPwrNNDGnOYtfnvoMx30gWqc/h2/yH4NgDiQNdV8S1Uy/ls3ukjw/L
j6EWD5WXct+FKNM88fhJN8snYoYSx11zJIxKo0iLNA5wZyHOIGjHNgRQ+OaWd80VPdAnuH7zL2SM
V7cXLK0GeAiBPLZ1IWDTVG3ZnE4YzYPQhLoxNxm0UIBkvMLjFTIT5b28s3GWWuEoQvXTtTD1qGMA
X9hbEheNR7oYg/dLsimKEWTP6IkpksB2Fl4ci4Oq0RPlzytbLLoa5kAswoCiRlMDLFyYZ6m+SfaJ
u/5JOurw6IXTjq4juJ1MIZ2APnOuVnkK2CDe/m8Im2H9XMIzh5BUIa+qyzBL57t1alHs1NudN3PG
+tz3nkEasNcxAzXc8n7buIHJFqIu/6JYeZatCEaFOEryqYybBEbZJxfRRkd2Wt3zev5/jKab/wej
QoBbnEnvlZZ/27dp0+7RRI/AQHow6jTIELlsjSyCWyueebyhlhDrulwDW5eb5H5LoQsEpsdrLryC
mmZI9ksU0jsLqbJxPUFJK36Mt9luutV0zC/t7avhztpZJZcNtq+gbBLW+EJOoKLJVYY12N9QDL8t
YmULanOeYYeK+sUMKQq8y+urflMD0PvrzSRb03kAE3ZPOG2zncYaNPzATQkRiuLBi/IrtuN7t9g+
91H53nG3PzsWDmgJMGivYfRFCCmkM+wmtfEVORXZsO1xNylbciXt95+FSb6yIztCmFSJ7S6lATtg
I/OXmyIkYbujN5Bj38rmF8SxZsTFU1vCUXdmYEeSBrbSmyVKwJUxLujuXde75saO1F0SDQHQTZBT
i5ywj9jU4dUwXccbW1Y1OktqTn+IGAEUc54zsOPxRQNtsOfdb06Wol0Zm3prP12OcCJbibhsMYXS
vHjsNQprvMKphRiYQjE5DqfbBblUvHOhyW2jh8htA5KBZgW/LUB0ZW2zZ1nrh2/niVu5wPBwYAfm
dXmOL2w3RnToUDo59Xu7dQKn0avIUKmyMdziR+Gq8VNCG2VD00WmVHN2k8AwUklMADng7wP77GkK
QE1jad2+REiIIWWlVPRliC0WXv7UMiPC6iY2JYnFjaCUluxm6AAGtYZp0stW+E8VvyE676hzIuW3
cXZOl1I2tadAWw1USO5U2X7ZD+zb4nUaCQhV6m9lXKfP/ZQ3MqaP9dX9titcIYoJeTcMflIf3Ebm
DkqW1mZSmfn58urWPOR4deKdMVH0mRisZP0I5hdoXAQjmz/wLb4lkxYHM8HR/FMOWRBPwT0wj+Zw
KDE0CAX3cGZcyjTDjTF6VQdNt9j2lVrptn+xtiMrgn+YUJEB0ymsOBmauc2PtgTlMU2Cnvwc0zIc
ZMOzZ5f+YVWGpfGJNC6Vd+opFm3VqUv5qgAcpX0cOTR/W4xE8gg8f8jADij8cKyAWNOhX3BqB8fY
A31hR/3EGot844wFhhZrTO5+rVMnnfypJGoRWBWoOn08YYuvS0HTl67o7F6SMK78FD4uiYcbH9PA
ZgrukyxGP6LUXvsQWveMcK4LVm4rLy7BEqUlSxq5hWkPV02fufVGd/WFPlhOM2NMxYgTS1bPPctF
XODF0cb3PN1CW8sRNsCpKWinWVf6k9tpnxOCDqmN2vezTsf0W6wCRHfZwVbtAd7KhSOg/yI+x/u5
IVk2jqXf0wQDTUaLkXi/r3VonpLSLp/QkTZSySc/dzKY4orJGGsHLMIW8y19MUlVAcQFHirUz7X6
IdEUM7BZ+3J5cauGOMUzygEYxVUFQy5lVlHMCu4OoG56M32dc7vxK6eVAEBX7PAWkglyJjxxTLGn
UxAwWIwqoCYd2NR8vRuq9w4TqzcYGxv+whRcA3wLQFJZIOY8PTiQsC/6rODe2tbuh1azwbfNnr7W
/SxrVa2sius6GeiqQF0YIe7UlDNVhjtTM/frovxRpQsNx7mF+oBiyp7b5/cEH3nhA0zYKzwThXui
WSAIx3Qv98eqrO8bsI0+DvnsyabczhfkYqzIwEgWQOu2K7KLN0ztcDcefJ20V2ptl6VvVS0GfAGe
rP/YyWFMRzKM3owFvlHB9xqyKBChwEHOvH4O1LZFDUoZn5OYkN2fejmIADBlhrKaCsIvW7iJVKtc
WEPS0mcsRktqya6dRcGjsCMy3vTzPAKWLJUPFYAqxhOpB7KpyuLZ5JYcxGGjbF7TQn8CG9TzkNYT
4DRA211em8TiIXgfFUPrWJ+ypMaAeUa/LyDkpFUSxO0usbaVLsuS1twDi0I0xdnisxOn/h7bVlpZ
I0XoNYtrF9wEX6g7eddlPMvGSc/93UUlmSdjQOuCPEUI8iOMl5oCS4VLk2+lmoyHnOzp8rdbWw9m
2MF6husEtMqCXwyWMTkzJaXvaSSCXILTZKGCcbrLVtZ26NiKkKGUVlkhUGCHWAzcV1e85Zn9PgOH
1cXatdO43y6bO1sUL8Pj0+H8clIAVzDnxhMBnY1e+kvm3scx5KOGep9q2uv/zYywQ1U+VCAdgJne
AhlSUV9VxrRJUn172czZxztdjTiGpBYmtWgMpng377zbts2uCJmqj2x08tumnM0vuWe1MpKIM+8D
GZGqaripMDSKMhb/xEdnik69A183QE9fFc/o3NxpiiurP6xsE2wgo0JhBRAA8eZdtClTiYrvZ7bW
hg0/CYiWSZJFlz/fuhW8HSCQquu4fk9XkliQpdcLfD7mfIspkGVZfZ2WVXjZytr3AtsKiAr5GC/a
JadWBpr3I6bW4Avo10ZVG0P7icbjp7+xgq/lQPuCw6VPrcS150KBFVZqF9PlJfugySzJulcXYgEq
hcEYPiws5A650iu5TaGTUC8NNHZSqwtsc3y/vI61PTnwrSCbNPgD6XQdTqu3TNMyvJhVNbdCvbHM
xY/nrAVyEwn/Irlm19aEhMvxkAwB/iCG0hoSH+NQ5pWPDKZ6HEZi39UgiZBYWTmnnIgJBXML1x9q
86eLqmrQ37kKCAx0mtdvgHrEISRQQOZSDuTFyOyh9Mu5cV//4lMa/FlsIjHCa+nUatf2dU/iBGLl
ifeUZ4Csju5VP1NJSrm6uN9mxDuWNYlh0CatMHU5PHVQq6O56bNkCTuv3kClXXKcVh0EWZ4JCSSw
8oiQHZAf5kY8Y1VTYSQqLvYkhcQL8/Dow9iixNj62n4bEzYOJaU2MTF961OjQ2lA2VKwNluk3tcu
23uJZHR91RrIXLh2KN7O4hm29EzJ2wEHbDIXDQTKSpx9xgxwDgbpBHJuvtdROw0WvFY6yS28+lHR
8Dh0JZDBCNdiN89DzDDbDDesf+g1hIsqWjYBuL1kucvZgxG3xy92WE7ldVbm7TM1axowbPmgllTe
y7wuXjKgPjpQArT9F3OEWsVfRHmMJ3JaI9fEC11YG6YaNHXW4DDEBbGH1bj59dgVwP5YXiNxl9XP
CHYyF1sAKIPIKN6UXYohuxpEJVRPIiOb6k2Dd2NoFwX5i1Xhhe+CdNHB9SVmm+qsWKypq8qfwQ6l
p+y1K6o7wJYfL8eQ8/IG9stChw9MdiaYjAzhBGgpLdGiRugaXK/9PKqjGeoY7w9HlbWbuK00n1Va
t1f4/enM7JXk2SQ5Fmsx+vgnCBuI9hXrIRaFGvKU3GYMilJx0duSEL1uBK8SLjmKBqOQCwy6kbco
DMMI7dN7DL2aTy1pdUlIXvN+zuz7XyvCLU3iLFFaDBaB1MMOSjR2nEmJtDL/kZsSS2uueGxJeI20
ekc8hVtKRm3we5feo8qJ0ZEi+XLZQ9aCFnirNQBvUVWwxLutBxVmqylwxHxpn3um2H6aq2XQtFW8
aab2w2qG+PmyyXMQLJwSERIlDOwW2rV88UcpaJOh6mC7NQJlWwIcPzSAaXgmqHCNJOwqEpWKAg1c
J4jrikWuyQDJUhN7d/lXrH1hdNkxNsqZ2pBDnP4I5jUNJVlb+uD9f+yLfD/r7DmfZZi7Ncc8NiN4
fzVkedouMOO28RRmNl5gNrMkBOSrawFkmiNhUQwQ33pJzkpUSHu8k+uG7SaqLeFgoyWSu3Ymmzfm
Pn7STcDm4XbTUb07aOnwM3K0eXrSsbxM8X4Aj6Nm+WZn0khRxslHHNF9s3GWTee0il+WSlftZmVR
q0+M0Ma3QDQbjWNXymq4a6vHixD5BC5dZIHCL3KysRkT28KjkA5aAP6pPBoalgcxG4q/cBqUSQFz
O8CzbL7bR4uPjWmyDQXY4aLO9GBAifQHASH9Lq3j9k9ZWPh3Bm0hKHCgH4Um2KkpELGDEX2AZnFs
oOqWejsNVCwV0cM/PwYOZ9UDUYSBJ45wDIyFabQ2UBXTslHbdYP3plCn2DoGlaznHHPGF+QBcYJH
FIqxIlgP/Wg3p7OKgoTXKrWvxSpUF9Law8xyo6i3ibU4GJb3rIeUqZPl203WAyTqxfomVWbyHYAy
Q7lynN5867KiuW4xzHQP9H4mozs6h1Di6keWA05D4HGQDgixV2s9NWFuRoFZJd+rvfuVRCoDMhcY
cBY2URJVisStVoLEiUXBrdAVQ7+1IpCrxnxqTz+cqdhe3uZzoPhhUaic4OQCmy/uszLFZrO0WBSX
doX0emgqPvDhgbLtt2hiy6aL12I83+9/7AlxDylp6nQW7LWAGsdvgBpD3Jzup5d5Z0getlJbwlHR
QPydYN4Mjcat8jFsk00JEcBm3z8qUkCzEGtQrkPhBGA/UPpwLkrx+YJ50Slees59b/5wrNvc+SB/
I/NwbEI4kY7ZAu+jQbKgWhp/qhNM0P5hfebXKsCNoQHhwNuYwuakfetCjBbc+iMmQbyPwSK+U8hm
h/hXP7oouBEXVRO0DkB3b+LknwawNLbcgikOC7LCcpVso+lMiQPbqjz6vbBrA0e+VuIqnC06Mqjv
MCVFVaLGTXHZ9Ve2DAqySOqhYGgjzgnHmdaYUmSqCzLbHpOOuBsw9lHK8vm1xWLOF+8GPHzQlxEW
6ziV2tZmPf+jxGdsMbEkneYWEtDDNz02IySgToH6jmLADJmuUeEH7eEX1XxrJ8klL8SjX2ZMD6Qa
XDoAV8Pp1uENpNiZRmeo8XlVYGj0LU9cCduTOBpwZkQ4tTOwXuocYy1jRB66d2P/S0ezC/LHDOMl
ia9AfwhgqR3m4tXdT7mC1LkANTwUJMr/XaZY+ogT3Ym9Bcv0dkDvdoD4GNc51EzNl3FTPbl+r/oY
/wmBLXqE4Jn1/bJfrn5k8OdqOshbMEkpnPMMBVonUYo50MHAQ1+NSVablxkQdrGw0wUTLSXaT46z
ycd0Y8iO+JoFgGTwjgXoH8dIcEeqWNlCmwXRcGn2KptvB+ZJXo9rp/fYhHB6sX06dLjA1q/X5LlF
MdFryi+ayyT3o2wl/H8/Suxm6qW6CRWEgIAyP0mf3FLyEl87ucfr4Os8MmARj7ZjgnXYGJrFC7h7
q6BX5qJO5BTpnz0HDicL9TVUFSD7gfKIsPFlXzW0KBkinjX6dXrn6RQSO5IFrUW8YyPC8R1qtXR7
LhvhNHtnAY6xRXWmvsrIN05z1xQkqLo5vHxkRCisuDLxxJqs86hXwCjAt/Rr+zDfgkmqA+VYcVdf
m375Um1QDB5lUnoinvI/drk4BlppNgjJT3dvGdCiLksVokVvyr0Vzbf0tb8urtmVtzXeAID7nL9f
XinfIvHyxEQjmlwos4HOR/BHXP1ap3B1BQP9Vjv9oZj5zpoW3y0wvOV9xVjV/rJBHm0uGRRWqKtz
7abc4NCBsE1dfDq+9O4UDum1nXz+v9kSHmxVYaOokHGi/HEO7OSlGgff1b8aKiodsqfx6sG2dGAm
UK2E5rfQkOidTu2BAoGtYowGFXz5NLi8GjG1/uUc6Krg8YnhljP8AnFHm1MjQv5rM2+S6+Yq2zhP
8Q7yFJH+7snEKVYD4pE1IeYmYBCcq5kfgcnxq+FHO3xbUiLJmdYPGhSs0O3HCwjEPKcO39KqTVsV
4hP9J3AVji9dQAMPkFPgtLK9ikGyEoMQslrJmg+izQYhIlzJgAgJS4M8X6lR2wR1QEvB2NIrt3S5
yyjKUVM7YZSYFPPu8t6tfUwLzDjgYLfQKxeBaENndnUxGEiETX1LdIjPpJAwMlVJrrNqBhwwSEI1
D3Uv4TQT4vam0Ss4XPRBnU1/JmXQg4fk8mIO6B/xDCOd5xcyMntNLIK62sxoVyOjmoI61LeQO3hu
b9xgwGhwCgQ72zfbfJvfGFfsqtkrXzgp3LjRw3Yro0dbO3R4I3mAUgARDoTeqfckRp943tLMAb44
wIrPi/vp8lLXDaC17IJmmMtpnRqImeuQSWdzoAxkY7ZNiMnuyxbWtgwzJP9YEHxRq8ZcMQZYGDLd
V/qdQ9ugIN8vGxFrIofQgalPSGFwcW1ouZ+uIykztcvsbkboqDA/pn/FOzn6SLka43RDwzyM73KA
yy9bXV0alCnQVQT8UhUvMz0zKkvXYDTGUavZl6T4WlaSz7e6QYD4obyKFgcusNOF6eOsFgUUYYOJ
LX7dtMFgSCzwv3Dm7CgfI+TiRY4R41MLk60tGG+Ej/F5qV/MFNlDv3UkZtY+FqpVgCsCLoGDJdxV
TT9rDckJPhYBp1dh7Tpw3zaJGV3eE7HodPCEYzvCkVGqKa6Zm85BH0HYBaMlWwxJ761bUviYI0HR
Sfb9ZAsTkkQvUa0hphku4ApwnQFXv1/V8S0djafLS1tzBUwGw70dTtAotkXjtLAghZdj8lshr05R
vw5eIclFRVKW/3y93zaEV0KLQI6aBnZpjCawX1ZRrIBPvtsmr+y63iyBGrIkwEiY91k2m7G6Ooj9
HKQn7LPqQjlCptDx4Ibtkgez+mNo/uKKAoILNWCUFqDJI/h5YhVGrA0AEeoDZjBQI/Tq76rsuOo8
DRJP07EVwc2XtCpiZ0JM4GxlGeY9h68t2IygdRDQLarD5Sf9Pn0ygiaiz1nE/hBs+mv/jhYpeD8g
frpeOzwO0u8pCCUdUOENkkuYO7S4RFDdclFlULXizXsaMPp+cnsQic3BDMR+NtYBdSDGMwCDoD1Y
ZrUlnaS1JjMonDBzAvuB5mLnYsVown6ioNkFb0+utlfxbNzXhv7RtX/z6D9epRB4xxrw48WBUQUs
d6UN/bdZRjq+FjmOTIjC1AVg+B10ruYgwzbV9veUfZhQpf3zqHFsRLgZ1UIbmp7CiGOYUdxVT5PX
SZAvq+uAyi1eWAAgA3V16hBz6SqVVnET9YvOPmv1m6F9uryKVRcA5yLYhYAHQQf+1ATuLk9LZuxG
mn4drc732E8va4JsBpsJezSml8vmVld0ZE44xYXeW3PCYI42d7b5wLJbXQZ253/i7BQdmRBOkaLr
VeNq+GiL861Sf2hsQHK+6SRVH5kV4ei4rGqVIkY8KH2lqDH6UvuOdyO5NWRfSzgqsdPm+aTiazUt
Bsnjz7T/pFaSSqrEhgjxLLxsprHFbegvAyp8Gnt1Hck61j4WEA3I+G28c5F2nzpZ4iV0BvxmDvLq
OxB+YEX/TkBzkjeSTVm76o7siFOIsWkmtqvATm38LMu7BbQel9131QCnc8bsEaixRPBgg/7/LwNu
+VwjqHSyob7VfBtZwj8WhCO/KHW5TCCIOFxzWgi6pypa3t0QWhd77XEOyW65TTeqtBu25gbHdoXX
hAcRy9Ey4c8tRipJfZ9hmDQPPuq3ttoYs8/ZmrJQluevZEUAwgCFi+c7Ljw8yE4dAwB0tEfTbAlS
x0FVx5ntLPbtRCG6b2CalAVaqbUd3lAZ8BZT2tpFMJF8JkGq5/PiW7E+Z4FqlkZ+XYBZK9mmypB/
gupbPd+A+1uB2ExjJ5J08Txk8h+NuXqwxeL9IOY7Zex2tFXSJSiTZVO5LJzKXQ9aBG/pNqVXb13I
Rl52uzWLQIFgKAkYUht8/6efKbbA3+gV8xLoLIsU87UFYL6YvzdpclukfdBbMlFyfiBPY+jhXQz0
nIMZEcxBnRqkKEhpVu8tgVmQD3WkQaKBW4x8jB1m/FkR5Jhx0JSfl1d5frhg1FAxjgIMK/+vU6OG
MpejQlI1cJKv5vRCqvfLf//cxfH3LZAxGkhVgWkTohCFco2S2foSjAZqRCx9UN3kXjdnyWadBzuY
gVwklLOBsgRe+nQZyWyNidktS+DxOUiUo9Iu24zG1sJU8l8sCO0v01EtBNezCeDKtHtHcRZMpg1B
E1th1z32ihJetrK6LUdWhJtOKXKqzZ6LM4pq1/Ri98+X//7qtvBxQgAN8R+x+2nX8WKPBIxiE+gs
tkpalp+zSoEWJi4NWWlyZS0Gmllg+0JBDYdXP90braS5avaxiogSb0k5+yZ1JZuyUmwF4yf4QwCL
RslEE2ExdlXnMTMgq5q/mVdOtCCMxjtnu2yAQpJ2+2XWxOqxCmCcYdmwhv5gE1iQVXDDZat/VHfW
v+FnW9ms48WJZELJkul54REV1wR5SUHq+mQH4JR47q+GcA7rKtTe5LxkK41Y/kkBe9Ux3QXORiEc
EXfRHKUpuFXUr7/mWVB8dq5JaBPo20FQrwSJ4RuNINwe5L5+xX7INavXF/77JwiesygL2PBM/ARl
tsKl/NRPdZg1+R/nF6cLNU79k1WNkdTcd0bUXxlQ+4bxx0+KUwv8hBx1+Yb/Ie26liPXseQXMYKe
4CttGZVcS+rqfmG02tB7z6/fhGZnxEJxC9N358Y8KaKzAB4cHByTqcZ5qzRYR139rPpdKaO5iXDC
MOrhmNsDiS0F/6GJEnPLdC9XGFAqW8JOr0Rbb55nY4DY64xbA5kvlK0xVHbbfXwk+m+hUX+8RsMV
JaBXkhoH5sJpInmCHDZUDhXw6AX+sI+gp0t1yUbHPEhHDMAqd+EhO47n8mX5XtnCPuz+C7qRjYoc
dhrJPxPCK+h8Z5l+2ihSoyXX4ddsBDjzGy1QhKewtEa0HFnES9zklHO+7sa9fYHJXHH9iGxkgRZO
e2rR0w9CI0vNI1Sk0/xRSLKvMd3+ghiuipDl9mfYuPXWyKwf6oNFjLQet0Rgol28+aEmsU/UPxmk
gW4DbUTIF/vKuqAZokdtknzsK8isrdZGgdUlgiUs0DGQoEXR+bEzJK72cht4c2/hezDfJ6NjiOW9
k4yiV6oWt63qgznQB8OH3+75zGbypqdZ4TA+QK7JnEHKD1T1kPXI9hPmCKzgpLu9m9+jSILU4bAj
kSWCsLZs9g0y8bhZTEjn8PnONq5LDFF8LplxFpkixrlZ46MKWnKa4vZYLCan6ZKlsEFiDZ9zhcE6
i0pqi2DCtppfiJ/sB1AW/pKs2E1fwVkbWxgLdUFj5RTuUFuyl7mx0+6qV95LZGvT0XWIuX/a+amy
FEu1oI59pWKlYf1WRvslGNCaEHO8+8YZUTDlgFEHPB810JtdeqpsFIemSHTRDnJ43bBA6QFyouWf
QDM4TpGdqqC7egHFfLkobJEEwZy0jbm2J7nMTsaot9bYxpD6xKS8refxU9IoqFsGuaeExbfbZ2Xj
wUIF4EF4ibAUvetMDAw12GZKFEW0tXh2M73xwwETOVOLEf1STG3MWKBnkHAO6MY3vABlAtU4qbMJ
w+6i3VeJNY/PWvS1Nnh8FBtHAiCoS9F5S6jCM3GAHseNkoFo0W5HDKoEIKjLeXI0mxC05Qo0VeCm
uXoUa2NPGgyC23Edfp2y8tusS+7t77NliRgDoxSXYGRGke3SEkFiiFneGuaRSaCCJrG1kNAW28qK
wUJ5G2rzq6ygGEucod3TGROganBSS9PPQfqmRLw31yaIgheELNLUDFsDmzKQXo8lTlaYtakjRsqX
Vqm/mYL497fcxfuBCUSXcZrlIsCnUcXyNObiPR6CZ2UYv6cNL5e19YnWTxXmE+VS3oZyDyi4DIj/
ypYsIbUQJFYw/rz9hTaRwHcDgzMpIQRzbpQkDfEIg0kT6MBF6mTN01OyQFV14CqqbtyhGOP5hGLi
E6PKQawYAWo85PdowpocsKyAsBYElinVozjoTvaGmw3JlN/dK68Ne8tKVuhsjBKppR4WFH3oznr+
PvbnOOWUcLbOLrZRQU8xuHExrnR5sPAHaMaiHdBOO2hhy+keIqsciI3OF6RkJEzII2mGsV628yWP
lzbIiD7b2pf0fryv/WCP44WQQPHRjHoEiR8IlEnp3raSrc0D0SheYSJG9a6YjKtBiVS1FtGrGXwt
m1ehhwqq+g+O1xqD2T1MUuaVkAGjmhurWTRnDDIbQ48IZzmVr63vBE56pBxFtMijS/DyO4m9UVet
KM32VCVPKd4pIB7jvIK2IdAkJKLLBC3szB04t4K0TPGMOlfdvIdB/nU2Iv/2N6Enk3n6gKDoE4I5
ub1itkjSAUKqm9dCT48YfPJasjx1afet7+Q9ylL/z1UxJzjvMTiMKAKN1znmhbvFWuZ/cv+tVsW2
UEppGlajglUF7XvS3qsVx8rYaYyP4AjzEegaQ0Mc6tXMHV6WOd6tBTr7NGtw5DfJCg+xTxkas++8
5oyNrgkc1hUW48bjGkwTaQ2s1g18Uls5uBodKogyO/OXFmHgjtfatOXO14iMaRvVbArjDERJ+K4I
D0r8gjtq/EvqvP/dQ1C30LI/WtOYPQwj8LDN0YIDBMqloMMTxeBYmnJd8adb9wnBbJ2JikTVZYBo
Wrev7cVZXojdOQad2Fk8UoMgH3oAv/QevUgBJpNO0El7Lg7dUfGL++IZtXMZ/Ukm2JBvn7qtl/3F
D2N3uJYGLS/hpjSIIIK9S9mFv/Fe2Lf7ed/YBVQReBNf29/0cytYx0iEQZNrutsRwXTmK76INRgE
RZK/bsy+3HP6Q1bJFBVZGyNvADSnX+VoVxSRFaicC2zzJgEblIgpdjBqsSXnWg6KqDRGNK7JpR9W
p1xSHCXhBDU8EGYhAhkhoE39FNot9kJXPEBQ28YgMcdIt/KvqFegKIP+KwkKPcw5kKJxShci48ss
EvG1KErsMZrifVHnmPRsesk3BT06QrJecMQlFR8SSP2+DIOunoZE4/X6bCVHkO5FXyPtGMAgGOOe
zQGlAlHD9yMn42F01R9e6oYH6E59x4iWrRw0W9wNicM5EPQkXt1Dn6gfJ3llNW2jBq2U003w6jfZ
nk/DUXMxp/2selTVlxfHbZ4GRCBg1EHpAwmZSyMtFzWtlxKLRAOG1QSFhTFwTGveBca32wvbSGRi
Nz+BmI8bmKVRJgQ3kQmp3oYsjtT91tTZCdLXAQxmt8G2iqF4u0DLSoRUBcEQ6uWyErVKtF7ALqp+
/CyY1nAH3k47e6DCkMWf7F6iKe6juON1mXwQVFx9vhUwG0b00th0BoDDH9W+hKo8VE489YBRUjDP
vUZQK5QOw1F31C+aP6MQTLUhlYOCajQejbv6/fY+sOy+/7paVj+HsWEw+tWSQPdBP0Uv2S/VDXeG
Vx5oa/Do+SXEmjDO46p3ya6x68fc654gu8Xz8Zv+A62AtC8Gp5vN1chqI4KmHQFi56m+flgcKq8b
Odq94kMlZk+8/IHH5rwVMOpgEREp5wYGuJl1B+Egh2FMcN+pvxryHPc8LbHNwGeFwPZFaWYnQWTF
wMX1MDjhrnCGd/PV8Au3+M2jTNzaPx2MKNARA3OByiYxUJpchmzEQ0hcgl+1KN1VU+WFOc/hbcLA
DaAdGP+H57s8M3JedGYSAyZfGg8+/5BJolNqvMf4xiAeNE9WOPR3rDxcZ+Ri37fAaV0hs8Fy9IAx
CiT0F7BuHemUMmQuFGcCW3pFlTG57RmbtgFKUiRKJcr7whzRSQLpa6QptC1EOkuedrfsIie8Ww4z
9Imm19jTOD59c2NXgIwx9lVfVnMOQLE2H6CIYsuNfLcYPLb0LVeON9i/18UyPwflKJZZBhikqqxu
CPxSlL1ijEHGxqMg+pB0Y93cGou5NhpB0PPFAJaw00EBHx/Ht/QoWciunKhmdvUje57v9F3kgj3h
tkvjbCY7hSjV+WiMMd3MZVGsSW38vBWIFYuFdxtoMzeANhqUJ9BBSrk9L+20HSV9ThbYKeVhDzLc
H6iS7is3fJFsPKnt2QJ5N886t43zE5SJtdSwjhR5pqBVYNXSZGk6Z4B+ewM/EZirsdLUkNSDDscV
h43VK9ldkiffCoH3NKRWfW0inzjMMatqEdmwFDh98aszfja6a6TnZDhIiugYw3sXc8LtbY+8+l7M
MRsJWaIlBiCeOG9UK3Pxw0fZSty/llP/uFahCgIGWREJOISql6YR9BJaEwJ61IbOSnodA21QIBF5
woqbnwpZKfDhY07qijx5ikStgqPGKVvkH60i7QJ5UKwAVHu3TX0TB9S/mJsHNxCSLJfLaaWpyAva
RlwNkRdkb5KE5oNl5KCwij//2rVPGDYZERCklROQF+MDRY/Z3eSIbygPeXiM7uE6PCpku9jFvfEa
PIgq1BVC7x+drtUvYNyW2GvgL60GtNebiN6zd1LxqIA3eutxu60gGNOY8QgPqw6LlH31gOT2W/pj
2Ic7WloNfWgEH1AVANW6r9nBe8EVz96+XFfwzENf7xNFXUrAq/5wV+Ftny4WlGoc024dSHTci85g
j5CRqf+bBppN57UCp39f3ezDbC4Rwl9km064crS75iVzAkd3WicPrOgYHPnjTZuPRhBL4SoHu5ME
MrBLTIKM4FjTYYIRcoJU6K/8PVi1g5vPLV55ScLNdwUyXfgf7ebG0P4lWjRllQFeIHzdp/FP9Dj0
dvbroyfC7qwBnQjn5gj108LhK11vntEVMuNOQR0bk2WA6Qpq6dTgaa+Uk1lwKshbIGjGRZERdR/Q
CDObGUiKkEMXACc0b60meSmCL024v+1stsKUNQZzQNpZirK+BobeoZevOxlKj7LmS8DrXeethTkJ
YhoWTa9hVkfRfhfV11K+zyZOxmLL3jHsBMUQFHxQQWC/iWgW0lDA3sdM8gpJdurg6fZmbbqTNQTj
mvNorIV4gHnXs1vdJaotObE7gcwHurO6oz/IntDA9tDh8CjvagmClrxy/u1Fosp5afJaXJckVrHI
ufhClF9N8Xx7iVuJgc8VgtT88t+f03ZuatrQng2SlWW1kxqp1YfoSA49PeJpLmyuBvOyNLMDCk02
X60kajSEhFp4MD4Fc/2dGAJvRnzTwiUTuQcNrwukji5XFIRC26c1nMTQCc7SpMfaMA9ZI7nB34/1
4UG4QmIMcJIGfarFHimq/Lcan3tI5wjl++3vs3mOVhiMBdbdMiMGguMxBGjjiHn31HUQxMA04dtt
oG1b/0T6+Pvq+lCVMarqEkjR3oCQaeRSW09P1VF+KH9CcmV2VXDO7TK7hzhagh4dnqlzlsreJW1R
5RhFwQ8Iw4dFPS7xKeJFqZv2h34SlNZBLAlexEvbkCDwouQj8m1l9UfCO02H0PTtbeQhMP61TwNJ
E0CiYudJY3Vthq6K822EzawSCJL/swjGtdaFJsy6DIjG0Q/GQ/9j+Tn/0c5gEbaTyCIOqB3AZJ68
oa0fonyvk1s6MUZaMXXHWetm+WD9S+hmrExm1EjeIb2FcOcJ0Zbb+oEzHLT72tEt85B7xuPCeT1t
jN3jyK3WTm1ohSiVTTCnBRCpXlaBDahs8iR8UQ8qFJaDPbgfq/fpuXgzEeHRcKe/q9ESYgcWJOE8
bkls09WAmRFt2LAoiMhc/pqyCkdQviI1DxKAuxEtVzvFobkUE+wN1Rv5ubxN/rwTvNsGsI2KmQ1E
CCjOs1FQpYIwz6TDlVEWH8C4bOfSl1Gv/EL9e+4yutufSIyDi/o513sBlw+GWvxqXHyzzfelOLm3
F7R5B61gGB9XRKTTJ4JbFg8UG2Pujmy+pfWLOJpennOGxOi/xb6LV0tiE/zNCArSj1fQfBjA0RCe
NF9xxR0vVOV8I7azQUTD7BDTuNiEZn2cnHs5AtsL2OY5y9n0mZ9bpzAWqJqQMiV0rk5sQKY0tYmn
KENhGVLHMbpNIAWs7JgXgqAB6zmJJMh1EAEoNxIweCiOng7gavgn7Vxgs/8PDLOestKWBAOJeAtD
0Aft1t0uqcm9EtXYPm36c9vuNj8SlX8FKbQGvhrGmSSZnIbyiEihwtdBX4Mta4szD0eVpy22eSms
gOgPWXmtoBIDkii42SrQ4FpD1tlqKr3cXgwPgwl7xqSbRoMOi/YQfJVnZHLnv593pglwuDk0xKPY
ycaiUarVSSXDBma1tOblRW959bdNK1shMPezQIa2CukAvtSPlhxHVivqtigvnIuLB8NYWdugsJjR
l7KQDdYof69RYSc9rwy2iQJqGBVFMNDRXIXWqJQuRMETqAxqKyq/F+iVzTWexsiWQ8MkGGgd8AzC
kA7z3WMjUttiQEhj9ik8QDk9j4WKVSXLvtYCT9HkP1MjVxYUXJ7/3uLWyMztUGm1VgUqDabMwOuS
9iSnEy+rSL8E667XGMzV0C9xjQFpYIwH4itOfAgUS3ODB91D6e6eRxO4WXRGIgMU6lQH82qwLtOk
gMyDQi90NN/qVnkI9jH6IQQ7thdbsRU3f+jfeXHU1v1HewhUDFmBKobtYe1LUqSYvcBbeYBOn7BM
+6oX3ud8vtea6oGIvEtjy++t8ZiwrcJEpD7NwFtU46HJgyeNpN40Ca7eNu4/sZHPpdEzsvJ8WiJ3
uAgBZWCySVPPy7S7DbBZJ1gvhvGtXa4tpVrJNOVm7uq36SX7Uu1Ui1iGSx7aR6qYSjhWueVq15DM
kRuHoio0AqPs2lOWnKuKF3dtBtZrBOZozWIUjHqJRbVu+WN8o7N3pj16+s/omca1ocOrPm57kc/v
xJwzDepY8kQBQf0FLpd/j4TwwiLOzrE56LytF72WUItG74gd470881I2mwiY9AWXH13Nx+NpZXDx
ZJggOkVIbmbVjqTiUVVM/7bJbUNgEAqKKuBlF+nfVxC11i2hTsMGfdYdqcZwltZZtyE2PYL0CcEc
G5m0NUZ/AZHJkoOVWIb21MWNNcyK1XYcc950BxgFQvESJXsofl2uJyJ9Hc0CtqxtDKsRHhB52aP5
XlSc9CYPhzHqeNLGHN12eE20dMYtFT2tKHtbNJOdOKac5OC2X1itirXoJtSNnPbcjXb0kiJ/kdnx
LvMCx7CTN9nYzXeZm/m8sbWtOx+KdhL0REHFhlvkci+7vq9JlaKAWEmPctJZUfN7Gl5uG8c2BpLR
kKVEiw2rQBAILfSeIlxSwRA4pPqxtIbVNgUnRtr8WjAyzGSjBosOpcuVGCmGNsHZjmzMEptWH6X7
PMgOIN/XrH75cntF9N+6uuXRQKfr6D4DZx9j7trUj/qs0QswE/GhYoz5ccYJtxBQogArFvKCmFti
bgkUDnQyFOZsFyS9a+TBUs3Ovb2ITae9xmDOUZgl6I8VAiSLPybcZBC/D18XNNmE32Qr+mhG4iBu
WcIakTlRRRkO8xQK2LeHqfdlW3YlNFNQsfL4jjxgnuO/GGHeLPmYIOsDvRiGw6/6BJMu75JuDDEN
KgWhEwaDZgnNrNnZmO0yrQCNlTD5kZYfasE4TUJ8wPBdZMn9xHEnHxbIWA0GUiFsi6YZCNNpjNXE
mCuRlCXHOP9dD30dS4nc4ZHqtat7SoGPzou3GeEUHhN24dJmlsg3neV3vws4R2XDuPBDMOCEoQhs
CfsuyroBqqAKdmQZCJqig/IxaESOdW18alCqoi8T/eSQ3mBJ/sgsVXO5JEhlLRUU0Z5iGYJJ86/b
BrURBQAEExlgegQHn0IXur7ZwnABjwlAkn23p9OZjWsc+Dx/W2H2BQ7z5cBsIkMJg+LcSb2t/ons
2A2cwJvP6DR1lkMKckH0HnEu1e0thGIY+klN0HMw57PK1UET4mmxDdK8VH30Vk7kTteat9ubyINh
DqWYyHVk1IBph8UaJIzxK3hNlLwB+w3/jD38XA1zv4HkdCyrBkwqXRnvjWY8JlJ0n2ihD8kwzknb
NAtw24AJQoJwCVuXRBdjq3ehhHyy0HlmeK+RzjIDf2wip9Bf4tF0mtS/vYn0W1yd7RUkfReuLHEu
a0VJQxGbGHztjMhawEYeE0rC70kBT/p28/yuwJRLsKRXpbJusD5TRZqpw8zu3zOSo40JU5YgRsa5
goLiJcJSzaZeZMhjiMKIeVndzkDnlgitHSVcOuHN1WAaBEOp/+Lcv8QScF/DLLB1nUeeQEpeoCJu
CXb2p3cUW3uTd61o/YPSDdb3H0yWrqocITqGoWCsD7LpwvB7yb+YIe8zbVo8mmTQUoxZUoysXi4M
+rCtqcw1Pb/dUewSC63jTirXniryOuw2zzDlOkVKRVdQKLqEWiRIuQk9rpZ6fF2mn3H8QzRe/oGF
ryAYNyG3mjoEYbbYUtraavdd71/iJLGNwgSBXer9/8AYZ9FkNZJRJdYjk0iwpN54rETzDbrcL7UU
Jr4R/T3ZM+3bUzGZC9oMkIEzR6odWxFt7RUIfUTBUjPZFqbSF2dul+CmTaxwmBsLLVroo1CgdaqC
Utopf5hn2icouOD+720ZpF+ik7ixx7vxebDMeSbJIrZiANilJLY26VYgvpEY/Msx7zhvOUKwS4MU
F0rqtAH50hLNAdJpStPB6PM6tfIxGSzkAn/UZnFCOB1bYS9wvP2W7a8RGcMsiixtkc1bbIyA7KIs
/WJMituG9d9H5NBoQCPyBxe4zralG30+hZkMCxkVI/NA/9TZedtwGji2fOEahDGPEXl/I4gAIqS5
HatQuhM5u8VDYCxB67RWN0c4paBN3ocuf66KeX/78PIgqDGu7kKxSdA0kQNCqb6l0rHtOa+vrYj+
4lMwNtY1AwjfqGMt7ro7xVl21U460C7b1MEIGCdY3jo6kGGh3LAKnpYs6UnVi4MsZDCvsvBn5WtO
jkJ+bMt/8HyF9/mEYQKI2CzkPEsaPA6G/jAkHYJlwVGmp07iaR5tvfsgegAiBcTniMjYWl8UZlkU
NqD9UmgriCC7oRzuqySiDMJ2FjV+sxxI/lgFCDjFY4YpUwgyWGXPG2SkB5OJmSBJBL5FaIEjNGQF
mklgzrNOJPoM0V70IbVGUOGqfezPxWtrYNww4MWgG64CiBgPlxHWgLWb8fJTW/SJNmkIDE2M0Mp7
s0MFYuSc4Y969vW6PlGYQxxphWw2CVAmb4ot9RkVgAfhYTrHkyM5mZP74pfeMQ6qM3uBN9nEwizP
Oc/t0Ib92rxQZ+M0Ys1QdYOGHyTr2ObjOYU+SSXga+fmYInTV0XjHMeNaPsCgNnUpitEBdEvDkig
78Be68rmnblAEDs65ClaSRvioanptovZOJQXmMwWT0NYyyCkQAScJw44GUGcrNixZFpJ9n4bibd9
jL9U9AhkmDOQNL3r78MqJS7CfG5cQI/3tc18fiXGZ8691hZqB5jurJy7vbQzXeVJ/alASwMjVhyX
xlsT4z+VQukrc8QX68TGyoev+sDJ0G6eMxXdHng6YNabLb53CACmMAYRo5pX+2Y8p+ngGRi7uP1p
No0AmiAapYWCVhYTJEpkhNQD5GjsMswdSXuVjcXTpH0i8AL5jZgGE07/AWI7zSJD0LoohaPKtMAy
uhGM+BBInA75GN2Z3GlEzrLYtrK4ME1B6rAsYzBBGXQfFq3TSbvS4PipreZvvEogwofeMsiDs/s3
jY1WxGSAGYDN3cAMkG1CVM3GC2xHHkBthcQGZEC8GY9nx9zzioibyyRIzBng68Q8KeM2pD7CFWUg
H5DrZwUCA1Ekg2jlflhCjrV/FGmuztYKiXEWCsnjYKHWWC2dXU2aU0ipPUhf67w5RsJjqmcWWRLX
FH7dts/NU7DCZVzHFBbaHGHuCJyt6CkWaqsEgeHUEu82DG8j6d9X4VY5qXJFeuRvyhK9jkK/n6sO
TU+VO0U8TbfNFWG2iSgI7vGqZb6ZviiLFi40VWSI+0IRLalMwSvFWdA2CrwG2mFhmSwFrpZoYi3Q
J4SofpPGN61Ec3n88/amXY//wDchEQtFYPQQY0mM88imeUan9hzibm4wT5IeBhRhsYfoi+YNZF6n
Dy+x2B6uqQHro0yA1brVPvkVHqPofv5e27RKL3pEdtD/YEo7kduMfW36DDLTn7IkVZJWSx1a8wFD
p0iQSj7GOpDc563xwwdeHDKKBK5FBGzYU7C7XFqhPKiGFpggLaDOxJSdiEC9Oxnd7MXwWmvZCW6w
G1zJNt+KJTvJ0DjyC5vnU65fBvgVENkEmTGenxjYZAxUMoJuIBOEFFoXyrLxScjt9CC4jSt7XXz+
Lz4t3UB22WtAxreok57phvgBGPiZ4vT+sBswI52UbsdV+Lw2WlSbEC5TYksqm3pVd5LktqpH46z6
6bOy0/eg5/NUT979g9EnBolxKmqjt13XG+dSKlLI98Vf0QzEaQW8rnheYrAqPZGZVKHeZR0+1uiC
TVxHIai1c1xAlNEWlGiqaM0RCEV5T7qriJUBZhZXqoZQ5A2Ag0RJnbnI+32sLiaytSPRbZT8Oghq
h9JDoCzBqSqEgePgrs2U/gBoksPzoIfmSp9IDIVxaua0+zgswQEpIC/2s6N2qA6hV379W1fHoDHL
NaJFQ6oTaNEdAiRP2pGXdK/YlBT57w8gg8WElsHY1pCZBxbVignJsfKmXXw3e2ngh+cYFa3ba6M/
/eL4UTi4cRA96fDlJnPeg2IJ9NkwzprS7IhwP4iGG4yRs8iKfRvo6k5igJhzDl09SWlb85zWfyCe
UWgvJOWEY7ylMA60MPtxwazJmaA6Lsc7iBJbov6shLz+Ox4OYw2aVk9FshjnQiqdySjtpkMlKyqt
SOAh3dwz9KsySEGr9nNg5CAKWR5NHcZuiFbYcaybB8IYHC1jRJkEkHju7VRBzcBoXZXEzu3vf32H
rw0Ai2GyjEtbolNCBs7k9W8FiiGBh+EFdT9hPnK4N4idfkOmBkMooxVylkht6/80ckAzoYpqCks+
DIBWu7cpgz5RzBtz2nbFKEuj4KPgCmdl7bUWOiFNBLIqnFoZU5G9igoM5coKLLQQOumXwOW6ik0v
vMJkjpQwm1o2peSc3KmHyM4QJQx7yZOc1s/92B7c6Fjv+5flBC1JzmHe3NBPZJWxmWmYQSKlYEMF
qbGWYraW4RvHXK7e89RcVhCMuYwhZvwGTD99+EE6Z7q86481xjtKbz7KPJYD9kKBthgmx/CUwm1C
VWhN5qhFWVILYxacszsRbF25G7rmvfkdQQ/K0rz7hEnbXWExu6cIIpFCMThDNNWqAo/EmluIL52h
WXX8ojWvnJ1kPtYVHLOTGKqX6jIPzuKhvS+fYnfsnOrP6ASgVBh3pVf4PU9JmIfInDdF0JOkkYOz
lqrWpH8TuC98xmcxSwIrwGWsXApGWwpFcI7AzBsGO/WBKwzHnK0rBCbub9sgNActOCd7RBdg71H8
aMePfrfWgTK0otB2K1Fnq8TKVCp6OglngXRu359E8Byn85/b359a7sr5faxkjcFYdldmehn1wjlV
Ktvo9lnVWCrBeHjE6b/bXgsSw5Q6xwAX6+U3yaViaUYx/BbVRTJ4kyyRZzx00BXUVvrAqcGw1IQf
iwKRJ9EgKIPXCvv4lHpFKNpIegpOkpfvasS8CIKd5BlK2RaffmLLnpHkATUyIiTIljIHtjdroc1j
81wtmiWar2I+chJxH7+X/UjI9KHbh1ZIUPW73DxB7iNTxHpql/iy2/7Q0NVl3EOm8mQ+g07AGyyQ
9J0kXwMLWvc6+flDDtXK5Rt4033+q3fjU4L5Gg21mKdFdxD7KdGwC5Y7OCgzfjbVhzL7nvG01DZ2
9AKB/n2VchkXSCC3S3DG3Gk7QD994VVRr3ys8iE2pOi0k5HqLF8C1BjAkZUYDf1VPHjB4ivae6Iq
Fpn1w0gae9A5FvnxhS6+4AcgMWijHPo02ZqQjmCtWspWt3q7BK+9B9LoQ/v63kEn0I3w/eSH4Q8G
RLM3Op2ZPdE0SXSaG87FzKYkkVWi6/78GfRaXW1sa5QoII/4GXL5pUYQkvXDvsxiyDE2VpnKdpgQ
q9AzvyDDYRkHzPeZXkxEK1XAiVup+7z9akw/kqqy8rrgkCeydbN//ThIvIOmXlc0TMlc/ji5JH0R
551uqacws8TIzu9NDz0+amWNkoOk2F52MqjF7f/SA9I9WcEyhytciDGOEWwhA6vQEH8zDdUp5fcl
NDjHeNPoVkCMVTdwSY2sYH1Juw9AqahndKINJcJWsMWuteSU5ziunLuiYjwSVO6QbQIZh8Y4d7Ml
tdCZvWElkBhAI5BVSo07LsfMfLu9h9TFMeaNlza+GRUaQMqP2cM6WdppKLFjSaWEzwPEFaCplTia
FMaWkWXJl2TSOTWQKx+BtWm6/tGYiPrERy5nZcqxMA9ljHyC1WYIW5L7btI5i7r+XqhJyJgEBC80
iJTZ+inSbaEhKblu5QkUDYpE2/UDlAr15dDqw2ssk92QprvbG3m9KmDSJB9e3CjtXHH/GNBWmcYM
fiIf7cXMbaJyzP36U10gsCMXA5WQCyOsqtXk16TGxHgUnxJBPMSkvhdJ+uv2gq4uC9A4g1YbHu/j
ImY7pwx0aRl6XWuwDHLSDbSrEAinFL2QObeBNnYOLZzoR8Q4Kq1sMLdwOGmkwCSvZrWB/Aqmxb2i
8DhMeBDUYFYml+pDQ4NlzYL/Gq1UX7w+yn7eXsb1kYXOMB0XAEsiIShyX2JkQV5klZxpFolC0YmV
wIFI+R3U7JDCXjDJ/5dooEzVUaOCPDSa2nCKLtFCUSdjn/SypdfjPSSpI+ihlL4wjLUrdIrAQfuY
Pr5wEyhZyjBtEBpSYTeRGstqA+NRUcoaejpIl+t+tVdtZYc2HIRnsVt4xWPhpU/mfXlYduROeSJ4
HDdPs6fYsiUfi1f5PnRiAURUvNz61WdlfhXjJSGJHclmJIpW36OnoH7LicJZ+NUh0NAGgtEMlaBl
CwRlzDYb1dD3YyOJVrksVppmz1L+C6+8H7c/5vU6UJLHcL6BABFqB6zeaZ7mgqlnQNCbn2WdW7I+
cdZx5RE1sLRAUwOjvnC8GMy4/H61MdVEzcvGQrrwcepbLwn7CqKD+gF8si841Me2lidO0HK9eaif
QgXQhH40ggK221hoU8WMSYz53+X7FHzTwcIXD7xc2tWxA4UUarTgkcLAE70uL1c290SoIh3dsWOY
7ZRotEowmhvtez/xBCjZXBCExCHjgbAZzFyQJUZG4RJKVDHVXM0KoOzgiRymfXwYvna7CuOJlJai
OSWTxSOj3NjDNSZbIavrxkxVihlLexxBO5yPfTxzPtRH5fzyeGNlmHxAg6duYsKZOd5hE0VhlRSj
hTZ+DFr8lH/kGEApT+lJ/2V8v1MO/d18N++HV/lr5o/Yao550p27xkdJU8ZYD8I01jxDhXKMUvx9
vNOO3S7d65585PmL61OAjDgmk2gCCm0LbDKoEJRCGmm3z1IV8akPQuMNGnDRSU+7+bFRhcRHx6T6
SNSGx0DIcvZ92A6egIhXoZJDg5NL21GFGekhAWY6+72rUcEs0RrQP6ZY8XcTnHIf4xJufyccuidx
l5ygs6fFjnPbz1w/r2HBkH3AwBke89ACYQ5LJJc92nb0wdJPi0dnjAbLsBuXDkTnkOjgZjJpvob9
rms85rvmo5LmqQ48zQKLE85L6Od4C1Q+r9zBZqE/9hdDDRAnQgVQvQoilDDIEJVjfzuH+OUCktHU
zV9bTzSRFbY03zgQbzxWP3NeynTL/6yBmSVOmaEPRg3gRv3XcENEoFgjvkBEmPP1tlwBZso1BJjw
4lekcqHWatjNEO50mJfvZhAYUHIRWkcMhpITam4aCpy2huZOKPyianxprm3dCVKsJDjqyHvTvCla
sW2a0zf9zBX2vCfB1tLWcPSCXIUXc59HbavjpjCnwiUJuA61xBKLyL1t/9f3LMSKV6ti3FyRi2Zb
JVjVFKbHJeq+y2hC4biy64wzzhhSKwiVEJtRipXLtbSz0ko9Ziiseh77O6KHRmeRMmjBXK5rz3JQ
ghs+I4OrtGLtoSQvuQaez/dxURF7ITH3U24uWoToL6UNx1wwc2spRlQu9Yi9xUTb9HNyNK/3w4Ph
JjOORfiY7KJDubu9z9cJAewBng7/xmRJvQs1zSVVAiZVMzFLS0eePwDlL2QmZUq/76Fryr+NuXWF
6Oh2x1v5oxGAsdihk7s8CXD/E5kcgqxwAiN9EfLclxLjDxG6Jw1sKhPmuTjfe3N7V7iM6TZ9nVWk
pUGOCeoFiB7NEa8rkbc0xmzVReiXvMbSilaFgkE/HSYEKdYkVHdtX1HNo/LcqCG4XzPeq5ZeCKwD
X+8qc21l0jiqSQhoRZutTPs9BKqlDWdzwvHseBQT22bzP6RdR3PcOrf8RaxiDlvGCQpWsCxrw7Jl
mzln/vrXmBvEweAbXPstvHKVekAcHByc0L05nxSaCiWfsddwPke/3CePYNn3pNDRPLFCJzCqGsgF
73jUf+z9+/B01JXYJBCSGQtgpuuXTHnspO/X7ZLrSqkLQkmWIlPQ8GP3/uQpfu7Ox+QWcqd2sy/8
8jNv6IP7Eanz3lhD2i0GDLJ1zYfZVdzI64/1sXEr3Lxg295JHCo3HqJBVW3CyoQ96FghCl059NNU
JzloIKG3c1tyumf5KEAf8/pXZV8Y6GmCq0Vq1KA+6ljlqVHWWKSwpP6SPHSy7mnl03UQZlChQycA
s5mYVcPb99yVp6NgFGuJB3zra0/mA9qLwE0X+4YHfR+UW9DF64Nd2Z2/cnCJr7o4dRtcypdJ2VJV
Argi/759c/AOmy5QbXL7Rj7PZJgfcwNHuTBDr1dRLACXiW+Cdt/NX0SVJ7nINpINCOXE5KVqoW8G
kPIGyvCKr+xMtzQQfhJOv8hpSvs/sDgTM7j2ISmHMszVEktkAwe08kq+6siNbWHyAEmLKjD3k78g
QAwIBVF+O/EiQ+Z7cWs+lGsx1MwamtM2YgDnLoTwOtlJ9K8HeeM0eOG0GGNfOPcgF5U6GlPYoImK
fOjlYXRXdwpEsOu7hMt5/qUcICgGblse3RLzmiBSjZjhJ1rolM8RxyJJygKhaRrqkWuGuWe1U6Bh
zAnCpLGd1xqv85zptj8Q6c7zutUzwxqE0ZYEHZ3tAwbArQSpjOsnkX0y/l3X6d28iUuLplpNrcW6
lPrBiETwHlW2KL3/AQiGNlCHRMu5pFMbFk3hNK9JiFIgZsNQ2ClGZxxV3WvMefKuQzEjiQ0UtU9h
W6S62QGq1lBJQvdr3Me2rr+bKmxk+l7VT0LNyx0yv+EHJn07ZGqnSVkDzErBnQd2hwh5oJU7U8w0
CJ2wbSPRhCEuyr+kWp2hOdqE2SuLv3bZjTXUL9e/HnMlGwjKm+hrO9bdCohuNu601DxkaIpMdNm5
DsN2lRscym80YpTH3QCc/Kb1ozv9gMFvX/8xOjpiBvGGXxf+H4iovuPLgTJNpT7emDR5maF0iIbT
di9+XneVkwTRDUoN+/aB6NUNvIwPF5L6mMPa1XObnSBxGbigO/GJj+o9UuyvHaSZHjiflb19H4uk
PqsoT2gVq06fVXqVEZsUjgU6Lh3THAOoZdFVfzMG0LP1/p+41PkepbFW2wK4zS8Z3LqljzS65Q3Q
Luj2CnTSyfdtdtdBGWs1VTwC8DAhrecKddChZmwsSiMRMsQ40HVhV+fqrlKjX9dhGIcOJHeYeYDP
J+UBym5SDI/MiVkvdmkUkuypVr3WnhpFi8VriSbmcH6Tn1IRaA0GMaIClb7zUAzVUK1akmjG02DF
ZY45sORzFIAptXNHT3SJyIW2L2+5dzgJ8a7hUq/5RFBRhzXA9QCRI7TgJZ6Ol89+9FYvPTRfKs70
HuOxcL5MKuIs9bQIYw3LJHkX8Vs1okfEhO4Dho4UJERsgdvyxwhyzyGpYNOKB7FeZazQfEvwlrwj
MS6Co2fLeW9eER9BACJ70vbXDYdu2Ee+7hyVWNbmZq0HIxrjFajpfgRBDUQz3XeSGqzueU8F9gJl
Eepl5JkOOq9zKF2HeKSSmUjIePm+xT30CHELjJio9vIuvsd3UOT0RcPmLPAy9YkFblCpExh1a9Q0
sTXZ8X50BehxCpBpO3Fp8z7l5Vk/Q6KTLeJsCbVB1te7pMexAx2fnd+brmqLvmx/Bldp+fk3Z2f/
2r6P1ZnUsbAqy4i1GJiCBUlTSXCgj8v5gpe+5XxZ1FGoRqvIMvIBp+kxSr9bI09ihnEFnSNQlr+O
TVSUBRbRkjG/BA09pL92cCfI+KXooiQE+RyrILt+4U42340yewyOWUhwkEXhfFviXSm7CnTTMqf2
xPQmzG7mIHFzaN5ML2H/HzreLgP18yVTDntEF1GU9cDHLEJqK1b0XuVQ/JUKPRC6cafVFqd/6tJv
E80l+GvMsxNda+rSXQu9mA05W+waSmfNp8bSFimYVqVXbxchSqN3KSkSnRNBXZ4IZAXAD4f2GXRt
ocfk/MQLiaBNetTDMrvcaaX3XGwdJeVlHJkoGFIBcSRo41G2PUcJszWUQQi82MawmA5YtTVPXWrB
Myx59a/bzeW2YUHoZEEHGEaHL2QYiai7gQrHgt6qJgOAKL5WazwEJlr87UQLu90sj3pwHZS1dafo
AXKjKK7SnW+JMUO/qi4AOi/B2ijOHBX7SEQNWXy9jsTKmVtbKOqsa6idWBbUAGxDwKS/HP/UhuwQ
du1npOcOSTrcJk36ZYTN2qIxepkUlyDaaRvOgi89Dr4yCZf+XjDlD2pVFEyRfGV9Tg+ZbrjFLHEc
ABMCW4lKIHhgRNoylyoZslxDwJQuP0d080k9j96djWBqYNFDgwjSY+dWqSSRUM0zEFQ87yLUvgSk
UK9vF8vwMfMN4kB0WJFO0nOIJM/nSpSwW034Ja1ujUi2+4bnKnkglElkQyiYiwDrw2CtbcifhSqC
Mtz36ythnSvS3wTyVwucXjQBrCg3Q2nUymznYNaSpLvcACur8MNYod+9Wt51MNaK0FOFc4za66UO
Yj7UzSpOMC9oTYMCzQKl6I9k+nUdhLX9WxByqDdxVYdWFsUkIGtYuINZuFP9u/3goCzEiwINHVC4
QxcEdUqGSjFSUQHCHHeOhjmRXh32MvK9f7AQC5y+GJlV0RJAGVkP/QBlytAIIyXhQTJ7vxR5jWes
DYHQmYkOH5wVDI+efyuQ/7ap2GKcTImzezNZDlUIuTUwAuvu9bVcAoHcFSCGBpJ2HEoKKO+zPh5V
fDJ50u5LcficFuCbbpWnP4Ah1UeQ2MCPnTSVN3tvrlHYYaxssfs4P0jLvGtMpDaLnHOlM1ezgaFW
YyS6YDQWYNqm/WGqeMqaw4OeGpyuYhKWU6ESGhXIlDvG3WEClJ3FIsQ1RXL9dH38mhjpi67EP6Kh
8bUsKxG64AGt/nafoIaN2mCS07X5gksUj3PdY6PqZkE3c5yvdpTpnAN0ea8CRIdZE4YfwgR2DmLG
bbekOeKGsEfSARMvh7nt/FaaHxXd4gW5zM0CkQT6KyHUpdAXTom6jFak8NW6hophrrkh9KDCgVMC
uvQ6WJIF1iQy4U7ITc6XVCdipg8rKsozCnj3Vt0XxxVUwJz7mfk6BqcpIU1VzUvXg6xePwqzMiFN
BcY2zU8OFmSO9ffhRgFDkMDlGWUsCxyq8EGIIfFwpNMbcrRGQgNhEVtuc7tcBp+MGFw/s8zX6RaD
cthmFHVWWQNDQam8v5FcjFASDlVMhXpzbiPqumudyOcliBhGiKWhwRxXEQq8tHjzMk+jJSjqZIvL
W2n+THozqKX7OLH219fHxJHBLowuSszY0EGkNiyr1MCT21k3O5oFNcvmKapDxyojjpNlbtYGiQoY
RrnUoj4FUphENwMRH5t5hfjLcAEPXxWLQICILjJ6GFScE0tcSHZGXvpAnrXHvNC8Jmn9Tmpco+Rx
PTKTJFs8suSNO6rbpTXbKJ7tBSyBaFsbpkSCdEY+xuZtXc0QVdPH9XOENlhb1bsXK+vT3DbCcVLd
LBdKk7OXzAfz9vcQZ7P5PbmxGGWjnLJTki96kJ9/yAIimig54VE+Wnte++2pwEJdAmdfnDodcgZi
+VQG4vwuvAuJLcX2XN7OmTNppK5tgxjBsQ7prpw9s9/JeMk2tnhsvgicxBzTuDY7Tyxjs/KyiUo9
IStXzcpWBgBrnAwnw1FjpSCCx6wYcdXUt23QRRbWCxD0sLbzpnEMUN5ZNS+sZvubDQ71RRMYiygN
wFEGOBxIvTnN5wppVZBzNDf9txSTo+1tHnBbgthn52N91BecawG06mR9nTcjH1b7uunFIM8LdHdA
enPZz7cYV8ojp+aL+ZKjf2FFBmYLELXizULP+XWJqivLgu5com077zN0s4H+BGowGEt6GDipd3LX
XYChQxjdnoBEl+m5qcjgdwzxbJpsFYLuZMSUMJHwe9/Zh/EDh+4MHpeuqNsOOCdemdf0a/s18QRn
8EdPCMQOKXFuJYP5HTeQVExehvMcoo+dQI4nxr7+u4ELGC1dYMyQvl6/OZgHwrTQsoYxL7QGU2Dd
LGihTFJlvfmure/jkMHJvV3HYHvYDQh1aYhqWBVmftqsZLfcxi48ix/vyof/QMFDfvClYXwsiIr7
ZjXCpVuFf+Vp6x/ICJNOgMf2gT/HzzQOjE9DhkjGRYXJ93MjLMtxTKcKqU3zNn8GjdeKQRGHSM/0
XmbtJU+0MWHKC2VYO7YFpY54b5aigZLeX8lNDe1Hv0DbV7qoXbrmvd4+QPDGTT9zPRrLKjFrjSEY
CC5jBIs6cMWIsda6NQis6MhOjHUKuBqMQHbFHbdwwQpoNmh0OVvN+7xQO6CFt2YAzu/4q+wpuyoI
n3WwuUi4hvBggaYqL+nCdNxbYOo8RHmNCcsGwMo9BLR8ZHdSKCT0RB60tWdwUSRuGvClull+m4xl
YzwFHBgX8xUZONTKJkahxlo/CfN7DmJ1sSyDyjxALcHmHEdyBOgjsgWjSjVVK40h2uRJ0URD5hb6
RaEr3cn3Ggake0c88mpDrGt9i0eZTi73mZJIOJK1CYZ/60st/cHQCDLuH9/vwl4EYVHDEBDz+KRj
Bjzzwr1S2Otj844uMnBDLC7ZOl6BhnkWN7CUtShmBioniXzJOHT6CH3xiW6PE4/3julAt8ujHKhW
GEIB9Ro8yTS73hdeFUiP8cuIWej/oFHPrKltFkV50Fpu8naY4K1J0TB/Kpx3Dc1bNbe6xchHn28a
FXgnYO9DBgCrWlS/3td+5GVOv+xmp0LFPvFLXo8Mxw4NKvizzHpd0xR4kRJ59YCx7rz0OGeLkU85
M0TqSpjFfz5e77qzm35FT/9TCjnhAtMK9iLZM8jZFPSGRdAysF547otnj9TdoK71kIFcAlFRUT/r
dfUtGtaHskl4LwauQVIuRFsMdZozGP5wWH3Db4LwJr4LbXDHc8dbmFfBxhwp7xHPQpM2OXatFdE3
JblT0blDaHqgeP3dkelTtRzk+2QUQ0O0en6dN+pcDXmCh6CsvepSYpcqB4DRNUgsHkKJf/VX0M8P
qV3kUSJuCqwKQXZs76XjuItAj4Iasqsf5d305fdLg+eQlEGGC0Ye0xQvglYo7LGqbJTMnSkvnDja
X7d99vH6WBxlfEpciGofk7fVEvp11XvQMHSvQ5zE6C+vrg8Myu6ibkIfBWkUqRVHP3Q2uEt0R3iM
foIUbbGX19AW7figpO6Kazv4f4JTlrhk8pBPFsCle6Szy8hL7kizafRm4HT3dvMKNcoSCU2fRCa8
q4YdbG6K2tRG9oYeqRKJ+8SD7OgOKJrv9NLv/NkjEV/cYIPt/JWzZGaosAGl9rRN5HXOU4AK3SEM
8JwEacGjflMl9nTTvzUxWmW4AS7zwG8wqT3O67krMPmNuxz8w0jVxe8JOEAsRwm6ziONMsux+97t
Buf6WsnuXZjWBpba3VkwBSsfATv6JCQad5MvBP/hRckMpD9w6B6rspYg/iIARw1m2cbgANKrBYY/
I2e+5Qe0tOrX3z0kKiSIRUgQaxa1g1IdCmmdnJal+N3DvOu8xRM7tMqEp2dY/6L8IgZEeH/kYAD1
8rBvb7lkm+xVf/wMalN7uZuqriSb6it+7JRPkVc46pPsV3732/o6F4um9rJfCsWqycMs1I8NyPGS
7mua/LhuL//jQP6zpAsarVnoelH4qyNo8sqvxjE/RTCTr5mO6JJMOai6OZjXPyOqAOdXVLbm5VSR
3Zyc5fQKy/0iaHcGRNmze67DY72lQQH0t+2gkE6hteM8YbacmGq/b59mG4WAw7BPD9aeF7mwD71h
oKsCre0Y7DuHkoQxV6qF+NZYcU2cCvA1GV6d8QYHWTimQWQgMcUKzigKR2jaTlCrHL3RSmcX6gPS
dH44Ro7xm2rPJxMk3SToxkHmH1xQ5wsa1LQ35ATZsNLYKcXqtiovT866bzcIOtWsGeaj1utTBoSu
DtDl68YD96nI+lxbDMreonRWk2QBBsknSi7mckxbFux18PMj2lQwLoZgc0RfIR52vHCdFWRCuwoy
PphyRE33VKjapINbK2nVqRL/Mr8RHgMNcHvVD7/8h1QO8T+U9wcWIYPXQCSGYvX5dq1lajSKsZDp
qgEUlLGjxofkwUzRtGXH36WA0Bybhi30UNCCqDXvicx6C53hk83erFUbDKWph3Wyc8zmJ6QhVXcR
Tkgg95gEaDFaz9c9CWNj0UoM/l+Q52FclaaqSNTUTJGIAN4YvWtm6C3CI9irf1QjTz2blVIBFHqX
0b2FxgiNWlqV6vXQKqi9jWPjtqLxaJWg9xBHyRaVbF/KmFGy8q+tlH8Fl+MO5IfPeZa/dtDuENB8
NZjq3aSOP68vn3F2ZNKmCqPCuC700c4/dzyEUtsMWH69zP40hW9h3bxfh2DVUVEoQ0oH3QjoFaC1
bee4EYUhwZaSG1e6kZAvM0T0w6KQ48lHMXR4Q5asGwmI2FMIOoMOhKarWcXYUkaz+2sgeL0JMfAV
mK72kDyvLzKoP8tg/oP+UYwjySbYcYAs0m2/gxavRb0CUpShujx9ltHyz/mOzL3aQFCeNE2HODEW
QExOuW/3/acEoUPtFeCQljxIvvxJVgcEJGi7AV0XDiWdTJKsRoktrcXGjd+yyfjSVrXbhlwldhJ5
0S4H7ZOY5QJlDK5yal3gxUB/Rz9it6DdCROB3DK0pODjQD67uNOA0jT6373pO+8pwcgSgMLlX2B6
qsvKMmFdZgDXTXU/Wl1j6zUmtsNRSTgxNQ+Juj5EMY8NYwBSWnf3uQiS3VT+kVuyf91EWAXMsxVR
x3kea1Na+oGYSHsj3MggTyJkCsZdhlGv3gZ3DEr8rYOZnkPlTjtpz1NnY7rTzSelrg896fM61bHQ
QRPdcUIFrMxAA/4a88IKtlfZIFHeVFyjQo0aIBGJgdjpAtwUn3R3doxD4ceqzX2OkW93xUxlsseb
mwnS6oPcICGIIBCRu2THvvmjhoHivYIxT9fieZRLEkZ0VG7Nk3zrDSDojKxirbHC8RXTGd5AYMGA
lQVkrlN/nnzlsLiy3ckev3zE9DWbr0u9llIpD/t4wmLn9ZPRyJj+541Usp30BoJ6CcVKExZgvPrL
SROy6/zJRIFB9G19B8oWTsGbvSDwURChelz29MlQJDBlwCChF1TX0EvRH5u2fb5+/P6HTYJXC0RU
ErphqWNuTKGop8Qm4z1h+AeDtgOBaxX83fEu80OQ7PAQ2b7zA5FaljgZax1iXXisK35xiI7T26Da
9a4IRkiaFF+Xm/mlcpfdEnNcDTNQQ33m37VSJ71TkwnanEDuvDAoXch1S6BoG1zJawOIxvHqbqc+
tcvj94FHNnhzGpShCbNpBN56DzIhp4jQtzTuBGjfHGdUGkF4clPbmpMehqPys73VHCjC83MyZFXX
fgXlBFRzjMNixa9o0ThuD3fIPjmghSVi7Wid4qct2BfHx6opHzAs4tpp5IpaxdLJ+h9mnwTgLeTY
LdOK0OIGGj9CPEDzf4rDnFSxoKDzDCxtmOKOX+vYHh7Q8Oah0+hBOUhe/6BEyObxivw8ZMrPmBX4
ccoFyFEl3uV143eVfD+Epea2S+9nQhVcXyrTDeDdq6K/DpRqpwt0Y0VDkYAzmPTYlWjDjnTJrkoe
vRnbsWEYUsMIGMgL6Zi6XlOhMsTTc03xywaxTP+FnAzRVX6CtYlMm3In+VjrgoASmLYICw5GN85P
h750yxKZeLaR27BonRLpEBJhdxiy3aP87i5feNETLWpEXvYQ9/vApOI2dTa1udWAKR40+J4KARvh
Ny/ueaMvzC+6QaIDNanoVKNKTy+IN0IQlaMUHdnaXecSior8J++uZ8ZRW0DKkWdKqiRQnSFuVXoH
k8pRDORDsiMl8OhmPYbucp+pbovWF/S9FHb6JnFaXJlXCR4vYAIhau04mucbmgpQ7BWn04aShANh
kCjwhslt7TAGyRPvemS6czQ0mCCghA4d5n7O8SarwnCaQO7H3K6fSYYjeZsjlOkIicNYOTw2ZabB
Qm6UUESemCjP8dRYVcc1x/qaUu72WZEgVESXNaerm/kZocON5y2an0FFR9moKQx9W/YgbphWrfOh
B7qA1zjWg1gVI7+w4sLTxyj81FRzZ6fmoLt4qfaDXU5DuBuqtnQsveOKTLKc+uZH0QmrNNdXK4zw
o0hjU/UI8urK0Rs78hD/IKDsJKQ63NjjHVg2rGWpkK0yINNDGbViVXprLTG8fPQsSJlboU1n5ApP
szYWuYR/UaiIRIPOaRZVQFGFGuekN7rbMSmjx+t+nFVBlLcwVPhRxjHUGWPA6LfNS7SbbgfdSZ9m
lPZA8aI580/j5/Ld+HEdlbk2KLMQhh6wOtIlCyUcNbMaItz+c3k05TgGP3rO45xn2yyk/UCNiZYq
5IHPj4bSi/ESdQXuxG/CexSBXDDy2uPolHa178b/QGzLerRBmfZfQCrIqMweRJkjAMcUCRrrbexe
+hyCgjVn05gGiPUQ0gxQZdM9hPmQZmYTp5NtRIGhg3+2ecYNal/fIzYI0s3IaqmaePq6mxu+00A4
AqkKVOoE0xWmdifNhmB3gyJzgJjGgKP0DxD5/w2Q1E3SWhAK2KyOg7UXbjq9erq+FrYpbDAoU0Ag
VCv6CIzOg24gSmTGowmejMUf9vFB27c822NawgaPsoRi6vUOXhEfT45suZ/3zXzI8bLNw4HT4sxC
wmwYwhWwV2NCjTq/Q1sIqWrMeP0Nipupopsn4Y0xfG/qlrNPLINAXAQ9BUKUiEHI831ahlGDBAvu
cn0q7LrWnSir/LDRfc5esUJZXGUKZhRlUEbQaSxVL6uozTQ4h9fiBZo8aJzoUJiHVI7uTu9N6xLa
jxfrJYPkBi/+Y9kixv/RbozhNUh/ULd3PUCCw2wwX1HIxR7M7bfQVuI8oJlViC0G9R3zsB2yOQMG
GSZX0WlJ+FW1wPTjB95NxVsOdWvnRtNZMRmuiDvdUboXCeIef7JbH19Mo+Kr0tT0em4AQTJli7iT
QrvuoX4Vugaq0Om3xU13ehf0d/0tr2Wb9yXpNEEU6QX8K76kghrL4kGt56B+Ir1l4HTmvHdOgT/9
YN3sGk0qt0oCNGI1PHjUhwwDwK/6AewQboNGcd3tD8JD/pg954+5Vwa8VCBnEzXqhC9xmUuZTFZZ
NnYzHlOJ40JYB3u7NMoBN0Of1KmFpUVLs9PnbpeA0WBUDQ4MMzTe4lBOGBfZOkgzFhLdqb8Ih0+C
rm2IUf3VLaC51y2T99koFzyqSdRXKdDUOrLXNrOrlBMU874b5SyaJKlLvYDpY1rPDlUoUMLceUSU
LBCMJIAUCB73ckYPT9FyiTv4d71T7FKQHTURnTDjTbgzYTD8gBc9/N4F85CpZUKr6Hi2zFNzW6ZN
oAjNaxXJ3vVNYdbuQOYLkQ9QeYsKTSxRZcncrRbqZGrQ7i1fOw6Nbbo1uKxLtNTOwXLElCg/38R8
iG5xKafbFrWaicIJt7hTMEZS2AV0D8adATFdwiFV3kVI50+7zB0+6cc/qwFtfwDlivU5LiyUKHGK
lWZfqoarC6MXZby6L8vqDXxdMIWjDIkE7fklHcOO1qoADAjFP+tK/SRrNe+CJn+DdoUgCUYJknTv
Y8z3HGMciloqZvgLPHGzb0SHWd8n+xhjpGDWVI/TruB5DvaqPhCpsyzroC6QCiBq92FQPA6P6BsA
I2PvFUTPkVAj8m5OprPaLpI+3Gaha0oJyBH8r+FBO8Y+6mgYmesf/0MPF2+BlHkubdsriQw0YRc+
xF9rNMCSBU5fkQd21g4tiMUXzkkkf/LaLlIGOc7jIA9kglXYkTxwdhxLu5id9L4s7dBNQBmuvcBz
YioCx/HW7DiBw+mR8r/xZVo0UJWKelSn0wfOn5On0Kld3AuH+Wa+IUm32jNSR9+DPe+9c2ewjhpO
hUNKtL4jH/adolijPnK+iXz1myBxdW7ZQmKsotrgN03O7JJSigZNTWjZiT4Y30quEhbT6f57kCAv
cA4nhiCAmslB0pQIYigIaHVwlSGCur4sYqrXvjTlEwbZCnOB9EtYfZMFWlGmdlLl4JfLB7c4vRrk
H9cRmSnNj9ODXPj5yjC93E/FCEioXEKUAuOCN9V+fBC4pXVmSnOLRDmjJSy7qQRJoC0H4W2ItrLh
sQsiPBXWQ/+tqG3+PANv1yhn1BcYzx6JMxK03Ne09G7sx33US7/P14A+pX98HiLs809YamWmiMQB
9dH3VUb4UpgY5uEWR687c3QnUDDwAqCRw4EiTSXTW08Ofw/Bctk3jy1S+/x5Mx4i5Xiyoc8anAWE
Gq/ygahZtMc1AK8p5i1TD/m64Lotku24sH5yS5kYSATHBmX9agetz4LciOv0ZQC5lGR90YRAlRvn
Og77xtgAUTYv5YWlVBWApHvlvd0PQexDUzlHybL0/iwJaWzQKLsfC3FuxQloKvgF5+kTWmHdVeWF
hcx7aYNC2boJATYhjYESRZYdpRAw5BLN8iAoO6/LdBhKCLzYeVvbMujTVGXH2RmmxW1WQdn4Cv0c
2SI7Q+7y+hNe3F5xi9ruftqr38vgD1pPIfD1YXGUgTdRJGt9BLhZBjudDE1cGfq+WbyLRB4fK/MS
/4CiM4GoQ2aNtqBEpiRisBSfWqm3K3M/ppFdlp2tFxbnLvkfVo7OO1XB1CbyTpS/qFNhHhTUG1qf
dF5nHqZA2uPgW0HlT995c5tMXwv+nX/QKOOwNLVPWxWvn7IpVFut5va5TgzTLk2FR99+AYV2ZMIj
AxomA4PLdO12KCHFNQ5C6kBB5XUtwl0tL0HVFS7HGC9wCL/XZkmUMcoiRIxEGR9w9PubHgpUaEiR
djMG+c1769d419xDSIjjA1lnzCTMNSZaUi1oYZ1vWpiWA5oTa2waej/1obYrbumbdcZM9IRoKEWB
LoBmrFmzwswq0uOmorIoufm9KNhSZBevyEMaQeNPO3Pi3JCs/I8BrUPsmQ5mmQv9qWESihXvWTDg
20TmXbK7z6R1HXoJn3n1dYbdQ0YZaXB084KfUNSpWE2IM7mrWrB5YNLqwfDXI0RLbyY0LZG+fF7d
9HK/AIbWViifo5PvYnrXMNupK2SA9UJ6Gwl48xi/rRMJ/TUoSSlIGaPFBkSP5yahy2uqWqMOCPM9
rN/K+pirDcdZXHonYBjIpqL6ChB6Om22pjpVV+xPuUquOiUe9Dx8cwUl1H0m3Uz6nnO0yG8+v+rP
8SjflEzzsMwd8CB3eKj9cB+B8pd0POPN4PJGFsmZuQZGuaamm5oobAGW7qOdsiOEEaDd5oolXrqL
8zVR7qKaa21oyZqy3rgL28YD32Fsd1AZu/7xmCYHfTUcYfB+gvfn3B7GIRUydLMj3R4lL6Mk/hBC
6fOfQKBiCoklsHqcjvOm0KNMCJL1BVW/sPsRm7VTZa//PwDKpsHvHuurAYBS1lwBcVFdvl9HYO4G
KLph1njU4HOdfyUhkWsRWvTwcn3irKHftpCTTuvf3Qs076L2oKO2jcZr8ZTM2nwoyL31+ZxoqZNq
WZDNqROrmvebC6EgqIUkVv83xCLeRskvpf4RKt+uQ5ADcHZACATcpQoCnpMQ4Pm3Mtuu6NfFSp3F
6hxDTOzeeKhn3S2zH1PPafO42BeCZeFboR8JJHp0kD8UfSZGkYSJs3G1eytxRRSOlrrkxPgXbwkK
hhyizcaUuQ4SrAUw+jo74wTFbPXOyiCbKvJYJ3lIZMEbpCkr5NysgDRqoPPPX/recKwW+jUKZ4T4
4txTS6J8ZiOo84qaX+pkYfeQycVDHPPI0nibQ3nKsW9MRbLE1Om6xJ0s44g8834uNf+6vbFWouIq
Q9pGguQyXbBOBGFoUgMrKZC2ktO3XuN8qsskMr7VFoHafkkRs1mqlNQRgw7k+ZoXx674K3Zytwgi
1L9+JZ+sX+kdGWpLPomYv05cXjGI9S1B3gmlDAQGhBn93C5EMBBaYolFNm3iSqVkL5XpNJ3EMfRL
4UssFccWBQfQ0EDUnLoO0lAx1SRMUmdyim/pzfxpvVcDEQJABagwokO76w+QARpyJ3xSwSNkoov0
nrfWy/iO+hFU2DqBlWaN4xQe5JB+Uj3SnqrfQw/Lzlz98brxXBYmzrFOGa3NgYvDcU0yAQsub4Sd
5nbe9K06RD8tzE5MN8Lb6vVOydW/ZO0mpjUUhHmgpkMwdr6bTRtnGOjp4bb01758VWfdWRLF5SyN
+HLaEW9RKLNdhERDYwBQMGYeGH51GwWYpQ/IsN0fhK54RkHmEmymEjqjLLqCngxashhVkzmD2nl4
aYjmzFsPwzeeQVC2OdWmAMLWNnOWoHfLZ9Wp3uTUXmMk58mayDAfplmPocf5jmQ3qO94hkuZIyaz
Fq1KOzCQgZnJz47N7Qgmu/QbeQX0IIDn1iDIxlwBpGvrkRXpZi9hoQA0pYA0wmeB8Tb/guQJVGXq
xx7z1dcXybBIpBoJ262IqUWUZM8tclyFNcoHMPWJOhro2p9oGbXHUOO4FzYK4VIlpgL94nMUOTOq
yggXsLPIP4qxt9u4d/OcF6Ff9rYRW0QAgt4vNJPAc1Mwc6gI04rFVL8wg1mQedNAQBEHDJODj57e
/Uk9l/PWZq0Ny5JxmjG6AA72c1DM7ICiUytyx5qnL1rdH/tI/JYoKucTXj5IsTg83tBqikARXZnU
xY0Ie56WVs6c8FaGRtm607z18NcJKB1eSot19aGBltDZa3jho0B8vqpeGWpR6nXYBdp3izvS10qI
HI0H4xgd1OfZEYL1FpI4+2pnfOK377OOvAqWk5NQMIYCKReW1GsjpRiOd8ZFDmLtpZS/1eF4sKKf
182fiQNWA3xWxJNgGD9fpilXkijnwCl605UjySnS3IGe2GHVI94Gsgxlm3CiDAWKbHUu6GHqzK/p
s+hlx7g/caCp9uSKo128z58Tl5vHICugfcoWlXKeppkm84K0gpPu4+dktx6hKoYSOPFhlf8f2OUu
nskkrYaHEuQT8GRCu+L5F12yOMcrISdn0JLcfj/dVg6IGp5bpEW9akJxbfTCV7ANgFw9c8q33+6P
pvCpr9wVcDPGDPw4eomUm8Z6uG4xrMDhbIHUBy2GNl1nBQBq6IFlDbmAo7k33kKBkBs4S2XPcDxe
+RD5Kq+GetnWSBYHtSgkVyQMV9MNULo2K+0UxZgXuFcPGDdxus/Co2qb9ziNn6cj70Ji3Uc4Gsjv
4WRAqIAKPrvWsnI5SzOwXyeBBn6cIeGNJzEPhQUxWfw7jVOfm4s2J2iDaVH6Feqvs/lVlj+1Bidt
yFzFBoK6FZRUGxNM4aZOPwjumqjOPO//xCY2EJQbSfWpLUeQnyOYbPeSi+od4fhUUQiwlYNwMI9I
8Tqtz+uTILZ8cbY3sJSXjCRBS8pQT508ebQ6NzVlWwzvs+wty7l1QzYWWD7JJD4hvjjfKAWkmMug
4HWv1mhjRGgC35UdNJDAJE6/Iz5Me1FLlF95LBUsh4JYHbnL0yVLc2TquNAxQWqSRwFpPQHd1V4I
+qDj9JycaPfpj6mrUH2AZIKso1vpfIFpjVyFpFfQ+HGhsnOUD2mg2HqgPiCQmP3ZbR6tY3YQvHBX
fgufeiJGl8g2aUhxIL0F+hteQxvrtCsaMnOKhYawy94puS3Q+6Vo6JrDm2zBNAvYqpKfzfvgpj3k
uQWX26TBOCpniJRvazFIoiWxDmK77iXWj8PIeVEzTvvZ36eMaE2WPk41rMjsXtDkaE/o9W1HXsMt
w2KQRCfUFPhsl6WJOEPBao1XoHweMP9LlNLC1B5Bw2GFjohhxztiroqD6rPqar1b8dL5lyxjGM89
qe2BhByhhU4dzKVr5SHqxcQpc+f0BAv+j7TranJbZ5a/iFXM4ZVBWdrodXhhrdfHJMEA5vTrb0Ou
71iCWMKx7/NW7QjgYDCY6elG+1t9ddUC9x9T0lVd+pD4JRF2Em7HPWEaZDEaUkQQDyBlvHbjtMtj
icpW4vWraOPsGYXyCBLwBoxJkmcf8mO9tz5lgOnmfi558RGSkfmLKfjOC2kVWoXIhh0d4RuJ1fWP
mI2aRkMuJR4wZRspK4PYsAKlgcpN8iEIvUsuhXcLE7rByZVlzqW0qI9AkoP1Wg+4jSGI3HhMpW4+
qVvVcVGq80b9P+jxLZ2UC7N8+aAE6xE0DuzEm+TOrcpjWQtuLcG6+MKPYg76GMkwUNkvGpAF1SMB
F9D9zVv+TP/uHf9esvMoM7MUNjIdZIVk8kb5K4lfW6g83zckWgznlHhfmmmiwRDkdT2iAI/UQEwT
8Ob7ZlTRV+HOXVHPqdI2sGMprvyc5xjJNTbxa/0IGpNt8cBYzLW19jaobvbdOeLKAmWachRTmYvW
y/5+UVyay0rRahW/g1h4TsuhO4STa8yiOCNaLpdr6wMGEp0OZkxiul1UuE70IthRlhxxtyJr+v/v
eJ0j3cVKkOnb+sS+nPbgHNpVBxYn0zNSDyX+eFVsJMPNX8d1Ad2NU45x+WajP5FPotfo8jrZeK4O
DjpofFxvZ6mhgjETXEtyobnwV7RJn++vU2SBc1ApG8NcnnEx5fR7qjzW5af7/3/p9Y59/L0EzjPN
qVCUJMMSzCfH1T2rdYH3RE1nDOZj8dQIqjqi5XD+Z2tGWVVsw8bya5FMXl1H/v0FLXv47/VwrqfO
bV/jHsI1Qw5amPjUgU7hIJo2WVyHhc/LOspMs/z6w2tlPWpKreM8z4obdbILAs3V/YUsxsALE9z9
YTsjNQaQlHlKr3gadLbb7kNqv0ayaERs2QV+W+KnV/vKsAfVgiWmOFA+zHvU9j6VeImbq2mP6tv9
dS3Hwgtz3B0c2WbW1yjqg5Sx3Mq7/FkPGL+gFBjBsK7AsJF4NZrl+SOS2NitViXka8SRcOHZAND/
v1+Qh1HkvUPCPoGfjEjBtPCACVGvoD8jK/Pa5o9VlFjuc2GMO8WDMqH84GDJXXtoslMGxZf28/1t
XcotL00wj72Ih1PTlIYMDg8kVb9kIwwwu9XCRsFiBmmDXRCCWky/7VyFuLCTUIsaXXt2FmV1ROMx
sPZAXkXrccfyx2KXPJjP+UpUDj4zAtzE+wu77Hte2G0dJTfKEJGjCdqD5hcP9UEO5E90nXrKE3kO
HyDi7KET9di9/Idi1fJh/L1q7ryP7dS2QPjgRfnBIB3dWjoVe+Pb9LU+87aW65wKjgn7j/fWyx3/
qdVrR2KH0ojTPaXyoXGqjdYSv4whp16p+NBilezFQ4GnNJz9DKnjjqapEzmqO6THndcF9jp/t3cs
a2WlarwqQXzhQUgaxTnRU3oxaKNuBL0Jh0llcXbjvJ6iKsZl3iT5emg6N+r1QClU7/4ZWXReiJti
Xhljnay7cO1EU1OMWlHCTvtl2E0QO5Z3U4CBxL0UTI+A5I5vkdcfxeRLS+5zaZdz3q6EMFwvsbeP
bQeUoFsyV95YDEBu/Ly/xKWdvLTEOarWpfmcssyrMUCE3bxiKszLHYHsyaIRlFuwhw7IZfjZHnCq
aRDgBaealR0agtHYwzh/ub+OxUsJFSRYQEcSTRPuUwFMn802e6myltN6WEffHMZFlOGF+p94gJbi
pwM0DSbMdcyZ8yj3GTp3Sm9gTSMY++tD8tydhucZdR0p0OH3xk82oq36E7A8R1EtfCmbuLTNfbSm
aGejZxx1E93P83dz/hBsJmtj8cHk0gAXTMJBL/swRjCZdu1W25jbdGu7bMxMlN8tloYuLPHPT7Bq
l3VVsLD10CNMzxhrY7YYrdkvJub7K1v2xH+/Gv8Yhdqu3BMJO6fT2K2nf0qduiUGwP7CCuRqHUxB
gG6MT5AyRQpDTC8nXjwZGKR/MNQOY5Z/c6h0PGlsAGSB6uK+UV82EuBWLCGpJ6+PvplJ7zppIljK
8rn6bYYHaoNmOSspiml47Uoe1Km9sKpwbbfDJ1qZ7lzMz/NEYtci01NsGqsUOpquaY6CMLXo8Re/
ggv4RtNapFbwK8qGHgyJbAEOFVTbRCa4t1msFoMTsiIlST9Z2kNW/cXLDGDf/30vHjKRQBTl10Oj
IYkbyS8lERR+F33bAMRXtxjPDd+/VcvOBFcYLvrGnA8ArK67WH2RQim479yL+2SgcA7qN8g5mtyn
KKRx0BKWOEZO9x4m8lvW2U/3TSxefxcmuE+hNUoBNDjOT1T+zEeILJE3OcVBjSbBli2HnwtLXKLd
kbaO0gGLCQvtLQ2noJXmXaSjOt/FoOiMKYh4+j1ECJ8dXC9uopFTXodeHUetYFuXv97vbWXbfpGv
0mpSugk765XmT2yAZ2aAoUsiYQ+RFfb3Cyth05lSPcNKr6KOk1WuMb0PU+rf/35LaSHGlv51Ee4u
xkO0MqHZjKA+xe4QoXQMmIuZHYl+6EFn8xfGbIBNmQY5OHm4jRvUqjIsGiLYmkiuDd1X8OKt1VeS
qQ+tUM9wcQMvrHEbmJtaqcwtrGXpQabIaEzdtYrv95d0O4WI9x+E6P5dE7eBs0PbGYqa7MnLtCby
9byutgTEcaIms2g5XKIJLpF2HA0sRy0jwJ4scyhCzwKDZQLV8Cnpt/cXtvCWR4cUMUMDtT1WyA9b
RG0IJGJsV+gEKV/Cn926ol4BMNJb5b2GeCmsR7wJqx+Tb0F/K/UHxTMqtPejF+fH/V/CvOI6w7n+
IVwKlTZdUuURfohjfq8cx+3HVuCXCy/QaxPcBU3TqmLMyljrLsFU8ou9YxIX9cP3/Ih489LvPMKU
TI138pQdk8/313cbQplxB7MSkAFnnG7XB73t+6RLHRMNo6EDr1rr5lnjSdYjJa/3DS1glRT0RjQT
ZFyWDvpILliTaSxnw5EqAGycL+b7dEzAYsaYB4dD99ofzY0EWJvA5sLqULCVHfRwYdwwObedkwZU
yiOt8bifAgvoMnsbrcMts8oI+fDg9QYx3eHtYcHlqiLK2BiDApyIu/mmrOxbZeoz5KrwWe0wQxEP
cMGVhfIneJWL6D/M7C7kX8woGtWIbCiiWNz2RqAUKii06L3al712G03HbIX5eij/1fqe7EQJ+e25
gDlTwyrRdWPiENd+k82GxfK9zOuk0p3BsTolXwUfb/F2gAYmnN8B3SAPrEkVMN/NQKx69nF6Y9Rm
xcreMiLHGeyRqEEB2ymtHGFD8fbrAa4HgkOGPlMUVLCvV5YPVtpbBd7U8myyMYg3u4NikazJgnO/
8MVgSEOCBQJQ1cRQyrWhZtaA5zaRUww7CCfiSVPuGUwJ/SIM84h660tt0itrXJRRlNJpkxhp6y9S
psarzSO0iZKgfInGgKYuQg7gbkG3gmiym1leE7tF6oZjAoiF54iiAYsrXFxlkB5oN2J6AuApLu6U
hR1OlR4XOJlVBcl0hlvU3fwgPcUbFSKgImTPUvi5Msgc+iKjmQbsQKbCIEaznttuP/yTHh3P+UbB
+HjI/aHxetODktkfTyaiMQ94BbgrwdGJMMS5U1+lEyY8wQ9pabWbR7lbNS/3D8rtUVQUjFABvMjK
T7fMNkjTOmJHuSdPsjvIJ6nIBa66YEHXgTg2IXFvIp3nwmjU9Uo6Nbhhzbw2gz7swpVdgdb0/jpu
Dx4A1Wh54MEAYVjgr66/kBWRxG5KXEWKXWzlpoCWTffUUk0IKrutWsAQakxYCx7FN+SMZjpC9k/R
4HaxvU2zYUfUxA/HaWUQiAdY1Y9BHnYRJpPKJBK8WNiZ5tz+yjR3NfQGtRJAcSDCJk2BNJyc5meJ
MS6I4rph+KlwRJR2PKwVz1vc7qim6boDBTDMNFxv6gzyvAHz0xYQUxghhYdv7XWJ6DKuZvQ1QU5P
kEwB4WP5xoSECqXuFyFDLec+v36Dip4q1MMRWvmbH7WHiSalZp1DD/mqJVDZHjfI+tfhl051Wy8O
0u/3fYkPd8wmI1S2NYhsIMM5P+gujnuWtG03FontNSCqXJkMN4hic7tVIJfikgfztfO7g4GOuOZZ
7yUm5A23+DSJiu23KweCCvkHRE0AXsTs8PXu906RQrHFCMHGZIYejai1xgi2iMOAOzhYK7PCmK0M
BSBUjfvGaj/MkkZhwKYfSvGlMyS/yszg/o4uLsUEDy9L4VRH42LApEc4VNQOMYtT+v08vKjFvLlv
YnEdFya4C9GSYyOHq4Ze0ZHHdJTgkLVueqbZS4LEULQY7jKkIBDORguWogyZYIz82h7r+G+MMDQW
pvYQ0PgCiDpE1qBkQGBl0yqzMBbYZP79DVtcxoUFLuczaJgXmoRvMs5oo+iZ/FW2qGAVXAr9y7ks
IKtsHCbMZHE2iqwB8CfT8VGoo3ra1GouqTFF1Bp15iqzJNo1kT3t+sjkMx3DkGjQ+ukky7VjJ/fb
qa/cEqyf2YSS4v0tXPI54CwVFF8txEiT87laIYNcVPAEzQxde6DvQLa6ZiF93Dez9KUsZOYgRmAM
DHzNLZdyVR3VWPJmncouTcmrNpHtfRtcvnz+UhjgBzEaQgAiPZdp5KCxNaVZCr3OgnBug54ahTSX
vc7sHNSY4eq+tcUVXVjj4gHGXRVlCGFtzKRNW1Sgpo4FL4AlV7hcEPdtkgqTmqEcSd4ETtTSJCtt
zA+y/jYPgltZtBYuHEhRq8U6haEkrh23yJ0nKREp2Qps8KNOeQRowljBRqjGR70A12GORqL///oo
Ny9PABPnZoSRAh8lVYZVUcrv/z8TXDwA9FM2IOmK6o9MnqWZrGmnCULO4pnEo8BxWNRR+Ap4TI08
twmRgOKhkBWOfKkp36tKNJ8iMsO+2EWKANKBTEbDAmYm7VtktB9tQb6jgyLYsOVj+Xs17GdcmMGA
VJQAso7nDSkrVxvpg6LRkyUpO0uPj0REXrjoZ4B1g7hdRRXgXFm7MGfNJNWZXKonpWEWOF0JvqF+
FpEyL+0dKJKhA4IEC3wv3ImJI8nEY1I7W9nT/HMCBGUmm4JWi8AK31Mq5qbP0MSVPMcK3RQyKpLW
u6qeCvyNxZGLpPwcOIHbxfAVlDtx6Lg4Y/RZopc1zOgQmvbrtNDf7D47KbXdeF2d0mDqptYL5zIO
7p+lMy7gxjLKm7gRMDgEqslr31C6zBpqJ4r85M34MGJ3Aivf4GXbGqVOsL0weXflxIp/zSMI62tQ
/ifgDRwD56eYh4Pvcfzahosfw53s1J7Mfp7iyO+tbfWzewPbMHjtAIRsngdfhcyA6GnMV0BuLHJ3
PfT+dGTpWL71UqLXtYEMEnj0hi8OK+qu/t/muAM/4dIE1QgWOHjJqTo13rg3Xz/olvrZN5FMxtIx
dC42kzv1qaZO6FjDlmkPj3jvHokI77ZwO4JTUgHgFcofOjRWrn1nrqH8MRV55GfIk2oSvkDi6THU
E8cToWh4amj2nWAKM1hnbiDnBt3ulNCOqpLI14oHiLNOmDDoH4zP9lZ/MKE4fXKO8cmOUb3R4wCD
Kpv7p2R5ob+t834pFQQ9ZVifoaHg9mZ8iArjq5463+YsFOD4FyIOiBWAPIHAJ4R5+LKmno55a7ah
5BnyozIPnqa9QlBGEG8WHuXYzwsrbMUXMTqtYvAhq7DCanFSgvJw9NS+lC/xqnUPB1SkMKrhtrob
Bt2GMn0PQaa4/EEvfgCXvDUg9jdJjR+Qur1fv86hG77lu5ishtFrjvVmWoHcodykrUdGUPuJcCn8
SOEvh7qwz0XcdjJM0lHYZ2JktFzTLDA+g7MYJYGhd63MDfdG57cQ6N2JCoELBxN7bzNoMrvADO7Y
GHZHira28YUp8OPqsNMgKSN4VPDFxl/rg4KAjnoZnk086GdKB4z4FRI+8M55Ia9naQ60kAJlTd7b
t/KkumLgKU8UemOU21TaOzPIe2A0eld/Tu+sYm6CwqvNXAtS6Tr6K8LAwFXSbkxyaYCDFyjEW2CS
4d0gObjTt9PKXMl7Uey+TaIQ5Az0NmwZ/QaIxlyfmBIVTmJTs/Tt+lnOHnvzO9Uct61/tKJhqlv/
uLSE+ZprS30Gaeosg6Wp/kGLr6P85X40W7j0rg1wd345I6JbxIIBqV/P8UlPv4CJ0C+s7yNiaJhL
wMi8GGAkkKz+ZSgFwXTZPNSiNNSLLGj5cke/bPO0c9So8oFXO9IpPMrDV90qvAo85fM8uVaVnZKw
DYpo2sjjd8iQBvc3YGGDUXqF2i66Hkh8eIA0ZGvDWooSFCEVFKojdfgRoa9838bCAcSpuzDCZRZQ
L6qKlMAIsinoQQcaxmKiwAk+zI9uy0bB/0P+dHt3XNtkC7+I6piIHQelhM0msGNP9rrZhfwYSLUz
aEe5tts+534zC/tVC0dDw4SqCiYt1OdljfMnCgmMDvz5pd8mRueSyn5XlXBVjHST9/RLW9PCv7+5
Sx8QFUD4DsIoNKG5s5g3ALUUo0z9dELk1GowzaMoKUj9F40ggjI1c2AA+IFCwMSSOSwV6lM1y1xp
yDZaPT7dX8jSWdAgnYbiuAJWOLC9X38xeaSSXdUwMuBzzedx03xtAHmtgXC9Epy8Jfdgumk21oSZ
UL6dWYKCqDHikfpaeqDDU6btZuPx/oJYhL9+TqDefWGCO9tO3DGCzJ76c/5a9McIbV9i+41heiGY
wvpkfd8cD3tG+Gf2wLqJmpYFqXLuLp0VaJiSFvaY0O30T7JTIfZCPVwHD9ITm0QsIVMit64wf1j0
jgvDXAKlzJEdgpSa+mSLgdr2gTEu9BBPBerqtQYeJBOyFC5uLRtuxeeDXCN/o+txX8mhyrbW/FGi
WxNHz1Gxy2T0pGXJb7tMsLcLK0RsxNaiR4opTz67B3/raLWqVPiTRkmQocXgjZomCMU89IR9QAOj
s6gZKuiDoUx9fQAIwIZTknTQfd1BLRG40FWy6zeYlTnmMQbde895yl81z4Cq8B6itLrligZnF57A
Vz+BB/ZGo5mVbYGf0AQpGvsrB2Mm2iYuIJpRv7KUAjhpDC9La/qqovdveNmuCMYjfUCTQ4TyYy8J
7vywHipTRoIiPFK36+3oRs0eFTWBPz8NgIskO4baINDN+C88Ugv5Gt5VF9a46JPEM2krm1C/9pVV
w8Tb9s2634B3L5jf2bS7aOKfpxs7f+5Li8zpLm6oAvyUjaaz9a3NXY4LMWfre2b0oaInxkK0u1oc
FxrAJIcPq2NxHRnIU04HEshWC73mvky+/HkYQisX9GIAjKlQ1eKWVc1lk1ILtlq/epsC4wDJbT/8
oT9ou+wk+/rG2Vp+FYgC+rlveeMu6OyAic8CDdI5PF5sZ2jELbiQMvYB6RtrLYbrYVduyxXBGBF7
y5luErrxiYHUsyd7L+YiO3fe7/0EFrYufgKNZj2nJX5C/xG9ax8jGFKSAAAn6FOBTvoMOgrmvRXY
D9HjHLAPHZ5Sv3lRPzs+FUSTpZDFuupgwmVzq/xtOqcVAZRHp74T0VfcQ1/ipBPkdUtehR4yE5N1
IJ7GC7MUeVyCYtwp/KKgLulPRvoSTSKg6NI6Lo1wl0s7N3o1hnbhZ5MJ8mDZix0RzebCbQKhOSQd
6E2DNIgHhUQtMdN2CAtfNeYfCtWhrlROXmhbnw3M24GyQf1oa1mweUtGMVyn6tBasjBgyh3JYYga
u9PgK0PVaF5CG+pGbbYfhvGfiHb7RFHfeqoK8rilTNxgzTWwjkO/D4MO1x4qZZ3kZHHJ4nsrIUFw
VmjBP5oPmN04xHMg+zlU7kRoJ6FV7hvSWapxrcAqq7C0ULVBjcU4jd4Y1K6+abbVQyRMxBeqKmiT
ojUO9koAcRCKrpc6h1mBGXgbVQtwIq2S5+aEWXik/+p51O1j9sCdEn1tn0FpNgmpi5aSMXCmQEse
g26gLuLzy1zqy6wNR/jUUwu5VoQjJq2B2KMjFva7PjAx7Wrmrq2vMbo8S4KaBw/ZZZfLlX0u+Uxa
qkJdJq788JtC3WSje8MEdRSwK2ybteQBUOYH6kMerdPtHBAXM5X9CeFIEISWblVkZ+i0AtqDOh7/
OtFaIGtm2ahwGfT+cBo+xcBehi/YeS9f5Q8Aevj3rx/mSlwIZlSCCqzaMMz33IzZIHNoa5Vv0zeD
UrfNXut4DCbRsMNC7MN7HfgOvFbQqZY575qgiDpBo6/ym7KP3R4q1y4d7KMKcNmfBwrAgUHBw4ot
IELgjmxlSXKiE1L5VHa2aqx9SrLhNMrkFeIjrZfMJfyqFi1vIeqi5IrnHkMIYVSO/f3iJiNyPsta
llSQB5reQi1/I6O2uf+lFjocjNjrtw1uYb2ZGjKp4aKDZ+Ki3DARx3CFnrKPJ59HQIB03+DSJ0OE
t028k2zgWLn0GqVqqiQJhN1VNd9FCd3F9YHkz/eNLG3chRE+gSZGk2Y2CEl9qcTpRqvuLddCwc4t
XB2MdVpD4RSUj3CM648jObUBlvYMZ9uR+sFLK8fqkEyg29B9tJWVrNW+COPII5Ghl9/wJScRHdfi
KlUAjUENBefg8aJqlxemU+AXqB0EQFo8wFRR9s8CFH+QEbpl4OFlJiPBFVKkIskSs4B39Kv0xGbB
hzXxza8pUNs9Om6RZ24S3/Gnv3ASSCrjRlZkjWGrrve2NIZa01uj9CXtzR6p6zQfs/Llz33k0gYX
O0IJAkilBBuDIn1rsmY30PHHfRNLvg50GNr1CILg6uPOlpZXY9+kTumHuQ6c6EcNEVGrFuVmi1ZY
rUFFwxac69yJymynBg32XPqZ9ia1kI1THiIiKAst2gDztAYoGlPp5TbLTJUeM+ND6avAOk36Lp7B
5Gh+ur9di7EIyHkUg6AVpuNgXX/2YQ7jyikUVqE0Puazr8X+GLmt2xxAr2YLiyZsa3j3htgwGktY
F2MvvjZYQuUI+spTicdftFHOcg7xphQWShaaW2xFv+1w/pyWpTToeJP59uhmW4Yypcd5m63UxxzN
5NmzdphKkCElka+Gz0R4HS9+PWiJsroU2vk8wSkpiJqlvYzjpBz69qkGZd2Uvt7/eEtbCXVywMUA
MmWSMNdbiWn/1Iwn3FVsKxll8QBpr/9QUb5trzB08m87XBbblTUQAsxOdpA93Ut35lZbx5taSIq8
FPoAUoXHA67IgKTXC4q1NDQBG4FueBa5kvPdkj8VdunqznoKRWF2cVEXtrjNK3VFCUszqf3iAD9E
Xl5vhlW8EWsCLWCAsX0gHT+Xdxn89npVdp3b4AGyCj8HkefP7AcUeQ/gLw0kTzt2qCiB4nMduuMa
fMkeff3FrC0CIi+m5Zc/gjvn5ljrzpSnNd4/yTNKbLqXPxXftX3ufWiM0Nvw4tStI5B6i6S+lx5B
ECHBhA5Lh9E1491HiqF4M9e/Tnw4bqNduwlXPfhUFC/F7KNnK16neH/eYUWRVGMM2yjHMKbh621X
h7DV9QpmCwlQa2PXT7kgQV1K8q9McD7U4FiGCoEJsAH49g4X9Up6Nh8xFPumoVjXVq4kuN6Wij1I
h/G6M6AagJkdzpmmYbSbeu5xK6zj1xF+lEG0s9x2J4yxbSGieRwDDHiARX/dPZRetqYbUdV7IepA
fwpfk9VXsLPcLyjKcJapXJS+g+QVzEpeYVKAc3ovB7EJjd+7JjqqZrG6H+sW4ilTvcIDR0FhFLT3
119TN9VBC6McW10VwHrY9Xq2EBrUWhJUCphbcPcTiH4Z/baMRAgDj9eG0mFu4nGOS58m9XrIysNY
Rtv7a1kqgLIZRwA7GE0jYDfXNgw57fSsdVABCzDXpKI0Bn6yF2PHBLqrz/eN3W6cI+vsDYVcZWGy
0mZEUHUkoUfROS6R1rY+eMW8+wsjII8Aww0K1siMrxdkNWaeOy06WHL5Idu9O/amX0V/xsyIlz1W
cmGES4jk2GzzOoMREh4hP+JSvXGN1HL/ZikOWDxx5QF+wy2lUHPchNqM8qFuH4ooeZ0baV8Kq2AL
ARmrcZBng1kPbsb7WRfn9mT1WI2+xnQmCd1u9DHHv2dYiey5WkHGFRV4imP1ICKbOqen1z5+bZu7
DCBeGP/qarY+eQV756i6iu98TncU2BfMir/jaYrm9NAGCGKfRDX520qFI2NfEbuYtBPS52tnUfMZ
g7kWGKXyksG2aP6hkAjzodWwTvVBEDcWqmGMZgfDXKiNA0/Fd7BCbH/ZSS27fcZD07j2OyFuFblD
5aZrSJIHLIJBVQUKGujZAegjOuwLB/DqB3DXn96mhqpXSGrGlfNhrZgoZr+vN80qB59y7WZB+Uk0
Lb6Q/GLRYO6DIpSOMjW/xZrchtS2kdyERxvgqug0BMmezR+hKo/7wvFaMNBFEEJMHxuoCAgBOYtr
RrnVhlSUAwYl7hBp/ZwNRYcAp+FilDExK52ioxE4x8mvXXUToWemiPZ5wa0QtVlRCqNBeD1zNuuw
L2tdw4eWdyQHAa77DXkkoEdgbX5u36fENc6aJSIuUBarubOEIqsBNCJrNAEBce3NmHYJa0fvfmU3
bLL7FzGdCH3Irp0bM7oJK5rK2B+54FfY46xGlOR+V54KKJVMCV1J9mNe1V4YG38eAzHI+dsYlzph
obUaGTFSC+0gqZ/qEvPVliXInhZWhJEkzKEwESmU5DkjoRIr1MB4ui/TD42plrWR65S1D/LrYhKB
7M/lJ27/LBX4Co2NpSP0cFdupQ0j8qYx87Pt6APUvGEQMSUQF9sW3BCkmTh3jNULpSrOUBR2akia
NvOLGUUaB4/PLgqG1ACHTib4TAuPd5Shftvia25VPZdalcJWL7XB7HQe6D5WbRj6zfRkOYAXA6ja
ZMCsD/3aCntPb4y10pWiuVzh7+De9JEe1Xok43f8L5/ZMIzh6JWodjNxLlFqvxTUsXA88CHHgpE2
ni4iJno3Kkmd+QaAo7PfgPbf3pIXK3eTtf7SB5onu/J3RXIr4UjnQmi7Ms25bZVag6TrMD0hP7Tw
Bi4ZH7xIF2zZi34vkP2KizJ0ktpGX42wQoyPfsZwqi67evreOV/vZzvCneRuJ3nOuyiOYKg4INX1
aeNa0BqmgPejaw3do/j0P7En0UdcWCImgkEaw8po6FpzS1RyuUqTSQIdbxsHo/S1ziY3HSu3yUX0
1AuRBsSL6HOaaAACKsZZUlNn6DHulPiNUj5HfesWtQaliLBD8d3oA4Ks4P6uLvgIuDTRiWKkFKjz
czEgm6t4HicbZVvn0Sq3qfZhimgpBCbOkJoLB2lUpyHjABOVsZeTje3EbgxN+fvrWPpEF+s4pxkX
RkiuNnEGbIiflh9417tJ1QS9ZQV1Yvt/aAkQOwYdxJYxBBzfUe/LIXHSuCK+kltliRmlTo78uM9z
6sWQmkw2aifnorjFjurVnXA2CmQf0m/WyeLCVhIRu0nHmvjz3GEEnuwMeRK8Jm8+EzOB9jp4ZkyQ
IvDXdtWmKYaGYuL3EF1Pofho0cmdqfw323dhhgtKThKPpGoSeEMbrrRiftNzEqhl6Leq86evsPOK
MOqN9BKgLb6sAqH6qXLMiPhOXinm3pnSpvZJZBNtP8xGZP5xnQ72gOZwsH8YXkdHhIuESTGGEoVn
ZIfxkANUEm2Lk775YxJTxh4DUQ+0DlBlwLyfzhkq0FRsUMVKfDDEFnlQyQRVfo/meUk6fLKsMVaj
OlTj6r7n35bHmN1zmGDDcujdXi8wq4mmm7WCW/LFfmK6j0BA9xsdzR7N69fVK0D6nqgjeHOwYRMD
kgZmD8DbddMsbhRq0z6kiV9Etjti4ssBuXtkS6u2+uf+8pYOAASGUPvEKvDg5fLWmcxKqI8jhGKV
UVnlmfzUKJONaRP78b6h2wc1W9OFJe4MQL17oEU2JOecIM3c6I1hoAA/QlagPINraXJNKGgW4FY5
ih4BtxDes3EUP5Cda0g0OeOmHXdOUsA4ZnU+pgAvj92E2Rkosqs+yoCi77e8q7/Nsb9fBGZ48CjZ
BLvaZS+pZO26MVyPhiVwTfaj+fgIacl/F8W86MJKW2WxPiEy+7FSfE7y+ojmmoid/eZuZht3LtRC
wBxUVdxVCaYojcbwPr+aO1evXwz7uw2as75HD9meBfeZwJjDHXEbc1W6nEK1WDMUj1aSm2LGKPxK
2y9kEnGiL20eBO7A+wEqHHCpcAsD04iUlzM+URsChhFGhrQ1y6ETfKIlR2CtNGRRYBq5JdEkUi3V
zkx8W6pdmWCEUX21y1hQ3ltay6UV7o1LyNzKDpWJ3yWRS5rTEAqpq5dMXGwXP2OrGC0a+ya2S508
RQ/KbQ4ZWuXZaNzhIzNd+cDYz+n3+zFjKQwy7gBAI5gOON+ZoaY+AxwBB+8S6HgkuzAHk58MSvBR
sIEiQ9wG5q2cppXZQ3ko7p+0eR+GH1mZHXVZpFZ5W/nBecKMIh7UwEEBRcDlNA0k+OS5khM/Rfir
TpCgYNohAGL1ZyyWua2D9LE90dhXbJDP5X4iRL0xz+bDxuVPUK/DxtyRyZxi/AR5F65zALnrAKNm
G1EMvH11ckvlrhbNaNPBHGEHNYOf5Xb6Nu9jvwBwWctcOYb2kDDKs827tzLmxBcBEXrQqjk1sNiv
hrcOU8KtC4HfneqSQFTvWTwPF9+Ri/C609KuyWFKU1BCSI+V/HLf90UGuOCuS9LQVTUMlNro1tVH
K0oUb1H93PfhEptBT40oK2BBeTGPUrbqV5OXNK7kFn76jdEgTe0Oo2aY1Evc3Ce7Yi2ifBKtkTt2
JOuzbOzY95J2yhi7I5if7+/i4sVvgD4ONTGN6d9y562VaWXlkYkw79eH4c3aj3sGuNZ+DtAZEz2Z
2e+99b/fxriTleQguxkhL+NrjfquV6o3OskqIRhcpbZLJXVbD4XATRZNooLsqAiUmO7itlDqBiuM
ImTFadZID6ox2sBbqbU3VJO8z3vV+Um7KDpIVkf+JjjjQajiFQ3WLh6xS8e0oBY69P6QxGvUk93Z
eoESsJ/Mohxk6RIFXPxfS9xR6JPKgQIFLBnhsTQs1+q/AVkb3PcUkRHuNEw5Mc3UgpEojj3Smm5V
PWFizrtv5ba1yA7dxVq475UNNrRC2a7ZmXYcp+g518hOQymynDC7FpmVi9GSJ3keNMgnJLFn6s7n
+z9h8dBd/AIu8SmSRCrBz4fv5rzUZeqateBJKNhJPourpqZ1SqD9fB2sw2DFHzZQNwzaLhS83QUL
4ekGKquKh3KAHRBwemn8ptlf7u/UcvD4vVUOd57BRt5B8w1b1QSMFC/z82GrfoVkdoB4WK4mIREt
+4c3AeTCIHdl6nmcEyeFQfpThoJus2436kvnM4HuZCWialt82V74Ij8QkxPkPHnDPAHod91rIPDs
Rv9oJwRI6FoDeAV4guWmk+AMLH43INDxsIDMC1iorm9p3aRKVaZ4UGd6BEto9UkCDxRZYH+/yAM0
bUoBQ2AWyuZ9yshr4vxxG5qdY4y2MnIbwP/49nCa1vpImpk9HzJXDx1UckZPif6/ZrhwQaImm+QI
K6njOnWJnjzgCb936kjwOl88sxfL4YLC2OR9R1R2E+sg6DBeTPKpKZ7uHyf2W3nnxluLEQGBfxCa
AtdfRTKMaFLVgfhxCc0rmzr9HrqnaeHO4ZA+5YXSbbsqVSt3aCGLKXC6pQVeGufuEDD2WHVWwXiS
9H5efLc1slHy9/srFBnh7hDVmhLLLHriD3WfrdoulbcR6QoDNGtZHPp/bgxcRChI4Rwx1Y7r7Zyk
JEU1cSS+FRneNEyR3w6A5VWtCDm+tCrAuk3ANdk0N09QaE65NVsh3rCquZfTk6JjhNYSlbJFRrhQ
G7WDnOVIHXwctW/W/5H2Zbtx60y3TyRA83Crqbs9xbNj3wgZHFESJVKkSA1Pf5b8HZzfrTTcJ98P
bAQ7O9kucSoWq1atNTvXJmTnyqo/J+15yjV8HszG+UxRxELS4qm8sDKZgtdSPv4Xy/Jptja+Z1wa
+Z8Xv27oBTG8bMLB9RG1fG3m1Iv18zjW+fzk4gajcbu5wTiQ1ourqskW61FFANyAofhrS+dWZnNy
tMGDYjJhadQQ5nLGWPcV3PbPr62cG8/m6KjRF13QwQoVbRSXtcliw/DejArYQ4OeiRxOG0NDMepb
qCtsBaR0OyAEmyRUhll4hRTRVUm9t2gY31ixnKs1rR++9XrAVQKIHq50i9vEidlNQ1WDBC81xwU4
9F/DfNBOHlaXnv3PzQ+4kz6b2rx1aIez4yAvnuoxSlG7A6qS7b5eppPHx40s0Duj5Qf0RMfbTk81
RJRtF76gu/WZzLz2XKbpVHYCGID/Z2EzCBlafdWXsLCSBTh7AyjwlYP/XHbi5K7+ZGbjb4aJ+LPf
2/A3wc9OfBtZnU7R89eT9Tf+9GNB/mcsG2cjF9tFDRVj0bl8tq76hKSg2YvZQR4EcLXg5DpzVs9a
3HifsCcNLgsHaGk0iyNPy8p46uLiACzzDokQ5HvSbneuOf9knPx5zTbOyDHQwmpMsEoO8tnO+p19
S6GdMF/9/xAYnT5Q/zOpG39EIHxv9OO6QZrR3hnuIh9U2EE6pRg6gIg4eOI8HYzp12t5br9s/BND
DX5RJvbLUDwp43cgftVn1aBPBuSf53ET7UFxUItKYx6LpyWfM33g36KbykNLJLiuQHeP/SJyNDV9
PbSTibrPZjfB3+CxBeUhmB0TYJaBdERDE+p4u+ia3wC7NO/JGS9ybptunaLfMmhQrAcDpS0Q75Tk
mt0okBo0V1TmZnFh7GhW5kZ+ZqDrof7bF/+/rbMtKE8t7ZiJBzfAFOEFz/Xe2n2Q/EAbjiZnz+LJ
LfMp9785FYFN+rkaLQxyvvFUYieQYWfJKmfpPno7x3kVsNudpeE76aI/md2cDzGDOmF0EEkpiH3X
9nWLNtCv53FjAb2BUBBBFhvSiECIAd90fAkMUGdxDLD6xIUCD/L1jBD+f2dg48X40nUN80Fl6ZIJ
rRBVlZdE/iOIbh3FBwsBAmgQB4E96HgUgvoRWLzWTuf5bSZ7g/5pi9evx7F1jH/Z2J6sxQmacoYN
O6qXb0q4IJ7ANZ1rEHKnQ6vNy8olYNETXv2yBDM6oMzryaYQBDbFuTO32Y7/+RYfIlomos0V3n48
Xns2O2mVoGcZDUM/mSble98ZoLVsteFu8cSYRDYKVLaYhkPnITscTz5wfh044qH6A4J1jZJ0hkJ5
mTvjEGVfT9Wpr8NjBksBvQUTNPXHX4cUX+9bGlR7TqSdZGwt5zDS3s7EoM9RUp8yhQbRFdiNHgIg
9I5NjQrcEJ0dQk6BV88g3bXizm2eI7CD/Ps2xpMaVMcAuwL0+sHK8SlGD0BODDZ0PJUaqMumYcX+
EJ//+Xre1tP8yaV9rCp+AR4CPWzrs+N4MG07ebwfIgwmqIAUAA2jGyWBVe2HUJ9znyfO/SojjcYv
D60tf4GAoskHw3Knu1ikc7IW0dVTh+AiDdCuV8T8wpdnBcU2OYOP4QFHCAq4VYo12FJH0Wjw+8KW
YGD0TRWTUZexW+sLJyiuCEgWUgZS4aGxziGPTs0qpGVBg7G2CP7FUdLyshiLABqBZtniRjRJMhD1
KOzpGf/LP6YmPsa4ojyAGwZcB9D74yXUhaADziu2iXoy3CsLcLeh/v31NjmxdGgehcZFgL4JoGzX
M/FpK468j1TrGV0M8ZQrbVsZLdSZnXhiqbAHbcD4VpAYPOqxiT6sqEFH3sWqsCIVR96EzCKYezWL
aS+nt4koz4/HsOAvY+BY5+6MzbthnUXQ2+JRAgpavOq8jautG6+JUMSFAwmjIfMqioSmX4ido1o0
1EhlZnJq670p/DChnkHvv57gbWL/P/ZBQw+0JBrD/S1CrvXtQjeO6GIDapPxKJabXo1lvFCW8DZI
i3C+MYM6L4senQzafylVdeZVe8KvoU0FDNHRStEFyu3jBSiNeqiLGl/Qz8hJOny4FLIQcSeXMxCz
UyuNWtrK8/uBDd36HBxVVkCrKG5B5h+DRGPv6+YH1Oz31GQq6VvzlTbOmHw9w6e28Germ/t6Joas
gwILLAl6oZFQMfQ5xt1TM4juvQ/yDCDNti3dtqOZ5M6IUzIPIibEjh1qPtTyzGE8YWZtswQbnh2g
AWMrxBIFuNiYLcCrM/IFMrgjrmH9vYPn9uxUhaZoz8Uh69Jvbgl0S0EsFhHPR9b6eGtI0kWuCHD8
fZqKQ5eTvNL7X34MgEEetvHagHlmtbZvmfU8HJlcl/OTxwGSbG6NECbZnOHZmbW77oVDtwyyGd/s
vP4Ifc8ZPTGx2PcYobdiEgF/PLbZgDVESLNksRLPff1rKu9cXBhfb8MTV8ORjfXPP43LGCYwF4Sw
EblYubHcGezdUTj251qCT5yyI0ObU+bSbjCqAhOoednHtsNl3NbjCGIeNJ8V/Jor78aspu9fD+/E
KQN9LryIBQ8OoaBNgocuPECcCH4aUSlzgL6jA6FHbc2mufva0IkNgkZRlI2hFuNBdHErtOqLijWc
Ehw2tdh9qkqfu4AUQ7U2ram3HIia5MVQmnJORtzHLxOny7Umii1p00XqvnZsoN16d54vlGrbu6JA
IPRf7GLwA6G2jgZWD40wm0WweY9qqQ8WsbWF39vrfefUVyJz8+Fu1aEsSaIyMymaf0R0racHYQ/K
5TAcrpf28S5DGmcJQRTLYi+iHiTOiKmmQ+HK0T/jGk4cmSNDm2uTzB0OqYCh0jdXmHBi6zlhtMu+
Xu11nrYOCCKXaAADL9EqmHg8HqiKMs1chKmmXH67dTDHvJ/+8MZv4hBUuNwQ3pml+3tg6N5FpzAC
VXQxAeF3bHEou873uIt4oB6dlHcWyTxG+K4b7e7w9eBOmkJDH9q+0NCHfoJjU06I7DWIzTrUAce0
j+o7ryc75gz7/50Z+9iM67FKzxFGVFXDrWqWi9n2MzQz/bMHwMR9Gs16l3xycJPNHLdxYEYXLR7f
ungdTfdMBHFuxjaLY4e1EnOJGXMcMJwL5Lem8MWVZ1j6//ZlYCGyABtEqsLCrbCxYoBiROhoQJwy
GmCw5+6NV/VnkIMnbQD9bqJnDZxq21KCLHwwmwewseg+V4tza9ftmbju77ODYUDjBlqxoPz+S1ZB
Fzyk7gQTaqp3BgmvF2ImcqrzpbCBNOq/fb3N/r7g0CUOtBT+QWYEcPvj9WfeOJF2abt4rEMfQlTB
3urqw6yKOSZh5585pqfm75O1bSYw6oqG6gDWvM7ci9C8Im3/7xt6fSCvct6ghAej//GAjMExaAUJ
tNgaFWRKFuPR99WZrXZqjT7ZCDbXpk04GdwGr2H0U+0jbcVVdw/FtRvo4cVzcI5E78SkrcwHAESt
erD45XhEGv6zkDXD21s6aOlzLe+AV3K3+3ojnDikR1Y2d1DYM+KAyhisRkykzjKkbuskoZjS/52Z
zfK4C3gqBIGZSXixXQKyWaI4Uvz+2sqJXY3YF71ECLtBj7d9HmrTL3i0wAqd2tSsbqkCSbE5xyM9
JxN0anFQ7/AhrIT+anSZHS8OrZqJ9dgLcTB6V3NvHNzwHG/9id0Gjdj/MbGJQccQ4iNjRzEYoZd0
cNgzuhvAkST1g0XonUu8cxC8kxYt3NtrqxTaOjc7rrE5rU2j7uJhsZLOnZGFQaP8gvb4dkDaKToT
ZJ/aeuD+cYGPXslUtiRUqqm6YbZhDs3kh87t8rYdf9sePZfnWffWcViCMeFIwn/jjgB/9vFaNdxA
WkTCNXA9dAB/Q6S6MoG/igeM7UaMRnSBGN3PyOI6u6rFfvl6V57YK4iBEWVjq6x9iJu9X6Ejhzao
SsQ8BIijn0V5aJntZf+FFWRWkdBCixsErI5H6RDbHy0fudXB63PwoT+KOmD/PhIkUwFoRxMYgiBv
s0GgV0Yqxzag1NCP3x2f/qg8wz9j48QZPrKxcUgK3S2U97AhfWrGA0e1SBdejEzd3p/Kc2WxE3vQ
Q+MXkhzgc0diazMioRvfqiVcegfC/EMjRpUV0Vjctaotz9zwJ7YBXhhIGuHhilTnNnekS6nDxsU2
NJbghyV1OpfmmVv9xAGGiVVnHsnoNVV2vAeKsJ6nocVoXLO3vg+EB8+j1fIhG2YR8HiieAUkoi3G
c2WWj3k6PmM2xoTc/trKtvJvH1vuIs6qusOq2braL34P2j9dX0H56pE4ZFXx0XUCEhwzJibZS81+
F6H6brf8moK4KKah9ZNL8Yu19jMceIcXYm0gAobSWqRML3NYEcR2G81Ayobg0V0sC4opvp3Ms/7W
EuNM4HrCYRxN48a5D1oHuKtwjYDr28mAoGzyRvcoXAKLk8l+bHeGQXisHb/LzFYtZ8KMkxsFxL3g
SUFMCEH447lsHI/4OqzwZq458XIqirrMLUcu547zepSOF81a84jI5ZorV8fWATfLOIiRr5fYHHR/
7MHlSYcG4OcaY0+o5XVJZZli73X1P/Lk4uVrrf4QRCEA5uA3G5copsVq1169WKIeEzblVTNeWuWU
QuIz/dotnhojXvagPEOqCv1Zm42puS+LisBSMRSzHzcmNffLPNK8mmxrZ1YmWHcGu0mNwKvPnMZT
nuyz6Y1vQW+H1RgKpk3eeEkh/fegdnNpLzlv63+k5vqYUaBtUe5c6yh/XaZTW0X+YsCYsr2chE46
N+K3HZRnbpmT0wlWQExktAqzbzyMLiGPLmfc2VXokmfKy2m/1AHdg/tiSaQx1o/AXNWHdpzZ/dcL
eYJ0DbQhwcrHumakkbs6PhbKHSKHT9BCGtDCgl4SM6Mp2xW3xWNNIQoBSueHIXlZQSlWEl20ufHq
nvmEzcFcK2JHX2Aff0G/ONO8dPiCHpSSpd+mvP359SA319GHhTWBYn6kjP9qhl806NSINrxkBfwJ
9CcYCi13/cO/W0H59aNbESomWwcDwaWxsQuMA++ynS2NVMm7Sv/52sjJnbIyygQf/2zffEpUwzih
BhsbQRGEcVRPdpS0i22/WcU8vdkg0v9TAQd219seOXetnzS++hi8AXCxbx8Cre80pe0j7ej0np8v
oOwBUXDoQQghGsCjw8yyzlCbaXNp9o9fj/vUHQx6IJzDlVXrL9cm8VWML2sxM2iDJCSTm9ddoUao
I6kuZE+DKicOhWmTBf8WYHxsHh/NQUjrgHARpejj7QlgZYXIo/QTJ/phh++Nvv16ZB9p4U/3xX8M
oPTpr3h+VPE3SSPemK12BPGT+cK/UNfFATT2za29P8fWtXGcf9nZOJlGEmUT2mAgpUyosaSRdg+4
LxO/OofeO2UK8BZzzRgAMrctBkljYdbIiZ1YRT3lfEY3vvSGFhLwzQTtU0XPhBYnwCJIUsFbg0gB
PVVIkh4vUg1NSak4SgmNoc2ktR1x7blE3dK6B4VOa3z3fBfiZHIGYGGBmpCypJ+CxcTOuz4cX79e
0Y1D+7g0QKBsw4+j6AYqy+OPQYW3gDowAgDQZrAEJbMxq6ORHr62spnj/2vFD1ABQJIWugDHVshK
24AeJIQZ9ZNfvRvkZTEe5ubcc/LUwYPAIqQB4TcdbIdjMwxvZaufcebxZpiu7AElKWiw1XeNw+bE
MSIzGcLJPHMfbhz2x9gAKwJVJXgdcSFulpPaHPLHZL0Pu+BpKqw98+jr7M1nQomTZlDuhCAeuAqh
83o8NoRuHmD/MFO3LEfQGE/lACX03dcLdWo7AOyFmi9Yx1Bh3wQsK0O9hRcdwEOB8i9RvSzv+aCN
/ddWTvnmAHEtGhnx7kIf5fFYgFIQlc8BIagLqTItwmo36iBaQe3NZdeXXo7Oae9+8jR/+tryFpGI
1UI8BkZyKNMgVYhjvzHNIGRQ2WstlIxDvADSureL4WfoVWQFNISZRac3sERfFu6449Llad3UYk+d
qUqIF1UxUgnp19/095zjk0LE36ij+itl3vEnibAb/doDO4ZhmpokAo8rLwtqyKT88yk8NrSZdq1n
zC/D2O2+SCOqLsnYPtKmSdnk//56TH+fxFX2B0glBExwrVvQXWjWXag5TuLkqElklJKqiVXJZ3Bw
IKUUxpbPgP/XcubnAHB/b671HQpNPcB6wCawJdDv7MXtlIMt3NDZdmMQ+ZU3RU+qBydcpgwpNT9e
rJgV5T8z9yOfjtsVhoFrA4f75oQGxDML5qCLGxu/rn5as6v4Ox2hH/pgk3b23/+LKcY9svJ2rIQ1
m6PqBQaJeoHVJOCM9t/mQMSj06Zu+LPT+tydtTqxT/f+x7FZye9Bs4xrwtvmBQkdBgjjIoE1zqaT
NGwo3jpNyH09xtAu0pks6uJF1uhLEm0UAQ5uoshrTefoA08dlc+fsZniDnywBjq6ENTxov1B0A3u
px5tapl+Pbd/31fYvutxhIDB2gu1mduFUkD5NLYvIcSJqwZYuBKvqUSV7DCL6cxrH/H2h9/5NMF4
4x9vns1zOBJi4GRs+owPwbdKBnavkqCuXRwVNikU13OI62poNIVTGZhjYkgI/EIDXhmzRquOKL1G
JRJ8xuGuo/asQKlSAJFYdEEPAekICsTt91mVsoH6Dd4ebpC5JVJ5bdpGHnT/0qWy21kmnJZU3KlI
DOGjlKNlNokgxRIGwGu2A7OSsCgli1InpEuNovjiME6QkFZWiz+LLMZBliS6rl+zM27nkJ0aRWHf
dr4rdcwjc2Q590dZ9PG8hA3qjuVoTjlxywlcRLw+1L4ILmduEyATfANkBHhyXfTe4F91UPpKXJt6
scdUe+9RW6lEDKx3oKrUVtdTGy33dserpBB9dQWmF0h2jWN0I0TU50tnmwkH5VES9h1JFoToF2gU
dO7D0ZRXtFIqAx9+t4MSbZ3UnBWHXpttTvxJJ8VStIlPbXHhcnveT21gHCQ0tbKqEN2VMZRTPliO
iO068i49rVoWz8bovxu21wDC0Szf0HsExRfl+JgxyTJwIFiv0jHraxAZhK/TNDbXSzBNOcpAxtMS
tNaYsA5SeWnVusGNiET3feoD6w1a1eDpVEudGROp4mgJV6AkLRbgzip9jR87ZIX02odR+9VPgzJg
f6dqeiSCh7kdaD+BV+4TZL7r2G/N8EGHgwTVi0GXRC911yZiDs03dwjExVyCuFJeNjWdg5iPehji
eW70D2ekA4iqrGLZRR0kMZA/IonuL8S66ZgK35xZsSgOzB59L0iDpkIYbLc4obguZWQetOU238Dm
1T97EzQhCi6qK6A7rJhXw3CjTIsCkjVY7R+Dm/WzT8oSzeWjHC5ravA59Y2yT3wjnFLT8IeYQow+
dhraXi2k5jHnPk6KNdlvjjT5tV8okUdNETzMVARJ1BZ0L8wZtMqAmQHryXg+iWXRqW2pIUHOElKT
y+K+LlapsjDo7DgsIpHafUBSNU3ttSFQF2kCB7vMEZrkhleGmY1CzZzUblnu2ODdDUMXZSaoBVLW
kWE/jrN3EUUQUydeBm3CEtqO4TKW2RR0k5eoxppeum7wf7VIeyfjYhZZ1YVAEvbWeEsmu7JiM+j7
vJ1s1IYHi2i+A9DSui9mPcXz1Nxabg1UmfrTWs0T2GIz8PT9Wmi075nc14pedjV/4rR/F7PxG2lj
SEkLW+yjpZX7iaCjxp2nNp7snsT2xB55H75qE8igNvCTUnGWsKBQSTUtYyb9WVz4vWNfuwOPDamq
WFi0hAOIng3SYU3C5sDc8bo2nAeTcCgt86DPpsiaEKua7m1dtN8orUBJKtsM8NAVAS7RugTb5uKl
hiu+M1XhjWB/X0bLjlXAmsQYDODVC3nQZLxGIAa6ed39cB3y7KqWxKVVzii++kvskcY59Aj4BxPE
M7bd3UV+/Y4a97cqrMq8YgUY8o0W3EmsR2mLQNWURQsItnsTO9Qs7juv29mG7+R1U8lk7qqfoYun
OgF+Cc0roA/sWqVj1UdpDdRbBsl696Ww3HSadHOxQMAT2F5vvOJa32KDX0vHhkFw+CbFoL3UmYYF
p9e6GBa7jRc4Mcdr7wdi7ULMftwDcwofAk0Bw2vdvBj9MtM+SEersQYvbzsDPxEpH1pKDjx8PEcE
vKohaGmasGtiahrmHgnN3w2BWozswy6erS5XZUPykrvVbQFytBRMi8iqI4GFQJaCsARwFlQFoBCF
PjKnEzfW7Ey3bd0jGK98tdxOuoy+9Uaj0cgdNuiiC99BFXoZtdG3ySq+4T39fYkM7HSEgDFI9e7H
MtyHwVow7MfrkYhbiT61pJeC7YaJ+wkexTtzxhzWLii/3Mw2m29l5FxwD9pbhcwiJWNwsrvATPrI
viOMiP2KTQlI3X4RcJMli2x2xlw/1mX9qvzpYkEVFH23zVUwh7saQHJkdZYrUAw/OUJec5vf0Xlm
aWXix1HUPnowtkGQiF7S2bnsJTh7gVauVLhyn5bfdF3tmrJ4n/qCxOAWrvEgR28dBCCySM+3rRiC
FJp+VcKMJh9bPBq03YpE+yaaPrWddcy47hfvezu2b3TB0ZIUzOr9HcMxGninEqNxsJWQi6LD/D0S
bN/VbkypmVoBgidOpic2QQGEln0dt/7yXnIf1PR1lGluvmuzSOCxWQII3SoPGZdqvvJ0a1/3xH+w
Kvqd+cuYMr8A9X8ExUEIjcRjX+WRA3Uz0eyDkcYgfN57XF7QGezrZRPSDOAQdMcEDsZpiIsIN0Ay
IFCIF5P8MiHKiIsD451+LpBk20XLoDJuVjcRd6+VkjXg+nz0x53ZQOoj9ZWBpn9/cPg3U0bsFwVV
2e/Sj9pL9LzZqUHsFyGWIsEWWSHLEaSaneJqkGGmkdBdOER/ZTXpN+rOYMgaCYjiqzmvPBwvAZ54
7BCA1+4HtAns1QKW6tIYZS6UDx5MQ0D3IpRtElnlZQ/3ht+VNxb+UmOxnTMU39rGaS+6eUp8RnYg
4Mh4bWMfM+wxGwhyd96zpq0hZuCvtxG9GQc7dxXQwbNKwNmRorUmoXV338w+oHrWDTXb26ADlwub
SnAgm1Ik0hYoc8mO4y84Grkb3admTXaGDhpoeUVpJO1bi9kZoVV9Q8qoTpSsLiQSkwpk7FG/lwwE
aB3LuBfiB4susZkGFZqudTxX9GKJyiu3CaHmGqATxKbVi9nKxOg1StqGmxNQsWgqvkvl52MQ5RFK
qIjqvF9lJ5MK92ewOC9dJeH+0cwRmq+WOed0JE+OgX6EqK6z2hNZoJdcFehZG+e3AfQhqPYad7MP
3kbpP0bMfmIBkLFBBQp5u9xJVmSz26SugvCR4d50TYE9XfS/rYL8LD372TOnABeFAIMht+Jw7EgM
INhtoYIXy1luhtrTsVe5uTPIh2a07qEpj/oatqxTPoGo9bW1b3ztJoEhb0MaXS3IqiWexQ91yK96
v27i2YveZKPvRpdkanDTcgrTZnFANGXvQ3vIKK8vEZLNYKmB+E9llg+TSV+BxhbxZL6zwn7Rs3ZT
RovXcu5uF2s5GCjUF/Z410bOLSknLwZzeUJG+62uwxuPsrdIhmh+dSAaUXbVrSeK94KhMdWd7bfQ
qqekJ1FaCeO2CwXQQqI6QIo9tnrrB/5w1+Eh3E2vXgkgYeG6aei1V56zPC1EHAwOEuGBTTesnA4V
giVD/S5HjZ1sXfMA8R+4mmsbUz3DY6jCyJoaJqKZ8qTB5aKJyCIgWY0BVF9dDewyZJ29OY9abx+5
xR/fM3HHoRCGMD2p1ICOHqN5B8XZzz7CYQ8i9QQd85eymEHU2drfkLt792y5JHUr9kgfpBFTaSgw
u167UjfKGpvA8hOxoKGtM0D2Ta1qN42Kxv1IUmkgDHMhaTt57oVd23XeuOa1qOdLu3bDvTCim7lp
d8ToLutWrVP+YCx652jvYrJlakk78/xlN/ZhhCeDvgRe9t2UHoSUEX5BvPrBY+YtLUW7j2j1mxsI
7tFWzjKjjR7GoL9gTn3vOfUfZxnvmgVKyJzkvcGhX04gaBWhieLnNIQIxvwHNhpvpcUvJrwDio7v
cY4OglTpLKu9KsFj16i0qbvMkrKOFQvuW5AjO7jU6AzVqMAqYrf1c9AZHIbRz5xeZW7Qv7XQ0ooD
v7mfPSebqHVJtJt5RXQzUrG3nTLldpe7JR4wttsk7gLX3tVoSyicMdcKFEHG/BKCHCZ1UM+JzQ4b
p/CTlomsX8aDpwCxR/pm6IvMQuF94CpW41OE+2wAyau5OPfTFNno42+C3cz4SzQHHi4R8TL4OBty
uWjrlmJxIDkyLw9IEDfJKIY7zrprtUCvmo1kij3t453hjCkkSeFFMAUV5EnYI5Hufe8EsVmgjluK
740DWrKRpmSOkGArEUGJndd5j53DUgd/B5c4V2GqmjItI3HDKufgdlVWhvLGmYJ0nqt0KlTM23cc
hkw7Trz4E7Qd+6vaCLHaTmxW9Q5I4hwA8Tumm1uD4c/J9eQtF6RtHryWZqxbwCkBnEHErxmyIlw8
+iWuX2d5nNzvxviDWQ+cjjtm8OdhCHOGqExVeGdHzx5/M+VPWTeYPC+pRo796D5V6tBikNRXcTW9
Fs1VNdFnZwkvBkCagx7SxbSPLXbDxhuDPUYkxI6Z0xEN3KWGNjX/BdeHPuDlYI5m7M1Phi73hdF8
QycXjVsI0yEAihdcnlqYqZbvbm0mQVPFHeOp49waHWIIk964zE9q/4qYPxQaJhFHJnZYPqhxupFW
kTW9SoWsEtNucDR0HPbfKS0yp7Qv+ha5t+i9BJfr6Mus5PeVCK5Gm38zhueiuAVPetzK4qaiMgu7
Z0bmGDWKLCiRKXOrfPJmUDiJlBo2Xg41YII0puzVkc01QCVxCAXOzgIYTaK0juCybQ+yPMyDQsxg
XLaRzkv1a8G12ix4vtAFJ05fgmckUVGRTyg/zvhvYReCRK/MCZpQQzzw6qbLmICCiHPnDrnhtLFT
anAw3jPjYNVPqnqlHE/5iGV1T/IZb6Aet4CfWwizjfJ3C11Db9G54R4Yv7HA8NlcAGAJVKMLqciu
jaMewkKOkUzh28qEJM0CsoDgOKVWzsun0v1m2OF9N7wM7a5w7bQR+cxfBZ6akoTITLjhYTZxJygX
RPlE/vL9uxbPX+kZOzU5iL7ZjaBm7pUk8wFFhjS5WY0XEL/InDa4FG5wZXQ1KBumKVVseAzmKJn9
l6KECpsELOFVq+GmoPJZhj8dZ0QmpMqquoD8JFEXHa4AZ26zpn2K+vlQ+NWd17kPgBLlRd29WDai
oKjPSAVJnVLERgFamlAlCnLboOTCG57FnacS0uEGoc3ejho8IK7H/rBAvIK1c76M88HrbDBC2hqU
pY9aWtgLj+H4Pjtd1roP3Pu+mG7qNLfMvy3VxRKiPtcYSAKCX7La+W51KU2kEjhcKBuxHh1YoIp4
fUWOHsmdkF8wiAyh4wSvlvAi8MSljUUoSFumlQvqYf20lLhbrQnNIWUmMS1aXaupzcKiunKwm5ve
uTPGPQFQK+75u28jZ+PUuYfAvKIijcQCGu3x0ifWo+TqYuzbvNfyyur9BLgdNFtknhv+xlPAin13
uu159EP7Xp2AVuW2svgP9Lfdi35CHgD5eM7x4DQMmkRzfV+F3g84g/1IjRYVw+HOFWCcnB28ASpw
eEuGQLWp/pCZwYOjNITv0Y/Mwl82ix6AL8e/tgt/H4b0Cv+OGIoa16Qzksa8RmJqL1GU6PBm6Ft2
K1D7c/H8U34QR9VNP2WjFWTNJJ0Yl1kiPG9vqemmmMucedZTLSpcMcHOrUxcNzobcPczWl9UFb8S
/VIi06LTztepx1+b7raApJbq9M+pGBMZkn1kTrHPZYb7Fe/oP860wOl8B8s8Irk6471vp77NL1WB
iBc7cnQRSIuDy9trGtlXw+zdN+GYd7TEKwZyUoAeBLG7/pBgAtIXkawEn9nyfyg6i+XYcSgMP5Gr
zLA1NIc6nI0qN5OYSZbx6efr5dCdpFuWz/nxNnJ7kVe5MQk8XynZ3ENNbav2q7nblWb4pOJdb6wE
Nc/sHbOVpJO1Z4ELK7u4dK2bBBwGK/hXFKTecG9IFewM/pNVIFwanauSy0nT6CL2f3rT4HPK74L5
0Z28sG+pqW521VauQMZ8zDkr6ZK7sWyz3Yg8oWh4V2Au2C9qeZ5S74R3/GUBCGMgf3ast9LQo75M
T94UxIueJXbwvLFRm42RuM3B4kvduikhASjS2vmunfq3ymt3VWMdg/Y1d/hXDdU/2tZ4HgnTadYg
roX9nbrmC/k0oW8wlxKDrRUQQVZanr08uGO+OFhm9+HozKlWFpM79GCmL7LUoyDIjlDxYSCD0CZ8
KjPCmaYZMpy4R1EweimLU5O4Zb/DShU2zY/ZOXvCyqOM7GgulEh5z1Jvk8GAKDWPTdv+ZzQJVdGl
3saj+FfkFaDvpg7BbBxJGUiqzYwdcMNBkwcxL2FDiqBycYVrY1w7F9S1Ffq+mXmxObScfrd4t8eR
06PCkTvH3r40YcViri9Npy40piYY30LG99B3jpIvq89b3iB0J1pvQb7PC0ow00PG36y6PNxSJ9xY
hgbzv5ThQue+skAD2MdPKOI/jIAoE7F+UCqwT/3XeiFIJdd/tEydejPbeSPPjHjTe+7RbTv32sj0
vRzHpvxoecTB23BBWOPBWHwudZN1OG/cD7xF90WvXcoeoG0J1H9iyI6LGGQig9WIh9G8EoL5R12G
YDUs71FMVWHB0owk5r9Ct98su7t67vycCn7T1ZsfOtRREO1Xy6rv/S74p3XGtRwm3hzL65jt6knt
Au8+1cfn0b3arorT5sH0PireI3L4dAzF9l7HwqiOZMEeWytgRy9pyOPJuh8CH0RTu9MXDvhg76cs
2KV1dVjl30huYe9qYevlkSOAEqg5HGfunp92IuNybhOPv7SdOZx5IfhamNn/SJfdpc7nOM0H1793
WbA33mg5IhbN+1N8luVMxX0furx4XVqy/bKP9AYHaGqdSsmt1R9oH9y7xngKXG3f9vKaFg/OlH0L
m+9ZK0JP49R0xUFVC/2RY31w3XW9N1PUDi0oFddUsDxyiI/dtsVOoO3K+TArLV62z5xegUIfd9P2
HhQtDFi9Z/E/un1wcNMPLxCnFXqzyPC70uKgo2VcfW9flP+mFOihMKMi8w41m7i2dLDAzvJcZ9vL
ZpSniRAPklozcq/s9oYovmjCOLuUiSpW2Ol3Ew8B0TkeIxPkeJSuu7RXh6IYIluvYpcCn20eD34B
aGs9mczPpWmGdnM3LM9eqjFsfwtJE3YwhfX0lvW0zE7PObt7yweb5yeLyrSgfOI4h/nmh4RChjVs
pdm/16aKJClmyorHkZXFi+3sUGmHERaoaUEC1t/KerGBf0S+nMEzQmXyB8jfRu9Cd/tr2mUP7ntp
tvpbOTirMasXNuoSlSYVho+utBBIBfK46Pgfrcemeqy9l7lqqUUE45RhP6bhENw3zqtDpN7YAvqL
vacFX7PX0X9gJBuYeYe3o+hZagGeaufsT29mTfo50TSpT6xqLcCCkXp57UE35702rMnA1JzDtWN2
O2kTZEtRjEC3MxUY/lXMw11fL4ySPjq/Kts1bnmk7fW5Us4B38ChdLWrcNt9bULNZ8N8J+vmOtd1
HRZzpocmQIIkSF4hZoe+B0bcjETT4aqazj4Te3Mouqbk/T26UWZBImVyLuOpSX/Kvk9Wlb4Xqr+W
ijpIIB9TC5LOTA/rkp4W3fieOu9xA5051Jn/gmkBVkSvcvCrjJd4ueZh5Th/1SSB8lpf/Uz6TNKT
z5xcTJmicjc9QULul9pswkAbiQuABdz72vBgWMzVJoj1nHfprpSA1VL2V9e1cc0E+Ua6ARKsmvJS
BjPnYC/ZYaMiJhTIs4igEQerlC+T6oibn4PXzp7BW5qtj4K+2i11vx+k/KgN98FWTByD+9AKdrUt
4xtpLR5IzS3/NX4Or9DwPzDgpdoqJ9AsHXTwbdfYwdzx3su5feeLb1V7czOdCMCAbV4cxe1EllBo
jJjNvbkuc1QXsGNyXr+r0vzsAg9QLxjyB6Pc+ngyzEvvrbt+tI5kNaodbKwZT0WthbUyu6MRZPlu
tKavzhVNPLeOOs+y/Y/FzY+Gju+2hZmKAjFAP/f3wluuuvScp0xvTng7nmE3mX2deQtnR2NHRKGO
IlA21IZV9EJVPnnWQgWAZZYDr2LV7hotjcgo4GrVbDx7+tq8yqBDq9QE8/hmC2DG15JPmkNumvLI
YSgRiHcquNEYxZlRYg5epLN4KtZGpUMJSdBsJ9WPc5B2/wJHULBV+1l3QDXkvNVebWuXbaQO7hEM
eMv/5Ysl/Z9Wa2Wxs5VbitBaHHWZKQK6632O1Srb4E53ZzKEdIiLTCn9YyBwIzaVz3LKapHAvWQn
yND20xxtccgnOSVp7oirO+aiDQdR0VkctPVdmVuwYYSe4fCZhyctM9xjqm08urXHzV8vfCFA0Bd9
a7cIz2Oe9MVok8Jm9QXDVFfH/jxeRzbbY56yMAZNZT0asm2LUAeBSzTD7KPN7bxorSaNRaCcf+eg
L6JulkzLXhCRZCHOLjjPZZPcAxUm692t5jypZOXMu9r01RFoqSEiqJ7OlWPkIFF+9eKRKB/zTK0h
JSXAyOuYPRXGonuJ3lbgL4EflLvJhAzxwMcwHlr8aaPnrEVUqWbZrVOqP9ndNCQ2YbTPqwvvmAa1
u+f8mrE+WSMjg1NFTmakYCM2xE9r1PN+XlwVeU0zsYx7w4GqdJm0WyAugXC9yHYzdjlf1EW0itR8
X29HdMY9xf/FFVFjFMVjUHHPobzjQhx4FWelq04EaRO3aYEu05hjrOu5M4bsvi4JowtlFgzuzT/t
Pdq9UR91AMKk7rJsL0xd/BOuBSFLttTwmjZk+dNCZcQ3qU2yBg7ZY/oCCLHqJoyS7h+2TNUXOTbG
3p4mh1As2kE1J1DwW25wajRA3nUeeaH4gydCDfLi3Gq2dZeazrBb08CAvWyWZCxyL1nTsT7P5W0r
AX/ekedVJtbEBNygw39znPrLKWcvVKOcSJ4y02Pe+sYLUk4ZucqbjwgryjdTjUrGWUOkCEwX7E5a
jXWSQoZesUJnf7k3NZEGT85bc2SPMxn3VaGmy9qOvONVajxXdYM1w5rqTu5pJpp5w45mXxnvawM3
uIVQJdn8ug3GAzHEzolPuszuAi0tXaq5Dacs4dCyzsqa2MyWKbh0Ui81vg1w+i4FMayy6mxVtLl+
B7qG5Pg1Q5qQjqFTNZVkvtDqqXrvm1q3v+vM2pZhZ9ubUv0xddatgkzymh7F4ybax46mGO9lC6TL
f5hz31VMOnwH07vn1ZbzZ5vKWeBfSs2A2fM35a+nfin98qlUmhmcEGfalPXih2p2q8er8TJKrbox
RsQENwa+vSDX/Lgr0TbAsiEorD6NDg/wb2rjVvnXaqm3/LdpBcaA0GrpoicFHJU2E7CwpiFPk64r
bfUN1jHKu2nYpOhjw1kY1MLVV9r2mLd2HZwMt5/bmk26Xbp3vezcVIRoI0283somt5rzI+ei7cK+
sQOgPRA4UX+WJBuAe3DnZOOv5kGnsadn+qD/xznzAImlvvAjhZ2Xq/5zrPpmfHLtaQmOml3Y8l0I
YwiOlZea4s/j1K8PayuW9YM+scE6FW4rVDQoL5XxZpPHfEibSaJVFl1Ot4xbNvpbG8DjnV2bvSLx
KURS4bAOttzBevDAWPrstZ/O0JvDtfKmpWMGWBDj1iNhGYjZXC89NAoT1P3Q99KK5972qiQfRmGh
VPFTaqbSVftczdb/HEhBY3Fx9F7kSWHe6sxjPbPpSI7q1Ahq/ehjKQc9VHbbDPNedJrP9GBUtJL/
8Sv3btL0tQdZV2b636iP4/Qrl0Ar8mib0kl+1mgRmCPtxdNrkAexqfxV08dpTWYwC74OHTXEhx9w
14PS5fnWH5VadKbvwnU266Wl8em/wTeX/rw09nIlOnK09mvnquIhcKVJlksLDA7oZ1maXKOOSsfa
C5t8NaCfzSGdoHkBjLshTttUtJ/2RLfX2oNAc1QBZtiDw7br9CokLrdN4yX3iPm1x9Rbz6JNTe85
LU2njgc56b+qJYznKlfTzPeqD6z+NJfQdX9r2YKObUXVt1HvIk0V4eBNw8KtLqqc/cyctKhLR8Pa
2d7A3C0ncy3O/toZPR/O2Gr9v64mOHTX6r5Mz1rvSCfGfiTNv35qvSW2sBw5b0Gqb+LHkuV058lN
zhPj+GxBsSHrEO1+3fLcjntZT83VwSZLcU+fV5326zuZ77+5+rKkDLkawP6/VnWb/gxls4n7TJ/G
7FLxUGUHg5BwLQGTMNd43KpJfW/8U+3DawpuzrDaiAiLNAoWncjwg7X/Q8oTlM/Ivihe9F1cA9jd
kJHmdA1vVdeAls2VPj4MlcPcl7Vekb+PHfzwR7p4i7MXQlnexcd7Mb047ep2SVaqEVtJIYu++zLy
2YvmJs0Yi+k/GKKFr+S/ysiGdM8f69jhOpcF+auCDLFN6MuPXQbZYUYi/NEMMpgxMmXmYamy2T4G
0vfPGzn2J9OqSKPK0x7RFMn5y/xYiZbgESEa/z6DKL3nokTc2/bmR5DDWVNXKAXatSl7mxap9m7K
mFr5o9Mm87CWa2gMPaBdlWlaEfljSy55OeX+PZI2JplA6GcMv62/t9cyrx+Ksu7+FYNvfcj2Rkdo
g+f9doY/7hoexSensMur5ZftV1aSjEhrF3ht6RPplWgTa7I98U5XnW6Le2OZ1uHYphnI/Dr6y3NH
+q3NKuKLAfUFJEA0onnJQyNDLRg1eTr8mGouZ6LJ2iVAZCCsHepXM8rFOtz3/ZgHe62s/CdXddP2
oirZIqDMml+sUkjw1GQXDq6qdhvQJxnWqV6G7MEfm/4hMzSZaEJ82On4yeT11nlDHw2DVZLb2KUE
G+IMNOb5km7D3nDHN6feUAU6I4SSGwxJrSw/IhfuXV/g2NzUfacpYbzIZq13qYkMr528xwrFNqvk
0pxSV33Xg2x2ert5r8JR8gfEOeWLrCgwd9tvmOUHrWEh1IJ5e/S8NjuXa7HteQ82F0dY8ouNImPK
70+iso1oKGjndQoBODX1W7gVLTk7wjDeeiWHg+xm7bHgPaBHeqHP1b1XCqhOt7V2yh7lGTGBjhJl
Onq2UT05YHP/Vq2e3/p+rfurpZd2MjtiMo6+4oGKrKWv71AVoPOpOYooRJc+uK6aaZ2UO1pjZLh4
MELkLkOcpdbwjrZEhV2rfnPVuvE2dBA40zbu+cn/pqbTdkUQbIDoLYAqjqIblzbsmq4xo4HP9Li4
AzeDLy8ZQJZbEwO/9CxFmgEUtY7lyVYSxoEADwsxstCitvPrSK0T3czCfnekhG9vLOcO9wQadN6g
jx0xCdFs9W9mD5ape+12lqZIr6rf8tv0N4UNu4CqzLMeVCwmmAYIn7PqiLRrm8Sd4Gkz+gvzDCoB
4XF5Bcv2No4+0pBiJZ1aGLt2lJTULR6VIHg9Q2GztBkL6Z/4bh63LXd4xhwbxZx8sGXphK1bwxjf
RBtLhRgVwZ2LDs7r71LHd+Ju9MzzNDqPzCDfWsVolMIzciJr0qHHlJy+spMRdqjpPKHaDh1nY6/Q
DT7VgpnNmt293xV+rJomPfWTdUJoi55oKJtI6kEkpqoGmEazwTMdGn7pxUGj66el3dyd00mUDNO4
8MIBKeiDpmGhL9to5gm9JxbUg8gts6jm3YPm8mkJtorPiOdWK28XOzzRUVd5uaPDjOgt0zpDS2aR
SWEmb756S0jKCmLcuB+BUqCUjKuJ7zdtVGX9zwxZ0DXeciGn/8UevAGCeHgb3c2KBj2jr8G0lwT7
bXlcvKKPecmouEw7tc/L1TlrotH2yALmV8++uSE0ZSdIJc7dNDNsNJga+5LrMxu6SPImjrp+NsPW
Mo9uYLb7UTqHPoPtWFqEhUVdPqZZDiepxjhP2QjUVPA9a5OVbK7xJQfJwGf68FUNHzAWUpxbdlUd
gdGN0Eb4Qq0J00hdVnvEHNAF+XTBugHlBV4NBysvtsCqm5WOdeRUaVFVMxmVWfFuTigb7NtbOt1e
sqXsYrtS57bWnj0T9rzzPgoLyBtS/EBSoxMGXvaI3ut1tMEktrm7itb+yBjbbxoFM0rtfnpK2x4d
nFVPj0VQzLtqNK1Yl0YslnqJ5qB55561kjbnbs5LkrMCRI7R6sCk6KlKjzSQQFLz90LokS6iOMEG
L2Ebqm+McLWWv6Ohu3FJNE40YbqJM+X9CHN8MPL1E1HuR9f1n3KUD6b07/NsfAC12DXMwaGS+clt
NO0tT42H2msgDf1mTazBBxMa3wwprpnUrZ23GQ/GtIKS5cPy186E71pODtq40ErBH8OAkgO3Vjob
01AcbWkCc7DbQFBV9XEhCKMNW6dI7zy7VAhxdI6Fr23IWyxnt6pCT5RWN6ALQ34FFRtgE6zqXKTp
+gjAMF11NMxvTTBsr9K2pyuuC2s3BVNz1/mB2pO6XFyWycw86PIWRRR0luMnzVz065PeDTyU7mzk
Sxy4TY9czHs1EOgo1kUSjtkKXdXC4DQGgFBXZzl22OFucKx9auk6EUklYgTDVvf0iGtvSndXihD0
IeaD/El1uiQrT7I9zlt2nNi3EPzN20np/RqVOUtnC6STtOwAseuMJugNh9ZdKckyCglNqPwuZN8m
fydIz4toP2YfVXuOxvS9lnAfM8q2I0twl4w6pVdlzTpflhkxJi2e77GGg5H3pbPYsaM2eeMG1kfP
duxEaMa8A8k5pFsHrmuoYy5SlB8LXJPfoEpmjdivjaeHjVWrAxJvkwWo/oaA2u7HMeVe63ArttsU
6ZsfHAkECk56XaZ3Q8nHwqdqHAeRldBHg/OaSnwSTQFRaprZQ1aO92CSM+qegudukkgd0uzJ3pZm
H6R2FYm+5w90L2gA2a9JlYuWnvKwCXs5evXFiulBWn4rygr3+Fyet8AaQfM8OqFLWx6NKkNoovTE
u0GdrQEwLduu4D1X3jN9gzPNbF1OsIZi7g7OYoSLUMdSnza8A/7XoKafbljhdJmV92gxUABl6a/K
s7u8L45d1R1lJXeW1pQXm/Vhq+FfnJ5sVupSNwB4xDtg3uw6+pImZNpwe6Jocra5hM0LInrgr2aQ
nrij4zEzf4qhe68moOxq2B5H8lSizhmZ//v206s7e1e2zq+x0IayevZPk3GEtrHXo2zhgnbG/mhW
FnkNUEvTTToi5pdUZEHCpkPatSON+ebreHeUSbIfak7k7U311jnGs+HXaMjKAO3iul68qXwv5+FQ
m6zi66j/zHqZ+G01oarr0zdXcEEj3yD4PQ3gwlR1UEt1JmcbZ/rExZDdxCmzXcmLX8CWEGz4xCv2
rNJ5jZpSXcjiODUWA26zdkgSJISbOYhTlW8x1rkvTnQ0edWduZLCvPgPeiHejHV+HKvlYNow3Gtm
fFvVCmw/l1BIeKx2ZY7kyut8BIPFQmFVVrgIciQ/Z9tAyqIWiqop4+Q36JlyA0MASw5QnZtRAFah
2XA85b0uXmr08M7CPjFSz0DKiARG2d/1pT+EXoZFtmwQiGamd6k9Y79kGs1VnaWxv/OTlGX5Bh6J
Js0fYFfqzUaR0gWxS0BItPHeNoqajWk7Ayl1qJTXhyWb/nLzpkhskV5iOZgid2ZvEt36IBhXI3M2
nrYKFtKpqCwDCkaDsXxLoKK4GBRRI8b4K4LOe1hJ4wgDMX2vjfoqayga02m1KFVsobI3n6rJesLi
ss8E7h59Dp5zvQDGcPxfHIhoUjxVRblLlPA4zhRHK8XYkg8fC1tkPhT/uZlt0RxItGAvxcKr0ex3
0NZaOA7UvORVn0xe5+zmoD6V7kivpoa82hLGlug4es6qowZNVvYfCYXIz3zztWtti98O7ixr/hqz
2BuFc9dBpeO9QFYh0uwwrtmJFfShW9KHIWUQGkDTC2/+8jNxlWyKydbn/zVM6OE6NUe5TZ/mVolw
64OaK84YQ0OmTxoiMWJa74fJu9im8beQVx9Wo/aNsu7IPYhOwLF3pD/hIimDZHGEF40rWTFkKaa9
/Jf6yOOnjklws+TV2+z96gc/VpYHEaQ7ER6t/d47xaNFSeoSTOl5yNVnni9pSPzIB6FSNcQIO7zb
bp+t5kx8Kv5BIKN/wpa47EbidiLdJwm0zi8za8QTTiDrzmfzBeN1ItOl0LNtVjwVEOcpwF+AREQ3
vB3dzns5WgTeCmjyorH+0802IeVD22eAlkYErWifq0X/r/CGz3RrEEx29cuWZo+ttX7oDR4MXZfQ
aRphn/x7kT7m+8Ksjt5SnNXWnNtSDRG2AP0xrYNjoykTVi9HnzUxc3RzAEY8OSkI7FwkU49Mp+yK
UzGro93Sk1nVxA0MnnvNRMvbH1u+KOdntvU9V+ODMLQF28PyN/YVFItrWgfc59+S38ed6wXRnUys
cvrlNXzfwP0kQcVsOKfBvWX4yLK0q5saY1y1zRPphCqqemS0g0j6SXx5DAjhyIFksiSd2pmPxoT+
U+uLAzmWZP5l7WFLpR4Kp/ajXiNmsN7Ub9bnaWws/ZfSaEPs7TdsYijGzAdNjG/MOXde7/4bC3SK
3DttIjX0KeBj2qWZaR2wycRUooZt7bD1wg5hZIHgnvysSfJeDXfzQAtmpoq7UrdOTmoiHZp/jMX6
SBv2ZTEI2AB+FiQ3RZSCs94krmYkWci5OMGuplbFHggQKnrkJeUKhNiZ5UuR2U+TMJ5MQYBuZwsT
GSrH11udRJJuG2YMZjctdN04+TErfAVjzO1j16x9qXrLbO8AB4e6La2ONCW8Blp71qR98BQCAGke
HSHisvYZfTNnj5cdPVvt82poY5NY94O/uZ8wCh/BOuwxJPJIZsc1B1bHqzahmdh2YCCITVTw7LtF
FsMxpbGUzBv6fMhbE0o60M4po0DUWsgTiMbZK+lcFte5uUtWoMPip20NN7S14tjImprxZdKPmAr2
5TjPEa+Y4s6vtF/bHSldHocX0BxaRgczFJp7HhChTr2FfxAFnTUg55gvPAIJ4ZCJdP+JrHsyVRcH
avmprP6s+YpHzrwfzPo6gekGatp35vaRB2kCKpYszQY5PqzPzajFVsWtVpjjl2OKLPLm/DTbYxzU
tr5noX5ae38PILXv2wLhhIigUBOtNMMNiecMA553PjIQL/ZXrlYrx5jwG1SI8diOmI2M5aX1lw9D
zCqaFueZfvL9oJPtnpNxtr2Pw3rXqv6+3zQP+ppj19cYFpY/jCb4HmGeo7TYXptifV9989npkAs4
g3O2jUDbz21zXTlF0Zhrh1bvgRvSFDOH8+DmHlxYfTekEDR+hk9I2V9+4/1zlPNBHqsbOTaHBWNi
EtjuwbTQr7VgwuDFen1QeX2UNRi4knJndu7fSgWhtIZTDelV2Pqh2RAkyenVr5pDMdtnsPQ7qF4O
aX2fB01cK3c/5ISZDql76rNehIahIXcjt5dw/0djtBuq7NFsBPn8EKzirIzmWAjnYt3cnghhEBO5
8stB24UA89SkoPvVcg8yN6DpGXYFJ1ZTiGKarL02jXzrrOlRGIqOzvpmZBJdQocil4dV7OtxQeTX
Mrb4rw5igc6897bpUPmojtoK8Tkq9Fzrj66VX6Q+HUWOgbP3odK9J0tRxBhoybikjwzOhGpk/lPW
jXvN7KLUR8tFxFAVsgSgV2+cN225mclyvAUOM19bL/dLAFO3iB3YbcVdhvJgo34t5uJ/KFNsmHpQ
A30UP97AoboJSZACBgMCeyY9MVR3c2Oc03L6j+SSL2pOLpZdv2n6dHW2heIl39NiA0/v5s3PljPu
hlsgh11/aGUfA+QnuKGY0VUGFWiwURuWdajVhCTw5syaktW1EeNgdtB98Wj1OCS3Lj+UtXs/ifl7
C+YXYFw24vrcmfUJXuckFWHiq/+ns8WF5mbb4SApYlqne+V6XtTUHu0BeuJaCOT69Esz7b9lUs8u
/qHQok0AoJJkID3/23KuSOkbsNzmWsUpgsKw6afkJrOTA4pu6XgnSzl9Ulv2sV/MXeeVu3VzYCTL
COPaIdNxGNjTZ+qIY67yU8YlU/dghY4Hag1q4a+3foPlW++sk7mIiPOxy7Xtz6iHmE3/YjBRyNKk
F9p6SE32h9mddlM+nQp9/YNHdDDCF3cE/MD3IApM/8039VjdonBV6ijq+bqaz25Vvdu6zljtxy5u
yZvQ3ETR7wwbfViz+Op6HZ5qPqe0A5mWQOu4DC/kQT+B00EYFuPJ3qokq8Fz5gVQSqQIgyFAvAjZ
BII4gXZLzOMQE3N8BP76V4gykdLNoqAtnm3zZn8Y5h3Fl4/BZLzNGQ3XzdYd0kX7zyiahTWsuQa6
uPh6ZcaqT1+dkg2wXin+zLrY3VwGucm989fte3Wdx6AEJAGgQMzF09ehOwqXeUPVZhiAEY198ozp
iJaQPaXZm42C3BesKUReEluBJcqli2shTX/uY0bD67bStoZgYMpnLnPnLtvM7y41/qUtYtJA7dJF
3U7wPndR0yq5gUnr9r6Ej6JhL/GXYF/B25IZ8lC5LpLU3Lt4XuUnVTrEqph+sq6+Ylq9L3DKYRzo
j4spqEv04mEZ3lqzPm7ZKHlAMx3JWF8zES+HZez/yda+uYKsA94rHS0WdlZzuNdHGrcwX1vqOg0K
FHAzj5m7noPCedLq/GtGRdMH0KOF/+CkH0st6VnrzjUGDOv2i7r2jq6E81Dbh7b38cRpzzR8nLRu
OVAadIdROgtvPH032VfT0+PMlgy9vnZkHO5xugQKxx06HKPWy92AIlhtbwoe1KjF2U87K5nr6i8v
/RdXx7XZYNeIvalYd6aPM5S1oInaFkTM6X4JjCtDFDTQPA3zmwvfAnoro6UAPTTFSnoNO0qFUyBv
StxONjRCL8pfv/PvtwCqZPNQrnPHVKXxNIvg7G3d7+gVn1ZTnnSj4RmEcrV8DIT9uz4S1tZPj/14
h/AlXJGgz7n5WYwDrMVUwH1MdeL52JGxzkMU3txjaIJZB9CHFdr2rBnD42C0MdJX5AOj+Pufo/NY
bhwJgugXIQJomAauJEBPiaLcSBcE5eC9bXz9Pu5tJ3ZjRyKB7qqszFf6hDlsbg56jf+TrLTn2q+8
+EERv9eRvs2Fu0ssniaXbiqZtiiSazKfeDxzYxWmPYIZjWyRfgkTh1kt/M50ido5EzMJSJx5r5d+
NFm9b5ZT/NAtEmLLjD6LrcBhXknDZlgjD60Rzo9jTIzHc3rqsFJW5yZKevwdQh0b1Ztb1+m6TVOV
6VNXE7Qk3fw9Rk6NubKM1kaDQJjrenmTRC23xCYNP29Zzqfj6jnros0xc6E+gd3418ZRuTaKKNCt
4i/XqgOF3o7DOZDT11xPMF2c7Vguv21qrCVqRlRsGRTvW0Y+JXYBohL4JAgucn4bsqbUmFjDIA6q
Yndbw7wbJQ/N/Bz3QDCqCNbCLHYYwPY1qYosowAqc+xRYdtt7bzeeEb/oBJSmCNdMulDe6wCWyoe
WP1SgrMMed/Doj7fk/KOKf2BUhu+/EX/v/0cz32M7mpBwcxKPyOtVGYz256mztfSfD+joKUA1fOo
v9V6uJ1GOCM2eU0SNoWAGJcnL+VEO9jH6clOu39e6Zx5OYj0mexy+ydkRSiGzIcZHaI+OUaYp10a
Lu17nCCOT9Zai4wzH9YpKcSutsjL0hpgsN+5s31IXPO9iKxvz2jOZdoEaB+U+Q6LNVFxsu9yqoY1
E+d0085dkAlvk44Ci1rL92X40JQ3NLZrtr9izE1OMzMYYk9PZXThp9qUM/MLNVl/WmrsMUat+344
WxgYw4gfTAvfmohpGnKP7DJ/Itprz9ssRz9C/PGc8C3VHIyLr9X0Uk3fXooDXqITdvklQxhiLPRi
skgjc8b1UP52iXyJGmdHkOvRmPtXJ+034TL9Rv24MTGM22MSjAP5Y8bkn3OYMIclUILMMN4zCMnV
qcot2Iud2eeQe/CjlkZGUcdDXA8fSXSGxbYduFm6efh2qv5MPNTPI2oFZtiY9yt7vZT6VuLigvSz
WlwaCk8emJPsh4wdie4rv7dfZeo6mkyUoD2o4TZIFfQ8yM2QHN22fpBVcawiOrQieS6X6OwN86Gf
MNrr7qla1JnYrGfGlIpI3aiYfaaOltRPRVTxdU7mgYrvUY+SYHZdX68ZdcTzM+lXAm3pofa4L7Xx
MbYUEAj7jEvHwE8qz7OF1K0tR7AgX3nkrCI23HikNTWyrN2sv3SxcQyNP33J92JxjgN1dY0ImCkI
IA2Ui1VXcwTK8ZOX4NezNYrQdEOB9Jir/eBcGGM+x6I4h013TgGQ1qW6kK9guHzwEE7chWDKfbYY
im3CjEB5qHBTbTKoZX+s7C5ma74KSZ90F0rdibWvffJd57AOSXqXqAHlvrCNUzYUX7lbv3Aw+XM+
bCoPgjtXJWws9ka5QZfot/uMdAjzo5HGzypRxJ6QbJ0p/+dU+TvOMnYWp8k5D/GN9tqzl9j4xvli
FHjPgRuMvR+b+1wFn1K3oiLB0Bgd4SgQTXIeGKPSe1Rbg1FJllXHKgz3dp35bjcg1jFHivk0y+TE
13Ph8Tnls/rLndxiykUOodHfSvA70mj/IgwQAIU7UAvxp6DQSfLheUKfJ4GxI3kB+1wuL6HNvRWL
mkxn+N7c5Ty7e2FNIGO+AfdWt0sE5gPCztvaBn9dELVL0OOxyFyHTnsym/kCUT1ILeNJep+jtRB1
r9Z6b785iXtPm2ODyegaTJvTlRAgXBL+pe/R9fdT73cpEYCpi99oZvYFQZGivYZDdqtT/Nj106Sb
vBv5wUBB6Uzk01b5WtgGNTb7gvR+wdTVCaeNU8dHFpgeBvcwpAbtSxM+zA3mrLHbSbN8zVLzoIhA
qIRLxRs2Gi7UcCHnBhzCZB7c2q9NOD22UqvxJvTuagz1DQPSxtB+iMaskUXIiCW/s2Vd5nQ66c37
OHKjZhFfYnLRu/xAOHJHR/mg6ctuGYuHkWCYp0yyyCzkwltB04FThgEPTYOXw0qKKH5ThOCxQ3bO
8u8ROCSyeLMfmCEMZvdNmXcoLOqLpr7HPqx30xi3reix0WtPulj2TVy+Of0M5oTwHK5drQxmbE2i
kU+ynXckuXB/7Unm2JyUEecJIIJ2+VvyAqjLsmn7OahLZxsvFLP5sZrfuCgOXBJ/IRQSUWsrV39N
XA+XKM5ARQ9BCM1rvFeXi4vG2U891QdOKt6yedzGpbFLzX7vDNlG67K1MXNLMM92qT4Mok7KO8eJ
7Wej+2Qhf8wsRijaW1ovfhJ6PNHumfplb3fhKgrHwCqSG7XYyurYXIzH1sJGWyOaNVSCWan55ZwF
dm1sYozSOoZdQ9Hm1bNch7r32mv6L6aQbV5QIDus2Fp5pnsUubeJI6TzZrpgaDv1QPJhAdFLA8go
TSvg4PPbRBJBJ/5dLdqJhTXvPZbaIa6Igzg/c0XEflh85Ol9qhGlJhCKjtxowWIfsow5Y6sHsXfR
JuufmWD5dQfinQROpLaRol0riBBV5G2YdfhEv1CJf+kKuL/LrdGZf+MQHlskT017dQGO+KKeLlah
DhbOiAqprRTQOfCJPkxyPPVO/dSmVhD32SmtcFxU5s99FAK7+DJZxvtslDt23mxFZW6XbmBYD34A
jJQzd/t88kgJlkGKoXqxo4ORFIcuvIVz9sAFx5gPPkVdUjTaT55hYLwuA37td9NKroiWH6B8ccRK
hDQyLwj+VpDT/jdzsZFAOcPpVZHEm20oB/aCA2NKSSVYQaXqo2hgaDI07sLRouBoI4x11Zq9NqTF
IWktFkPhgfUCny6T0IJxTJKab3NBUoghMMNjHrvwoy4Jaw+Pd2tTS4xHCV5h5wUwFDYrXayxFBMG
q1aChWN2u/WoSAe0NkBIZ8FUoOvPpjpn2a3p/vSmXJvunykx4XIumWF1EzM90NQZ/mKkB9J0n/Hk
7VnWyvwrnR6LzvxXaQ4lHY4G9jIRJVKnKnXX0jkWmtjY3WUgjmHpP7CRHrrcCkYl/yqSDk4mwcww
SoNjUbaYtq0vK2344xykkBlUiJk7/htqhTG6Zxb6Rw9HVLf9TtJ4o0J5cmZ4N12PM7hBAIvPOcW4
i9ubtj9mJ5Wvw78ilXWC0LpD44Uxy5HXZ90hpL1yZbvN0j17LH0MDRzgvFi2OKruX98WvtbmRBLE
8MJYz2Jv/Pww5uaX03ItL0P1QBn8EWGzVhwFnAhkXV2LCtZphltutxdLu0ctm7XtSnga4ZdTYlOz
44ayyKnWwzisPRujX85HrccF4KCUuOLwNPfZawE8fGjvanUGHwK7i5FEB9XF7w1/tW2LR1XUp4gP
dBIYrwm0Y2hB0uAwa6VLqPkahV918sHFtLbuAzzbZeZvYW/ibBkWfq5lUFu7iO8fqnqfE+MzRnmH
aOr92o2OW1be4RjE3eOIaqqvb6VOpF6IS2M3H4nhftrDG7K1HggVbsNU3xR2/I7o9hm7j3OZ/fVK
vZbFtuNeJ1cBS+UDXNlG0AjVyTPksA99Kk+e0flhZdz6xPvpQkhUxrHkHGjz8FfTzV0Jj8uWrdjq
PbQiByrP2otwgJNh52YrYEdkpyikGis19UDOLLm6swo/2/sjmS6FGyhDdpvISa+DHQ5bN3erp77W
Cp+BhvJtZcS4c4ROvLJzj3btQsute5AcUKmCPjOPGJpCwVsQ8+bCm9yVJAb9xuqBaEjaeuzhgCVM
SB+Z7InP5010VLrd4Ofvm/VsmIRHNEth1nVvGOBvi8qY3nj1pxR8b4VxF7NFdS2aKtuEUt0m2yDX
5zEDZF88gsosrVWiotehcfiTNoz3yex5mZ1h21iIn10KcXcy52M8aMPeBki7RlyoNtod69Q37DNA
sLtMBhNviLz5OioZTTjUkqOdbPAM8L8pmGHhenwclXt1x0QioBYmRVgThIJ0YTwYySpVpdi68XJy
0Aw5Y0nkDtW4HTvnhtMe/F3JKjwZFfTzGOY6GaEKll9SOCALDH4DC3w0qeaCURMrbIyLyLyn0Ua2
tp1dVjPdSmdy073DQN0dnt1y2NU6fwVyap2IjeO2Pvud9oCdbi4SiUQJSbvwomkMTdU94DOYJ68d
7iMr7SWnlFwa6TP57tCG+i+ci4yPxnWcs1eRqay0ygf+11jX+Uyj0ExWQ20TSOmXr2zmXWmXeA6W
gq52MqCnxG7BnG9uSQDqF0u4e76eHwBVDlFLbV86+dMEEGqU6gmFrAxaCe7KtMn64+9AV83qjS3y
k6yQxBhovkxYGu1sfk86pIa5T/AHaz0GOXfYF8niMYOtKQU954vVNc6lKCoUr7CtNuMoozVMGX/h
JErAhXlmdXR16tUu7n7Yc0Ccj+6ZhVT5i9Fnv8kyn1O2xUd2fx2E/qy71Y+1gCoMJxQxQNikxcb6
2zE17PJlvCdH4Net9Rm6xC0sm9C7lzKfShoLZ3DxaySOgUOQVEJXURNUJWKyhYuwbB2CiaQ2HG/Z
i1hhHcj7eT8nzWPtxGec7D+LZYgDDekXn+s3OzX09ZITtzbEBYfc513Wqu4FSZnelad2HTfQGFgm
l6yVBEePMRc11Q1XgF3H9RRP8TpOp0+jX947gmfzstyye9q7CYdNIyxAQWH4UFXZWSSccPQvyWos
EihBw5JhpYw2MBR77AewDWuDJWEihTlhcCCvLV6tVdpXtz4Uzwsvd8mLzbcIjqoXvIwxWyf2g4kM
POHTZwqI7a20wG7Mjv5bYFMPVEe6hWvyviz7vn+VsVGYVlCk+jzoBaJ1xtYcQ5E4w03/m5QYbJpJ
NoDaCHXJBqZWgbWC7Y67rph/6f2nXdsJglfp+JS5zo4ZN41RttfwJQJXm/zurm5auYYsjyMErMyB
kdctt9yg5h/I8mFamWYKT0tjRJGrcywLUu4GRJKQlU9MPGKecmGcbKhL/lKOE4eCIM9LzyxTzloz
0zbMdTbxqHMx5/YxtaN+G6r6pZrzm+sRZC1qY5uDhl+lM6XlGD2YDb0b9PjVBAhlHRlgdNJs3Dhh
+Loo57Evne9y8LifKj/Py8vY1p9Nj+ux0hhAsoLFT1K6GyGea8xkUHNKy586GxB1HGq49qtjU4QP
eO5P7SyOaWvsTGuQiMofLDjTN7lynoHPvY4ulgtMP9dSDd/ZED+qod+XqTynKeJOgcedimVnxcal
TVBBhMi3ST089ob12RXR+zKNb0Yj3lH0qUB188iMdKP3Guqy9yPUaO7jqZt9JRB4k9QYdouLAT5f
tmas/zLMWqX2nfNIQptsM1lNe6WqqAHmAotw7iJgACklDYdlaA37rmaRPE7BD/ovk1QRQT/HbG51
xthJTzknmYc9zFNxTdN7YbhgPNUFpL605eFI7faxzNxi4zF7TESp+5nkxtHwFuhu+pDRhK1kAVBf
9An+a5v959wC/6DpQARQ7YeIiNgvYDvsvitWUvYRB/goN1HbFGtVmU3QxtOe59RaM5t/boSL5QEZ
1SYkFGQjD2AVKl7pnkAPYetIRRcOokOXii+3y05zhv8f7hDEo9wbAxYUh5u4xu2sw+IWYj4mwnw0
3Ppv0ZHllaREHTXqpwxIyx7Y8Lnj348dE4/O3Ie1o3ba2PNz2sC9zAYc6n2OtqTArJoURV0r+6MC
bukndvc4ERAzgUEtvPHYcLZgLxJmj+OxMJ0iAGBGRCdt2WPFQNzW3GtaiR+2xcS+M3jc3qlGBRre
VSemBLve4Y6uRs5ZlfUcTiXEHyTXJBhseY1jzhlgEbvU45nsGPaEeH1wS1EWzmMQd95Hp9nvEnBN
mIRnIks7mehPXpEc2ANFO6XlDHIrzLh0dVf2rhynDv/BqOhRa5YS5331JAuBmNOgA5Eqwh+VfDY4
LxZ6bS2KvvQRtNAsOLEQtrFgij0FODPYeUieexeUSC7Lf2WBHqoiLxj41Yu7PVcNIzIN66LujWHq
KDLsakw3Opsc13HU9bvOi3PsuFV7ivSR5rvGkzNKLGI2e6Uu2MLlrg3rkyetJ5bUGxujdF691NXJ
Q0NNW3oHLqEgxFIlACvHstH9vrBSfN+09VJfanAm4Z83AOahLF9jtM02qYH6S6ITR2NzJyCgf9Y2
J83Uapxk/bWtJ/rm6C1FwKlT57OekfotFgyx93Zj4VNYm3lxLvPsDQsVX819D08M2kI7DAaNkYlD
IObMxwG+qH7XS+1lccVllNabh93QZuLvLvo/BawqqxLIwkKedQUSHwzG1GbBMg6+KixE7/RuXJcZ
I0YQj01Vv3Zw8uqW3KMd6599Pe0H7IxmI/81k/pgcYkONgVg6qhZr0UGoNRKhbFLAPxjRIko5ArF
NMQwx8CdBKQSrz6N7IFyItms2rb6YMzwMCILryImfID/9OcspkCsHft1qbrnjqrAKru9JqF3dMvu
3namVfKixdoD2ezXOHbOoafR2fdHKzZPon2UCu2JBucOElgbdXU0NIgPo70lRLqsavTadQfKCELf
xmrns1MSlUuK+RZVz17avkKT3jHDPQz5ci2rjiYHnEZm+KOjofUixBU9iiVl1hDLV56pdj1hQhXk
zVC6wstiq39uV05EBe0/u4FPG9F+6citTCR6n++W5t5a82hHR+yNzd2f/Trm0aPKwmPMhHAAvqIU
zVCEt2UQr+wp+clUvAn14qFHQeiHW9arswUYKs3cd8Sgxz73MKwybem73TDcmP2ukpoleg6NorWc
wrwa76zIrwoN19eE9ohEh1M2fcfxsc5LeOFArpTxajNxT/TpVDX9oZXEeQB+rcoBHweuaiJhp6rT
v0Idh4zLJWyZ/ctQOdCVATbCIIgmClKv+0N/bkd7j7dyFXr2RsjOrxacZ3MujxqHaU1sGfvWQzTm
RzUlp8IrtzEk8bYi2aq3FqiWsHgL6+Hd1JxDjrMmHrV3WHrQNu3HiYIFJdflXXUpD4oBt1LZgXxs
29gPLZ27f1D2trfpZMt+G5toAW36HmJwYLHbIfZ6H60ECbZea2G9XSYXCOFnY9hXUmU70ajP8O42
wiG/T2n/pQYpT5tfLMx9VnnT0dGMGv8w3pzOWABmOCb5BgzMRbTLR54UFfHfT76Fj1xbIuSQ8p+s
Lh43bhRFvmXBROi/KwKplMA1HvYleR9764Y2gyY8919UDc+ER33wyFuyeddOukEl5aXJ5Q+5CxAe
6lCP2i9lazCECGqGe52gCI5Dvykcjy+89O1wXhccw6R2l8BZrL2DckhXSd2EyynK/kRGJlsl2EpR
MJZsOkinYXRWTq8NfRR3+cZwxq3hpofQIqgltYuFZzjXGAdnI3ZN/XkszbsYzAkBWcJgDdQmRYoA
cmazKiGcTr1FsVkp99wzzB8r/QlkJ1FWK2NivJwkJz1j88xvUp54fojtmMMOqUxAgQuF2NJNn33j
bC1toVLUln+EQRBpxU5rtROJ56cJD0REbIw5rIp92J47PMRHJVmDkbbv0YxvTC9oPsY/k3pg7cw4
B5qm2MV1eDbwkREMO1ZedWw9YK1h0dOGG7ZkZDGkfp+BMs4Kgw0lQu5stni4JohGz4NH0+j92mjz
tTaTPGMKAoGr5WkuiZTWQoNQVB5n0JRgtPt/UdW+x/nAkTNT4diy3Go516JTDKdYpPuGyrwGn9g4
YPRcrmVpYnI3kBjhN2cBsvpbwWLKlSPt9eSBdSgyJYI8FuJI1/piGxYhfKxn3DxkmTK4/7i/vQXf
fDV+WmV1maTCxt2uBlc84FDtVqKErxc37VOdeJ+q8Ob1mIYviQM2p6YV8GL2yxOjI92+4/h+RY/2
Q2mvDKkO3WhdKRto3jWOVW3lFdNDBf+P7Jw0YM/iu5y06WhhF6NX9ytGZVMNFNn5skGJ1AXQD6wv
C9VdhaMvg4nhPuvFK9AH3jI30MB+lS3NPpNLHXNXnL2Tu4GEhJYNfQ12UUW3VOjVbly6o+v0zx5G
OOhAAhlbtRdUnRQsUEzHBpprpp5ChnU8bluvqK5ondWqx/2p4vRYxgoLJl8RigGJwNp+D7UpJ/TW
nXpDQseKXylW10ZvBqOhPgxqXUyXnGymR2hnbDS1x3W4TfC4rwonJiRjw8yJe+8pIlziZNp7nRZX
2MkThaZ4YmUebAfnWxnJfmwZtckwWjPjnijFMH7Ek5NvXbcNhnq4gxkZuczGdsq0ZF3IX4DnnF6c
MqyWJcadHYaSakF8MpYMujZFGPyBte9zwazDXD/NDaC8oeLZae9kbXkO7RTlutUeF9hEKw9rih/G
c+XrYni3pfm4DBhzQmldvNqjEXc0qrM0PNjMlgecun5vuBtvajh/F7pC51kX8XPBQiImxh0YEQda
odJrKrTZ+nJmbmbsyD7sDx7sRacSttqEWrG66q6JGdv4bhHoTXcKiKIyGCWxNBM4bwGxqcx6qFkF
stVC95qrMgooRS9x7m71AdcVE4OfqCF5BmT/pdUyF9xCyzaCIgZDk+mP05g8hbb9gP9+m8YJ1QMW
MIS1bmtl1DRDT9+W1IBe+hFhpFCvlfB+2e5EL4Do1GEzqmKGt5HNT1YB88KjbkdEiGHRVfaTg2K7
rjK0E2kNOC7iFyJi33Geb9q0DvraehaFfPVoMlYCDrlptTsItY/yPqulxeR0zj88zXhR0vwadPdB
aTOlZXhcCJShipBtn8hnOPV8ESGCdm+DDk5FgwQ6TpdksF+Y8DE3iAkKFM6vMz+QuYAf3BLZqGWM
vsw6eGe2n5rKPIdJuidt6ZcOBkNGRNY44djnZ9CN9zExdjkHddTf5xkd+51DPhxBsRx2HHi2FuSu
tdEnB5gBECClFs4lTCilvxTGS72QNJBhtyWJT30f+rFNOwFZWJ/aD0wgM4/Wh2GFa7dzd4w8ra0Q
CEZjFJ3ixeBCjFCzmcO8l1yFiRED4lOHPCwQ7sVVWhUPkE7T01K7zO5yBscPe9V57Kz+NDSYrDx2
DFQMw/Nh/m15l8slxVJl6Nye+ntnchV4blqiw+tA+fPlLv4zNCg6RZA4XmvT6E9cYSmG4DAez25i
nqzJ22F58A0LoJGQl9DSeI8dDuKMMTn6+jii0OAjTJC5E1QA2ghjF2Iui6th45rXGGd/NAIAEYLK
NZTmG5HbR0Sx9ERsrDp6nfdjz+aOxPyBsB8hwzAjG4HVzvk2G7WdQzjkY2rupyalAMgu4E5+cXhw
qWvhv9HCEkn2ZFn3Sfs+hN11Cf81CYOMdH6P8ulqtKyNlMTPN65WXNJuDkSEoS4zqZIZd0+6fnTa
uUA9yyDEVO7aAhUqCizphAb8UJWLrxYiUrr31C5lQCImmC3JNzUlQaHGZ9MhsVeXLYMji6WtZlf8
mc5w7SIj3DbhTN2A65XMVYE3Gv89olaDvXhxqFCda6Sabz3h7EeVu1P6YoflnsiGZnmK3O4rEljH
PLdad5EsaDr4/Zlxe2P/0QxGDhJSBLTpO90wWIWElbEuik+yXpSGDdUjz+MTWveVT2INCuUw3GsN
kwGZ2++k4R3vdtuphNftYEvx7EB45aeGD1bvh/3UNSevT25oZCBIWvQPplpsJo19U5u2qqsfwFjv
PSDvbWxf8Vkaa52kL6N2Td+gNPw2eC5YPFNRr9bbwTR2FkbJ3q4fRse6uVNXgQzpbsO8LwX5FGPh
DY3YaBJNJ3ZY7R27es/VfefZgmdesSIlY7CPQowPBWhwKttN07g7vd5YETFa8W2E+AL5hewdCpC7
1lobVhVcVzVp+BRAUg7W8zzhCe+LhyiEipa2L0z08NCB4iVBa4T50zirp8W0n3HUbjWZ7WWErI9n
euBR8XJ1UhNVmJ2Yv8R2MQZPj0NI98mxvkl5UvUWB+C9nEvtwVsLxRXLF05SwtYqStM40MuFk58t
LW47ahDOU34g1h+gf98Rmy5B8qW5sWKsWLMX4k787bjN6pIPjmG0oJSF1rLyGJAyAgCsVnB2J2X3
a3MIM3MQH8IAgtGFV6+PXmnWdv1iPy6xedZIJcHL17jOqas0Mjlroxz/tfcuFGfNu1Pi9CFO9ZGM
aCpG/lyzdn7lVMxq5LjCLEZh8sve+E2XRvY2iUg4zdo6LIgdmZp8r1TO3CJrvrqqD6Zk8vMw5KId
E7ZVaBXRdmw6QAKDaQYFNpLqjRtsWPFXIbATphqwfaZ9PRevIfV1JA0KvDqQZhrYCTMPtfSMoXH3
2b0HArhl2pVxs+p1epoiAkF1qk65yoPFCmnBuG5bYJX6JM5QG1gvnz3ddyKukwygY9hkx17DEags
6kCTBSqIYO6tIQ00WOMRK1GNS2QAPh/fHd1lCaYfbLI72c/F6F2NmjM3irH+soNAu7CexKMoaE+g
pU42Ob9qag+DSXRAb3DY/CBcg+BBzs6MT7py/FcacR0Ay9dZ9N9lW7WEh6FJ2JH2z52d56KeqHM6
O1BjviHZi0WuxKieOluPCnNFvpyuaZQ/JH1fqyV8K4zuW4UIYMgpBzF8tyaqr5XF24VJfEgWUozY
KZLEYZOGmP7K8kNbCCC47nNJu8HG4m2x2Edzei4kl5KBS3xM6H+lZ5z4D65hT8GOPeXi6NPnkLtv
5DtxDsEX2drJzHOY6P/SzHgcZ3l2u/Evnigex9StDnZov9Ru/T3rBM/r+6zL5NONQmgKcXwsJgKV
jrdz6SyGlHxiyyCm6s1NXIq3XK9/SdMeMvPBJs5fekeYQP9KRATRy58w0R5KPuR2ng9Oar3PNYd2
m+1DwRcg0YMgl3aRfpHsOx+04pxMDFapWRe380Eh8wCiZiWtry+vDgN03TC3bO2Be31U8WPDb2fg
bEwpmFhljgl6B93ofuKRd5RrE8tlWjX86A85gEnFiLHCfFrgfl3yHbEcomPzpiNWP8XjftI0P+po
yfAvjwZH1tIEQs9fvLsZhkPOoE1bSMDlKMhlV8GO7nkg255lWdaTjl5f5mmAL2uKbuM9oFW9CmqR
Fos6svK1YXFKDyKRB+ZNn9PDcjcMasUWJhYLOOboNCQ3O2UCzGvVsJQAoXWotZ2cCy48d1vZ5dla
rLNr/RC64JtPVzkhVmXSrshy1cq3lEGBY2OPi37cxVsDpHpRuXNj5O5G+d0zDySSVSu7sZObviVN
7vbob+KLabOfzv02Q9LQo6/yji33Jj8uGGf3LyNSk+ICrDS5yxIbVSajDwm3mcnzXlJE6eLmcMmw
fYcfLSZZyNQCCekNTsW5LOuNim+qqza2lJsZ5uzdzo2hHbpAEXSIfIXF2FJ6d9roakb4dkexFgMR
3qY4aEwj8rbdN4zzqzthN7IRk7T9yNKtFj1tcE8p7nQDH1/vIY3A45oYqjOww5lCI0BpVJdfpYmP
ISJ1iToUhRtcd4ROo22rDQehf9glRoDFXFWgkRITD2T3oZkn0KV8/WT9xxdF4GXkMCQoTq25rxQQ
WJKg0O+AZXM6c8N3RrdtwGkCS30YqrdCIxvthrUfx6eutXDQmj+N4trjWqkL1HeN7pqprXoWwymf
nstpp5Nf86bdMuzTufFtDVhFGSLdcO3IfJuOWVBF3y5iRAZZxF6urLDY6BpNwp2H7hzAjDy4Vrlx
MCV4cfTp6tFJleafBWRcebCZNaNcD2LwoyGCQmq82EWFZNx67FeQOJuG8YdVgqsI35E+5gHLBjnX
e7UpGlT6WZDAbVl+QMcZkQKsD3BJTqbrXuxC0S2xLU5UP22rHrv5rAHTscfwKBwtmBNtLcCKJQxs
Z9VuO+5ea3qmOUjNL3eOmWPtZoS4erIowoxgcuoVDTU4GcrZqSF2iaJd8GIzuV3uok/Hoop62KM9
MutggSV+SLHUJwCVvTWtsgj0omb4LrGiaikoK+Ru6W+9h8ppe/tpekp6UG24lzJC6NRLiOlLszF4
i9yuOHVEQa2HKAbWx0I8fn35RLCarQePfXMY9RfBu2gkvqVtOHCQ5G9pBMTYeG+rvRazdmd6migv
osvcvZbZQ28JdiLchxTfGJVWNbMf1wii+4TAtQKjx8hmv6WMYkg+2nO+ExMzefZEgoXxk8FazfLe
YbItouo3XWQFCxxYgVu8wAevQzKLmFbAH+J1+bZGQGEZieQ7JTpWW3PQr1bJFgN50uWGluiOozfi
r6V9r+l+ogVdjhJyjvl0U4bZBNQ0LFXN3uWCMPHqT+bmLnYaxScmurw51epWYpeuiXIt0Z/7GdYk
OpOHklYU3dfFnWhwCUIGAA+0tmFQOIGcPxMdhPZ/HJ3HkqvYFkS/iAi8mUqAvCuVVGZC3HJ4bw7w
9b3oWcd7t7vqSnDONpkrL6xSzNFnFc2YDMPcRjQbKI1hfbIWJDjIrwQiGcxCk47QqPycML7s1Wzc
AZ2x2ULCjTny26MR/ur4+zQyydrZHSSkLs7ZVmevC8e9gfJF0vHCp8W+5KbocodcgoYB4+g15PE0
msM5gVsH72GoYeVh88r00qsj7nrqT8L6KOJ2RNU4wY9pkJmXnlVH24y2tM4ZWNgsqydjUfMS7Dfn
R93Z8c4xZcbkXzP1wwOgmm9OBGdVTbeoefdtDMzZTH/LhOy1svntJQOsoMzCf6w7tHr4xPNceVkG
1KR2RPRiUQSPYRZfegipvgQ7SkoYXuGFOZ8lD0dFaGRYyZXlPegAaDXgMmLsHuVobcmVc3NmA5R9
rhbTutk+kWjRdOsCATn5Va9Q32E4INpxVu8ZDMpGTjxw1Jj7LY8ycx+12lpuuqtFJcnK4a00KApY
gBZRvMvliy0DanztjGs4nBhBrVR6YGkmmGb+HFk/9bp0SsuPQcHxgAQQ81VuxG/txNlegWMzq4Mx
3KVE8mzkjjAF3S629ibSRYhkdE2uMN5lDAOoTsAVrXJ6NAYrernNzXc431aA6bhxC8aaRfnRSW8t
4hAlbj1LmlHOYBMEyhuSOyUvbxn3RXivoqchv8vmoQnOgwgZTp4n4Mwd7ryKlZebAOZTpj31qmmx
rGMUrH8Tobpb9hmAL9nWvebVxAYg3bWD46sp7y55Nzn2VoPInUx/7eeN7ryUhBxp9KIlvjoVo/ag
fyv1iMf1rCcggDak1pyc+UNgXEVv5MEGc2PY1D39N9PNwjhPKBrjh2XvMuVul+/wSQ3T9AQcR9Pe
JsHd5AE0kt2s+GhzmDmg4LCVdzIxGVQgJmGJul9khouWV4TbYQRzS/DVI3bOJttzTCtOn7lj7zNj
MxJfQ7ersd+M8ex2LwEpSwaCUSc7RjWpEV5LFgxPqMAmGwjLx2Z0rLhQQUMsd/Uqg6pAtB4DOsNX
kunFKXsJgDMgMVPj8rJD+50pgiArgfeH2WMQ41BGfouB1nnM2nCTy5zcFiZyUrfvm3RfC3wp1aXM
S9r2O2v5PUT8aw6rJirl9RjPa5g9zBOqVcSyU0mdzxzhpUUFDNiRab3l6tOJrR80XYUABL6HFhpm
3PgGgX1MCrTmWcOlanctQVmzdBX6MaxfRXsZcT1mZIcWvq1m33HEgyp15WGUsF4B82ONu9bQWAaZ
tgF++zlBWCU1zfRTOd0U6Ogt5PHOgCgxUY5dnv7ZuCFaQ9wo7PYS6TUNLnWueVZPyrZgKSYYhYfZ
sanEfmiJSZGYwi25zPrUARmusUWNa/47u07+If/WlWMT8hVFUDX9zJr8MhTDc7bjk9LOG1NiejbU
nLql9hVaOH7hec25sdIluNXs1LGiAAEOOF8sAm9EMKNFS1Tscr+hVF37yVOYUnQfI4td01nFKnZ/
chbZmky7rMYz8ggq6qXJ7ab6oo0jqLfb0izDqdkGU+KR0EM65HbOxT9yD9GYoG1uC0+yhn1K6lbY
5W+2PK2FQhTlNmkHjldB+lJ/bRNI1LytJ5h+jM1ymTGf7LaoOtmOvucSun7N2PQyeFT9d6gOM1W2
lZ/mWd2YzHTs6SgplTfUlxA2jJCIvMLDwKJ6SGQkq+05w8REJkGgwoTdS4Ff0hSmk3ZEsboV1QU7
PCcKpLUOJdSMFiA2xB3FuDuQA1V3zN1S+aoQ7TZ09QOc2dFA8qUw+BDWAx9ktsRV0uKqyC0MTbpV
jvTUezZYFGSBGm1TsF+FuGJA+dEl51pWIyViDn+E9DySgTULWNfEwwqihYoJiAiKtcClOH5haYr9
fyH/RBstBifV6DsG9iSBoDBI/3omkFH7LlNBjFiZEIY50V6X3gsWNY30LcZip8o/puYAmSGNgYlE
U52G6gn+npebMl8P9iI2jypbYSy0m0lAPWe8PticmQwrY7F2LNUvFqA7BOyCPxbNCSSMya91lG19
t81HnNVNtCN46jXRg5e4O/XV7KvhDycQSm+sFQLN30xXZVJ5Z9wz0tHQ9V0OJqcfbh2XhHwvGmvH
uy/b3zLFYN69t82zNPjusl3aPCI88DH1ZxLg2KnD1wCVb4bWFj2ElxoCjXj/VywIBBFRQoHppbpF
3ZTBDm8yHd6p59CXm1XFcHUgRMF0aw1HlfjAqBmp+yZUuIqkHdaksWJKiqZbr96m6DmH5P6E9CIR
fWF+JR2MH6F5NV8zSM1L3yE9mFHP2/uWDibGvRZr+BfTF/xxfD2ZF+CTHAY+KTESEUkkkuK8jIY7
JY9O3Q3FRKN+k0raU0XaADL1EE5ZUnfKIzS7Oa27ob0FfNSIPoviy7ZuNsy+GsFCUV5GdoBO9mzr
j1ad3dbkyR7fRbJvkU9VhL6xWeC3mX5Ri+MfMDhBrO1y59pJsyU/eem5qFoU7u52bNxJIGEWYmWA
RmP/upYdyFK4ruKp9SuQwt3Eag+jKJmNOPFmQnzUbU7XFUiln6Amp9WnlYI3YJeH1K42VWNuAlz5
siafUD2+cktAiZNYCk+IvOKd6DUvTYN1XzNtiZp1ge1q2VPhHXHpQxHvnqzeuMVQtRWkPrYxbnNe
8JITaAZoN0sq8S/6fuirLYSVI2rCnRxQdlXpE5/RPSYIEAbveiTQtp4csC/MfQFiRYRiRU23Ghzb
izNMF7xtldp6YMM8nN8Q1H8Ib1xxuSAmaoMd5Hm3Q+mTzHgIUmULnXg35M5Ndj7Jir5EZCCEQtpW
BqjwhhJXA0/ADT/pOb2nDDVWdnNMhFoSQ5AKcB1Obh3a98TibIyhrwTJBmf4ERPqzsRUvbbQWl3m
gNWvUiBhoewin/h9MC1GHBbdQj0RdMFuKlx1dgaFMEt/a9CyRQ/PcIhPqTo+ZlRUqQUnOq0vKp7K
vM82eq/9kxJ8PcWzMebXLPttihBllngbBanEinYOcYHXWnKQo/AiRLvrDOcvHJ23iIVsU8l8J8v1
cQWb5oXpS5tzXBryD8uS304ZXNtUvH4SZPlVe1D5YIlqdIY1O/9nUaIldJbpqE3R1s4wvK1506S9
h9zCtfX8MAz9uezqZzM1jJ2OqQ64GH0AwX1rw/ThyEvSAJyl2NvMlaJyukdM0jRd2ViWfOvJA50p
XFt5YO6rveCe2YBaY4L9XuXXwWTH7+w5sBE3TYoHh9w3hfD0cdhznnylMb8jBy+EuF+YBZc0wnOJ
h17XeNKZPST8HjYlSjYU297WT6myuAdPinAG3EwqNTI8O+krwv3Ee2V9zEjXO/UfFVBGoIKV/0yo
a7NEcqMxe3QcJpGSfADi5BDEOyKH1iqGIWfyn0zUN7RBDDh+O4P9sJXRSMb0Yoa57+cn3Lz/G55p
xGOopOco8BD3/oZ89KKX1waXGC52OCHU1paRbBr8VCW4lLJQIMR/D9nrSGrZYNa+inNNBCb6RPIE
dNZXtnkap/LSlJmb1CaWQYy1ZbOf2xYmpg6PkkyMsXsO2MQKOTiLufIUZqncSUewwq7VMF+roqvK
SMPOpV9GmU8jfSTOT1w/EgmAaWAQXQbbWhHUuq2rz5epMvCrdZCJAM/p8r9K4z5LEaYbCi4B3vYZ
nKfB+KBAiWFNjVtahV9bxKM4yZYbxBUzeYDpcIxjdZ92OOjEDeXCTo8eSx4HgZJ8tDH1WeqhPrrE
GerxnvSY5j2WIQf0I7luHXiGZfgTHqW49+rUQbSj3sK03qqM5hfcUDDQGU1QKfACq9Je2FQPvbY3
YrauWQTPyqGjpkLT4/ZF0ygFaPqB9xoKZVNh+yY3nUQYItlwfzDveckqL8tM0knmGIf4Pu3Rs5MZ
VJehZ4SYYeChnfrMwBGfek6lgdkMfdQxbW8At2BmS1j1mN+YfL2kQYc5wHo1s+UQYsHJT6xRq7XG
3mCupzrmRpnlDzlYYDIGxAJYLFJHl58g3CPwfNVJCJfzXrnJRraX+/43nVswRsNXin2PahpkUTSi
YRhzqMGplpqroZ++gQbenLE/C37LdT5nKDXwdy5yeAp6aV7wEDBv8tzwG6uZ+BDS7BX5W3sppim4
RHX5sHWyuxXdI+6bqz6v7xnAK3KMus9eg7NA7BxHRBGgy0u11ykKf/C3PaUo/QX68WQM8TvOEbW3
wulZC0gwMYlynlVTvyaV8iX6kbZAYzlUTqL3tFpgUhZzC6Y8NTYw1A4TuOuAr7pqevTPRlPRuZfZ
xjHwGsTjxYySFiOI9KOR50Z+TbyZ49ErquAlp3txWz7YtdDLCjdHCFYl1R+q4PCdBB5V+J3KxpkI
cTAWibRWBMTf8HcmBZroRsXpMRJxQNSt+leleNfCTEOqMoizhXueuSXRYKi3pfVQKg5i9OouM7Fe
pkJXFRDbGqAkj4phfITxtLHT4NoXmR/O5b5r5G2kcvoW6qtNSakU2kYdrTPufctVFHg1ZoowXH9p
NMb3RG2tdFH/lTLA8VB9hqBcsc1HsKOxhxqytI+a4rWl6F3lGngIfHmaEG9ykgLpSaeHJsePvNFN
t+hNrnIQhDGQhlTpD3hCgZh2iBatTbHkiqdWeDFspESOBcOWfWkpsxM0comhuIW9Iz0OZNjGkzia
zbBnYbMFV11uknx+i0tc4CDtcbhZ7hDSRQ6SjwrtRWSMHoMKsbHBqrG+YhzztMS5yiNDoxH1B6j0
IB0/kJ+QkNYygUG5y0hSiyzi2Zon2QenrGtuhkJDircSr7lsHdVxZumo+iOB2c2Cj+KIYx7yEIzc
sbm8lHoHFUFWtnVjboXOtoEZBfdZXfEJ9/ndDsPbEKMraVT7ULbZVxQzOG4JWuoZAUTzH7uQT70m
UVn0LgDnt8EgzYqMHTSmxr3U5vs0siqDq0HIhJkepYAThwBcx9QU6q/gjdixm6ZMDKXTi5nnzyGL
TqIL/y0IJU2Mx4bxZzBKu7CcK1/rez9QGQXULHsL2WuJBtNi5Vyp4R9zV7Bb486Q9V2LThTLZ+6K
UatWbUdJkVPoRL3EKFA+p4rtqQQDaAkj1bDCq4DYrOKOJdC2aexdwrY2l8Y99KptE7UurBSUgB11
KpsENEtHScL6n5mP2mYBoaa4mJZWpqKRyyfrMqkp7Ve8aQEJEBBIrobJqrbYBZOyJ3zDt6sMmjqQ
JAd0IwsgNj9y+jKrgV9U0C+G7zomhk5skSV4Y4W/jxuQiMFVZmdrCA9DQ/2L/JAZxglt+YYUpF1p
qxfT6F7hPO3GIb+R5ewaVJohSRq9Il2z+jdGTzYYyL4x42wWlHAUFDd7yi6cTls17g+jDF2DlYxU
Ws8+lbZNebfmdwN3iNy/yrLkEzbwaUtLCqH1ItQrcOJzqAEfGJKDYNsnEpyUtAWo7tfzZN1qLfUi
MwekRw6kifJhRhKU2NXemia0vuXacY4LsYpoaBejj9tZuAuoBQsn3qiSRXFI1EPdc8fr6PbMYxh/
qcuoTqr3Gm4xVDet81VMxBJ1oNVYQESR5lkTRRYvZAHWMHHYmzn8PgxM9Jc5pFdiu1c6bzIr4oa5
AYNonmlix2V93wXBqbA1MrygoHCT9ma1kVX8DMFv3jv+mOl+rUkbwpi2xFV4hYUxW1cZHGFJd5iF
p0zvlv6o5Kak5udL+9Oq8l8mIbzqJxvN7Um2iA3BDwgbKpjTbRgwn04nXu7qj/px1ygPNS+2ZFKs
WhP9Q+TVWXpsALnL6b+0eFatspYm/UMbjxOuyxCnk5E4borMn7ijdSEoo2uGkYiJuF6W3BssNK8x
cPACgWwsk2jP+qVr8SEk8EFKjV6Q0THkxUqFy5U1/YuKmkpWQJ1nI/nwEXaJca1IOZ1bg5gAhTOw
Jls72vmHzVSdWB+moIUHZSHMbsqcbWRaO20hky3BIJlgVlJSpwE8LMFgjFS6Rav6i9qmERzimCYm
ICvdtzk8lGXea96XcVNvk89I6FtoOEfiM7aaLK1nJzo01P4lvpGQJK+g/66VQyoMt0WrZ8zfRE2u
Q1n5UUmqx0jJ2JANW02qpd5BFDFzd1LCLyWNXhRDeEWcHInJOOUzYLyR+74JdoVD7GiIqTv+Q2OV
iOpmDs23FJIPJRwqgoR1LsYUxlOkQRxsm/RiDFoYA3d2pW0GpHqjddchC8EqIIXDQoM++gESLYck
H3TzvsVbbKUghqp/ffSW22R+M2NRUPGq4CCipXKZFnoAo/CBMlXHkAcBByXAUdLlfRjh7R44Wqfp
k2PM5RY/1m14lFlT9/Ml1N4d2ZPEG3BT1n2gauXQH1vrWSfjv8K0CKWs8FZrT2Uy/zgh9xCTgTXI
J5EDT2JrpeY3RfyZaFZC2hmAmHipF32D054cnArWdJeptsrlay3LbTEFHppPLzNeAxbW4qWWQuK0
TjkDcZOXq6tg2QKLQzWnKo9RKp5BI38pXY1pGtML4kn+pn0NFmeGrwFRrHdgefBhwcfZjmrzJyT1
G2DGlIyspyIGqoQzcFgwWUtSQpnmfYs/mplMJl2sJQwWVbLIYBsxgGwl7Cec17mMqqrNtvO8bH3G
QwGZftKAfrAd73BjJ1p+ktGZ2eikhrrBc9S4pFUiFFaGRw9SBmj+X6I7yMDrvc0+hCe94xHMyY/u
cTQRXMOj/kxnPMB8tTGLblHHi+3nSVQNryUTbmx6pHiTVFlDbsg2AyACR3+02QvyNSFO1Ic2EmXp
UIXbuDsmCHxhVczONqXTQfRK0ns9nSpUdmHidfKW8WXb7bisBUiOiwlmxXlX64c5v+cDKjrEurP+
nmu/BusRe28aV6tUPCYmnF9xtu6Yh2L0EtoV+OMsAeiC5fVPwWRn+vhGWRRCHYGRrXC7W1j+M14/
ZACoaijp2iV/a/QbTkUN06DxlU/vGROU9hcEzZxsmAUo17Q/agNxJB7v0kKcb791ZHqwL1nfTfSF
5vQAGUDGwH02YFkBrM0OgY5/jXpzk7Oxi81oI8LnOFCGRCcLVpcB3Ptua19jgsrBVZwzar9ta32i
dsBxqwJDy51+F6qz4VnZu108Oi5MqRi8GPIYWzQD3f+4CcODlm96ac8AnXxvr0wqGsKNDgZwsCfS
ol6pvtZ6hGpOQh/DmvtTam5m/FeOt9qAaAl3DR7cue5Xer6qM3Cjq6r9kbCvt29mvrHkE6VhPn/b
2SKcBLMEGGQgZu4oCoaX1Ss59kl+QyWQSPhWxFNUqJC9wviJY/qiowG9hTw31HvpJn4DdmLboJsW
yVB9AKDfGDsCZTLb1QdfrT/oYGWgjUENTBGCBwHQTfkEpmCVL5aUwMqmd9kBLAV7gEArR6kGLwyY
u1fgaBz/LMUbrxV9lVWfM6A4yr2w/y3qdcs6TQ074PcM+acsPLX0e/uSqc9uiZR8gHGZce8gxJnF
Cdxilf+Tl0SMyYvZ8quAtvFIhDQKILFl7PmbLLZP+RDuTOk65H6p4FwJ9SujVO6adQCre9WAg3Gu
/QiQmTBDHJ2EccVUVpvC/Bx1YgpD4GzlPmJSkfGHOuZDEkudpDPWjhaSMs2O4qaM7wiEunbXR3fy
O3i1cOE1X4VwB5yTw6avMbGBvYCtPlzM8oE5n+uyRKqMayJkzU/CLtJr3p6Osf179VaQxWNwsn7T
6OCXOk8oTAIUeBpp7thXmby8tumVJ8XCQuNoFwbPSQXrbEk+8TOaHYO6TYDswxtbkjLEED3y1OYg
528qv10a3dLytwdwQLUhXVEXFuB6pij3I3WXiF3X3sR4xZC3x8RV6xuWKQOXeDSg2P8B6hlbWw0q
MYB+5tBHLF+vgOjVxeE4ioPGl+7QAKTtYqfFwBkTP4CcKoevAjBP5rNKME252jcEISncA9NR5vNo
P6SBoAcXlVF0kVCBZYDMeXGwydZkvfWAaLZCIpqtOLXTTWMCptA3NOn8HCUvWI41fM5VfsL4iBJz
Y2AScXp3+BfOP2SixNEf6xNbGjwZMwUBihjNQ/KArlO7zZn0AktfniwUA65Yzr3q6aBvaxTqQvWv
VUM3mhC4oRsJqfflkc3DK6aCYfrUpDeBmqbUf7V5h5yjif3C8gryxyfbtanC2vCk9DtgMCmKQNJr
NR6Q1L4q4UEp7znupw5C0/SdFMdGPcK8o2E4wVWsrO+JibvFCx3dM+FjW+WnR+bFdp5h5ks4LhmV
ir+U959EsP7ugDqVtyZL7f6YI4mi0HK0M6rp1hILtgMA/4Q2zjMQzU6nyXrGpJornIR+MYCWgB+y
L4x/WfthVf4QXtLkw9D8OKDpBid3xzGG4bDJ/008mfqG/6ucXQIjbwG2ensXFSxbcjfV90l0HLDb
Sfp2RLIwK+8gFzqHZS70JcJu7B1Ed6vHUc1cTVYnX1rEryQjqjiG0EjNzwJQYSd/y7j/2sNknEhQ
Jzd0mn5E9NURYcDdCaqgdDaTukZ8Fgmqc4yZpBUs9vNPZuJmtsYlXNIrUUpy/hkXG28F0Sg0/vch
PtT9lgBAPaErYpTBxGoA3szxN2dXxlrDfOx1N1rWyt9J1zFOXc8fY43GbMvLGQ7rXPMYW4FORWdt
hizLkQf20iUPn3n1XkXMltnYDPl8xsdet9homRtyQDvhZ6R+yc5rkUEzWG6jQ8qu1Hk42usMjNLy
Fq6TFIHBjP0sf2nm95DFlCUNRzWO3DC5LTFDccl1M3y1tGahm2a7KTmZ4dbONlD3/aF/xzuLaPoj
AzIv/8Tav7xG00Gn1oZvXfWBIRknCaD0rGC6i/bHG8Od2m7G8F1u3yQ13tuqvMbqx2PnsPQftUeK
lLPR+VsMfCDla/TDkrx9SUaxtwfMndOqHY55+UUJ5BrGvzl911muIjDKv5MocBmXwPG8NFAMVQjg
NXUWUPXAuIym6rNNNAGFIxftXiNoNsq4GNw+wuHDGAZvnEe3y7CERYxPUHob+A0gKHXza8HBhQkT
jiKnMolJNQos9oOCYDWLAkL1Quj9JXpOiyaqKdAoGnDYzwC9ZrQrWbkVL5mpXlhdlNKlMHxJQYGl
Pcx4Wln6ia2F9m7J3wnPYYb9rtBgB6HAhbf8iGwPH+zKlr4sZECgXtTk1cy3bbrrs6uTPPTggnkI
dUYG6kd5mK1rdwfE5g5roYHjkkORHb+MeMkLOXljQEuN4RfOS98DtdH+FL4ahjrwQQ9qe5eROxbG
HU4jmtvNPDqrWoz6qjP++PCi5KITb6SbHskBVFQf/Nz42JMliQDICc5Bfguch6zdOmOnKGdhXpvq
LRfge/0wf9dn4ot5/8goJyIk5DgEtICegQa9Ko8SrIaGrAACgWUu5606uZX1KKoPhaIzdGTXhmMp
MXNkg6ySyIwUpeMOhpi1iqz90BE43uyS7k8a/o3hDXoFAisXcjdY/h6ujjcYHoqfFG8khizye9f8
mCm76bEnO8fYeNN7wo8IKY8plYjSRJv217IQhvPF44QGq+ZbbHYSlXTZWud0YqALLK9cS0tC1fCQ
pRs7IKe4LELXgNH2snS4FWDNYtk4abYOWRnnzyZRKMF+ZQR82WdvwXpiNzd/KeKfw/Y7MrSN2R3s
6s1khCJ7RODVOMlowCgIMeQxgtEhayYjdEhpU+C/KbHh4D1pEF8nlyAhPJs1NLgaGFL6JuLWmJk3
37voXX0DMqKbbCsItjBUoJr4Hl+rlr189zvnd3gUXbZvkMcx74kIZElA8FdYf3+mZCO6k21+GVxK
7VVMXyzV19H0rk87O/AyhzKUe4I1qjQ944h1Dg3nWkiQOhgr2YDFyA3cWuquHw8yKv1EO6BEcMa/
AoQB4vqWVAlWaYEkn2ICNJhWIyRz6XUg0E4OiJFtzew/ZrOuoL1Hkxk2ZwlR8yTjA5vWvfZEURZH
2yWKYmRGXZLNXS57nqaiN8DTKraT4gfmI1Q+cvpXdBQ9GhyR/uXN14zfU7Fgz8AOYdHLLLmXYBYP
TJpOenVVoCVHJtUCj8XM3MTt1J8RHqSRw6hJPgVzlVrd1JxOIJMN+LvJNqlf7R4PWHVQKm5NQQWj
7yzOJ/GGi2AiAWt+YywARnXPs8fas9BuERO7emvWnybgPYdZLwyhD0XBv7L8E7STdNsl+1jmxSgY
FlWbpv6XJoQ5nSfdnwX+9eEDj8IiL8O46oEJDgl+arsj6RZMt8d1DeQroIrvCjClPyVa/T459kxA
Gx+hxmriMWjhA6bpuQz+Euo+Jc18S/et6qqhjYKSzbFh8i8bngg52wFm4/tjj/7WJRBGH+SqTj2S
Wu1pFx8qTS2Svah+tZQ/tbq2DtD3arWkUJc15pZ1i5RcfQuYd2BFYMtHkEt+M4lucfgnlroF/5nq
LKANLzAuNMozxkzO0A+SpPW4dFlfxjIYSUwNFYdlBpwngy5O8EFjbQv7STg880KTjz5uHtr4nUOS
tL7QFOC4utkfsMvM0K+zczP/hjWVAFny9jouPjNErVX3DCOub34Lmn5nFtSPoStxhbtKdG8H5huY
XvzhpeIJaNwaEUhv4H7chwZShhgQnWu2f3pLpNdOUd9bDMSGg4qwPReWO57xIa4XBacCch9QZshV
DySsNw4jR2NAi8DIIswPMTyFWfwoM9HQrjQdE2KM6HBAXILIF/FvEvHI/pXFd4WMhSiuXar/2vNn
9G2gkFClXaZ94uTyjTwhr2gj+Nqa5bF+Q/JpSy9ShZnX4kZhkdzdk+FzQFCkOyi88EefpulCMBY5
yQa2JCsgys2XkTuDUeZYUeQ/1ieZdAqkfS0Rd3inDRnYVDfzuU8wnWWknYPvNaJtX1cbJyEbFuyI
ibeD7kBRfk0Sv/gzeNTYX6PcvZi403Ax29PGDLGEPTWG0IWleybHPT+KcxSsmjN/ZjizmupHjw6D
chR94MpUJXHmxhiR82g4ETgu8xdK00MKOW8+AdPrxcGprnJ4CFhoBE/jBfVcJ95NiXnbI4NAZ0x+
EdF0san9p6OKspHHmWRNdem9/iFnDmhFNPyUGAeZ94D7O4WIXKGiqk/6kR5Kgrm1A+aia9CG+bDA
UFaj/KmYv0lFI8yaZm0MT6v6aYxXLdkBClyb/b7itVQhAN6N+QwR3kmY8J4U1gKBThmyfMUad+/d
Gv4l8T8yNSJ8wNrgG6WP7AzuEK88i2RrfIoMIMFOjjjWPcVeV5Yv8pMxrtkntwz6jB2X+GziOQEv
ghgw5TDl6ZjKHf0qFsDJcfv2xbCnVT1+ztxPfHoyB3V6ggndopBNWciad1o8UlVSBuvqwFhtT+qq
D84R9dzKify0uiFOZaJr5oc5PgfSW1R+SIPPJE1P71GOUar4HDJWEHdZRuu4IYUANqSFerXR/UC/
2vp5UDwwTHF2a6cX1mJDjIG8+00R2A24LafF28QBmQwx6SlbKnFDPaftcep+lSrdNtzusLzcmeDQ
8t9yAKY57vmYgV79LBcvOiNMrV6GnjS2+acVfVVKujerL5sRK+xSe2AFsS6ta0HzghGM7ES26lxQ
yDEaX7KPdc+8b5uLU9ITAU5qAxFtJDCiNO7/gVtAWbZL8t//i7aHYr9G2AZ1xtduji+z5cx1OJpM
FNQwt3ou7qGkV0+euoaZ6bzA5QVfTxRhoV1FSw7GN2nfKItOJPpq+dYpr610GTimSU8ZOGimo0o4
MGEBtsFxv1dNIuL2sbEn/FL8gOrpq99ZhSIDHA/KBrpGcOCoEVABp8+JrUT0M08/FsKAnmIyr4+q
hih1JISJnWfPMpVXlqdy05ZXiw4zMX5CZtVygmPwOaXXtL2LYtsqSCK3gXYrHJQQuMRLbSUloJO4
BVO0rnAb0ACV7jCiNiU7sUPcgN2swWv524fvxnw3woHfHvbA0uIx1ZDAWsmtTAZDeAKwEjN+xwnm
zMNJebJdSnn5+v1CmkXFQueDQdVEtctSoch9/XfZV2h27C/szGFGDwT75DU18Uiu9fTAIkFAJOd0
7t+N9gS4Ppp3hNZV9jPr9/CsUTBBparplPMRYLq2kq+4v3gu7Cu7yr47wpyaSMPS+vMg/VnaOX5K
Aa4arE4N0hjWoQnkhIy1edVy15wBcpGJ4OFAo7GyW6671YJKtDUSklflK8GzAOLidaqwy1k6POJM
URl0bHhWlGB2A27OwqCJSGX5A636rPJ7KS/OPhwOXid9mCMxQZvIps+ADT/x0Mwu2V8FAgPuSXBu
Uoh4+7c2iJk/hG2EGnfknvEUk0gP3N73ILVxIYHP/qdr92rcTOwJMAbqDK6xLKGeQikok0lR8l6g
TFpNp8R+JZ2EGsIlYFWvHyh4yPBos88SWxQAoRYmf+rPGR0IPPKN5qDs1ugQzj0t6zlM/W64wQSh
mjkRGVvxAhUv7Omk0YCrTRvCXlrx42hX8fpE0zGyPhPtX6S/tfP3KL044kuttsxxexTZbDadHs64
brFr5YxoPhX1HnUBA6Y1awAGfohv/bY+mIaBEwM03UVnS2bE+wIzL2Yfg0BgG+uypd4dduBxtWOA
QcAqSBj+h2/KK3nJAEC3jHd/k8Z7edbuPQpJRVmI7c0Kk81KVQ45AJvsp8STK/uU2gr68b11txD/
CH3aRt/ycKq7c8kGMKh/Ndy/AwNSmnCZDbKGUHgT6k8RrChbc/2Hj2vT8zqZ9jeQiWTGBSwq1OM3
LhG8+rNyEP0j6bHB8wWg7QMt0n20/9LmGufnMb0U85eOwEFj01VhWdlHDFesg1HfJgfDKLdxwk4I
tctwaNGpMPrQsBleK/3FtinNmq1q7KvWC4CGdGxzh21YXYfoawAMXM/QLPvBA5e1sSGtF+LHSLc4
Nwab8G35mKDJAgBGaBcTDNDXRfzakdWb5X/6eKjlY5TxaTkf9bTrYhtNPSb+i1y9t2XlQdxARS/b
3Bi7mHeuFFsC20GpXNNkMyIcyRR4FuR88is42VmCI0jno+9sspL/4+i8dhtHsjD8RAQYiulWEqmc
LVn2DeHUzDnz6efjAHux2O2ZtiWy6pw/so4lt1HBQKOfxW+k5Cg4r3K36yaKEtN9SmuXV/DGHWIY
CnmbTlTecB0N6rVXLuxzRXwJcXIBoy8NNij1pHmuFTtmrNES1S8l+w0/N1YtYvBypnDu5MmROBIL
zB20ETIxBaSCpM0z55RBmpmW/9TeQZymsoGPHPJtXTsUTC8aHEARLT4iWKKibmjXSvnd2BDoNy/Q
BcfvDE0yvK33/y3v8P61GkyfwnXBLVbP6H8BTVbr11RfNbK1D4avlICHjpDhnFmyRelXo+5+dMMb
GR2uTZGLkJex7pCOSs7hr9x96/pbal4NlKtI35iXwMaqd5IqtfICRdLNYWhL+OiWAlJqNSYjXNHp
vk5jgAr0FrVH6GRwxNO0iWkFNsL0y6sOenJPyJoCZq44/5gWP9Cv4CYPiZ7BRmbRSsc8VG9AuzsC
pbku/H8G7ks7wBHtA58dKaWhQcWcvmvAisTbK90/8WuOZ8VwDdWpUzwMfCp/5NyOJFcm8TpCdTxe
Gf40wBbxZlSHOuZpXxsdNP7ZqDaK1uOadppM3ZI8wsrp+hGmPmTceRVvbEIh66l6Q5dEasEYaitu
xIHSv6jm+qtCHLWc5eMyyr6aaD8PIkHKvN4ri0zd9dFnlK0j1kBOH4puRvGkN1Of1W47fryasU0X
Wxkl3Ja6zZogAM06DC+6gHRtaesH+CGv+7aSC4k1uknOU3SPrbNSPCHvEMsK49zLpHWhGWPH4CvY
2+ml6m5qTq2dC31UJJpjdRcAbs3a8xF74c3SbxXC1wDz69TsTPkiyaeOWx/xD9yNBVqnxj+9gqEC
tRjqcb849j7h2REpq+3ZqE8xILtSn8P2OJLo1QE00DUlz2cSHa2AaPMdu2jCLTCzYTHNIPggrE6h
cEz/UPUC0I3UDniPKn5XyDyNjR+ISjRj9BBu6TZ0sVRAHNJQRf3tPrcI1ng27RHPPcFVkDCvgsxs
oqYWQuervUraxTbxpgFB5eJidFc9ufpMCap6F69Sf0z9F31GKiWU7DD5LUjeZmLWw5opfoW/9hon
yL9DxdtkOmHHxXs5PIPs1lOMR6OhwQK5bcr76PGEO4VNB12PJXkxBZgb6PRlGYakllAQo4LqLx6A
duZMLUQm2oJk64G+WtdY2Uvjsbc50B61EO6cRFmRApkw9P9GFrCL4ibZXyJrx0YH9wL+RxF/iLS5
oqZ3lIlcflyWnmB1tnJ0kLlbMx6WgtjHfzOsoo4bigywPSV8DpwdycXsb5GyGuVLKM6FciAbjGEu
oq4XciXVkDTSAtEsI+0DZbSnrcqORJ+/1HJTQF9GmhZ1uADSKXj0leKdKk4iWLd1cMiYrQOiC6o6
XAjvzdAda1rW6CDr8GVz6ozjVc9+8ajrvTshd4MdRVWvFmdo/zIPEJc/05xmobXHjMT5XHNtzO6d
U6Z8k9GA99JviR46dr+TMi5sY9qJghLy2fv75H/Z1CQh1KQ/GOgmMtQSeL7xwFsg2eEH+hSef5I5
Le8R2HuZL4jbIiCGI/pXzEcUb3kV/aX5Jx8qvHDmfzbAcESpWLOWoCCRMD2of2MOI8tNhH5UQ9sp
QzY/DLZRT4XtgmLAuQTysDN5wwRo2pXIUHPkuMIPJX3xZMbDmkISE69xubGNmwRgWan7slzLvHQ1
vtVc3eDjizFARnRjxDMUepi8PwYRsqMBiZZaviljdI0r1NijxO0H8OwTktB25UbrWZ8eZvGj1Qbl
Ab8y+MYAFNF/8baRaqGJf3AOZbq3MqQOiDR4U/cAV3ZEjusHuhH2NYJxM3C/nFaInQ0dgjctVlFr
A65SE6MRuHGvcTKTEKzY57YFnO6o2+Im7By4B/UZ1M3etj+V5DFHmSUK2b5WtBxPQXAu2Lel1AYr
K8lWbp1KPodVuxqKvxbBgLLSzG1E6PGkvGcoC2kzXkrTMzKe0XAh1MWu3IwkmfrZRIyP+TVoAGHj
XShIXC0+ZeiJjPoNo2kODZbDSD9U5q4oQmilexVTmquxsMh3E+44emrBG15qS4ZkP9VSvDLlczGh
n7ohDbArXK8XT3fbec9QL8SIMvEe5PBt4GiyDPaPwRHFuIYTtAgUy9mKkN6y8r6H5lMFjRtJSqRU
YOwdM3qX/ZON7aYs/yoKYPgEwAm8PfkC/FOGxcFDaGXL/AkIly9Ju9+E0S3AJ5d2LxN+xkPuYjwt
tIrIiLFTcsHGDDvxp+Rf1fIkyqc1XOPRLaxtf4rSIwsMESF96E7cT/m/DC1VHm/xM4Jy9ulKna5p
w1jeOjIOHrKT4x30VlJv1Ae6M83YTMa6yW9icFKFZd8ZNKiCGuAZqWXefaUoUvzsTh8qrvZrZpyh
qYAqOyiOXTaQfrvyhyuJCuqwFe1b336qpJIHX2p88pKNBnLtl49et0GLpyUXhaOLemuIy2C8yQRB
yPZXHmNMuMUpw8Tg6CPwNZ6XpaAklHGt+jcy3BbWIylOMQUPw1YbflNvM5tT9NFYKeFmHP5svHcp
glD+Bvw2+ikbyDfjbKZCR8UrHfvfKC+oWhgMBEZrxl/JRvjd37QEyTvlkrh/tHqbBd8oYUPzFs/r
zZrAAk+cBgZrPuAo+ld13+ir4mw745x+ehwIGAE1Cky3GNi/8ZjiF+2Sc2a9yf3V47NNEfIL5PgO
WlbYHRiebuv3Lh4Yj4pa/dhAzUVgyhUp9xjhPxtW0wDrQ0dFrUQcSJBcQpT+RKmK/GURW5w6ZPpZ
/RrFfRvdTH+P9S8sviXzR4fERjAI1S84rutwHVA3Hy5FtFHFfZwYHBv0A28ixPLrth8FNQ3qZUBH
3KAskeebraUAye39a0loNkY57VeL8VihZgUARz/Cgtgm9zo4di1HiL2SvTsYhjBLulJvKeqcAvuX
m4Yb3I5Dfekab2Vnp9HQsO7/Qwu1rvsCFVe9bIW9IXR91QH1T/HNmmXq9aeY/VKfWjnDthTFxcDX
nuAO/63aZ2GRBG3x87PKQtYsRgZwjQEmZopK+WkaWb7TTzscsoo+QcCyDz/+6Bk5yvAimbCo9Drm
JAQCPAbszoXyUd1UH1L4Wd+TCE0yPRG8pOycXH6idSX50A6fkpRvuAIY5mUOlWbN0kzKSOX9qaBI
5rLRTsbE872pDDIp3PE7nDZqwIg/fZKpIsHb98O3MB4B6UpUFFDVtbDMsyQdrOE5F6OM67BzJN0d
CeHGLSLuU74HIx3FpuYX0X7C/qcjsmSu+076fS8+0mirjC+P/JFaHH2FRu8Li5CET6rHFoRyzHrm
CCnL82zETv/VH2U2LCsUYBBYanvXUIcUPIIsXUnoTMZRGKdR28XmK6XDOd+g6UauoD3AaL2M2O4V
7g2GWPowFia68on30pp7VZ8ZLKnJbT9ZzsTzamQEYMFZkYEimZgLQAXe4+pNmIBwX1NCBIT3T0sP
sr4XCBOwRHeoCIMHvjBteKraPkuYRXkEQmdepquKkO6jzosRG641f52/Wn6oZzyu3uOkTIKbhhVM
ZXAZmHBiiMXRvw3lvYh1BtgvKz0rOY21M8y6jtsdEhMMwCmByK2/G7RPpSfAMF0Z3zLCZnJWmvEc
YWDMk1eQfUf2Vc934uU3S5uAShBkAtkEblrgACVF74zIUOXzZLCshmBBbIJv3ORmDs5Cp5VwQbMZ
e+q+74JdR3ZcxFlLCY2CIHFW18+excZvV628GTVXItQsf+boLUdx1fEFRKj+1cxJs72EQ4vkBrFU
v1V1o7DGJd45Rv6bSWf2xhSltjRnlf2U7QrOe8yYCxDxQTWcbVLIeqpNKUql+/tFBpP52QTXZJJp
/SJhEx0XMUtUTbV96lpjt/Sn/SQflO63lG40D4fqgY8VBXY7rnF9LKovaeY/OrSzAH9Amy0PgoVt
TQ9XVvmTeo7RM+H4f9Lg9OIX8DjxXJ0QB01h52LDCZSforQXBpKbFgBCvGJ1WQbgCo+EKwL5uYuJ
QDmKjFCwx6ihoSmepvTeEbOQ+DervmAVA4jUuzcCiWv/GZsmACcLRLsZUDYoPUkNOOF8e+Xzb0Ym
OJ+BjoSbu9O+zPqetfzoybGLj8SD9bjHE2+nlf9wdRrytzWuBK25uLzU1lUkCrcnj2/yd2jPZDN2
3bMjh3aw3wbGMkn9DNVibSTXEbNdgyo34EehGWIZA20pc+TeLFeEx7QjHD0r2V/nUebI6qPxNnM+
lOmI6TWCZdboFlum1/yQDa6tY/FIzyq5MuZGVDsKzjjB92a8D8QJ3ggf33dJZdikQRNT6TIpFzZA
Qxzz9thTkJ3u4mIlGY6P/1fe4zcU+WcNkBlbj0C/W+0/gh0K8zLkd+SJHAZleuBKriJeY2esGJ8v
bck/A9NKwg/dtoS9rupykwWHkve8TtNVoN4E2nJCBeeLqAg2Y3PPmjt6dVI5D2W5bb64VjmHCpqK
kocfsNUsEoXI5RXakNS8dcMVEN+aSKq/peqRK6r/MFRUe+/EUC3LOxQzlAYUZsgdli9xllkUWs6W
82aD6EnQwKLeuvyufKbxrWm7ZfOewXTKfKpUf3woFndrS8OhHDsK9Vwcx6jsw/COgijn9wXKgR9H
32vddXazueChRqgd42hVUZcnJB9ltrbHfseD/WEcZHudlecW2Xzo37126ymrzNwnTXMhtmwVghiF
PpGIhAjT99Wi41YhhtfYtUsBIDW5sy5/fFamj9T6hp9ZThh73LhyuJCK1gkfndXdCUpdAc1kE+xa
dCLzluw5r/sj+6GuqEIJ0Q3SpaUdpemqtwSMpTe5vQ4EbXp7PfmOCT1Jhr9cv8QFdzRQUuVaCGhI
4KW8tIIQ7S5x8OGNrwYJOwfSKwz+KoHI1NoTblfQTGwPq7Kw1xKjn/TBiGDNVyU2XyJSUwYXGWKH
URBPfY7EBkMsjHfavfn9NnkGIZpYIQgpu6I+YjmWkMyiDxsIeUVtU+nvI9kdHcpe2/4bst0Ei2F5
v738UtXR8YmDN9oPFuWxIFPTQl5CQlSAFkMAQiUh52q0k3SnexiEkOLlDna4hABti2TF5V6QYofi
VwHNt6jXdfrpG7he734VFBUDPdsgrYdY2WXGoWQ8HPRHH+9HaTPwBakj6WAKDEiubzlmJj2+xhkw
uLLk3SMbXuO3C5r3nma/pmGgNUmCugvtWEBXVVdpOhJptGSpxljCKZgFrkF8C5lK1Hp7stPxGcxi
aeFEZBPXxZFHLoM3BPbJzb+UMQsUgXSj2uAK6b9r8zwkJ0EpVxsVHN3U5ZBorH6NJjkowO8Nirn0
qBYLk8lrRA2LNKFc84CL6KTLW5/dnw5KlnISFMoFmE9tfCqPMPpB1y3JTqQvZf+lVR9l9CdIP5bp
n51mAlBtnkW5swlwLd5UbmQM/s1eDBe+ZFIVhH2a0056+HqaxVn4SyC4FHS4+i004jr3KoIRksvt
jVGj50QsuOmIwyL3UN57Op16qNHqVYMaitMefGGWXKD753wpeA+SAelB98Sisqrie2xMrtFRDTI0
D9X4xszmTjqOJHJg/aUkbgIdtMibxSiRwD8gZePPZqqA/eevAy8PUyqhh/xlImagLOlSWsUyJ7S6
owedmptWl9dCvafVK5Kqrd488WdX4YeX6dxZqE3Na2d+tCEuTjAprbuP4LEJY3TrKesJuYASndr6
HyWGTo2oTmUwQCU4+ONGiwRa7OBSUlRe8fHbAIekkwb1UiKookCYKBjPYv0zTrdtfqmqo4/1ICSK
WIuyR4L938aAVyqu5F0S9I9a6oQM4DY5OyOt3IlqgCvN8magFvEcyFOn0XLZEypHtf0qaNSFIFul
7Wg8dEt4N5liWHSkHWlI2MLcyfs30qMWfNkkwkEVwtjWh4YCraS+p/RJ+JyKlu4OvhuB2ZL+u+ih
G3E8kJlEZw76FQseeooMeCyIIcx/Pc235HqyP2zokNp2E5VUnmPRnFCCYEQNZxg7Dt6mpejRUQCz
aJRf2WW8HsVvaBiMHSr6F3SLo1uNUCXGhPMFxGWFuzKD5RNjiGoRlz/WKSDUgRwFAx+szfSjEkZK
0jqP0BEbmRMh78qGd1piNlN0G0J4VS6OGP0PBgPE1VjHVH2pKljz6T4TZvtGPugZmdlOaDYCzAR9
a/2teGQeVHW8gK6Iom1K48lou/VszH/4419rXTFY4bC8ehXnIMwt+WQiu9rSh+R9pdaBrMXlMD46
75ooH6L8qAjOYzuYTll2CqJPVb0WFFX6vHAVt944QEFCrjCOkFIwkpEVcP6AGZZqypX7jm96GSlv
cnIXzecUvRT7WEOjjdZTRq0D5RlBdeult/SJ+Vyo4NQq52PAvUU3JPwhkMs0Wad0KNcBqFdYH2cP
fiGj4qr+4si6j7NKNqCBMQ1/7IKZkYzCjK2axIRFpZxl2masa5+0i76fbzCiPYjojJtzYBV76kXt
4BUhllc1dIcSfUwB/wZmgy6NNgmYYYdPjO63ZQrQqKLuM7BfFLpGuMj8hfZPGV+/3XHPqLkzSJID
r0AmN1S00YBgsreUYkODAxeGglz8p6ugyOrG58TWDnlfQtyW/xqC5kyeCqLKuKhJUNdCIqxKp2yr
DZHdTohQcegYakIPaeZGr459JGhpi+9K9RPR4JhQP1RV72Xj0/tzoxtEbzb9sPOy4hyKGK+OtZAh
p0qN5bUbHUqngXM+8/lHnz+MunVG2+AuyODCDRvF6rxWEdwSAmCou0LV+SIaQmGb7l+qRadaV/4k
1ExB/79AZdmCXUrWm2acKSsgjoYLhswQXWsQng54qdtVghoB1NSwsdG5XHtBg/sO4iMiOEoNf3FG
EKzJzBSgT98Kfa/CHCBJ9cTVM19WdxARx22/FnWyL18qs80EkZxjfG1MfenHn2b3v1mL2m6J6J4j
9dwlEsKu1sgxppoljtyQya2XgoXH0jMRDmDXmBL7expzQWxS0DTDgi+c6DwSDH/QmodamXfDqzAu
YW/DGROOR5Jev7bR0HTpMhU/ef47yTHu/4kMQreCWa6Lb9SMJyl6BajPpQ+LkY75rLLcFo0v+s/Q
R1gEKbpVKh6zfdEQCaTt5IaiJPUo+18yfHWBSkVeAtJdCk0/j3r6zKDqWEREtmvJuk+Q400KnaHx
QQ/EXIKwlNEEWth2zPzHLEa3Hf4RMxNjjqgQqAHHwOvPqfLaSRLrTt5ZhraPMxPDVc/krvFlz+lg
BAcwk1kViZXDTTF+6GSbkPcQYI//pW6+NXQ3lNhC1e8IbtGADof+HqlzDOui0QDfdPp7Nz7EXYD3
Z8VLQKNP8GOOFwZkVXqPLIxEQCAWqpikexQlaQ/yI48jwsaYtcjKneucQAC89JD2b7YaY8xjNEeI
oq5ynqaaL0EJX6XFdUKzeZ8hlLVIC3Wj5Bvxs9/euuIqSsL7+J2TpYUcAIvcojGxw6PVFjDm4JEr
TSFXf9XbL+QEUaatNBjRte89LInQQHUlc35LVucStb2IALfIUQkgKziyYmuVkUQVbGNlG+gGscfP
wUN8RkonrBV0zK/gWS/xI+Rm7epYJGnj5G8aSewH+Rviu22wffZ8WnfUrxX/rfQ2Qr7I4z6tdsO/
lMg+a5SWJXKReZeFZVPqC12VqD/oujrkGRr0yzQh6YBX85DUnFiaom6jYBjqAP6GENSgOcX9r9BL
wogxDuxNlb5ohZ/2Jy/gpefcsoSJtXcrQC2RDsTErYiQxAxl6ubCxzyVyJNjWt06VpinqAxOyRlE
TVk7I1n6HvaAOUmk0zfI31Kkgb6cb031ESLdH5J8Nf9bUsCUvMHHFN0bUgL9ddkcx3YnWeBJ2/SR
Se+t/z17DPhPiaBLcypvl5KZVRMNM71JoYuU04f70XgErvh0rOJmhmgniTWv6HBUZgqQWC2NoCsV
K8eIHInivSvmzqOHWiWH/xiBo2M23swvT1M8E7rkmdaj7KKGcgNs9wneA/rrvkaWgKZrt42d4FQH
a1IAY4NkyztFD6cOUlle/LxdI7pMeDR8+vT2oLijWM+FBATIUUPVE6JzxrQUaG5GWYfs0uZlx9tk
cIzkklCZ6B9YIGh1mIXIGMV9a4NyAp6pbylctdBkgmEOKx3gviFY860t1mS+6PGaxCZsIyMETLEZ
VVfV0G08JZzud7U85+qywNuTUSHjRTG5PXeu0HZCFfHN39PV0YcM++rL7gDRAgeM7wVlhk3bc619
57hIi+ZstNsquzdoAoa/mlm7KrmM6nfa2xZsi3QNJPpcl/HTgbAP1cRtQU1Hkx8TiPyaA1s2/48X
HbWPST7XNTyFulZ9+8A2DUInOCumYC1EuCqraY1eHXeDNkgoZJ4qK1AcvY9R5+bV1U9gkfxtQalW
DDtLWm8qe+tBZ3I4+yq2/Z6rZADVweva3GRoZ0E9MR+gygcmKOqEGU+Bix9F928i4rYmIxzHO504
p25wGv1eIvJvrKclV4zfl9g/NOHRZA5UJZsB+xBoZ7u56Cb0iry3s+dgJquRTdooPjSFlFWZcm3M
rTghy5x4xcR35+CVITmm2rXS/gXQEpLyLOY0+35nY3nU0y/RpmBwGQLuI/XMVF1HGpsYf6Km9qr4
Sgta2shlYFw6WfI1oZIN+3b4nscbqotAYRDybsao2IHSKd4lRw+RYKeSzF+bQ2Jkmazqe9W6GtHC
OEAIM0dxQ7IYEY5vkem2tb/KgvieU9ymXIbwGEwfiAZCe0bUG72ijEysfJOaUvvVjldfP5VM4eTI
u1O2IY8FM5Om49BDqjor9Dx86ykd8u8TGEfLiwemjpfap0w1diSjcVFvdiQRhKDgXsZwjHcLlZmi
Ivkgy1r9pxBPE/UW7s21UmzDAHbe93dyeAn6nxjVv1qojBTR2tJhEKT3hoNcwdJq+LOXEynAnEEN
89FGZzlh8HVxmm278DR5N6u6mzESlQzVz+Aq+RnAjORkFJ6ssw0U97cvZhyJ3HQkHn+hukroRfLe
jf7YZUiHEATpNqFiKNUjcZNetm2sbP8jorez5F0R0hKdFn1shsC2uSwh/DJYimCTmjuT5N1cUfe+
BIGts1jwbkdXS3mLiWwgScdtpIlS58ZNaoK7KgUMmZBJBHgmwKyiVesyqqDYfi0WIVz6CxPRAt91
3OBB5QOvcJVgZuBOQnPrELZjoFE1PgQRPuGw9Yxd6b0Pw16U0h/8+T2rM6hoA589lwjNDzJFqD5H
AW1qG8PyOF9IAMuRwUv80ip+bXkbxL9K+NFCoQ3muG37XVb1LKGdS7vmulPhJZjlQ3wXPcBgQelE
npLK3ab1ZySFmJ/sVRJeCtsicVA3kaaDUClGt7FUezs/vcVnDTZAQzla5QJ0bHrIFou33FFPnb5P
cMNq/NUirCmw8KSoYETGvIEUI/FQvBX2n9Udo6GFJcTEpgRQOLaDuPMrBIbzlODQaOjKfAA+j/Tf
qjtOzYiyhFB+EPEWY4WvU1hGOI1nc1NpQ73vjf+3Vcr/2MV8z1iZ7IMtJVpSViGux0dTD/W6RH9i
qPjUuXk7eF7GrljUr4zcJPwBw9aiB01VBLEEODoGfozJWCSiWhfT0wDnZVz23yZkMTZ1QIpK1jUj
IvLGCBxfU3HB8aQlWr1DALMya2MTTmQikW5XNiZ66RkbeYQTUd2B6fg6/aH4v9VuVcl3fQgcGglZ
5Z8Dj78KOtjRC0f7WWP8kcBAWEd4zGK6zyPYmjTr/2GCA06rPcgtiqKF6Y55gv3EHCmS1j51HK0J
TJR1l3Iw2WTdYzVNOTxiFPeeTz4mTp9mAH8k4lhD8B9avNrmlnWM6RzaFeOKx8eMGW5pNhxFdfWS
0KRVWMNbb2e239xbPuKXHANDklHXZsrPEP6LYDRcFaYzUfiO1tyjuFYSxTWbNJqky3ectenY/JQG
6f5DTppBjj2JUkFEkXHoraTma5QJ2hDaweftzKxZPexTdo9vUE/ZDDE98MiWZe8GDfg8XEXEdd7x
0OQVHnF/24Ch981X2l5oCjrTIL6kA3thYvq2kVnp1XjKjOccsiDbhwQdQT95mHbbpZUgdGti8p5s
CiYEUg/fDk4G7IZZ/vAHr22ubeXps8sxdIJPVanbUEVn5+MDowG0TjanGTshQiNPAbLEiRxX9t5K
9zIRZkZpr9skPJcdWFsqfVrVqC46QmvNrwB61MeLmQJgRdpSI7ZWihDVZ7kbY0q3u42RHToUFUO6
1aJ2ZfEqy9PGR7c95kcJ6YgNeKcS5Zz1PwWb+4jGRulwehMQzmXO7y6cVj2Tv+dOFQZfmhhMEp+r
hPjr/N6gkPDmj3fgr4hRpusjAo6xRT5+KhCkU1m+iGx5F8kpRTLRMlPTXTKBrqAVRT+Vtw8+hi3l
duRccZmgLtAUfy2lB3pvgNfIMi/KCUvMnMrZrsJEOZRVcK5G3D/YZFqSOg2j2Sg96K+eMfJWFxoh
N+ps51WTW2oOmwKDiEDUmEPcqs3N4Hq0FZbdju2+DAr6xSQa6f+lYzIuqrY7hwH1l+TI2bLNCrcm
t2hl1+mKzWItaUxJbKIefBGzVddCjwVMkvrDw1ro1ZyiodWtlFI7sP+/xQFovUWyw7ElnZohamUj
fsjaYqmxpkpYClLqb8aW9Fpy3QyNWNjGWkkaue0Yrgheasm41jRpK7H5thwgT61ft6r93bOkejzL
kVD+TXBj3B2wrWJpqfoKzhzzzVLGwp1rrAda/Ir04hmwZCoQu02qgll0boMVB+Xlouv+TDL8ppLB
OShJiwDX942z0kerAdl3glCHFGd3dmaD47ma38N9Mj8o6ybdtbnh6NGbCawvUbmYjL96SDqv9jOW
6D6+dIs4mpbUay062qiaJTN5DMbwMUpHhH2DivbRSqhyI0WyW2dy8aRVBFl73+NkFP5PPsb7zrdn
fewqK4o3w3xrcp1knJpw7NwnCYOMn+ZqVw/TOppajnzr067ovxrwHPpkdTfWtWj6q47Y2+PKrrmH
NbR27bNGY0UhSkzedfroTXMf+vYm1WpkAZxq6XgOJPt3LEPS85AmD0hiqgDn4r21MWvmzL2EO9EE
rOrIJdXZSnXPOwlsW9+FjbnpIw8mHWVDSXwcTQ+Yd1HmNzj1QtYe8Ute6zKPWF1nUQPXI1nUQo/Y
cF+q9opBp9T4uzWB2iP9jzJZtieFYBvITh9TX1hv4pHyvCagfzVifzgrPPdtS/gC7o7c/5oQ83p+
O8LQVPjLiUYKipuaYbmR9BWKEfz8WfYDVj6UlEOmv5Vt/djhLOGitEXpVwIyEaoAvtZ2csC1EQtb
X6OoxoFmtBJFI+fWrPiuNxJqX42XRwOmyPvslszlnh7jGsV6Xf8sOCrLjjP4DI0pQ78F2p1Y+dI+
FDqTS/WwcQdFbC/BXmsRxlAIkAvw548Ie7jme1SQsAfDfoetDx12tM2Z1Z71RT2q57+x/K4Esar+
JY0RA/dYgTmv52qMfCSquiUehDIgBaRuMF2y7ln3IzZfQjTK0HJ6VbtL5GNMCKjI6V51sLUpfjWD
e9lLifX0ws0Emx3M5C8PRs13VhHrJ4fyw8MU0Koyyeo9wl6xiTLisUvzMIXRjsxCesXml5syb6Jf
z2lN+YfHURmhqRc49nybmDOuEtvvXGWW2CLKgWfX/mqtXeAYLe3KmXLro4uHFDjLXDP50fwWQ7KS
3knnmUHWNBpVW78OAWABwO9kogriYVQxyg7BrYZd5x/kufy2B2UbNmSB81yDyGKY31kkEFUNIefy
S7AX1uqqR+2tl5RlZ2Tn3Cu6SGqshgVGpLLpyL40F0X2Pem4WoF3a83G7UYxWlG7Bt4FMyVh39pF
OBAV6KEhLd0KT7ScVttRj1hZQ0eC2C7UfTJePb/Z1/Qnp5V81LBniDxZpvrRS9JNSCc66XyfWtfs
UksjBKOlC3UXz8Vz+q2QVahAdKkANGqX/pNgFWNZ4uYhET2dq4T3Ne9ZqSPyQo6k4ojpgR3DWGx6
P9tWHfp5bVynSCbpjXFi5j0DSaNqheuiJlmrKj/HznxPjBGR1k8OAqkQXmt66jJqPlJ69CId+pnD
KrGbG/3kKw3Wu61UaM/pRKDbIgSgKGWyEPr8NKviY0L2cgAHIutuJH5QhPNm6SzJDWxio6y4TGkJ
1vaq1brEClT5ZVDbuXfkdy5LHphnK/k2RO1FYebJJpOhrllXtrGlfnshkvLRBD17xTvePeJXE8dk
asnL0lFEtx0ZTuzGIzntOUvNJKZCi35Flemuw7YWF/62N8a9kK110WXrct56yKxjnKclhg4Bi7cD
jpw64oiY9SyWX2xbqFJkN0JYKPfhW+g//VQ56zYyYDC9ZqRl6ZqgBSiZD9Px5slU5eChwue6tSXi
zji7Rg60CNdf5qlPFZst/ETYUvYJX6bS/Uqbn5vFuev9nxmqOwy9vOjdWhQoLDz6cqf8HAFsicqx
eMUK6atNL8KICI6GpaLQtA8JBsEZOMqnsgYOrNJ/Qzy5BctSo3h7OwjXVpKd+yrblYQzWHzcPgdE
QcxRVr1QnLINNDc+/AiNlEA017XTTeSHTjCCWCHcNUOVRAqZVTMrZvap8b2jZ8Zns7VWycDeRgVi
idkVtieKq/VQam5ERWGiRq5AtGrHsqsq5s4PiVFjDZYBBBRuEkzwpqweCZzN6zfBIGE/ohD7qGcg
IaLLoWDpqfgxfyFzLDVc9vjwa2RbUIjLoczPPU5Nn0CezKOxAdbQE1ADDMUm7MbWgDwoigGtIP59
1nXZlKksyddZvbPQsyaYrAoys3Tc7oR8kHS89silMUzyWLL3gAU1rGKueqAi7qesiPcWzVRm5R8Z
JFHUeacQs4voMicI4askf6OM5qZuCqdgLidsH7lufWs86VHhvm1gBQYM0BNQyZhyFnutA9Hfd2Ah
ckDOnOJ45KfIWc87DCvraPw/1IItTS3ZBAJcpfd2BX1Hxn8cnceSpMgWRL8Is0DDtlLrSlFyg5Vq
tAwggK+fw+zm2cyrrs6EiCvcjzuQmvilHAsr2avTkuGA9JPPINV5R/DdVejIPcyo1k9QfxIhGCRv
OhOHIhRLHxRDAVzKL7dURps4mN58h3yrSHF30gdh9bbN7wZQWMQ2X4lHXixTgc4PPmFv1Qs1URwG
zvNka4wIiKaxgf+g4Ji1Iu7IkKsAx2UCI/bVumPwGvThR0u0Zpqja8wbXgWkzrAhAuAfDcIK5AZb
a0LInlGK4dexkuxgO/6vaX2nJVV1qN190zkpfdgoc8Ccrq9GSv8h0h6aTzBF257a4F83/ubxsuVy
TMK5PtIPrq/BQPuU9ksy+atQ/CnnT7ODm6C/mOf1sv5nOmoRIpMYMsE81tzXHn1O1qxA8C1NnCaC
OUHOX9UwrwZs8iFnc0w7mXJEYOPV2OFCdQOy16GLkxCI2fdh/bFqwJpIk5ppSzP0cCIfQxjWXabE
0s/o5INlKoFWeGp6d5E79ZhGOz0+jThhqmjYRBqDzdra62a7q7LoYLNXHZoXS567gc2PYAwYBBaO
bNao2B0cSEN4rM448La60JBu+FdYgXC2MVdSiqNo2OZWfwzZHXspnoUY46zhYSYqyEgJdi5aD10g
Ge0K/k+ZXDVZ8zWNw85lsuL19caZ0KS5HdcFn/ZItgIgBIDox7GvX10v2yfedA0NZmhuvLOwgZdQ
mHvBvHKKDz26aTGSreqAZHDSDSzmzTC8hd74oOhjQipWqQ+x1kQKYZVwIGK7QL+Q4UD39j6sGYH5
PcSC2QXkZ5QNmMWBQVCIKpXlLIJkI9UB38vb6Jw7euaMWF4RFP8k5PSnMjGvIUu+jvASyaQzm+pN
UYnnFIlD5xuLIf2Jwxe25BtXwy4B2VHWDerfefcAa6Z3oMmZh4b/WpNYR8GJseY8tKxcLM4IhchX
DVBWIh1JeXqWVfzgpT+PU/Tm2Sn3hOEUi0F/1ZnKG/Urw6atWwJfRRBVsaPKEWtp9W9J6A/pzVvg
vX9jtYHBvY4Q+UXtB50g1Wv4RKGPsQiZ6UVFlNqmgyKmAGWEpxaXUQbxPnEPpf5Th7uGu5Fn7mCP
3kMnfr0BEJ0PfAJznCFdQjBNh94fftuUgT32tpR8lohcSj3klAThO1K3ePZnW8Wbks3wWOJsHVgs
6U9zJI50uY3Q80VJ/VsM5Hc6NF2ZzNYjvgPBkLqPqEc4fjxgcrrzTzE+0sbwFMBFaCAdVLF+F/pM
8aSlBhpnW3dkuXhK04UBar7t6E7REtjogxPxayP4CoXAallj7YC/apnPg2g28xS2MJxuQ8Dt7MYC
WxfCvngM7ZvAWxvDAwrGvV5T7wou+wp2C5vNY8SbWtf2K+kgL4g4r0GLN8fJ50M7hqYXH2l0nt0E
Fh6Lv9ZcuhSqGsE9rMiedMHcymBkUDDcDCJzIzT9NHAexyOYSOX+i4t5hcsPs7FAWKydgWV8hMwE
BoR9jY2+HfLOqK2HvLzVPvOlaNwlrF99TLx5UuxDi81c27Brzhct8WASx4Hm1LtcJ50Pj+mo6K0j
98co1GvDcZNrBgWXhf7NdF+zGoEj9XWZhjPrhQVYfTDDWwHnpAj752yyVp6M3kOgjl6ZHYZc3no2
BmLMdlrD0zZnQNToZcz0hR9zl+5XPQ2nqHEZCFULIPurUvGqtsROweMzhnGl2P4bs0HI9d6siMZ1
qPYFoIg6Q55i+n9tZsdoVjtgO+6NGMIYT5se5K8Nxw1xBAjK4+lopWD9+AzLUBD+Vawq5Z86vGJi
6h8Rhfc04ptKwf9UQPLKNa/Mzh1CfAvttCGrnoKd6bfuiLUwX1uLCk4P8R9kPBCORC9nNOItaa4Y
zfzU2VWqRK9OSZjp2YUkh2dLfVfZq+qnQ21xPtb20TcFd8/3HOhiA+WrrKU+YPkD7Sxa/zAN486t
amByvr5SLWOlCMt+2PvkBaBTFC1UovzcQlnwMx/bA2VzXd+NAkFLEW8EMXsyRRrhMT9tu4PpOlwh
IWkmHYUaTYONYjXoi0c1OltHIPh1ABDV9j7KX0WAFGVOEiEOoXP9ewkuqVYjHoJ50ddgQWQihYIr
NO11apzU5LyGTbuVpnnuY29jsnO0i2ihi2pfu8PaatpD3pbIgJCYMbL8Vwf5QdU8h/MlqCTe4Wxt
EWxljixEXGetquZVpV9h/j21wE3qcg3km2OILVPRr80p3OdC7eJ0eg6qauWje2YLxOQ7XVgTti+c
zeZ0NJmBBZ274mJG35TDNiLqUv9sfcLU/aUHnbQW7tmQ7ElSse2Qq+TZKQ64TMKeDN9fHgoMPSTo
QTEeJloo6IzEuXMH2+cwAVMJzb0P7Z3yYSmyhCkhhtS6izaHseGYGpyx6uax81fks0RxvDHIW8Is
Yblz1zC7XJ09CVhAwFmJsACMSLQVpcJd5p9A0rR9eQ0QD3LX3kfZLVWBncAO2Y1Q+jYAgybtO6cr
NZBhWmF9zCJvkyTOT6jQbAi51a2JA3HlJfe5B0mEfKffYo2QsWzrUJJ8VijjBsTek1D7Km6QGP+F
LYp8F6/mLEVo0b7oVX/JBfYUXVxM19vYTYWTa9gPNtj9NCINgu235uqnxg92gemu7F7eNN3BOAe5
g4mqO4YY0s6OdhaTt+l0sHYfhd6vsorDFKVixsSw17HUlttQooSl5Lbr5jtXnw0S6cL/shltw559
+BPrbbfcECBHknOWfabcyFE8YsoZokOkGNAm7bfjRPeK9fsyczosPgELeEtXsw0pxQAt7Fe3v3hV
cQr9dDHkd3e21GNK9OKjqLN9jkO4ZwMEBIEJG++aUpyPzn0mnRRw/tJkW9bv2ZQc3PZqQZCJ0/GE
2WNT42nwneGSJROWTpwAiMZNS2H6lotkoPybwQLK+6iQDJideoxjfnCVcTeI2hJh9WpFzMgGZ9Wi
B3oaBTxBoK6OQg1JYRnY+ez4n25RNAHTyG+6W6NlrP60OmDZp5gTJT+6LCn/FA9d19lgc5LhHZUd
iUghcyEZeww7rCYgiirYJDFhSiRausAryirdCLQoU32ux+Jq6uRcoT4pkvzZN+AQuKc0jMFXyZwI
vFSjGLGOVfwbFi7dLKK+iC1NbWdrJnj7AYdkXwJyqfW3KGeKOcpZbQwEA+KtlRIFz2rDHn47i2k6
tLqVCLq9GB2mP9UmHUMM8YDAW+NUS/xCfrkMVGigo6FKm/xTVPQ3CwlwwtGmifYces61SuOzK8a1
kdpbVXTcnx0OC5cIm4tdvkzBszZSzgzupfV0rP+4CPLqmpTmYYzkzsO9NaExlob2rHkuVkkGw8Rd
mn13SSFONxFcfn/yd2OIrNEEbD3PnMlfSDUsmHRTWtOdQsjK8UwLBJIHMZqLOj+kg1g0/buftZvQ
5oqEHqfcZtGSjBhzDPHnsWRCxB1lh9mIXlcCsq+xoT6fEd86R1e4Sbt8Z2v2WeOyVmHIU0/aORip
OAcoSU6QPdAZznp1LvnERM8rGEyilRgmCrzIXsh81pKjnTMTxostZnYOcD3c1eJ3JDjCYK+WJWLn
Q0FJARbDnyHB29x1xritNX5kbmCyQH9mw78IXIC9YwT6S10j1wuvpez+IcLbyth+iepYMl2gF8OU
iz5VoXCE2tsZ5as3R3sniDU7ZFTJ3AfjXmp9daHyQ2uBucz2Obv4WL8y+jQ5u1009hqZbn0aWnvs
g+ChlfKPo+QyNvZ5TMp/losqqECbKegVnQmCVMretCQmvvd8g0GPwbCyo2/MuSFAqYK2dSfubS82
eaG773IWYMsc+6MROIcurQDsejgXozp6YZC8DMsQbxaw4CfutKeuwjgUf/b6ezPe62ra9EHKno6w
VFXu5vgmeson04zWrjv+tWHDqUepWjc1sZ5Q0fWC6pj7pIeEDokcDYykB5xIM0iTfKdX2aNx3wyT
J6aheDAtF6AyfKQAKpOLRGSQpNQqOlfNYxseN94t1QDlGcm+56waYTu4KjxYmXnOCd0B02ShZuc3
jwHx9WH9MVbGq+UTiU27r+XuLmstECSwKwPd3uSetmWAuaDG3tpQqRJPbDQKYcZ7a2WoR1IY83oP
BwOGLk5cLZP7OBlZYDgMm4plG7LPzNq7ZMG3jnjzC6XWI0dpiPRglNZZAsRv3fKra9Ved2i1c3s5
ZdUph5tnsvwttH9B+UiJw2M8i08bk45REPU7IfAh+ojmi4Ehbn4LtafWgm3EzVkkODqr5NGR5WOX
JYGtxT6N1NarvxV1fienRd/fHWobuhWc5Qjf2vRW4d/CkwqI5tUrh/dyQgukiD2373S9HyWevlg3
NibWZC2rmPZIuMe4e0K4ktzX2gxUoMPq42PYIiVLZuHHUgHqDCwywZz2KMPqlibq7hT6TSugDk8m
UBJwj8J5DJn6ssNuW41bD3tk3WjLqqMGtEng0IKPSjqLid2sx8BBKMyejKmSUUeWMPJNtzrThuw3
1jyikWafgIh/CSO/9SP+8073XlTVf0q4ZU+RnAHp+gEWJ61SCNdoKswbwtmbmyCJ1wYcfTYlio5e
rTId8FUe7i3xWeOQzvgAc/ywpT7AfJvw4NTVs3TSvU7CkeEGPxDgjyzi4f6GNx9zSGfxbRbqWpvu
c20SuUKukYGoGoXIlYthYJLFREtD+Rrnl9wubzpzvWSUGpPyYGM15cEuSPysaA9LpNHITGzN/2xM
tNVCPLRWP3kmDjYVtoQcxRsTTcxkWmer8DZhlGykj5QIuY6tqLQS4wHEH5IRbDImNudBMNksHA6H
LmL3IWJqCJg3hmzuSW2tdeG9lDWNTZsO66YLqREtVGXkreT2p48iAG/XX0x5QgTJ1ekiBxPtiPsZ
5nqe6Da1AhKWUCPwPQBQHc7ZQ10s5vRtaCNWwtaiCZsXXYbPlt/fFU0oA03QiwZguKFExg45jc9+
I4E0tQzu6IUvOUIQkUZMMeXR56uutHx6GnxC8bywpDvMNnrbrhxqWploV6YWxAT2sIWxAo7qrZT0
zBjDexr82OiBLFH2pTaHYptE9CzqjV7zjw4VnxAKs7piOFZDzEchz+SRGb1rvdasKzJ8l9kgf42e
3adBjko9LYYMJXk4HA12nRr8Yj4cmuV8N0bD2in8lbBsPIbuKvI9wqmBVUCZ1WlXEEkvJwgAWmcs
Hbw/LpRXC6mKw7iri9276rN+mXtzNBhalcp/L01wgZQdjpTsn5ovblhnkUfertNr+guc4vHgJ/jX
ZyQ1bfEM0pahuPcZmt3KOePEIwA3wE9WAsb4JzsYWcV70VaUbOaxscaDrJxDJadzlWfXvE83QQ53
zGisXWw+IlhAZosQ1mFwgQTdYhu7GBsDgYJrOFsmI88yMhflPGf0qxML77+sAoPrgt0qY9Lh8qk7
oeREY58n5zoCoV4QAJBpHnsqhK8lZ+dqktbd5ZyNghJZZYVnFEsyhrs8gVBVooZO3OagNe21L+WZ
sLt1RSkBNMp8rzLkElXSsaHX0kXZePhxHfgaxqrsa/pUs7g7immrqi5Mxc74XTAK6K+N0Qk0WRzr
bkfvVCYOvWT+1ZpORcaFx75W1Htb69/Ksfj2E7WcCufQmvGNETczJfAspEwC9w3XuN9/ep+1fVsT
yCh5DTFr8w8uRATbLd+NatqHXfpXhDmBZtohRZtuVw6PQny1eqT//EuWF0ykWhmsdZdRUR4ebEqi
xEOWWGssICKG7xJfIgckMSMGVLeJvGCZsnASWNLCiJLWoxQrcWXrdfDd5cURff+2IccgNJHDGtGf
SNVzZQD+LbVpo6comP3RekSe8dXb4DMT5FwjZVrUu6gUqaRBjY8N8xiypNzJ8Z+GjklnASumsLtk
6Ylpp0xFDDWmMluyaPDhE+PnCbCq1W1xNoLq5Az5v9TtyfsGH1uG1So1WsL97HpdKCLGtGSfE03M
dVPuqVNxNSD90L1dQU/jNB8Z2kA5hZdGwLd2IWEx39Izkuszf2G5yaNOxYawXwp8aM8Wid21bB6s
DlcGDG8ClnAlReI5Z5c4Wd1S05EH6c7ZENSX5YilxKh3fHiIyLSVmp1RaSfXjJcOajLOQYxchoK1
KfqTIcx7GXPg58UpSv11Xoh/qYaup0YN5DkErRsyxBVerX1ohkhu8Irq7NaoUZSHjshFo8o0y0DE
ll1thGVPI/vQ3GXRxjQPASLe+2l6DC7kQBlqGPGFt56orgeEUnoSH1yXdVTK5k/oNYLi4R437Tnx
77qR7ULRH+LY+iEzbFU6yaESXMi1OBktq2+TMCsXfRxwyrAKFoNXfUR+9KjDEVWafUx99vQjC3Wi
b9GcAChAHG4V77k7PeaPqlTA30S55jXAHou1h7VVyugyDAeMtuG/JgC0UGnlpdP6S4TJUvO5IhLz
ZENxTvppk0Q+HYyB6SX615fgtg3LNDH4DdRsaHGi8jxo9kOyx9I6liUGzsLBgzyChuKpzDJm3R59
Um+gR6DQAr1mHEZdbMwOxdBICJzFTRK19rUbU64pYCmDuBHU+1T09pK9+dbJSGqjTn4qiOss9A5g
OlUMCvK+098CH4E++2Riqn28driVIA3nTnMWNoONErNbYNPfDtTpmK6JU2ztZVRhRhnj/CgFRujW
Rp3X9hghi1kAK6P95LkveUKoHRbN2eOESGUncfg0Qn+v9eHRObNypQw2wp9Wveo/XUfjz442rhud
M3i76Bb1ZYOrC17PTetYvkvHuhdBvW0n+Ft6uHc6eZ343EsbVUoODDqyIiQaP54N+ioe77bpUXcZ
BYu97KWrGLk6PiWbumS+5AQsrh29mgMYzgyKexcmD+FE+7GbXvJJYxGF/6ZK7znYhNICfsHqmi0M
I2WwdQLgPZFz2DkBMGAdUeGOcEIaXFgy6LP6m43dn65r7YUz1b3ceom9MlV2sgmONnygeaLzPz16
EI1DPupsHwIcKs1B/UjvjTPjXQ+6u+4xICYgxNbv1uQs4pIuXGm3DijSSGlqO83Vw8HkFMa7M/rP
ESO3nGDwmi4FBcDOaK5gZrFPNCvTeknBp3D1wKliXYQ20Bi18zQgpuh5YqrcfYlZHjlYUxyr/kOi
9Ra5Cb7NF1sZV1w6fyYncRnf2Vaf68Te2QNc//jDzng/kYOUNjdvDTnYUkc9R/8SF/Kgm8OJIEPc
pS+WnrHhjNGXpU53TNw55gWVeBiTJ0B6mS8YtluIQMvxuw7YAOFtNaG1aJgC2QA/DyMPlesshvJV
syWuu4xeGlxcbex6I9iF2m8JH7Bty+3oAEU3OkmxCgVikny7Lay23nupy/ch5SMKx9e4Rx3NlFQH
xFJmpChjLh0sBltlRM4IwU0jt3g34ajzc+hE8ELSAhAGqOh51zB9xAlyj8D5s3XOygKAVQoqkFBB
wOiehRtMfDV0wwqPe6pGoqe7Y5mCGm/9E4bHc6CcT5NroVLGu1cXTw0cB+UlL6Nukdj+o5ryxQ0B
XKsWViZyYHZFetFvNHxObnzUpx4HElYy00cBkWYlM9NsX+oaIyp/poutKoKxvIxAEIdwmCE5JQJk
hNaIreZ0oBZZZcSEhQ4BJKiJShUu9SVpUKPZXnxVoTzbIRJSvbNJSO6I52QHzw4GVcvGiOUhxl3r
Wj/TvGxxnAu+Deqz73pwflOvvUzlPKZGYZBFtk9HhNepZp6i1M+IuHlyiTmPNetaeQ3b9HEZQIYw
WZPAmJbsXk28QW0d/8qqQCrJV+5345nUjfWAXI1p/25Eet3GJCfwiIjWewMV/6415GLhCyuRd+a2
Pycvak+F5L7IR+c49Wht24K9IuOClIHxMkogwFldRQSAIuKvGkBMp3nMWViAu4HbrmnfWTgiO/SD
rTt2WxG3B19wKBsa6dH5NFy0IQN1JKnS8h/Nc8SxqNiWOQojcFmgFU1DfnDvS/IGK2wbQk7vrTBv
TSZ3VYd71qC4beQ/DBu3qGLFyrydkCcfHU/W9EQwlD5Sln6DHRS/VGb8WSNmtdHVPhvU8JR/Tv40
PxgePQ5qByQLAyCRomewqZvMDjgib1MhiQx0jwhK8B5E8aWZcWJ6zfZLqLPVVzezY8zOSACsQ3tQ
A9QQlRt7bhp6lBEBtXLYMSgjPQMcc4FHgG2f8ulbK6uLUXi3KmEoX9f8zij/rkleHY2w2FoV4dau
vFp2tNfIUrfb9FWCY1DYiHJi1pAF+B82k7CGcl0qDdhXTI/sWVCBM8fBZobrnly/OaZBh/dmtnzu
SQ0ZYBTVbsoQoGtuiSTfPMUiv/th/eWjkFeuwBBh4qcDweUA7yJKyzHJDs5iGgw9+wVBvJzSf57k
K9W8PXCy26CKLyYHz4RAbJOMi7lPfuAhmevOtZCaAfVjf8RYm7vEZ0kRZ/Yu4eJ+Uv6XBaDZhlLQ
YNBy7erXsfT3Lp32TCGv9lBtwjZ6VN609o2BRFWNWVfYe1jTwn2aCaohDZc6eCqCRBZB0j7sWt5N
O7/UJQBKKlUUKYQWoxpLJqLYMQQMaD18rs7UsD6TPlzWmX1PGlTPI1XCCBIqSRWqOlSpg05unkfu
oY491DPqhxH7L5kBmdqr/IclzBfiHf4UY45BelBTIUW40Q6Ax9EZexhmXrdvbLEbePHDLD+GVXNi
LbXyBB5XVzurwFt4Os5z0W6DGOZdwtlNUY0dlRbasd4zC9BJO2JxHdUyiGnkehsTN3o73Ymh4SVY
pk3oh0FFHrsWbNMyOhgivYyG/pYWRMNJfU30ATSqGYUIwtV0mQA7SAyqvjn7HSZV0IGxniyVe9Fh
IQ7MfmxjDmEQzbXzyw3X/ToanF1j7pVt60BGMuvk6NDaiuiZ6Ohx0ZNT1Rbd2hgy8rSYaKJK1Uf0
ZzbqWzU05EmMyXo0bcJn5GrI6qOZsvLmr0lCa/TcZXAsA1OsMH6mxHfBtzSGuWsoWCNUWjd3XxkA
rO4yKRAwszqgaLo3p7a/RtW+mah7Rj05NhJkse9ECI8EVRPZyDbd39IYIfel2rTvG/1mJ9Ou0End
GXWUNjJtiMi0f/rOO7dN9xh08KuyEB+GNN+9nB6wngHhClWpU+L38mXKcVqh9h7iciuLad2ULGuN
ON8GGAmHPLTWqnGmZR5FL61n4HbjiDdgNATDSzJmL6YkS4Q9PYeQp82kGU4pWXY7OzI/VUI/Bu73
ElORr3XlrycOIkezqACgOTGTKFcl3oInqaffZej8/D/hN6b32CQzNpy0f6HvPCrhy1WpYSslAnPn
ZcOBiL5TGk9fnggQuEzei5fjU2+baE+26mYYrVduPQxQA4SzMnLfOm/8rKbwynxvk5EYWatuG9Gn
Iars7lCOAhCmwbIrigEOPbwjgWG5NKub5eQvWt7rKBH7Tya5+XZOmu8bJVBcqV3YcJgqb+6rE2Qd
7cA8C2oxWxfGuHmaY1AUFXq5mVxXTIvKCFatpR5lnmAcT+BE9C07J6vATBjl5o16eM6Yq+65Y7Oz
RcokzUOsvLd+xN4YpKmaY9U421r93siWLzCCI1aFxclJvbOVKXtBMUFMx6BYVIx4ZMBqCsF21u3p
IJLZAFub+i3yi+aoPADj/Mk/ymSvW3vOq9Ozm9QVtWtLl/+k+eVrDn/CV9AE5MCHIDStWesks/pp
Rhiyan+1HCu2wv0CnAeIjdfV3yhEHrEYraVWDxAcjZvWq88iqdB/6fTaVhhtQ5UySCoOTYTkIkbh
PpFPmF+6oP6xLMqX1MD17ZfqJHX7gwf1mwpXsvSpwSLxq9FO8LUO3oj7wAYwWMVM/qAgPGKrc882
Mni8U5nG1Z+BQnOTAEVZDNDJyFzozZ3ohbrkekTdPgQRe0NG6HEOKqUoNgWT3jhO//Vg5jSyvHLe
08IlMwhIpqhYLrnQnj2yuE9h+Urq48r2/L3svxsmFwFDW6y0cUDtl3wCsGfTlLCg/AQvcw3J5fYL
eteJo1ejc+86yQKn4DEJw3VRYV/OypPoxi+X9LPUrYDLd+zoLr4uzoNUa9GVFy3BuYL2KOQL4+fc
fdk+i9p+gpJfyXEhe/06jv3BcRWE6S+oWUsxyzZYYE+G+2WF+ZHo4E2FIb4nV0Ahul3aJE3sZaTn
mxodHYmj7Xcj6z8KYtx9JnksPV6yVRfDqZSRLPZD7bAaBcbk+V19GHByPvc64hJLgiZjnoT4AbB4
Uznj3m2z5FY7dYV5uESPlZFdGj6nE2hcUP5txaSWQAKH4NhuBncMHDAtjhWHZjMS/k0UAf7f0viX
T+y7UrgeDVQUAFf4jcabidwMlRZrVT7S40An452rWW7/yekj8k0ObKZ5d9Syq8/tdNbbWXpCA2Fv
E4LPUxRKC5B6fbJxM20FxXSR9Hdw/hFbdINNSv0yuTtbvpveri6JXMjLldcUy6D8KkHVJ9raAJ49
kALlhltAk0s9zVeBhA3gLxENK2zApPt07rOnrh0KBfmJI5M9CRufp0q9Ykhl+Bi3a9hoVXcCZ2WW
4N23E6u4OTZj5v7zDCF23Rr4A1ibRsXdHFmeolCdExLOeb+hYcfvm6IIKcK3EBJ24KDFvg1y5XUw
0OD2TEAWYPmUGX5ZJJzxmYIxo9c37dNYfcX4qqLAp9X8pwGeJEyAUdBfiI+o7/NFgrbOMeMLY01e
WTp+TlOXHZ/P42uGySJpWJFrXBMt767WnjMkfw5uw5g/M8YiAA4FJRsDX5CbXz17LZIJ26PZQCou
d7XP5wF5+jMy9632xpaeODAtOJhXTKNLNtfM3sldZW2/MNxNDu3UiiACYwgMdyU4c/g38dvoONuh
QYT2ZHzy9eg14cfeqkRsSfuGDv4wMBW3uERZ79FllfFlXvzX9WtFakDEVpoNY0lcb0l9SFAGkHf2
bLusWMUWyiTqFZpunC1cOv08dF4UKHxF/grPWeddIK7Maz6iaM9j3LUbpiakntn9fujX6H2eGrZn
0ZNGrVRUf/NnKw9VcbT1GaRVVh9FsjPbZwkhpMO6ETPdWtQDq5Fq4RanPnuO9GGB/kr/axjmgj0w
zAsBF6L7Hib0HmeprilYW2Njh4J0sg1NxpP+69LAOwyEdXdbNuseDU8yb3iQJ6dnt7jhcfOBCdLO
RjBfC8IuJD/6LUXL0Mb7eUePcRXpbGG/1u1trP+qFCPJ8FeReODRWPjMeogVa/gK02rXJme6sgZL
QuAjOgCjD/ayKJ4sZi/0O0hO8kMyqpsOg7GMtb1DU4A7hmsQY8LB4zea7nV2KHxkpLQMgINq/h6w
CVy8ws4bRvrJujUefINXiQVSW1X+Tut2TfvTZZdJ3ibzgPUDaShvRUj1dgP0RJRCzrxNq5f6yBkc
wB2d4CVmD4PwCTAfLA+ZHGH6cQFbfGFskNErFfE8A5+2ylrF4XIoEXtvp3YzhFQyPcrsJ1WJJwwq
dKho3TezKIuNR+ZwN/D0FTEzZaSLxtKQzPFv8B9MyOX9V5DcHfeQ6wZeRWtbzLgMq8AB0608tpby
3CcfWpZtphnIr3dPhHSgkzHk/5bWOZKXzjvXThUMqNo/NfPjxyzFWerlP1Nc4/Imhg/8kTluVVQI
gNg2HOoEfKTRV1pva/OFmaDNQTJYPEvgAdJn/tfScfG+lIgcaeCwdaQnEUOHbY55QPb6UrBSquiS
nd5b+xIlykpHXap92X1wz41NZ/MDsPeNFnBrqg4cdyydnuLxPLKQog1byQgBXQ8qvbrjtV3WAveF
xQIpJmfKJb9xYw8fUEjWwAIWHs630KaAceglnxv7Wsar0N8kABgm42oOu56JxzSntMmXAIVsOzXc
n1tHmxceH1y8UfoVeet6gC1YvUrrtUTcpT3ydCZJ4G9Y5F71VIcObfA3JLS4XydAP5324HDHzDQz
ImXROphb6B5k1xjayoANZgCIoHccYxArsPm9bVueY+MtZpZgwJVJszMrMdQle22CYyouHRfy0JFy
ZS379gdUqNUehujE8jotUSitOoX4PWYxs2h5QvNrhOaa69Hwf5vhGI2/0vwCl1qjyy2ZsqTDMStv
ShmoarfJ7IId9vUIaC86D11zDatjpaYFaW6bNAGkD4cxOLXxWxj9+vgZhuQj5LXi2OoBTYjq2Bkb
QAN99IKWx7ok9jMJNz5/cwBAfrnW8RaGfD6N+Wbq/wSVzLT0zXdaWMtcu8ZBDBeokugN8mE9Zvhj
nhVqQMVxxCtGrOWYvhkho0JS34Znt6Cm5RNJdzVtFYkimYRe89bMFwZTX+aiTynPdxmsqfF2NjFD
0bZCnjOea/WiM4q3vzXMWVFHZukd+v2T2czgggxYQ+VfQ/lcjGubij0AWgc72HyXRDexHG8MVJ4I
yO09Dpe8OTao/zTgf4BIu3abYUvOJ59jfR/ph9b+abRPV9v1RGEkZNvZFluXlf4pccUIlI1yp8e/
OgiZLr9q8nXSTJxPQGtsLg+cLuxdC94Ki9DMqN1JsmE1zX9LR4I2AGUm09Z1QEYzoKV0jsKlbr0m
JQyCfePJlTJfM81AWLYrnPdWPlfklIj3AnlNQHveELyGHq0nRmecWRDHAQEkTvnCIL3lZsfp0oRs
6QR7jZcXThCN2tLkgsm6c2Cgh2LQxdGSrw2/2cgCiD1PXHybZRU8nkZoYkrYzhypDoYjI0Cs6dV/
pJ3XktxIkq5fZWyuF7ZAQK+dORcJpCzFEpQ3MLJIQmuNpz8fuLY2lai0xOnem562nm56RiCEh/sv
euDM8BwQOU5PJW9yEXzFWi1PTiZinFH0FNkfCwUEl/xRdHPJisptYGO38igj70ALHe2CAz0kDt5v
upwgpKWC4L+rwpch/WLan9qKltBBpSFncZDpPfdu/02nip4iuw+tg9dOQVJ5ZyQF4KPWxRBu11iV
AxCRkwFFy/G2HTs6McW+iemE7mTbP9bquBup2vIq5an/JWcdVsMBufb9VKf7PrvXNIjD6r2V6Yda
QgBcPTQaoB2E5qODZn6ZtfYjlOvAjlXmFyUOt0AXnRokLEzcCSNFK6df2b4q1r0O/QVoOgUnEPPQ
e7n/YEdVCB4ggdZaz5L/vRGwtSBh2iHqGwPs3wpxQljXMxDK6D+ZaDj1gXkQefmUK8E3D7ccqxQs
nplkBq4JDIECXNyyMECiD+zlOdx4salb+44OJ9YWw0kqpeemo0huw+RIZq5GaIRHNC/2Aa5zSgiq
GIEU1Hi/gtbl6ZeiDSpnSNvmns7Zrbs6fQ0ZC/iAqyfpk21lzIQ0bK8GQy7u8ioXKFN6YFns+AVs
CCK8CEGlsnBC0z40M7QoC4Jn8Mr0TMF5qCHsV9vcj2g0wDmvb2QdQbph1jyQaBY7pafudc/cJ5aH
mZkX/QLb9VTkLCCrSfxjq5cvYwnMzaYi/KHVa+8oAjSBR9/GzL4YUlcK2+Jz1JSQtUaU2QG2juRa
dhv+GGyoJoCoEGcZ7dveNo+DWszahxPkap0doGrs6ALviFqfApTgW/3oZ9IH0/Tjg5e25ak1AayN
dQaIVJfv8tL4bCnKgFwRS65PC0psvqFwiqNdjtpAfW/xczdxb3zGJpkGo9lrO2PQvU9AHGgqqA3y
qQP9WNQPqd+YpylF0R+MJPncNNzbEmSdtFDNeTY/9LnW3siSXzqmhvWU2UOhN4RyT5GX99R0l8Bz
sNWKbKMfb0ISvSQVEGWsB9WmkBiQWjmigktNU/FQQCNuIvm7qsKgbLk/AA3wQi0cuRKGm5Y0aXI6
H6nGlhVh21PER1mkRfDPwDgFiYE4H0+ZhUTnqL9aEhh1hDK5Zht44nWp7gehqwcgJ4chnG2JopOu
m4gQ2QO0Co3xlGl3P6jx55DiCTxf6zjx2BkB549KSf8OVtg4Kx5y1dZ0x3ML0cmqnX0MYhpUBQqN
smHgYYEnAeQoC8LKiGC8F0S/QeLiCIyDa6s/CVw4pQgV5rBBvizDYW0ETK63FE/yr6FmPXXg/gLo
B27ddfumMH9lU/zql/RG+G10cwaUT2rp+xBA7dNoEGSN/L1pZmq49FNE/q9AlT7mOlIoNqm9Kt0l
eH614ARqUSF2l99FWnhsAr64lN6nVuAWQ4ATJWfcpB4bEvtEsz4B3AH2aGd39LYE3XXYPE16hG24
60ye5ZZ/iJAGDiO41LiyaUYNobM+qWa9V2X5U9qDkwT6A/AsdKMKUccG8sRkwCsxsnsex6jBGdFj
WuFeHjcvYc17qbbRV0FtUKp5wIhviSc1yKIoMNEbz1RxC1ZMlArEvrPGXv6FHs0AOUOvM73/Iauh
Znz3YyCpP5WuLVv6asj+qzKuWImM6WMPmQEVT1VKYloRWd5lJF25kWex2PmVlnOTNFI5IbHE9Uxb
NlCLhOZWbSOjRDEDkxW8Ek3SR3h+flBI4iHILR1B4Cb1kC101CyzNbwla1Q1uE/NqgAHi9d8RTmL
Ky1PKH5N6QzArgSfbYPYXYXdMVTZSqOdOdGX/jGGPHR+y6AuMXAwp1pgHqVJndd98fhv59KArfit
+VR2ZopOVxol9KvA/XotSYOUjoX1NfAMQAwUwcygfOCt26Ehmlt1zNlgIkA1N3laPpXmxprU8OBH
WJRHQ0NPgprINCmUg6gqCe6VvKM5edPHaZclbmmmek/q4ZPo39Uqtt/ItJmdWji14eNQ0Qe2dtLj
Pkq5hXp6FG5tqSk6dLDnAvyKAdZmPEljoIzJt9qmxDw6mRzklMdioEveD0+nH5FuIdJp1PJDfIa5
mdI2TFrT9ZPBqzEi0j2guQh9+BgF5IE36SUgwa5XD0hO5rwHTK/AW8MxLTqCKQsPaCd6Co2NCGwx
DvnvqRSK+KaCtUJux2J187yvBJBchObKQM9xUdXr3vvUIn1ivfiZ5RfoQXoG9bXJGICqYbks6SRX
WpIb7W8U+3MsOOpWdGhpp40VI9CSZYXy3ORVRVlYjsuk/xg3gJVAygUKDP4WiP5PO0ZSFG/POmjE
L18R5YB0cRe17WeF6pPYK6yrSZpRjSUSXlYXZyLaIgo64tFYaXHLQ14bUtn6MUWGaCNyDiVHgTaV
vExWToknW+nvJOtlS3PlziRL0KxyEDGtG1FRyZVZ5MYM8pcKDNw0Rcmsu7jtG+sFHL5vgiNtJsOy
98EYJ7ZK4aTR0fjWNSu3Ee+11XF46LnlwDxnDddZH6resEvKQGBKT0Nt0Kkw9mat9i+9b9Df2gT6
YHlfmi4KodtZTTWGP0PTiiCi1tyt7asBnhKaGadHcxw7aZyZrLVdKbTUap/scGsGkDmCHqt72pMm
bEmqhKLr4hqwBr3SUByaDDJ5fzKFlOOhNQaRSS+5lYwQ+cUULZZYoB2v2iquMHItFGnX2kU+fNIh
c0CkjbQoNpotcNKcamvc1Qb9WaXx6D+JcZjiChR4lngdqkN+0wGarunPAEs0CiXY8tsq6yDKqaTT
0hiSeqMrqAgehsj3+MpW6YOrQo+nzSreo/B9cjLGpqk6BPUqIPi0hExhj59Sq/Zr6Sar2ygbtrXU
+1Z9J6t6khpuG/hVDUsnUWc1UG9MtOJ7Z7X+FKLzVJfaV8GPBuGqyHIqUxxGWTDWXDabTw0ETEHT
WVsRVqF4roXnJQiyKrFWJI92Xci1vpVgBbS/FQr7bfqs4E8Y5L9GA3Y3ZhzCS+mcBnKYUU5ogtBK
vmueFit3fhxoJSXeXM+AhfUl5Gekb5Rcg+E/SmZqz0a+tdF+8uI+FuM+rnphD6BEygDQMRlD19z2
ldeBsGZFI40QDQKEPPsomnagGLDrswRf8mVQu5w3LcQzhm6Cu6WZ6Nc+ayENI7/8AkRIy0jOQAd2
dx7QF8BnTbxD58V88WUdf6RBoxH6GMgBLhbjZGZI7ncCiWQOUWBL9mjPOWbQUgAEOpbeZK0F5B2M
ndX9ElqiY/RpYjU7fB7rocCm125GwSupncpK+c229qc7RsiCiCY/Dh+ReMy1W1VX5rIB0iPc4JEc
TfE+SEJFvdWHinu95ByHZBgZPIjKhkfWlgKjFd1JmjWXAqvKlm472rLTEX3jBilD/uPxeWrC5IkP
HUY3oV3p3Q9TEcN0lPMwQZ4rUGArIXNueI8jlQUTMESjZAd1alMbVZEms9u95icykmmJxAvXnNIQ
ucWiCQwKrkNklU8AAyQkDq08k0OqYVNVdgdQkXaDMG0EawiePJ2OT3WT1ZBKJUCP9paKqRa4WlNN
lsxNAjfumz0VlE9ZyCpFBqEC9aYkMU7Rb1NP0x76U+iH1TOg4JRS4uhJWEf5IrbKL32thaTTfCOJ
YkjlTz1kycTzgLD4md+HNI4AKhzSAXNz+OP5pBa0PMUMrjObnIwGLzc9iYjgTXnSnWKkaTwFQ9eO
EhnKzn7t0aRPZGO4M22K2Se2RmHQvOgqKLzk2ID6SK9GfXyVyg4LeN+WPlXA9kDoRVE7mTeSlsUa
7Yc4SyJ0k+zBB9A8DCMq9wgyIN629UOvpEVaIACkStK41WjhIWXpo+9nJRPPxtweizAAMmL5Nkoj
JZ4U+WBqXo2tuiah2JpWYRuCEMm7BC2ihOboflAsGuCpzlm2U7HhMvcWXA7px8DeoQzX0zvfNxkW
gbdSkMPDV1NuC9fyQ+CbVlagYmmiYOHdSrZG41yWrTZ4taGIt/Rfgs7bl5IvxhsQWV39ER+RGGZX
FWfI6sFjHABJqcLjCJG4nz+Mcaqhu6TgAkr1Ko8zeGiFiHG6DpqfKgv6TtRlrvwMsroi1ap0kVK9
UfVWblFssvJ0V2oyTDApAmZCX4532N1koznwoe5qS7kpeqnn1GDNlsdMLUvtpvQnr6DM4SvN+Mvz
KjM5hOo0UpPJGp+2syWxoyqvqYEYxo1W4RHSkMxK2pRFH4MqzZqPbNU8cvqa+xuRDKXt7zm3x+gE
ksIDdDnow3TbNOxxZTAL360bE84rHJX2Jas0ZH1iKx4EbjwWamSDZYS4D9ICwhS3DXLWnoSyq16c
+qHH+TWlIRXc0h1tG9iCOdLlQBZB5hixHvYnVSdV3Ay6ZgZ3clbSp+mpWXbbqqOtv9M8Wf4ZxSqd
lwq3Zu2D4nmx/ahQaOW8m0rE68wiafBrxxQr2DZyWpnfp1DEUD4ys+8eqcIm9j7VTBMYq2k2nE1V
bAFpm+RmRNeTESCsCQ7EdHs9qsJDWItp+O4NgxHuSlEJRO/HOCZzsxvxGhhV97Oz84abNlAxBFDG
zkbQJeuVewYTPWhCC0q8oDjqXanpaZyMJkA7/NcqKQKg0cdU02OEhygYThL1Oa1BgHgEtY9XUGBj
3SuAbG3MfoIfm8gmSMCRGum4sY1cB7/RqCX8srzorblCakT3mpkOulOgCI2PZ2M0P+Ja0/CAoxbR
4bFmpQnVICWy91bZAkiTaI4rTyIUA0AFI7a1pymcaLMqCriphxgFlgdReNFXyCIoq6hN5CNLX6Yj
kA6Bh4wOcPxbaVTjo+lZMK68YELWdwRwiQjzpHPF8bJqwESUOZZKvonlepmjxe1BrP2R1yJOnEHk
GX8du/EnuHiTTjO4+3gXwcr7KgtP/24rA6x9OsuY7cZlH8Ir8Tmo0CQQ7Q8UySxUNNIANOlIJenL
SF/1CWnE8jVMChx29CILINRVYQ7GDIIh6vpa1CKqA9wTt17NCFA3kIYhRKq/1yuc1UyB0CQyCs+V
bEz41jVQ6pBEQm5uTtrRzpR0VUsoT1qoMUpVL43uyCnDH1z3KTo5atyAEqjtnEoj5/i4zdIEhTAy
MkxmwpKHzcavZMGFJFnQF/NgyvxtRpppb0Jh66jMw6SQt5A7EVgdg5DGTN1HuNEbyEFAczTlrKOQ
VzUvgwRmapumJqLUUHx0acdpbli3UWfLvRPpfmYfA19vfk5T1WV4fkM0g3M46ryNWFcSN7UGGFUK
gC2gUpWditQyUYhGWRfRuD42gidSGA0hm6RTEQfOBX7Lvqaj0gLkycSnMg4QIYSWSIajyxRJd2OX
yOVHxJWyZtfwDou/sCCz+gGCURa6tibNIJZgSKuDJfVS9d3IewxUrbHug29V28KaVVARD38mPmp/
u7xVAO4gdjaKDLMMtLriDzaqaaz5CdCuZpGudNBYlNgorQOCq2PyyQaFFXNvFUZ329C76o+DJ+fR
K9dnwiKZRjRqwL51AdkbGYHk3XahAZRg0/PS60gOK3TTKOugENhRJpt1uZVx+jBouO+ygaZxQAe3
JpfvDF0Uj1ZlmioeA/YAuN0uW5DpMfC5wclRPqI5U6WBTIptoifNQg/qAxliF/4sPI+yRKS1WjoT
5ab2ZHqRhLWvga8DBRn0KChDV1CjukJSXcAllPMSXW7Vh2JM9GFfWFrypFT2aDxpagM8FsFr/zsJ
4VRtO3ob2iHpNMP/SIdidirIYsXny8b+nJdQx44pIada3of7DngdupBtZXyubZ5LDwU6zhnay0Ge
3oNrpTQaQpE8VsmgFGxzk7K53uoo6nZlGsc3ZV+ZzT4EltIf5CGLAyC/fgopzZ8PrqnNMwTNJnO2
SkiGOLedpFJ7b1twyQWfTZCBNiQ+LaVDG0t20X4EjVKTvfuwO6jHKHmLLjcXIdd64UMfbzSVFud/
eGEI3bIAvQl3y+UEpb/7WprPWj3rR7YOz0VyMYthwMaKIVdVc6avA88IEtAKTUM9vyp539IYl/MB
PWhKN1P8qWQft6C4kgDUHJgHWxucf/7jP//v/3kd/sv/lX/Ik9HPs39kbfoBok5T/+uf2j//Ufz3
Pz3+/Nc/DTaGaqimUPgbdrOmyfz/r9+fwsznX1b+Y/I9z0JBIkK/OKTDC+coF9PT9Rj6pRhoGBsG
OCyhWup5DFPoQlZ8OFdTh9pq/1h4CVxi4f71KLotZEs2dV22l1F0LVW01BNcZsUnRTt6xUve3FwP
cWmyDMsSliULfrS9GAjdQda8mVdUyOQD5apjo+h310PYF+bqbYj5J7z5HqpejVkfciVHx+aoHOii
7mgIHKL99TBCuRDHlHWNFWArvDvM8ziNNqLAFhMH+F9+4DR10y3Y/8gRJ5Tmtum+2EqPyHo6UehA
kt36brW7/hOUS7NpmbJKfV3VmVVx/hOCqiugRduJi0fELQZMyS537O1wQB5mqzoIY8kH9cP1mPOo
lqv9bcjFBxRmK9NnA8BRFKWbUFL0J9hInnrI2LqFHqwNcf7z3sdjxcuGbJuKuYhX9rIaZyrKAL2D
rYwbOOXe38IR39j7bg+/fGV9Kpd2moV8xf/EW6yeKg25SVU/du3n+H5yMze/C+/avecWB+sZ5Mn0
sf7BdXl9Ui99R6oSnLSqSQJpzkvtzZItRFChRkX+6EeNfEu2aB4621Lc61Eujs3WqBvy3DE0nJPO
w/RoxJQmHhxuctuekJibXCh6+/oOIAUtKyf+MB6Dk3V/Per7sem6ir6lZsgW309eTKjI2lqqKhq3
UtLTd1MnfEeFnh6vR3n32XTBVyMl0hVDmMK0zodW+UMRYY2sOp48htJLOJiw2isefcWPHpOS8df1
cO8GRThLmKohNFVGzGcxk1FUx/QXCVfPveHiZ6kfrgdQ3q37RYTFgNSqSFWvJYL+kB2tU3rwH2kT
Qz7dYI3r+m7k/C8DzsfqmzUI9F+A0EAsv3LpsTyGB+VguXSwaN1zfEmutxJwZQqVxbUZxb6UGwYD
RPUHwdyebHttL787oec51EyeeHwqxfqzH94MSfKQna96dErlU3jQf6BhtUH4e8fe/mC616fv0vp7
G8o4n72ewiKPHUL1XJ3eS40nrNWuHL0XZ+zNcBaLTlOLRpZtYjS87Dv7GZmM64NQ5kV1dtguJmyx
6AAeVG0xzqNwOne4LXbVLST7PUrd2/JWcfS94kQHzKG/ri2G90eTzj5SbQ5BjZtM0Rdji7pRIJQx
MDa33QLSw0bVhW/k9Dv1hHT6Ntn2h2C/Mtz36+M86GK4PjSnapyDJrfevtgNh/AWwNIG0Jzbrpzw
F6ZWlVXyN5PLk1Gqi+01RjxTpFkkQHuUHRQ0cVSkFfSEsuDWfqIBCaAtRozWKZ7YbMf888pQ339Z
wlvU1TWdVNHQF9eoppaNNXSE7177LSq3Jyg2h+h53hLIDmwp3CrscmB6rrpyMr/Pk/i0b0PPy/rN
LtTRgWuHdg6967coJm7RJP5qOHxfJ3TCzYu0rbYomWwHWNUnNDBWzpn3O5Pwtmyqsi50W353CJhc
51gYwDDqE/2LjxUIaO2qdcKsD1ay9MtDtTUFwpJtz0nE+VBH3TZCikaaM57STwY85XADCHSL4OYd
+vNHpMc2EThJB57jJt3BSFw9xudz5nwHM05Fmy95S0PJcfELNC2Ju6ZoITPWQIosKssF0lQI9AT5
yoq+MK86HTVhyqZlUENZ7FgDVeJBjhUWtAdP5lsAGswfxr/+8c6CLHaoF+cCECMfL9VeqvIziC6L
0urK3ph/6WLOzoIstqaZhNkkd/NI6BXvsQ3ZopGbO9VB+ih9x4Nc7Eik2R6zG66+cm8o4npwdXEN
0uiVq7QhOIIxW81JXOmp2TRbe48y1C5fuREvrI63I1UXeSbaOlNswDad5T/TpLgZRQ+yDUOFslgZ
1/u7SiWSacoGjH3ek4tIQx6ooz7vBDW+tTOe5vnH61/tUgCh6prO41s32dfnWy1pJTgXwFQQ/4FU
iKa3X3y5HuHSAn8bYf5yb84tkAnCTlQi4JkXU0IObydr5XuIeWktlh7pKt4StmFRQTAWmyg3S9um
/4PhzR4i30l6CA/5k7TLjuU96/AxcGOndmHOOaBrjqUbv8ymNE5zj/aHA0XcXbsnLozZELYsbL6a
apCvn48Zfd5aaeoGpekBEqAFTxhVdZG8/OWZNRXdUAyuX8Ady+xZocJkyzwCHAWIqOKX+wKPyQBj
hOthLkwuzCBD48JVBRfAYnIFDjVgLHv4Mnvgnft4r+6DA4DKw/UwF+bsLMzijNKNLqDFS42+y+1v
Stl+BvjhwOBdOQovvAjUsziLY6rpBqpMcxzjzsTowfX2iJiRssjatr4FWLNfq3BcOC0ISE4GCFyH
lbTIaWtZK1ol7nSgI89Be0AaxFHMG4Uz4/oEXtoFZ4EWHwoRBQMndD5U+Cnai32wb7fdrXQYHXVn
78J7+0tGsiJtsVFWePhrD96m2mAhfN9tYZ8dfDdZmeoLZwvMNSiVnFygKo3FFx39RG0AIMwaxe0G
h03at79Xhjzfw4uNfxZi8TFrOTAmOcGJbHhVdqigvjaBK5zAaX95OGw7mBZSPgq+l+i9u7HLab3r
D4Vr317/Ge8LSDoFB3iZVNYVYbEVz/d77nXIZ9W4D4t9fbIfog/pIXGxCEBDyJX2fJDd2kNJXBr5
25CLI0bTwU5ZJuhW47H8Hryg2ruvP/o31M7u9B1p4U5yXvsvyX3+oUdPxQGIffo7C/vtT1ic7EXX
xL5m8BOSqnZbv3kyG/UxwlPYqTWw1Nfn+NLxoOkWLyuTM01elocrLTPDKELwGrKh4aOglR7o9eyu
B1Eu5DA0OFWKtobNjajOS/rNZSVLNZ0AWtpOdJxgZPl30IqAvW7sLdKXu+oJ114/3aHd5wJOXNku
F2MTEqCnQu65PGcTUMJT4wc4HqKoIUePWSlvcsiNwO6QGVup7l6aTvNNsMXerALF9qucgdaN/TjJ
094SRshbO1vZGpfi8A5lOm2eTe8S6dHDH6SWBuHIko0dOtpJZneCQ+le/3CX7iiLErKtmrpi6tZi
KdpVHSFFBhEjbIP6Rk0DGKuBX0BkzZF/aTF/tAMkJjq0MR/RUhR/uaSgmtAXTNugQEIZeXHyalU8
AgQQijPI6WEQYMSlbH99hJdukbchFh8s0kugeQUhgiZA5j+Q+vChA3NzC6Q7uYVkPr5eD3hpL1hE
NAxdUcgMtcWcYpuSlpPqKX+qGLhROkBqtrVDMrVvNpODH+VD+JDc/Y1tcBZ2PvjebEGgzgBbAco7
2N3R5zpKEua9WAGWaO3W/cogL1xRNjuNd6ahWoptzsv3TTCe08MI3QzJOYPLsSx2vvX1r08j1QK2
D0hHheR0MZ6gylA8w/4InbtN4Ta3nCh7xY0e8F+8g011q5xkd759jZWC8aXvZzMu2VAUW9UQFzgf
WzLK9QwrmWtBmBxt6g1kxh/FDgX7r+IF1KKb0hx3wDuOa0/BS7Oqa7JJ2VBXAW0vTlGrlErs1Apw
2ygp5foHrf18fVIvbAa61TCehUG/kJrk+dCEZ9dWJ1FxmqroBaU0xiCqezTlUZcCm7Jy9VxIGXXT
VKh5WDrtNl4Z5+HKNKvkSYyW0+yM/eDSC99iOngESLJHo3kv/eUz8yycvcgmSs0s7E4hXEvFoY9+
W6Pq6nC0r8+h8n4S5zCqbpO4GPzv4ivVSTk3aAC66s/ovd1DOLpLHfFiPiLTQJ/NPLrSca1AKebf
fp6wEZSdwIeDyWGai0WJzJZMrZCxyfscGgSm10+4VDqlc+xuulP4UtyHH+xtv2s+tUdxaA/Xx3xp
yOThlHd5MdEHXkRXS2Vox1SB+zreh7OEdAh797toVq6DC5eeJVsU65hbjhZrkZvZDdJmIkAIG/vI
sr0DFC/r366P5GIIynHknBTKWJznS9LPsUEBv4hBZFeUuxw8x0mN7XArQME610Nd2M1/slr68zId
en2x2aApTXBZJIGlK+uiNjdqv3JGXhoMr3aemELj2ywHo0p6EoBnR9UQTetJKnZaGe7HMT5dH8j8
Q8/Xnjpnjix1+BsmYPjzORuGLO3MiYF4Fr52IN+N7jn5YYFDARANN23lbrk0Kpa4xRditatiXoxv
7paA9FQDHiCcKcs33ciNGX9U7OxvfB1Br3MuE6nc1otbOtW9WhkiBtVyCvbWx8RcWcyX7hGYDzQF
OSoQILUX00YaFeewMIQDrxCm5Nf+E7ixrX+Xf+nojqc7bVffov+9WysIXKrpnQWeJ/jNBJakr5GW
Eti4A7rtgpFzzftX1GLu12EIl55wvN4EMio27U9DXwTLMzDTkYQcrbbHp84ZblWXQX6c7idHP6lb
hOtfrq/G+axZrkaCUVKxAIuo9uKQkHBUAQ5akoHHDboIg/esVt64KfOB9pqOFraGmPX1kO+PP5UH
lMwgDaECv1ocGplcMXabkCl2BWNgIEgHtybpXTtJVm6XtVCL0cVlF4ehX6FsrmFE/KK0GOiE31V/
9Rab/6DlNJJrWFSv6QqxQM8XyaBXMVh5cPdGn28nwJPAakeB2oyp3tvoPdvVdAdZYFfIgEoKaWWY
l/Y4WCVhGwCW5hLkeXQsqjtMn3uizzqSnYWd57hVcAu6/uHmP+bdIOn60yfgfUEKch5Gx0Qt7FsM
C7S9dfrvEpy2q/Zr60O5OJn/jrNcIEaWGpC3/sSxv8wNS1JuN/yJKLITrDxALx4rOj0PCpickBRu
z8ckssTwK7tWHO8uvge7viU9PSQ3yh4fBzfY4v29wWXdbVfOywtpD5vgTdzFXNZ2FlOThtQ7nppd
dit+Yz0Wn+yt8Ywazh7BF8iLm/hBXztGL+0IQ577PCAtuXwWB3Xrp4reYl5D5tNusxd7B9v4s//x
NT3ijUnGFT8gkbOSSV481QD8UNnnmQNSRT2f5MREuTmdUnrOG2jAGNDtOr4pKHwHBR3m117N8C6H
NDXLUDlmeHYsQjZDpoRRqtLiPmonnh2OeeNvU6dzsLm5l93k9LfuCRrCgjFyuCG2dz7IusuRvi8M
xnTEpGSnHNDEf54cLFa3mA+trJ9LO/5tsMXy0fwqleoOznmbfE76cKOGd02/cjXMP3i53d++vBeH
p2cAMYbHKPC76ndlYmzMFPXH23gEEVypThivxLvQVSfvEnwy3gPkestvhriunDYAC0DJKDux9b+b
r1hdUitW98kN8vjTFjs4p3xeb+jPycP5UInM8xhE09xbthfXblFXGXr2OkQXa2YJjeknrf7rKRIv
HNoxGs9gCNTLQ7oJ4AMH3LcAPpT4kBQgM23+dff6GX3hYCHMzAU0hWHh0LRY+JM8CL8fCKM+BPvm
NTtqW3xq/U1z6qMN2mf6Hhe+vfpVXfl67y8H4nKjC1sAoaI7f778QahB3ahgXCoFrHNffikCrCJ7
9R5w/C0YeyexkG5pYvl4fcAXPt1Z3EV+qxlVbvsNcbGF30Teh9ZaydcvDwy0ro6MncU753xgiQ08
PexQ0NByY58YySs8fMgssKIolO6lQn+eJk9HTrDbXx/ZheL6/CY2LPJzsA48484ja31n5G3E0Lqd
cerc9tA6duKMn4ZjueeL6t9a1z5F36Hj7bZix3WxO6wV+C/N7lw1FUADeOAtr0evCryyH5FTRsoK
DRNEPPuVAtH7kwzsIs2KubTxB3N9PkgrUXShJBrbwoDXgjVKiWezKr1en8sL4zDgHlKksU1eq8sn
dzNKk5XIKU2gdmYII8qWrES4MI6zCIvjX+4S5CWKBHy6hrskuPVhOBqVWEnBLkehbkFPBRMyebG7
ewXBvkaPabaaA2bEA+rU9SZrV7KiC9AXECdwuHguqpRclyexbaGPHMcxLt5p+DtFXGCSvs9soHFs
3VL8bMxvvSjQm7HcHumtrMP6K4JeDOhHmWWckDOqgGpW9knxZOT2MPtFwOr6F72QufEb6eppMjBR
2iSLKkpVIcKum8jRzkmF+Sw9QCX4jDavg1z2fXDfu3Nukd2txn1/LeqGNre6ee7KvNUWcaURY4Fa
jecuv3/IT90H3k6U4ijw65t617sY2DvFnfbU3K3WUt+v4vPQizVG70BV+fqGg6CtO6uyPNYfgx3G
djQY68YpvmXOWh18LeTiDJraGEV1+OUsOEwM1Ri+sreyc96npGejWqb73JhJBU3ZcJr4o6A3o5os
ra7d++a0sntWBrNEzHQdDafAQwKjipLZzObYFuFfroidD2aRXw84TZpjwWCq4oWDHQvzB2P0VsZx
4ZI/j7I4BsaKhWka85S5EXplDm6JPyJI/z/CfXpE7VHfKB995f9j9V+aQYObCBQe56hY4u9qmqJw
BtESDSVcJn/An1oZ2vt6xJy40IqgYmXCMl/sLqUasXmsEnQP8Lmvk/tR/1CoqM0iXxIr6kqwC6M5
C7bYT3DqAmmICFb6g4uD1zaRfq+cUvOXOM8sddPgXa6AmKcJ/eet+6Z61IVapnWUzGhfWfu5jZv+
Qjdpk75Aub2pdtb2erwLewmYFgh9SkckY9piRAPS8ondapYzxdJW1z/Girmfpdai1Qfs+7SIEjqA
sJn4Q89z2WxEi9lX+5S6fePKjnanPWpPvTNnm6gVIRiyBWSMgVCy8Z32GbUQ9/o439+D59EX4yyR
1akwKSC6Hh0GH3VEvCqnYC25vLQa3w5ycfqlaJmpXcQgY/G1k190+YPhHywLe0l7ZSleePycjUhf
VMUaU/emCqqHU+2o+7kwTLfDMdwGbnaIPiEEc5Aes222x3X55fpUvtsENCKAzc5FAS7Ud20lc6iw
SCjlyNX6cAcJ9q6tjBVk3Psa6nmMZS+JLT+lfoXee7eDbonI7i6le9t+UX8j1vW8dk++2wSLaIuH
K4qtGJeNjCgvpm0ws5m0ECao/FW3+0/XJ+/dOlyEEufZa1vVA1AK3DPUIMHkxcDkuLovLJr81+Os
zuDixM9Ao2OLQaB6q/wB1nQHud+EzggdTj5448r+WlkUy0ePEkt65KdMYazgzo1dfJonu+tDWgsx
T+2bkzEFZRcDm4rcBF0dTcAhL1ZebmsfZ14nbyIYkw5byCLCYMRHOFTYSv7IVhsT8yc+O+H/LAEQ
ljMgn2bz4saywtiEJg37GAOiP18GMZgOzNf8zNa/0qi6Pm3vq6N/4oHuIP2cwbLLleArhdpgigyx
p4IRKT3Nksp/ugOzrOnfWgf/DjZ/xDdTiLhSoOgqwdBrgQkNNgdDjJUBvbsiFwNaLAQJmlKrYcnk
ir2WbudsevrR3ADuOOmnAQXUVSjkn07e+0/271EtFgZUpd4ckF4m4kwVSff+8Q9Ee5UocnmN/zvQ
Ym3k8mCmwC45HkL4jhXE5bWz7v0zaDF7y5sQe5moUgiBbWqS7IYvYA/DQ7xFeDzcD47/wezdqLkd
wVn8jWt4EXxxP1aVGkh6P+/hBE3p4rudo8MaVc71FXJ5H//PLFry4mosLF/1YUFGrgwrdTLvcg6L
do0E+B5ecTYWsKLnS903/x9p17Vct65kv4hVzOGVaSflaPmFJckyc878+lnQuXPEDWGIse+TXbWr
1Gyg0Wh0WKuPrM9bA8wkNaDX7XDfYlIUZTBA6u+7y8wxHrb1+hZCURKpy2NC/wiAt7B1UhOcliZy
2mZwO8xHoPcQdLjFvloEYNQE835bLjFv2vxNjJWgjcRUMeROeZAYyOGWBMROF9QZdim9RdZ7jBsr
WV635XyLnqAf+g8gBl0rpHh/vqLlHI0l0MEAZTAiQ4Dq3ryL8gQgWsOMWmqkvctQ3tuW+X32jAjF
IIGhItOqmnQFFdg81ZgoCqDLCvmogPDPXSbANlZgr3LAkgqMWSHsT50sGDeWYIwXKoC9ACKlAX5T
MEFGCmCI257QUXRmZXBcHXPhNbQgIwtFGj+oBQkAyD1VTYzj0jQZ+BiUbL6cwdl0IfddeKjiAez0
nOVg3U6mjgEilHaRdKatOq5GNSgzMKGPzui1d+1O8Ejb3OIBEv3Eq9yx3N1aGGXQCch5htm0YhfA
RoPfxq0GTJFC4ww2MldR1xCpoqVBw6vq3KxmgBQus6LHYCgQjj0AUMFSl13odX4t5UvEWUC2Sv8K
MyjfEy5mveg5hJH2rsBIAbL2+2+2CIGDLmHIC60NlOMJykhtxQGrBgTaeF/vPidb0ZV0EN3Ey3Yl
54SwvKkligppNkS3Bn36W6sWRlUoET/kzU9TLd6ywJrsUjTutvViypFFlE2QRzTx9KW2qetRJ2sr
ROFpANTt93GQd+PwsS2EnBjalVkoFuHAY3YbjSfnQjQjyxptLBCfFApoVK9ns8U/o28CdLU+AW1s
W5zEctlredSFDtRTVAIGyNPAQfBDP2LCzAVC70UQ2eUFuDB2eNv3F/p+3oPXm3MNfpZQtpSl3Idh
jNIEFhwIt5V3/dEEM4ndYQxzccen6kACp3I3nMTKBgjUe/SEIdS5cWVMHFgud9KNdS7gXrHuMko7
2N7zhUfT3gS6JSF2l+vyqX019rEXYMAczAPiu+SRkqfucdaeaVAEfgAFAdLDTa290ettNNbwniT7
Od4Z/2i+w2DmG4jlXMDBlvfRI0coy39aK6HUmudI30gFkBrhP2cgVmAE82QiJpj9z/D+sC2NuaiA
fwHENbmf6Q5PSQV7VRpmeIpbFWohv2XUyrclMNfwSwL9EBdKczbjHle/3PjAfwUlGcDBx5x3THhi
qLOf1roVxA3EkNz8cADDGsYx0o/quUGhSrqUPkSEVSUmxjjqsSIOvMH+dwEtspur50pnhqoE2DL4
tlo/pO1wVfYLbnMdgJ2IiCOVYx1scWivRDUAWTB6DDwFpu1oZRA3i+BdbB7jAuBhQDXT1SclmjjG
wV5TjBYYmOjDASC/r3RTC7kGZgyMowOFvVVLLlAC7cpK3G0LYdvglxjKo4oh0BiFEWIkvfshtTmu
ieJpW8T39DViNItMSfxHFeokV0kTYvID60aQblrxUkSdCUOKjrQHt/xVqTqAE+pzRzjmvsFZRWZ8
uJZNHWi1AljrmOXkQIsA6bclTKMpQExxADjodk/lC/DlgEbMy4AxlxVISRIa0QEsRY+G6GKe6WNM
dg+TwTomgyPrIU3e55sc13x9bSr7FrTCMa/dh+m+VmKpUH+psqADXh9ZacUHac8JHJKgfcLMuryX
FW65mHVFoaVZl0WC/4DeeHJ/row0Dfs8SSxAILdeeAcOFQe0CW7iGs94Y+8Apji6wG1DEweID1C1
Buz3IbtsfGCz89abmCl1V64/5LMDfPUhQqDi2W3iQ5Tr/GnAi1hCVhpsCMfRxQyEL2PCEk8Ezg3N
ytKhQRXIF6ieoq3cpM4oiNFbYAh3wDK8HVwsuB/5IPQKD8IO41qu8Gv7HDFXGy2USN9iPgYgXNQ5
AqxenIgmqARIcQF8Nu3v/mju1NexxlVVO+G+vwxeLCc+GMdph7eeqqE38YABEIc/N8ZwT5iuxL2F
6WcZ/YHUztct2O8auctddUgOY5uDRg6U8g5wIj+2teYIond2niwjbUAp4raisEOz6i2wAO/irr3f
FsPw7Wt9PkvkKwNK8WAssr5H1sQQbdkC8SxAFxr9CJRAMDDz5qrYSgHoAd1BKBTR1RTMUk1TU4Nj
o5avu+Kpkw9V9L6tEMvzAdeMYGEh3Y/WIvINK40GqQjiYQGFGJhQHCQZrkXH8IFm4ZDaAliZ0D/C
K0eRTadP4VokdZlgq0jfB0SqO+Bv4+3Z++Qo8Jw667CvxVDnIBHx8JxAYo9rP3MSDLwnxYfcVTbm
fjkBBsONn60hdXsMiTmBnhWSkk66rGbwyTezv71PPBHUQUpFOZNm8MACwrR7MoApHloFR8T2euFG
OreESgS2yqBhW/rio8AhDcynpFmcYeY+WbYNAAgB55JGYwFmcgVlyPQXYBd0gKvak9++Lp+1LflG
2aU3hSdgjBWEKNcT5sFSH77qZvAQ0ZOJ5Yft1f3eGKqLEmaNMBMG0yODW9QXadUglQIYyMFInL8C
Seo53VmX/cvgGbekm1m74aVoWWcbr2ANk1toDDU/27xW564wgyqxSjkDgsuyM2TwMLTT73xoeaVz
Ynv0YUPwqxjoL0R7EN0uliQI7tGblrkFyDfr7ICBf3C4PSvBc9T+DnmjPwwzBUol4NLINIaEWeHz
daymCW0AbQZWoCjfG1r9AyDUvzh7xbAeyIBD1FBkwOguFb2Uo9HLnQYwToJgBXQ7u73EWAJCGC3B
cLerIpQIbIQRP7vUG59BdA4y+u1PYJwUWUS0hvQMelK/FVtGU+njpgdgYTcll4F0XfeRWycw5J7T
BsdKP59JIuu9spJw0hLM748NWpniK82vkXoGie5ROYZO54CDhxeqMKzlTB61f12uxsJSAfpR3KGF
JAfl3295eUwxXIvCrGtUeDrZ+pv1BArO/gaAz7vthWVu7WphycKv1FUnvVsq0LO42YHk2bs94Mi8
/0eph7eB9HEvZuAVJ3gljc7iNzfm5eLjUd0CmQDos9dgjwgdfR/7PMfHOPNnq0vdE0AlB72yAVzX
FAgQpnaFIXe77/48RCHoX8gUYHIS/R7U8dC7At13E9awyBdM0ICRSky7o6CBEakVqkNbSIftTWMb
6UoiZaRaDGCCukF8C7jz6oEkv1Kn/gHMsd+LlyCs5F3szGVcyaOMtJbzRSOkO24vp76mRztQKr9b
gOTb1osYAeU5zxaSNkbDDPMGj0K3MUxPROe+btkS6EWz6XVWuQVctlKmhngdaPlA6D03fSD91mkB
fH0XBA1LaZOiMTJ3DhlOKA/4CNJAGF/zOmZYFx+U/BJLXcU6yCPqFnRSrvk4vZufCHlLA2JvBwy6
cKOkaVHnAb7yVKXyMaGWyUCKTnLgyz4sWmab0V1mPG9vHk8GdQryJqmmmXgSSbySh5dFuJGshhP2
Mb3Iau0ouwfnklFISw3c7fJdUy+sZnTA9WeDx+NvBAHCXkKpxsIzijL4KEJ9vVkIc+18VShg8mwm
F5gOtqUI3vayMf0/ZqDR+fMJj0tJMiq9F2YdgMcgJXvTwMKIsTRvGoPXtk2cSj+FvEPG3CfMoCJ/
q2FUlFatTZVQ0NsJ8MbgaK6yF2FUvCH92NaKbAR9ktE6iJYEVIcASUWundW1IpYYus3aDr04muTU
MgCGVV4KlSUCsHwA70YXJNI51MJV+STNUptkbtKWINgu2sKWB4lzPfOEUB4pAsXV3BdgpYgtMDbk
ywHUWvs/X6q1HtTN2BYEgsoEAWAL/r8wuJYyTvKJpwN1BxbhVCR1h4xAhkLgYazV/Aqk8eBM29aD
lXQhWDlAy7GADYlqxPme12iUn0XCiUCSzfG+wwCPlzpkoC0BAiUvcGGZ8VoatTNgLs21EPTZoEzL
7nBfzGjxnfZC3/3VPaEgB6Ggl9cAwjq1QWmuFBIYssFD8htMpCnA1S7+QVRCK6xsm42b3ZGRSN6d
y7zk13KpfcvLVjLQ4Ehyhh1eactbFqPHnGCQY1bvOtOdVORsIXNNV5pSp3YWiqBoekgs0YdbgvE0
AhOA2HMthXXPK5KG4jvSc2jip+Soi15ighYmPwOky5fc+idJf0xOfJN5y64HNl/nNDsk6vxtE5WZ
R+FL8GdD0sotyVY5S4oBwYOP695yqsQvH9OfCEOBm4pu4EvDEZGTlH+AcAhRx8PwSIIA0NJ62x/C
Xuh/F4DuRsYkzyQgwY8jGWaHbCyOiWId4sD6m5O/Ulc+P5GN3EiW3GE/MU7V3opq0d1lcs5rQWbu
poxxZ9IpLmG27lzKkhrAjjIITw8oNLyoAJZHB5ZGXQONTy+AgboH8df2+n0fjEGb7CcABQwI8Fh0
852UGkKoFYQe4qdw3b9ikBV7aNrDKRPtZTe6AAZL7eBt3ANVPrIBi+QWO14hlLmJSBKis+bzG4ix
rYwJI6igsgHJEQpB3RXIy8DLqCzglBzqj21tP82Svk3X2pIvWUlapsnQJwtmq+70o7YnQ7uL0x86
bkce83ysVKKcqpbGmdr0iH0167IyL2UMNW2rwl4zgAEh86Mh6qYEdLIWqouWZm5sjuCqCn8X4F2W
hOJ1Wwz5M98X7EsM5bJHcCO1SoArL8r7I2hcHKWsjx3IgRSwe2+LYi8ZcMYwp4IUDN12ipmrXE/a
DGAU7V4MARZR6JwYhLlmFlAoZBkAoiClON/9oK2KPiEZ8DDORUdHkxpokCP5EHfB8mtbGYYozIdi
XAFhmwEsfvL7ytC6QG3jSsT2NKhSxMZVXaHlHgRQ21IYu6NiGsMEpDOw/hEJnkuJMS8h65GUuvn0
UwlPAKo8LJiIDbqIs3KMvcG4hwhYDfRHgIuLUsdMAbgC2u3UrfH6b/DaWv7CniFBVQABLusEOulc
laKV4hLz5mCdqoLLaMpepWB8UlLhrxT5EkOFAkWaFVXXgspaRd4NPIa2xH2HsLYeoLEG2oQwh/Ct
X69Al1CH2WsckTgZ97OEITawE+6ioHnZ3n2mIFNR0H4nE89NvX8bpEObAFVnt28yp6uCfQL2xrTm
7T1PDHUrIeHdFeivTEHCl4GC8g1VMXtSnrd1YVny5ww5gRsGjBBlyWOH4DqczdRtQrxDulvwMjqq
AKJnvOO2JbHVQT75P5KIqa9OZqJFYdIWRuoauWiPPaGMavyqXngQEWRZKM/5z1T8f+SQ71jJCSTJ
HBAHp8jTEeTsFlxyduogj31Q94KrcGyBETqcSaOug0KOFiMfsH6pNKiEhfcIlnCAcEmg2M6KdzML
Vc5J4kmkDmwQDNVg1JCYCJNXgVpKrmKEufJJ7H40E0c91pMIkKdAiUNoRGbBKPvoQjTCgCW1QHK3
92agmmRock+eS2CaNI88Zg6mt1sJo0wkRL2qDKQgdc30vokaT094UwhMI0RhFHVRlDZg7+fGAbL2
qlFUNHiB2fNyDrTHqTV95BLcbVtnnqqVGMpDlCECO0yhV+6QVY7Z9PbQvPVZgY52XujKqsVig740
oryEYI1SKipR/flmHZ8kN/1JoisCT4KiNggyYv+P0cDJHb4SSdtEF7VtHCPhb+otgO+05UYzEoAC
T9X79jIylfuc5leRlkZkQj2zQn1StDFDRo70upjpgZBxqA+Afcldswc3RHGMkUhzJx7xEivFCbol
tH//I9ik7CTvkhEsrmbiFj28SA+fKO7xytuRNxaIkixpl6EbhYtAzFOYRtpDpzg4BXOkOUG6SApV
IKYHhyFAbgynd8FOempQweFCF5ENo13mWlvKhiwl0SXRIBWj3l787pAePzsTf9QXoP1B6fQvahpn
q0sZULLIKsA8sa3mWGHg4yXJgQgc8bCsSEjxXStVNlF2QzWTrpa2QwYebwt7aC4ViJBbzAyOaIu3
zNkbJIw7BdIJZ4czKcY6+Yb0JZRyYZHSt7o+oFu2msDjSMhlx1OnCHhBFpz7lHUPANqKoIaC6gCV
zXNXlhRSF5UlsvAYUbw1pX3V/56CYSeHAUAveN0KrOEgbNmXNOqe03IzDAWS8ye3quRmblYdp9Lt
X/IDSTAI6ICK/WbYAz3776zlSzR14VlRK8voWEQWSTJyz0wM0021rDsadTFzmr1Yr3I8//EYRrIM
2Dc0FMQoiW2vRRFexK7kp6fwZN5acDRuuNcuJBsd2l5a2sEA3oXykCu2euqQc+k4O8u4pFDiVzDr
AnA0wpJzvrPWgIGUJcSDrIgMXE6KmwLSMYDa296VYapnYihT1XLLSmMpR8/XkNkoAbqNBR+DmStz
GDiieBpRtqr0HfBzIzjOpa7srMM8vnC9KCNn3VgDjWcaUUYq93ompxUWbqlbP46vZvNKKgGdl4FT
Fuev6X+F3eQDX8yZqs7fXk1WZu5MOGWmSh4KfV9CODGdGkXax+VNea5uIlSIdXfaK/vSIdfHgIGZ
4VIGpzL+X/nCgVefI/tG+T18CEIcHUEbnqeUN9dnMPNOGdra1PgyHXJn6ni9DKztBEgg2gXxcETh
glLVirpRjBoNWdZpH0aKXelX1lhxdpMnhHoxhtLcNJOCYc5G9fRc3QcYvS3DvzDMtSZUgJGDuz3P
BmgipxOe7y3ah6+asXW2bYPVpkxQFf93weisba8Ow4wKGtq7/2k/AfS4jCr3m4VU/E47yoRb7Hoq
nJyb+mcd8rVkKhIFVFFRWDUUTNAdATJrTBYjY/2sw3fd67bq5362iys3f+NozLidCAmPKGE4CJgO
dMqnn8G6OEzYPXWHiXZ3KK9Jc4bg1e8GsoyDrf/Aw0gD7wCfQZAtGgBbaChC+yhdxcnQjaLLxDq1
ybIDdDC1QeKE/bUYWp6JcQGOpozgCZp+iaOczpCFsxr3EEfm6cPQB6K8L4WYnEFjw10CvuYj74Cz
9hS5NACJoYMQlx59P0hRgREmpKur7rkSMy8dHgiNdNryBqpZnmQtiPy+ekqjcqnmigJBfQIi+uoj
5vVl8QRQ94Kq5VqUaxCQz8qLXrUXyE/yQheeDGp/UiuqTLWCjEL73SKcbzXe7cbbD8od9vEYFZlB
ylzL5BR14ejRuwLQGWHk9VqxfOJ6Qyif2KuVknUDdGlaLa5tYx77YwzGrp00J7wmQN66Ua6xsiYA
jxeQJSgf4gzvON9tnxymAACDkflazF8q8rl1KXNpBqWFR3IZx26s/1q4fpe5XBiyI/OdaNWkE3Vx
llpDnCCxpeXFTtJ+xmq/SyLeY5GlB17EmMRFZx98HmXEUWKADSEAoIbUeXhU7A1hOfz5SumKhLYR
IkeloZULPS1xLuBMw7Z9V6TcL4yS825hOc21CGoz4gGQmaDfgA0jAEzyX3Js2CSj1So/K4NH3/cd
ogbPlbU0yoMFeSorYwyFQO96DPeF4AK/ttprd5o3OSNo250K2Hp2tWtPmmBrD9vLyTILUvPSAFMj
ocZF3YlLPlmTYOA2rpK7cGr3AYpEGJTa/XdSqBXN5irrrIzcCw2y3v3oKYLo1H25/3MxgJlXkYwm
gIR09+yIu71OI9j4NCjHJSiBq1gBsZkjhVXK1wzM+YPQEUUpXD7nhzWsgWycY+wIt9w/2CTph3WF
OBp4cc3ONGyd4xxYe7SSRyfqqsIIQfsNtULF8MoMjKiyaofFxMkWs8UAWACcdiiDfKq9uuEiPUny
eQGt9zQ8q+iFQH+1I0Wc4/sZcdMRORCE/5VCPMhKCp5vAIZOkO+Qb8XGLq8aH4ACvupVB8RitvQM
SsnLYnHmC+WydyUveANbhfsXZoK3AIFnAq6wQd1R06zmc5rg/d6WN+ryEASTl6HivC2Eea5hHP9K
oe4nc5yVWlhQff2HtbJwq4N0gbr29bCPTEcChLG+jzzhl8AlWmY5YTIvpBHkKTIzdb7EpQKYsq5D
ibG25JdwGTo7yRrOPvJkUCd66IU+TzOU7NM+dsYAbf9I/9c2Zw3JSaKNZa0J5Rv7pKvaqkVRfgDN
clLZfYvee9t6q38ijEZYCTwJ3e5a23qaC3v6iO95psJKfsI/k4l+FdOh3+hqqyqVQjWBnskB025A
DMPQ7fQQpQ4hqp08E8+V5Rgv7zUv+8IIpCAYXgwJLSDF0qexM9NI7UQIhuoHY6/5xltwQ5KRsZd6
eDIdJmdGn/Cn07kF1lOJifQC3LngsVH+vPHk7FOoIxu1oAeOauyCqnePSSI+iwWabDlbTQyG2uoz
IXTkMMdyAchfhKYXkxs5yjPpgtZt08a86j0XVpy3ulQgnMzSqPcq8gLFD/moglSw/FDzOxEpX4B4
FF5+H/oLuIcDJ+S9kT77x7cUpbyPUgIvO1CgKM5M5y5omCL7SQBWkUqEmRNY9cQ37lrw04E851UF
IYeA4VaCWqe7rZtdmX7mgeV3n1/Lrmras53tCOV4c/kXQKVoH1lbIeXE8HZMw4XMioCsK9NzOx91
zsYzbp0zCdRlmmR4ks8NMm+4k+x+emiNtzTkwIcynBX0QO4buWiSj6ZkNAuy7CN5lIxq8qsX4psi
bHjZhc8G82/7+iWEBgHQwzDVQImHN8K+90Sv8BfRjsErKNqdctBCVKEGzGE1u1q0G1RHEcBGdvRR
lf72QWKu5+ozKOe/9IlRqg12TANeqSq2v7J2uYhbHvcfKwm+XlMaFGA0taxqyHlVrgdX81PPKA6d
fjTzt/RS2c1u5mnjoUl3gCfKtUteRzcjRD+TTl0MFtKy86DhijNm+bUzxz3aoCdHXJTrOCgOutry
8F1YGCUo/IAx3LJQ7vt2EUhLFWtZjq6tyQ92BSqLQuLoBs5t+WiA04qM2Rg3PWgXpmRX6Q5v5pO1
rWvxlA/WZmUexAq1vsYSkJiT3KZ7MwNeJx7roKylUE4YldoR4VKGm6SqbK0I94Ihe9v2yRNBeV5J
0IoSXQJQpHgwKjSlZqr730mgHCzGB2pzntDhO0b5SZxr3+Q1vbBymGfGQLnFeLCaOG3R8VlcDK7k
9jtzBESF0z7GOwKaojmG7gwf2a7ipfVZ99Z6gyhPRo62NIB5z8UJv0urO1X+rS+yp84DZ5s4gmhv
tlR9b6HvLnGj4nISThaGNCw/QgFhe68+C4+011wpRD/nh7TXgGmClZRvJX9x01sFE/6tMz0Hh9wR
D+XFi+wjnZ7hYpa81JcEe+7s5o9ZJOBMAGwAxHyUudRvnR0ZssKGlmBZZ6P2wCLnDEnMeTWyD/CX
COoAG6ORoREDC9pEgw/4f0+sa3dcFs6+fXeMcE4S8iIkaARfBeX+yyqSBaWcECrIhT1Hv2pNPujx
Y6QO/qT++SAShKmQA4YPzANYlDW2ZmxNpZ6iFCgAMKAsLy1rcmoreNk2EpZOKpmHRbuSBARusrSr
J+OkdGjM7SyMhZutXxR7RXiI5WdkhwDWwutW+e6eFMBKf8mi3JPSpNmUVZBlNFJ6KRiSsBNi6fe2
Qt9tAULQL4+8CySB3ONcoQAsLYLZLADoMEErHf0u9bcl4MFmMDX5EkJnDRo8fqughJBGjZ8jkE3I
U/bHiTIQgAOintRzUFxQqFsYI9/TFJp66KKqr8Y7eZwMAWxu7aJIoSPVRTf0TtyOjTS5wtApvO6v
7z4K4pH5h1HgfYSUz/kyKkFp6I2ghWhVT2x5vKgzr1qQKcP43/Z+sZYSho6rD5SnACai9JTNAAj0
0hIhfiTQjnhyhn/sHUjXEsm/kfD0W+ZKKoo6yCQdEozqIk3qu74uTkE7328rwjpJ2DEd6StMvoCa
63zFhhHMnYIlA/46FHeB+lJool0k3qTPrpAdtmUxFw3z+ZYCDl60LFGeaIKqk1JB1tyBlP6XIPHu
QkaDEPZfxaQulg0BmUH5haQVYnkEt5/bvCOfVD2AjApIgnf6hX49ZbbyKtr5Pf9JxLQ6YA5IaHiG
VvS0R6yIvWIZYeSaVZAMB6VUiukncoWyFYMJUlBkHyucju72ajKloohnqWjUA+Q9ZetRrYYdWiTQ
8JSJp1SpAE4NxkYhsEWFY4o8SVRsM0pNldYqJAHZy0kUAN6U004NUjtf3v5cJzB6ATYFrJ3YR8oa
AewNKDZdjVz0w5sFasBVWEa7thyV8ApjdGp3rJHrV//KLv+VSg8KJ4KgSqCSiNxyTF8LfZo9w4p5
JQSWh1+pRqfV0cLeapOqRa6snRS9c2Q1vZCzhWMUTCn6J4cWmuy/TStIKQZYK4kcsSo5zEXnt4Nm
VwLHIJhSwMEIJloVkQUNsjUPmE2PW0A0tPXoV02CJooWoEcdZ194Yignq0lZIQnVELkRbK7H5E8W
VnYUpt620TFd4Eob4rZWwUTZpFWSgDPMldGJZobHJv9o22zXS7/MfPi1LYt1lDB2DP+Hdk2gbVBH
CWzTRRHXQeQimA5tOZ6cIYxO6Rg+WqJZ/4ViwCn5pPPFLUX7pSEZMYYnAlJJTatHTE7adfWrrjs3
UADSUFWP26qRZTqP28ENBAAPQL7IBuZLKO9ujXqLZocQCLi6+Twa5k8lEDjWzXhlQQY+GV3ySKMD
lf18qyRp6tRRwvLJt7NDcL+Cl/ixOhH47Zdsn7r74C77sa0WI61xLpPaslodUWuZIVP/KdxPbn1X
38ZH6wqTYBhofBBjGzwwR8FtT+LdtmTmgiKIFoFThSIw3W2HhoVRbfUodiWMBPTyh6zvtgUw2teh
2koCpZqpZ4VuCJAQofQgP5AFzUEBKJS/RpewcvJy50zrX8mj3HtTt1o6LTCRdljscFAQaYw2TiaS
5st+WzfWoUbPEDq8COEomH7PLSVUxNpQ4gyirNlbury20f7W202jY4BQz2e34L0Y2cohVQtQJzhG
2v77IJ1SFAZiN0suwja0xQVT8eVtJPOiHKYghGUYrgXa0Tf8IbDDAf65FCLYRXmh6e1tIX/U4lXI
q/4xoykM8hhwEghsvjEudJbe1WabA4nH673por2aP6ZTs88B5ug0trqX3/jlFZbPR+AmIadGaGJp
guumLOdAjWuEvVV124daZFtq4NfNonIieKYgsPgiekfuDmPt5wYi5nGYNXEZuZOSX2LE1S2b5rIp
NE6lhCeG8opdILaZukDM0hWXY3lXSbGPNKm/be0sVwFQ63+Vkc+VsbKwG3sLUvRedMEB65jz+38n
gbqLgXgiWdFcRG4z4HWgAKov5bi7T5h6+gJZK0Ed2Q7FejQ6QYkWnDx4GrZOg67UQ5zb0gMK+Kfi
WnCCi+TVOHZOeT/tyADHpNqiO+2mx/S+f+P1E7EO2vqDyN6uAoMiEoUGI2CR2y2Gq8WVnZbFTjF+
pEvO8cQ8KyFfspI0y3KqD+jDd4EhCobLtzR+TcE2u72FzJtsrQ91eyZZOQ5iC32yQ3IzgVuzdjTw
586dq13FmKBQkHudAGQ974XKBjoJRzzx7lv7S902QzHpYU3EJ6o33fR7xRaPwTG71xNbyO3wQ7xH
y+WPBc3jLoAz/2KsQsFI6tcZoS6fVFYnVY7JGiMkFtPQDa0cFxDnnDBDlC8xEo35Z4gN2gEbiAEw
XGYnhZ9abnuZIgtsvmNuBHB73V1b7wvN5ZUwmUaE17WKli6Mw9K5lwo4JkMKRkxXDq46CX3H06GX
Xv9mE1dCqEMa9o1SihaEgGPlIP+ufOXUXIfAJJ9fumP6oABecD4tl7h333hYs8zjaKDaogHOGDcs
5bFzQRYCsYfoUiltC/zBajvYYV+7esGrrTBFocSOFihwJH9D/CpNJdGCIsHlMKlePeS+ZY6d3U3K
C3CbnzhLSpwzfS7Qiws2e3SvAauZcjNi1CMl20NYdsChlD2ClVG7JXT7f1Fas3RbiyO/r3yNWlbG
Ah4ghA9JelIX+aqpRBuzI0c5zLxt1VjX0loU5XAIhmLSzxBlBY9Z/lFxKR1YLmUtgHIpPSHlWSYI
6NxCtgFkUp/I5dFhFC4H/cnefKhw4IAgNd6XhT3ueRnVz1f71t5RTkVLrEoXO3wAISnFc+Sp8EsH
6LU49rvOVtGb71e7MXESMCccpl13ad7xvoFx7JFrx3FAwpUgPlHmU0UI3sSmhT+TFzuZer+pI3sI
Jk5AzRNDm029xE0nQ4xRJU5UVLsyWmwp7Dg3IcNkzrShTCZVsiSSc4iRo3sD8F8jFNo2Sp4ilM3E
S97G1gAJcSDaam95BnCZej38GzHoY1CACo5sFo1golSNmIFhFYrUH01WOKl0NZc8+CqmLishlDeW
50pOjKoGkk7aOsBJsPs4cGQwtWwvGXNTVmIoE5vkLE60AWKy2sWYkNH/OTAR0LVXAijjsvJQ08YI
AtqksQXMNQv61dxGnAiEvVroAsVRQamFzocEYxwso5ahOJFWoa1E0n1cgm1mMizO3jPXy8BMnokM
j/Ytd4+X5pSO9YC9VwW7U6fbsNZ5FzFTBrDIUbQBU9c3Hvi87ftY07rQFY/RL9Ih1D5aV61bvEb7
9r5yLJcLSsmTSG3SUinSIKmQGGe2mrs/9ddlrx/iA8Gt8S2M6XSPvJCGKRJ4tOB2BKqvTg+phsOQ
RwIR2Ru5kxcXvf7nvEN4bCKTiZ1CFh1U0+e3YT5a8SyPAJiuu4swn5wFI2Hbh4dldSiIgrUCI/WY
CaOuiKSSWqOYcqRxem1vAAgQbIy+FUycM0pWn7qJAB7xr5hv0ZGqRl3cI+ExCUCA1j/0VLCbMsDk
cPjfKUQfo1kPphQ+OnaBAOhm5WR3wXPccO4Bzqp9pq5WUQoe7YNSmRACnR+As+B2zXjdWyjEb+8O
b9mU8/0vEA11gYFlq2XxkArKIZCi997KMH2o1LzMDU8pYu4rpaws1tLGKEByNYoIV3TtAuSIh3Jp
LY5WxGq/GQNyexLyNmgYpZ8CXZ0F4xxAEELl3pl0Yy92TWQHEYrxg35tSsnd9jIyNVsJpDTLlSkS
cquMXUH9yLIfsXxjJTzkZkacDGDoL6XIN6xWTwDDBloPIQOty8WD5LaggZIf5tnXjhiV4yIns15y
Z/Iof1fpeTdqEuTFT+XT5LZXhY9WvisJI7OgMAmdaTf8rC5rTpzFEgvEWlwaJKhDGZMSO6AaMXbi
ErsNWkH1p9oJbmKPcJXp14oDIqpdfB3yUWsZi2sSQAfSzobkOv0IQRI6DrqpBV/FITiSqWDPBM3U
5CFRS5D6eN16bC1X8igtxXBEHXf8lAdoIOMhOyyuFLvaM4YDM8PWdos33pOp6x0Pm4+VBjlTlXL5
BuqmiVp3sNUIGQjJz704teuf3R7xx+SgP/PY3Ir7zAFtPa+5iXGfnYmmYs+kD8KpC6B12rwGFro9
E16rG+Mgnkmgbpsijo0hqaBcjpEJdRpAfvhQ89jgGCMbSJl+7R4NABJGk6U3LaRI9/ou3vchYA90
j/Rpk7QdyHdOIXionPaH6Ec5ku6fOBkxr3GaMVBx/hlUclXXUbsTM3xG1Dvlb1IR6sHKouxBQ7k3
HsFO90O8MMGOvhttXm6Q0aZGZKNhAiAoqOuK5ECtvJGqC1NbiEOMUhQ4TPH0VMELK9vI+eivsTec
5t5WjuA5QjrGFy+sXVZjwiPESC8qi/a282XVcc6+hbrErFaNR6XtwTt7Lx8JtSESpb78I7DBqsLN
ozH6Xs81p3y9mtSm0YYjXEVsG6EXzrYg2dZ7qNsa+vRI43o0urOEsUJPDV1COxHy6SXY/upr+anL
oK+mTFcELH/n9pkd7xGKuspt/ACADS9wuE6ZcaGerTDlrgRgdw7CAnGDb70vbvRjekAPvlN5cWAX
mZ0/ECAY6Vd05GWiGE3k56tNeSt9SuYk0SF5dKqLMLgaAF/qjY9gID5ZTnohNbZY2nV/VLz5pPuJ
Hfs8U2e7lK+lppwWgL8xoNBivzvkpGY4zUV+GEZeIMZ2jV9SKMelx5ncYUQJ56lVbNm8HCsOnSlH
DTpAFpRUjJUeC1kuhomWMOPB6pBmMybOy4x8KBV7rU2FDo+LIsxKa4Scf7h40p2Cu0zm4iN/jvts
yaEc0GK05jCRbUkuylctxgswxJ0t3QbXZBIEXPXetpf5P5z+vztEzx8Ji2TUwHEj8VBX2qa0s3pH
ejferXDXxB5x+/EuuM9zp0kPs+JE4a0aI4fZXY4nbi2BYy2fQ1or75tVMBZZgLXgLTqAXgeTMon/
GSQV12Ae84qd8BA+by8Aqx56trOUz0FfY5cPBVY8fYqvJtDszKod3Fieamev2dVwlfvCS84RylOU
cjwSrtlRXKBoaYhOEdS2+T+kfVeT3DjS7S9iBAkaAK805dqr1VJLLwxZeoIOdL/+Hmr226lC8xaj
tdqXma0JJQEkMhNpzpEbc2VbElQDk4O/caI41jJjLs2BzZBsaM7KyNyFDfvjx89OC6CWswgtiGh8
cGH2oI8CdBeQp5ZwS3rdNzMoNsP3rWUp9oTyzplkCJlOx04ilX6NNPeGQmxcdbVxTCCZH9cEMoZT
CyCN2gNSVy6B5p3vYv/HPHnMHW6LODB+N47rHLbD6I1Fqk1lmv5/14AAxKMSRyrFxktyS4JiZbTC
AMRniyXW3Vx8SmQld4NJxbsHjS8URM3zoOqZ82m5zqkcjkYc7ds63ItkK520FbqoXSGtnuvD0GM1
+om/Vr2Ldjzz1d4lp8wrAT7zO3RtD3VXlrg1cmjhB/u4oTHLdb1itNVkfQzYHq3uYUIWpGfyrQjK
0u3gyJexxvFb5MUBZsDy0xZh+IbvI4oVCS3RczSiYN1T5dPwFW0dbl3vNxa3JUWxJHqhFzXVIQUv
Gwe3gB6mX/lDvGt3jstjr3hcxpvRy3Rd7PK3XttSJTxZaLMcNuJM51bcxgVA37kZDNwInPBko/Ty
v0lTzEoUJiyMS2hqz6fHECWQqTYDq+se0dr+OszN+9tHzl2O2rLPCycbzA6LY+XPKXoQZuzxrRBz
44qrOCB1T2g4N5BBZHHkXfHQtvHGWMD/583939hBRTOJ4zbX4Wfgr4GJ/3FJVxvfudf6g+/s+BMN
6B5jD4f8LzDcLwyLmgib8nps2gkqWcjvGcAiexAeEPZ0XSe2NnD5/cy9pZLHEdL9SL2Oz3qPhA1w
Jv5CAkdJX186AXXV0RiapL0EPKPPAbA3l9292dKtI1q9vWcylMe07AjvmwSr6He6uJl7F93rpi/2
C6+pLr0Sz7vfmuOSw5ZV3hKsuJgIUDfS0bC4OZ6eDWt4Le0sKOxqy/Yur+A3huJsgcoreYaOM8Eh
ZyGHKH3jZm4BOTd6fC92aeYmz1vWftXYnwlU9KIWsPVyeQk0TetHEWr7zanMn8n083/TjmWDz/Sv
A/9LxgXk2KAiC2IRR8GYRtXuupT1lN3ZchQnIjOMgOrL/g1eDD8FwLLC48Ew7nJkXjDfO+4rr/Ti
u1zbcCxr+2g6aB4GQLqBbk7F5nZhZEWAH0EMbH2MWhlU06GxS9fQtzi51zTxTJDaE8h5SnhaQBB1
PmjJx66+ycoNLVwVQU3U7EAMi5qWcsvyqtJqJ51gkPR5cHmohTuehiSwrX4rdFvdNoxiGRiaQEeQ
Okxh9GhDL1qshjSJP5VgbC13TiSCmfGNnPWaATSBkL7wTUGWWuse8jnXmwSSZP2jzPCCsP7i7X4u
QLlJWsowD7UImKsvOiCYirLwyPDruoKvrgK1RnQLYx6KqP3WIpqILTl8RY9ZnVp86PKtUcLVhxDm
kv4rQolVWMu7dqQQER/xhBbucoki90PntiCW8DvkkLaSN6tKcCZRuTtVXeLxtcRkdHK8SNN3JbEP
9eg86837uZWxNAbUf4B96UDWVOxrDXxdDeEKksJ09on47kwlYrAtSO+1U0I1GIBO6H9G14uyhUBZ
Gvu2sqBrZXvj8DDgpbnhbdfu6LkIZc9kEVZFPkPEwMcHA4BH5SgRlTfhBgjFhhw1IyVQUdd18IP6
3ZAerIidSNL9tsr5w3W9XheDBVm6ze03YJMMb/pqKClUQPSebaSY1GkCOmzYgFXd/sPIousmqNnV
1WgIs+pJt5ck9IgJ+KF2+4O5D13iilsQ/nrlfvyL4PhcomJLnTKZJAXUn+9YYl8X8z3rs4ceuJob
+rDW5YWWTgD+/GdpSoRSzanTpRSCluYye9c8owERoNV7cacBpEXbDyhBRl4POuU0mNz0ZYuJaF3n
/5Wv3Cy9S1ArDCEfvEg7WhaPXKPPf6Mk/4pQLKzAeca1cOAoYCPCjkTgKZw+EKfbOLOtpSzKehar
ALnMGcwaOm9Gj9Vsed3Mg+sr2ZKghCkgxDJB0wEJDTN8PSdeYm8+Z9av1L+7pbx0oyQmUWrgQAaP
7Rcgnm728w6YBNLXfdB9d4gmc0AGbCjias73XBEV45diOKrkM+QuFHwEpTbz85L0pHtrh9zByfqL
kvuF4iuWENR7rV0v8gZP92a/9crn8YZ6dF8vEfMW5d/aS/5sdeorJ0wz06gIpKVdUFp7Cz39BfE7
BxDq3UZAsXy4+hY4F6WYji5qnKl1IEpHvcy86Q7FUR6z3fspO8zz/VPBpoem5EmtQxftqQsG1ETx
JLi7ru5ka9cU4yCimYW99eeMls7X8suo+0kPNoZ4lz3FzwDV9mcU8slted8t5UcPvfeP6ddWuvIh
/wp3cP17Vj9naTrBfCOAS6mys7KKtNbIsOSeRi41P9QQRKNyZ9a3BdkKcVfv4ZkwxTAXetjMMTMR
F4YPqY5Wvu4lMTv/+opWDcqZEHWDq9EYZwyT+WNo+ACOeuGzvgXnvSVj+f3MLIbC7tJ6CQWmBPDo
evspDtuX68vY2qvl9zMRHIhPMhYQYZp5II0p4MOPzjY2pKxmeoC6/N/zV8xvJYmWk2W3hjAYX52T
6cd+6BvVfmFax4whTJUF+imPbtfktzZRscrA0U8bfYLocta8qIwei6j9fX0T1y0wiHwX5GyK9iDF
IiY5uq26xRU3wLFn34a7Cm1Vf1D3Jh+9Mvm4ifO0mrS2/hVpKXMPJTM6s/8n+miOM3PNzxqYhrQZ
20qX5IVfY0zqJd93HpK70eYLYj2wO5Ov3OgyLFgmCoQGxkP7yfJyH53ZgbGfAW6K6h6ag+L9xiav
HiRQIkyORx/eyoqqgiggMcYam0z2NN+RwDjwwHiafvQBOvx35am823omrV6OM4mK1hZ1jAxUDImy
nlwzouBYsjCZmvjXV7a1MEVDU67PGV9sddfIR5KkXmJlX66LWLW/ZytRQgQ9qtIe7AMwiXMJssJv
ZX5bp5+STPeAzeJdl7UeGJ8JU25DYZEIs+sQtsQHzbF1bQw92FBMdmvB0QQLby5aQD4SH2/2B4CX
s6+bXUAbe6ombVgd/+cVYIoH0adeoW1R5WwohzrZ24nGmPmEVWbTU5blrl7eSeCOXt/LrWWoroyM
PMNsEHpDR+bH3fyx1evP10VsrUNxZMAidFi4aF9R/JpJ4xfV0Yw34vstGcsyz7wMGxqdDEsM10zP
rIzwhM78hMwbyWpFygLug0QgUMKIhUwaJrQupeQ2YVrdgRE8bOzmCJjF7pYjWt8nrTM9Xd805T79
EUV0xsCZSTB2xpRNc8DFVJYFwGSJEVpfMTcYHppeVkDTYtMXko7kKUPOcCseWOzNWXz6j1SkOxem
RvxPJYiYSc5tUI+CZTdqpr1pjQTjKjR60EIpH2zabj2a1uUBcAgpHOTwTMUwzaEGcB4KeYOTsUPX
Og2mbsU4954xCss1k2jYOEJF3/+zwn8lKnZKy5JKiqzDEZaZrxf5K5+T79ePbk1LFpQIwwattw4F
uNSSfqyMUWo9vGMtqh2X5bTjJvlkVcVGDL4uCBg8GBiEz1KH1pNBm/jQQh1lVmQ3ZYSOMHRUVMdo
opV/fU1/0ihvNMP+V5aij5okrOgW1UfXt/ELDYoC/gpVraq39cBODL5voxGI3cTEGBgVpDxmM6HB
xlcsPv/NVziAKwPvIQZdVBKmphdDnJuYz7ZrgYgk7H4LTG7dpRjxC9FO/6PpOvE71J3EKyNDP6St
iDwhUUa6/h2rSoTJIW4DPQ1UZoraNnk12GU8YuNJ+hOoYLcwAhvtMWr484+iMgzyAm5Ex5CmEv4M
XZ4SY5HBZBE4cbgbE6d0MYs3Bjptb+jYftUMA/22aOl3JPdHDjqQkY3aUYv7G4O1H66veU3ZYPVA
puAAscv+8x48s7C9CQraTpTCJQWmYeDxqhueUuezjv97I0G5ZhUA8IN1g853QQ5XLtBUg4PbzIVr
aS37krejE2KciaIIrY3ZnPtMM3m4u768NXsL8DgLY8wQDQN4KTM14imKhkq4AO5PJrcz8j4KWn3E
kJ7IRINUeWzVxJ2KVqQbXShrohdEDUwBIYONIbFL0ZaZYxt6DSZJ2pqFp5iU35yinW030iqQEdXA
q+h3vU7DLQro1VuNWwSnYeJEYUYuReuzsBjYpEo37qPGTbo0fDK7+FM9xs5egLrDCyO0uZK++Zmm
fNhPQxdu5G/XrtLCwAQXQLAJKqJd1hayyAt8AYzLDBikEa/3yuo2LuzKFhNQmFJ4GUxXO38u25ny
Fo6eC40yQLPXrEpvMCMZFvsmkjL24r4sX3g/asEwl+UW+P6qYIx6WSAGAsCiSuNt1UnCAJgFJTJL
cprN8ZU04oPDahJwJgOw3oX764q8dqYQhny7TgEXDxymyzMtSa45k5VCk1F2BkRvGA0TxrFiDJBM
dWk8zr0+/I6jhRrbGbLU8vDmlMU+sViyxYa4cpHROgBsPIBd88VcXn6KbY0NwIpj2Awjw3XOWgfz
ojmqk93OmCzjV1ksQ8PX17+iUHjBgdMcdUFMsagXWWsLDcwOhXCHQmrUzzIuxT6mZr1FMLTs46Uv
QmEDdQ2+uIEFdPJycehZwG2e0tJNZkFuG5E9RiEJH4EROLhFlYZfeV7ZD6yqt8hF3q4QgoH4h4qn
bi4UV5eCO5Ei9zaigyunrN8PeS7vJK/yT9f38Y+DUdeHqScADOqOAzusHF5Uj1bELXh8HSaAz8BJ
dogbt/ppHLTPYSVdkQAYNwbGpd3q9xLACBsfsCQYlA8AqKEFcnrADWImablbZ5c2A5FmErUGCHrH
udvnDWueCKt5EAFRZNfnbbWnSa8dwGBu7wqA9t+wIp03DMfKXhsI+gF2CJYfEEAo3+BkVOZVjG/I
Nb0Y3No2AFtVZGG3VexZdlNZLIAZQfiO1CWlcLKXi20jAg+gWYiEWX/TZw2Qe1ITJe0ISf3r+7qy
JALbsNxLgHy9gaiaxNRq0QhQXjk74W2lk9E3U9PcsOt/sHDVBQH2BDTmGEUGNq+iPqyos6jhFP0S
ztBifFvTdpUWVm5SstHt4+E4ESP1SqvO0CJr9y4rbeLRkZvH3OqzXYx5f6ATC+5pkfWJtWX6ONMw
cqtBVC437PQkdWAPAMI7mMgEbpNkBOmqdAZXo/QB8FE34JV6qTvrWcNIvOuAUR0DBOEuM9LfPRpX
YBKKziszDcgCWR/Mgn0qEufLrGuAF8hK49CVmKmZk6g/VYsx1UtbumzMvqeyek7F8N2gIOYcWutI
YGx8sy3u8tF86cfYG6hzV6TdY2IC0S/nu6zMWlfWBBPyc+smqf4k4+Yxa+3PXdUDhtl8f6iGQAZH
jKo4ro2u5sInQIZiyisSrhGW4IKux6QO2pwBihRQYfHzdXVaU1zAhwC12jEYBsOVG2KRPKVJCBtv
54blyigF93k7YzqX8mrjMq6KsiwAP4LkboEgu7wjWg0UFFC6IVoRNsargANe6N2zTpqXv1jSmRzl
LpYtTdOSQ44F2OBMOG4MWNpk2BqdXruIkPLf5Sg758zof3diiGFtFNQyfS7MaMsDr24Z/OB/0GlV
rm6gtY4DG8PSrfWnYnb2BliVtPT94dUSOeNdgOAKMAeOko8DJm7kaAnuumizwEyGL3WVftPwzxWF
ncm4vfE4Wl3Vv/KokpomdTvErYXnUK8Z32MqKQCPOt2ddLplxVasMqIoghgNDZ0gzrzUuKIbqznJ
EZpXmFPdk6rT79A8ke7rnJY3s533x+uat6YS5/LIpbwRYUZVLk+BrOB7Tu0nNhYfr4tY2zukC4AG
iqY25qhnxTppTZ2ziOicu2ZKhWfH/Gae841S5/pS/itHPSP0lenNrMEIRVHxQLXSn3j0+/pSlnuo
uhiKZhwEQ+jJQVuZslt8/M9ulfF9GSZfLSoeZo0ES5riuqTlb7omSYmpgeoompBg0+zoMWwwfqNR
l5axG5nf2s7YXRe2ekKLJUUEi9egGlimYcetYqEmt9vmFLH+thTlMyzFXxhuyuGYAZpKAfOqWLnJ
mg0762EadAMdU7TSwWeF4ACuOn1nixZyGaDZBUYE0kKIbpBAuDyoykRZY2BYEem7cT9MVee35TA+
xZKZf+EjzkUpN1bURlckE0Q1DQZgbOJSMh6TZiOLuHZEwEi3AK6B+PvNkz0auVFME5S7Zj04OF8J
GV0bKfrrirCmdQxBIeAU8EQHdvnltqV8Giy0BuKqlvYTzVHk6+R0SEfzubbhKUoxbSxLnWz+c1B4
I6OKCn+ONIhyo8qMCEMzYcgB6NTdxKlu3pu51ezyDFyjPMnGfROP0pvn6ZXGYIfkDe/29pJ50u2J
e7PTWAC2nE1vqnPnNFjT7ySO2E0CuKqNpMna3Qfc3EL78Ad0bjmhs8eBrkOWTJCOAuPIcwbQzpxq
IDCeMOgVsW4r8lgzZoA9xY1EoymoDBQHNw96G1Y2muCBeNUfLVHI/dw66caN3JCitrLFbdFOIAQE
ylwnQ5fZ0Qe76Rr/ulKpU9v/nPHSxWhAf4GZrKyli5zWsCZkugRtJs2PBLIId/iPK8ObZd1aLtrH
q94HRG/b7LNqzhGuO2Pbe3GYJBJ8UXVeBlbp6N+vf9jqiaIKuTzb8d5TW5TR3ZCKesDDvcVcjdeE
HXosZxnftICY8Xtpxe/OniMpo6NHFa9oCy3E5qUGRfngIP+VII890m9T3EN7pHZMZPgXPh3TQMjI
IE+AHsXl1M80NQyBz4MXl0BylkzHbggx5cVzfeNY1ywSJ6gYkQWNh6qRSjVINtIJHmruq8AO69MA
ZjxCtQ2vviVGCVCQKBp7e3layBxTLcbghckjF1szv2sXgVt4nlpwFsj0K+5W8jBJnRavrsnkpfD6
skCqwYqFKd+/a2gZAUMl8GqQbFYLepyFRtOaAi+lmqTIsOcfhU6Jr9ms213X7pWNQxkV5QKGqGvJ
9F5qQWFJERayFqAMEqdwyic3nC3uZ3b2/msEPg3khWwo91sCD/h7kTp2K9xY6jfNCNIkaz4hHUCw
gfMWtuvaqmBQwLHsIJp80+MbGiweKcVBsdQ6YtL9s8Xqoyz1H+/fPLglrAfEeQ7s8OXmiQiJk3nC
VW0ZC3dz18GzyyO6tcvg/YKQgl9wmTFfiqzPpaB+YEnHM3gVJISrX1oZy8fc0cQjEm50a7hqbe/O
ZSkaYTopqChqyDIb7WA10asl9H2U1U9/sSSg4yN9hSDCVp1KGY5jHkk4FVsfzAdM0xqfZdcBcpc6
48frolYsOPpmMPjBEJUjglAsqpUQM6c1dHwEsG5JAPOLJ1oXl7sq/HVd0oqBuJC0/H5mU82mRddm
CwuH2a1XIGmDIXPK/sKkQgg2DqUlw4ZRvRSSz2YhyhmO0nH00Q+t2u9btuv0sd+I81Y14UyQYu5Q
QExmzmGFRCJ3LInv2TDueRxvtNWub9q/61Ecv1nTqugJxKAYjzRZTn43YbLh7FZCVrwpwMKAa2pi
SkLxD7GGmILMkFHl4yFir5E1uHpya4fjsdoaIF3ZNhjTBTQKBZblz+X5JG0e91oxYNva5hXv/9DL
C/K7k+i9vq5ta4KQMgUqPKi2gbO//H6mbbyKs9FG3cZtTP47odpLzZofpQkmjetyVg5ocQ1LsoEi
5a368NaWejPVizdqwZ4S7gQKcP+bBOV4nLQuy9BaoubQEEHatvd2WW8B9a0uAwEjvBD2641TyHqb
l7MDMzCIHrNFWfzFbpKf1xeyomfIAsKNomwI8DB1wBZvoJagAoCzRyKYWj+tsPpQd3zXG6SG7jUb
J7OqAQ5e43jzgarbUlTNANout9JeuKXRjYFWysht4pAHrawfry9sdfPOJCkn1OckcsYRknRWPEgh
nlp7/n1dxIqZZhiXw7YR8B1gtvFSnWfeLZZawg7YfK+1N02DxDAlOwSqf6NuZ5KUxWRRH9qFgCSK
8YHcm6AY2o7NFlL1/9uSFM9TUp41nEBQXVT3dC5vqwhsm13yjYri+bqo9QP6d/eW38+MgW0nSxIa
Y3TRCMQgu8H+MfLhuoxV7cZ7cxkiR+eH2tgTSpbzPMU11Wbb11G/TOebyNTudGt0af1yXdjqgs6E
KXvHZUqstIMwvAanFrReqQF8lKmT7YZv2BKk7FzcSIYug8X4EMenfRGgzOJfX8vaPQVzCCpoKMvi
j7KWIdcilOEhojWplxbaDg2UoE7YqrGv3SBzGYn/Mxz8hm5y8TUg6oS68RngaiN7iJCXyZzwkxTa
llNQ+7CX9zqYScDSCDRaMGupbi7leY00tA5T189J5s3amIDlJRy7wHJaJ4hNUtyPg6A+jdP4kMmx
ekSdvf4492W3r4StuYCLSzW8N5z0KY3M/EPGC3kb4g91kbMzH3NRFdOGxVxTYVBA4Z6YoIsBY+Hl
NYFx7pq5hnNmaYnJft0qn9MEiLp1QfgDjTLMvwNGZiN/9YeIScnTYvAFNhrwMHhtq54aXQjO2E+4
nPGkJaMLdJfXtrNe2zFDpxpJuRc5KF63BfoitKr4sJTD3CQfOTrY8tptnBRzg0Wsg6qKjaelwr8D
YVYfoC9nDCQTbCfsnnmRDVS9SIbdrq7Lyac1/TrPBnHbqjW9UIDqR6bDKyCrYrfQo5M1GraXN6bj
lmYpdrleRR6KZUfkNQzP1sHDpclD1Jq/Kh7eJBG7kw3/XTPEs9Ieo5uKFOwmDysAx2Rf8iipMQaf
UT/SJ9sbdVLclV1n71srO/GpBsyE3kTgn7YNr271rVNdu1+oGzMCMkXExup7ubBDE62oiIQynuUe
TcfnuM6CGlmPDfVZEYT6Drpf0Wa7dCcpD7GqmxibHLhBMQ3hMR6ozlywDVef+tYGuvB7rYYNBbRg
Ax08X94wGxn5bDeTwAOv0flHpBHRQp4L6YYRfb0u6K3dwOw96KEIpv0hSc3sz92Qm4JyREbZrHNf
53I2YNAbgFWWeQLcX1bZM9uwicvr4fJOIG5BKyqSQku4pPZ4IffRRVWx3AnN+NHFIEiz9E/wj741
GZ95UYXuOL8/X2qjHIPwbEG4RlVYuf08i0NML0FPimKiQc+18ZC3rf7x+na+VRKwNaKMhfIFonIY
yUsb04AiLUwWV8xo8oCc4gEX+BSz+C828FyM8jwrStSd+wHWfhYFKD4d+jOX4y3To+eorTCJmxc+
sKM2hL61n8valqYpjkodUlPK2uJWjlTHBWC0cmdJgjgWPrFadxheNa32ru+ktaIj59KW38+CmilK
rY5UkIZJ6sy1Mnbn6Mn+uozV0yIEHaQAPcejWlmRYwxWLXucVsHZkaZ3FRA8Q2vYvV8K8g8LJIBu
QAeXrzhbySjzgXUDBqVpXoGOatjBjB1H/f1PdhtHg3ZYjvwhw/DVpRg+kMSpUS1xyxjdok2Zzi5I
D4MxKosNRVjpw1pELQ/ChXwQiZxLUVGLHrQOSUrkxWPkQolJMrQBA0xjaYM7dkmXHIYWOYnJMLt9
VsTwOjMhcexJmb5zJhGxCF50GEZAayGcKxrQLr8loUmLiApnOM8/Y/OpaTY6f9d0BLXIpXkREOJo
lbv8+1ujmomgsMR9nWe3NetSdzCSZJe1tbmhKGsqv6R3wPcGxje8VS9FRUlGuziCLTZiCToBR+Bq
6XG4cXpvrzGy/jC7cGZLVlFdEJkyzkOhIR/C2ID8RPmUi/mBm2mza7vspkqMd7dGXApUlsVkU8/t
ggSlVz+HEcC/+VcT8EnvvWSXQhRzgSJYhQYFCGHN99T8bgBp2d5ShZU6FYTAe6DH8U/zrCKkbpK6
1XIc0Fj304Qkj/wOHlvTB9NV5RYwHsJGuxyuDVDfwmn8mNLG9mRvp15kzPXH6ytehF06UTwokNJA
FRavfzQEXmqL0XdTVmXLitFx5QIusPSsodsKX9eEAGl+oWjVoZWK7aqspm3iykZxhTqd9IYa+uni
edilnoXY5d3pwAXbCO4TNgU9SOpbycbsL7FzC41U0b0+V8CSzrzrm/b2NkMC8OTRwwD+MyzsctMW
RrKezzhBXht+n342p2/MeX9ybhFiclDdwOK/KeGkwAroIx3jKEMz7CZuuJH1wanohrVYXwqFGIRt
qIwrR4NotxiNzoHhs+FLuip8QN/6l1LboppdjPkbPYO3/z85irE3KqADmAPkdMYnq2jvJegn6PBQ
TD+uH82qPp/JUY5Gy+yITwyqBt5y8Ifrp9La6kJ8G3fiYBy85QE7hZKAOrLccIyryQ62XLDWioD7
aIGtregrN0Xr5VHok9wVcGsPjZzfiegAN7UU6UEOCckAPVKBoSxnYnMf5RCFogfwgUko/THu42OI
cS3zPsya2fhUD9x+ub6rKzYLYlFWR+obVD94Jl1qvE3ySReL9bXG8GeZjj9CvFQDVGY+cE17tsf5
dmLFnTmatpvHxsssynvLad7dGnG5esVwjuCpp2mG1duR8XlqMDxTReAetAvzY5Zy//qS1y4GRfl0
SVKsJHsTLWliVsPBTTUBxSiGdRY8PcDsUq06XBe1prMUHdLoal1y5H82/yy0M6e+MPQkhvHvh/E2
LpPBN3jP/sIsnktRHOiQktEeRizIpuRQoZfEtUu51fr5dtfAybPYbDg3hFLq+0hMuS0Lrazcchav
egtA+/lLS/Uv790wSMHrGUYeHfxgt7/URg0ta2keYUhUkGS6jTRQQoq4Tt8dcUAKeigwB2djzk2t
bLem1fe6QFd2Eg7hSdohWvILcMAUYbuV5n2rAWhswJKQmAYcn60G9ymIZPBehQag+HJjT/SQDvVW
09VbCwwZDriUUcZCW6HqtGSYmARIAJWLCSEjIvtavLSdjSyRtnFN34aGEIRLs2QCDLz1FBPMJzSO
W4gq3KoFQNacdIDBpnRX09qvcJUSvdsaRjJVlAwYRtgnc5ko5syC4in2aRhTJ0wbKHdr3yRjEFr7
SQOAe+X10sW/M+qJ4nNZvRZmHQzdz7BK3LGPfS0CiTv1Le5JzpGUBuVE9oABOVdriCcLv2enPB/c
Fopsah8bUNbOcwfMVa+Ovkbovmep7klk5LP8g5wfmdB3zdj7epkFIQvQwZ9bAXA3TYB/iq708v6B
lLWXSGM3tDs9OWRj6BUOyEXHXVgkXtPat6xNgojfAjTK5N96Zvtl3HiDMyIrDybQKA6m2MvmE0ta
NzZCtynqoHKAlDTGnRuy/HaQaX0q4vGLhma3SPvK+DFPGs8IU+T5vkYYLm1AZYjJnkMk7c+2eBm6
HY0PaI9Ex6JhRJ5R32bdcTIemAQOewiwGwLGx5R4AkgDZv5kTR9DdqenL7FxiJG8muxPhhyCqHix
eoByd4e2eBrGj7m+S8GUVZEPUlaeSU9D1iPwM916fnD0hxCj0dS4z8RvS6SuHF8aDVe4OXVaBKgi
gpRv6Mc82rHwxwxKOdP53bD9bN5n+mFuyC5GpAxkPA/5wbn6YY8Zmn6/ZRLzZ0BhAU1HBrA0O/Y6
vfZE+bnj9cnipT9n2QPm1lyDSXfO7voqc2WxA9kpQNN7C+mccXZH+5SZmLL/0toMTf/1cSw19LEj
rSp7NyUHYsIUaHsr32XS8Fh6W1PPKXdxeA+Emfsx3w9D7GbN3VD7OiCdTJH5InqxcfjhgzE/DPrz
UN9Ypafz70Lc6dmeCKBW9PIUZ8Lr+htSPUXdQfYYFBcfRot5Tv8Y9vuId0EkwcupPVqS7EQsMUP6
hcyoA3wiDfX07DkZvo1OoIVf9Pxg0H0x/IrmF9HdEu7PtTuhPbU7OdmHKA3s/Ilku76kboVccpuI
XVt/HfEGb9LvDWaQ687BtU0CWzv2Y+2W9Fg0h7lqXcpvynYGRwCwL/v7yjrSHOQkduczZFjK3PHS
ZnKr7qst7zPMipXxIeHEHacvM/8leuTJn/MsdTOAgI5pYIQPLP9q53ZQlcmJOZVn29pLWYpAy6jb
2ByNp+OJjPmhMoO8c9wwzV2o965yTj1/imtsQR/uNHQEYSzQm4EdreXykOhF0Fl20IC5O8dsXOc8
Znrn9gW7G6sUPyHNXFq7tMcpOQEPH4jwBUoJM3eJ9p2E4yOSOYHRHDAqk2H2y0m1jZD7bfwIWwU+
KjyF4MTgwBTvNUQkRYIPmZwGqdKJY0TInO57xzmORXvbd3Og02rD+a8UWxahSB4RNJeiA0hxmX3a
Rom9eJgF6Sw5WJmflnfTcIcxPyBaufqO3MaN62SeIf0mC6ZkN3ynGyHV6sLRlY3E6TLkri68Flk0
FAaMtBlF1bHhY3qg3Wj4VV42aFTMLS9r0j50DbPcyu+sOT/0NyxppiUBo+b3Bfg8QVIJ+93T7Fgy
+RKzaEY93TmSrvp5PTpZi4EI2sbwQFiG6KlyvubMhzQrosrF+btJhq67dvTy/Pt1KWshw7mUZbPP
gkYtY73ZA4nSjZI7g32Z6Ba3lgrN9I9PXbJhyA7AtarvnNFOo7ZpoKfGaN9aMQi8LNOzrPYOA9TL
RnYZ4Eit7CcL7eg2blvqDmH8cY7I5PZZ3W+8udfXi4wWw+sLWSdlVy1bS2u67CrmuAMMlsPWbK14
7eAACc4sh4AFFK+dyy3Nh2TOoxiBixgqtqOaMwABSmpu3ToboeXaYs4lLb+fHV4S5yMJ43QJJ0wJ
nxO/AhDh03UF2VrN8vuZjBitSRjLhgygT2KAyRLwjckyqpChoei6KJXJ5Y+qoDy9ELTSBfBZORyW
2Ang/7BzsKLNrbj/Q17zK9pbIJ4zvPjQP+mHrS6ptSuNip0DdFxYtTft3hEG0EezwSOgldo9gsw9
nuDHeUp/oh11o3dlzXAhOYaQFt1yGANTFKMRuUCoBuMZT/Y9Mj25a491jewcxh4zmZ7qRpzqbgsB
dmWBaBhfcBvQLAFjopjsrJ8ysCHXlTslFuKT2xSdJhxj7ZJtATKtqCO40h3YRSQmrTfI1pFWNKWh
d7BYNXKrjZsCW31DQ5bem8v8D5LFmLgG3Txm2N8Uzia7wCR0BBELWDz4opJTeDvtnF1GPM3fIpVY
UX0k/zDWhm5X5/+RdmZLciNHun4VWd9DB/syNpoLIJfaySqyyG7ewNgkG/u+4+nPB3aPmBmJkzhs
SSaZ0YpFR0R4ePjy++9wTAjqqEVTLo9qiepHUeVS7dV3fVQwnTBNyv31hS2HIK4Lu0d86JDev3hY
mja31Ijx3RC3hDfGLH8he3PUK+3GkbIbbejcUJUmt5H1jSBrRSWZTk6Jhv+wQhGSWvVKV8wtuZBe
fat2PpGVc7D1d3OXPuqJ4flbMxnWlPFUnmCxCPX8vFgyT6OqfzDa4sGcJxqU+xcekA1fZU0UWVXK
CmSbiOuE2ybXemj5CRdb7yITV18f3tEybr4dx3La8Yznh+tHuCrPWMwWM4uVC0IaOyppjkkaDIlZ
utJQHSSHsa5jdbvk3a+LWlNM0md0LwN6Mei6ObfJo5bKdmeiLdmQ7YemuI982g3mvvvjupxFwQWt
VOHXWewG/BSWIcjR2sEaI5sllZIcuYREOLg0obhx1r46ZVG74NHHjW1cMSIqqR/yPkvLwQXFlh35
zTgX3PBwrCmQh9PoPIwpHC8be7hyXMixgUYq9BjjmZzvoQS9lxppNTduattDZubTUVaiX2NpdLxC
750Ny7VyZORbAVctKVfcDvVcnModrnuNeLMrUnWfjG38rPh2fFBrP97YwdWVUYYBZkzllR68c1FO
mziV7QxoRx64hgGSqfXS+X02/CQ33vJc0z1v0niwpGgAbpwL8rUinimMl27Vt4CDZFfeGjCwpoAK
m8UwT4dijJgHBLAPKfpM8aXOlIc5TCm+h0E570bAzTeFOeYPRUrG4rrWr+3f0loDcnZpfRI1I8sy
eWhiFcNh9q6caAfJoKQR4YDAnvA3RBFLQTUBZR4QjfMd5Al1RidQStgdnvoGytDEvg37NxA87K4L
WrtVODioOndrIY46F6TmipUoOhsZ9cFrN3Q3TtVsVOdWt+1ExPLzE0fRtEvmWoRy6bYJTBC+cYyS
38faP2RSsr++mLW7dLoY4V1OYJYM6xxJTcZ0e8iD5Pmj6vzs+Nbv6n0qRgiNtMJUM0arsKA+Pzq2
+hwOvekpePGWmRxx3e6cZP59rip/bxTZsSLBVelbLDrruwpDkEzHDUlQQUN6LmDsMx7MjZtwH6v+
vsmY0NfXbrZl7NdV5Iek5ecn5zfOcYhrPqL2waPalF5MFu/6ua2lV0Ej/RAhaCEwsmzIA7SwqKfg
Luqq+Xa08vKYjHXkDQDPyCk1zdGpkvoWhEx5TGU/eQFzYcaEBAGZRVPHGzN4jGjjg/lrMhLPHCX9
cP1D1xXsx3cKqqzNxANyw3eO6kOi2rtKSg/Z+Md1ISu2jcKGyqEuhGpYmvP9Jn1jNqOJmcnBvBne
PI7ybwOA0VeZsWmZOwYFzBpZHYZbk9kuV0c7Go/DYgu+P33ngiH3om+rJiM3dMMzQOrP8ih9yYst
LvdLMRbrI9BRNTjqmHdzLqYbJqAdzItye0actGGz60ZjBwv5hgndEiM8rP7c+jXOIy5XF32MBuhy
eju/CRsSf9fPa0uQcF5+08PPFSGIoN9Nys+TfyeBNP4bQnhNyZYQDrB155tGs+csdzlKMajl+8jW
vgayQsJU/vnGTg7nRI5w2RVJKvUxJP8CA9H71HpfFN1j7mwEF6s7diJk+fmJRZkCxrmHi4ab9RPg
rJu8KncOVMDXt2ztHnF7lgjewmcT2zVghy5rVIuoU35Ms8krwj9m872WFMd6eH9d1IqJBNT2Q5Sg
a0QUSZS0i0qXNd1Bb2PIfP6GBIJoHCsq7ZoqbFkxBE7OrC/Opbe+zk14Y3dq+B/KEKxbXs+OVPkc
i+G07wbOxei0D9eXsXbyZNhgSqAHiYBWeKFjO/fLKrG4lGPxqxTln6p6vFHqLRLQlfOgtiovuF36
nC4SDgb8HEOfcB6jHeY3il8re6sOgtvri1n2Q4iCljoxGRRa4Z2L9rbMMZM81JFi0GKidpGnhX4L
0IXpcczP3TAAKwE5+8ZTRyc0FVxZqED2ReR0TVtWvHdp+xqmofrYG0rjQW7pHLsxHw6hEYYH6FW3
uI23JAv2WtEkLTYDJGtG1RzrbAyfKj9W7n0Gd97EELE/xXlk3fjNpqe1cowEKkQrS7Kbkq8gOcMX
b/OMBwmq1A9xPB/aZmvK4IpC0nRLuWRhjMWTEmKiIJ2a0FYYfqQ1cefGiZS4U998zqd5iz9ixRzR
mghqYekAQPOFxUhJTsdQq1E5bBT7Xc4wnbfZONaeGQTjfWU1wPHS0Df213V0ZX1kHEg7gL8iLSbG
fHkWOGaRypXbjtSh5lfHrm40WFGvS1k5KDpXSQgsFCgk+QT71xj4KHKCFJMSJyVmFwK6DRErl80B
/g91I14RuAnhARwlVWsMFX+3D0wqcUYhu4Y+GG5uZKT4JHXjbq/t26m4ZcUnT1QUU2TqIzy9fmJA
aNB5QOVdW725vm+ri1pI4BZXiO4QYVEznGBSJSFF0azWm5Xh1yg3P+LG7pPB/nBd1toZaTpNhfAD
a3Q1CPqntyao0A43eVQSb6CyrgzK8T8TIaiBRkY5r3weKTWbvyY+sgAybjxSawdzugxhy3qTsadK
viyjsom5xl3u17dVEWycjDg9cwnynFM5ggKMQ947QYGcZq8c5NlNqMN/Tg/mTnfhe/kAGYmdeDYY
kN1WfLl6UEtrNjcWaojvwdKJ6iVK1xThsnl6nFquWtcPUTu9+xsndSJjsfknMvLGJ+RKebqUMK9h
a4wf1GRrUP3qSZ3IEExrb3TSIAXIKJP8SVLe1s78kE0/D6nmnH5IEZGDAIrbeiqREoyWp0ofGji5
0i3CtNUjwbLBKcVUU5oXzrdrLPwoswvSt6nWvTqt9iT12Ra0bUOGuBBr0HBXJxYS1X/Y/ue+eLl+
5CvPOC/Pv9cgusPJVFE49/n3zUHLvKFV3sBrsZvA5EDkk0a8fdO93kQbyfY1JcA1hjAJpwXrI1gd
KRwyyZSQOmeFG+n3EDO5ffX5+tK2hAh2R2lNp88rhPghAIOkeNfKhqe3W2tZO6HTtQimh/n2ISMu
EFPbnysr3OGSu9cXsiVh+fnJtbT9FmhbiZ4V02cFhLnsbxSGV80azXq4VWTklrFI5xLw7HOzXC4l
SXr/Wd7L31KImCtAGvKbDoia4U4PyS731BgI0e766tY8IBzXRQ1AIV6UzdS+SKw0WoogMqYzaj2t
/t2m6XIO3kfxBt/S2k7S8isvgAyy+aK3FXbN2CVjULkBnjjVR68ZthqM1rSODDSZjKXfAqbe861k
8lAZS6HDa1eX983MGMYpOpZ9t+GJrPkIJ2IMwfHXlVmz6gwxQejfDqrPdjFgL5tuGcmxpR2LBgsR
zeKgKlRpNaqpIl1DK3WTWiwnFDb76o/6YRn8Hh8crzfumUS7z49bo6NW9/BEoHBzu9bU2ilGIN1Y
+5y2YQh492MnbzgmW2KEm2vNjq/rFWLs2nrfaPljpM07o98qv60q3UJNRDKTVjpx+4I8d/x4Qulq
wJwDULUg21+/QotOXRzQiQRhv+K5NJ0S2KBrGdnr2GWPUtp87Bj7sKtlDUCd9Rut49au3JzovKaF
oKpAGy1BDF2C58oeBIkdF3lY0bk/VQhL7tROuUmzip4ss9gwFJfCiMagUqRnD/oYgopzYaU6J6YZ
5RVusSl/arWgu6mj2Gpc7kKce9XUK8mG5b3UEEQCmQOeADUlPa/nIgcf9DpuV0ULUfBMdjZwzXne
5Zq+JehSR+D0B/FNO6fK7AZnMZInJl53gqn1na5ys2p6M4bOH0VfGRuLWZmBci5EcO+KNJ6cIu4r
nFf9zkxvIsuN9v7OfNftANFAR58C0tuePLds0rl2LmJp86FzZZl1IlhEKAIKOeyI13nCLPxkR2XW
s5T58lvdzypIGZX296JUYoZ++ZlZu0WaJ/dJW5qZG0GGuZWYvdhqUqW0QmKeqVHD2CvorNUFHQE2
/m3t6+B+u9SMX7o079MN67Iuh3lFwN4ZbCAv6nxypKzKUuAYqF0K0z5z77RQcpgSX3bVzzIvgubU
SWkhh5yIIyYrUisEViaF7Q5vOpFeHO3O0d5dNzAX92ARwaMGDRU2TJHFq8cMCLwGzkaxj47xhucV
YoSfbxWgk5l8jgX4gvSsvnzEyYbFcPUkQc4dKDTnNqEZUZloIg3lYy5tcZFdnA2JnVNRwtmEcwkr
foqoochawDLaxypoNs5/BfyKEJUsEqkqJlqI9W6j7gkmZYTox/gtVDM6dBKFdh/AEZ04D9kRbldP
8UaihjfD/NAYLWO7Ui/3tnByF4e3LJbzs2XqAfR6CEasl7GRVgIaewAh6+Zt1XljGTxIm7HEuiDH
AdNFgApq7fwA9Taem2KccBt9v/biYiG2iMKYnkst964r5GIPRZtCkZPmMFpKrAtsXEAPiZ4NBvZy
MO4IVkyI8dK3wI1fgEW92FK6EbCsy9NAZBhkSiiDnS+tm7M5YvcwnVELirwaZcqOYFymoD3KUZY1
u3hsjS1o6MWLx7WDSwPdofq2eA+CVDlqZIj/a7eptdn2sLF0f8ZTbae04uUUkMd5k9buMiBEW0AY
/O9KhVtod04oRZVOanD25Xu7nepbv36yJSV8guS4ezM2nellmpXu/8aJAhEnFUWfIXnJ87XOkyI1
pq+gPIHzqU+sN3Xt3E9UPnbMEX0CrXhzXd6astITv/i0MgAbEa2XzVoCHW5bAdm4iZ3fAvNL0m6V
55TlLRHV9FSIcIAKI/iaRmnYzN1IH/LI7G1DpleBCT67kDmbTHLOGF20lZtfaZykZnuyOOEmDtks
xYXF4tLEUp9AJgaeo1ThXVM3zW4sw2I/GGn0Scv6ycMhsb04YEgUzL3NrhjaLRrQFc6Fs88RyetD
ozToUmUbmr31Rd8Xx+zX+gNjrA+p9/PTfM5FCcYOHGQQKiailFKLvUaW9jk10g1P6uJeYlEXGh2V
ltSFVkF4Dg2pIWkaY+g6heGyasWAxbgLX5q0eQnqZAsHsaqpZP0oRIAwAtd0fjOyuc/KYLHfZm0z
gVuq7pnaV3hZnG7xGa5ZOapJ/5Yk3ME6KRaaABL2qZMMO9mv0n1bQdYpyQuFufo+6Mxqd/0arr3E
ELPByK4sA3vEHBrZiDlgGjeVloL9HCb7sZrn367L+E7KenYNcfkWng2kwNwDAfz5DgZBAaH0QG4j
lv3m0ExFfVtbffKlMLX4PjHjftcZUe7BQd/RuaPmN0MeO68bH3HhBi8fseSPHZwB+m+EO+nEZgyk
Gr+zUprB7XJt8CKYTvbBPOo3lLNo9Ip63fMbJXg25nkcPLOHbWxgpufG47m+H1QNdc6arklDNEuM
VmtspoW5A5H2MWlm6Vaew2wftKG2h2Uy8IIhkbw+jNsbygb6h2ykZ+z6fly8M9+nzsBfYzqg6CFy
Oj+TIXGaVHV4wUErBJ6ea0/VmH80zeEPv4sG2PHt94ZV2hs39+IuCVKFm5v2WgQMEKlNr/d4s8Nd
Y+S3vBJbqMB1QcAygOpA6Cw6f36pT2NuahUzGpLkKMdEjGYaQFwC6cv++k5uiRKc2TyUGOGlI6rW
4QaGS99JmztDiTdu6uVj9n3vfixpsR4n/nlVdt3sq/hAvq9+MKoxfmhKtXmp77tyGm7zdMeLysyp
RK33JUoLAJhJoaDvMk/VquD99UVfzlZYYhH8BGX5qgU1cP41tp3NpN9LRlXt+l3TuFroDrMbQyrs
OZ+zW/sgl7tqN3uap1J79Da7Ty53ndCRIHJBjDNTTcQsTODfoE+Z6F6L4EBgHpcOA5is7+Ng/Gmy
82WJGA0iCQZqGmKAN7ejPQUWLpnUy6+DMXrGQK9cpz1f39LLFS1iiB+xTZSZRA/MdxpatXObON1/
XDjwOnoUk37rNbsw+MtisBnUhBn8cIGzV4xcK5PerFyjsBleiO8zx+236ytZM3CMSqOuAQ6DXRMH
VGJIpcYqFyH6bOmerQ0vSd6/6vEcvgy9ab8NyimYaBCntZgKbDozILnttxgWlMWaCO8OGwpWAQNi
EZoLdlZv4YB1JnxaG2UMm/xDo8+PRuE8pT5dbFN/U9SpuitG9TD4xk7p5Nu0rDeyt8uzcu0bhGdn
YtRENZq86XVtBsdKOWbSB6Ybc41rxhw+Ba0zMXZFl36Wemo55n8vncTP+fUstaKOIxmxBaDbsoJi
voE4I94ys2uro3gAqRtTixY7cC5Gz5M8bg08h0Z5H/RVdY//4mAOMAhDk4+7zFYmVw3nake3xVYX
zoUbyBqXwX+Qd/GYEoyeC1ezIO2blp2cYYFvQVO7upK/dHmZeM6Yb0F71y4OGX+4+ajTXw7YyFR/
arLlRanq7MGx23dzmW2VTS9b6pYlQXe2AKQI4cUCiZ/Zy2AA3schq+PKTUyjfJwUuXjn6EnxMABp
YpauBUgrLMbHQM/lF31qyjedKef7JC5LgEd4M2qXOY9V6uQv1+/1moU6/Tphw7NBL8I24uumAWbO
sQV7XL/C6rSRUFs915NNWKK6k4fOCAxaqmzs7bBw+JFLp7hi7ACMgrMcx41ndXVNcKFDWWGSzBCh
OOGkp1E3YXU72fLaut5HqgGwf6sLel3MwlBFcg0GE+E+ZoUjM63Woq++tL18Gg95ZO5j66fBb4v+
0NP0v2IEr64conyWbMT0yVKOGNrInUAogk8svo2StpXaWr0TpJV5gAkfLugJKfWZajs5FQ3P4ZPc
T/s0hq/vbyidA2mkATqGLMyysyfaMPS0svQSbep2bNRvC1uPPCZfLtMx1S2feFXxqIww32bpGhfL
KVEcq5WkSyyHtxemjfCj1CcfYs341P584AULJiUpAixiIuNioGhYzVXmzHHt9r3Zetao3LZKV+2v
793K+SBkWQ7pJA5IeABjupf8LIc/vhmbt3MxYiPi/1CE8L4pc1cCQyTNbo9zd5e0SeZBcVhuYJNX
FkITOK16Sy2IZ0bQ65ip2gpkr7U7qR0duPDV5z/N7s6B43zhKVAGgjNBWIhf5tI8DH7tys0XzXrv
w0t5/TBWTAA1Qg3GGmpndGEJb6UkD50c1qwhj1+YQOY1PoPZpS1618udoi2UWS88UTSmXjBV4/lX
PIeMaJWilyr+ohtbZYLLwBEvdUlmL4gbqHeER0BiKnEB/SMjV5ha4jq1NhwI7xOXzqijojTJYt1e
5s3GgZV1mQvLz3dLwOYJx2NNhlIGOsfT9Wn8axpS2c+70DlcP6MVKVwYylKOjmsMs9C5sRnpwTPt
ACkTvON+lLxHZ7ZaIJZzPvcI8Vqo4uDdcjPRhHMZCaTlCkWvxo3bCn565pg7vzp59jDDmCJ9vb6e
c/8Me0kgweWHo5mx7KCkhF1LpTgpusb8pPsNOGiNKtixki0OTHUpF7o6yQ7XYoLxdannK7yQKoIj
ckD+dj6an8Lg3kyLo2HPbkg+w3ciKM4+/JQs6ilcqmUcO24oRTjRZkODPvSzklGFNqGBNwzf/JT6
he5JJHKOmU15Ook2iWOFyIKdRDlo+ADjtlhXUxzp1XdFhdGDjqmwutvWgjEmJFcCo/IznQBuPMBl
rqTvo2m+rSF1ss2XeAsKKezx8gVEcAt74+K80FV8rkXOAKdcOyjjLvYXqvbR0zDzZvJJql5nIp7r
m3x+Lb4vF/pdUL4gXml+0gWPzDHD2rDCCtogJW7fJq2svHecsr+5LuXcQF5KWb7i5KUH1slg0qAi
HipxfI+THVfynalOQXJnEB22f4r7P1/G/wq+FW//vHLN//w3f/5SlFMdBWEr/PF/3pTf8ndt/e1b
+/i5/O/lV//9V89/8X8eoy910RR/tOLfOvsl/v2/5O8+t5/P/rDPIS+enrtv9fTyrenS9rsAvnT5
m/+/P/zHt+//yvup/PavXz5/zaJ8FzVtHX1pf/nrR7df//WLCpr9ZOsXAX/99Olzxi+6n8Po8+Uv
fPvctP/6hYGY/6Q/mEI2pEHwDFC0/OUfw7fvP9LNfzIKC8AJeoAN5hL88o+8qNuQX7P/yfxK+mBA
dvGzZczDL/9oiu77zxT7n9qSPFmG+UGnsWQd/nf1Z+f049z+kXfZ2yLK2+ZfvwgvEBSsFrMOFRx2
aEf4REH1c0nLlSGDQWmGQ+qxg9j+gzO24aOZtNPbWpfiY5o0+ltbr52NzO25hi7kr4wttVRoA5by
HBTW5xrKDGiNxCjpUXX+NPq/mcq4dOhuXDYxCLyQIqzP0hOQKKbVwwHrJk/+nXVId/HO2WtHBjVU
t+ahPjq76XiiAX9t8ummrkolVaJAfMjZY1bO1zb4VSANJVKn534374YjyQPSeW61G//Q7sKbdD/d
GBvP03dn4eQt/L7UU6HChurSpEny0rA9Hbu9ccgPvUwnhudrbvTJ8Zqd4hW7ed89SHctZDLxY5e5
RrTbXV+64PaLHyFicCeoVcrQ5COGIL3RwgGKV2Kn5vdubDYkrW+yARxgCdCgdRf8WFmX7L6cNER5
/rN9xyzfu/5je1Pu7TfM6nDrxxgb+1Nm9U+lZf7ov2UKxjswGiPJIOEiFT7NnxzmpNzGjtRQX+qL
2+s7uXY/6OojJQPnMx0houaa5SzLGTqUyJ8k400zfpT1Lf9TBMv+eVxMFgP1RnMGwdq5omqBn5pp
x3HBQHcsZsCQyT57hVrRcaH5M47WnX0Y7ssv2Va0K2bgv0smeCdMwIEnFbwYppMHSkmmopC+X0xv
2M+75VbaO2tvus4x3QeHLUrNFb1k6AQxCSQA+HEiKG1MLbO3KhZKJ6M76zhRtuWG8ntKGFt6ufi1
wj08EQW/xvnKskFDRUwIFEAaez1aGRyNo7YvN6Gl3y/TmSQgmHBEAHnHdVmobM4lBXRIB2WcD278
oJDc+aJ+zvbKTfGYPJpfrU8P2l33MD1Mt/2r+hFaRa7khnUVHg+CI4DO9OsSeYP1o0p/Lr8qZV/V
os6kEtQf/PmoGb/HuuYynuVusGuvNzciVxGG9JdAOqqZr0BoKdLWNlbh9NXQmK5avKsWds2uvy3S
yGNesVtAhBTEtpub6TG3+7t56I9O4xwim55lLXUj2Baz5qM1fia3BzYx38Bjfz/Xk9MQP04cTGP6
jV7OBR/XeYyang+yV901r7+3vZvtw0Pvqm/6P8hRpB/GfbFLn4u36k34ONUbz+rqmQC1WXimF5Cb
8ArUeRPWqtaasCbc+kDcuN4wbE008gCAbxvIy4YNLRCxmH8u/ESkoIZqYXd5lCFSfwxSVw697Akq
pdilwWdQKFs1t+ouTVxrw0AKV/pCrGAgl8GrUIWifamfun30Gxn8XaH+PgfWxgKXLRMO1iGPsXSv
wVkuiyFYBRSMsXv8s3GpBS89GCmviuOdoUDyxez1+F08mhsYLX1FJLJg6Fl64XWxGTqSJtphB9t0
m7R4juKndjQ/XH9e1iSQ34SZh+gcxjLBSjVWGOrjkKKt2eDNTgYia+N8hAeM8wF9oeJW8jiT1BSr
4hawNsusgP7GJUNjLPhCbYbk5J20xf18qfIIQoQFVRmtoCLDi+E7ASafAkIWB7mXxwbsr/5vhTnf
NWb/Gqn2DXXrm+vbd6kT5zIX5Tx5vnpQwGUQIrMx1Ne4Mu+sMHqMJfkusqsn2U6+Xhd3eVoG0C5G
zRIgg101RV0fDTsP4tJwG199LfTkVtO2imurIkCWfJ94soD7z1eUmH0tK1VhQBWsDVRL5kMXpl+u
L+PyyrKMExnLN5zs2vcEaqmmhmuHgbyLNH/XROaDbuHlMOR9q81wTRoPE/9FxWVVjG3ssG6mOCUG
9tt59qymuBvr5lAr4wtp6625VhfC8GjozFxGGC3dz+L2BbJpQ63bqa5ZDU+dX4QeHbxHqR+qvdRq
W3yD3xNbZzbJAC7IvHCZdnllKRmc72Q0aFpR+aDBpjvzWN7qnnaTeZHH//b5IX+bH5Jn56m4m2/s
B+3ZdukQep4OC35Avc9f1adgFzGe6rg1XeFCh4SvUs+/SosCqVhI5sAHB9CqRq6kbDmOF1ZlwTqT
U/zuOYIgEN63tE3asNcZkq4Oxptc7l7jrHlkhN6765oqZKVgcoQrir1dcrMLLleEvDeT1ihkygeY
dobuwTYDq3Xtwm921WwaL6pfwPKc2v1ea2TmiY4F/As8g0/RUpOa7WgrGrh8ZPkext5Rm6XrBhiO
sO5cTzKiBMLlhX4Y6KzpEdrdlvuBQR2HjF4H53brNDdlCg+7ZoXFXA3IXFLSX8adceiOwZ21jydC
g+BtfBPebWEeL+zqskyCnQVlTt79IsmqDIMeB8SNmjG5qfGt92FA7X+F6diV23p//ZAXq3l+ic6E
iQ9736ptxuQA1qfad36a73wreS9lsPvH1h+21D4bdJGMISXA63Ivr8m5XOHy1l2VlnAIEEU6yWE0
ZG8Kbe+6iK2lCTdRnyVw3hVLyxvddGlZuRvpuGD8evnQdCXesF78WuuB4sbp1tMohnbfrw7/t4BJ
SXkBoT+3Ak3VSkqkxQQc30O7bB/vYMi+HT35UByk2y1f6dIiLLv5Q5xwM6YugzrZZDcBKuztmCYg
A2XJww1l2VyWeBuiKUu0mmW1h2GvkUca76NHa6+71S0c+K9bEeu6kvxYlvDkVxFL7jPExfPHRHtp
lN+va8jGvy+WZ/JMdpoy5t8fg+R+DttPqjzPG4q+bkF+nI2YDtKzbu5bAyH9Ib+NXvR9AGu9Z+yZ
WUuLpze0ZGi02+sL2xQq6H4FC0kzWShEvbOfp73pBfv2vryvdgWBSO1NN8rb/1Ci4Dv5hY2BMlmm
waPgyp6yi+7ooGCqhEtf7nv1Xtr9ZCbqr0sGdS1pG5CZYvarpwMO/jgWKU3xYYqeG9XcG/nGK7hq
jYHp2Isjj6uxXL0Tf03usyiCYAUd9M1gZ/vp3qmHo6GVv2m0arlpaWwhFFa18kSiYDvK2kwsp5PA
s0qmcht3o/3gRIX1/vqBrZqMEymCyciqYraNmnVp5bMVLDwrdKIrX/6GEIO8CFl8vJWL7EhVO4m+
5Ccj5RZnzQum+y6aNuz86kpOhAiaFwz+MM6R30Mak4F177Le63vd3Ff2OGwYwC1Ry9GdKEOiN4aS
VIgqNGwedd2AlP3MmOTr27b6cp2saPmMEzF+ncWm3SCmNMjz4EeGLTMkzC8LiCke6K58J5Vb7vS6
yVjaBQwGMVIMEdSOMa4pY1Xt3k0f6kPwZN4xkORgfu09E+suP8g3WximVT0/EShoYGyUkAmRwHYn
bTrMTfLgdOWH6xu5el4nIoT3ypxriCJnRDSj9WTE9l1im160OWVPzMP/aYkASMJf5RCcaoIK9krP
eMIMOdUf6p1M+EFU4uy7g3VsboHgH5Kds6s2wu//x4H9ECooYx9VdNaS5qMNp76VX+ebwouOwQPx
+G39vEjstpKdm+sUFFNWh55ZyYhMH5RfYbBXMs85zDfmbr7rYOWcPfmhP5bHLZb+zaUKutnNVKRr
hlWwVO2g7RgaRDKx2rX7+AU4qkdm9/mnFQdgEBVBsE40eohN/lo4WZNWATa1u/BomgztSvWbQt+i
nFlbGJSCwGoIsyCeoZB5dtNVelesaqmS5Q9j57G2G3vHSB3Lmz0f96DK3fy4de9WXrQzmYLexHM0
w+tNhBo7dpBT7I/8yovlkSFTkZ46r3M2VM6+mVrN3rBrIsp/uSe0PMEKssyp464I+tONxRQqOcvt
vHanHHQPtK0TuTo3pjjat4yopOxyhND/kD4OW2Gz2Ld2IV3Qojkzs9FSEyaLZE5Kv/zMiCu3coxJ
OfaU7AKP/Fqk7ofR0SRvNpXkfdsMbXk/VlbQukqURVs05Cv2iWwd6CBq49Abicl8KZKMwQxaIvkm
9WrlSyrXnhZvBbGrUsidUXs3lmK6YGj9hD6PwicJZIFM9UB0GXt9KqW95TD76fq9WdMtUpDMKKZN
Wr7gH+PgDYuC2kQKvEoQIMu/FnPYHW0jJOAy/OZmVHvzeF3oykOyIJ+YtwJ+ZplCe36JSl2WbHkR
ao7xXWJaO6aRbmnu4jALcfKZDOElMaiZOU6Ss4cSzDlq+M3okju/qV8JUu6iuHuMqvhjX4Jpka1+
n8C4BTdRXW2sdNHQa18hBEQRuE4lLzO2d5yOc6V5Y5DdBjJU/PKvf2NPobsk3U/7iC1m37Mkkxwz
JRoy6y8Fne4q0+OuS1jVSiaTML4KPkHw/uenxvyvsZAVdrTyP8bFoxXA5s04rutC1lSD/P4CMaFm
rYo1z4ZOH80eUI3Zz3adne2GcoP4fG0ZpxIExUi7sprlRYKfh25kO25Yf42GP64vY+1aAR+EBA3Q
HUCZ5SNOHEJZrbrcKrUR8kh4FJSnFLBdI321ZmbQzc7+urC1FTHNBIg0dR7IqYWDSTpfsicJJZsN
0Hzqq1TAkyL/fl3I2sGcClnu28mKpiLqEqjpeISmbz0FQ4UxDH9DAuQrPKtURRgOfy6hc2BPdUJZ
dulz88bqQ2Zrf0O5Fh7MpceCx0UT7E5bGrM2JFwMJfLvFLs95PJWXWftLEgiMcjBoG8bOM35Ito5
qGO5BlGphckbO5ruCj9o3MAczN313boURFUPnC9AQHDdsiioKzQrljXUeAxpaldqt9W7W3WTAuHy
2BFDKxFNqoC3HFG3ykhOTCYaI4akyBunbLP7eeyGDTO5upgTKYJy2XPgN76FBsMicadM401l41Nk
6UYtfnUxVPVIx9OedlFcYZBmP5Yte1ZWMB4y3Gx2g8T8afvCjv0QIjZGWpEpWZXDWuqq/gombt/Z
3bMZWxul+9UtI4Lh8CEa4O6fK1pO6sbIYqwxCDl3TI2dP4d7/ydnYHHsLAbEHxQYKBr2+FxKKFe9
KS/vV9OGv0ZW/MHUwq9BVx0M5jm6mkPEpG8V9VZXhtfJQNelO0L0fizI2rqhVmS34DVLGLKqZF/R
/8/X789KapTVUY0CP8uQgwtzQ/za9tKoMed1X8yecYjuHG/0zC/dgwYthLRJICrilpa9RCDWZ4Fn
0kYqhA52EDROXqokcKiGtA/KjolAC/9T67b7MXXxDZ5qLzhshZ0rSn8mdvn5ieFWgzmQqgCxap26
OWPKF5jL9b289HKWlQE2AFiDTyx6BtM49I6k6YMrT59y+9sylq1U3oSRs5ElXV0KlPGwzgAu4504
X0qv5kbQxhyZHwUPHdwZwbhVg1hdyg8RIiDG6CbQ07wSbsL4RgPsv1G9C0rfc/Jgd33TLl0ENm0h
ksUJBuT1XT9PzkUeI0eejGB01ak9wnP2kmbGvorqQ6NUOytPNl7XlVDuXJ6gB2UNb00dEEBNFaT1
RHRDpGhMde1D+9HIjCnbS1rXPQDBNp77wclJQvfzq935XlLUv+tm88FJWoaxxuGYfBxsrYSrhHFk
zLFVBvlzkkq5/XeO+2SHRBNXBbkZaeyQbjM9tKPd0NjoNPz+fJ375+ebsqjDySGoiZEXsYqI8Yv0
RWJIcOiO+eMIFTPDL/ZIdBXPuYtvcqZJtzdq6AKtl++rj9JGl/BKXuH8QwTXJLUmK6+WtTb7cSfv
rZvoOTlCWw9DlX+v3ju3W77QujnSuawqiB2iMMEcRbhbstIhUevcBc3YeNVrMbr9Te9VD+3n+KY4
1I/pcatYumLdUfsfYgU1rIA0+jR/j3RxQdxbVZ5Vzx7siRuunji8ht1cNvSHHEF5xlIKoIj5a0Ml
tzwwJZr5ycXR3HVAiqfb8RGQXcqw6s18zUodHtk8mAstHFZRLAg3ERRL0wSUd/Coxd4mFBMzL/Gy
BVP23G2kFRejd6HCMMfCg8CIGFL3ggpnFURRmrOUq9rb5pgch4MOQnwrJ7G+qBM5go+W++Pog/D/
s0KqAH5tf7d4MCnkH/4vad/VXDeudPuLWMUcXpl3lrZkBb+wbNkDMIEZDL/+LmruGW/R/MQ5Pq6a
VJ5yC2Cjc68luNLr58Zx/T3cSFtoJ8eudVk3kNa6vWe9JK/1a+wJTudzTwjExq23a5bzRf12kaiB
4BaBGPLbXLGoRkVuZhCpBnE4nqgLK+CDBuWeOVskKCuVLWjIjazFZQ4qgc8sovl4olP+UEJhnu6/
1vfE3aqirT64G1GLm2wGQYvkZL5J802b3niXgiltA21gpc6M9X/knoAnBM80iqMflRCsXqKBeu/f
yqGhh/mXOjnMRT/CNS96fT8jbSVfNh/5/McuP9mt2MUjZ4zzpC8g1jxljzoGWDHK5Eyh5bReau0k
T7Rjf/PbrYUIKENgURROGxPEi28HOkzMjVYG4riLGSg+uj2JC452O3maADbpYa7FTQL2ZQuUd/UB
3spdfMicVygl1ZDbO6IjOxQHFeCijEB2xVDb8L2r7uFW2uKLqlmb5WoDadHJDJLEpq+yp4RFED3q
oHCV4A6REzj/PVzpu+HGNA0CZBOzQ8Bu/KhK2mio/ZAKgGjaT77hV0F0pOc5JMe1Op9bmVX1uRE1
m9Yb72+Z5TQlCV4hUYhXgioG0Kfe5yJWw65fx0H99KOMQayyuuvfDZmLZb1XTJY8JLGv5Jjkt0fJ
HpzBU7BaQxqHWk9bj381y7kVv/AORS3xCBs2vU13GirWcBCRK53lixZo+9YRD/99ix+G4J8rxbLu
x+MqZmoITJrl0chpyczEqNu839qlXgueb8Us3kIKMBFWUYixpjtheMtU6oiMBYW5zzC7vvEJ1xzD
rbDFU9ByA2i5HGrSaHa5y4GfJ13pk+i3DjLuLX1ZbGIs1B8z3B8vsJT/oy/Jju+yh9x509BfKb9s
NZXWzcnNl1qEvrFUpCiD4FSj6pe70ide6rRjODgFDOcYsq1+9fyD/2arb+QtIlywWXYpNqLhXvPy
US+Lb6Sb7lkVbwa2W4IWBkQVhFGNIhxs4A96APZWL9rhuU3X6k3vANFtj+5so7cu9HNjgvrFxw+X
yW2qxBLEllh35tZzKW1tj606nl83+I66dGOu6CBUSZVBQi1inkBye8CedpHptQP5b0f5ETwDvxL9
PiDoz6jDH89SqUPRZTFyRVl70aXYZuqGgPWjzGy+KF2izrN4v9GIVkUCqC5gsuc2Lwq7mYjTZ7lD
txBR1h0Z5m//I2rxei3aieUkw1SYX2O0tM6CnbnoXT5azlv1MvpWAJSthy33ua4Mv4QuLlChuai2
dM5yxsgvi9Yz8i08ovWY6+Zgiwcs1SDilmY9xx5TkB7qi3TgIQmUQPRlVz/IYf+8RRH4fxiNX+da
POIY6CitZeAyG2/0JOy/6Rhb3HFv8pJ99VxsZcXrZv6XuMVTHlO5y3oL4qQLSuqMePF5XoYlXw24
z9auXpoCu1O2ClMc+1sPejVInwnO/qM5ixddAnSe0wnSZ1PM/F9JXHHZcptbWqouwoRKaLVijKEw
3J/Qa99JYfyFBOA9a1zuiUh3iK/t2OkP44N/zricm2B6kkd0rkLNc6/it4K7iW+6oMrzCgUDqbaw
mY+sZuY316ouQgTSAAelnHWoVBx9D1pYJ9cd4Up+qncoZ48vkS3adK8k7oS4Ovjcl6++S4CAArQa
G6S/7fcU3MrTlMIJ9f2VJN8tvrVSsSVgcTirsAzgEiIjEYDrJkuCk5ItdOFZ7X5zpDdnWNjOQTAF
K+MQwf05nuNh7wvBv0j4V/3ojZyF4RQHSyiNOafDRigWwhsnTu3sYoJqCwbG/pJTm21HJauO4Ubo
wnBm5dDkaKvBeVt2jRo5fYuxiGg5StA03sx2Mh6a703YbWQCq/UG/UbuwphOvCI5yyG3Rr0BpHK5
lwex07n9MQkTu3YyZyt5XbVtNxIXppRjLZSkLVQRMwgJWinkrcgaFBhzPRAaHmrlpvHe0s2FNW0N
najS/EHFveyAGju0zjrzG3/w5vSczgQpdvby+YNb9xg3x1wYUVZKgpULEKoGA0a/MDZkOTnWfIkz
nP5F9rjxOJYxEtYhLcxuzw8c9swSz0x2leMUpk7pickxSo9DELuZIwf9E1hByWZKuYS+/Dt+/3Xe
d6dyE6QRBDJVNVsYuuOuYKOyc1YCa5/7W6uk66ndjaSFqaljeRqyBDcrNPsoQIET651X/VjEdn9s
v1YUtnsrYV53UzcyF7ZH1/MawO2QWXnZrsZY7bVxCgebEvb4Jr7Rs+ymvri1y/p/6ND78iL21bDo
9jEcbeWmLxoGqYOv+NRhD8TLHfVBxmpGI9qbfn/9nfwjbgmXPghNKwrzIefaI3s1Dtl7ctT7mumI
7twbbLf2keUtmYs8XSojISljyOQ4YnM/hHOAJQJWN4ze65Dtk/KXhu0DC99UDrrQvHS7+kQ3+iHr
IQ86lFhNnW96hn65rYikNR96IJz0drYjYf0w2OiJ7rtdsrd2m6HH/Gf97sd+yVroUjplrC9mWb0z
vtezwNoe1KEB3IH0suX4153ZL2ELZ9aOuWKVc6Uw0kHrajpx85rEPz63deu+C1tg4IIGCM4SbU8S
eAYU9TlapYprKi7JT5LhlenWhsqaHBQfVXT2ZeC0LPcohapuBLXIMMiuNHau3qOP40cACjaE6+cH
WlNKgNwAiRSz7b+jh3Vq0hpyjD4GM0Iln9xa3Wq3rhqUGxHLdTaSDGocj+nw/tYkt3IoqG0Ee+r8
7IBJuVnj8SYSTDfYfKsisXE8bfHmooxrrd5DNmvKAOPKLu3+pHYkz8xjICcxZoCDhd7VVlyrfSHO
OUQcchguRIQ71Y+etwv9a2YSsvBusXsPNqDlSJDWGQpAwqf58cZhPEfyuosEScIGbS+AEtV6/Fw9
1mqbHwQurMXEEqNSjHFeIeq8uSKt0n18b4JxBunZdylQfTk0DVto3VT28s2kaeUdyOBCQt8Ly5cA
7Fx8v1hNzASjZDgvJ2+aGXmjcDWi9kfB8y27uC4KyNzziDlmRRbBWgEyvK5WMETB+cyzZlwB2PdD
FLlki0q6YzLGwK3stZayVzPWQj1JHrM0e2lSbBFimLYz1XOv8p+fX/+K+mKbGjAmMyUgRiYXoTLt
IqmuOhy/BJwskCu/RmX19rmItRhjZvnGsPPMsYqZnI/+YKCVCNxdqNR7vn+U0HEwRHh79KU9+QBQ
9z9YhEMYDpBMSwKlnQwb91HiJFJL4Wbz987wdIyIk/mWp93Hj9OTfCx8FgxbCdVa8A+Z8HYgYEYf
dZkEJ0lHY2OEzN5hu3rX3sWIL0ov3yk4ph5u58Crn+5G4OLhdBqd8nKCQFEubaP/ImM14/Mvt+Lv
AJUrYqnfgO3GvOPHa5SsSqGWVuPD8W9pbzzXRenW0RB+LmUl2p4hdCBJB3wQfn2UUhEMp0nWDOYD
i6Md2jAFOpl82Ow9zz/tIlT4IGeRuVC56HRKdG7rp8mXgRfEsXFRezO7QI5wbCvMXX3tN8daxJt6
3GZlonO0oDTR5T26+Cx1J/mFbjnY38GBYK1vLtBclH0AJ2flUwlJ/AXlF69DP5ECDiENZmwp/bH3
lf3oAt9R9rab0Ksq8uuUS3dhpakwjQNkl1Vx4VYDgpsSa+MRODqcz9Vk1TPdHnOh72ZTdXKFNhiS
QBxQsqlv/ii90UUSiH0Sd5uAaUNhlqig4kRylVQ428wTTp0mgC+800H4ZiATo6q9pTGrD/rmLuff
v8n6EimLWtrjgMN0Z1Qydta3Vgy3vtbCLopiRg2jw4mSsrlkYuY3ifwjs2R/41PNT/aTp2bOb+Pm
JABTxPBqCzkaONSRg8Rh5qLRjPEVjg/WdxhWRLHX67//Sdr14S0sjAlVqijH8OdshUVnciU7ezDR
Vhd9Ww8BRLbh0tdGvz6IW9iUgZfgJmjxyXoHlLpHOcDQImq8xjnFTmprA5IPI5m1gzXKfeH2obSr
Nqrb6zoDDydh92ZmC/t404MiAa8D1sVOB4B7SYV+rer68fPP+TvA17uBQZMFmzwYm3wP4W4+p9JV
UdpzXOp0geV0coKRUx4Koi0dBsxJABrkWIIHLdl3B+VnfdIc8d+UDdaV6tdPsTCoYm9MZYSz4jlG
Qb4nh/5rp9plmAccAAv563gcngp3DEe6pc7rhuAfyUvEAKOPRD2ZDQHdTb7mN0HujGAht4EvEaZ+
BDjJjRtff6e/BC6C0m4Up0abreokMidtf5htHAD/6PPPuh6X6b+kLAyqanIagZhsLlcy2e7OqOU5
wLILJgcm9Uy9zcc5/4G/m4VfAud7vtGjRo17YSj+/xcEKO0e5GdzfVTy6sBoN4elVxUGm5wIK4DF
gb2Tj+LMAiAPbFQwmVGI56ys/KaQL13ENLceWz8VimDjQrcELh6j2A1xQQUIlMv3ajd9Kand3WMo
3MM07r2yl7z2XiFoM23tyq6aARPQgAAmfGco+3jULo+ngs3z2QzrQkSX7IJtLdxLqzJmUFdAPQFF
XV4Y9XJKhAJwU3/7XwZaprB9nr+e6Co/gS05L+Ru9e5W7SsgGLAqixl+QMXPN36jMamSKHGkIHXg
vvQG+JGDGMj7OJxnpchxOkTueElVt8Y4H2b5cjv5uolwsTJKId/+BAsLrw6mNtQa0lNxr/n5HrSv
aCPQML9sxqdr93sraWHfAD+uGkXyniZ9/RsZFIe0tXPjzsig2c+tcGP1g/4SCMLAj5erj804EhNH
m+ObvHYYSmdzVtZg43qHqTd3fN40AWumFD0zbMujtoV/LGxOIvQJF/t3mYOL7QWU8vPAdDNb2/Mg
fthy0KtBI4SBognbqXCQC0vaWwU6MsLsHzO7fJxrQ/HXgWBgakYj5oWzWVCfX8HSxsmY1gU86bza
vUyoEy4Y+TQvO9e+9mDeGy+qg3qUD4DXzi5r3O48V0vc4fVz27OqPDdiF49TparKpwz3WjG52aV5
jHwDmzUb+0Jr4wKo4QHWEMUC1TKXJYwk0ycrIkApmQnbiivQLgsHDF3EQ5CFyK6RUCRy/4XnWFOb
W7mLV2gKXVuzFnL7SWt82apHr5+oHlBVJH5ugfZQ5yS6q4oBjAhmp89EP21ns76Lwq6omWPpDdsK
C9a8tAKmBwl1WpTmlgaRUWqBUZf2SCirJxL2J5DqJg8DZlGwyA/w/p/Gz/G78ePzD70ldGERFavQ
a2uEUJk8ClLqFhhX5XFify5lTZ1uj7a4by3thJQUkKIKJYxsazQnHjNy/RMpoJXAfhjmg5bLTErE
NbPoCAKQgR1MmVLA22ZbR1kNc0CXhFV7AKFi7X55Y61IR9LkCAO+CW+EAOqZePWBO8wudg3/F2CA
aybgVuDi8gqzBasKh0CeYL4FRMjNU5ulLi83rm9VFQBhP2O3gO1rOf+UdUlqVjTpbYMEho6l7erR
kLQ/0QTgVLwDNyBYXBhQ0JxKUz7jmaclDaZWODZ68fC5Gqyf45cI+aMfajSA3uizsgmC6Qp9HUqD
IdhNp8gbZ1n9MDdnWcSfed/qDYwFBMnEltthVw37DHWDLOo20rJ1pbsRNT+wm8AFUWap6ByiGo+E
zAV44NUESMvodzu613b1lpavHU2d15JRw8Yvc77jW3l1LiSqMSDj7hQ3VUU3i6Oj0X2v4HP++6+F
sXV0IuDDsUK3iBrGjmtcixCm6OBvK0uAjKWFH1X6lnVdC6ahdDOPMZhlgfn58USqzgrwMGswDi/5
UwZcrNhuMOdzH3u6279VtTtjzzxZT6lP/K24czVsmItq2PDWZ0iLRSwGIs+pkwYsI5Kz+tcMdhNj
jUOo38m+iau5n1/pag/kRtxy3XcCbfqM+g1ze59iK/5F36Pp71bYw9Hddi/cZ9f0MbtmHgv+pH5w
K3lxy1yNSVskOKhaEnuqU7tINmKGNVdyK2HxussO6GpmBQm5nO+AHnwa+LhRhtkSsXjXI2WZlMoQ
oTAwK/JDIm095/kallHd7SEWz5kQPYcJnyWgSTV64APaq3fzTDXIFoLPlWHNGt6KWrzkqmvjMrGg
C2SsQn1owhgDJ1w1/tcjzRblxmJkUd2lw3ykGisFKvZs/sbrN316vxn1r77lX89p6YIZ+o3lUCEx
nstkoxhKoBFt0ZOJXANzPMm30U1CvQnac3va2mzb0o2FM86MqrHovO5LG91RmicJbJD/2wdb2IoK
RHVMzyEB2/R2pCpOgQNtgVauaQWGAbDQMuOB/NauR5bGRtrAvuuNYjNBdtRYdKJ0C/FmVQygGkAq
NoPQLptYppYKtaIjXRr66sSSKgBT/UtBZO/zK1vr2MOByFidF7E2/xuob5HGQzNZaDuqQb2zfO3Q
gV/XLdGMYZisH4LxAGSA7Z7M6vFuxC6UQR9obqHfimesVDumGq4ucI+kW4O4q2WL2+MtVKLOSzUV
hffj5WcFa5u5nQOSmoeGNzecxCM7ExSF+zB1uzv9sL1ftqb1GBWYCehQktGWZWGKvSjwiOEHAHfG
F10pH2St3HDQ63dpKaYyo+n8tnre5hiO5TnslKBlvqYlZ97yHWmlDbiN1UgKuO//yFmYXsY7GZP3
OMrcPe6/tsye0Q46V/bNQ41i1+Zu3tbB5t+/MYxihIHVYcDBNIUARgbxhQ5YU5isjTew/o1+HWxh
gMe6bpVYni8wjO7pa4ktNQqCpv4VBVFnajC+nD9/LvIdeGDpxm7vcrbTN0dTpbzkag+R3Aex3EPk
lC4CnP1wHI5z8af0jMTRdwB/fGvcAaB0hlNAVWunBKQEvkCCBqJ6/fxn2vy+izfJu7yU8vm6UaFJ
vyFY9vVdvKMAi0GpRD30Yb7l+daKCbe3sHidademFepiMHIv8n5uBNeHKQDkJlaeEw/liw2HvhpM
3shbtg+E2JhEtYK83hlcGfDlWmvPmPWiD5RItkkPslrXu5W3iOlkHRhb0vwytQsaJdfuigIUFKv1
8shWvJmCa8vBbzyZJZ0n01iqiAwSW/J9khFE5iaW6jZHLOZQ8RP1fe9T3ahvZeaYjprFcABRR3vt
QH10FIFu0F63R9fXYpbbW1zYnU62okyYp3WstkoDLWeJHRcZYCGzzs3fkyz5x8ZT2LAIy9rhGLGm
Z7NiykF0ioJ2112bgCDfmfbtt7y00+31lLXy9u0pF0bIMK22zzlEivsGJEpANjgWO34vbG62reY4
t5IWtocPMORdCUlCODcR0wNndj44yYXNFj12rEB7Qg6CfWD4/ZO5RZi6ercG4KLRwAAW0XJQwQQz
ipBQGDFCLJskoFDaBtNdNSw3Mmb9vdHPSRVV2SogY9bP8g4htZef0KDc9Tv1Owv+ZPgV9J2/zrTI
e6Qst5RiliddlLd61wXUj3ygqwBvwNsuwq4+8htpiwfBc3GoxR7SVKz0DP0dZqndSd2KQGdz/9sb
v5Gy9L66mVbaiC6TEovBmN/VUmsX5o4nxGassfXc2vDDW4qxeAElS7qOgQvSzurSljHPryrh5+96
/hM+O9JC8ytCZK0lkDDI2AmRmY1GnRulNCTiFlbvlqiFM1UbFFvzOe6b+ucOCKOS9awJgSpXzudH
Wm0EgDoPKLlAHQIr4MKHyiJYM0UZ/QYAhhxb0A5i7EgKB+C+mBfrL36uLmBa3HCk6wr4j8zlmK+l
qW1Sq8iBWJWrtloM9WMZG6bNTGWrnbLus3+dbznWy8pEGDoF56v9eV8g9bBiWh+6edPT77//waYn
JlANIIZgYh4Z0cJjRwnrMIRZQhpmbPWutIs/avajU4EREYBrgXpw8cGmNDfTQqvxetFcBPLKRRRs
8DbnLygQGkHl96HZb4XuK1UT8MeIyCX/5jpdvOWuF/IJbNwzISBH4CPZzZd5NB9cBF+2GuArHwzX
B2Z3IIhhVhF/+2h7BZrKTVEDkgqLrPeGPx3AiXbsMRw2r1pstU5/txkQBp4vNC0wsmgtd0kMs+6b
XIawVkhORECUZWwRX/2u7LMIuCsMMMhI4xbn0eUpUS2OaUUgrkTlV1YeMrXaMH2rMgCTCShqS58b
sh/vrBhKrasbfJ+0Nc5RXXkA1aUAKNhihvzdpuMsN3IWnmOw+jJRJ8hhk+SqfewBGNY3J+AAXlLp
2Ou7DeP0e5z4Ud7i7uJ+6MZhPhc4ovalH+0ItovnCXbqEXcLKmB+OB+t+0dhC/9RNX0FrncIS7Dt
ooQzdBKg2Dehk1ZVbkZyFqEM4ChfmAjeJUIKfjTUwUn8xCXxhxBJXz6/t3URpjYzPykzx/JHdVB6
ZO/6iHZc1PygZukU6cv/JGDZOgAcP9UnAwKYrLkCooiSvX0uYVWjTYCymqhgYRJm8TGEWC7FJoIE
tY2dKfLrGhSUSel+LuX3DAtj7EDmBcjT3/W4hUcfIsEqVDO2kNGxnaF5jZO45TOvbfYEHIx9x+zk
tIXuhn7eb6f7KHbpAI2JD3lUMojtCkN90ftBZCYo5crW+M5SrZUOQgT823AcZL391lOjqU/TxOTu
m5iKA/kuaQOYb+zRbIXpri05Q0ODtCxy6QD6KWB4GGkYjRWYC+Sp0mxVjgUeAlpb0+2ag/Ax6KyO
f6sbcZRczk32yvq+PYpDW93VaBKeMKU4/GhiwP7ZbSk0nYP9VMVN5BT0hwng0A1bAIpCfaq7xoy+
EiuRXKWt1WtZ5FBsue87GgJxVdzp7SAPhzJKm/JkqnmWepookulVBM/hnU6KKH8ts16lwUiSXtyh
QY9JjkZtw9GK03tdmjWg1pSOB+lEB1QSjbxuYzsmapw4lhFjAW+QtMKNImvaRwIIUwcyVXC9edJV
DwMoqrxBaUobVBKgkrbk7j7nfQcRlhCmiiIc1IbT17wwUqD9lPrJ0LriLKgTYlSAgLsj79ovvOmx
b9SWWmzXWMB4xRhKfpyAKB6QpuWvTTFkV0vQFX/AfMqdSg3wqg1aGqpk3NdWdJcSuXWkkWGNXuCS
p/WC5WhafjexUnN6RnZCLrzlXR6Sgkh7aVIUh1R54lVR9ijVyV1Fy1ezHS17Ekh9jrL8PIjaOWvq
g5Sr3ImzkdjAabxP4VrUCLsDWkV2A6dHUU+vlcibQ62UsVeWgMW3xCn2armRDh3XLQcRoXTQI0M8
AstR97VckUPNalPghWuFz0sZfHtK9j3ivHSHtJQdbhIUBNBdPumRSR5pZaBbLQ67UaNYIdbItylm
V5MT7oq9iPCgY42jsilxunSM7azJfE4m3c1Fo/MnKuao3yJBzFSpdlRO4yPgZS2H4K/JMr+qtVn6
aVEG4D1GTXkCQx0dSlBjjFJ6B+hzL2apcQGg+reYJPB5ZRbZ09Bf5HZ8UyVqPaa8G06WweO7QlUB
KsLin5LYl46h8Fc5k6/MHI/FpBdOxS0nG9CW4y3G0Vt8+FI7VFmaexoap46h1j/RUJfd1sr8eEp2
3ShfSWG+dgxQMhXePxBwZevUEDVxM6nUbTKAr1fo5KPW91474SuN6gORZNsAX0LTnhvi04k+g7IS
2228DzkTnFE50rG6Kr3oC5USUhDOJn3pD20RiBxTyBEeozmFJQBBMRNzMZvR7caHTMTQl1WeSyV2
Syt2ZQVFouoNgJxelFVeZfgpOKOpAuwILX+z6PCSsvhIuPJDyDPfaMihSvo7oxlEB2lhyHBRpagB
w6PmOAbHgGxWpXbbx4UNIK6XqrKO8hA9FSw9T0oWFjI9aES/szr1sYnifT9NF33KfiTy6AtD+djF
0ZnoxkMHvGhqoslbpc6gC15PjIsY6a6UNW5bjccqaw4Zz3+KKULZ6py2flw6w/izs554JtmyaqP6
Pll2/j017yfmgCK5znxztHMk58oLqfwkfjVzQMh0znRXmnfyd+luAH1jBPICX3mT6BeNupP1tf4u
TTCQbq6D5ZCBv+6FPqpXID8iRWDfGvKkShMczlUBxZxI3X68I7Jr5a6l+ATqlduYDZKMU/olulTq
TPD3DCcRI9oyzVBI9yNxObC00Ax4kJ5gj2yeZSAdeFLormgfO4yqKkLmKToy+3yyhRjjC4Jg9yO+
kZUlXzDHe2IC+wZaEReWGwvN7VUeymdgaDkCf2jaBCwQ3iBG9wUQ142R2X1j3As8tmnFLwyQliBT
8giVHFEFmGXpCt8Uhik5FcjMQYZxhWcFFb3G8uLS718Yv0rFAQ0imjjkgDGrTNhL9X1GziPFtDJq
A6fJcoo4ty3T6xonEwABBEajJwCkcc1pEtDiSIarQKRenXgGmISo9zuLP0j1C43Qh6b0BIgNlyXf
mNEEAn1RZSwDas+CkdowAkigm++ZcZKnR6pVjihe5LgOBKDwJ3aVe1EcMh6iITcWO8XwmsRRAUUF
O1wolWfGA5oiTl/ITq1EtmEUIDoMePRFr96g4WL3IyWvhSXYcIBxGYPW7JlOljtGD52GmS5pcsmE
bSuf9rBEmLgXr0q1n/QdPqh0UFvHytymCwzNZ/nzhPVavQtazW/lAvsAP3MeUi0oYT7SQGkfeixI
owwsPlbTrirPFIX3waVayKxHicO+pae4D7Vnynwty9y6iXdSCpPotYyB0tpNEbibP+v4JDYh6RyM
umGZHyPjgQS82fKlS91qbJwBKaVseNLw3aKOlT8X6L1a54oHEyYRozPUMPuppcdes/PSw+XHrdMm
d1ip0WMsFRyy/sj0fYSI5ipixja2tTywDBdZY8l2ferVyP1HbLsprW3VTmfZY/SVii6NDkD6ENow
V/aF4fb1VaZO+dAbXlsHFh/s6Nz0AekeMlTKCn/8TgWvtu4i4lbYEqdBZNhSv59Sm53qBKSfopOX
bvpKpX1yLQFwA/9zMqUgyfx5KFD2yYGiSQMy0PbE4fKMEOXaRHAo97s0qNB2po6ZHnUAOhCnfRTb
o5b6FpJ568zIuRI9pbChvFw+R6IngRe6c9WudSI8allwzO5hfMbSn53n3lCcckBgk3OenFS6E2rY
ITeODKdRw05wtf4yNKnb8H1LEBzoHkH2mWMyGdXwMn2qtHDEzZfnqt3XGYbDYSpap2kfMB/W9ve9
8TjKu6QNQM9WYSnN3BUF8C5oUJXUnqyLgIhAPBTZieSBYF4i6xwPX6z6lCtBre00qAXNXiLypZP8
hMIMuzJ4z8WdlXQuinWgY0t0OWCSzfjZBL0HgXk8JfoL13xcTmT8aKjHNMDZuzIq3sOdAm2j4ZS9
xI3odMKPGOFZ8mNAjUfwMB7jSNlXOd3Ff5EHefjLUmwyOaAqNbOnrjqAvnTUHTkJ2s4H/Vb5SKnH
mxEa8gxUOEFz8Jynh/nazUMThwXG4i3oFwl1epf+bApPAKBX+cBinydB/UXHfyFxhH4m8UFJvNjE
KOgx0r9OaSDFe5mc00dwGDTAkiChyZ/LDvWG3jV+0vbCTE9S7Vy4r+tvY+wZ1MH/yUpX42dUdVo4
n2fszQjAvIjMnaTb6UgxUhcO/HEkituwHdUejOqaTQGIk8AIm8aOxL6y8ZAox1p7w8HbfmeicM0y
1yJRyLvrqOeuqnkyjGbjdDzBaNtO4SGmA2xjDCqsOVcHGRyCchcIxVnGSwYhuWJBQRusrV8G+teA
aBuMPcNz16s+n0IDuzfgMVV12Y4U6mgRriCI6HlMwU8IGCuVuK1us/YJE7J2mZ/7pnIU49k0rqUJ
C3cC/RnCMoN5BF5JgScTzIc+PprRDsM5dmyECXNlafDGOsgxRKtlLEQA6hrkryF+yISHWow9pcK9
IJwtT2K6A7OQ+W2y/qJp4xoW8/Qatc3Mgdkk5D7NFVA8XWFUIgDv0Bjrgcc6CSigPYwz4w7+JS/2
JjvEnU/at6x9q+KAJ7ukPmiCJ/ZnRQrwIUUFGc2r3p164K+g82uKrlbe5dY3xXSL4ZLkiJuGwTaH
y2iYCA+DrLO8zGROnOR3ltK4Mfaw4uaBmZVrjlnYJI9JlwVm9rNXfoDgBuhUGfGZ8L0SH5PiSeq/
T2Uc0mmEicXHsISzKGl3bQ+Wc55cMcDkaKzS7UFBj0spu1MkEq8SpUM55aEaSbYy/KUkcHuT5gLA
z6sk6WurDH48Kh6v4Aiz0mYZVp8lZCH9+KApj824l4joV8V3Bq+gX3tY8HpyS+EiD2dN89PugQDA
S0Zkle2T2qPxhU+eld5BOeTOs8YzLfAFzyNQf4Z2z6ywzb1a3+nirrdyf2xf08kTMYmO78YSC0Hk
Lhr8svYKLXFVg4LbUrHV9IuFlZWm2+d4TeqLmgghlb2Rpwjj/FSRPVPQvdjy8/yiVQH4ghM8dU1+
TpQLhR0QSeeiMovPuxfQ1VFKUCBgyJ7kkYNkRIi8rr83kbKRb6r6VYoe40iDJko2rx/m8AMz5CM4
YUSMBOWp5OSFYNdAh537wc1PQ6xAK424QvHrzi/a4yC6Q40xLCSidMJVY2MBbpZNR2YcUu6V08Wq
HrKkxvRtWIuAORm+SqrTToWTpEjRPUvGLF+7SxUnYfdt/FgPHhAHdGQDqmMOP4ohKFSnK7w+fRJb
HojSscKPkE3ELcqLlRwqWMr20IIGktYnAZ056YkNTlbUboGr7LB9xoz/x9GVLceKK8EvIoId8cre
++LdL4TtY7NqAQRIfP1kz8vciYl7jt2NUFVlZmWC6rUflyg5KtLgDLXZSMysk6SA2wDe3QH7OcdQ
ZlpAGKL3avto3LOpTKx8xo6R9FUPCrXAp0SfnJhdXG1Hu3verMwxsx7VEL1hkzwmPmXsLH6q/H04
JMJqTy3HqvujGT0s5X2RnyZ+iNHORbh9Tagi9EctO39TcbmNySDwXfKIYPxhSDIRvHyuDR11/poY
w3JWAd+H/hDbHH9XFRlwZFC4uRdiYvR7gh9FNPritsEtItqgBElC82JYYUx08GRLHvEKdwFJafM7
bTmSktBopw1InBmOZl9V8Kaq4zJfA/2zTE++lwzNe+d76WKeOT8E0z4MLyu79uKzGVRShrFvHGcS
M1IQQ0TGkqP04vVm/i/deuzLYtuzS6k4DnUVPTJz/qbweWx+Fb9reXDsd2M9uezUeccB3Zv77eOH
7RoWydfaTyoWr8hoIE9AP6z2iU9IMEtmie3wwdhXesrnht7CychtuPc7HDTs1Zm/JNBYWTYRxvx0
qX/WHiFT6UDfw7IwMCYHN4KBvvQZTomHHuK99eIB5TqMzbtVvrYqNa9mtQ95Kl7nOvLYcQ6xVOmh
5Yjxh9FY9Nmmsir2tl03RwYiE2728jouh2B+SGHFB61hbfxwxXii/m77QPci68I903OHDrRDj7tD
5Z8oXM56zFdQ2HE4Wx9Xe7/aifKywDuEfY4zXzkv+AV6naCtqv0reqjB21NAOJP5bHfwge9QksZ3
a8WgFbnIFfjtuzhQ3wGCBXg0zI8O4+7ffWAQsgitpPozYYYJiwd6nL49Px4O0kGxN+JR4bwSRLV2
sfmLEt9n7sfD/ck/LNjJXy9bm6kHw2LvYczoeWnZJaa994dr+IZyaGK4e61/IOKTuGBFDNDqg7+u
Zk7AX3hwkob9mfca4hUqcZsg3TvqvNR5m1GoVAzVf78Lyiz82ZpkRUlYd4Jk5q752PKwjEJ3Z9hF
YEYjmaMR8Vew4MYsE9X6malCFA8HPkzpOcMJPNS8GFVuyFw82xQ26Ogzgwift8ZQ8bR+r1hngs1M
ebfHJ1/fnfd2hoh46t5b+CTXce/GY5N4BzpjMRpflPzVNHPX89Bk5r0JEhxyjQllpmnw0/8DW47c
ywvE1lV53tCQo4sLCoh0vCrHDOinBC17edQHjl0X6+BYUWPvWyOjPDGa19Y+LKJKgiYOruSluZhz
FNKdNGPlFEMbVVcEr5E5pnNh7kp5Cb6bvFVJgFfhfWgi+yh4vLYZruAXU8Xjm9EUlF/4h+dF679O
wusaf9xOcDcgv6MfIvVr3ehVILZ+jqZuNwK44Uf3hLnLzT3I3bJteQ34QZDYrfYs4X00XjaS+c8b
Teh0634oxBzADOzcUI8fvEnE0WN9eoMF2glwbtAlIrhyeejC58B8r+HBWwJfy7b2lxtx68dA6DyO
meJNqNuwm3/kmYa3eYnXt9LEXJo2nZs6aN5B/tenxYmNo1TYHXSgb0LF/dJdXPOYYbcPnm5vAjVt
wTa38zeBqxh/uxM/LtX/GvCHjN/DpUwSy0+tAzl6+/lfc6qBc22H3koNKw/cQk2x6VzGd5zP5Zdb
8brCvc3cl92uDNt4Lc91nbfbWfj3Zrs4w7MmSejd7bKNh32AGZimqJBE5ZMq4F9iWVnTfIwh0i6e
V1B37nzHECNL5IVuSLlPKwd/CFV1zvseiy1sH8gn038KWpXxCb7F7F1D6kuMu7BiV0Qgg/DUfkYO
Z/1SplVzLd2fOnjumkh+zXLnmLtNo3V/8aqTgiW2da231A5x8yYD9KcC21dVXFYCG18HXe2AypFY
BR9yhI8cUsswIGBGPo64InTcY3RKXLT20Yyr+mr+udCdsZhA5HUlQ2RN8fK+HAHV2H8LbsK7nuP1
2qy3WcUAD6TKkdG57kPM0RmmUiwdlHWCp00sBD4XfYPZsFjhLYkj0A5J/eTgF9CZ+VoJ4HMXdYA1
IQyujviN0LfbM/JmMo6pC+zngT2zS2nsOO4flx23fX0QXbo+FFlLH0/f6oQoWIkHjfT2MSbLjr4D
07DeymdqR0h5FDsjyMdnqlHfouAwGH/16+gjmy/3UaP12b3CElUUnZ0Y1g0D4pRt9qtJD5iE++sK
W7QXvF1bKi4Njk5pHcYjc562d30i3U9QHVee8uUIsAnpfzZCR5q7p2PanOFsNbR4CEPO4dencJmn
A8u1tXf8Y3mq3/GsRyvCSP9oqmAKoNydwFQYoqcAXYGrLExph3Cg3dTmHtJLrv5nS1L07Qyj/Jqi
Yy79on6qV/i6N36uPoFdbCIez0ju0qKAxB7ooyfzUdzW+a/2EnYr7agncNOzE7zoZfjslujggB7k
/Ger4xIVFdM9Eux+VPkPuEw/fWIlTyNrEHcxvqePqkB6fG/k65vEs17P0kNeUtGhDqzGYUHPhaI3
dgff/EGy38bRLiedt0XjM+iPwTkvAAmW64aojS1VTVIbiQY8AeNpK53+KVwMYodh0WrR6AFj/xfY
gO38vbnHGMt+1u8JFZXly40pcF5OMcayj+TvinR0Ec3j49RuFzpfwZ2Tm8Kn9IHR+Iie8WI4uwAu
nJOAvtKL8Y/hu//oajQj7CDCk+k/Bz3QBnFZl92QszG1vp2zRM42iiOCcmwrA5cnq4O4+McQjQsm
/juetw/FxrDbEofkDCPoJUy6KQc7MVkctn3q2IukfO0NWGExqyhJhl/MbQvDTTED+QTvaOoF6fLx
aAnDF+eI6ka/NnAGZlRuiacA1kb6bpYpNa6tcQIOgBbOmTKLHQJ2bWjc7+uTM7wH5MscM5fjMVU4
fhPgsLhrsSb8NgPfn3b+hT2VfWG/9F5ewXO3eyoR7fsNH1JgcDZNfBTjihYTugRh4FLTLb7YGH1V
COw+RJmpGivm5RkXn1iBwEXSDBLtfGhnT70PExMlqPvt1dH9ntZDobdPUyPjCg/LNBK4a2XehmGc
DSlc14BnAuVr7kb/CxOaaDZ5vlUAhtwmLv0RpkWInJxmoLGpv2FubVSmtZ2WYYAHXLjNni1fhiIX
4re7FSK0nrdXYui9o43EMZCWbHkRD+wjGd6b7VUBzi2B6Uhre5npd+ACPndhSVrd/aaOQlR5LDtE
peb5QpabLd5la8c6tJ9BXQCx6+8b+daIWf4/Hgv7jhCgx842xsr8tJYdpjqKzTTntXSuXL2xZl8P
T12T9+HzzPE/1Ychrua274IjZq/EWmDM1t6qKqsMHbMV9eZoMI6ELTca0SNg4YaO11acLN8AFvgU
lh9ee9NTQaaL3Z/X6q51Gs5ngiSlqYcN51CdJoOmLrTVgn047Gk2vxnW7h0kP5R7Yr6VaGzH4epN
biSpHfP1U5TDSck3hQ527VhiGiy28OIs3Zo6xmcgL7LfqaCwCXlbzDYbcNCtIYw6C8jc3cLmor0e
Qv3GQq8I5icZYtKpE+HtWhfH9a/DM7EuPXth8Cl2dtWy7DnufEn7JCjRmKCaugqCQhOVHV9s86GC
n0FUbwQ3Tel8hD1mPpMVCAOK+xH+tFQVFapB5SLQibJUYObZArJzQ1nUHYlK9MoS3+8Eo05WQ0Ng
P1dh8Nyj1RqcMnP7szFeZvegxve5eV61Spl5LksPhvrvHIYWfJIvgW5TBU6o7TAc0TY251MbQhaL
CUdjf6PRLz2HPFfdR5atvp2xud+5CwLOF0Aj8IMTdLm0KC4I/M0qXNmNq7Om/Ai9fu9ZGFcm+LRj
FoLJMV5cAAZLiwu/kh8jxGXIV9qHKwNMg2Gjd+heAA6WcK13UR5Nw43hTRexBs6fDT933Yu2/nma
3hExknTDgfLj1v+RWuPF6iKBSdb3jJ1nGJnVi3ys3JMtJhwUfJjx1W5PM26ZvrSyKeBZ7wSR2/P9
Zq1H4t9qH385dpdkSx+ESubrNXbmwl5Fgj3dxPMRAqy/XAevKVgvDbAx7OCUBuykMw/1jHmJGk+T
8Qd0tHu0y5XOXPPPoVPEO5o5ZVdoqzn4rd6xGZe+BuIEXGNq8cvwprDqObbA9urum/Z93AdBLGG+
sWB5UNnHfpZt7PQXIDsVBspmWD5lOYEPVbut3TcCUezAspp5aVIvrDKE46Z1MMdqA1bu41lwA5Ng
iV1YbOoJseMEe/2DOaKy0SN7gLUc1IdR1zjCz2CDixXKv7WChMwOc4Whzy6RtQmtoQgzsaD0sc+m
OegOoY5+FbkrYvOGu01e2QDiV756Nc1n4RfBCkrLeV/96bx2UI6Hjx1wg6egsTS/OfPR8gra3Dlm
HTz/wT2E1anRhVFd2nBMpn46MoyO1iRTPLzS8eIeMORC68LsXmXjFDTgX3yy9j4GDtXi6A7dj6mb
46hkagfthznP6TRZ1352bqs9nX1pPs1hkIbBqWntpGkdyGqRtex2gCHsDR0ftfqjavz90vLEk3Iu
5Cx/ZD2J2OL9H57C3ZMc85jpvprWurMpKCmvQrykUWWTNAAG42aazLtNzfsUqpMjkDHCW9Ad2FnQ
azIHfzIQz0tXx9jSOEuJK6gVJKLBUdTb3mywUz47azxrL/FAPKA15UhKbLmdV1WLlgNcF7P+CWZn
/dDGBsCVBfoHBdKv9uBnT72Dhxqgrfdlms6DPwFV6lPBZOJUYEgQLU20iroFM1UDvmoAg7OhzM59
2q24jcuxIFV/CPEqETHFY1ClNYMXm5MP6nlF2x+AG9zci7XA3wetrND4g97ZYkduC8RyrGmLaPqF
DbFnbBGSsyO6fsjpBtRQuV1cAlgFkQCydrCzrXszq1tdJpQmCzI9mgLcXa0Pffg5bADWYgsgJAiq
pX+xnSxkyTzGASR5iEdVaQ9AksaOlzftyTZ2wbCrp2dW4UvMJErHtGvNZLV2lTptsOypMG5gyCBv
k3Mz6I3xKe7WC/ohAnMWD+SiWQi7jbrtExu8cF39Cv2fmry6j5nbvVXj16ryAX3/1Hoo5JjlYaXk
nINxPzgfvq/iBhiv+LMnmdjVjejcZy8hmvht6LFsnAAtczDpsecVSHFto7ALoPIJqfa+8bmQbwCE
TB3t7bICxdRvBtsRMIst1EazirzxIOHfLQ81niXHjGr0l87/DNG5959eeFrt3JtTN5xiH4Zd5r9S
H63wbwJV40J93FmfW3Cp2bsCFOdgNnndrH/28AM+UAqZEhLbXZWW8N+pGAhLTPq1d+Am3iT+5YwX
UKBB8znL4+QcSpZhTBHtPwGeLChf/bAvLEBFAmj85mJ2BtLX43o91U4hrW+OzkJNT10bExfDxpgE
yKTBeGyTWwsuZAxeK3RGjXmSENcPmet8GARUHrBmx0iVZR/GBs0sfLVrBNXeRozrcBR2yOuCU847
gIbq2SWgTMIQmqkUC+Sp5necEAJez2PIjhhn8IPosAmQuyBrIReqxhojQxNLcHW1XlJw/a+zS5Mp
AOSvuqgKsNSJppyaTmLgKSsJogTfusbXQob+RC0/Yehdpe/tBEyhhsa81su/BWXLQza4ARq+FiK1
Sh7RdopgQeEsV70cIO+Igv5vtp82cmu2fBgOMCtJSXCsgh0Jr5TcRn31IQna2mNngGEEihY+mriX
cN5TXLdlIArOgrj23bOaqou1zlW8rOTY9lDuG8vnYg1ZJYznYIB3HUbFphs/fRN8JvAOl9wmDid/
V+cwBTky080F4GLNrH1gEdDYPCVAd4ca2WpQ9BKqf/q6TkYf9UTTXemF79Co5WPTlclWX+FskjCj
isgyg4yYdsGCXtlxEwcP9/FrhFAthMyMJVhlUwWp43G0AzOo8u91nJL2MQFNeE6GnY3+rwtQp7Hh
09D8rrZzVwznp5wB6D+m/qqorPllAPQzG86OWf25V94prJ1cbYD3h/W80rM3GFltNPvFAFg7Vg4y
nOyYMaxKCrUzwS1NnhWPfgOID68KVTzyQIsgY3qnB2TINeJoyo/HL1kvoKjmHzf84As/2SXwY42O
3mM6n3V7qXHGlQnPWfA9y4z7yheFIiybIbCoLJSEjiRkxl0KNGwAqQCNfmGCWVraMVtMPzKX/ncs
p9zicFshzZux9rGiPojpOu/9GZImqJPCIA/5eJ2Mb77+mhOkDTVYMaM+BX0d00WerQa0yPpW876o
xgqWdvxTbs3b47wJ2oyJtfJ8hMLBhqChR3JrCz7eF1GFQFsdnjRUDItFd5OBCJJ53vcuPwXoPxaI
LdzV2ZcLrIvZnJSKvGxT8yxbtm/AC7VdnUprSTtuPGaQ54q86elTawI0dDJztHiJp7tUb8bObacm
s1dAr9sASsUYcZDbejm4C1pY4fIdluv3SPN4M+YPuwERK+nNb9o3H7hFPWMiaOwVIhMXzmPAdtQI
4VHnv5ibe/Ta+sS1A7gRZ30jr82ozoH1UIeA3jQnXMpDVo7qsFjk0XB9NE5wg7rw6BEB9FDkVjUm
rml/StG8mVDyTWEZ9xoP0mPJsFDwCgNQe75rHVCWfJNnYo+X3i6Tct5eOgPyErmU+35AKh9qQGIZ
5nMpZKJMckQuyaEe2XWru6xm/KjxWemMYWV2gYcPO7J+1g1gEA/zFO+beAIe7MzjT0ibvcK1YYC8
6hXZheu/3hh20sNQTYT/K9gUpJXJIcsbK/A37EN1XTat4MpHs3/VGDHwIRb8RKG8nA8i9lAA157e
u2mLtdp5uk6W7UksZ5f/iXKO6nBJ8UT4ch6XZwVXEWhOOXovwzl7AC2BviC7fRpeLUTmOSQuVRtb
IOjgKhYFQkCMsJfqqau6FDfJ1iw7jvFoISG2vCugWHnXAdd5Qo5AvFoFTJxjrlD5FuTBWiSunfk8
eRCoufLYDXcj/JjtsSjLnNPTMB4a24X2R0IqZyai/RgAkpfrrfKfGBrZhn67G9QcB15lLtgaTG0L
NJOGhk0s5JcdivFyWwC2G3yGVvJk1+9hhTPgC3Bk8WJk9vjD3Q/mFd2IO8+0Y++xwT2+KOu8bG5a
KsjI0BhhAPXaIKvlkoXjztuSTvI45FNCxXcDEIJheM9B70hgsgpBhitOuy92xP6ydSzDdASO7zT/
qvLQz+8KO8aAGKbpQCsZt6UfhcAL1ckDxkFhsAfru3lG/SH3wMRT3TBXPKOYb0t1cNdnu/IxzyED
unJitMakvY6mSgbGYxM9UAiUwPeNq0VuAsSjhbFOPiQMnZcvy4ZsRygT09aBU6ILpSFIW4lFTmgd
myGRxsvKT32D+33IQ4wcy3qzIKvpAEkFfYqljGSBSFBPd106QLiHbDNBsOsjrKNyvG2RBey5pzsa
tvvag6oFekvdYRi7lgr5mDgqHTtSWaeGdpJyvRg4RGbTJqF6VvMOc1CkFRo8yE02r7u0Y7NjHYx+
2/6seA+vrBPgdiFhl6flvq+6HYeQFEcOFCVAVH5rSYO5BrDJjLv2hEEYYkl4T7Q5hsDUHPAYnLxz
vpYQMZOAkBH0N8DI2Oy6mFVmvMyQGzGWiAaKzeXP2/Bu9bSAOP1ku9PNBhfgWNhn8VGgERmvlUYf
ADWcYDf43B/4NH1uG0l1GEYQ20QSILzhpW37Yw27AJozpL7EAjzy4sizkkgPhWOTN23ZGCJXo7MP
gjtQxWJ5d9Ig/mSGj70bbIgCV8SlhHB6nqCFCpEvtkEo/aje2oRHIiT6rfHm1TKB4CI2ewxk+FJJ
ByYAAKbo1KuHJO8a3/zSFDPoXVk5ELeCEvS/QlPlsgdoDfXMbLsJeajDZkicALpIHzq+Ach8BW47
SEpoBUINihUlGWFLR7Mac1Z/K2c9dCsA4NKE5bXZFQMEiCWEd6PvxBP1EFsFgzi5xPYaAMAFqNbf
SiynGcsWP4bGea0xF9zUBtUIhSqZHUvax0HQHZ0pSNoAhgLmN/EAhaROmGwKwh+JDnlCnJSRiUon
3HAvmzGcWuJnrXIiH1+sh5F+0fZbveiY4G8G+WiwFrLDIOXAYk35Pjp94mwwCQWhpjewy+fa2eIB
8qcKsLCFmajvyyLgHnR4tZXOyook9w5wMoXUcy00lHqwRUKyoTp4KBcOCJcROFXHU9RPcN4BeAWC
nw31LPIIH5ep4/2OCC6rbtjPuysJGacMTiPEgUE9pC4exzTIAkCrcjLcIWMvYhHYv7SnQ1H17B5u
nZmFfpVbFDgz9mq/qtC4y3X5WlwcC4p075TDN+ncU4MVxmbL1AfoN1G0Y0sr0C3Zu8lCoQrJkkH+
3icaY3RnGVCzBxr9PdLPo7pB9ZhGfJKZemHijzaH0HPuYwZ5UTka95LP6AIG+x+VJqbiefxzZ/db
z+AZtDF+ElNgqtuqo91bKP+jb0JcARFaWG1XVVsXEtTnjpvvcgyLYZqeVheQ7QKwTvUcnCLIek+Q
hwwvzANbYFttYv8sDlAI7gWYssvZTuGafeHTYscVnkO8NHwP6wtMaetoRDKAKlD7zQGWB8fWVntv
CKCGR2hHrBfvhF2Rh3AO06NdySrH69kk0grK2PaojgIFut3n7DLQ1Y4qsp1l63+DntIY9u3jIMF9
1pLdvVWMienghwwWJPl0+xKh/U62uuC0LqPJEHe20BcgZSBwRRgRxgtWrt9mWP4EA09ZaIPuhjQo
bLABurInz2cnf1gBhjaXtZyehkZ+DRhBReW9j6t7aRbvzCYoDy36XHr8WdbevvVLN5UQnbctVF/Q
m50qOUAD+6jRY6Xj2m3xPjlj7mgAZdjXTC0PpHLf9rd6gVBqaIK4Yi2UIvLLrQGQWaTLDS0OK9JW
IX6G5jqw3eeBTA9pRRBGXlDf3ImmnfILe5zOneEWmvaFXA3U1ZUDnzI8H0SG9drVVREo63fpJr2j
80rB91UPL8UadbTtnvyZXlw/wBBaohMfvA6we9V8MUMgFsptfRAQLoNQT9xhH9SDfd5GKH3UVawL
MDOEe5bTeZzQU5BxuWjmtnFL+xc1zxCtQkJMhvGH+P3ZxbYGlpnunLErdjEw90MtxGBoaK047sMQ
JK5vvqyAopJtxB3XNxvedWVd3K6R+67ty0wZxoBhZD0K6eIvFiIf2NaVMWA6EF5Tg2lyno79aAHt
pf3e9KrbbIbXecbtYC/Dn0lnN0Gsp5OOrv+zIr8G6jtVvbYNEPd42Ih/ZxUAHeKKl3FS1VOLQe9a
mSbzU8mXLTdZiYFRA7F8c8PAA54wgJywHVOettVv+U61BkatQJasGGBpm5ZUB+nGkfxRaTzDVZhb
ojn6ZAxP8E/xQAdQoj9Mv7F3VkXJdW5C+2isDlTaIenqxAhY+CrGcFRvQQe7oceIbogBRExrQoQd
NcvQuwWuiKD5tv1qRnAZG70wresWIY3ITwUpXclMzjaDQpXU/TcdaijFNuK03wNtKBiCrRGHqe/V
DtYyYeYKXIuqBJC6Osy/rGG5gMyZ5LvRhXU+1i1YC4vUmYHJK5lq3AqVRekH8YP5slZc7HAetni2
rX6/aO2lolVhXsP6pyDeuGGxRNe4VrmO24GgY4KKRR/E6C2JmCfYJwUInS+g8OuKEDhdKsYejtH+
A3kj1CzCcCAob/aQa8cVmbmZ6o4DAfg/CJdClBsArVbVqefU5LaAQcCLBIg7bHs3tbVfQhMrX925
B1aomzrBDgomBCQcxFgp2g0+L5Pe//GqOvMoJoXeS5Sq8N+9fAZTE2ON5svh8HlUAuMj3OOQUIxB
aTXuHTR6qPIJ44+ZFYLi3ll/qtK9Squ9udR8IuUGZyqGyEXKOhNq93lvwHECzXPnwz8U8DCd0Q3L
gaGddD0oNvE7Dj77XqzqN6z8DzapP6sL57j1FrgaYW3FivzOwc+FJWnQvissy4L3nlZP3JCGMTIM
2bOkOzWQ8tnwq3rey83sfiVZOXiHTWzVbttqZ006zUo4yGMpzQR1yEE7LtOj9VRmJ8c9QG00u/MK
GZgS3AsObjMYIqELEaexox7NmrYxDLygQWCmE/MBulhlLQJEQki/O2DxTz9ZlZxB8busQ2PLnGXb
sUp0EPb7HKLRzbF8KG+4UWN+5IOC9rf0S1A5lIUzBBNuiLJFPOCeZK0MOgOrqkWYdwjS1lgntLDo
UNoCxH9YL5DA2AH3f7cVXXbeTwPxC0/Mj5onbWMCEcOWHvoV3i/JqhsouvH/BnlVVhNHb8CpWnJa
V2u56+puHWJucL862NtMT41PWH0Kid6sJ6dyAxsbOSUaLw7HRDA+jduxnenxcoVwSEBm1VjLtqbN
ovvy6NjuglyJxdjWO+lcwImtN+KiHXrp8MyZOuHuVnwIdH9O1Xj3OpAWqJxWWzpv5nEN/ng9APxs
sdSFVQ0mrXnHHZiexq0TTjaac0C22VQJnx51S0dYhLfa6VNkDy1htkzMQp/tr75IKwnIDO254Yzv
jbey8WA7ZY9VnM6o6hLa8Am6gtKce5Ux0ymHGF6tM/gnQFK4Z5wxnFLXHbpg7yg20gOnDpbYGOr1
rMyJ490Ml/XoDj6unwnn0ILIhQBR3MrJhccSXZiA+qWDhmDzqIttRtroMqnqGpnskVNarVcIfx23
K9521WCIfJiOBoMP6H5zqG+lZeBgSUF3k4fhyTEsklvoy8y44l34bwYmD5yxBsUVSVxkquiAGIyQ
cteVB3JoCrtET62akrpjD9hPWOsrQWsfVaYY3bQb5/W7DFxhm2j6J8KfzAo7dve5DU35XE6wKb9Z
owOgCrFSw/CPLFJhLEPhE0U9YWFpt9AZcoZOYxZKgl4wipeeK5nUaw0VvNpwuUIcEnaAlktLa3+3
BqNcodqsxUOXzLDGCFOECd49cIgxb7ZiCqp1bk/4nLaFmXmjw9aDDnZ5kEkK7Owwer0rEtde8PXj
V/O6l4ER+jxNvMb+qNL2UHBPtNNOLqIlx2YzcK/64EnZE1tsAyQUdTXwr7C2jaJiQNpywtypTTsS
cvDtq+XO15ITERy4cIFbVB3FPxW3GwRCoHvAvwewsTlROiAAOajB8F5XDLfawoS/ddPegwQSn4sx
14HqUqWC2m0bhao2oRvj82olo00GTyZDB59pqJntdjgZ/1F3ZsuRG1mafpW2uocagMOxjHWV2cQe
wZ1JMpcbGJViYt93vNM8xbzYfKBUpSAyLKLVdTWXqVTy0AF3h/s55//+tESMqiDWfErrujOQTUiO
DakXue02rD3DY2+JGwONXWOLB841hX+FUVIrtqae09McjKIdmLJh4i9RiXv6Ko3sJFhrZp6C9iqU
/srPi/pN0dL8a9ar6lsIWS3chIlXPGYUihCt5Sr1LtOQDW7HwP6HR6/MFXJxMqUtxJGKGDeIMnMa
Zjp+9DKOasQHfEWrehE1Ki0eaW8GX7W0sNVthEYwXWhI+OK1nrqVui66UIQkmmraV1JOw6+uq0bf
bMena1YJQvMKqkypbBEmWfk6HHjZ13avak+RMlVsFJ2b4TLMcm6oJbtAu3LVnBStK6yvJAxDvI6a
skeCaRjmolDDNnoq6qRiF4lzXZaPhYWqdzNmrpZf511K41PUGiSIRaX3GneNzvhsKjUneyMp0Dba
YuCw1kr2Ts7rtOrDkkjt9N4t2MS2hTBFsZIOlVYOsYgnObEjB104TqpFz0ZX0gxUZCEqSjXJSjpI
WEXRuk9ax12zNp3+yiC/RzuVq6nxTolzV6eyICn7KLWrIzRyUci0Vex8V+JBoSA9qq25xFmqF9dK
74cFMtzS5goUVazjossiMtymFZj0BJdct0oOzO0qqSXq1E5vaUSBeCitBZ+3qQksioJ4a4laKNQj
Y+GwFdkoKCKkoyRN3AyolitDL9w1WhmjxA95WztOeVdFpXTbPEy7nUePfr31orBSNopRZgD9Xc30
SGZ5JIXJVFVRcEAzF/o72fPWaCxIqdBVvVFVnLI48W0dvVL7XaJVXJu1VATloxEQhM2jDElXaVHn
PwdtJpG2aa3SRuvUHV14hpYgrdpUHNavLL9HkmxboxLvyjGiFc5vE6XhuQ6lckhT4dm0TyQGFhVB
HwTPblgm1UpS5qlYYNRWaU9JLf1O+Fr+bcj4Kt4krJ3fqrbynDUS0uJmrP3sS+WrdCWEXm0/9Znt
Wesh5OWgzrSR7tL70XFJDQH3JQdaX+gJVCE7BzcknpOsXqrOJCqpCzLBz6MTkcTWg0RGlDZlWaId
6bjwggXku662Od0k5qgLGsW7fNCemzZHlN1WvW6v0jrX3H0alFJZYXcXacUty9ZPyoUWaWO3r6vC
H7a0CVj1vh7gCq9C2XcmSTe7NQ4Oz5MyC9dc/1AVSJG547h8NBdllhbPpDRt81oqoa3Tip0M3jYy
Ijd/6G2vlWsmePZW+zGVKD8bM+R6ReTiwsYVkBO0X1Oxp/S2Nbwq2dLzA1amdJySNoletMUDWUIK
fAICWLGslUiNNqYzqgFV/jYMNzACvd9UazD0K9sLVW6oDWTsWFEr/H4o5FaPvS506HmZCKzN0EnC
y7Gp/Pu8N6hpeYboP1GAEesqGdUruLvpSvjcTYFkUycu6pweLVP1tBfDKkaB4MSxAyQWNb2I7aMR
xvHUy+PS6WUgZhaPfLn89kvc1Q4nnqLOAlrmA9NcdEVlDluriMMvqRt3KdAFXzOv8cr0omertTS0
m1GkvVbK4LlbKzdplOYVDv2nZDBKf5WILEUMEUTUxQzFTbN7EQcUOJijKYXGJvH9uOZ0bo4XGH0/
cYxMzrKaIzQAQyo32xmZxKlszOydxlqESJgVWlwzraTnlGL2yzvK4T+/9//Le8vufwd1VP/4L/78
PcspLXp+PfvjP+7yt/RTXb691Tev+X9N//Rf/+s/Pv6Rf/nHT1691q8f/rBO66AeHpq3cnh8q5q4
fo/J7zD9n//dv/yPt/ef8jTkb3//2+tvSYAKuarL4Hv9tz/+av/b3/9GNdMAefKfxxH++Ovb14R/
ua7y//t/yqDO/uPTa1pnJ/7t22tV//1vim7/An/HtLn5GY4OyAFyS/f2/leG9gv2sEjyTXTo8GEm
pl+albXPP9OsXwB+TnRzx3FguFr8XZU173+na7/w1jCjsqzpBXLA/ds/f88Pb+PPt/MfaZPcZ0Fa
VwxtImkc0VWk6kxWpJahmyDHNW1uOFGp77YWnP7UbfcDe6n77tCt++vqMV4lNx0l7XjpP1ovl2FT
c1e9nyLPUFp+BP9p9MdgaT/Tqb+ebDxcPlgL/1dqRJT05a2x6Fac7tcKbWr1iib4o3f2x7P4MPZp
kp8ZuzkjretlAuRXSORKy+R1oNVvgXvJW/EdsVW9mSwL6aO8EHK27qRj8UJBGtmaoZHLmWO9LDLV
RlvS4eXeyC/1k8b2/pJ945SFqntJSeQhxswM4tb2EkFyhgiaB56jTVxH5J5bE7hJf+jqs1e9ajVC
BPJYrvtgGheA4TOQyk/RZjAdWv+ETwYOiXU9FotQIq/hEn8gM/lXvXt/D2XDohHUOXXLnn6VIyag
FaXcdXpCUa9Yo9o5YJx2oxzcXy9TqX5aLNPbM1mX3LYtw7DFbNekwcxW7IJYxg3NR1jQ7KmX7qo3
5ZbSsZDInRC0HII7cS+fzk+c+TKdR57QQkejHDQt7OOYyEp6p4m9yyl60MXSsBSkKhfxO2wvHxYG
bCLNwJ7EcnRhYFA6e6aqp3R9ObApTM/UPUDf2dAYeyUP+QEvgM/nhzb96sercB5shhQa5MBFoycY
t+mlizYxpNPgfAjtp/k4DUha5mR0YGnWOyP36PH5Tph7Zh1T7Vt3aw6KpkGX3jJZtnCOcdUhQ60i
T8eR6a8iJOFAf4w8e3EuMuG8mEaHMn7t2VeAQ3bB9bCJ3K33hfal7YWRzpBwP8WbvTrLH2WnjsTz
rycrPW1nP0V7kOmby8thBub6KdTsxWVMvjQpeahuKMgppEmzD4yRWqDsEKTz5at3WuBpd/iLuTd5
qrSb82O98FLFbJMhm9IMroWYiFSJYzJZLfrh6wuz81KQaakczRwdQpUfawQJkM1EolkJi+wPh8Xz
Yzm5CGCFc0wwcNKTs53FcJQxaVvCGPVLHyMFCC75zGg/fXqmmXgUYjYTRw4Yha0Tot80LykKPlCm
FDz2aMFW7a1lL6OvtAX50BlQZ/1bozNno8OQQiZk/OuFouHQhfRxbL+ejzDHE/4+Gf8cnTkbXed1
lPdUQkzrjB6G5fireQ+RBzPq4Qq4yflws1lhaqaqCYPtEf8Uqhxz2GOT1BG9UqjMdXoX6IldqTQQ
Ddw0/60w77jxo8lHaraO+0DSZK3eeMEPkf/mitfzIayPu+/vI5GYa+HdxKFy/knzKJEFqWsiMAwe
HXKCXPUG9y6KvkVUSM6Hmk3A30M5urQ52GJ+MN+Euwh8gZ3x0FqyNVX8UtcWSApc28Tt+UAn385R
oNlcaOvC5uishnSyoEZ1rCsMF/Z9Ki/sP5fGM/0aR28njU0vdwfGMwm+246GN+PWiVBmqc76/IBm
u8NPT276TY4iFYpBA+EENYhcdJx68uD75YWpdinENE+OQlC+aIrQIkRCPU4Pv9Xywks5NdEMTegq
9FAwrO+WDkcB7LJK6nFASzLQ+2up6CCth7ynQzX6ravvzz+vUxPgONZs01bDuECRwmAKWmE1supD
Zi8LWhLOh3n/nY+OLu/vxdAFU5ldQNhznrgmVDB3maBdaEt7TCopOa7UH6gPV8mWToDyR3Dv/Ahv
nWV/CO7VFX0jq+LCRX6+rb//Dpx9WbwG2W+uFB9fnO+2YxCRKV2m18pOrjjgvGYH6mU4QXfXyrdx
DTZl+1ePGT9Fnc39rozoLvBD3uYhvDfWk0uxeZft9UW0Mh/PP+VTy+x4gLPJ3+Qeqh0FkXVr2+sM
dk8zFss+hSHk/jgfaf4R+X1UpC25/tvs73MG6KAEks5slCu0hWytDeCHbb22tjQOTcz0C7Pn1IKQ
R8Fmk5QCbiGtjP5u3ywhiBgrTQ3RrzyFsX5X582Fzfd9d53NVV01mR/caDHqnI9NJy8tMxKwSwTa
4ya6Km4Q5S7C1wnhW2+Dizz6E2vwQ7zZ8NpRGb246WERmJywyzfsV+mbkBceonZi3/oQRnyc/h51
YbvWyvdhwauazKOjrfWt/6FeoxVZ5I/Ml92FaXJiRn6IOVtyXW4rQurERMG9Sp+MZfYNNQZCXA1j
53LpcYvolsOVe+ErML/FTNNTVzlsaHRTGFJYsz0avp9Q4NeAvfrRTAJQ3Fa3Cv4Mvb1EIL6s9lPO
4hIU/NSiICoMY5t9W3DE+viEQcn33VDqqGFuJjeP4CDX4+H3kXJfu/A+T84ay7FsTBd1XdPnKZnI
yjLLpUmxpp+L5tqSFsI4voQUPjVphGpONn7kP42552I8SuqSGamtBm3aiN06osbzc+TUp0GHkstV
07Gmw+JsXtaiyVWN4v9SxU45uZ2Mcb11vbAerCvvYDz1S2U73sDM3Gc76z7YXHqOp6aooZo6Xgym
yUV+Ft7WM03VY/qak9pG5EMzXhgvkwLtoOn9D16ZwcWCb5DUpzTnx/lhtpTXFUmDpNN3n2UOusdT
XwNhXAhzckRSJSVKrpK6w2waBvlYaOHUqd0O+taXL6n+SuvBwfHezr+5kxsl7SkYI3JSpWQ3/SJH
BxVT9qLsPB8b6jvjMK78ZfWsPBoL+4439txdXUrMnZrxx+Fmi7pJDVtrG4VvDrzMMXFRdg1bkBKr
f3NYs+dn22HQD+DUl+Hefwp241W7yDHLmrb/bHPZIEufft78e0OmE+sCTvsW2ZePjzHMOdzR2xJh
gWRulSuwKVsaYbfGAxtXv6Ex/NG5ig60h+3SV/dTfcBtMtAXk4POMl1Hq/+GCeSpGXT8G81ebNKU
4dgL4DqGC6hgSQnzyt5b31zAFcuKlrRFz5a6Th/o2L+Y953lSt637uPYs7c8RCQRBC3AbN0gfOp9
d5ORfjKeSswq1mAj6kW7dr+IdUQSisbvb5dss0/teJKkszANoWNzN9sPKkpvsR6FgIWqYItEaNEE
l04Yp0OQwiAnQib2/et1tG6qhG3b6hmi77144rpwHi7M4BMHJk4pGplXITFEm88o0Xft0AhuEAbC
jjVf+uW4iw5yN5nb1Lt+8oR+MZAFbOwLW8/JJXoUeDZxJAJb1S6hAin5197+quv3pXXJyuHk5DyK
MZsgIQ0/aRsQI70u9xpos0WwVpYGJNaFOCgH+4oKzLLcJBeuDydf2lHY2a5AEb8Noo6wNWzNEVpV
3+/Pv7aTM9/B3tgUsPzMeX6ezrm+Khp7uilM3mPtDrD2tt5WFwZy8nA0nY84NljUNM1ZNpBvfR4r
tMwt+y/hk7qOrvya+aGspyKS2i4gsz0HF2fGqcdnUj5FtsmJzzFnm1zQyGCwMtjJDZ1dDSV+u1+d
f3wn5h7nda52JAYdvNCnx3u0qsZgqH2aCKiSVS+xhqgEgXnZXijXnBjGcRBnduqic4aB+GYAWwFg
21XTXrj7zwsn0/YnKJzAiZcCR8r5yXWoSr3xasr7abx8v1ltdUy4nhZ6ys6H6GKBgu0uoBP04i1L
n3a22XdI2JKyzVRMpdA9W1gRNXQlU6fr48bbOVfhKln2G7o0l+knwLPXyU15ZT3HOKQCyYJne9PQ
jvzJvPAATr1FmwUgp1I7JiqzeaLnjamOFWDEyhyv+WZuG1//pAA9+OuTxTZNylOmYQnDmYUZ80IT
tJEFyxD6S6u6iw4uiwTzfj6Mfmq+HMeZbYgpXTVUD4mDvl19RA8P9mbnP5X3xdbep3eYnK3EVryg
WYh/RfK9gut8o93kF4ua7753P73cowHPXi5fXNuA9BJwVnOu6w0I7pW5BB1GiglM5E6BufzUb1N4
wrfJika4nfEQPl86a5/aesTx45hvol7rBWE/YeDuOFcgH6dgtkJ8fKvvQXqREFz2Bmarl+KenlR/
vu3Z1sDd2oyCafBkqJYhcuagAvwNPur8254X6t8X75/DwwhitgWZodRaKVCxbfJ9eU0r6G33OLKX
s7mu+Oj+mEzX6YtBenRzyXbo/Bjl/KammZ3ReypjLOxPAve14j4M+wsDPPHpPXp9Up1dYOzEo9M8
IkaMZDoNEdCpX0P/iT70C4HOLxupzg5hOY0YLa1gAen8BibUTV5eOEWcfloOnSZ4/moUkz6+KX2s
6Sm0+Vi04bVwg1VGMU4AEj0/IU4P488os13GFjJH487Xos+/psGwLEtvdT7CqZwDr+TPELMNxkTs
rwUxIcwHfQnqjnLmiizqcliNN+lDtTsf7tKAZruIEvdugvI+gIz7a6Tdl/nzv/fzZ/tDDgwQtylG
o6YCPhWpb+XxfISTU9iaOiAwe1f1eWnFdvpMdj0wLq3VlqL2F3XzXam/emQUzweaHsVPG+5RoNkM
o1c1dNuAR9XTqyPca6yClmn2w5s4bEBnzgc7PQ2Oos1mWltIuyPlQFfg1tvld+MVqb1n2Igrk6Ie
acXz4U6unqNos0mHWoJrmkO0CSACu6GEkPP5fIjTX86jGLOpRmto3JY2MXTohuoheTTWMbg6ZS3X
3bbYTq61UOyWyT1XYVh6m8kY+PJ38+SEP/otZhNSoAoQWslvYY00KQOB0Jt4c36kJ479iBr+nJGz
jxN9zLlUK0LA2N1NOVm5xQ7hciHi5PHOVulTkeSFHKl/3PICHTlBkRJH3rXXYgXHfR3tbTzOp1IE
OtILU/LkkzsKN9vCK7oywQPwLRyyq5ES8/j9/GM7uZCPfv5sfY2yzLwuURiOrk8t4Gsf1KBWATwI
LkQ6eSa3j0LNFleQoSRuap6csdU2N1Qv19YVwk1v2x+mE/nUx2Q+JptL2fNLT3C2yoyOO6LT8BE0
QxrTPSBb3qfzz/DkOrYFaU/53hY2O6/EmuK6fsg78geJQuBOAvd0jW/ng5w+elI0n6zi+NTOz9oh
uAkjcKm7Tc2D4XV/P94ZW3UpNghS196h3AGLh34YL2F5b5KNjfHH3aXi36nd2FFVHOX4quP/N3uF
bPqIjND9LuFmgD/jbkUdwoxvQgOU7iXr01OP9TjY7MUhOUrGaHpxGBZh8PCUoBJNnAuP9eSsPI4y
2yCHKu0FMnUyOl+6w7AcV+oBWNtSXCnr4R7D1f4FktCNt7qUvTo5Oo0GWHv6GkO3/LiPmDl7WW3w
KK34ugpf4hah0pfzU+bk5wyvTkkGe3IKnXeNYD4dj/Z0C6YEZ29xZ/nmLPGij7n9qtwPLu1Vp0rD
uPTZiBapcvBQZymRvh7qGn9QnuX3yagRK4zb9Ep+G75Sb9wAZtyCsT4/xNNP8c+Is91YRa/VhgpP
0chAvgxvAHRwVxkuHELeq0DzU8jxwGa7cO1oicxdDlTVumbTT+/Ka3WtPmdbIGwP4aN7B09rSeX/
vvkECmt9fozTx/Fc8NkWPdRG6SjToUT60VWWqdeVU+xEjUGhD9a+4JLfgy46H/PdufFc0OnBH6WB
3M7IW9cn6HAAHr0z99NHDuY3V9rzkU6+QUOfyh80Ssqp8/w4EMKRwSv8aZUHyDYq2OqtsUaTtzwf
5vRaQHtNqo6GWjHPFo9xOlXgOEiG4Fh0B3RPUfDRqbvnrADxnI6P40B7mhUOcC6x6fBVcIBm/+P8
r3HqY0Q30r9+i9me5usp2u6pAzxEriHu4uLx3/v5s10lVfpOBNMpyHOaVzdQX+LGvpAWvzSE2Vku
qL0/7nxVGCDh/JSHFzKrlwLMTnKyqq2w1HhGeZVNYqA9PdiXpvfJD5mkMIHeAdPfebnSNELQLQ3H
Hly21vY2ebWnpuPVVNymLoTn2nJcT1Wq/0FmXzhYjE5N3apjvKc+jpZVVgxaM/CKlrn5Q9AfZGKl
Bn7kQvbvVEnxOMy8qo0OsfSid1ZyKl4iF/cbfE08g2x440PKAQEAFO8qLcSjwxdiEYjwNildPLW8
+sLmdXJ5/zng97L10YDbvAI4VU/3t3KAsPPNDIAsAC47P+1Pr+6jMLNdpBoF7WQm87472NvpVJ5f
TaVG0lQYBMvV+WjTIv1pbzwKNvsa8N5Sm/YsFln+I8EvUQ9fVER8gHgurIRLD29aKUcPz60aUylH
ArU6aVUQj3J4ReR7YTgno9CIqQm2XwQHsz2jKP2oCcaa3lLzS51+MeCrD4G4EORkWtw5ijLbNjQt
d+rAZyL8s1+2NG/McIUf6SevX2fQJQ+4C1jrZqNxGYih6wOjRJ4I/U2FMvB0/hVeGvNsj0lMkWsj
bi+oh6/VjEMYDfpW+uv5IKfPlv8cs63OE5kRtrXKSK/c0r4ZXir6MdKNva9WznZciul2SpOXsnEu
nsOmafHT/HRUjSM6BQAaJT5OG50F93sXbyijbQQHy8e57MLQThxKYAFyB6adhYvHvAuQ0lHd95IH
qOcepShfLxRsllK5rZD9wCUMoLQsmkq1N+hPAZllAezXzBhXfeLAMPRTHkEH0VNVoA9iOIwioo21
+7wr2k9509kXThmnzjM0otEFTIZAip8UJqOT1WMU8yr0rbvNN8kWzOg+XOABuz//ZE7MrA+BZl/4
pLOi1krJzauj2U3d9XYTrzyOzBe2PMP8eRtCqEe7jUOPynuJ+uNrHgIPLbuHf0Ga69pk3hEMcD1U
NdYXsjZccjlDWuNpBH4QDJqpqJ8w/DW/DnyYukVrRdDi/HaEPAFDwb5C6V8++GU07FAQ48CmCxdA
GAtlKey2+pKPbnQrmQq4SjgwPdIQ9m4UUGa17WJ86A1nXOQ5HixQm0EJy052D4HJphJY2Lg2gky3
FirpDz6AdrMYa480q2Wbhwx2GsCXBgZfD/QurWIFIAs08c4uBozbQFoA9WmA6bgtjCOFhlajtzYg
GvA2HdQ+0yZ1v6jx/0RNbaAv1hbWSI8LZLMouLPH2qZjNInEi57o3YYu+mQfBMnwLcES64oyIXf1
2DK956xzwCa2ea09YmAqbmxn+O5kDUXx0ixWVVHrW9EE/WOdBtGdrjrU9TysHHF9xj+2M9qdBk9o
ockYEx036UAzGWU7AIE3iu+J2vJftb6cHG7i4bqExLdDiM3FrB+R5pWVfq3b6agszMGCtVzHZfkF
iJb/WwekfdeXvv5YN5oD98yo7katVNFlhWXxKulEzNaFqfWkNsamBxrDbQGYbgbBtYLE5et9v+oM
XbtJ9NGEMa8F1m0Q5HBa8bh36q10lOG+9wY8ecAkFqIFDpzGeFmGhbDAfLCY3qy8yysozdKS1xJE
RncdCl3GqItoN11LX4Ak1PzCl5tQFkNxNeJHq1cbFL8e/hzaODYYavKgbpC1WJsEdHm3CGswDGuh
JuJLq2gsRmcMV/XAOwPmqw57NcqxLBpqPMSXjWrJbc3juxqTSH4KG/jIBc25u6aCvy2isNtKK+zw
lVSiBz1I43s/KfDwNu34S0g99tEsmnTVTcfhpGiNR8+ItYOL6m4j3UTbYbQe32uh46/RCzT3UirF
OvYafeFXonFAgYYmqnbLXutBYH9Foy1AuosqzdbAMuCD9V1wUOQQggnJ5UaRVfBmmS6PUDfxiqzC
zMfpR833UTgO+rKxohJ8UmHs1ULD4YMW9d98RS8hnzfNbUwnSr9IWtyrhOqgEx/hd1t9VKw6vgDu
grIZGv+h4lOSD9GTsFq41V1i3DSaAomhItPgL61a9Bj0DKjxYxB2W2FGsNvcLr6iyxQYdzjhUzML
SOGT69TGdoy8zrrNS7e5890i/KJAo7i1WygUdgbiv07B7QMRKHayySeQvHDqb1mcQkcAvzNZwcTo
XRo77a7CwdJf8fnWMSzz3Re1yLX2MMjevwkDE/587zn1FbktXESD3s8+J13m7VlGCVDmrNjluS54
spb8nOhp8JD6Sng/NYw8VINScDdTNU4GSY4vhIyaagd9XdzqTencswWYC/AA2cawvPDeVWG1i8TB
0a6Vzj4JVWx0xlL5JFI3uWUvGq4VKAp70zODa0NNlBX6f7GD40RjFhvhj8Jru43aaRNjI/a2lao6
W7f1ipshGus1MCn/sQVIuAq8Xt211hBv6ywyVwV+3NtscoSPQeBc+4FUlyEYhZWR193EyHTrvV0n
GIk7SXXwI6OkcN76G10vm3XTBs220+zwEI5M5nTAm6ILdNImtZ4YKDEcD3KXqHCg08BX/MhCd7QW
re5b+BCGeBimlvLYWWaLsUg/PBdNjldFLiMHr8LBy+9KF4YvXH5nPcByR4qVjttAcfJV7NegIkEU
Rtc2SGUsioPxMWmU8kVF7+YtmxhP+2oYRzBfdn3APyb9bRzj9nMdpM6qyuPm0DmZvx0sD9ltHxj+
566BtRV4So2JeGKbazGY9X1lFNZX0DPUCDsjdPELM+Inz8QiIm1EqC+UHEEDvF7tSTSY1tJv0Lzm
eYC9ZqaDOJap338tlQTjWl0PZbqMssxpN6WMEkBENX7wAcCfx0CzNTDGQ4iv4iBQG2ttvTW9bLjv
xq9dnlTbWg3774aadtt0SHz8p8dS+wxjJjZXgR24z9LmAorvri+fQiPX7tnNtW1c5OCsVDIvdJq6
t3GGe4psXBwL5ajVayVhCi6sTtf3XqjHB6VqoForaXMwKycFDDjgYeAhuFvjpeGsc1hha9MdHBy1
CjtHfe5gjqK5yk07dM4153E8E7tS3aeiTn/FJQSfMrUYbzs1lVj5yWDj20N427ALosv1MXxLwend
5bCr9rKzjAOMRH8jchxP6rhpd1kd4nDX1NZTj6uTaWZiUca9Q+tAV91o4OB3hayUhTBjd9VNsoAu
LqtNFjb5DbYULvBMJljZZHKBO02zZxfov8myl7taevKlzfxoa/qj/Uo7IMoMW9r4UJUmWxirL+t9
TFbqcTyMeYutNrwb/IttK8acsMN8scKX067BEYYj1nupBmCxUIHSJTFLvg+EWFSJwNQtbuKvrmdF
V2NkwgLjIGL4YFbhHOBTzBqG7OjL9FB4kMUMmovWiiqLnak4pMTH2KBVAyIQvMXI3gkHXk1auMG+
aUuwpKqoYPjSMfmWwmbCec+O+1cz9sUNHep4ghp28jayFjCkzMJ113OCtYUiDqaKYfBfPT7qNErT
RwIAxCYzMR0vj658uTHSO9TjVmbgFdv7V7qS7QIMi85H+fmGMEWhDY8OJTQ88xuCzZ2yCW0vWarQ
czv1Fl3thQgnbuSEQFlKO/p7E9bsEuJlXplmqYrH0ArW/d4bbuKNs+42Gl+Nq/BwKY14oifmY7xp
yEcPbojzttYGHpy8QyiPu/AiXNEmt7EQZawBHHj0af7RSv2XWCM3AaZ6Vfaj/ggW+Qgo+f+OSEKT
z9GMmognH3gk//t7+XYMIXn/3/9AkJjmL2S3yG1ZmoaoAvLEvxAklviFFMB0bXQoHgEjIcg/ESTW
LxryNUk+zppkEqjb/kSQaNovKImFyX8EbgI/RP4VBAl1OebC0QUZhAmaJGFzPJ1qf868/dADnRYB
WFJXFTSa+LXSlGGfR8BEl5mTmQpw+9472E1b7yzOvo9+oibXRdSXOzLE5ZM3NnxXcBfHOMQrrM9d
kuD6mwLmWRVmF9Pe3vU4/GVRVx9UCwPCNjVryuyeKDeFUFx/B2+bXcbQ8mpdebgO+YWmbR23t3CJ
KTE1NJywWjp8E24Qgw/XfRJaMPUnN4Yemxx7MOXbaA/OfQxQ7XsfpslLrg4dTPCM77qGNzUyeWtd
W128r/pRu6eLotqDbMd8sbCTheDcFC9pCyhWyEkFQnajVoGRmwlESkZ9rUYtxrJhU8ISb+TXnpvB
q2xpF4az7jp3ZllA3vQS/d4xEv0xHBRjD5bf20ute0akwu3EEIn7Wc9tl6+GCXgxaeVdNSrqpi2L
npNcP9l4ZJZ3q+Zteeilp9yncSUPPJnyxqyLeJsrNZlfg8/GEPf6XQDQD09VLdn0qvBeIKqRewB0
1tJHH0C8zENcU8vJuURXeh0sMEkjq0xoiNOT5JNUa2utur4HQTFubz0AhwnHyVxfkjQc8KPUg1XL
WDZB4w83uZmOWO/BfykGsJlNCoXLYB6v3RH4W+El31Qc24D8YVYBFXI5GiYYPTeBwOx2fJZ0Ldzq
jhSrXG0ssLOo0uASGnRYJFayduJ83KhFG/NoyuhRL0Z15fdFwS+AcVtdKyDphY1b0gh5MLLi8BA7
msDntu8OpQPDDEitQyVUAWoYm3nxMtpusjOxMruLcABbuE51Qw0OI6AkwrLaHJpDpqvJKoxTDexL
hze34ZiPDUXDXZIPQEBbFeZmmrf3E6ZqlaQx1t1CUe+jPPDuCVljZ4YbiZsqYt3LQf3cyrGrH/CJ
z4s7TevCWmAwFGbBt0TWTmWsFX10S+trglauKAB8lkrQrhWFw2bBeVgDybkyxsLPaNHUFLqhFr2e
ihKigp/GrJrHAYDniBNYRMshOSEHqzng7JiUS9XfR7XMnpQUpwHDi4yNO4Tac6xY+UPjZdqTHfUs
k2gY9rYZ1J/TnkvZooMNdN9y2VtG5SC+y6HWvmLnUq3BUFo4Mfj2Pq7CfAMzuESbFQHopMZhXbtk
v8CAcw95SbqyPcBVLNdVbIy30BX1e9oBoq/UQVEz5hnnj67NVRpuDXE/FtWo0lLh0oYyFPZt2ked
u5B55JMGidUSL7hIKQ55N2KvkY6w2rI6khia2YP41sZRe+/mTXQY49HYA5rNd1bspAqTyOw2fdRy
RWgHc8ftd3gomzi/0RnhlvN1fJ1FVZoCMU3H3/wi1veiFuU+4hTxieMkopPGsCYgmP6tKNX2WSqg
NBaWXkU3USqzfaybgCgD136S9Yg5uieTWwvvxXWAFdh9Y5fO57yFaojlCNeDrnSEt9OiAPZ4HPvY
ZgxKWrzpplCe00QDaB8WabKUalT+WmNB87ULNLw3vazKP1lwiVbAveDYjFES/pZyu2LaNaNKyT2X
4CJED7dcjcNm5ZfcTRYciMA8e3poKutMVapb3/L9+9iKowf4sNEq1kurWBimzG6iNo0f9K4A6QdQ
gWoHviNmgk9cl21qUUe/wmt297kaBWsYqP6Vqwbxc2Z47VWcCmPne2SiKuT2oPXCGu1cTqKqwuT9
VtcHfIwdXSk/qe4gP2mjdLfdYMlXuCDqYfQdcSDDk3+LxYgPigCeCbQnrODJ+YqzF0EEOZxPU8jn
g/XmSZFugrRxbgsvrF6E5WNOU9SgI5swcradL7vvmSK1fTeM5Qo+sHddpqGyK/rc3aialtyRXfZX
WV5Zu8DO3e+UMsst9x50jAFvcMmvby5SvwE5vcoLNTgEamnQdq7q65BK51boulmCSWz+H3vn0SQ3
smTrvzL29miDFsuXCaQqyRJkkRtYUUFrjV//PhS7L7NQmMJj78ZsFtes7bLZnhGI8HBx/JzsKInS
uDMlTT0oXREkG53XfVM0ceA0ZIWHbAgYWxoM8wqhT/UHTNcw2ohScSMGXs5kV+sO16KlCxeFNgyI
V3bWcwMg/LHJiJmdDm6L624YfN6yyGq3Zd2I3zO36BBV9ofPktinN6FiCNI27zxzOovpVT2kiHDh
g6BVKANiRitRHmK3rh8TAZ28TZA0/anzq/hTDMMtykQRdcdRkJt9IMvtfajW3W0B6d1OlQvpSqtE
4UDtQL2qtCLf+ZYGIyJ0tFQb5Ta0vqUZsfiRP2s/A+BPERZxxesctgpqMGmO2IdgqjulEihK5bLh
ohFSqc9NpjT7JA6h7Ta7GPepChd6KTY2GZDOWnSVMmAq6+4j3JDqXjdLmEoHsfJZUkt8r3TUMCFx
rvHBsvigVXH+qFsyLbKEui8KJUjaXQhCAkVnhtqLFnn9VyJ262PoErur0N7CUy807r6OSJCDuKDG
HhbqoYWC/qteS+hrpy6qy3rBk5zJUnedkyfaVtE2diCMEAGKgXtVlUp6kOIqt0WtHk5C5Kd7T5G8
45Aim+iqLeiR0JuE2YfYIEs3g0MhJt5FYIoCPi9rPmkZzBqSF6U7j4240P06v4jDpLrQR6Hf+SHl
fHEshGMuUxKPiYP2iEQYW6OqqqsukoabKE7kfVSKI9l1LF9BPkVZRafAIlO0h+E05qWN/HAnWDpe
WAp9R6w5gPAHF9e6ZQTXY5m0KM4OMjUmpEJJJjtS2Rz6O+I4r0AUWZGTzNFz3b1gtpgp7aLXvouV
FNqqG4B8DKq8vKkpK6c7WTAyBOeNTBA74VJ11YjqKecBaXHAFgizxD+ge7DEjRK5qkJfzmjvGSKW
PRvOy8uQqryFJJuvcys6Rfo6aZEdEYuiFFR5xhEdVZ6ULpdLmE6Rm5dc8VOWleTdRAI2PCLmZyic
niWNl8CImVpBEAz2JmGIn0Wc+1YrahTdfF12zB49EL81B5siQn0VBQHK0k3SXxpyJF66HqVzorvk
k6uI3Te9RWqsrYxo24etuJMi3bynFN/e1rnRX0HkGX4QuoqQxU00ezSJc1FAqI1Nb1bCdRmNHtyl
inerjxw83Z0Kcb4vW3cIJ05i1Hl00DoEdwJP709Gr/vMk+k6fLaN32/CMk6vYrmIvhoCEutBinxN
nHTageKFQZlHtm79okdwLYTJsvSQLBgksd1meZ87RaXTKUvC8aI2o8ouuMA8AUr6WRqHfgdTTXgh
x2WD+lCkXYVwFu9aFoDemayiYI6kTFxIzRHu03wfTNR/g1Rkh4Iixt7MveAQ94gCjlC6nzQayPs8
r8TPQ+1mP+DUQ+beqgTp0BuoX8AcGNtN43pOQ/2aKIjObxC2Jzej9gdNvbFzYSE9mr4iXdZ62DtV
KQWQkurpLeT64rH0oK1KhgTxor5rnI5Hfeu5VGzDTjBsxHTGbVxU7imqJWUbe5W2deF4hFM20jd+
TIAfjTH4LcJep0tQJNRSiptp7I97gVcO2S/KoV4c56exEowHVWb+o68CJCsyCc352Czu+Veso0Tw
dMhLujZNykMrSAnIS0mBDByaflOt9kFE0Rltk+hBzzJ8Y6OmF/ztzFEUoJrobjGrOkLx3enBvTv6
puPpZrcLRjSCRbe66HmkTyUlDLstR6iR/AIi9EnyIROo1LdmoDplNXHhJ71U2UJbSB8E3RruVdeU
f/Xh/jc3/z8MtZEb//dkof83fvay5+o8P//1V/5O0BXtL+YiJ+6Yv5lBFfMvGXIH6jSmqOkQtdJp
/Ccth09Ugv6TZEATVfSUpmz+H2ZQSfwLXnQdpAk4RtGkYvUnafmcWQPEBOyigCHBx9DOhKzydQUn
ca3ILNyeJ+2p+dk9+9vAMY/BMf7U7YxT8JTv1/gtZq3aNwZntTZCUmi1Ygy2Cqq5AYJMFfFZaSGY
cLb/t78qC+fEnzNDsCLQpKXnzDggBQ79BSdwVptqRL9R6OQk5GvVLjWML/Bs3arIE75vRnkZ6Dkr
bGCIj6iDprNElTr3fOyx9ATeJI8+gdFpmn8riE0LmLUqqecLIF03keyH42VuouIL5XhfCzbk+yl5
Oz2ufQP9tbo1gwBBvoqYNbqhDD8QxY5tuJe0WtkG8ZjsPBFBqWxqZflB/8hfgpJa10bloQl8Fdm1
bLBjGLsP0ViEd5pb0yWJ/H4PYJQugh/UGqzZgWH3qdrfwVao7/Iso2hcwGpvhxAulztpsNIDIXx1
hK1L+ShpqN+qtdXfhYbPw0Mr1lfsqY70MckN6YanJLBVlTqKh9Rj/NCiH3JhVr3+JBVu2m0Us8/v
RQRLSeoq9VhmLa+u2RNEyKbltafSVcef1KuN2G5Fw+NRoHcCu/tgnmT0JJ4ReIGozA1RWcDlmgaA
DeLVg1K6xvWQG8F3oRgo0ptKcshbyfpS9e2IRptoCZedbkJ7L/li/bMKBvPB9QrthxFF4VXRIKIK
GXjyzRpbP9+CKYo/m0bugnuplKOYGsjY18QHTSGa6D2WZmP3SqNf07eRnVJv0EzVIrAXm8rtaL91
sdwf5JHPBfasOpF5FUf6pLWdhJ5/4aea/kAYUN/FuZHs00hgrWPVb9FE6D7TcA2RQvWkwTbzNL70
ssK9KXqrvPbynspwEGU9GipCNIIabiTzquURg8IfuNh2EIYiJY9uq0tdjdsrzSuZmaJieg9Ho3Uv
sK/lJrGU/HNeN9UuQqot3hTAp2gMuZOISF14J03N82ODos+BUwoSZygzlUdFCSjuCO3WUAckOANm
Czah3LRXZPLZNfG61e1KebBseWgzpEYNcEsRcnTtkDfb0kyKYiOT398QkSkn0y+Cp2rMVDSRuvhz
PVAD2AWw+QtO2iKEhPQmHY84iB5kRFpvXF8y73VpgI/elxUkntJOutWSZLzEfUmfTHQzYTNiGPs+
YgxK2FAJUY59Mri0ETzmv0ETfK6iFihVkY/jfe7n6aOqxpM0U2UkF/FgSh+yum1TphI0KQEEbpmH
3gryR4OLgQKeZJofPHQnCBhixcS+2rUEBi0vflunCVK/oJ4/GpLb2WpfpJ9LwzD3QaVbJ6SOxm+q
mis/ereMim1FS9iuRkToRxOwAP+dn5WbxZ/FVPacarQ0W/dQx/Hw/89JmBYMkKpScOsZWffBEHoK
511MCzPJAgvJc2qqzUHT+vQubV2mmwWaQL2M7gsCG8gOb3TCJWR+yy6+wim6t5Xmq+XNKOawvCl5
pP+MDJTSJRAFKGgXZfjBc0MXOIogkIhaZqh+7YNEumySCmLu2M8/5grlH2o0YqXt3KaBEBaq2KMQ
q91T2SrtJ4pX7rew6kwmHnT/KRmQ4I2knsjST/QEgfYyzy+GQgcUjgQBOXGpdd0Tt6VjbkKKw4sO
vtQdB7Q37MTkP77xogE2BLNNvH6bTGoMG8MHnHEy07avTrIvM+Pcwzj8KdI9DzSX2/NZA3GEWqP2
fOW6U3Vz5ysGwoaD6obtJHYkX3B54o6KYKDFhzjSiq+0qLrvpmhkBP2heheKXXRvNci6IfBZoGgq
Avu4zjiBTLr5tM6gLdRDNMzouR8iOeyurc7yL4ug8n52AhQ4CPBFLQKHvlo/x6MV7ASpg32r181W
R5Rv0DpbKKidtLWuO7iSjZkd88S/ciuz+pYiQfap1gOJzFfVy11ZiU20EcWmNHbvP1Lz1hNPFJxO
E9CbHsFEU/76lW+yVhugkKMMNEyLbIcvJaKX/8IGU++wF8AyLqpzRKObS36HZAsfzmXzZBBB+/ct
zPHDL6s4s0BAdt5tKuKs6SsVC0L6uQ3lS6iENw1a7CJFYM9fQw0v7tmZNdom59YGWaPNP1mrlUuj
+CTpn95fzfRrZ2ED2M//7Necq7vNCrPVPP77eu+il+B5nzK/daSx/VTSPO8VD9xSWq4YXVmUNhsW
4VHXR6WcPpIB5FrQm5uiClYOwtvAi8N2tjD59cZBGOgNsYgNSm47Nb/UitKuwzUqyzUrs1YnShVl
5g9YEWu66Ti2yErsKFvB3a9ZmV0csxsqOtZYoaFTKkfFv4riNVj82kGYfsNZoMowKvhBSg2QOcsn
tHI+BHSzok2/CbYTNH5ixze/ktKbXz17jTN77TzMgJNuJmZtgnDXRs1HJ4pMmgFrNGxrWzjd6rPl
yWqnhHnMFqpGS3IK0JTx6NWR5TdjUDPnMGkwnJvJoXRMRpWVoGrIm7ypjxPRvwUiEPZvuJZ1kL/h
ybPX3MRLHvHePZ75iTBXyr4EmrOpTrUd3rbyprj2n7prqOCggAuHjXmfXruAIKDPuH3fhaxs7Tx5
K2Ohlr3JdFC1+ndKXt7RkginNgmTKH+cTk232iDesyD5IXF9vb9t3wA5M7AlSf2m7BDPRl9JV27+
xYoAq0q0iJlwf8P+5MoMrFYTuYb/oe1prITUQteWMsfwvhyVMyPzQ1+MfoNeBw6qDdFDHsp9HWYH
qEKro1RJp3+zIt5eGcAwzamZn/JqoZXosccgntqLINznwMpgv1pBfiz6EOhg/rEy81OdHsuV17Nv
aGtuiFdbujpgn6h3Im3jiFaAhOGwf39lb9gPf+3jb6Mzx5W2XaYKDUbFPcy7+XG8tHbMuVN83HWP
glPY+bP3ECLDxGzBNKnnd0dhBbnzBoEy/w2zb+njnuui5De0O/+2+2l9y+6UQ2jLt+Y9isTVZniQ
D6tkmdMr+ebKn+327C4UtGfjsp122wqto9/UIspwtRk7Wp6D1hph/ejoQDg54kNHCgcCRJdicDTF
vj28/w2WPIBpmRN6A5iXOUcuFSKCfX6C1wsbEkJ6rU2a7uNybdRn6cacm5ntskEyXeh08TdihxI5
SXwbe5vCfYwZxHl/QYvu9NzUbG9TuC36qcCLKgXZXnxbbSIHujnpItkConyytF12GzqWHZUb+e59
22ubOXtClM4EwVdgOsjRqYskZZcDZd3QlHTeN7T06p6vcfZkICwgNY3Mdmam/mUQ5FvJjFcc6YqJ
FzTO2atrSLHRtagzbmBG/xTAjO734ePLKv6o2Ps/TfQJ6KDEZ/3v67h3QfZf33/81+k5/RGUrzSf
/v6rf9dzVfEvNJUsAFLQ8ED9qnEl/q7squpfJpyisqjAAgYP2PRH/1R2ZfEveohMQGrw9kx8Fny3
fyq7svIXV9ii/gXIHEpXQpg/0HyaHWbAFcbE9U+VWJcNlKRmLwKIbJTucr3YSiZqrRWI5qj5UGfK
Kunl9ICdOUONpJJRTh1pKYWf/oaaPE9NdyhUureVUxRbbTexFaub5FL44B/kTfAP/u+V1Nh5XXfu
If42CMJRBdUGi/Asv6DzqLW57yGV+C19yBuHsWXoInUbdffnfo/qnv/FhE4lP63znc6jzMm2wc5C
zAzPJqoQM0fYyTBH+TTdQNSUTuv9cAVjpxObN5FF817dyBFypwC7Xd9wkgglujLdp1XkgOPP0x+N
sjYkP3v3578HmbBXUW+rZSg/0msHmTQ4AuWJ6mcupkCHOxSfHlOrXIkz5qdqtv55xNlFQ1dIXQrx
mloAYC0dOnY3HqrhZ3duoXYvz8CCL+siNYYVd4IL6i/P/pn7yqKi4E+NgtHSAMjZvXlSbGYVb76i
TgzXRnvahiNxhfYcfoivgk/vW58HFb+sg6OEUOElj529QYis5yMzOgW0ztaT/jxc0RSxVSgMu8vm
ob3SD+s0bzN//bdJaJwxC52dNruubREN5MhlujWAOSYEcUV1//6qpqM5u6eAQ/9jQZ8tqpUg0YsS
v9o2Ct3iSXzmo0CpGyTJyhlZMzR7RimwAgux8Dxu12xbhRZsXDF3dpuFD++vaMkTGJI8UU3SBtOR
N3l9+nsk8Zo2chFT2+ewEAJf/6jRhtnFdnSlfWmQ8PmWPJi7aNdcrNFuLH6v36bnzN9e00rRAHJl
qyel7rRu4zJ6Fan2+ytcszJdx7NrEFVNUCSeSR6rfwX9sGn7euVjzbmqfh08ZjQhH2U6nnfntQmv
BubV+5jottKT+7PZF9kkeqZ+LLYPLtP4e30jbYvvg22c0KhkUAEwBFzS3r31/f21Lt/5s18y+5qK
mgplI2UMFMIDphzM296eJH5827jLnfRTcFlc0qZ34h7+zoEC+UqpZ9G3S+h7GNODxkzXzJeOQdW0
XZ+VPGSDYyAxYB69vXuc7r2wL/fQfmy7T2vE4Mu+5rdVY7b/MYOfZhDxmmn3/kP4nTq+coB1zbSb
z0Avjq23C53mEK25uMVLOsHFETWRDHHOf55FMWNl09WR7qNn65s7IswY3xjX8n1pMolO2rgBjAIv
Gf/K+9956QlBF/E/lmfuIW39pHLpcwG/Uh0zp3ElUC/Ont+3Mn2sN95Ok6khUK2AKm/m7UpZKmox
wQrE+Y4/6tu0tK6j2gdOBH7Cp2QvW7uuXWNeWP6cGu8G62MQXJwdoqFj5j6WiYaUm+iubi66H9GV
tbW+AL/oLkFDVlvUnCd8zv799S56Cm2KOydUACX+19d4TMbaUH3WKzHKaGTfy3YloZgPc/9yFDqC
u4w+q9B/z76bHvXqmEsI+Wogd6O4O4Xgt91+2IEHcjqj+N6J3clj+B0A88rVXHYNZ7ZnuxqOXdIj
0V4xSD7u6qMMsW9/SC+SRwu6yPwZ4eL9xJ9XImQoH9aGy+dbi/4XpM9gWE3+R4d75pf8sJKqQa4r
xo+U4NQPnnTkse7/8FrMrUxh9pmr76SGPa9VFubL96LH/ZPDNNsMUrlyM954/Lmlab1nllJw2mY9
GuXWPwq79im4K+7Q1LTzS3AS6mPwoT7GdrY1nOySOXREqQVzq/NrDtbtau10cWtB7RFKE82/DLSc
/5TEinUXQDlF7qloe9A+TRJDyVF6kQZo9+sEYHO397L23wbnTZdQLcsuNWkPtnV3NDp/pyoRo5sK
E6IrtdkFS4r4QtYgGazu5Uif7XIdq0UYhyNygtl1UV7nCX1c69Blf1ZehBBF4s1m9oemJQrDc12O
Icsl1Whkeu+p8qNSpI+pnp8g5Fo5NIurITtF6AQCOtCdr89MH2u9WEo6KlPEBoZ20t1rjXH+5tP7
XmzKxV+57ZflnNmZOZlqrEfaYZAKmF9SGBWyzaR+o4LHVA/BPjkyCvFxvPIvPAYtPrl3a92QOV/K
r92cCmlAhYnD37yKUsGvDXw0hT4YR+MmfvC3kaOfzMf0ONryI6GRaVtfOrveVhCMIwZGn2Hrn1Z1
AhbuBeI/v3/HbLtNMS7DAf31raxtxmxzNZFrAn/eMO3PyDVEg5YtHd/f+rmUx5u1z7a+qEO41iw+
cbkz9/2l/nzVHApHpIBgR86kCEQKdO/ts6N7bxIblFtZZKxiI+607RQcrQXYb8Kxl6PAJKOFwA7A
T3WGTPML0VdNlz1gkncSe/Sfpngwtt3jlOrHvS3uMhv247UjOI9PXuxOmRKcJcCjjNk+RBC+5Yzx
N1vxQ2uDt9oKX0MbrAHKE+V1dyn/f9CXvElkJpsKbGxTGRe82jz01P3U6A0Nm1PoW9/koh2c6gsD
k71jXjBmgXSXmNvpdm2Xp4N0Hia9GJY0iaCXJOoNQ0vr+wlg8gK4hNceIZK2fX5BhJpCilL4KgHY
9Ia9tWZqU/9ootOcvXE1CgEKaN8G+YveFjbND9/+pm7Kj/ouYm3Gw/snej4N+3KigW7/x9zsoSvN
Smdcml017n+p5KpH79jYop3s1pXQljykBrcYnp64z7Bma/P0subRHsqtASI8MB4K0VEYugj6f/Gu
nNuZLWrQe8Xsciowqnflga9xw+bol8+55K68LHM+s5ftI5ClWimq0J/OtTZGz9Nz0Qx+5WPDVt4O
V/1hvJ5oY70n8bDGuLh4Cc7tzeIsXE8tBRN7h3hq2437gUmJvRluUBuwrSvQ+LfZbWLnW3hI/jR4
nm7BueXZt+vzWmFCZiy3Wi47TMhsNUaa3z+MSx5d02RAouCOgMjMPHreCbka6QSRgeXeSWV70QX9
7n0Tcyzvrw9GuYxJXwJVRmdeP9JxpEDaWuikzMcy3g1OcCEhjWJe9p3tfpPtfB9frRGqLi/rt8np
VpxFORmz6JkntdU29xtoVb74ubFSoFhyx1MN8J9FzTYuzmIxF1VC/4zGaVZZmyJ+DIen97duzcjc
50u9AlyYZVhAVsSR4cXRsCFLWVmLvORuJxQ4HACSojOi/3q7TC/XtaAUS/x8eGsc2yf1JEPJHIM1
/cgKt+ZnaY9y0wcGIJPvseM7rqMcfad3YmfdYy0uehrvnnR7IFif/ZjKzwbLatlZv4gu8KKfa1nf
h82wgm9ZXLMJ0R3wARQL5hmxgOpgofklZoR4ooKCyobGqfpUA40Qk2LlnknSwhvDzmKPfQZaP/Mi
KWPkbcG4BCkFc6HXEym5elNei8i+ZytMgUuHX4dvARUs+kDSXM5bHzoScZH7VlJfkNQvgb92vZY+
EV3dKQGFdEye+AHOr5fJKFVoRRrXS/vu6h7wYYFOr7ByLFeszJMiM7IiXTQIuvH4O8H/bFGf0NTG
fv+OzeECL+6J40b1wJIYOzBn581tcj9TpoBO3ZfH5mf6AOJ0Ty1xn9rRId8Fjms3u4miLoUFtNZR
2FzbzsXDAW8ep9GAjhYoy+v9NJKGu9kMFGFcaWcU6k3VMv4z9JS62tDduJ744ErWpypDfqC1dlGe
rJCELh2Zsx/wUmQ585e+LzRCVTUwVKEpjCsrP8JCtRLJL0UitBEV5Phg3aVe83qRicnXHBn+BgLb
3/QxurOWkduCGOZbJWvXfNrinpIUqlSGJob0ObvqqEjwHcWcHm1D9YWCbfbo7cPr1BkO6r/YvTNT
85w6bfW8H9KRCCG/FYSnxFjjJZ+3naZA4NzA5FzOPs/oRWFMdQQDQ5vbtWoyqKCJMXNrarNrss5/
HtoKRMDY1gw9g/foR/HD+9fk7Qmh/8unM+gRM+EzTwWUmv977IiRLYou5tTTyFcCu+n7v47CJwsI
uBCG8MHmj5BcxVHdedKvZGPyj6XjH5LdKjnMFDW9tmNRCJ1KvVM+DdHI682UpVKLU5mVhMf49uoB
koO9eBPfIdmAEOoapuutD3ttbNrWsy83DPHUCi9xLkOe0oINYJPrvjDmfXj/87wpg1qQSJyvaubF
wshIh0FjVeoecArjUvWh22UP4clfeTcXaiGvLc1iK71iBgKYAFyMjrQzn+EjGncjubi/K5ON/Iie
yLbbjU5foLixFhEvbyeTZ0ya0ZLRZqss60mLHIzwdoDe0NOtTRU/juHH9/dyzchsgb3lamlS1S0V
5fSTKSIgGpbmpjb9lXd6oawz7eTv1cxiyLrrukzRWE3FTurTN9slz4ODlPMmvJlwtsPOmvj5ibG2
2mni6V/XFFlIpybACIgRSucy1Z2Zb8lrA+29RCAbvYE+0M72hjO+NNeoIDnGcS2zf+tHwJhAe0G6
AfqDlPT1hRC6MiiMhs3NsvAbBcJ9Gkprd2EKi+c3HPFc9pazQL1qdsMjT7KGvMBGWoRCvZGGUrkY
hgaaTean92MqRsw2iaWT6YFpj5S3DwwDpd87AHQ7Xul+MzIEd9mEcudEjI7XG/h1+myjyRUkikMb
rTFwLWRIzDkinUTwYcgKjYzXm1JokKi1LjMi5VO7k3/WR307fioPLWMqGZK08FbfrH2HNx2hyWGc
25w9x52oZBmDTy1ZGeKztnhVAOuuASXrTzDEbtcrZ2/9+yuD8xgjt6D7CyGg26a0NLZt1gl2AmOF
A69nfEE/obSh65A+mLVe3zEVKPzxA/ba/OycMwrZVpY0rXe88AfI5Yq1ePVtRvHawizEH/KsEVvS
NaZmPOaLmABSv4w5FDuIoSnV5z93Ugye0yOlm8iY52w5vua6nZ743TZo1IMQSE7dwJibGM77Zpau
67mZ2ZoyYLSMPAbd1grERyIAxxz1+/dNLDR+2DfgS5OYDU/YPFJTvFqRGoZ0EMms5Q1D4scUTub8
kOy1q/jecoIf9aYHVeMfagq61oOV7TK0qdbeloWI8dXvmIdxFoQIvSryO1TqzDlisdFlgaq978Cy
un1/zcu3b2rcEfPDWDtPOqwuCOKyw+uqH4hOncSRDv5Ot7vdpFM1yYGuQ3mWnjXrzOTsWYOtEDqV
0W22tAs3biZsxva5hoPo/ZUtHJipgEDeTuJJ9XZmhTGvbhyzuN3m7tHTAQzkK8dlaeuQ2p16yoxP
Q6Q+C6l0+Ix6VyBfm17NOoBHvT2gZlA68i68gOAp2f2Mr0xx5SIsXO5XVmfvVpubSl377F4UICQm
7GGpIJwL7b75NrhrnmShRAxiUSZJmi4GZenZtfNMI+zNLKUBeZJPBtjF8jB+SI7aFt7CY26//8kW
DgbwSIURTIDaPEGzjgYYSVUqpw1NfcYCodp3Y3zX2vVaKDKxJn0CRgGJAhY+WxM0rD6iX+R/wr20
87c54YboxDfqZ/O78Rg8qjcIcCCB7j2lV+WVcZwqucNJs9udeV2sRAiLhxTPqU0EghOo5vV7W1VB
H4kKh9QTIQTx4pMRrPnnuXApZQWWe2ZjFty5o9V1XppMPWSYRxK0ufJdFUFECVmP3djKVnzIN2hK
yTizYFeuaSUulK0n+4Y6/Qw0y+fpdjzmyHn49Awrh9hFgC3rrqo2+T1HNtlUyjS/xdzlZ29boH3c
r5pf3GITNno2GUjqGz9QBU1i9lm7da8mBxdRRRGqjbL/BVlSjv/Kv6GE/tvibMPHqHUVY7ozsW59
7DLYl2RGd7veXfFw0+GYRZev7MyCNbXU20n+icOTSftI+D4IFvzqx1b4+f61XIoKMcTFBGxKp36u
Cmb1pdrW4QQK2MFs+FxtYp7FegMJzEE79ciQrWn6Ln+z3wZnKysML/ILGYO+9n2IyTzGtarMoqsB
EzApRTC3NfF6nqfDUNOpJuPLNLLH4iYaoNbrddv1/1DR49fdOzMzi209TywtOcGMK32OOx+aqSfp
z4s+kHegco2/nPAN868DkUakIsfFZqX+Ia+i51CJVyoiS7t1bmK2W60WcIcHk2WgwaiXyVYePw5V
txaLLH32czOz3epBVnWMfr14qtLun6Jnd68cfBt9DGEXPVQP9X4Nu7TQRWf3eGzwksipoP/++iBA
ixFH0IeyewALv5VH+BZRPt7Q4mVK/YNBd3vKdz8ZMMyvuabFXcXrA+sBYyjOoSmQIaBaBWMmnGlg
tcNhq/XeMa5je+X6LuQ7+tRMBgHDq8dMwOslRnBeCE0QInGzdT94h+RUf43t4K7bjxu920iwETjW
vr1ri011L4TOmjDRUjj7yr4ys6+nPTxfhO4lpMvZnXQRXGl7yalu1osIS5UMsD6iCZEvXCaMXLy2
Bel4l6FK123DS/2U2qm/EbbpwYIuhDcdeiv30DrgMbbNVwAzO/3OjTbZxbq07OKaYQ4CniGBGyD+
fP07GH2RULzBN0/qtpOyy+Qu3acJHLFWR1w6Rhwfg2Xruia/vL9nlb0Ssi5Bpm6+BSgLw9xORV5l
tFbmCJeuJoVKzYI+kSb+HH4vDEaHl8GIxSwFShobo14tPiy9Z+c2poWeLUQRY9j0pwJQ/RQfvdFJ
v/uon+mwLcGUAtPkT2U7JUFrILvl/fu9tJkHiGD3DOOKT2WVrrlT5OKkwuC7jUxv7dFZqliSIP82
NTsVfTqmSRGCJiHFtL1xo4FYDzbaTjrUF/6n6pt0ksm7zJ31MbtZm4Ve8gLntmc+vBZMv1ZCdjc+
wvF4qA/THYSzdf++t5HXvuLMiUcpuGmIY6iMnty9+KF/6hzJngCT0f7ln3ZgCm1l790Gl/7dlEdM
9e6pfbsWRCx9Vwp7pihBLgS96yybQGKir9qBIEIGw0OA2xVbRc2+xmH6h5LZL6/8uaVZCSRUtdCH
kogId4SposjTn1o2fEyMfPwXEd+5oZknVxWjLISeUFor4b0arppGAa/tbQxvrV2wdFrOLc386KTw
bJUSWWZ87C+nHkh/EvbywVxpWK19o8ntnF15twhELy24bXUhHMIh/9oOIrSiay32Je9FhYM3FiAt
4wuzfUvlrMtGibMfNeCPkJBBa+X9Yz/d3Hksfm5htl+oz8CwOQF1jVB0QsREVN+HLCd3XGFAAuLn
+9YW0/Jp6ouezTT9Na8Q9W0tZlB9TU0W46m7co8QcJxapwTnnV6tXaSFxrTFDOdva7Pz3QVtG8kK
VeHU2gxbkGlPzd5zIror+iU9lr0HrTGK2ZU9csV+aBBPXaynkUt+5fxHzL5hpeeSl2lT1eje+jaB
QpSvKVhHaa9+c2lNFEd4bi6Kr+9v9OLBOVv57LOCU6HjknLhdDJmPQyZyXh438LiDTizMLsBhll7
RQDJ8zZpmeNu9M2g6Q58+u9bWXx5zndv+hlnF62OskbSwglIXm6U8VplmsVzLKf6ku0tp3aSWzXe
TRLMdgnn2r9zxWeLnD2xOZtoDfF0XGumFdHpKg+J0RrX0D6uDWAuJqvnK529sWGm1GVe8MnCI+2L
vbWJP4OJtVuE/2x5Z/woH1efvOn8v7n8RPFTDxco4HyWXC47t5IsTPpHJDFrW0L9vHpUGclMb8xj
7qhPot3d1D97p54aGtQit+9/3uVD9PsHzC6o3kvI34bsbxkqT0UE+1OUPypGu3KKFs0YpgHrJmmm
9VJYOztEadaYglJTSoHEfq9MRZwocdxGXVnNsnczKc9NYECdHuvrw1plWRLLUwzmX+Z0oJj3Ok7h
c/tRPawjfBev+G9jc9mNPh4A75u0YyQ92ijDfVYX9vtfZ/EtPbMw+zqpWJetGXE8IumD5X7O8oem
P/rprVXc9t2FEqwhAhffojN7M0/ZMobeBgOfqconPsYcRTnVc9zAuITt8UssrnILrS1w5iUpb3kB
BeQJtqzsGkYCmx048MMqtGDxCThb2MxXxqo76JQSJ4BUcp2JWzLZC2nY6jedDXrzw9Qllo7CcQ1o
sHjsz8zOfCfU1mjHJCQI1GoPsnadVvlOSda+2pqVmY/sulzSxEEhY5SUQwD956bVaypGifT4/nF8
Kbi+cVdAFlC6Qa7sTY7cioSQ1AOmLKRzBPpcwk1w8PSXPERFiHQaKu0vopNviwx3isEmQx9Jekxu
/ev8rrrpDmsBxlLrXwcD859fNPuwnhwZPk57KhFnKXNO8U7YIm/ZbN0beYfPvFqbKl3e7N8GZ580
aLy0baaTVKefg04FM3iXJ9/e3+clJMyrVc2+6AiYKoJFlbDp0jxlpylWEfbjVbpd279lF4Z8EBPK
BnJFs0ynkhqkbBK6CEL0RRaOo7pS/lvM6SbCqX8MzDxYJkP/mqIAsJU/SE9T/6A8enfMmuzai/w+
epQ+wdyEeHBx7I7Q2IaH5tIjsXPvwi/VClRlbakz3ybD+I8W2hSKNsVGaL8I/uH9r7Z8Mn4vdebL
Qijufd/CQFvV6GjLMHV06RU+c21cdHEleI6J0QTVijn6y+/zIh1zIjL3Kn4wT8OP7DHaGledPVxK
z8gG2tFKLLv8rJ5ZnN2yuiz7sBY5JuHR3KtOf/AuX2YVYJ76c9q3X0nxmbXZFQvjTAuFbsqI7rPN
F6QiT1PzxfxsbWunOmqP4el+XQR98SU6Mzq7clWbDEPfclCFNnyqI8ocAwQrQTFuYAs+4BCRABDh
5/03p8b4f6R913LkuLLtFzEC9OQraMpKJS+1XhhyTdCA3uLr7+Kcc6dLLIYY0+d19x5lgUgkEpkr
1wLZCpB8GtBE4Bz/ll5XnTK0DZIwpzE7j2QpzfrcGzB98rNzLlarpxLupDiGiZM5GYHGgrEhktpC
u1vbm9Bu2pa4bu2a6lfmxvDrU3qbPbYHtlLUWcoozs3OTl2nDVY1ljgUWpNDtjKDFthnbHBHkjFd
vNq5X2yso5wJONg0BYXq6fevKRMAA3Qd5urCyXaaV141hAaf3V75UJ3cZfvACU9rrdjFPiVATyoG
QwDmN8nM6pibrCxBrIvj0R0BZwGpRESTPVS2aAqwrpvS0f9rQIRxbnnmPVPdoC073EYFueH9bWwe
THklbi4djHMT07+fpe7MaMYY7MJTMSzzi9G87UDd3fSRZ1ZfSiK7RBIbspZpLMVSEyhatNlA6nQx
vdzH1QjGdr1zVBlsCVXtpmr4SLq1BtiyGQ2ciBoeJpgt+762vk+yoIgsgNYScoLmxEfehBWtUSlb
OX5LIRuDlv8amu2TLGwDXKcGym+NGUJVBt9Nbht35YwvHrYzK7OtUqwkKpMEX61xLe4Zv81t6jKU
wbvD9AhSXqq38b6+X+eNWvmMc+qipClUXsvovpXZSKsRk7v892pStLK4+cxcoMU6K1IcbdN8h9we
qG8UCvKCzTByD/z/f7NhYCbApDIAavJ81kWg/doZMYBwcVv6iag8y/ZXdmva83kyjVj8r4lZvgCN
c9kUlQpW7YrGD6XXeuEWTyA3O0gIHDqU1oCbVNwEOKq1V//ihX5ue3ahs0auMXwzVU/RWFOczJUP
U7N09FUvvV1rM/1TU7xcKWDGRAW7FxrO349ZUxmaBe0FfExIoN81qmN+2B/Ey1wUkhx9Y9yXqVO/
KC/8cwIKr0PVFnt7uGD//QGzyz3qQ171JT51egSSY2OfFFBnAu8duOq1uJZvox3vaLhTXjIvuwKw
8+Wz2PzNWxDj1gq46TCCoKqzj1D0hhZKmoDSYatSYUAij22CNTbyxZN4ZmS2UBsAJaMKYSTWuRsU
d339a7DWGFEXjOBEoOk9DYJB22SW0wurLTppVHtHhcQIrx7z8T7Q334+HYs2LDQ7TYRlUITMQpkA
NVMuCtgI+gGU5weZ6/dQ5/vvTQRT/mNl/vxJLB6nFYEVDh15C7pguZY5Up+vBJOFK/SbmdkHg1xd
yCRVn1CZE90A2ln/YCTXqonT5s6O2Tczs1xL0bQuYTZWA2lTpw6fMzkHrRU4N6WVlGB5c6ahOQAk
DXWO/GzlsZTREkSmE2+lfIdREJqk8spHWzMyd+UwA9qzw0cz9bsheiD1Ll4jg1i4UvDB/qxjdv3X
CeDwTMY6BOYnoT7/rPdtQ0FQ5ydGUEMoJnr/2auXdgiDCpjUBB/BJEb4PRDGoSwShIbe0SG+coqI
nHoccm5OBKlEh2hVvfvZ3tI3PLc3W2AICt86YBo2Ktnm4b3RQjgOcn7/NyMXuQ0nscJhhGS5l1aD
awSY6iIrMztLewWRZYzUyqiZAa/w/dPVuVWCwQRWmkq70gXaZAFD8SXeQ4Yn1Nae2At3M3gU/lib
fTh9aMt8HAyUufZosyvexI+hA95sOuq+QkaPwZJriJ15/Xbtal7aMqTbaDwTE4iMOdnBoAOQEcU2
InhTXmXJY9ePDxAf+XnLlt5JExcbyngEwlTgnfn+NaPB5pnS42uGUA25RlfzgCFiv9kqMjVaCsEX
t9uM23Ilbixkwd+szvaQJRBmlgtYZZCVG7TmWClrF+BSE+ebjdnOJblNRBMgbBhXIGd9whiSO5Gm
hg/5LgR6Zx0ssPotZ/4v8RIpZAdfYTu0b96SrQympdqtDuisOrqjPqK6vHLkluYNvq1ydj2CtjEp
5BY2wzf5BVnV4KY3xa7ypxyy3kANFX0rSFgyp/4A01R0E2+1AwNSYnUIYPGg/HGkeQMraACByTh+
iHVVHUG/vjOAE8v3U1VP+xAe3h0ne6M76zipxXgAHjgysbroF4wMhTAkqNgkkLSxCdS0Ai8SLS2V
L0bsTamX/s8HZtFzz6zNPNdEywqqWhDQySz1tQ+606iuYXLXTMwcV2OSnkUkwJiKWR60Wt8qZI2I
aPqV8wQBkNV/v9nMU6HE2tRJNgxOXX6IYAfhxiZntBtXir5rWzNzTogs55CnwscKG7w85ZtBbqCL
BU65BNIbRr1yFpaqL+bZquYuqBaR1ugRImbthZKnNO88chI0Amyv2KIpDiAKyDMGVzlWjuQqf5FB
YpATUyJI7MHCMMu5SGfWDQqD8H/O7gQZXuW6+MrCccX/lm6FczOzt2Il0NaRckS1cODHXJJ2Zjrc
Wpa18i2XfHCa1sA8r4Vy5Lyj2cRKzqJ8SuyGd6sOINtFNv/xIKEEoligbcP1ii82J2sJNC00LKka
nUL9zfm1aNfYYC6+FAxA2mtiXEWd8x99x/Ny1dgYvRFqYDIdKp3m+SGH1h+3nZ9XcQnSnFmZbXsd
Y4zGNjjiQSAe9XD47MzxbmyK21bpfpFB8YVQ/NAWfqGae7lYHQ+d9vvbSYZ9jKDgYTQRjF6Mh6at
Dp0QG/ZBddD+Fm7mQi1vp9a0fUHbC+x+a3D0C8+YGZz+/awKaGqVPVYywm0mSgiuh05rrVFILO0c
WhqWCiwqZErmg9FW1HEthb6gQzAx2kmnXsiOYq7EpjUjs0CeFF0fiGZyD+3L1K8S8yNeC39rJmaB
3GQR08MCe5MrxE1F44oeA7xrZdklKxj90RRgszFxO4fVsqay0AWClS4+Cvuj1WMK6fiVN9hlnQjb
fm5l+hVn2w4GotbCcx+8wLtiN/GEQ4kdkG9oPaPxs+YAF7nEZAy5LwG5I4rp1ux6KjSux1lS4iVe
DcYXJvASF2Sa6lGDVp9K+1iMO2kgMhhGUC/6+UAvfk1LwbQR6hkQCZitk0txT6Kkwp5NooxpAc06
jbJBXzFzWYjCEsEfMg3MA0t4IWiax+OoyQwS5ukRSttU9mW3BQYPjQpHgtigq29QgLsO7sEDhtH1
dBM2dB23srBYsGAgfICJb0LKzL5zFeQZIwZoVlPImpJIZrTk2XOslSuvqEU7KBBMxLnQXpjPsLOJ
9DkMYKesj7J5J8X3llh5UVxkNKCbwVwH2lpA+1xO/kcQ+mY8gPAnk8Ab0qjmNm/4Y83STSVlK1fX
4nIA1AK3DdBFFzJNRmL2tWLAVgwGWfAPRwAsir+wAa4X1NYAfZkQp9/PG9BpNjib8cmS1jrYpg1/
bG9KQ3g/u/slqA/f7dzOzAUstQMZZ4/SWgq6QKA2NvK7hemV5/RQHmUn3Q5X48G8SUNnvRi7tGXn
pmfZYWs1LA87nPJKmG8hL48cGo2NBa13rfy/fc05jluUYd0EKkz1+Ujb5qlq39SwXImRS25xth51
VtwTrOe8axA6uNR7Jr/lsuFU+f3Khk0bP7vwETAw7AM0FB7s87KA0PKmAP/W4LT6BBOs3AkZzzcf
XHPHG1wCv/tjf4J4z682/Jv1qRA6gcKWqWPU+7tLprER9BgxwkfEWDkfX3rta+i3Py/vHxj1xfLO
jMw+ooleX2lK8MfsWNa0QhtgC2WPTXpCK+SUP9QxTTZ0Im3PXfRz7+KSgpRg7VU9Of1PP2KW1CGz
kWtJw+FTGacG+5K0ZKv3AlRBJW3sN0Ut/mt5bjqFZ6uesryz21XFdFehA3bgKEV8X2mC2iV/hZTz
yjFYPHFnZma5mx7bedWFMGOMdYjJ6PopQ8/MkiPI9LKV99Bl/eWfNQGxi5o9+gNzkiXRArnBOcHj
70k66f54lT82h/Qw7O2N+oQX2K81vv3Fk6H+a3D+/FPIWFhs2rW2ntQPBc27h8bq3ZYdjPDXz366
kAVjw/7YmrnpmNtM0XAMnVhKoIt6Z/Hb/5uBmQs2Zk2aFLhSp0k7vyWIWPlaCjL9iUsv/7OGmdOx
QLfSQTIHRxhGeqeiiCJ5Oc+b/JgrLGgelTAcX+3c6ujAlfHdApHQY1yD8n9XjWkfb9rSwFSqysvO
dhtoCg8UhF7SftDz5tiXEloP3G6q7cAL5Qjflpiba7a5t7UgXwEVL2Wn2A4wXgALhfHieYIRQwl4
EvtCPQOyEuGh3AOUcBdspdvSV57tNfGVxUB/Zm12jEIIf43ZCGtJb9IMcs7tu2Brk53T7Xe5O3+W
NP2Is5DQFoSDQR5GzHJnCsyPVhN16j6K3yfpuTKNnaz+z0NI05FFDjUxGtgEzHbfbfImK/OUwybX
ocrMrm28v4JmxbOXA8OZlZlrJ1DeGYiBED/ux9+jp+L+SkqKRvct9uuBA7amru3YJejpn5Whx44m
JTLuOQdFr1ShXfZYWemZJ2sDKsltdBXtow17szD5AfmPQ7VZAxpeFoRnVmcnTBtqO7fTyVHQUHyr
bsYrEIrV4H9Jr4sDUIEPmQf+pW6NcWMxEGpg4CcqRCoudDmy1CjbIMLboumAbA4fgFOllvKmkpY2
+lqYXzwMIDBG+88ACcWcA6vKs4pVBMlw8wIlvO5hqrPbqLMD8xvtiB9i3hLD/d5fRMczo7PHey7p
kchLhN9BlDsyYIptsFfqA4sRHhguxBUVNJZzOe8kA1wjjCaPaULE+CjqlXtZk6q/uZLPzMyO+TAO
tplOl1ZfQHw9+SXlH8S8k9nXzx9scZcm/BTKBArBtNf3k53YVT8a4+QSJoaQyKuq79tkVVdy8udZ
zAK/OlT5NHNiQ5vnplLWB8VgsdFpfOTZxr7d5I6x06/ilNob6Bn56kredFnyBfc4ohXONCqV+gXP
YtXWGuofmHvv/N5T/cwHfU2zqzfh43AoPOEQd8D7eaD2rzX5tIX4jIesMjFygr/7EjFmyAI/rBz/
GSSYCJZaP7pZJxdYcMNvZmbvM96hvmfaMFOJxBnJV7uKWVxICi0kmPiGGMvWLlizQx6RGpTgI+7O
bMfvlLdp1OmDTT2r/pgDdRRcg6jH/c/++M3obFlKpGYYQ4fRQAP8c3gN0zeerTjHJdoIznG+smkL
z65QwbI0wFN9dKYhhWib+e3bpF4jplHiTccpf1FO7E51Sj8HFm6I/3uQsnCNoiiLRgveS7PoHwwg
PuqVYXSkNva0qnRLfWWFC6f6m4VZIlJEXFEKc9q6/JMVu8wECU/732s3OF/TaxN4QmAVZq++vECJ
YgCPoMMbdA0h89abLo/9n91h6TCdG5klHqaZkarQiukw/Q8uRt1M3GFr+LNLHiN4xLmdWRgMQsUM
bJGPjr2Nd7z2oYF2SMDMpj10XnYHXkxCbZA8gAPlFvgP/fPnVV4Owc7Mzzxi7JWGjAGW2fnxTf2s
7v6HTaN2ktuopENIJfRJ8128jQpKtr/XaQuXognYYg1QdUJ7A1MD30+EoRSSEclYv1rZkM+S86ck
tP7KYf7YmC0SEbku0lZFKUJTNtCvuooYapwaWTGzFLbOlzLzfTPVFVVS8S3j/hChLKCrr0R7qvoV
gMTSEdNkaPKAVEaGWOWUa53FEDskehvkEfKoLOG0xU1NsyK4yjv17mfnWEja0GibEm9EYuiizNYD
lAmXcwPRsKry1GeNdJWL6ygnHOO2vQb19HRcqbUsOsOZxWnpZ0uLIMNqhlIK1QlQZeSPat/Rn5e0
ZmCWpaUGEwHP+eiA2svDGJOnrrUlFi0ASTltDZ5K6mx3FIz6pymoP50eFLpFCU6WtQzjHyTWPKfR
zkzMbipLHoe8LuBnvVO4yibbmffV0XJaIIGYox6GXQkYX3JU98O+3EmvwuNu52EGerOm3bG8Vjxx
UYBDRjpPtEMw/di2QCZgmcRp4nthvfy8XYuujnm2/29gtl1lM8plnCCXCkDTLqf6toZqdhlqK7F+
0Qyq2ioUcZB2zPnh49hqNLWRUKbJb8io0THmTrNKc7H0tZBBQD104hxEJ+m7cwcs1fEvyYhibPxo
psVja6crD1l16daCZ+BVCUTx1Iad2RBQGmKFAOkSmI1H/QFH2IvqaxCOOzHBpELUumUAqt2u2bW5
p9Xcl7obRSLUitNtWT+2JvPVUvilpp4apdiOUNzUxakIvoYhQhx4R03wkBsy5e2D1f8qe+OeYVIG
FDeuXZ1Ym9Axu8mS57FqUfO6F83Hf3cIyILogIZpiOfW7BvKWZdgTggJTBspVGq2JnQ70/jzvxsB
6lsFrwwUOlEp/P4R07Q2arxMRidC9lIYn2z40IB9+dnIkjeAvA/M85jLuQQRk1RuyyaHEQyz+kGd
3fX22mN/ya3B3oFi58Q7Cc7w7+sIzCpJetKMTgn6AxMj2s0LyVYuo6UyBkgI/xiZeZyQCi76EEam
jFZ2q4Bmvni2MFcEQb/b0Y23UG7zyBq4a3FtU4ENCaAu443wfW2p0uhjOMBsXl4b2s0QXSnVf+/f
oVahwwN0DOuDOvq7CWvIKikNkMpyKqUguCoLatrHlRM7fZ55LIfUByoiAI5io2ZpZtP0VlM1cIMR
onJRVzi5OdIIWNhIvtG1bBPXr3/hd5DjgNg8mB0uJP3KRv1fkIvF7ws4dr1GVbG0IgA/UGdS5YlA
dvbZtL5QkHNiZwJJLTGMlW8rGUiuhFT7YFRPhap81NXavb7kDudGZ14Y6qkaYGgJiUMbuH2cU7v4
JGuvt6Uje25k5nNdUbeZMGEEhWTKwasQQTH3591ZSiFNkJEhDzYgzDbPHkI7zCdB8NFJss/EyGmJ
icQ8pEm5Ukpa/F5ndmbfa+SWlMnZFH2KB2X4JRdPqvzy81KWSo0WSn3Q40FrEDRu0284S+ZsFFU7
XcP5AcmZGxeYxpe3HQWG/anKPHUaIJoKq2vP+MUviCFLALFhXZ5blRQlKy2IvTjCfM/IlzxARrDy
6r/5fmdWZolJaoOJItDhCqXy0CJLlYdHy/yL0GCe2ZgdJBNSIXI4wgZjb51eU3v4bWN8MxpLGg+3
av+wsl9LuQPGkFTcFioIxrSZPaONVU3ksKdtumPhCoyW0cydSqe1K0HaBbhrsNpWtPTXqXSWQGsY
qPxjfOaQ4EbBgchQHNYp5BcBjQ5RCc+PbJu+rpJjTk/Kecw9tzU7x5ZUYuBqqlFMfHUTLUT+1dES
NDqYsHpcGzL+J1v4wdp8jicq5T5KSqys9jB7UFKeUAZNT3RyHUw8MjquSuotdazPP6Y+u1QCq8+N
uMBO1h67mVAU5IntJhURsUMt3LdgHmT21+ZjcCIaZDwhNr6S3Sx1VCwLDLQg1oWUJ0Zxvh/+brQB
PqjwE4KrEHPcx+phquEZbu3ygLJDcFgv4C2F52mCHOVkSO1dvItJq/eZWuBD40J3SPpuFcXKqpai
5rmFmZMGsipxPUd0rjmAAPFDFtxX4e7nY7gUv85tzJwT5VBeSCkBCBWjl5XQ3T5InZKDu2QtE1hZ
zXwyliRhVrU6Xm+q/pUVz7lynQ4rYXJlS+bZjZwkYdGrI7ygfo/ra63Y/vyxpg9+cbb+bPkc4dyq
dt3YAn9fLqvHzEgOQwJFI0vcNknzq22UHRLrv1gS4H86pOY01GC0WeTnrZAj8Jvjq3GL2o2gArpi
P69qsUp8bmMWiUdNU8OiweFRNtqeONpT8tbtUIUEudnER6fu9ZQGvonZheA9gwD6z+aX/ALXDnT7
gDUE4ffs6BadyjSthAeS4DmvHqUWU3raysat2Zgc5yw3qGUQS2ZTKlV0zA/SJ1nGmK/oV1aydJbO
VzL9ijMrZjHaUj8iIsjSqyqd1OjBtF76teGIy7VMTCfTtCngfhjWn66bMyt1RXSRTqFOSjvaK68l
MnirXUurF/pKkxlwGxEDUh7W/DUXa0Wst5IyXc/RnQSK1WNNayc9Mdd2st/ptfyU++xAtmuvyIUX
HpQO8ULFzBdkbo35O4gRHe9YNRcwHCtu/ma/1CCwlTxgdlpH+SieiBtDs3LNDS9jx0SVBmjQpGmH
x8rMDc2WD2GqFGj5qGbqG43ZOLyuVnKsRSPqxCANhAGKMrOTJqVJLo+2JYDRvMr7B6O5//ksLf59
PCHBuz5p8lmzm7gHNsQMUJABhxF3ImAzc7ICNFm0YFqosE0FLOCDv3uf3ui1YfclKG/q+L1rQMuc
jStX0mWUxU4g2cSEuIWB2vlOWIE9jtCIF47o9AcDVEg9HnZaG23G7LE2G9cMkpUIuJA+fDc5rfrs
TLEwTVlYqVCFRCZvSYoXKuGuiNn0tnNSVm0qsbf4TRE85QM5pAjBQBfQvF0725cRBL8D6l0ocaBf
hqbZ998hEEGMLFXQtZV6OoaGk6IkFEsYSIzX0DWXxFpo3VqTIityJohlzttaqsWjQERCOIUAOdig
u5mcOJ38XPLqwKSbxEipJQCjlD5/9tEpo/h+iX63O/PRqsmIWqr41nlgbPG68BT7aIuMKmzPE6T/
leVXyX+urXy3OYuZstWjFQlAnJOH3JX1R8WEVLe8i6U1cuqF44GPirqKOnECYHrj+waOCTB/hYTF
cbujZHhW9ZUTvtBBw1K0aTAEUQoMkrOEILaEbEplSvDMBdDrLYmc9Jd5AMN3DHb2snLB3jBMoRky
RwlV9sPX38CWv/2E+Y09dGGJlFgTjs1jt5IBSCUYrJRtTAu8/+wrysJld77a+Xi9Uloj1B0NbNzv
5ggWZTfQaXAFblePX6P5ALhDt7XAEeyzbV5Bj5oKqLraIAmJVt8YKz9lPq5lCFXooRiEU5tkl6mE
ynnidrm/suLpCrg4Hn/2dz6RwPRMsatYF87gDxHV7jAbcZJOw0s0/C/OmdyDg38PrLMf+JgPwXQE
eeHcAVfcpG7v/vxz1n7N7HnATElvWIJYnOoB2Op79P8kmgx73rOjLa0lHT9bu8BX52klwgZy8I5R
3Y1mR5N2RBkCkBJ0p3NOf17az/upzgFBpaT1bQH9Eicsn3K8VwOgNfVo5WYBLH0xJPy7oRcgCNtk
OCq8IpBz0x9CCSxRSkmoYMNVykskGWqj0rSoHyor2tZqemWoykA1Do1KTR9ue24e21TelkFxlZZA
7lX1/RCku1FRHmwbnHcstimGSzep4FcY1ngcwmGbMfar1JKCVrp1yLVG8dnAt5gRvCoK5maVipbM
aFNGiBsVBkWDaBMo5F3Jq5cAZXyHKRghtYnkiqZrXVIK2c+l4l6pAsURcuKrY7cRRPi1qO5NQ6Re
GFcZxDuJz4P+fpDt29qAKlk+Zvu81V9ka3pTdggQGSZRMImjuJ3Jr6IeT05csijN9al5BYoLcpJ0
bVerPQT3OH4p0fJnXkt7qeESDQW7JVzdqyzBvwCx3cqKN3UDR94fQ5YUjlFCfJhn3NMyyy/LbG+o
2V6KlN5Rhu4EhokD8NGvTSNiN1es9zaTbutIvktAOkyHtn3U1PhXk8S7ljR+yfIDWHKuM5KVTgFd
cciY37WKFXhVHuw4iY5C0plTMalwtL57lOvukzPls1Glz5YVd4Fd3w5KfowyCROIFdn2driVG+GP
puieIDt5o+S6QjMh35SJwWnJAsnVCeb8Iku+7lWxB6LwuTUCYLjqxITmTZ+7oG59IZF4NezyNmZF
5SWEG14e1A/FkG2EBFgsU3qy4Xl3MxYYy5bN5kUAAB4EBlVjsNxp/WOJTMpKxbVFmoTWGNUt1OIe
MsFQ7lH1W71TIOYBeU1n4KPiAzL6CF1TTlEHKT2kr5+EWF9APF7pGhRwQ4MMVFbsw8jkmoqkOsV9
vcvrvkFjzvRGKEJ4WdBdd0m3s/twi4HaB6jN+oZU3ZGi8bWyO0pBcgW9403TiYdIhXJ7rPebvNKg
HZNVscNC26JoK23qTKQUnZmKssi4QxfIA7rIwkU73ES89KG86ga4l7Y8F/dFMdyidfhMwnBbZHpO
jSbFxEZUv8amdYLwyaEt1H3YQwm8E+IYFLbkmOF4n3TlkcjNXtf4sVRMRq0ueWRDEqIyruN/gawq
YTWNGwUoFVb4+O+e6jq51tLR7dJsl1n9AxsG2x/sKKQZSP5okwSfOTNvU6WyPGTPR8BPftmD4mbx
eNNG2qtdBPemnlGVFZAq7VpfC/hbplmfRsFMGlXWXSfM62RARqjK2eBxrQo3ZhwLOjT6pkziI1dB
45nZUUQzFt1iS33SQpM+Mnaybp5qEZ4qSULxmzcbSxPvWjJl7mjYC+PQxvVIQ64810V2jQcfRCEH
P1TjY62HEQ1V/aVm0kdXm5+Cl79MkHAM2AIakNHv8ug2aPVDx7QE8oDVRmLEM8t4a1jFMbQyjbY2
WOU1aVuJ9L4CuRxNcbSpVaaA+STiM9WGo2b3r10mmU6nd5+ShVsVItgQMhP1rk5z21FLxaZ2aBwa
w4DQzjD6iuhcWwnfxzjejJoNEVhxV4UIRqQzVBrY5V0SGl9xbYNYsag+Y7jzmIe7KkOjWO6hlAjG
00jZJTbftXruQNtiF9oPvWwg0W8kDZRU/KQamSOn2m1dsK1d5l4UyT5YGn2oR7lMEFpDxSgHGKwv
UFg1B1dIJvhJ2qssehVBfyprw9GV3E8qA8mt5Mh1edLTgeaWuSnjYVuqjVPjo1UCUE383/POq3UT
h6n1hLVVlceRFU+JJO/lEiQWg72TAw1UTLjfpV9jD2UA4D3vMvXNtBNcjxXUeTRlm2ArMlY9JgJT
/smJ1NoHuL52IQaIyhww1BBrLG3c3Xmz68r4SgvQtgqz+JeN9CEuT6at71jdPCgN6N4HxUsba8ua
+C6OQCdcFAcZujiGmW4UFTGgaWkdSI9pxv0Io6l5ndSUmw+SVbstZnfk4SrB8FVV9hT1HgqH80ML
TEJdoVFBQJQ1NuCpsPd8ZC7itT8G5qaI2itWv7YJ38UV99MEGgUscUR2rHuxkWR5H5iYaWDqLgcw
zUpBakAMpzd0L1QfcvIWK9md2dWOYY57xl65Wm/yGKRmTX3gKkPXvt2QOnMTGViLuqADqPnSgkPb
qKCSfAcZiJ2eQIlUIq4JboGJh76XNdc2BmDj+8JLuE1l65RpJRA2gd+FKqpUbwWuc4AjdmatgM7B
s9I3zYjd1nzs7IwW8ifeeN4QNm4cQWUkf1XLZ5D33BjVJ6gqfWDUUAeApEtrArkjeYl9SAzJbTLU
2ZoIo9/GJgsjTIt8GWHo5VCgTYrS5Vrt9nLDaWx+RORF0RuPJAYFOoNK5CYm0naM9sBieq3W+4HC
rit+tG3oAiqHKApT1JHBcyeBMwiXimAvhQo2pG7TRQZN4uJarvHqY+RYa8Muiyzo92RbKX6v0Iy2
SHrgqGZV9aPRQ1c6AECQOEUR+2mWuiquJz481mP8u7CyW3n0G8NPIt0NGVo4bUQl6WpooeiZZf5Q
4M63hsjN7XsWnwxldE2DUQPuYiVPSvd7qJBoYoMqMzlV9quQoIgh7ZPuMCUeuEscJZMdyy4dYkP7
2XotypgONiY3yyvWHu0IvQd8LUtB29SKUTW1aJq8gJHSN4dt226V+nkgt5HNtolCtvFo/s5qjLbJ
jdtH5SmuFK/Sn63kq+0Nl5mbisDmq+iUY2qaG0t5qbOeAowNuKL8wvt0a7VJRU31K8BfIUyFCtmr
jLnpAPGIGBbtTMQlK3fLFjQ0UGkElkU3H1viJXHkqECGB/n7EN3w4J4FD0gfUvzmBHp9+fieqFep
3NDSvNfk06jrVCp6KgXjNoLuUd2iiWRB+QgcGGqluSx5keBvEBmkta16GgkoqW80/hC0+1rJUMOo
HMzeg2/pEJm5lxF9kxTiSRSZC1YPdIbkjlrN0UpUn49ekieORe7j7q2Itlqj+qzfl2BuVW5sVdqU
OaFDVPhZ+oyYEZXq7WQ2UH93NTRFahzQRrkPCoUaUe2aTPckOb7iMT8wHBzczo5c/Y6jBHv0YIY3
UtvTuB42w7RbCsRldMPRtJ6WxkNnfAwVCAk1aZNEz8GQ7QnOUy/lTyKLdoPV4JEgXNMEtjhhtxbf
tpgiMMlXgKsBKZNT2sy1pGFHWu6ZdkCjQvdEb29MxjdKgPwzT50xb8FPnWxrhCe715w2uWnIbZw8
c3GwhsEj6pdd/ubtsNc6v4x3ubG3cgmiNNuieGLVg158aL0XZgSR1uPSRo28oCsoykbQEHAzXBAS
xl9kxNvCUmjfXonoUbd3ue4K9CmwZjb8toab2C6cqvd5/hs/eAP+h20TvFU2ewVbpByCEdzaCvU+
MWunwpdLalxJntQ40lBspeKXOjzFAgIyAXBVd6OBImnTbGW5oHZmbCvopsM7jzytqBbJt2aWXQeF
5dZyvA8L/Gmjcsay3cqSvCUc1FCDfCr16ABVoX0vvQb53ZC84rW0UZqGxoSBlgBMyUYIUR5rQG6U
umEaeYhrLXy8NlGaMEZXl4pNWmCa37RcAwRX4b1Q7uzsPWGntuYU+aNjFXjejqk3xFeQ19tExoNi
/YrjO83+JY26O4K6nwyM9vZzH2cUlU3aNB+hjMqwDYb9+LliIYhPD1240zAKozIV93G6GRJsrNxX
TldDcra2ISvMvSrOfS3tN1KAQQUJ6V6SuGWOvB7ni4yKK0iya9X4Lq1Q526yjQbwyFgVjpXpsFre
Wd2XlAXeUAOMFnC3CeN9oKse9OMP2vD/SLuu5rZ1dfuLOEOQBMsrqyRblrudvGDsOAbYK1jw6+9i
Zs6Ooq1jzcl9zHhvwwBRvrKKDHvDiOS6v5BLID+eysGHGs+mzyALOBYBSa977gZMvNUuCWhxzyzE
G5UZuHCCm1TqA2i2lcMQQhEmybE6Rp2h8GcDYGLeDLrxlk5F6Q/VGM56Fwk3TxbJIjNLxFA95E2B
uNR7al2Q1A09YcjIFLWvqelezfXzkHHcq0jhW0iUy1sjmyI68ciSTcCVF5YF3Y+yg0xuFtNsDlMo
m/AFUCBe3ImSJDZq/fK67Gu/AwgY8LEt0VJ8E53s+wqMDDwAHYFZXo8Xr4SLclaEs8cCQcB4NZpX
igdUz1nMShn1yBbKRY9kWSUM7TLYMmy4q8XzgCuG3TXrJwHGeOlhp5tmkbLNxFN22M1jklt1OI4p
DMtl2MyHzjS3ZX6QxRTL/qUh7WG0XjvMYq6x2XrInK2a8zZJloL61pgmFrZRZZjfvQWVItQzDJmM
rnqlarkaUGKm3px0bI48/XYYZ2RRLar/4pV2uu+0wLoSuW3xF1WsxLtz1WcktjJYNiFsXwwetqoI
lNH4E9qz3tKG3JnBkk73i7Fvab330uKq8gafLzxqHFzsbD6YhZZIdTPl1Jf9NV9gCTvRQM1otJjF
s8gRNYs6yNwnZpTXivUHHdGhTl41OCFk/OcyPcF4FTHHrmu9cLavJVNIS1ZrYnXtttCy6Jz3Afcv
/J5CgfWqq0C0P1z6c9SnqM6KRCArmsY9nNpx1b5z+0BddyOrD9Qcb3pCA2ng7tCsduuZVmJrDVSG
aRMvObgPY7Ghqn5oVIvf31pxKfSbssHl4zJxlw1drEGTmNXuziTanenww2SVke54e9WTA0/Vj7KY
rqCuhPNvI/wg04Z6/EG3tZ8aUMbSG0Ni1T8kB5NJwoqRTxo27zBYPqjbt02nb0umYptmEavlFdo2
34piFH7Z8gRSnLvCLXwx6KEqywRGgZsyyzcoYSDkRl5WN/mmSelHizdZVexKAwDVreWtt8COQTB8
9BYPYaab25lMT85QDCvJN7QaurPUcMCbuil6RLetFdpcxtnYxGs5wcngcF/3z6qwbg10obHlEP8u
RoptsXxPCQFiUG5mu+H+uPDAa8fvrQEcj0fbK2eENJJX7EvmvKA/7vlGNn9arH21yxJSL554gTOl
X/Xip8dJfu3RHJQueHwHuDhx73TaThrFLbrEB+DDGAatZtgk2/AKYPyJZ85GNNY6J8y41ltE0vYD
G/I76mTb3Oifi3nogtZCVjNYtYiY7tyULqlg1MoTuH5/U8pCUjTkD05htpBS7WosXBrpXN1W2lj7
fW8K35J5FYz6XITwWts0Wu+FBOloQUfPt0vktRoxv5t8SUCu3dYraHOcNnrFr0WFjHAq2Gvr0ANT
9bayyqc0a/KdOYx3w2h+XzT3djLru1z2dbTYthNKz9sUXYXSl303TDlYlpPJI6OxZdK6tNwbUieh
w7sWCnUji6Su8xgivk+OIZGk00eweaC3b9zY9bBbnOZd05pdP5s7125uChu7t7NhWFuWTmBpxUvZ
FQ8TB6SgIy/aIp51Wt5O7vLDTPVbzYZgaeEa/b4F+DVsSPck0A8LJGIRv1WIpalTb2wP9bNUq38K
h7ehVufgvHTDHuImY4IemwHwZVF4iEzUnRzX6psn2oggQfT1GqKXiEDCIa1QSbC0LJg8p/aFUEao
Z84cg4P3nFvyCe7noTt7cLHmlePTdP45jA7+NZmfVbvIcC54D0ly1KbysY+Qiwjli0W4d71jjjsz
9caknxfQgHrh3bhDrVfwBanSZBomqDN7U3rfeCABRlW9GDKiuUf3vcnoi6xa7XGuzf6zhoqO33Qu
ABGNM9+pofPCvG5oXDTOEvVDv9xbVWlG7WSpTefY1Q0EjLrA1jWKR8U27/LCAEO41bK4aub5riaI
7YWrpVd5CnW+GlWR71yl/adTpETDuWjrN31i79LUW1+My1ABeOeYCdD1LVRBaDE9D7bS38Yq01Fu
oNqH7gnxiOORxrrTpKHMEPxbde9ilFKFxtI0YdsPSHJa107MHhJJwSw6E7Fnbu3GkriQOii02JJV
zvD8dUi0qVnAmKxR4Hbay7CBbi5JTNZANJRZ5pbRrEDtMnWQderl1mQ2ieVSevgpzRMcTR5rRutc
i7xDTaNkRVhxaiflAJdhJKRgf5G+BFG7stJQsBHsPd3LNgx49G1KrTu4kAx3RToMdoQXP53eNIN3
ny2xsn3WNXxGcKhyZEbNUNDuaTQtmh9sOZVXdqrmxFtggNHW1Nk4DWwLhoqJuCIW+nCTY77iooOM
ZG6VCU8HlHQz9CRHLtKonrQuMKB1cWtZor1bOhSSDEU7dNbSMZobln40zlTf1h7RdiA6VI1f4FAl
dtqYsavjBQdfD8xDN9W6XaZKFWv6jDzeauZt1pYMYYltR9oyIS2Serq1V/L4UmkkNnjZQ09X4Q2t
keENKYFCVNOK0DRRZ9EmY3rTzdx+xjvaPUFN1e4hHNDh/zFcaVhxvvTsRlvsYcOlLfQAAvrdTSqz
BtGIKG7KjuXfwDrhkGsAvP2bs7RNmLmQrdOdPNsX4EiPsMnyYBLkI1SdzdDNXQ0xT9eMKdmYegrq
gzYRMBQya6m+s7nDHmPV6NX3DgQgeOwiGnW3OQ5hE5puTbqozZus96E+KNHNs5RnBqJQGqpIsI7z
ZdEThUwmM6+RcJk7B9imoOg6HHy5sGhywRQYHa7vRevKPZUOe68NuPr4Y0+AQzX7Nq6gBLkdLZ4d
WFWTyPI6K7K452wWYFZ9uLyg3gTj4zxAEKmjKjWPUZYbKKjoaGwvTqvve6PUDm7JTDxb9ojYDgCk
kTcvCIqXq15pYH00LXsx0CfwqQFpE5neQxC792vs3KjmcKxoeVr5BE8YzCvMwkH6AImMm36ce9Dj
HC0qtLK+yq2RbAxb2DExM3vDgAxIuLYgWzfH8d0QEnxmhcfK6Xp9ozHd/dZ7ku8MWVPcOQ69snvX
9j1bOftZzzzUPkDyztBZCfvRQYw6ZZC1xxmBZ5yhIX2ynUfgD3T0DAekgrPEw48QIrYnx9p5g43O
8KTyA0qgy2ZsRwgy4ZHuN3LW2E6bpbObwX44CLMUkVpU+SMtdZZI4U1X0zJ516NT8xvSoKDGpENT
H5bM4wNHXxht9tyKxrHAoYaNCIJ+/qKGdeMQlwYF69p31hkwFOZjd10Y0xTXk8k+ScqzO9nk3k/b
ddVGdeNySJ2hv1GwDQFct5wyf5x6N9HZ4iUZxFNjlVkz81GHhwDokrnkQXqifALyhfor/uCq6wp6
U3h9cWsvOklcTyNWUKecx72wEPMPNkQLKJf7FiT5g3SQ27IhWxLeolBV0HYM9dHOb3orq19BVuEv
tg4Umc+gAHxnLxqUbqFLea2AZYgKUrWxm+fIuTJTVDflwrWk0IR6sjTBkmZ04QqDGyUacFmlK5RJ
34C7CfYDHqNbqQayJSNu9NZsE4SfYme6/dyjWjGlBztFRgGF6OWWYPXeahzFb2ieQ8F84m7oYf+H
YM/XW2Y17DCjOx/BmUSHx+nk0PveJCjvgr900FvOAil0sQPyMYeLpxK1r5Vu85IyREdsVnawoMQC
mD8aWE09Toe5dh6KGWKs6NJO5JkKpuBELbrF3k04kOldxnR7g+ZCW8dLynXtZqFFnu6aSjd8FMPH
z0xZXo0qXsp0FOMK8yefeL2dOSpKfsa88jAbLiIlbtVasMCNPXQrQj5Jngkk/02mL35vd83n6Ej3
WTSOcduPFSr9sltrsZrpBmtkdmtAnh5FdTpYHvA05phoPMsj0Dmna6FQzhDaTPMNYuUJ9UPoUaPD
kZLxagInaj/l7prImLP8bCblbTNzBLmvcPoJxrzYXrqAxoGjlHtvoYh0jwr1uNPqRTvg4a2DtKiH
N623PEhWad5nO3i2T8xOBIMJu5eir026aSzSbjpQE3YGCgmhQTSOJHEaWCigLrQVGmQj9RlXIVxp
5PysZEauF3fJ7pWa6MdEUYBUvQGoL8lZWJOmvxq83gwHMYtQ2XmN4mzRoJzt8Ejv6gx5Ru7F0qDZ
RugmR7EA5zWux6xHrKrNZYh6IgzmF1YmbaN3B+7Ntg/EZ3HPuUTfZ2YoFihzcGKD5c1jP6EQ6tMZ
ivKl21qRKbT+iVYc9RPpdEjgXOiID4rHrS4RoY5Tjc4H7Sc3NPOq9XVlLYdCEidCPTyLCr0DaGFQ
9uKXxmwiB1/MnXLnpV7jQxbkmbLx3KQ9Pdh8NF/NljZZUMuqu4bu8xSgq4sCHzxLxUdBGEcP2TKM
Kw18xnsKpWHYOm+MgeyFnd8XzvxUafNjWwJS15Ymbna3j/WmfkDsFgMgJwLJoQtTIRnyGu/DW1wV
2mm7bVob1UiT//D4XIepNj0Mmo6JZ2hlGpp2r7U2FN+68c6eRyu0etIghikRUxjTVio6JmXjvhJv
hvb+hMQ87SovtGWqdrxEtjtZiEo1T91BLeSF8/6zd52f4+ANAQReEzFVWTCm9QFdVDuCZUygckAj
nFmFORuQryvUzyrs8Fo3roYCkaYnf6yvvj/x7KPQ6kdPyb09VG+Nuyx+QVLLr1PrSabmZ0Nn6mdG
9r00li4wexuXtjSqCCLAsd7nfMvGFj3QMU+ghfEBvXh42dkiEhl5KNolIqaDu0e6kZdRL1IISGLV
zZPfyP6xarNbt6w3Rm0Rn/T1oaLmrcq4HaaEqUgSLMGATIC4+Xvtsh1dCEfTEM9GPeefc0sh5V1o
3wto9wS1ya9RgoBuQ1PUySyo7VfM/Vh6uGVLKIRa3YMpsH+MTEBtfHYeG+5tpIBDgGCA6Vhp+4Ee
900LWQjMH10QxrTHdjJRG9CMN5pbr1QA9tUrcW+hRxRNHl7VkQ8k9lSz6cZpa/WpB6iPW/pk5MkM
vfHFUii8p/TTy6kXe7OIWlR8bFtz4tZF2xksC+73Gt+Jwlp8nYvHIh9+VuUAH2PK0IgpcIj1qYuh
j7kpLfbekeHVLbT3Ti2r4bx351g1oEVSB7hHo26IbPGZ6RKncdTDal4tPnOlhaJV8PlMFXxuK4Yo
KIUM4YwKi9c7ZQQJMYYQK3+CkYaKPIs7iTLoYbHxrilX3aYEtd1Ze58t/pSj2Tl1SLoEjOL81OHV
Bqcfu7NCwWIs0luzWr6VlnaNVwlV1XZ6n4b0eSxcgBZS4z1fxhcyeYY/NMubENatbhf4zzh/aDTd
8VsydOhIeF7Yu2Izuv0Ool1GiPINWrmKBoiWtuWElLrMix7tLn3X6V2CDP+Gifmt7uYfA3L7SDhW
EUmOmjtvkEGbI/PdUh5YAUpsrosP7CobHW2i+7XZPHR5hXo5tMl84SDJcCGDhIrFbWa4sWX17wuU
EEpUTTLT27K0DyTLd9TlkVmTsFnIXgmgzCo2oXjqNkvoZnJv1pArgVHHWKLQaansezu229zkJQAd
JaqZLI8pm8JGaxPZGUnalhvhfSs4igKkK+8yra2QpX5Tmh3xurmauyECUX6r9f1LhtS8N5fEaocX
uriIWLFB6nIVOOiLJ04dLeQLLuP1esxdGRsWu7WE991kL4Uz3eiLHbi82pclUJzEJqiQqBlbGjq9
KHYipbidOxzIfo64kI1v52uNudEOdmU/qU68ZJIXIe2hiEyiqnX8snd/5pXbhV6uxbD28FAMpm95
k1bXGR5RptNvJX12+rchn1BxNG4XOhfBCOYNwbLmDm6nsntmcxsAb+3r7eh3qMXWfQeRL8N5duUw
JbD2fskVxiAVylSD8TGV0w/G6I1jL2k4SHZfNN13HRVIX+sYaq3Mgrz1pEecMpjK6irfGsp81TQ0
eYv2SgDYA71vB4JiBTEDs1jee72Isia9d+RIfXihpCjLTFuzmn4SaLP4UjLspKnA5eR82gIQfOGg
mCAdgJQgiuxTa7lRdfng9i6PO9Wim9EbfYhE5xpmAJ8ZgiigHdgrkpSrEVkSfOpqGXrIaQNHqJ9G
RyV+dfo24BEnBO5SAA4bCNKxj/unjKE+RQdp+A4Hasgu2ISembag31onDOmSv5jzHkq9DdqzKDnW
E7/JzB6YGNabPnAwN03Dd7C/RQFJ3fawpuSzk+QT77BjGLRuBPOixTOuSrQTcdFR4BCgiGdQ9Zil
Oo1cZrzVSvJQOelzmSHPmWyCujhP0SC0ZB+n1vLEOwSCjbJY7Jr9z9wp0FOcyBg2HJ1T5Gd5Iisw
5bwFsSjej5/GQh46lBBCrCrqddlCgqVwP4aBv/PFLAIpvW0+VBp6bB25skfFAtgmXmIQ/VJc/e9o
QvMXafII2FxbRabNXruiRVG4WwUbcDmvvmKmj5JWMm7FL2x9G06htyNXMLU2r/muuJpe60f1vQm0
LR+Cy7LLZ3DOq/I94KvoRMMr8gQDTKRYtbwXwGTtVxN1I0R7vkFuRsUv4O/OgvyOBjoB/s59JTO8
7SseF/QZY+sB8zRPF1D9l2Zj/gn6xd2tCyqBJETUHhvdm5UBYWV9FiW/gMa8NJsVanj0NZWmzGmx
gP1dm2OqfEVxLoTN4d+sGdh0UH2joGCc6r7NHMm90AEMzxmYWlqLRjQN5969gHQ9iwM/Gmad7NFk
iFNJs+mdlecxX/eJFplJvzU2l5zAzuiMGwbsH/6Zzvr1jsapG9JXbMY43oObwJUUPYsP4qdR/qQ/
4DmaN4BoAEZbRWPrG3EBZ5h+0zxdAtKeQ4F6uutBx3ZVtDyFbZu24PmMWCmg9iBv0HN1UWZR1YU1
PbMTIagO/W8QNCzT+gWn/mOucIOCjgB4Tp4FIzI5bLLWvTFFi4Cezp9fA2jPMXUgYaID8gomEkq0
J/u+bvhUNgu4aRCGuZ4ApN2YYRvUgRdYYF27P9TzDOck7cIczxwCk660BTCuIfrvrGtwNEfNncjM
VkYc8PdbbagOI4EIbUcuEO/MlWtxcnX+Mc4JV8cDnRyVU2ibdCiYtwHYrI8uPCJRfu9AVnbRC8HV
yT7gEYWDj3LBfgmH+2o3XJlJdQMsEsJwSMd5YR19vexn549v+4s3bUDg5c/5L3zQlGsC91ojEhD1
d8i+ozV3Ser6zH5d9QDAqEUNSQcR589RaNrWbmqBZbZUD6750VX3X8/i0u8/ucpMhAwjd7FTezbd
saX97jqAQn09xvmV+j2H9edHO8UCktwpkUYES/4Cs+qqEj67ZI92hjwJHZ+jhTrZjqWA0G+K0m6A
PLC5zqxgdXQX4Y8eyLDQPhhoJwUr/7m+NTYtiZbNpZvlFxPvXxsVkgdwzXah5GCdTFPM6LAwPAyB
cTd9itsR+L+P9VkHAywYO9997a6mWFThkFy6W89+xKORT+a+9BpRcwo+LCju75yVL4tzic/urKHA
v2cHZzYLfqnQ+DgZw7H01ElFCtrFMBG0KYB566WV7lAlJ6912xq70exo3ABJt1eNjsgK2Z3Pc50H
zkKnsM6bHxXTxU9U7NDbU+YtRZ806ZdKhii5I1CmQITwkgz7EuuIvUi6jWZqS6wGF2QaVL7KwMNP
kqUrxB4tv+LVyg1rg1LGDISKpPcZ3BGBZJqRbIpOeyyhOxLk2tRuitp2n5rSrmMgSkHOkBqsh93e
2ZqlCSM91ZKr2m1qRLToCaZ93cQkE9PazZJBRXMYshIoS2stenAjBJFe4LzV+MDs9PtqrvVEOlm3
aTpK9pUthnBB1xvQd8uL7KZTkW7ME/V73gMvMlIaAZltxaRr2V5VhrYTejXtel60oTRsM/6Lk2f9
/mgnd2dfNSXUbMCE5fygrCuV7kV6SXZ3/fBfbYyVRnh0ur0R+qugwoKvt3cOU2S9xXnEd17gfIcd
D7wJQcrfjFn49cQuDXrCh6mVlbeqxqCyhf0Lq/x2AtSIXTPn29cDnb9Xfi/hr58fTc8yJ9EAGQw5
jq1jRUpA7Agxy765Mg71D9Rql8gyfGuD/e57Dxn4TpfulTNkHBM8Uohg462hIFz+ub7Mq506Q6UM
LC84+KEASIafyANDhp70RebPmWDwj8FOHrVugvLXLwmJZTdCT47vV/cXfXPpNjl7YcF1maDTAZ3v
00UlVtqZ5YTPVzefBI13G+Xor7/b2RFsCv6b4bkw4ztZtSkb5slZ9WAkOvLGkgfzckl86OwePBri
ZK2ywsg5ekMI8gwR4NYNkMmGywijvOTrufwKJf51xCAXBS832Cq5p0xcIqYZZQljgcg0cRMqBPAH
Yk63VVuSoO4kSTzNFleISLQQRQj9kJmkfRxH29qPGb2kN3x+aX//NevPj06EyCn4PcYakli1v6hH
u790us8GDBAX9EDjshE9n1xbpC0nZ0pNSBEoZfqz1SVgH7l+qv9NnA6nqn8GOrm7WD3pdVFgIBub
cBjZWrOOqykFtKv3v/6Il+Z0cmMZZTV4WUohK6a6GLHzriB6CIuRC+HyGWFZxEEOFObcde9DhenP
rzM4pS5lj3H6SCsCdzcc+NWaDCjAFq9wDAIScDOcI6RfAfyyLinAnDsUQCmjgemAywwNqD+Hbwq4
cMwLVCSU5Ry6kt1RN4/nWYtsvH9fr+gZ8SAYXyDxgD2bA/7CaS43oQkrVGqvU5XPTVwmKuG3q4Q+
v2gqem7PHw91siNpZgxqTDEtB6EItV7VfEEZ44xsFiYDtDpIy3htIPfw58LRjttOuaY5MG19RPcL
Hy+FY+TqmZo9G8AKXBcw3yovELLPPS7Ho55ck7KGXymUMSFrMgJYqql520jtfSmXG9o1B1cvL+gG
njsFx+OdbA8miQ3R2vXAjUAgSHsN16ACf8kM8ewupAhUqY2O/b+805x8liVCWMQ9KvV8KXJAFYud
aMBalurh6214dmscjbX+LUfXIXyZJ3uh6xIWADgVqe9dYs2TS0Oc7L5FF2yya9z/oAC9Tc9OrDZe
MMX2D3FPgzzm4aUr/r/sxt8LeHIxDiWApVaDEa3E27TP82Px0Gws3/WdyD30t6ttqXshkLw0yZML
EtmT7Y6VtwAtmF934IxY3nDhxji/+yCuRlD6gYbPyRljWq/rucDuYyML3eZNoXjdd9WF0OPsmXJc
GPdBpnwVCPhzQxg9tUbGCxWQvA+s4bstH9MsC5zKA0Ykj/9i97lQ6aC4/2AncnKAIaDSsqHBdZ8P
KsqNfJt54oK+9dn5HA1xcmaXvF+6dhUnLEYCEFkb5gD1SBBfKI9tQf/inQR85p8JmX+uHq1Z6qoR
8bYGpHmLDnhj7r3qf1dPMY8HWffi8ZnVvYqMFUKYqSBA2xlQx737/32Xk03AhT71i8B1DtYMaGRQ
S/jfbUPxYBwt1Mm90xqsErWD8FMadcKbfUnM0Mx+fD2NsxcpzgolUC52oD/050L1CxGFbPHt7SEF
o2nvmDIq7Ed2SXT17Mn0qOPi4cOto59MRgCOaUsNH0SA2oVUP/F6AJT1Ofqb6fwe5uQi1QFsGNNV
AtATlp9mrxKRu+zv0kvP3Pll+z3OybI11uym3irvKop05yI1KMnDZDdJhWrw/z4jiBgBColYC6rw
J/vMcrWRGu26zwR4ofOTTqCk6Li+aV24ns8+QscjnXwipyUjXLTxzqFvt9Vq39zwn5Bq2PbbZdsF
IJJE8sJFeu5FOB7x9GtJp216nWBuTXaXQ4vCnS7Jup2720DJQfeLeB7Ufk9ehEq4gz272BBQToTS
Ag0N7zlvH/XJi8tLm+LcHj8e6+Sqnsloz0AgoVBS/rTSV5kj4Krfv94OZx/u40FOLusyVT0rXEQ+
9CG/mW4gNbClegBpFjOBncNVHkLdYOv+TS0c5tmwvUcDAtSjky9leYvGoGOAhK2DQ9HcZzFgukBr
kiH+m/kRODKjdkAs3T0ZybA6PQPqczX2AR1mB8rhJt2JkN6YiQrk1o3LA739esyz2/BoyJPDzBqd
uYDcIc+vgYsciyGwcvL49RjG+ktOU3znaJCT6EdK8OQGBwEXf2u2dbRK54yxtZvBafKnJxGmAdmN
V2DAPNBkCTtEfaCd7UwobUN3ZtNe2EZnvAZQmfn955zKixFwQ5a8QtFpgIhv1YU2CHh32oO1s4I2
YNsO+JL3+b569iBGuEp6ymtAGdB/8Q0f/9x+vThnD87RH3NycNpBrXwTfACAESpfL4e7YfDgGlmn
z18PtC7yvz4CmB6/JBDRTjv5CKkjrB5CFHgeZI5tXM/3U2UBhpCpbUsZpC0MUKLBLwNc6/7rkc+W
eKBr/p+hT+VipUpbyzEx9LRzEzNMd8B604gdQN6O2c0l/5ez197RaCcritp3a0JbBiGdQUIPHGmH
3g1p54+LCdLlpZfj7N4+Gu3kToLohV3CNBsh3cZOID5yNT3nV6s7W75nG+ievRX3y7W9EZH1F9pC
5vGqngSTlWWrsZgQHeuKfbQ6uW7mJubQavn6653doBAqhu60jebyaTlTNrJulhIT1FvvUEISx+gA
unYumgadvYlMmGM5ay2YeCefbaJuOUAKElnZHQRCoz5h4bijN20IzP2ujJ1bdeHqMy6NePLp2oqC
qrGOiCtg5xzkm/qxfNJXFaLpClUWcCD8DkoxzwB2wKD8aY6ARoW3GlirF2KBs0t8NPWTL+kSMHSY
wAtTOkCfWmZo5yOcIMiFL3kucEMI+s8Kr+txlBgwrvUyb3EwxgGqS9C/ax1vV3QkYpfsXC6t7Drh
o5FkzgjV4LQblFnnD6Co2eXr17uSrGvyr+vsaDInEVvfWQyoX7wpc9w+G8GyH69oZPsAlca/vC0v
bJazx9w00aOGyAUqkCczKoFdrjvwCYKSq6hCU24qN8PIfU/1Uek1iQv+xtcz/C/b8/eQJzOs0QVa
KS1IT/bAs35YEd84cb1bjXCmOKl3wwbg08i6zjbgVt6W8XCXxv+7Gw6eStNZxfsRIMKz5s8P2VDg
v5mFm7v2WDygJ2jk84Ub9Pxe+T3EuvJHe6WlAK/ba6fBXuyVgOEvdLiwlJeGOH36ZseDHxjQHHgN
Nm6uX8EeKvn6a52t16JPbKHxgxonzDX+nAb1BgJwuIPY9DCGfFOF47v35CSQX//5Nx3xo6FO4xfG
R3gGpy7uLesDyk2pdC/cR+fTod+TOb2LZ1LMpaC486eAvJKYXquNCPm12kFwIZif0piGXy/f2Rtw
9VB1HSydrZ9c/hp4aw2XuAEJVDoMMP976O7o4AN+Pcy5GAiAQNDLUb8HSuokI2pa3czyHAkEOOiD
8wOUPid/zcYdMaHIM74Pl/rH56Z1PN7JtBpqcbcd14QlBVBUmsV1VmbfgDbdfD2vs5nR8UAnT1kP
aaklU4gFpgDylUDXA5phb5uIP5IAkuvB4sPC/W+eLcB2YCi01vQhSfrnlncX0iy1yhAZqwaKQnep
0UTt8vFXUwNTzoKpMLFPb94KykHLDJ5eYB5mmRiBERFsRssnu/TaPbiv5nN3EXNy/rv9HvPk6p2h
D90AXoegThlvoHBtmDGCeJZf2vZn0W2u/nugk/u1oIS5y/jroOmBtP16x7Yp6g4aYDUQCg7MqDzI
90sf7vwx+D3qyZVL3Zob81pyh+EdXFz/g4q81Ag/G/cfz+7kTswGsIyHiUPuGlyhkDPAwrVuAQkR
ekaw19KjFho0gpa7Ftpms5buClMXviHnCxXRC5/ztDQ+SNm6TY7T0RAokwwQzfk5j49f79MLa3pq
C9ByroAiwmHItsN2VYztImd32aj27NV8tKan9gC8gKJRC3UmWGyv+rSgPobji0J9gH8zfPErt/56
YuceT0g420S3CNX10zvT4q0wjWW9WhoGZsnsU/tCbHV+BICvbHPF0J6WPaaxgnyiiyBj6PdF9to0
f1NHhC/UPwOc7HfhylYsGt7/vnP8TjsAtwqNg/equbDPzk/Es1wUr5Exnbb2oeuh7JagfgOIQpCi
BLb8TeXdJb9HOJlJAd2YNjNxotTownOF1bes06OvP/i5NOF4jJNTm850KlHiR323XzH9oDrQqpaQ
Qcs2+pRfaOmfjXJBUQAwB1K865v85yOSkrInJij6gbiWESSVTBH9H3Vnths5smXZXynkO7NpnNmo
vEA76bNrVihC8UIoJCXneebf9LfUj9Vi3Lw3JZdDXpn91C8BBFySudGMZseO7bN2d524rPDb0plT
Q9EDxYks/8LJlvOtfrC23em13XhnYoPTa7FimxgCWBo3q0drsdTGisiL+Q0+COrGfs/QGXuutxq/
oUNxpx3ArjWigjOx6Txix+cYS8O6jJO1btjG0Vbj6UaQ2AlVCsoQriTtC6jrVTK+lIF/kQSN0+i1
+/nwnlqoyAVjujBfe8jHIoa8SZAxUG/qULbxLHe540PnKaPnrp5BjwC9vQpE1++fN3pqBX7b6Hya
exPkTyLHAaZllEuYQsNzGD7J5v3nTczDc/wg3zYxv5xvmqiSEolQThOKFUgL0ZrXhWw/yIVxXwo/
gsV2ztj1dJ80je0bwt4HnVcOXkYKDWLUjoKicAiuZcu/Uqg//LxfJ15HpoeAjATtnWKWo2nZYDdm
qyNmCKbV7GWK8ZDlu7FSrjT5b8h4aIpoDs2QSon+0VyUI6UMzHJABtuBYBCg3dXegQ9z5k072SPB
kRIDBpNL5KO4sUF2mBcVU77Jw61Z9ftIBHBh/XWpR2dW5BNjpPHsVKLT+XRxLDwpUq3TpZAemVZ1
X7QB1grWwdCrh78xRm+aOeqRP+qdr9VUs9i57zQyhGSYxJ261pX+zGw4scXQIQtdkEXhDKvG+1mO
ZDjtpAi0iOk/af19lH39vCenH9iff/9o8TcKbzI6tMZOr+k2tN00fQwzqXcyTPyK/6e+iGMjCrmK
kOenzGy1eIzFvm7v/kZfMLHRDbYXWBBHo5KTIW1MyZwcA8O80tPdur6ZVYSft3JiPeWk/GcryvsR
aXv8nbMQ94Cf1L4EtpaWUmJux+m1FCVfwxkqn1nmUiNj9HnLp3asd00fraqjYuSw/2h69imVOPT5
S2lpSUidFsmCwtjLZh26XbTUzyy1pwJ7De8QoczuKTqufe/7jMwp9gY1lp34QdvNip3Y8TaUO+OL
8D/w0Ts5JzHkMWZxviaOaw+QOSlxYkdzfWF0HwAKuzWc4iq4a3atO7qQRcXfOwLSxT8bPVoL9UiX
S6lqcEnRHkX/oOeQYsPnzwfw5NRh88dDnaoKCrfeP0YSfLXR+IACU6lZ2f6lDmkU5mRfwc837sPe
dqt4/XmTJ9de6raIsxXiyOPdxIomuZY9jI+m3HJ0yBOe/GCFOF1T9vt5SydH7U1LR3Ok7msZDTs2
QdC3FlqiwBDN1/J4TuV6Ytufb0r/3aGjZzjmparGVLlR4/O1ATA7gYYOwZ3q6kp455xXTj49G58F
RAn4rxxrlUM7U9IkqghWu3bXRQ3pDslVh5sGNuXnT+/kOv+mpfnzN9FM1GoiLyumBuwYp22oJUxv
Pm/h9Ev8pol5AN800VQdyes5sMgOzUF1p02xgQZOuggG+PpcdH1qNqD/BHwjOORhpXvUmFo1A1RG
os602Fb9tzjuViay5zN9OvVGvW3m6LENfaVDlO4ILdx+aaJ6dkBiAmBfZBvriuWJMB66zGrkPXNh
zTifN39qLgqBn5khODDT1fedtLuyzOko0UZaxtB+o26hyOZTaWcXlgHuw2+lvxHfvG3xaPPJsiSu
SctT8RkEmyABoDioy9ovzyhpT4/enx07Gj14bDY4TV4yuUtg9r1O6Z3t/52X621fjsauaOVOkRL6
kmfrUf2aWnsp3dcwRT8fpFMZFBKJf3bmaN5L7CcEn3SmWVk3OlODurWF5CS/t67q6A/KpobH6v6d
RhVB9ZyMARyh6PupUQPpCKb051ZNmdn4ABPY8S988KiUei6sVbQEXX1m1E6+4ShJ/t3o0RIsS1mG
sJJtOtqmpaOv6rXlTmvlObvUnQJN0+d9PLE4otIi9yEIt8yPlbqDphRWS6ydg7tupXY7Fg0yt2I5
AJP6vKl5Khyd9dgzsb7iRMRtwfGLpmZqW9j4lxBrV4u0+2p0Zy6lTkx4GqDueL5+07gAez9c1P6l
tVpRBF8Wz0W7yRXgptaZ1MfpTli6ahPWKPAD3rdBrjNM7dLCR0+PLoaw3meTfWZ5ODUDdGqYme+z
Ezsii/dtjK1eZ1pDRXjzTf3WbMXGXqo32vNPm+rVuWujkx0irsBUUZjiQ1nSkAFtKuaosItSsDgw
DNUzM/rkFLPxLGCN5wrnw/6b2TDkGl5dE+ZrFVz6We02YpObZ/bGo3Yo6sa0ZC5/nu889Q9TWdSW
PLZFVjsq9OTgrlW/htVVjVXW59P4Z6HWm3n8oZ35ib7Zgj01Rwqa0o64ix86F/zxUsCtdeMdrNnH
uaIXNuY6B8Z6qxwMXODPr0xHM/3DVzhaDRujLkQnR8DPtAcruqzjL1p7Jr97fDf6oY35cb/pJjYo
+liEZe3Ac9lz9n+M61IsKEKV4E2Z8uDohX8wpPRyksj/61J75qB0rPj68AWOVt+wjwN90obKSbby
esAfO8d/yLGX+dpwIX/Ol5q3zbJn/U+W4x5bIsoOIngD50OEn+nyj0NOYSBHC0KE46VLgVabFPPU
irbWTtlpt91qXLaX8VK6DJ1mGV1Bkm2WyiouFhoHurPFPseoin8+i/kmTSEYm9M87wcD1HCi95BD
qbeoDuYVx1WnXmuP+mZcUtCNkXZ6EEt9N1u9oX1dl6t+U60+n/di3ng+PARqrW1LR+fIBeL77xBX
QpHkKag5uMpO/yDcaCU58X7mZRhut4yv1eWsATTkxV+8O/9n7+c1XSFvR87uqPc2mFjMDeEUm4P8
RRlRh/nlORPqozDwuI2fpphvpntmQRwxcuy8FKtf0hyX2YEDmA7i4qvq/3MX+V/Pw//2X0HYJqOf
Z/U//pP/PyO0qkI/aI7++4+L8LnKa9wJ/3P+tX//2Ptf+sdV8ZrdNdXra3PxVBz/5Ltf5O//0b77
1Dy9+88ya8JmvGlfq/H2tW6T5mcjfNP5J/+nH/7H68+/cj8Wr7/98vSShpkb1g3H5+aXPz7avvz2
i2qiN3szseYW/vj48inlN/9P+lT81/898SuvT3Xz2y+SZv/KUQPxszqLWMjRMNj968+PdO1XclyK
hoyC8AFLJT7KALEGv/2i/cq8RB5Jig37WT4npq6x++EjSfzKCyOosdFM9m2ZHNwv/+r/u5H6c+T+
I2vT6zzMmvq3X47yN5RvcfoioTEDW9ig2WzevwZYlnAUV9VhUY11IBwtilvgf+UYAMsCmCgv0MnB
WlMCLf/Sq2GoQYIa0is/m71uvKbOrqayUP1FHCSSwMyjaVoczFS4wbIuFcmZ3cr4mZj987X9+X1/
fmHeWRK3PIj337cqJFTeMzG4zKX0NgtaDOY6zdrZRp7g09YnGIhonsBpzohkeZm0bXiAspJ+pZ5X
3ahKUyowkgovdqMy91lvpqy8tbswVm/zuot/b2bWoSdBglnaGX7h+1DF/AybuzHQLmCFtLhkeKEE
+is2iJV8Sx7ylS9ydVpGiQc80Q5n6qBpG+wtkwxD9E6roklZidbIv5rk6VQnykb/ruqU8iXvUgqx
LMV+0azCLB2twLfJ1QqjARVmzfS4fdXnOQaYXTjlrMbJDOYqNc9Y+fHIdANA1glxb9eEJI+pP1ia
o9dSqKEKkyyDKoIyiuvuBpRMvJbwrFnpbZusJFiHl+Dc7WHF8W0wsQNQknrhgUhZZZRpLqNI63G4
Ukr/W6Wb1UHSOqnfxaNet9fhWOn9hQ/ujtLhTp3qXafpgEWtMs0L6A5ENIss0nOu1n07zlxM+gbF
wSNuNrsZNSV2RB1h5GbhvnWrAyBEb2gqYbvkcYPAr2A2pDHsMYY/gC6fe+Lb6EEtXWTjNHD0C3Us
JYo6j7chU6BcyHDyJceoBVytYKh3dRE3SzuZinJlRsLmixnaANBXzLTyvP0GH1XfjZ5nmQvReMGD
ZFXBrce9w2UG9wyrl6Sw70QR2B1kXjsWS6snVqCCKZvpvGkhXv3chIjWgLUAu+tXYCErO27WsM/l
5JBJQey7miYpkEkqRU8BphQYDggtTcvb3LLDetXpYXdR52P41DXlEKzGwR5DcM0qBEALxnQNr3oC
JdmBGb1PMTbEciI3LbjAOqqJR0CyGTR3tWg6V8uU/AX2V7i3sIVcTrHv7bzAgKVbe8DFsX/hoLLk
bqJ8Kewm2cUT1wJRXdTThWV1eK20Y5e3By3t/MgZvaDFuUzJKYAfpgpTFH1SlNepAbAkVSZWSEhF
1lMoQx3Uzb0WFt4Fyup4Z/VK+sWqLO1ySkbxRcp166FSKjZPkVisAikTGiu1VAJoDE4Ocj2STNOM
D341ZBtTH31rZXZZtbQHLC86owZxkRU4sYVSG/zgc++qJod3P8VN8j2YbWHwcMhX8FKyZVgM9q4e
/eGa2zDrR5obdrDsPTlZdYHOk4zg9DnkZOJVo6VA/LW+ck1Rjk9Wkg6r1M5B/ullUG+BjmH3VTf+
bdBzASn7dukGRTQuuDXsSUwNaoEFnW6TvckBX9tdm9+PCWaDpVSqlwWXL3vOCyZo0gLrAHj8BykJ
Uhyt8AiaCqsGPsmbfch6VVwo5NbcqR/FIQukdqnFOYQT0eVfAUIXN9WU27e+JUB7KqI2dm06RniA
2p72LGK1mY17NBnGo6RtvLzodraI821DtdrOSnAZgtdebsc8b74MvRKtDTu0XuTUknEWs6jLYkFv
Dn4z4dqRRBmHCivq7uSk0r9lhZROm17U+r2sR9rXQozyTqoDb8VZZdqUOe6upuIrOH/B247VLNjL
RYwjZ1PxEKfIvOjCAMPiopG4rGcpMJZjgz9OYFnJLuraBnTmZO8TqN2bCG7oxjQN38miTPpeDbp/
Y7ITOA1kw23aTtqyD6wfmUJ9XyI65cJuK/siqdriAvGD8hjZkvnDV2042X493BtyhVNOYEvXrDS9
W5XYt5ZBn+8Vv43WyZCINa8XE3oEAlNJ0A7BMunPilHAyGHFdANFrg56iZNSl9rRLhfKBDy/ohE5
CMJNlRvGoghVOoPIZj+NWXqNoijgDQa/bOueASzaKjDrVKQRpwMt2LGGBs9xqoUXidfZTpel/Rqd
qbmtoOn83ttTvh5BWK4QHXZu30DRHOrQYzBrZW9CSV5FPQaO7MGY4KWj10mYo/rlK9Q6mZ0oz3dJ
zsUD1g1YsOhRVn9pOEUdbAwb1pLCNuOVQ3aV9r2Mc6zG0tBr4RfyIuLFZ40eF4VlI6Ifa6E4hWGP
WyMT8obvmF6JKhPXMI1tXm5sbwofKqmTYAMLLD/sdxVz8lEVWvLkK3iztvU4XE1h0mwIbHE6EWrv
TmHX3uIPQzmJlBbFTht9jAJLSY8Pvad6L1Le+T5ONo20SX1BCc7YJrgB9jjjVVabbQdm51dbMN3C
VMMkpND0i5Dldk9+R3PzvsX4CFsJ4M659sw2F31p5Ma+rlvZ/9pFQbjOy9rHty+OdkNCQVFdj2SX
4YY7Uj6Lz3Gkd9WpUDZhBfwin7DmqYZIpUpN69xwwnegnkp+GNr5QohovIg7tV7AHrVcZfKSm9xu
cUadiqmAw5PpRoUnrKVeCaOVf1iF2lprsxjCS+pp8p0eh90iGfsBLLIW+nepLIHf62NgPlYqUPU3
LBDoF+Vq0+t9uQ14wXCByZRkAeLJX+VYZyA8gYZ7AJyu/0gmvf8qFwPOdpVmfQkV4MMwgdUfluoP
L15nqbe1nuAyRXh5NbWScqWoWcfdTvnawtv2F8ZoJVdSHORPzag0G3OIe7SZahCubKzxtshkdJDv
RXadRyJ7DGVN2ihy1zwK9nmnDRX5YSw15SIbk/iyHfr6DveZeA1mmTr5UJPcfCg9J1QMeG1DTVgi
VwGc3xau6RWmAt2uUGeXjYL3363aNrvWuny6CIYGx9vCHizw7Ha86qQwep7yoH6V07Jy0gHi1WRn
0aqo+2SbZNp03cW2tPUyZdo0TaHgoKFUh3KAfm72bbXJPT1YGhzwVp0qhm1SBcpynJqJfVM0l20W
KLgPYo+0Mwez3KD9rfZVWflLHH6xS6LO7oWwGEwEzDbHjwPQiYMYyCNmBbupU07yc5jY+SYs5f6J
KCPda0ZHMVEnWEDrONsGbek/jmMzOHWAz6fZjodOSsEXQ85Wijq4ZBdTd71X8g3S0HbVVli3U+yB
upn8/CZqm/BKm/Irc2ys7cRmtOz1LNrh82Vu8IVClFRY8g84ttg2R/heWqBpy4EXdJHJufSQSiyU
hlRGk6uyx2UL/EyyA9T06bZPlWlvoxVMiZcV+SoR5vTUEspvYq9tsOKd4uBOMrxUW1Yxlgyz13K9
NUcb/WkvAbVWh4niFM1XpK+KiTEl9in5gurmGvsMMhwgfuW4WXSFJq2sulNvp9EvL5tSrnBIK/lh
nIn6LHfSfsTPPTQgjDtlG0lbXfWayxjGOkYauHRgBhXY2pYbL+mSnQhWWGmm2qwOarHOlRELXfuW
Vj90xL6wnLMGh2s/uZ7CEO/bxgaKxrFFZ50hrit1+MqjfSUnofGoSTzPhYIdCZmeqmGeBn6fcX1N
GF274ehrV72tFi/eOGSZqwyZsQ+scaAUJyv6/CDQ5vJHp2x8ieRSg54v4bwpVeV0r4ZKWq9SbC5u
ZSPVn3HLa3H/wvac4xSOPKB19So4QIGfXsxOJ+iTh0a54bwl9pJaCHtRa36+EYU86CT++ujJ62Aa
LLKmxIKgSoPuS602uPGOwBF+j6SokN3ezEtjFeFpsyYqKORFKpvyvveLZq+ATQaIJg1WDNG7IJzu
WtV8lKVKv5fUfjhMip+RGwgl7aERVbj3PKzWcRHp3LKBw1aFVq4ter3KyuVYh+O9NGTeqxm1wVOh
VOqhtKufq9pALWqeDNGNGY0ymUJ2nxUWHf7Ok9pho/i8FGcOgu/zvD+PgWBHFIreDGU2ZOKA/Dad
x+mKc0lQArwWUXMdNzJnILvoziTtjip8/tkMb7mwDMgP3I8d5cdBdMicEkuso0spXtv54BO75/01
llD197HBv0+Ek/y7HhcNSthS61JHtjoSW01XNd80n2OXgwfSHxfOfyQ83h3j/51JOU64/P+WSlF0
8Xkq5fqpep9J+eM3/pVJMX6VsRimlpwaTpjKc0HIvzIp1q/4tnN9AcbwX+mSPzIpyq/kNEDRkuXj
NKwyjn9mUkjNqLYsbBMBGB7KkJz+QiLlfQ57nilkUVBFgZFDsWEaR2l0wa5cjZDkFpVs35uzFeaQ
YLfq+ea3N/mlP4b+bcbmfWbvZ0PAsqh5oEKFBNCxEgXUmm17OSf7wrJ6J0mzmySfrmw1qlZ1E++L
UJy58HifKP3ZIHw3jftyniK0t6MMUZqVst/1LXZ4OaBnzp4vCep4S/bv/BqrnypJXRH47ue9PNGo
pZkzRAZ8HfCFo3R9xeGqYC8CGWmxIi5KUh4usrMCDLo5gyvGdsXtWI4NzHQuPft+JGf9N7grCBn0
VwEuczySOTtsm0r4eWVT/k0msWFOj7UpP37ewROt2Pqs8kWCyCWScpQEtlq2i9qDpysXL/1Apjv5
rkLN/KuNaFTyo3YwSD/Cypmf8pssMEkFXWu6Jl90jbk1o4vCZxOZujOp9I9dmVuZD10olymaPVqL
oyapO1+2uEfG1Xe0BVY+twb+Kp/3ZR7xPxN/87DMrVjg+RQTFvOx3ksUtaGrUJoWjXjQ0vqyrfor
s79Kx+fP23m/s/zRDkpXXmdyjNpxJUCE/URazA68mWrv9dHcRD02AJ+3cbSv/NHInBNWLV4tqjnf
D8ygw7+rKkZfDPpBCxIHabqjafVFrqkwUM0mXhqeFr9Yns6Jqgaj1HvB/eQrIyYgZXdGjvBxACmq
IJ8Kil4xecuPNSO9EhplrOTEWyETJIumBQchDN2z9Mxr/fHh0pKhy4DrKFAEqPS+35g6KFHiU8qc
K+F48KUYbHRQRmdWrFOtQLVERixoQzvm1oVBMiheEBUL6IbtYtCDb8GQPXw+hKfaUA1kc3P8AZ16
nq5vXi2MFn3cgvCWVfoM1JW8y7T69vMm3q+B8yThQTHn4Qyy831QXZd5DHdczCQY30ewZA+cbJoB
q5Ikq55GbGacuIowRBFq1vyNcULSRt+ot7XBIL3vnR0HHqcdnBTSdMRp3ZYG7GBr+f7zDh6zFOce
IrlVkXEiVDLRpLxvBj8qP9Tndw2mjhtuNJLy2cXYX+CBzQF/Ia+UQ1BhXUJJJjLE5Riu+h/nZDEf
15UZ7c4tJGwIblOOuzo1faLmJg5lPccWLCvtdhJ4IVcBktkkJCFhFfpknXm+J4ZWcOXD+s/4It6f
Z9eb2UPlTuMXKQtzIInnJrC+84AeClxTtVF8tVl/FsN03iPjfejwc0JRu6gIpAtoPT+EDv0QGV5U
MaFqfR8OS09bjxL3u4XTtRQPLC0T+5mvWfEtVctl37x4Ba4BXeBKPl5YpqvZDpl2hL1QLeKrhMJz
qVKcNnU7a5ckPQa5IQYh91U4v3eNG5L49r/7FaZsyGZbv1zFyW07XVu5vKoGfPWyeOlZy9xcJtpS
L7bq1C1yzE2T7krJSpzFxKrHqyvcxAOuhcZlIwa8tcmS1/rBIoft2wdJXqn2U2fpbhZUTm8MC66m
3NEPOMQ78bSzwnrBaZ5zU7nkSmWRDNhFeVZy6Nuo3KXB8CiZ3BlJ3y17m3A2E160bK3vfm6BPB42
3Ljgoal/1bn5alYmftp4AhHxC98R5SFutqO4ssiXJ57mTsroGpGCtSB+6MmNNt571oUcfQkoFJUt
6skfqCpe+ukXrTMWeHPW6U0P9E9eRYEP3/a2xaRcNXc4yzk99efldGXIV147I34u4/x3DZf0dvhS
kVwJql2De1ymKa4Z4B9n47jpPU8cMFXj98paT+plLOOdqKxm258Y1mqjr6fiWR9wTGqe4vbWwL+r
9zBeKhedjk2dDL40+9rY5U6zM3eK46tyti+CLj3FF10Biy5dZdZSaWcjy2U3TCypu1h1e/ux1i1I
deV2yKSFhRu51HLDrGwU1du1EreBq7gVjhUdStMx0Lh5l4FXX+Jc3/fBIq4u+hJ333ih5rGb+zjK
YQ15JaarXr7ry72WObL9I88vZC4kc8jP6F2DOOdotVeKG7/ZtF3niPx20Cxol9dYi/kADfGvcxvp
WmuVVR60C016VKbVZD8olenI8R3usQMmqt6jnGyEuU77V3/6kjcHhYKucjEOGAHvMI7zEawnNwpp
KFyGi5BjZpiv6vL7gHtbFf2oKpKZDcZsYbjUpS0FcYvM3KbVZipqrv72WT25eNk5Uce1wNZMcB7V
G9fCRTrDEjOqSL4233UUFzgpZcEmtJXFMD5O9mve3UXhXRKTmiKFNERIca6s5Lue6Msig3QGJkjX
pS9Zli+lmDpC3V7o8YC1VrIp1GXSoKWOkN23pMmMXWffBCWPoPNWEvBRY9QceK4gNNtNKOMVpunL
qpXdBJPLxriOZVI2qXUBC4yPqHvLNGy/GSVjaXtXSu7mEk5+uHZLPxRvuC7bbglAPhO8nwF3refc
L06tVagUuX6HdAF48Sio1EhSTp2PNgIRfB+5ZDkxdw66YOvNZWWXXlxN4qHsbf3L53vSiViIYz6s
LcPkqMOx5/3KXDSjZWEBy8Fj7L1t0LNnLAIrKh66GnTimTjwZGPUZsyb+8+I6KgxraqroCCIaE0D
n7ieijubfLPRRA5RjXFGUDhvKu8jaH6HszOFIvNp9/ggJ8VWp3aJj9wkvBDW42ieowF9HDNExwwY
hWLE5zBe3nfHHpUq1UZUQ9zOdrwcZMW48F6VZukWSrgK5aY+E7keiwuJIAw2Mric9EiDoDg/4Tcb
KV68JJzmYxQ2sC9ZNDzjPS2WwIxvbUm604cJG830AjkCUL1AfJny7FIzqjMSx4/DaGscshRqyagB
sOUjhaNcceWccihfWNWPSP0hqsrRq+9/dV7ShkaQRHkqkPJjNSjeoL3V4A+/MBNQYbh5ErZtB/kc
c/1YJ8cDJZylNwQIBkcB7Sgy8YGrGuS1iBEM1rqOBBzrM/KRjUoAtUWYE5LeHrrFKNRmHacBnAyu
iAMKBNroXBT6MTSjfU5iPFpCJWCv7wc3lxCWY0A3H4jibWa1XwILKmqRGFulKV7+8vPVgWpTkIKo
hsE8GsNQCrExLYmNxpKpmiT14E7BmLmReZaU8fE9tJG9AeMkv0CIbxw15Yex2fCic/gLWmMbUkCF
yzpb+ecdOtkK0BBEsBpplOPYWnQNb2I8T0oWO1DQfeZobG6fN3Ji5vMGw2WbuwJM/uiN5zK3j+KU
JUVG9BHGiivVg5MkPz5v5URXqO/ihIqQHDr/8dhouhSR+acVtQmW3H+wg55buk40QRd4XDpEX51/
3k81TBm0RilY9kdZR0AUWxeGHK7/Yjeo6tZ4Wqz3CGk42r1vo48UytoHphibwabwKbTSs3Y4s6V8
6AiN6EIHE8n7ywn4eETGLhVyyJEq7cjvB1mIRMXu/iJLWmWRYxGiXJzLQGrG5PlbvFl2caqpJ3vk
/DJNL4F6U/3l1Y6/PxsgsBTN1UHHKi/unhGhmKT/ujKJD6VFyXEvwnCFEOcvWrjMXSHNQ7kMYp75
IH+04dsxKhDRkFfCZLzDzNS7StsUPs65Gs0PrwrtzKx0OkVrZKrfP7Ja1bpOzvNiEXo90bHuSRvM
Y0I39erE/csTTZvXMYNHB2DoeKLpud4oeoJ5RONfylOxwCrb+byFU52ZWQEmKT/2++Ndomqjkcot
ljC7FFR3flVR0xjKmUbmqfouXrEFNbNcvpDtNyg2PkpCVEHdDiZ0AFYwjpStsgyC3FU0VsseC9Dy
TGsfuyQgZoAYhPHLOnMcHVUavryYzc+thVfQUbHrjnY4W58Zm48RC6d99lVezp8hw3F6uawQoUvc
HC+GssOeOa/bH5oeIJdE2bJISdDmupYtDFsQVXMBeR+ZFbfunR4BSZjK+8/H8cMOCwZ81iCbqmoy
YdSjLNaANNqMYqJs3Rdfx8rwFoUPIUdP1fs4ss90/Tjpgc/BbE/IBQmqVmEd1x9Jva9EPGRCmIo8
C9fJC0sdLzvD2A5pfejgq8tmcSbmZeSO0a+sUsi7ASTM1fdzTdzRkig6YdcY7QZO3lmcO3vuQDOA
q50kLYsgKaR1mwYm9h1e1EN/0WJfnx60ZNTTcVF6MdLdRZ/VRbjRuWJFnlTWba1wNA5QcIWB3KUP
reENqAKyqMJsoS90q5o9qAcRossphrZl++UGSmy4LpGSbYiETLkVY+nX98Vk1NlezvBF/RGhvWuW
s2e3RTosM6wJU17d8KMHVEgDxVpj4bUbleSw/y2pRTyssfUqigvC7mK48MfIRoKIgiuCFzn6BrLX
2De7a62oihi7Vz2T1nlYe9UO9up81u9k6dLv7NDfYX9r6gvb6NXWsS3gLgu112XhSFyrRm6pRMO1
7WEUNuZGvQk8PYp2lBbIs624LhDaJiUKpdBQuTNRWjPJl6qEvLDzbfO2Gkou69eTNl/Aq5K97byx
whAWOxhkTnb0tbQns7XcTLIHtqrQUpAVT1mRoDqwrcStvCRE0cp3cIEn1d3Wl4jdKFfy0M8n1RDi
NC1bY+squEGPiBmF2KERiJYUP2BCn2R1nTiaVDRuABwaHL3vuQAzLG/hcXe9tUOturPa4MJsUTrH
l0OZFuui6dEYVVzO89XDFSbM2cpP9BgxYIeaItTly9qSJjdtaJcBDLZIPcqNJHx97TWqhgglotYe
w3hAGcLi2gUBxaq17MC1cG52Sjq7R8xkuDLn14WudOmFHufyxVDiAayLDJMhLreXiu+Z6zxT82Wj
eqqLlCZZxFKloaZkQR+4qVhq5NOvcvQ1W4Q04Sr3rGmLYD57GMEAroU+81zCIkFSUtZbQVR7ZUCh
2I02D2Ss8/QazaF08VNCVDOWyyiI6hUo3s6dE8D7QY4HJ83JJZm9Pa6TGGP5Qg0yR9Wj1DVaQbF/
D7S3HjXlLkStcRfrERmFKrEXSWTLTp0HukNBHrGnr0orTo/FnpEuFARf9o/aLptd3ckqE8KM15Ws
xY7aNcLR1VbepyIfVgJG/aILunzbxrrq2lE7XRW8HO6QBXgylOH0xVZKfQfBUdwNY9QcKrVJcEAu
BAy/WCw8FAs8STtygrIwLzVJI1MlTdKuTxv5wi8H09VTSSNwzah+g62IF3mTXCXS1K6jKe02iAHl
a99P7ENUaM0uiVoLqXPXHHSfmrYqyLqNFNgy8rrE3taW3m+YVDKVYb69xonb3reyHRxMr/qh9SpO
xNaQXrJK8uSqOkCq2SlORFrmgkJ8ct+RZtzyN7JdpEodZ1hNvp1Srd7YXdqvFFaGH0qqmluSFNEq
jPvowGWVse4oodr4ZSRddmkJT9Vk05+Mqr60rKB8SotJ2usYSt2OmagvJ9ziXSmwKDIlrl6S/Vcv
4D7XThga4Q64ZgqMVUYOW8T1qi5GpC2lEI9jm5L861UQC8NYkHeykfvYeWHxGnbTeozj8RGhbOjk
fmVQNtuGrjTIBfViOq6MeaY/FIMmbihu0F89c/TXYsq7XVL0oWsmHXrfkbwq1/So5MyyPkRSF6w7
1qRtUvfWVjS+xEpnBCQeI1DrQhT7LsF1XfdjkzO+1ju4lPcb5ErdbV1pIzbsuGhUVZQt474IHe7F
073Oofag5/6wDMu2eLF1FpCFnKYhPHWls68FZvRPdmAglOEBAwSfymqvoarvsQiPradE7+rLqvDF
NUNU7fWw+W+OzmO7VSQIw0/EOeSwJSk7W/b1huNIaHJq4Onn0+w9cyVBd1X9qUq/rVzla9Br61Cw
V4H98Q0SQinsFgXa2P9zrKIPW7N3T7mZ2WnIAFB+L22a/VnbrGrUf8O7awanYFdVUb1pt+rhD8za
6EyH7A0hNWzZ0raG5q+Zkb4p3LWqn6ozy9WrykxPitOrjm90Xe/sgUmcl9zIrMNQN3YdUce5YDT2
j77US17cbbPxNg/eFEsUSohEdUBnrTO/WQi+SZ/V9uuJftl5R6w9PIEUZNdMzSZ+bUV/tK20e1ON
yfkEx9HZt9GvReF7LWnMeSa4wVet+ig2R+E7Orneh3M1VEaQLeXC2litOKusWXvuc8+IXEDwMN2q
0VcUTSJzld9LtXYxqAcKJaj3YF7zP7Mq3zlPZ21Ls91QiAfNyd+V0T4qnFUAFsLmluHHuknhW8V+
V9zEjGabC2uxgaDodly+edofuk7L407gb9gq532r+gnIm7+QVsuf9WMdDYU2x/U6a6dNTbqDoqyP
i9ZGainfvcpl71yhviu688hWkyTwDGP6QMY/hG0/fE7LAaGmFmobfJE5GdHS8INo48I8USQOKGKL
oa/xTojG2DMPGUE/F3edu1fbGAXdada/NaRrYIydsS8xlwaIs06gXcJfpRI3Xhb0k/m8yDVEB3yX
JnIvi/6FNiAyVsdX6/SoIUidl/VxM6znpUx3CmiJA1Ci5F08GawyKtfzKrE7WLnxO09E+ZfyfkqQ
8C36Ehf2t6H2TjiYmFcKa/ICffVKPkVK22kpDQxNFqn1FvE63hCumepUFHygggVTi24HiuKyVXrr
PlEGVEhmeR6TGOoQh+He7Jao1ZXfxZhxxixpuNgTsHU1pH5eD78W8jyfQIt/ujb9zUPy5I1oesGU
x826R9J6UWitMGRgZlDQ2Cr5UARaPb8jS9R8/EVvdk0sxdoSEMRS61VjiRLKMN9uLL91Zl/Nco7n
L2cgHgqKc56aR7EoQVJxyxiK84bWgxItuq+hwXpJ/1EmCYKtOa8iqTRni70EMPRuJBcvamdxWLJu
V6bZV6WbYV0ovuwKlIbrwJWlBqkDb2i0kWNAHuQQIahNhY8q9pWos3Sf9HqoCrQsalsg5MVKgLXg
fJPrbyZ+22nI/F7wkKV+GSfzYLriUSdNgQw/pDdJJ06jUlM2TdhQoyPhy1jdz871osmcT8Jz2qDr
JuiUrBLHra4nP8tb1uBZz9XsPWltN/tpZiUHr2+UB88rPPbl9Oe150uuVdBIukJDJ4ilC1fvR/Zu
oKi8xkL7UBwWfDlc7EHmtU+LPn7XfQNVlkonsFLl3V3s56qVKnFTVrTOrAQmZMgXtbz3CnvnTcim
t42nJWfnx+zm12ZLrpU2fGPpQdbjDkd9+u6NeQVzyVDHn82kN3x9hrqhHKVBosu/uv6nbNvGlfxc
r+6l9sSu2qyTIZ8rjLuhRt7VnAM4Ox5uitV94tolDE20D7YqP6bSvW7t2oYUKMKw8uXm0FLfC6Hd
z4tzQZ/6l8kKoKFwkWon1kvrtt8LgWN+q+tjwNR+ShM3qLLsVEk1YrLfcyOfpqIJul76aTMaZDfo
11Jtf4tupTzdWeRF1N7J3Mb3GleAPjo/OMbuan5k3E5HG2PF0lYB6eeHROcBOIrfsjl2SNUHJ5X+
pFSXHLTOkKW/uUNopDMvYBmsec/yyVdbkz6j5c5EqasopzW7x18U4kAKC7pCiL2gTSCDULaabCLU
ncAYhrhoOj76XZnW96vBiDk/dFUdNFu5F6rhb90SDyTKyGw+SICPdFDAfIFdNa6srYt0tcRhVh4l
hVNjv+9WYkUg/6vGwuQvIy9kP8Lwmo+qgi721nwPDzL9nAlGKJpXnXajr0rOufXUzeI46qxGlOpV
XYrjpntxoVQ7YY9sUFnS85R/WsVTysbvsdti9OqnqVWQqFf7MnF3jVVfzM28uObPmCM7gxUtcTKs
huJ7MLm9cy0ojraVP9fpj7t5gSUkFh37s+u/3bQs/brD18iuN/TeTjz2zALuGIla/2otNSwWEO2e
iyX9qhlJJk+GWfVaFePL3Jf+mpZ+ozh7kVsBAc6BTUqSMHjf6y3IVf0TrMSfyhMfLSNBX5brUXWu
dNKXum7jNfuk3Y6JsYoXw9ylzRxuA3rtsYoGtnXfPA6J4x2WZPAXkfouTaE+pWHbVUeFnqLsKWNs
vmvgXrmXX+l8DjPISy9ZCuSei7WMNWEHWEhAkvnHJ+CydcD20YTqwoav+qumobDSv1zH4Z9i55Ey
dN10hxHmqKv/rLpGG2/4jdnHuWH6xvBPMc5AZjx+9sTNLyt2xJnLsO13urcdGgafytFYzOyGoud2
hkpCOr3rsF323no3NejPmc/cpA2z7Ew/NgWD8dOtlD3KSotrr1FmWK/dsD7r07mUz7Xcq1Xte3K/
TYdi6UKLxDdZJz4j+4302BX0iE36DVXgiyQJrO1J4cVWFRH0WhIJVtUUzZ1r1rFd1qyfSj9QKJ7X
2vgzoVwZeLJA0Wp2eU1hOqX7sdRe2LZUxGrPWFY4N4nJ/GNyb5JuGxIxE0GRcK+Pa1xhoaRSsvq6
Hwqa+wTCXrbHOXXOsCkPwASp34o+wIfX9+v9sFwUy/StOTnpthItuRLobRrkBDQua78bqL2mfHaS
E0yRC3Uq9f1yw4OlGQlTi6TNCGiMgV3RRUocf0y73Omk+tm7LWEaG/DJtNOhbK047d1Ig+/Vt5bu
6nM0pS/I+O4VLXRh8hswjSp19tv4OXoDxLF3kPIxH6+WVXI/3mdiBbcPaXJjjVPkDtV58KLFvEsR
3QzdnPH1nUdBr2a092N3nNUXnbOo5SHCfi6cYE0/i5Ql4tpb3xwUwLlcPkrai/RhGV5rcTeaemQ6
7LFTvvHA+i3dnatFKWje7JqRNkq/tK7I6/yKRF8obGwGvBuerzJD5ggrFsdBpV/tsmaMh5Tl0ILv
ardhtap07aMPYBfqRslx+TZnJBxC8fuSE5KtOwbIJ7NOfdM5q04MoyM2TAXZ19a/tTYPedPCJOWJ
ZPy6BaHMQvcVNhx1B8Yz36hdXxqx1NEXVB9qeSq7c7t+1jipWkCZLf1zP5LWoZrc1bnpCzZOaYav
UQS37U7LBFkS2BoiZ/nI1dOU3C9zZC9xbgOVNoEjCVfbmQnz2gWLvo+uhBEhLpAU2N3IfxpX7stQ
vth00Az89qDEIufKHxg4f02QJ2PTAvQFs+Jx1nDxbtGYLkdgPl8xu4Mu6mNDpRgrjwmfWHJ7iXqv
OvUGA+w6HwtdZz+t/dNLgZQnjbqMWk//2Xq4djnZOmz/j40sZBN3umfsFlfBfKPt3I3mw0II0bIq
fqvOpnfgzC1e6d/0I6NpB0Bvb6x9O6m62CcdPlx8GGi3fptCIWWz/50U65LqN3vA0o0P87CZ/twa
TzYxsI1RZOGM0yEu2k1+mWkp9s3mCgQHSzyl03ErC+b8rAosp3ioe/tY5WbgFeklN1ANLc4+afuw
0oodbR8ITYyQNC69fbY+jok8NMaL2b66vA4sJYSufC7r5MSeq6izi5idWxFt5jFDzK/244NDJ5ll
NpMXTQGL5dFEHiqVVa1+qr2M1kM6X2y+tT64e5LZuYc+llXBqaVcRPNv1i5dSgqiI+LKyt/YUOhX
LdlKdnuy5melIBqRZYjQN+GYO0fbizNnCYeBKdl6V5011MiUtwu/cmTY55HZ7Cv73ZOBk6AQ7QHJ
Cr9u/o3K22AKX8uHyFEI3e5I0XPaMO0eG/V2yqgX6XObXS31XbVPfXI3S4BI527VJqRD0dQ+6npY
ABNq65F+1Xak3847zfwW5XqwOtRAgHpYKquWdHZDHIbZi3XB2a1z9ICs5x3NsDRfpm1nepjmsS4l
BVN/c8BqeZqxqHZop5o7swh0Z7eW6cXb/sm23hmCKtcs4G/8XhnyM2LfrLu13tf5q+MeSu3Zbd4N
bn7bjuS6+ba7L5JnmxfQKg4bKyDqL9PcsZrG1d5VGSTDzoOn3ooj04bPdoBApvt5uTextMnX3Luz
s/vVHENvKsNlirctshjz2ZFiZFmU44cccX3zbSym2PKcdSC/0WDXO95QaahRIh1QLw4+BdWZxa1W
Ayd60M/dvtCtGFfgk9dgRPRE4oW2QfFyU/c9H2cyXATnBydbkgN4bEkdLbX3uhnzo9qQrgPAnigE
R/bi2MlqN7b3TdVEevW86tmxtLeHSrXDrFGDhZguswQEXVo/Y/mtJrwPEt2+HDpgJXXCUkGVt142
9X0yDpgjUfcFQ2/7eR9bIxrbITb6a+fs0uEwDDScyoM0z2n3Iof7pXpXyl1d1rGrl995xouqjM1p
QeipERgrB/pGtWaNg7EDAv9YpR2x4wN/G2IswkVenJWGbjb2XaGdx0r8uST1DpZ8pLE7Kmoa9ig2
KfNByTBXVyTh6R2V9dy38jgPcx0qoJq6y8hMDJ4gDGDuloD/z2FUSUJQQzW3D2pLE9SuP5uhPs31
fN1cZCvDtrOVoQ/mjlu3Mb5SB7+cxIpZWWi9NHyYRYG8cMIPxv3iDBsOO8IYsU/7xJKkSvswrdhJ
+X3+YUWfbc/PdVQpI2wL/rBD2WHhek1a+qU1HNfu3liWoM4fb8Ny08z7ZC2iRllDXE1bJT8LheYf
BW461JHizEcBipaO1RvRTewbiD2xL4aZ6xVXaz09DAXb5DmtF9XLS7RW6l2hqOGQ1Awf83ulEJpq
WLtJ7cPM/J3b00aX7VSXbdN3dmX47npWQCXm7h7BHdhAKLbUX22+RQH3rg535XI7yFGiH738qCRx
w1AoVuNMaMRetvd2qXKjaJd2rIW/jcA2lnyeNypJtkUdsR2lUB80W4Imdq+K5pyt4c7ShmiUzmuX
vpZFGUhGXH2oaFAU7KXKFQfdrqAhS/RsT+iCVcsHz8h+TMV7aNqFFrFCzgkiiL/BcLDvrbysenem
Y9rRlvZbEtIcP2mUcl1BSmplOyNvQ7M3D4osyRDs/Ub8TZMdZ8M7Ub00BJDn4xOeb1N5r9Ux6JVv
udQHXf1BzMJOhyJQQCT6FtnitcEKSeoZrv/kKHP7rN/Eo662W2WPv3iOZpc7U77BkAeew1Z6tQzt
uoxq/izbCpDdNe5Mz/fIPqgWGVR9dijT/qUwk6d8vEztFuvpDzdQ4GgvjMNRm29MVTadd0mdUc4o
4A9V2cfT/DhSJNTnuncOnH3V/VZpBqvxfeivjcWzKw+if83EACYyEdCjnqsufUnEwGXQBCypiIQl
EWROfzX9v5AZLVR3auhuSSErVxq+0gwnZHrM5TaY1uLiN27tsDPMYJT/9OEu0499qlGKlEMzovAj
0gn6xGzf1uyKI52OhlkE+uRGCLBfUkgj6njMWjffT+O9ZWy+s7jHgQkmN5wwNwym6admuj2eMkos
juPMLyWX5N5QmhfNe1qscMWTrR/mGkhRPioN46mm7NK5j/r2w1HGS5Vpvl0xulvGW8JPXdd+XX+5
zqMLC9Wh9q6b+6WFYS6vQ/dv0FmJZvNmL++yOA69tm8XN7T7jk+z/q5oPEVtcYM4+1vNdYub/3e+
zVx0LZi2KGd9uEorsIjSADrEI2miLgUlB6HO1yFugfHHtT4tmhkKIwszsd2pub6vmLoSpYkLZ4wY
9RmlKu6t5iRceKLe3iXsCkLgfpk3+4UqEZSZEqKQPgMsHyRwoBBJMHWgLQiUa9dFFd34hUusf1ZE
bQHtZD3mLZMsgRiutezxg0cNN9CGznVT9Egs5hEnFPB/eu7d5KAmtF3QeY2onokHDGDPCerArUke
jQZwIrwpyqoyynrEnJ4b5eUc4b3ftfoQ1baIkG/Bgv6otLsUlypahuSg52k4Dt6/YhtooYnnE/OB
CATQzg+ryO+zLblPJWIFyz7c1NybgeOACr+aFbOnShaGGlbSDIwiPwg1iadkDbvUfS4c7sZciURC
8D0S4FJ3D7ZKBq+Trun9ltg7U6tfADiMwGZT8Gw7QBwO00K3Gpw6T0v90S0JuCnFb9dIv55k2Mz5
RejL6zYPgXDqQBEdylTPr6ZyB/j6qRQ/tV1fe2t7Kcvfvk7j1ZFvhGBQj4y79OYzNoqTmqX3Ekfz
aHl/6eK9ZTWuPYy0HWPPVjzM3hyl4mmouC4t9Ufa0+9I3AtCxGha5a5e26Nm8gTbLqCjCdL0Wjfa
rvRu6KhL0zZssD/OtusFKSBlGrpmdZrn6a4Zu2u/9sBOZ2ESSVBqQCJNYNkxBhhFmfdbWh9dcKWs
WZ8zkDTD1HYg+o9T4UVkFxDhNYP7Gk/moOzE0h08+72tHmb7I/e8Ixc2gcOrFq0JW8OljMxlPnKf
fImcz8jFq7bNbzeO9yIzQSZL2FjedLCHgs/h0qKUc72fXPMiNDsUy0WT3hyIVKdHXv4a5SvbQHDd
wvm3NeI86p90QKUN41D9rNKB7FNCkP7Xkcsk04p/ZQJioi1VrKb4yb2COWC5FPpbz5FbxO9o4Q93
SgbJnFnMIuBku+Yo7m4Dz7rYdNoCpXiEkf035aeXkxqgZ9mX6TD4oNsxpMqur8Z9Y1thU2tBUX3P
JckujEw2NAIMlkzsw9C2B820Y3wul2XFK9iUhD7ZD0Y/hErTH7dhCJ3F3BkyjcplvM5KG9Rqcie3
NtLAUqlJ51brQqcHX2uzBx1Iw62UX6DMqyVeC+8n714LpbxzEgu+jmxdTdLrDqG53a+tZeDabm4n
ODTVz9agnrHcA3q3D3pO+1bqJwv4oB7S2Fn7sHFqhLLFfmTFCRUklJuMZzGf81w/ilHGlXxcpuJg
Zq/wV0ENW6KmOf0ZRrE0v8/L/LRN9b3ev+dq5y/Tcm2yMSaNhRsrPSukK3XCu2VOPaai2+tA85Kh
O5mZjFbTH5Rvcm+P0qV7mIyjlWdQ59l4dD0majo0Mx+eDINWgKG/B3vRaJtqN7apdAqaeWMQf+Tg
cMjaqCwJGQYsibvlKCYnbImMxEIdWWnCvbGYl6m0jqomIq81cI6k8caYNFl+74LZWoQgVo8gX08i
GU/Z5LzYiN9ZCoxPyc87tAgDVC+4HpuS4Q+Jlkhcv7ORSywY1AkwF1sx+JPgI4yKCVE+aY+qVR7V
afoV2/A1FfOX8FaDbrpydtnSgjFU8ETCEDbW+PUby8ejt0x3kk8ZVFuJYN9lEtEF8NGmbAvYIAEN
hB/FvYOKP69F+SKrdbhnlW9yn3XNq2t2caVhniMWBJCiey7nVRI6OX5M2Iyom1hXzDpZo0UYL2uW
/ijtciUy6tdu2iswxO+yZfTe6PviTnYJsooc6Lajfy1a7UtOC2PBTZOLPJ1Yp07OsSK3YV+PwtrJ
KTsRzhUmPOq2n4iqsXrWQm5NuYMOO3v5cm9D8IedqfyQWP5g92VOmtMS1W3yVDG9hEgybNYuoFJz
vXTZ1cJ81SWX7yqb22vdaTtvdYBVCX0KjDop0ch2zZNMDeAPb/L+vyC6Qf9rBZk0aclSMTHLO2cg
y6FPHZh81VaCudG8QPbtswpifUOFHlCNcCES/xB2lvUvzdedK5KHqS7jdGPJZK/uM53bt9ZfXFpK
rTZ2+uLc2czQoaYtD6ktwmQ2n3oD+L6mFJqy+2tU5zlN9Wvq5u9smM78wWu5bVXlmPX1y0DT61dG
+ZcryqshCVQp8FMwVLwSifta9aYd1pNNKW/+OXkBoaFNp2bKX5HoICJnp6JSkXnnpPeWi2AFR8Jx
SpYYscKhRk4AKO482ZMg8WMgL02e7X4+QtjsEcs2u6La3vKmBPAesxc9c8I5ZYqclRib3ZMsgR6T
NsYW8OnK7oGs2cgovAd1ATRaarqD7piI5Z9GY982AwiMfiqAJI3MOSD1ubpOdinH/tHSGEhbjdBg
QujO+rJBOurxgkOml5KQsTYCD3nFeXzOzfKpMbGOTKq273p7L03YBjAK6hmSiVCbqmc3TR/nfGnC
XndPzVB+ZTnAMTQsMo6nJtv+4EI+zG7dE80Tjkb7NuN3STMDLE1Yz4TjPa8LVJm9lYmv2OKsJNw4
BtoN29Dov5I3T2qPhoa/yhX3dlVd5zK7yDH9rCTrmORyJn5plyzKIW22NjamKU50oIBuOkhWuA3b
FBi5dtfq6R+4a0jO+wF50mFwVqbgrYJ0x1U7jLQUFY1ONrGbJ1PvhIapKUetVACppu2jcDtfa6mx
Wr7re/dQwNaSWHZUhL5HjBhiKjX8dKRPhUlQdPesKNO/vLRfOxcCQsexA1wIksYgh2vyfiXpTqyk
S81znK3NqVFsqNr6kKzaMQP6IRdtv5RVQA4eKoINjG9SxdOmJ3HdZnTK311uXIW8rXiNFlxYORVQ
hzYs3ZI0vcvc0/9uaQiGcVHmcVdV+OJd/d62xpc6aw7LXD0WAjSFTjPFwTVpykPZ/eZ4i2Yr4bIl
RG1prChL6kd3Le+5nfak8KH5Md57KBmlca6TUPZ98+xs71Zz9dTpRVWVuG2TD1chl8hynqT+gAL1
LjXWizUXJwnbJwvb51qMENMF2+o8doaIMrs6sHHy2Nht6m8LxLHbHp113ZcjEbjeuU7h6o0tJI0q
HB03SOgFay/f6Qq+sdw4Ft1EjTfDUdjnNP/Sb1Cd0h0NG5JbexlYo7aWO31E/gEBkWVG5Kw0WRzI
OkEs7sGbeXweABPzaUuZlW7Ru96bCkXcgxsARPNOr/hTzOOYJJfaNXxi9cKBSjrZ7U7VB19NfqvJ
i5fSjDtD2VUT3UjHYlXHDpDfAxzNaHTAwgXo3W0+aqiU9Pw8tD+jbT5LBWXXtLrH3rmQxg+byFIA
iOhN7BF5ga6tHO72j/7x0GuvelXvO/7RwX4SRRbdJNB9RaCa+BT1tR0Q5q3mP2M5rxOPtoNrQKop
GhFnBcQjmX9rBxiJPIryEq/4NGX5ktcmHbQBTuCEOvTLOBAsjdCP7E9mwZurM9+3OlpbAtae9JHS
pSkHpBtHci8jMS+BplRMbj1igjFsN0Rdxtmt/rmg6kMDE7whNtHOafmobeVOZbQzmhmJCBB7KcFK
Gvq0ki0IDQWeTrce9Pi2ubiXXOJ4zIgJa8Zve37Vbniv/XyDmya39y11ilPLO3uVujdUJdi87NTT
+zduFac1l/703WknIVmrU/LX27cD15Oq2o8+4YcsNmBDGLYugV0mImiwMYdq6ZcmsifNklGdF+d8
6y7VlkUWeTtVnxxqr4rclGWl+V8KLyTbR3vuv5V08Bvp0REU0Lmp7wBPIRw9uXgk200gPvQOxH7t
0N6Hi/Ns9jwHarebO7E6YFudJaF71cEsENJxih1RMqh/ThkLBpZDDsaiJVuktygMb53LSp0cgMJn
2lSCjiq0jygByOBUj2mmE2PG1bquH1xjIVX8TNLZWYWmRhmXGu8o0RT5NjsFdF8RWmoaL4Nz7Yrl
s7adjD52PK7GVVvtP27IowrLMBTqRVZFzJYvX68eNflno1lJGWeW4tTVwU3f4A0XT8B+r8+4+/3m
9libZl+Tk0ZaQlRaLwmEtXzqlDRY6ksFIG5zuMaW9du50pG1pGuvi1Jf2RT4pY1dnDdEQ64Nctl5
6gAwtbd6u/kWvVfd4ceaFLlf9P5PKvp3OZ7WYoGeygBUCWbksgBZKwS5a9txKC0fTKZU7h0XQCuR
Z0naG4ElIRpr1BwGg/7wtA3lftturM9yqlserqEFJez46HETGRU+3VtFnIDWet+p+lDYtGCDNr9O
NTmYjvwrTC+q7O7owofwpo+8glXjXacGiX33j1f9KlDctTzaHKJbdvmzPRjXZFk5liDcVoY/NNmx
h9cv83I3z73vma9D+VSbgZQY3vnXQRlObbrPx3OBwRrn3ObtBZNOwaSAtmMlu+OcYUsdVdKhSHo5
UKxlE6j39ux33rvevdrbezWrvGgwVCYe7l8LesQ92taD02gRiAn3V14GI3joqAJxP4zL96ZEnRct
+qe2XjI7niFVoG0hgNcHjeruVAKC/cwkOKGqoaUbJAEUS9xzK5IpF1hf1fpegqCQ0uaeSWIBC9Ae
xHQ25l2SRJylsjwUw7fJwiR0XtB3K3Ohvb7qHWS2/bxZz4o2kRF6SsyPoaLf3FUwdrmd7WR6XQjR
0ZDmsqXCiib12TW+lgKVA4aWO0XO+8H5QO2gzqGOtqvypkOqb8g3y3e3fh0pmEo9R7l7bzFUWs1e
JwM2PRnVblKOAOh+aUdN0TIQ7syZdQHuej+KF7qvgCUZIS9w4kBzfyj9o53/NctjZ+26Zpfbr5a4
u5lqK78jXBUj7/CjGGU4vNnVzlEvtIbV9u2WHcsH8Okt/jjvSuMsa8DL9sVC/lU9ohIoyMfU5FW2
SMWi2vrJc+Yi0icZKZTaF4PY5W9dgnyTmJ+bZKg7Wclrbx0mJSrd0JxjvfvHBKsSlJB0rKYcYi/f
or65liSYNk+OUkSIw2r3gG93gA12/QqRGpvc8exHdcL+wz8CjpeHlrnK6e5KK1y05xqBIyorx7ms
PRzwe2l1gSojvUG7fF/q13HZKf3rJD43BwjBvWzyUmuntvpUBzPs1iiH5dezN2smAYZBoaZqvi35
rszdSzWnB1t5mKu40WYfHdYDUCq1JkheUvz5Rlh6DxNBwFOyp3hCtRs5ndWutj8WU+6aVPhjc8xA
KggZC0bwIQVSpxgt1HhpIJFdi0dteUcgNA6HKXv2Np+jla6X/quW+FPO1rybSHFJtNgo0Xfd281r
r+8ol42MRpYLptD82aFS9gWnZwS2f2/favGcWNys3ww6Bxv6DIVJggLP2CdKxwvwML+QQMeb4mAq
8Ix7gOeijflcVpHEJcOORd8m45T4gqK5OD0gOpru/qRWbzqfTmSPovklWhugwFQerJb4YaQsWRVn
+qGQh3EgIYCI0fy4rlFn7iBTZop4NoeJ87MNce7sieNmMi7Aoc+iyV+2OdBLVH6LPBk8dI8BQAwk
O+KyB1bPfeRUlYgs4u5UfqvipFE/vieKTHo0akrv3eK+KoStViEqo+xeQQVWChlycNqS0SgiR3gh
o5KNSU59GdZHAwQM5xSyte26KFFyu9YkgEN1maGp1XFnyfPoTeH8mW4/NQ6B7A/6BMVzpOaoa0Ag
CWx4l9vDOuwrkN7FPN3eLBQDKEi599qrh76NBVSkK/wNOmtXVwRu6EZS+n11gXl4sfrTvH4YyptE
TdOYv8Z2QM7R53HtRDWG6tUNXbqwIb1o08FAYYEiMOPn4AUR7oOWnrTmuZrIQLDv8vW7qM+9fq4W
llwsF9WETP5eQdwdDnT2XMpYh6GZ/cz+j6PzWm4UC8LwE1FFDrcCIZSTpbF1QzmSc+bp92MvtnZr
dmZsi8Pp7j/12bSeASnaoaMDlQ5/Ce+/ssu7u9VtBNHTpZvWHTIkUTRaFl71kPyoYdcmjTMhdEto
ldj9NB0n4xkNHr1Sobt5f4+6w6Ducu0zbT6MknjacxJ/sEIs8hm615pxn1DMyOs6+5w4meqG/1XM
jp74Vz/ZWuYWWX7aZ06i7uLw0Pe86qo3IlmYpfehOJKHaKu+jWBnMrcFmmsMD/xji/LkCmgmK0Kn
ScQE0cnnZ26G1Ihvcfowmv2kHYmsbPTzNP0M4VcrZja1k0CQwtpMso34LER8nTmZeOhFQlPEF5i4
ntqKSazEakFBuP+0sxlXDiYdBv97H+0rFtpwi8ZMRUAZIFZ9bRtcf3N6Adbq50OnYkGAVv6O2xY4
1Z4/sG8swh065t7OlDWwlSGuC/37/7hf5IGdcM6CZ1a+lyHYMoxNn82nuHCrpl114IZc0FbwCuUv
Atry9KT9X432CVyp9bCUt1l1A4LP4YeFcDsThppmt3p+DyCmiHM7yFHoBPHVZ+yPMOxm/VfDaBY4
Sbqd4qMeeGa6yQqWbnfvE+d69D9S83cQfyLlM6vQdDCpNcG/tvwwIGWs67h4U0B30f6Qs7SVm80Y
EDb2T5BJeZBFW9A9jh0CdWdUHglSzlrlp+j5QIq38AeSvLnF47Az+9ylJDf9ISu+aIEcTfuck3cV
chWBUfYdYysGLlmB+9YBt3PhzVWGnclyfO086rILm4jEnhoctm9hYrjSiFRz+gj6D63v1+M8Om3q
OzGCeHInyZqYV7NwaOe3nItrAu2jAUwlN7YqFFjwg8PTCgwaCHkdmMq6QM9pMETVORpFbZ2UpzLc
z2hX0sIbbqkun6EuCuGca64gocBSHjr5U4Z6hLVQ3g3xO+YcpjpAqvIy4Ut60qTxgK9bqCpE9wYy
IBLh5PhNz7wmwfhyseKH6p/19o46I413ivTQG4edtRWyFmghdqEhkSOwWiQTOVgH3LxRcohrzc0t
IlhwPyl/Eo8GUMcO0r3c3EXkjrl2b1Mbze1mHq1VNYzqqtX++PDC+Kyiy1f1dcshHZQPvm506AR4
x9K2/JOfXX3rISrXVtuSTj/ol7r8lw0OYedB9q7Ox5q4SHkdzc5IoChWhISM/5kBvSwOQgBbqdhy
AOVOcfbIlymNR15+SDSdgSU6Zr6E055DGGS5dDqkKC01WEKMFhq7nnj/st7G7Z/Qf47BtQRAH2mI
sVg0UWerKOW1NYqfZDB5qKskhikWnYngmmgtWodI+6d20qrqQjeiVZobCW3aXwMh3JtXjhMarIqn
WG8FOmnMC6dkAtCVEV7bWBtXef8QhSsckJWfF6GrD7S9kA7XvB2ZQLWjYqoeuekiFhuJFuxXRMCX
vjojpJkHIPiShk8L9jvUlI3e7s2S5VpuKK7zwKnMtcAARkOIdRYIRiXBPh4TZxA2ufQ2FR8WIH1U
I76Oz36sOB00NDHdGCbUTUjVIAsmurfhu/wvbVyVSO8woQLLm6F34uStbODl22W1XD99EpZfI48D
7wkJnY2tk1JeZu1nismIYZfe1+J7ai7D9AWpbofTuzptTX+NCYhcXJS59J/TMyJDIWTgtAf8qiqw
kmkvQghUdPK2G/ciKv1Y2aNEsMa/vIUMFZhkqzVUmi+IxyiKbdBqhGQOsw7RQATZS6pXgf2TrpRK
aO/RZAb1SUDUPImOXE92pzxRlEWhJyCzG8GoiwSaduF5atwOrNnm2pok19cfgfSRMb+io+jQ4AzJ
X1Z/zY3gSMZXzB0lQ/SCJXcCgUY9SNNRLS8SMU+hTrfAsSAYu3Va+WckJUzLZDeOXwO4SiVvKm4n
Umg1ZT3EXly9mV3LidlLJVVzoIMhEYf7afiHi2BS1+L8D1hgA0rP2YP2zJVrCGJXeXr10ueTYIH1
rnLhg1gPeVz+q1rFidfGu0jkxcgBi8pNXX0m8VmKTpPqzsOw7foPPAqIlTATxWurBRNgoMMbFpag
26NdaUvf3K3a/CjKPwVa/S4+dCCgtYtQYzVxDBod+is5Ff5fTN8nJalrqK5RXhS0UfX4ybWh84e1
9RBwtxPAUzjgXvO/Nva64hERI90hqVWeZv4hM9Qi2QurN0P6k8tLY50iaLDW0t2ishlbG6Tk8j8f
vAMrAixfSnN51WObnewrFVI3568pT0Py+//WbTTK86mQuEPJMT6oUeFAX0ZihytQWpVclmlEQJcB
JgOWZHi5+ZTrFXihzkcf1Q9l/M7Cm2F8oSlg0evV/MBIpAdulZ7q+Teo6ARqiFc7yl8potayfQYh
5ZvvgqHfmgf6x8ARKOGEft6bHnzjMGpufys5ATWpwWut0+yq2AUaUobImTVHb/7Uxk27rSS/NzNF
xEJF2JxywxlPGorPRcEpEa41O1pAqW94GNp+5Gr0GRGALIJsH03ci8OPNG9nIiamQ5ycaiaclNxm
0x6i3zjkyP4V+XeJjMWYpW2i/przK/zWUEjIwjZVXqHF7pMsPqjtBkfaul6O9T8kn6ZwE0pHZloy
EVRm7T3uXz2CItVC4bWRzOM0naPR0XVXm4gC9TdR4orInaNhw7UiiX/QJ6lw9IVdJdhjf2cM6WGq
6/nUxTUzItFXDbaa0OuqcmPF7N7wJ1vH28F0IEm/enA0+D0tVGinoNw963q1qjKPNRt68K/znwog
dG6oa53rni/FPaomrjW/0jKGtP5Rw30vkWfmOyJdSZQ6UQ/tFfbHsPREfqAk2SfG2pqPiv7WDXur
vIjB3ofQ8J/aDfVcO7zrAnjbI20q6GM3Dxm6YGo/VVRR7IVY6WzyaZN79dN2nPBX2P8Uik26GXlv
/jFA5CqhqX4yj3RLAptn+uCipKPTIIHroTIQX5L+G5cMwtA0ttY/jfKn1t6UeNvVga13u5LXUt7k
/l2bT2HrWTEI71GCFvBV2pDlESvU3rvRf8bRZ4EwrifprHe1wkV2Jvs2rzxEsjE+iYXX6q0Ycq2v
JdMmgHTAV7vYwVYNQJ+2pYjPROXzxpmIARMuU07HVGyZV9NxNVkOpjfNxPQ9vmbqE5+eyEWdHEkn
a1DIJhCy+p0Rr/f/EoB1uQdW2/l+66o4xTlPVugm5RVxKoiunu3n6OQL/8LiQ+hdkDQ1uYcZRqn8
1adQEHdRROu40fDijdwrtVOrrq9e2KDSS2vyPqP02kw3aLE+6nitfhMEdn0BgLJ4m7gg4z5y/caj
E9fkU9IcpvZXKhOvprrXvDRzByz1uVyAZPQ4RQSgVz2Lgr8KCFOpFtCTwTZ7GeFXKSU7vfwygVhZ
DmD2UBB2YVxyhheMYKuyglWnQCHHqF3BPFQdeJ+XEdLYuSXSXY4SzC/K9rj7FHwUNe02zn7/b9oe
kvkWLlsMgK+djGi0hjuXOGbumz9zWhLtEhTRzOrxU1UwM506UEEC68wwPDFXhxDG0jcJxyiLjrib
lcyziksjnHuuaWFPUAG42EFu6ClQ/Gpc99jS96O/izQW0jjDj2ysuvJ3Jk4+bYmpR/U+AJ4zWuqo
gJPnBCsR/szTD2tHnI5mMqsOMgs989FD6IFDGTKVV5ZTuWmKi8GEGWs/y0oLMZZsliAkl6S5D7nX
SEgiPV+55hZKCOsaFMpKiDXKCA0WWlf2nqABKpx+RG26ZIwgbsBuVv8p+m8XvGvzXQt6vntSFpcR
D1RDWPIgGtH2peAYEJEP/I4TzJr7o/SEXUp4+bpdwNNCxcLk02MXQLULqZBnrvq78BWKGWG6xbQx
owdicfNboq9ly1aTPUTCoEHzEwn0rjXH2biG8zYJjqX5TLtdQfsoOG34UTEpZyOpo8pKvOD+4lyY
F7hKVsfI6Wbyx5XSnXrhz1BO0VPwcdVgdaqRxkCHxuqy8GIGG6PWnGKkw+OwxoHGYGWygBFSPash
EDz4uOKtASxvY7bJSHA5y4RnXSH4MRSxspsWzKw9yFQbUS6efX5DIz/L7F6Ii7MPh8O6FT7IfYz7
TUhoY47TdOLQzIQWXHMEBtRJPTwKAeLtXxIIgnEfYLoec9adAbqznQZWsbz7iYkLCQ/+p6rcy3Ez
wRNgDFQBrrEsoZ5CKSgO+6DgvUCZtJqOsfnWQZb42OXo66oHCh5Fp3V7Fdii2GvR+H9i4s4pE4jX
pBvFQtnN8gTl1DGyngJWEfXXvoWSEY5dwhXo1PkNnk4YNU+wGEPgpSW2G23Jp1iFrJMxXrHyGar/
mvl7FG7W8CWXHjgunv8VzKbVkZWqYgKml+3rlyTfw9YHYLKhAQD8EN+6TbUnGhQnhm11ZxWWTIt2
ebXyMftoCUEcLbVNvltw4FG5BcDoO7ZiavzCN+0VCRhpi255I2B5inbirNyJ3SYIkzaxrVeYbFay
tM9C109/CtlVRaInbQn9+M64G4h/hsWO/S32x6o9FTCAfvWrsIyjByBlCBdhkPHI5ptAfRJLSdua
qT98XJuO10k3v0thHc+s3xhK1ONXiggW31naD92DPQTYjoFaaTxACD+az6S+RNlpTM75/KUicFBg
ukosK7sQcMXYa9V1yaeeqMasdVJRu/T7Bp0K0IeCzfBSqjfTpDWrPVnblc3an8jqhM3tvaC89OFX
nwTUtp43umeH1rwxA2QCw4+WeDg3evNgot2M0WT5wbQaIBpDc3Dz6K1V6NazP3XcV+IhTPm0rI9q
IkzNRFPPsrOzWL43RbnOhhMqetGkYmwj3rli8BpTPhjDJYk37AZapxJmfP+Z8y1Y6UmIjsvko27N
fgtmlqa3ScJAo53Vn1gqUHBexR4LO1uMsn2mGyufHVYghTAU7FeaKxorE1/TdZAuzHNlcolwcgGj
2zoTlHxSWDSXrA1yPq12sAXrTWaTQ3fI9e+CLpyaPK8FrsQScwebveiYwkohEuNZcMsgzcyqP3nA
j/2SmcAnLvmuadYi/25xALGbt1x2yo8e2aR1xs/GhBA4UYkuOPlH0yTC2/r/V/k171+nwPRJlAuq
WLOg/yU0WaNdM81pRXMfjp+ZHgAFdCjCKTco/RrU3Y9+fJuUwbVSGQWWnbAIQ0Un4f+I/ZemvWUG
lnauIeTXGVypWv8z+L/VBYqkR1Kx7N11upqrq9rNeuSwMHWTJQAV6C0av3DK8IinyUvC6luPsk+f
3VEpW3OOOjBzzf1Ht/iBfkVTf9llCafnmuo+pR9qPNDuXlyTmpUHfyRg0jbgiA6Az47+fJllHiXB
GOAe/l7q/9QfY2KtkKvLa5b3sbveV36tX22KbT1NNjGq4+lK86cAtqhvBBs2Cad9o/fQ+Ge99iSF
BbfRus3lrcw/3egGMaY+ZNxFnXhWmeAkqt/QJSWRM0WKQ0UcS20VN5S/OsJRy10+sa/ws433SyMS
ZvTrg7TK5d0Qv+KciAx0ydxj6m5SnxKY96J22/HtNbRtmroVUcJtcyS8ZgEgeBjf23arKbalHeCH
/P7LTC85GapENWTxPTHPUvmEvEMsq+pLDCyXB7G/YsMj2FvZpe5vcrHFrA99VKYECfQXAG7F3PMR
+xHBGbca4WuI+XVud4Z4EcRTT9VH/AN3Y4LWycn3IGGoQC2Gejwoj0NQrfW4t8PurDenBJBdas5R
d5wirlKAhiz+Fpc76QB21LZLjV21EVnFW92km0HwkWOTnh+59iFrJaBbgqazARH/J8UJPOI3RCWa
sY9g3ppo4rBUQBzuA0yw4r4wXXF4tt0Rz/2qySFh3ssCESG3nqrxaK+CciHFBQEfNIV60fsrkbQB
XYIs39X3SnvMw6fsr+Rq3TPDFLcwfVuIWXJSuT/VgCiadVh8RZLv5ZoIu/yvGp9hfhv8my7TlzBA
btvqPhE1TTqy1a26AUvyag4xN6zmnmEYklpAQYwKarj4ANr5eu4gMtEWpFsf9NW8JmytmY4DobDW
o1HZFNad27oB/KXp/4lNYBfJTfPfVFSOrQbuBfyPIv4QK6NjsZdWmks7xmXpq4zOZoEOkpBd2sNK
NWyZzGOJKAIPXhjbE3vhSu6O9GIMt1hyJvESqedSOnRk/+Yrtthhb19nrDEFMzZbO1Y+UEYTmkOm
hdP/ZqabAfrS0nSow1UgnZKjL5X/ZMyHlb9twkNObx0SXVA3EftD33RtzVb0Bh1kE71b3DrTdNXy
HzzqpJnMyN1gR1HVy+UZ2r8qQsTlz6xwZXPj0yNxPzeUjcW9c8qlLzIa8F4G3aGujv3PLE1kLc07
tUxcgPdMffIrXkMSQjPy06CbyFFL4PnGA2+CZEcf6FM4/xr1xn+E1l7kAVEtQn3Vxn/lckXxltfx
b1a8+FDhhfPg1QLDJd2GrUXciz7C/oP8OxUwslQi9KMK2k4RsvlBxBgee9guKAacSyAPO4M3TAVN
Y8kZlw/XFX4o4ZOTSeKUMcGvulLlWfpNALCs5X1VbUReugbfaiF7+PgSDJCxhmRugUIPs/9LI+ID
eGiZrRRexVo+IgkVGnyqH8BzQEhC11eeMjA+PYzyW2l0J+KWBt8YgSKGT942Ui0U9Q/Oocr2Zo7U
AZEGb+oe4Mpiu1/7gW6EeW2M3Rzcr9hNxo51einetERGrQ24mj4KxTXEm8EPErP50zp3HeA0QUcp
lbBfwz3Iz7Bp95b1ktJHzQr5VIrdxmQr5ikMzyXztpARgU6/EZrduhbPUU0kcfnbIRiQHMXYxgXq
eJQMKAvTnpI5P2P9GY+X2X+3ajfPdkHzbGPax+IatoCwyW4JCorLlwg9kVfAAm17aLEcxtqhNnZl
GUEr3eukxODOwCLeDbjj+KmEb3ipTRGS/dQIiWOI53JGP3VDGmDVuF4vvuZ2y5whX9gIR8d7EKO3
kavJ1Jk/xrVaThs4QXZCYdllbqrR0I7/IuMpg8ZNEigRP/OwNuJ/YnCysN1U1W89730+AXACf0++
AH9KN7l4NDKy6D8B4QqWh/peFN9CfHJZ/27Az/jIXfSniVYRGTF2Sgos4eJi8hICVl6d1Oppjtdk
cktzO5zi7MgAQ0TIELkz9an4y9FSseUVPyMo55Cxee+aEQSpdmsRB48MJbmD3kobT36gO1N0b9Y3
bXFTx3UmMeyvRwWqoAF4RmpZ9J8ZipQgvwsVNDNQtH6GpgKq7KE4dvn4O6GqGa8kKsjjVu3ehu4l
56hgPkkF81NPAbkOqsegEXzE8joKxVpTm62uXkb9TSQIQrQ+iwRjwi3JaCbGtTYBX+N5sdV3i6nO
qv/Ik16V5iMtT4mKbGarjD+Z7y3mFHZSOlLkTeOvhfcuQxDKV8Bvo53y0WfgQGSU7GS80knwhfIi
o43QERhtaH8FC+H3cFNSJO+5F+P+UZptHn6hhI2MW7KMNxsCC3z1NNJY8wHH8V/df6GvIl98wTmD
7DgSMAJqFBpuOTJ/4zHFL9qn59x8E4erz2ebIeRXkeOv0bLC7sDwEMQ2uHhg/GhtaccWai4GU65t
NHC2/GoZTUOsD33e2gJxIGF6iVD6S81KLd5N0Zaz9UQY2rBBcd/FNyPYY/2Lyi/B+NYgsREMQvWr
XNdNtAkju4rY9ujJ6n2aaRxb9ANvaoTl1+0+2BFry5cRHXGLskRcKlu3xgExBNcqYOrZTsqPkuCx
Qs0KAI5+hAGxS+9NeOw7rhCCCP07GIZqsJC4uGWoc0rsX24Webgdx+bSt75j5adJV7Du/6GF2jRD
iYqrIRzO8mrKZQ/UPyc3c5GpNy918Uu9lGqBbVkNkABf+yo1/KfunqUpsCOU759RFrJmNdGAKzQw
CV1UxnfTiuK9/Y3GQ167Geqa/iNIPgZajiq6CAYs6kio/STz82GyIHRA+qhvcgAp/GzuaYwm+WDo
vKTMnBQ/tXMF8dCNL0EoPEoAzbzIpdKy7XJNykjt/8qgSIbdKid95nx7tU4mhTt9RbMnh7T484tM
FQHefhi/VP0RElY5+S8hxi5inAXhYI7Pmj522kT9WtBcIqkj3CLqfS72YKST6jX8IMp3NHz3RJbI
9K7psB/UjyzeStO7T/5Iox4DyYmRSC9jjd0N2IJQjplPluHi7FmM2Nlf81Hlo12jAIPAkru7gjqk
5AgydKXRetaPqn6alF1ivGcpxIKHphu5gvIAo/Xzc5s7uDdoYh0BMBld+cx7aWKYFp45LKlBtZ/N
9cx51fOeRSsmzputYGAuABX4l9RvqgEI9zmnRED4f0p2ELW9ijABS3SPijB84AtTxqes7POUXpQj
EK2XYbquPTU8arwYie6ay+P8UYpDs+BxzR4nZRreFKxgMo3LSIeTQCxOwW2s7mWi0cB+mmxhLTaL
9L5h5u52SEwwAGdBvuqC3ai8pMFAbOzoXyLCZnJW2ukcY2As0vcw/4qtq1bs1Pegta3637IBg/hI
FTctcICUoXdGZCjzedJY1iOLGIRVoN/Edjs0FTqtlALNZOzL+6EPd30PXMxd2xW2hCBxUdcvnsU2
6JxO9CbFFZKLXzwL9JaTetXwBcSo/uV8neV7AYcWyQ2qLX/JsicxxrHfIUH+mwtn5sYMpbaAZ635
rshvhJHN6QsQ8UE1nK3u1gz7ujm1+j623slgMl5teE1ncVMbrIRBx0XM0tA63ZC55tSTcEh410Hq
fyrhVsTriNW2mPQT6vUG18eq/hQW/qNHOwvwB7TZcRBMbGta5JjVd+av9YEOJ/gVxvWg/gAep76r
EeKgSMxcTDih9F1W1kpHctMBQKjvCUtAQ3CFR0qJQH7uYiKQjmpOHthjUtDQlE9D+NcTs5AGN7O5
YBUDiNT6t3ok6ueZGAYAJwNE540oG6SBpAaccIHlBPzNyASXO5CMQHwpyqfR3HMWaQjpsU+OxIMN
uMdTf6dUf7g6dfHLnBzy711cXnLnSoLlYNrjSf6M3Tkqbn3/7EuEqdbbSFsmyK9ILjd6ep0w27Wo
ckO+FUUubBbLQZcNdrnIFeExrRhHjyMGm4IQPVF+tL635EMRbTm/T2CZDbrFju61OOSjyy4FxNRn
mVwZw1PrHaH83OB7I9mH6gneCB/fV5WUvGrQxJrpzNKFCVBXj0V3HEJnzHZJ6Qj6OsD/y/ZKwVOL
VwOQmZiPULub3R/BDqVxGYs78kQugyo7UJLrmNd4PdW0z5eu4s/AtJLw07OMRUIUXHl5eKh4z5ss
Y8HzTUVbPsfDUojK0Jvae97e0as7cn6oqm3LahCbe6hUX2b6CEKmmlUqeTgZ0IZkxq0fr4D45uwk
xi2Tj5So4UOXUe39I4bKru5QzFAaUJgRNaywcZaZc2UvlnO2p+PDlEAlb31xl15Zcmu73m7/sWBr
EPlU93P1IZnU1m7cYLFfSxZSdmdGZR9FdxREBT8vUA78OPpe864xm4W8ag1C7QRHq4y6PCX5KLeU
PfY7DvaHfhCtTV6dO2TzLB32u60vObmxT9v2QmyZE4EYRYFxYaXObmrx1qwaGWJ4g12blaYi7uZF
lz89ayNAan3Dz8wC3iRzk5oY5hULzqNHb/b3vuAVBA+YYdfikxxvyZ7z+1+yH5q6d7oI3WAAw3cU
5qvWETCW3cTuOo7Qr3st/UoIPUnH30K7JCU1Giipdk0ENC3RY+ushhDtL0n44U/vLRJ2LqT3KPyt
WX0uEadYuWXjzNboVKW1EWj9WPWi3s2lVGLzTdbkD6L+hdihFcRTXyCxwRAL4531bwGxks8wQhOr
qoSUXVEfMRwLSGbRh42lraO2qbV/E9kdPcpey/od890Mi2H6P4P4LsvTOlBjR+8+GJSnUsVjiLyE
hKgQLYYKCJVG3KvxTtDW/UPP7Akvd7jDJQRoW6YOxb0kxQ7FrwSab37VxXqYv4Drtf5HQlExrgH8
mJ8SaZfrh4r2cNQeQ7KfBG/kAckT6WASDEihkdL5nLXkmuTA4KzaMTjVjFJb3Hv/BhHgqaWhNUiC
uqvKsYSuqq/CfCTSyGaoxljCLZiHrk58C5lKQsV2lXXPZ7CIpdV1LC75dUeOXA5vCOxTGL8ZbRYo
AulGjU4JGb4a4zymJ1WruWdZmhd4Gc2YLn9OBjkowO8tirnsKJcrg85rQg2LNKHacMDV+KSJ24DZ
X0t0hnISFKoVmE+jv6QHy5/RdQviOtZsMXhX6o8q/lUjAkJPDYwH0KDcPstqZ9UsA3qTqcgY/Nu9
Ol54yKQqqNZpSTsZ4Ostm7VSxHcg8QQdrn9KxVP4UBCMaK5seSSn+gJiQa8nDovcQ3Hva0cUz4SQ
Oi1qKG578IVFcoHun/ul5D1IR6QH/ROLCmvJ7ok+u3pvOfXYPmT9CzObO2s4kszTxApx9aaig1aL
djUJnTONSNn4vbmswv7z5cDLI7ZC92PxTpKlnQvdpTJLuxChdXzirUbYcHGjyvesfo+Fequ1T/zZ
dfTh5xo1C7Wpce2Njy7CxQkmpfT3CTyWoFK0tNJmTsiEjk9d8xfE87pBVCfTGKASHIPJU2IVLXZ4
qcQdsBnbjwEOQ6b1xhYIqigRJrLA1km0V5Jtu+JS18cA60EUUe3i/JFi/7cw4FWSK/iXFP2jkq2J
VgYAI5ZiiYWVdXClRd4M1KI+Rzm000UjRqhc6IPxtfJKJVul67dV6FbwbmJyzdGR9qQhYQtzZ/9v
Gkkk/rRIhIMqhLFtDm2fOGlzzyrGMW5FU3NZyRuD2Q5RuRqgG3E8kJmUOBr6FRMeeo51eCyIIcx/
g1+imMEEE3gGF2I/H+fRX5s6qhUQjLjlDmPGwdtkqwM6CmAWZdQ/rSrZTOpPpLO4i+IVEh+lTm49
QZXoM84XEBcHd2UOy6dOEapFXP5Yp4BQR3IUdHywbHTx5LgBNEM6Wxyxka1j5F35+K/IVW+Ob2ME
r0rhSND/YDBAXI11TNZsWcKanyyS2O6NTXlnZGY7VbEQYKboW5svySfzoG6SFXRFHG+zcNhOltss
xvxHMP125hWDFQ7Lq19zD8Lckk+m5ldL+BD8z8w8kLVoj9Oj96+p9KFWHzXBeUwH8ynPT2H8kuVr
STZ8wAtXU/WmEQoScoV2hJQCcoEHgmZnMMNKzii5//BN27H0JqZ3tX3N8btkHRtotMl8iqh1oDxj
qG6N3fDs6cISAk4tcz+G1K3AxyykA7nMs3nKxmoTgnpFzXHx4JciKq76N4nN+7SoZMN4T8rwt1XS
M5JRmDNVk5iwqqWzWKNgvg5ptxqGpYIR7UFEZ9KeQ7Pc+zUKwPcYsTwrbc6zENphyN9Ab9BnsZeC
Gfb4xFoMK8QlkzImuzr2i1JTCBdZHujwFPH1Wz11Ri7WI9nx8Aq2T75HrbNUTmVuqVTPRwDboz/R
je++hiJr2oAbWzkUQwVxW/21BM0ZnAqiyijUrNZWIiKsqnXV1Z4oU1QRKo49TU3kI830tPo4xGqF
iuMu1d8xMcZpUzh1/a9qg01U3kxhp7XeMO78vDxHpGe3PBURcqpSGF77ae0THhzVr2L51pcPo+nW
k6VTC3K4cN1CsbqMVQS3EINsybtS1ngQLaGwbf+XKfGp0aRfATVTSEozAhW7A7sUzDdFP1epQRwN
BYbMEE1pEZ6OeKk7J0WNAGqqW9joXMpe2OK+g/iICY6Sox+cEaty6ZlC9OlbVdvLMAdIUn316hvv
Zn9QY67bYaM26b56l+ltZojkAuNra2h2kLyM/n+zlpdQOSOaMG52JIR9ozglMTtGQiw2ndsghCR/
N/ZMOADh/xyIe5ZQILwMNE034QvnGUSR5g9a89BIy2x4VfVLNLCQFAQMhj0ZNhYaGjZ6Z+p3Ufyw
0x73/0wGoVvDLDflF2rGkxC/h6jPhQ+Tlo7+rDbdDo0v+s8oQFgEKbqVao7ZvmyJBFJ2YusImnwU
g08RvrpEpSLagHSXUtHObBx45lB1DCJqvusC7kvkeLPECvrkoIVk0gN6imgCTWw7RvFtlJPbjX/E
zCSYI2oEasAx8PrGrx4qJ0Hd9OKOzcD7JDcwXA107goPe0kHIziAnsysSawcb5L+rRSkBwBWRVv8
L037xZowkjtHqPodwS0K0OE43GN5iWFdtQrgm+akgRdA3IV4fxxegvY6h9/GdKFBloV/sYmRCAjE
RBWT9o+yIu1BfBRJTNgYvRZZuSyTDEAA/OyQDW+WnGDMozVHiCI7Baep4SFI0XtlUk6mRbC87FUn
LdSN0y/Ez0F368urWhHex8+c2iZyACxyq9bADo9WW4UxB490FGnNTtHBekdOEOeKo8CIbgL/YQqE
BsqOyP0tmD3h/sMqBtwiRyWErODKWvKsSaIKt4m0DTWd2OPn6CM+I6UT1go65kflrFf4EQqjcTUs
ki/T4CtNsZOB/I3J3dKZPgc+rTvq15r/qnxPFS/itM/q3fiXEdlnToJdIRdZZllYNqm5lJ856g9N
tQ5Fjgb9Ms9IOv7j6Dx2W0e2KPpFBIqZnFqBCpZkSc4T4joVczGnr+/FBt7gAd19A01WnbD32uzV
QiQ1Z5qmpN/pGIZ6Bn9jzNSgJUHwx7IrYMQYB46uYfE18Kf9ViV76YVbllGxDtuaoZaVj2Di1iAk
MUO5tvsgMU9lYt64Xh+kOvVUEM05nEHUlM1mKlmfYA9YSCK9vUP+liMNlELtXeMlRrpPuvl6+VVy
himqxceU3FsogTKo2tPUHTSPedI+fym0t05+LR4D/lch6DI3dXjIYWY1oGHmZy3eIuWU7H5MXoEr
Ph2vvLkx2skxB+wZM6hnZgFWywR0ZWDlmJAjKU1cMXeeQtQqhB9ww9AG0fEWsjrP6bLQhWfaTGKL
GmobYbvP8B5Mvvdvoglo+27f+hlOdWZNOsPYKNvzTWkTYkRMXU9SdQGiy4xXQ97n6sgUd7KC1IPS
j0t0GYzH7QXTUmRuC2NDgmeFySPdZ+PGyZ6y7NGVjzQQEsQZa3SM4tLboZxgzzR0HzLz0GQywxzX
xEm4LWDN564MYL7YaQCxCdvIxAKm3E3G1iBg03jVcLrfjeqijFWJt6cgjjJMUrg9d67QbkYV8cXv
0zfJh2D7KsV2ZNHCDhjfC8oMv6QGN78ULtKyvTjdvi7uLZqA8beh1q4rLqPmbSIllW6xTNaZzRyu
/O6ZsI/1zG3RrqJWnTIW+Q0HtnD/x4tO5scsLk3DnsIIDGJY6aaZ0FmcFXMUWFa8ruo5QK+Ou8Ec
NRQyrwYtUJq8TUm/VfVVZmyR5L6sBMUl3rz4noswGG0qh4s0sO0PXCUjUx28ru1NsHa2yg+NB2jw
wAj7bNiM54yLX8r+bwZx28AIx/G+tiEdjpvWvleI/Fvv1RM15fdTKh/b+ORSBxqaT4H9GJkXv32y
XdYr4ugXr6ObrSc6aaf8IFQrmMW+CzG34oSsFHjFTG4X8MqYnXLzWpt/EWsJTX8tI8TZw8HH8mjn
/6wuZwZXIOA+6VEQIg8x6cT4NxrjQZZEMNzwgGUt5dLZE9cs3Srs2/GbSncdC5Y2Q8i7m5LywJRO
D58UeogMO5Xm/vgcEhPNZN3c625rghbGAQLMHMUNZDEQjgQEbbtGEoGb3hXJt/rTGJ+i+QPRQOwv
E/XWrh8sgOXS3RJG/95NV2mfK6pwOPLbudjBY8HMZNo49JCqLgq9EN96/hzabzMzjo4Pj5k6Xmpp
gOXYaE67Rb3ZQyKImYKHBcUx3i1UZrqB5AOWtfFHuM02GTzcm4Fe7uOI7byUBxE/RcN3iurfKAlz
GpLAs9kgaG8tB7mOpdWRi5cTKcDCoGbz0SUXkVH4bnGa7fv4PIc3r767KRIVEoJ5RXR1YWAGORmF
J+1sy4r7S1rLHAluOhKP39hYZ/M+DN+c4dQXSIcQBNlLbBVK9cS6ae++76x9+ZE4jD34Vixip5nc
+3TE2DZXFQu/gi1FtMvdgwt5V+nGUWossG0aC77t5OrpzynIBkg621abtxNy0KwB3FXrzJCBTCLA
cxnM6mYdVEnNiu3HoxHCpf/gIlrgZ522eFB54OS6tJgZuJPQ3G6A7ThoVJ0PC4RPPO5D51CFb+N4
tCrtl/35vWgKVtEOPnsuEeWthFBryVHQeOnO8ULOFwhgChm8xl/awK8t9lH6o8cfHSu00Z323XAo
6oEmtN+6uQh6g70EtXyM72JgMFiWaqtyqNxd3nwmWoz5yV9n8VPpexAHbRdpOhMq3el3nuHvl7e3
/GyYDYx6gVa5ZDo2vwiPxluQIA0ScWY3bKT/OoQ1JRaeHBWMVVBvIMXIQhRvpf/r9adk7NgSYmLT
I1Y4/gZx57+YMVyoR4+tia5MMuALof/W/WluJ5QlQPmZiHcYK6TtrCzgNKHPTWWOzXFw/u9W911J
LyZDZ+3SD3Zdu9WKGnE9PppmbIIK/Ylj4FPn5u3Z81J2pVbzXsBNwh8w7r0OxINugSXA0THyx5id
h8yqg3J+dZjzUi7L5xlZjG8OIHBhXVMiIm9MmOObBi443rTMbA4IYNZu4xAqDRMJul3Vuuill9nI
SzyD6o7cjbTDlYH/2+jXtbjbY7TxE49W/nXk9TeYDvbdv1RwtDm/EBiAdcSnIu3w77OtyYvhr55p
HbMmvEdhvi5Hh7ymDPuJO22lY37aOFqJjC+9u6aYyZLBjNU05/BIUdyHEj4mTp92ZP4I4thE8B97
fNrunnaM6py1K8aVkMeMGW7lthxFTf2uoUmrsYZ34cHtvri3JOIXhYEhK5K174rXmP0XYDRcFe5m
DhF5afewYRdjlddiNle5Xr3hrM2n9rtyoPuPCpqBwp6UrwZEkWkcrrX23yQAbVjmo+TrLLxFPSz3
GQeNsnM6Q0wPvLJVRchMy3yeXUXCdd7z0qgaj7jct8zQh/Zf3j2lVnHpZm2VcPm5mL59ZFZ2PZ0L
53WBLAj/MUNHMMwhpt1u5WUI3doU3pNPwISF1EP60dlhu+FW3/yL106ZezF/9gpDJ/OpOt+2BIv5
anrBaMBap1hoxhvSUtDxMrLEiZzW/tHLjwKEmVP5QZfFl6pn1pYTQV5PxkMPtNb9F7EelXgxcwZY
ibkywdYS1ENslNqmmNL9fucUjz2KijHfm0m39viUxbyT6LYnddKQjvgM7wxQzsXwXdK5T2hs9B6n
N4BwLnP+7tamMy7w97ZzjcGXJAYX4nOdgb9W9xbWe7g83pHfIkWZbhOdFk4d8vFziSC90KYHsp0O
icjXFkVmYeSHbGa6glYU/ZTqXngM+4ap4YJT91EXmLoMtPwxZdurCVjmZTVjiVmonB0x2fpjVUcX
4raoBxEAQ+p0CEjXB6a/Nvmrff2U0UUbi53XyG65O+5KDCIWokbF4tZobw7Xo6/T7PZ091VEGOmg
rWT3l0/Z9FB3/YV8ms0MR84XPi1cALdo7Tf5ms4i0EyqJDrRkH0RtVXfsR6LqCTtlxBrYdhwisZe
v9Yr85H+/zmNmNZ7kB1OHXRqiqi1j/ih6MjRoU3VsBTkZgGXBXotXDcS0XCreWvNhNuO4QrwUgfj
2jS1vUbn23GAvJpD0Bn+10CTGvIuJ5b+N7Mb4+5g22qtPMNeszPHfLMSWLiVSXtgpu+JXb5GNJk6
i902N5hZ9NsWKw7Ky4e+/3Vh+M0VhXNUQYtgri+di06K9ojsO0OoA8V5uzizmeNtTTmw+6R+0IM2
P3TK2djJs8tYX2uoCKcfO4bOa35PFbqPf7YHjqaDem0mJx9Vs+ZmL6MzfkzaCWHfaKB99LKNo6BI
9kEhyldSRZC1DwNORkt+qyk9Egu36GPXRVk+O+5zq2zIOA1wbCUhYcD4aa9+/eJ6J9dUyLc+/Tp/
KEc8hxJWd+tdy3a42oi9Q67shnvYRGvXvTZorAhESeFd5y+D6x5j6e9ys0EWwKmWT5dI83+mKoae
hzR5RBJTkwfY3DsfsyYhSwhhw+pBkGukxcZipbqrnlgn1z7ErbsbkpBNOsqGCnwcSQ+Yd1Hmtzj1
Ytoe6wde60oltK6LqIHrERa1tQQ25u+G+Z4ynTLSr85l1J7Yv31BiTXqgG1YdkpMfXGzS6foIWqj
Fawm+oeLznvfdcAXcHco+W9GzBvKbmJDU+MvB40UlTejwHKj2WsUI/j5i+KbWflY+Wh9f2rf+yaD
DAkXoS36sLZYJrIqYF/rbxTDNYKaqO1RVONAczqNoJFL59b8rHcaal+Tj8dkTKGG4paRnGOElGv6
auqH15Kjsuo5gy+sMQXrt8i8g5Wv/MfSpnKpX3zcQQndS3Q0O4QxBAIoi/nzR4I93JQhEST0wWy/
406yDjv57rLVXvRFA6rn36n6qi2wqvIpTxEDD1iBOa+XaAw1garuwIMQBqQzqRvdLax72v2EzheI
RhV7m8Ew7xp8jBkBFZzudc+2Nsev5nAvhzlYzzDezWyzo2X5y4vR8DOrwfqJWLyEmAI6Q0BWHxD2
WrukAI9duY9znBxgFq4HJF3aZLPX9tQlbwj/ICYKQ/vRsXDsSR/MGVeJL/utvkhsEeWwZzd/G7N7
wDFa+fVmVt5HT7Qa4yw3oPJbDSDFkQz0zhwoB9Y0GlXfvo5EDdYMfmcXVRAvo4FRdoxuDdt1/kPe
yy9/1PdxCwuc95qJLIb5gweBqG6BnIt3i76wMdYDam+7eo/6AnbOvSaLpMFqWGJEqtoe9qX7UBZf
s42rlfEuAWS43bRNVDZbB++Cm0PY9w4JDkSd9dCYV9saT7TI6/1kJ7Ss8UZjsV0ax2y6hrI9NpbO
akWcTOwZlspWuX0Ks3wXF+zz9fHT7NtD7plAMLp1iI2VULDJvpXCYBWILpUBDQGIfxpbxVRo3DwQ
0fN+4w3Hhu+sshF5IUcycMQMjB3j1NoNstjXPfp5cwpyJJPkxmxS6j0HSaPhxUHZQNaqq8+pd98y
Z0Kk9a2YQOrAa92QtL32I1fmKbFZP3NYZX57S3prbbL17kg69JlxA3R7iBlQVAIWwqDOiyo+BbKn
GDiArLtB/CAI59mzaZJbtomtvuYyXQ2eeTS8bjvVx1o9jUa35I78JIa+G6lna3Ebk+5Jp+YpZpei
rg1q39lXULytrHppo4G+4g3vHvjVbONStaiq2uhWv58oTvw2hJz2ukjNNKpC0lUfDKq7HttaWsr9
4ExHS3gB2YhBtXQ9MOso50mJIUPA4+tgRx7LYwJmvUjFO90WqhSxTRAWiiF+juWrzPWL7SMDZqbX
TqQsXTO0ABX1YT7dQkFUDh4qfK57XwN3xtk1caAluP6K0Hg1sNmyn4i7ap+wLzMsvKLhvC1StQ3/
Z4baG4pePvQ+sEoUFqF68md1SRhsWfXG4xMrtX9d/mQ5CeBotlSecR5iwCA4AydxrhrGgXX+N6bz
tqRZavXw6Edx4GXFZaiLQwWcgeRQjlMkdmCOivodxSndQHvj4SdopCxEc3033yz12FuUIF7M7pqi
SoNC5jXUioV/bmV4Ct30suSRZiN9mwaPErMr254krYOR6OkknIPMSLYWolU/FVtDdw8yBqNGGywY
COjcJJjgXWGcAM6q5tmikPBfkhj7aOggISLLoaTpqflj/rDM8Yx4NeDDb5BtsUJcjZW6DDg1JUCe
IiSxga1haLEaoCh22W7sHZYHZTmiFcS/T7suXEFkiQqK5uChZ80wWZUws2zc7kA+IB0HIVwax4XH
UrxFNKhxnXLVMyrifirK9OiRTOXW8kQhiaIuPMeYXay+2EQx+ypN7vTJ3TVtuSmpy4HtI9dtbm2o
vdS4b1u2AiMG6JlRyZRzFofdhkX/0DMLERGcOX0Twk8RxcA3zFZ2Y/JPiAVbuWa2iyzmKiRhl+Qd
OQ6kJv5QjoWV7NVpyXBA+skzSHW+EXx3JTpyDzOq9R1Wn337ESZvOhOHQoq1D4qhAC7lqx2VURCH
85vvkG8VDdyd+Vpi9bbNrxpQWMQ2fxDPebFOBTo/+IS9RSTsTHEYOk+zrTEiIJrGBv6DgmPRirgT
Q64CHJcJjNgfth2D17CXH22D5jdH15jXfApInWFDhMA/aoQVyA121oyQPaMUw69jJdnRdvwf0/pK
FVW11O5Ebp4GfQwGc8Scrm8mSv8x0p41n2CKtj214V83/eTxuuVyTORSH+lH1ye4NPps7Jdk9jdS
/A7OLzG4N0F/sczrm+rPdIaVRCYxZoJ5rHmoPPqcrN6A4FubOE0Ec4Kcv6phXo0lqjBnc0w7mXJE
YOPV2OFCdQOy16GLayAQs+/D+mNVgDWRJtXzjmbo2Yl8DGFYd5kSN35GJx+u0wZohTfM7y5ypx7T
aKfHpwknTBmNQaQx2Kysg262+zKLjjZ71bF+sZpzN7L5EYwBQ6Iba1KLbOwODqQhPFZnHHg7XWhI
N/wrrEA425grKcVRNOxyq3+U7I69FM9CjHHW8DATLaGQ4d5F66ELJKNdwX+UNZs6q//N07h3max4
fRU4M5o0t+O64GlPZCsAQgCI/jj11avrZYfEm6/SYIbmxnsLG7iCwtwL5pVzfOzRTYtpXhsOSAYn
DWAxB+P4Jr3pmaKPCanYpD7EWhMphKXgQMR2gX4hw4HuHXxYMwLzu8SC2YXkZ6gazOLIIEiiSmU5
iyDZSHXA981tcs4dPXPW8/mExV8DOf1BJeZVsuTrCC9pmHRmcxUUpXhKkTh0vrEa0+9YvrAlD1wN
uwRkx6aqUf8uuwdYM70DTc481vzbWoN1FJwYa85jy8rF4owYEPkOI5SVSEdSnp6bMn7moz9Pc/Tm
2Sn3hOEUq1F/1ZnKG9Urw6adq4CvIogq2VHliLW06kcR+uPRvwHv/Z3KAAb3NkLkF7UfdIJUr/KB
Qh9jETLTyxBRapsOipgClBGeWlxGGcT7xD0q/buS+5q7kXfuaE/es57LXQ0gOh95AkucIV1COM/H
3h9/2pSBPfa2lHyWiFxKXXJKgvCdqFs8+7Mt40CxGZ4UztaRxZL+sETiNC63EXq+KKl+inHcSIem
K2uy7YTvQDCk7iPqEY4fD5ic7vwNjI+0SZ5CuAg1pAMiZe9CXyietNRA42zrjiwXT2m6MkDNtx3d
KVoCG31wIn5sBF9SCKyWFdYO+KuW+TSKOlimsIXhdIFJiYYbC2ydhH3xPLakrZ7jGB5QOB30inpX
cNmXsFvYbD5GfKlVZb+SDvKCiPMatnhznHw5tGNoeqR/q+7JTWDhsfhrzbVLoaoR3MOK7EEXzK0M
RgYFw80wMgOh6aeR8ziewEQO7h9RzhzK/GI2FgiLtTOwjA/JTGBE2EccvYVOvJ+07ZirW+UzX4qm
fcL61cfEmyfFQVps5tqaXXO+aokHI0UYhVa1z3XS+fCYTgO9deR+G8XwWnPc5JpBwUWGb2a6r1mF
wJH6WqVyYb2wAKuOprwVcE4K2T9ls7XxmuhdAnX0VHYkO/7WszEQU7bXat62JQOiQi9jpi/8MvfG
/VfN4ymqCWNl4Qpkf6MGPtVWrBQ8PmOcNgPbf2MxCLnemxXRuI7loQAUUWXIU0z/t83sGM1qB2zH
vRFDGONp08P8tea4IY4AQXk8P1opWD+eoZKC8K9iUw7+qcMrJub+OaLwnid8Uyn4nxJIntryyezd
UeJbaOcgzUsKdqbfuiO2wnxtLSo4XeI/yHghnAa9nFGLt6S+YjTzU2dfDgq9OiVhpmcXkhyerOGr
zF6Hfj5WFudjZT/6puDu+VoCXWygfKW11kcsf6CdResf53Hau2UFTM7XN0PLWCnCsi97n7wAdIqi
hUqUn1soC37mY3ugbK6qu1EgaCniQBCz16RIIzzmp213NF2HK0SSZtJRqNE02ChWnSR5ridn5wgE
vw4AImK6o/xVhEhRliQR4hA6178rcEnVMOEhWBZ9NRZEJlIouKRpb1PjNMzOq6zbXWOa5z72ApOd
o11EK12Uh8odt1bdHvNWIQNCYsbI8q8K8+NQ8R4ul+DQ4B3OthbBVubEQsR1tkNZvw7pP5l/zS1w
k0ptgXxzDLFlKvqtOctDLoZ9nM5PYVlufHTPbIGYfKcra8b2hbPZnB9NZmBh5264mNE35bCNiLrU
P1t/66Mg8KCTVsI9Gw17klTsOuQqeXaKQy4T2ZPh+8NLgaGHBD0oxuNMCwWdMctc7mD7LBMwldDc
e2nvBx+WIksYBTGk0l20OYwNp9TgjB1uHjv/gXyWKI4Dg7wlzBKWu3QNi8vVOZCABQSclQgLwIhE
W6EG3GX+CSRN26triHiQu/Y+Nd16KLAT2JLdCKVvDTBo1r5yulIDGaYlq8cs8oIkcb7lgGZDNDvd
mjkQN15yX3qQRDTv9FusETKWbR1Kks8SZdyI2HsWw6GMayTGv7JFke/i1VykCC3aF73sL7nAnqKL
i+l6gV2XOLnGw2iD3U8j0iDYfmuufqr9cB+a7sbum5umOxjnIHcwUXUniSHt7GhnMXtBp4O1+yj0
fpOVHKYoFTMmhr2OpVbtZIMSlpLbruqvfPiskUgX/j+b0Xan5md/Zr3tqoAAuZzHnX2m3MhRPGHK
GaNjNDCgTdovx4nuJev3deZ0WHxCFvCWPiw2pBQDtLBf3f7ilcVJ+ulqzO/uYqnHlOjFj6LKDjkO
4Z4NEBAEJmx8a8PA+ejcF9JJAecvTXaqes/m5Oi2VwuCTJxOJ8weQYWnwXfGS5bMWDpxAiAaN60B
03ezSkbKvwUsMHgfJZIBsxuepyk/uoNxN4jaErJ8tSJmZKOzadEDPUwCniBQV2dADUlhGdr54vif
b1E0A9PIb7pboWUsf7UqZNk3MCdKvvVGUf4NvHRdZ4PNScZ3VHYkIknmQk3sMeyw6pAoqjBIYsKU
SLR0gVeoMg0EWpS5OldTcTV1cq5QnxRJ/uQbcAjcUypj8FVNTgReqlGMWI9l/CMLl24WUV/Elqay
sy0TvMOIQ7JXgFwq/S3KmWJOzaI2BoIB8dZKc4IwkPKPP53FNB1a3UaE3UFMDtOfMkgniSEeEHhr
nKoGv5Cv1uEgDXQ0VGmzf4qK/mYhAU442jTRnqXnXMs0Prti2hqpvRuKjvuzw2HhEmFzsdXLHD5p
E+XM6F5aT8f6j4sgL6+JMo9T1Ow93FszGuPG0J40z8UqyWCYuEuz7y4pxOk6gsvvz/5+ksgaTcDW
y8yZ/IVUw4JJN6XV3UlCVo4XWiCQPIjRXNT5MR3Fqu7f/awNpM0VCT1ucOtVSzJizDHE78eSCRF3
lB0XI3pVCsi+RkB9viC+dY4uGaRdvrc1+6xxWQ9S8tY7gQZGKs4BSpITZI90hotenUs+MdHzCgaT
aCXGmQIvsldNvmjJ0c6ZCePFFjM7B7gu95X4mQiOMNirZYnY+1BQUoDF8GdI8Db3nTHtKo1fMjcw
WaA/s+FfhC7A3ikC/TWAxVXRdZ7qP0R4uya2X6Iqbpgu0IthykWfOqBwhNrbGerVW6K9E8SaHTKq
ZOmDcS+1/nCh8kNrgbnM9jm7eKz/Mvq0ZnG7aOw1Mt36NLT2sQ/DZ001vxwll6m2z1Oi/iwXVVCB
NlPQKzozBKmUvalyvE3v+QaDHoNhZUffmHNDgFIFbevO3NtebPJBd19qEWA3OfZHI3SOXVoC2PVw
LkZV9MIgeS2VxJsFLPiBO+2hKzEOxZ+9/l5P96qcgz5M2dMRljqo/RLfRE/5YJrR1nWn31bWnHqU
qlVdEesJFV0vqI65T3pI6JDI0cA09IAzaQZpku/1Mnuu3TfD5I2pKR5MywWoDB8phMrkIhEZG1Jq
BzpXzWMbHtfeLdUA5RnJoeesmmA7uIM8Wpl5zgndAdNkoWbnTx4D4utl9TGVxqvlE4lNu6/l7j5r
LRAksCtD3Q5yT9sxwFxRY+9sqFSJJwKNQpjx3nYwhuekMJb1Hg4GDF2cuFrWHOJkYoHhMGwq1q1k
n5m194YF3zbiyy+GYTtxlEqkB1NjnRuA+K2r/nXtcNAdWu3cXs9Zecrh5pksfwvtL1TPKXF4jGfx
aWPSMQqifmcEPkQf0XwxMMTNb6H21Fqwjbg5iwRHZ5k8d2T52EoR2Foc0mjYedXXQJ3fNfOq7+8O
tQ3dCs5yhG9teivxb+FJBUTz6qnxXc1ogQZiz+07Xe+HwtMX60ZgYk3WspJpTwP3GHePhCvJfa0t
QAU6rD5+lC1SsmQRfqwHQJ2hRSaY0z42srylyXB3Cv2mFVCHZxMoCbhH4TyP2fDPlt2unHYe9siq
1tZlRw1ok8ChhR9l46xmdrMeAwcxYPZkTJVMOrKEiZ90qzNtyH5izSMaafEJiPiHMPJbP+E/73Tv
ZSj7zwZu2UPULIB0/QiLk1ZJwjWaC/OGcPbmJkjitRFHn02JoqNXK00HfJWHe0t8VjikMx5gjh9W
6SPMtxkPTlU+NU560Ek4MtzwGwL8I4t4uL/y5mMO6Sx+msVwrUz3qTKJXCHXyEBUjULkysUwMsli
oqWhfI3zS26rm85cL5kajUl5GFi1OtoFiZ8l7aFCGo3MxNb8z9pEWy3Es9bqJ8/EwTbIlpCjODDR
xMymdbYKL5BREjQ+UiLkOvZApZUYz0D8IRnBJmNicx4Fk83C4XDoInYfIqaGgHljNPU9qaytLrwX
VdHYtOm4rTtJjWihKiNvJbc/fRQBeLt+Y8oTIkiuThc5mGgn3M8w1/NEt6kVkLBIjcD3EEC1XLKH
ulgs6dvQRqiNaP9U+6I38sny+/tAE8pAE/SiARhuVMjYIafx7IMGSFPL4I5e+JIjBBFpxBSzefT5
UZdaPj+MPqF4nlR0h1mgt+3GoaZtEu3K1IKYwB62MFbAaXhTDT0zxvCeBj82eiBLlH2pzaHYJhE9
y/BGr/lLh4pPCIVZVTIcqyDmo5Bn8siM3rVeK9YVGb7LbGx+jJ7dp0GOSjWvxgwluRwfDXadGvxi
Hg7Ncr6fonHrFP5GWDYeQ3cT+R7h1MAqoMzqtCuIpNczBACtM9YO3h8XyquFVMVh3NXF7n3os36d
e0s0GFqV0n9XJrhAyg6nadg/1f+4YZ1VHnn7Tq/oL3CKx6Of4F9fkNS0xQtIu5Hi3mdodkvnjBOP
ANwQP5kCjPHXdDCyiveiLSnZzMfamo5N6RzLZj6XeXbN+zQIc7hjRm3tY/M5ggVktghhHQYXSNAt
trGrqTYQKLiGs2My8tRE5kotc0a/PLHw/s1KMLgu2C0Vkw6Xz90JJSca+zw5VxEI9YIAgEzz2FMh
fFWcnZu5se4u52wUKmSVJZ5RLMkY7vIEQpVCDZ249VGr22uvmjNhd9uSUgJolPleZsglyqRjQ6+l
K1V7+HEd+BrGRvUVfapZ3J2BaetQXpiKnfG7YBTQX2ujE2iyONbdjt5JJQ69ZP6vNZ2SjAuPfa2o
DrbWv6mp+PKTYT0XzrE14xsjbmZK4FlImQTuK7e43797n7V9WxHI2PAZYtbm/7gQEWxXvRvlfJBd
+lvInEAz7ZiiTbdLh1chvlo90n/+IcsLJlJtE251l1FRLo82JVHiIUusNBYQEcP3Bl8iByQxIwZU
t5m84CZl4SSwpMmIktajFFO4svUq/Ory4hF9/64mx0CayGGN6Fekw1NpAP5V2hzoKQpmf7KeI8/4
19vgMxPkXBNlWtS7qBSppEGNTzXzGLKk3NnxH8aOSWcBK6awu2TtiXk/mAMx1JjK7IZFgw+fGD9P
iFWtaouzEZYnZ8z/Urcn7xt8rJLlJjVawv3salsMRIxpySEnmpjrRh2oU3E1IP3QvX1BT+PUHxna
wGaWl1rAt3YhYTHf0jOS6zN/ZbnJc5WKgLBfCnxozxaJ3VVTP7M63BgwvAlYwpUUiaecXeJsdWtN
Rx6kO2dDUF+qCUuJUe15eIjItM2wOKPSrtkyXjoOs3EOY+QyFKx10Z8MYd5VzIGfF6co9bd5If5S
DV1PhRrIcwhaNxqJK7zc+tAMkdzgFdXZrVGjDB46IheNKtMsAxFbdrURlpEPGCECYdHGNA8BIt77
eX4eXciBjdQw4gtvO1Ndjwil9CQ+ui7rqJTNn9ArBMXjPa7bc+LfdSPbS9Ef49j6JjNso5zkWAou
5EqcjJbVt0mYlYs+DjilLMPV6JUfkR89V3JClWY/pj57+omFOtG3aE4AFCAOt4r33J2fl0elBuBv
Qm35DLDHYu1hbZUyupRyxGgr/+oQ0EKpqUun9ZcIk6Xmc0Uk5smG4pz0c5BEPh2Mgekl+usVuG3D
Mk0MfiM1G1qcSJ1HzX5u2GNpHcsSA2fh6EEeQUPxoLKMWbdHn9Qb6BEotECvGcdJF4HZoRiaCIGz
uEmi1r52U8o1BSxlFDeCeh+K3l6zN985GUlt1MkPBXGdhd4BTKeKQUHed/pb6CPQZ59MTLWP1w63
EqTh3KnPwmawoTC7hTb97UidjumaOMXWXkclZpQpzh8bgRG6tVHntT1GyGIRwDbRYfbclzwh1A6L
5uJxQqSyb3D41EJ/r/TxuXMW5YoKA+HPm37oP11H4/eOAteNzhm8XXSL+rrG1QWv56Z1LN8bx7oX
YbVrZ/hbujw4XXOdee7KRpWSA4OOrAiJxrdng76Kp7ttetRdRsFiL3vpSkaujk/JNlwyv+EELK4d
vZoDGM4Mi3snk2fhRIepm1/yWWMRhf+mTO852ARlAb9gdc0WhpEy2DoB8J7IOeycABiwjgxyTzgh
DS4sGfRZ/c3G7k/XtfXkQnVXOy+xN+aQnWyCow0faJ7o/E+PHkTjkI8624cAh0pzHL4b740z410P
u7vuMSAmIMTW79bsrGJFFz5otw4o0kRpajv11cPB5BTGuzP5TxEjt5xg8IouBQXA3qivYGaxT9Qb
03pJwadw9cCpYl2ENtCYtPM8IqboeWPK3H2JWR45WFMcq/pFovUWuQm+zRd7MK64dH5NTmIV39lW
n6vE3tsjXP/4w874PpGDKJubt4IcbA2Peo7+JS6ao26OJ4IMcZe+WHrGhjNGX5Y63WPiLjEvqMRl
TJ4A6WW+YNhuIQJV01cVsgHC22pCa9EwBbIBfhonXirXWY3qVbMbXHcZvTS4uMrY90a4l9qPgg/Y
tmo3OUDRja6hWIUCMTf8dFtYbb33Uqn3MeURyek17lFHMyXVAbGojBRlzKXjf6Sd127kSramX6XR
10MMXZARg5lzkT6lVMpLVbohVI7eez79fNwHOK3KSijRuy+3gVYGGYxY5jc2ja08wGcE46aRW7yd
YNSpFHUi9ELiDCEMpKLnWcP0NYyAe3jOT2FwVmYIWMVIBWIqiDC6tGGD6e8V1XAPxz3uR6yn20Me
IzXeqBsIj0evd94sroWiN7/IMltU6Dj0MnoeDRvH9u99lT+7PgLXfYNWJnBgZkVG1m21medUH0bB
RMyESmYpEBBxktMzTa5yQ6NFpWZ1sXWBMZZMMARxMIcZoptIRzJCq/Sd5rRILTLKCDELHTyUoCYy
VXSpb6MKNJqQ4X3v10fhAyE1WoFDcos9JzN4ZjCgWrZmWF+HsGtd+/s0D1sc5xbeBvnZt3JwfsSy
uZ3yuU0NwiAJhKIigutU0k/p++8j4ObJxeY81Oz7QlZM08eVhzKExZgEjema2asFN6gpwx91kQGV
5JWrdjziurEZgKvR7d+PQK+bEOcEtojeyFek4r9oFb5Y8MJy4J2pULPzorbIau6LdHQOUwfWtsmY
K9IuiGkYr4IIBTi7LbAA6LH4KwYkpuM05CzMkLtBt13TviX+COxQeTt3bHd62FwrnUPZ1HCPTqfh
VhsSpI5qsrT0uyYd/ZAVTMucHiJwnoEVjX3+cKdq/AYLaBt6PX1pdOuhSup90cKeNUluq/oXhI2H
oGDESr8dkycFjiepOiwYcgWUpdtCB4UvlZg/7RGy2uhqbxVoeNI/J13MG0NS44B2ALIwICSSdTQ2
DYveAUfkw5TVWAa6BwAlcA+C8Laa5cSMkumX3h/trniwWtrstASQdWiu+wHVkD41r7hpqFFGANS9
w4yhN+MjgmMu4hHItk/p9E3Li1szkw9FRFO+LPnNIP/uo7Q4mH62swvMrd363hbBlYaXumjilxo5
hh4aUYrNGrAA9VXQCatI1+teQ+wrpEaWNqrAieNAM4N1j6/fbNNgoPdmNTz3qEQZYNSL/ZQAQNfc
HEi+dRPq6aPyy3cFQr53dQgRFnw6JLgcxLuw0nIsvIOTkALDSH4gQbya4l+y5pVq8gpxsoehz97p
HNxhArGLEi7mLvqOHpK1aV0bqBmifsyPaGtzlyiGFGEi9hEX96JX7zYCzQKVggqCliuKH45tfGnj
6You5L0Yiq3fBE+FnDbKHHBU1eh1+Z2EmuZfxYlONqTBUkeeCiORpRc1T6KsHy2R3pY5ApRkqiBS
MC0GNRZNWLFDCBjAeiiuzti036LOX5WJeIwqUM8jWcKIJFQU96DqQKUOBr55Et9DA3qoNMsnM1TP
iYkytSzUk61bz9g7/Oxpcwy1RDUVpQg32CPgcXDGDg0z2V5VQt8PfPh+kh78orphLLWWOhxXVzv2
nlxKA+a53uy8EM27iLObpBo6KiW0Y39JbIROmhGK69ivvJBCrhOQuMHbGU6IGl4EZdpC/dAr8GPX
vF2cB9emHt+OpvEaZ1jD1cYG6wPUqGYpRCRcLZcOsAPEoOiqo2ohqSIdGBrRqndvDbQQB3o/wpxN
GPTqvlX5lut+EwzOvrKueiEMREYS+8YxUGvLgjuso8dlh09Vk7Ubc0jw06KjCSrVGMGfCdC3/VDh
JzFGm9ESmM/U6yEpD1bMyJtl4tAa3LUJOpaepa8hfsbYd6FvaQ5z1ZAxRii0dq6+EgSw2tupRwJm
RgdkVfvqlOJ97JtXC3TPaESHqkayWDkBwCOdrAlvZEH1tzJHlPtibbrqKuNBRNM+M3DdGQ2QNnVc
YZEpvnetPDZV+zQYyK/Wmf7VrK0vMqUGLGeB8B5UqZPD91J1zHFagPYewnxXZ9OmyhnWmmG68yAS
Dqlvb/rKmVZpEDw30oTtxhFvotHgDc/RmDxbNV4izOk5hKQ2K81wStV5uxeB9dZH1GPI/d6GZOQb
o1ebiYPI0WwyANSc6Enk6xxuwaI24m+573z/q8NvTl9CC89Yf9J++cp5KnRVr3MNWikWmHuZDNdY
9N3E4fQudQ+AyySfZQpPvamCK7xVt8Nov3DrQYAaUDjLA/e1leNbMfn39Pe2CY6RZd/uAuo0QJXt
IypHHhKm3qrNsgEdevSOdAjLuVU82E76rKWdARKxe6OTm+5mp/mu6nUQV/3erzhMeznX1RGwjmag
n4VqMVMX2rhpnEJQ1AvwcrNyXTYtC9NbN3b/lKcRxPEInYiuYeZkZ5AJg9R6IB+ePeaKx9QRzGyB
MtXWddjL126E3ujFcT/bqnG2NcZjVTe8wAAdscLPbpxYHu2kF0uSCWw6hp5BxQhHBllNXWc663ZU
ENFMgC0t4yFQWXXoJQLjRP7eW8x1S+m8OB2zSaMnd22o8heayl9S9CdUj5pAPfAQdE2rNgbOrCpO
MEPumx9aChW7h/2COA8iNrItv4EQeQr10V5p5YCCo/mgdf1bFhXgvwxqbdsPdn4f00jKrqsAyEUI
wn3CnzC9bb3yu22TvsQmrG+V9ze1Ib6yUb+R4dYMfUpkkfhplBO81kGOsA8EAoNFSOcPFYSn0G7d
owAGD3cq0bj6E6TQ3MgDURYi6GQmLurNrd7p/W1qBOTtgxcwN6SFHqZIpWTZNqPTG4bxrw6ZOQ0v
r5TvNHPxDEIkUy8YLrmoPUu8uG/8/AXXx7WQ6qruvlV0LjyatlBpQ4/cL3pDwJ5JU8SA8g15mXsf
X26VUbtOHL0alXvb1gxwMraJ72+yAvpykt/o7fju4n4WuwXi8i0zultl6Meh7jd6m99qEcwVsEc+
L4y/86jq5k4vxQKV/KIel3Vn3I9jd+24PQrT76hmrfQZtsEAezLdd9tPD1gHbwsI8R2+Aj2g25XA
aeKqDox0W4Kjw3G0+VbV5U8SYth9Fn4sHVyydRuiU1kHdXY1lA6jUcSYpGrL6wEm511nAC6xa6TJ
6CcBfkBYvCqc8cptkuihdMoC8nAOHivBu9S/iyekcZHybwo6tRgSOBjHtrNwx8AB08BYcSg2A109
6JkH/zc3f6UT864YXY8KVRQEruAbjQ8WcDNQWoxVeaSHgUpGHosZbv/G6aOn2xSxmeqL06/a8thM
R6OZoScUEGIXYXweg1BaIqnXRVs30daomC6j7hE5/4ApuskkpXye3L2ov1hyX+ZYLqT5WlbZysvf
c6TqI21jIp494ALl+juEJldGnK69Gm0AtQI03EMDxt2nde8kAy4QCvUbjEzmJEx8FkX/AiGV5mPY
bNBGK9ob5KysHHn33cQobrbNmHX/2UOAXXcm/ADGpkH2aI0MT0Gozg4Jx7TbUrDD941BhGT+q48S
tueAxX4Y6rVs0UBDt2dCZAEtnzyBLwuEMzySMCbU+pa4GYv3EF5V4ClKzV8awpOYCdAK+unDI+q6
dBmBrXOs8Ja2Jp8sFT+nqcuMT7F9LT9aRhUjco1rouHb1ZpjAuTPgW0YEjOEIoAcCkg2Gr5Ibr53
zLVwJmwOVoVScb4vFc8D5em3wLpqtFem9NiBad61dQ9pdMXkmt47vquM7Zemu01RO7UDFIEhBPr7
HDlz9G/C19FxdkMFCG1hvvF6jBLzY7nOAVtSvoGDvx7oittcooz3qLLy8HYe/JflS4FrQMBUmglj
jl1vTn6IUQYi78zZ9km2Dm2QSeQrFN0wW7h0urnpvMxA+OrpC3rOBt8CdmWy+hoEV2zjttnSNcH1
THRXQ7cB77OomJ4FC41cKSt+zs+2vi6ygzBmIa28+JpFe6u5q1EIaaFuhHS3luXAaKRYutlNl9wF
xrAEf2X8rGjmIntgWrcYXOjtt2EC73Gs+/vY2tjmVvg67mRbioyF8cOlgHdoCBvuLq82HRieaJ7w
AE+Oj272AMdNISZIORug+ZphdlHzp19jsAxNeDXP6CGuAp3NxEvZPIzlzyKGSDL8LHA8kBQWil4P
tmIVrzAu9k10pCqroCR4CtABMvrIXmbZwqb3Qr0D5CS9jsb+wUCDMQ+1K4eiAHYM1yDEhGvJL5oe
y+Q6U8BIKRkQDipZB9oELlxh5xUi/WQ/VBJ9g5caCqS2LtRea/dV871Nbqf6YbKuoX4ADeWr8Mne
HhB6wkohpd+mlStj5Az20B2d0EtMnkzMJ5D5YHhI5wjSj4uwxTvEhjp4ISOee+DTrrfXob8acsDe
u6nZDj6ZTAcye9EX+gKCChUqWPftDMpi4pE43A3sviykpwx00VyZNX38B/QfLJTLu3cvenTc69Qw
4Srau2yWy7AzGDDtWjK1rI9d9FVLku00C/Ib7QKTDnAyZv0XpXW25KXyTrWbAg2oUt1U8/ajl+Ks
jPyXpd+H+YM+fIUfmcJWBYWAENuWQx2Djzh4j8tdaT3TExQcJIPNXkIeIL7jn1aOC/clB+RIAQet
I77RQ9Rhq0Pq4b2+0hkpFVTJTic3qgaJsjZAl2rvovMeU3PbCv4A9L7RRtyarAPGHUOnRTgeRwZS
lGHrOgBA1yGVXjzCtV2VOuwLmwFSiM+Ui3/jVgxfUSHZIBawlDDffEEC41BL3lXiPg/XvtpGCDBM
5r017Ds6HtPs0lY/eyBkm6ni/tw52jzw+MrFG8TvgdyUA9qCxUttv+SAu7SnNJ6VJOA3LFNZLErf
oQz+hhJa2G0iRD+d5trhjpnVzLCUBetg7VD3wLvG1NYm2mAmAhHUjmOIxAra/HLX5MfQfA3pJZjo
ysTJkZEY6JIrbULHVL9tuZCHFpcre9U135EKtZvrIbhheB3nIJTWbQ/4PWQws2zYoel9AOaa69FU
P6rhEIw/ausdudQSXG5OlyUeDkn+0PcmqNpdNLNgh6tyRGgvOA5tde8Xh6Kflri5beMIIX10GL2b
Jnz1gx8KPsMQffX5rDi2OoQm9OLQmluEBrrgGSyPfRuJOxxuFCtHAEjlGwNuoc/zqaxXy/ilk8lM
K2V9oYS1Ucw2r/XhFlVJ8AbpsBkT+DF3PWjAnuOITwxbyzF+NX1ahbi+DXduRk7LE4n3JWUVjiJJ
jXrNazVfGHR96YsuYvZ37m3I8fYCm6FgVwDPGY9l/2zQihffNMhZQYtn6SPq9wurmoULEsQaCnXv
13fZuBFk7B6idWgHW19qrJsYjlcmKE8A5OIKhktaHSrQfxrifwiRts0ugZacTopj/SowrhvxvdLe
XG3fYYUR4W0nbKYua+OthhWjg2ys90b4w0BCpk3vtfpl0iyYT4jWCC4PmC7MXTO+ChvTzKDZ13jD
app6jUeMNhDKjKad6yAZTYOW1DnwV4b9EuVoEFxVsl731kuimQDL9pnzpanvCnxK9C8Z8BqP8rzC
eA08WoeNzjhrQRwGAJAw5TMT95YHEcYrC2VLx7vS+HjRCaJQW1lcMEl79EzwUDS6OFrSjamqbZ09
OcBWu/BhhlWwPU3fgpSwm3WkWjQcaQFCTS964MzwHBA5Tq9KanIz+Iq1Wp5cuYhxRtFDpJ4LAwSX
/mx2c8uKzm2gsFu515F3YISOdsGOGRIH75vQE4S0LBD8N1X4NKRfXPXSVoyEdhYDOclBJnru3f5N
0EVPkd2H1kG1U5BU3jhJAfioXWEIt2lktQSIyMmAouV4aMeOSUyxbWImoRtd+fvaGjcjXVuqUkr9
Lzn7sBp2yLVvpzrd9tnRtiEOW0eZiV2tIQBu7Rob0A5C89HOdr/MWvsRynVgxyr3ixGHa6CLyxok
LEzcCSNFmTOvbL8b8iigvwBNp+EEYh56L/cf7KgKwQMk0Fr5qPnvjQlbCxKmClHfGGD/VogTwrqe
gVBO/+Ki4dQH7s7My4fcCN483HJkabJ5ZpIZuCYwBAZwcSkxQGIO7OU53HhzUbfqhgkn1hbDlVZq
j01Hk1zB5EhmrkbohHs0L7YBrnNGCKoYgRTUeL+C1qX0S9EG1TOkbXNPcHaLlWCuoWMBH3D1JH2y
rpyZkIbt1eDoxU1e5SbKlB5YFhU/gQ1BhBchqFQ3l6Grds0MLcqC4BG8MjNTcB5WCPtVudsRjQY4
5/W1LhCkG2bNA41h8bL0rK3w3G0iPczMvOhn4NIAzNlAskn8fSvKp7EE5qboCN+1ovb2ZoAm8Ogr
zOyLIV1pYVu8Rk0JWWtEmR1g60iupdrw26CgmgCiQpxlVIdeufvBKmbtwwlyteALsGy+6ALviFpM
AUrwrdj7mXbnun6889K2vGpdAGtjnQEiFfpNXjqv0jAG5IrYcn1a0GLzHYNTHO1y1Abqo+TnLuLe
ecUmmQGj29sbZxDeCxAHhgpWg3zqwDwW9UP6N+7VlKLoD0aSfG4ajkqDrJMWljs/zbs+t9trXfPL
pWtjPeX2UOgd0zjS5KWemm4SeA7Kqsg2+vE6JNFLUhOijLy1FI3EgNRqaVZwqRkq7gpoxE2kv1sW
DMqW+wPQABVqsdQr01mlJUOanMlHavPJmmHb08RHWQQNt8HBOAWJgTgfrzKJROcovksNjDpCmVyz
DTzxurS2gymsXeVXuyGcbYmiKyFcRIjUAK3CZj1l2h0HK34NaZ7A85X7iWJnBJw/GiXzO1hh46x4
yFVbMx3PJaKTVTv7GMQMqAoUGnXHwcMCTwLIURLCyohgvBdEv0Di4giMg2srHkxcOLUIFeawQb4s
w2FtBEwuWpon+dfQlg8duL8A+sGq7rptU7g/syn+7pfMRvhtTHMGlE9q7X0IoPbZDAiyRn9vmpka
rv0wI/9nYGnPuUAKRZHaW9pNgudXC06gNivE7vKbyA73TcAb19JjKgNkNQKcKDnjJmvfkNgntnwB
uAPsUWU3zLZMpuuweZp0D9tw07mU5dLfRUgDhxFcalzZbKeG0FlfWW69tXT9Je3BSQL9AXgWrqIK
UccG8sTkwCtxsiPFMWpwTnSfVriXx81TWFMv1Qp9FdQGtZoCxnxLPK1BFsWAid54roVbsBPJUWGT
xZSo+uW19MgfJkHvnhFP5HOUGf1gYBEm0R0fukWhEE8DCje4A7qBcSV/jKlRjftY6LH9xRG91xyk
Ebr6o1+k5rQuUx3t5NKhp4CsK1AXxJOAIcvqrRsCSkRmA4H14E/KQQ1bFV5MAuVPCDcVCbNRL247
k09Lm+JNS7ONOiWgtGDamYc2UhkeX9BiEFWGLOKoOvxNZY6iuxaXChkIl+2+wSe5AruU9dgpmTUg
AWqVadY5qKKhvG5lS63WVCGtPV2IpLpx8ygFHqINGPolpmnDyIuRIJyZdJR57VDEzrPKuD8xDDQG
WZfsUsAG7/TiJY55Lv/EPrJ7OuWLDJkVPpNiHIXcN6k+WPTkIzPGT4B/c0XpWyb7lhEOO1xrgEhk
bV5j5cyIXaOTMWs4MKAKGuCp0gcz1oyT/hMmQ1T0gNEhCu+SQpV0bOspT2bTC6hFMWqphhn8yoVb
oOcXdKN/lCOnHP5bcNp7akQPXtQ9ir+4b2rhKJDsC0cHa680SpjVgXn2WhImYOYNKC2m9/114DnA
OGgDukF5S7XfoaJq5vrI1o09vbqWThIpsONNnFioIUeh1CEi6JoojmVLbvVFOjQ9t37djOkduqvU
VLVIJuuYpcYUol03GfTM6hrk0qtMTKmhKdyHsWku8o5x7nUfp12WrOqxyccX+pcpFlN9j4MZist8
jaGwTO2QSjC0P2lPU/KAhrGKZe34zm7qA2VfZfxRtL0bzvbwe52Pltuh+Bg71MgueCVUgBLUsKel
BUM/+AJgu80OSatbXGdo8sJ9SDVJXSgVs/P3IGMocg8b3Gjess5QD4MH9a3YODVwOd0GX8Ln4ANT
K0bfNikhA53j1dYZ3D5klec2P2y3ybOvbZX78tbQ8rHe+HnfMu+1zA6Pq961BUjKqjDvCx0lTgQ+
rKhX27BsevyvtTpD+rJkFIHfw5jaJmyaUrRXnQMxrKc4M4sWiUNP+K5JbYnapSp5Vgi2T/CZRegW
4ZfWyWc9VKtVnviV1YYe3Ga+2SokpLQk6g55CO6HnnI545ELNx+w8yidIOIWZ6KVed/8emiA94y8
wPzBFG7H+YlcW8GQKwaLgaVr71FGkp+3Gpey6bkFXZEgCq3XqizAag61bz/XIs1a7oo0oWdIjdB6
cTQWm6H3xtYFICk7SunVP//xv//r/34f/o//M7/Lk9HPs39kbXoH7K2p/98/nX/+o/jvf7v/wT9J
mNa64ThSAewWkmOA//79/SHMfP5n43+1XmiZbcsH4aVbA6WyMn+uOZbCRDt8HkicCWRZhjRNRyil
LPf3QEkfTokfICOa94XckCX3y7FoUSCqnev/LJL8PVIgIE9bnAtITP1VOuUSQATSdmase8vPQxnn
VyUdMi7ddZzTxydDEY4Ac7FvVYvqkB/hlqzCn/4We8gt3tW77l7fyfXnQc+9MstRjiEt1zSUnH/T
h1fmh6EcrApQUN1qx7CR27RjZDtGP0jT7j4PNT+q091hG7bJbN0yWaD6PRSZbh7T4qfHMYqjdOjm
0QIE3ePBaYjb6Kqscqqffvd51DMLNGwIOIYuTMu0ThcYA5QBUcQIfeRi6+wDVDTavfayldri80j2
n+szbMMVSreUaZvm6aPU0iozdFrbevmDiSSk8fBCBMM4F8I0YPlajmMKdfKBjSI1XMMnBCS5jSsX
YP0P44Z0wVxqq+jCfjyzHQ1hG6YUttCFfbodrXDM9MHEzcgLkR+yLEFbJUQfX0/i4sIunF/9ydYg
lM0OtEHQSXte94ddWDeZa4YBwEISgp2Y9O+6OffarJ3SUpT0SbtNyH61bl84R85tDkHC4DBYUa5l
nDxPZQkvy330VwbTfhFNzkRmXI9m94BP6/Hz3XFm9xsfQ82758MSy86A5dYQqjPvTNwiC1NhR/k4
tcmNHWMOJe8/j3duaY5l68Jxbb46/eRr0ys7cD04raBmwN4Grd0/TpHlkAq3NApAMG3+RjxhO64p
JDM94+RIlmGhgLBiRsr4ZqGBjtXIfcuh3LsMvT4PdW5jurpybGk4UrA3f3+Ug5WwiBmGmvY4btVY
HXm4i01d++vzOPNPPtmVQGMd3RGOtMguTuJYTe8iCs+SCo1qVc1atXrEhCdKm2dVMGFWwh4uPMYz
h4hJKMslri3QpPh9bTL06mFCy3fBMLbKOSoHdQDNoJwLz/DM9iAO3S9gMNL64wbVJPd3aFV8cWPT
bFInG7c6Ys/RzJLLbXTqPn+UZ16ZSS2ppOIrF657sjtMvuGqs1pUNFABWmM/FN0bnozo0XjRhSd4
dmVAh0xhc5wY9slbU01M5q7ggMzteDF7nDbLZHpKweB+vqazr8p1TQ4OOu20hn5/VSDxwNHZvKqS
iVrlIIhp334e4dwGhLJimoZhWY5xetxbjmkLKh3gt6lxmIIEZEfgFxO60/QQobplhxyPkQvLOvf8
DBjcOoQ6myPx5FWlKdTrOmJMaqOMqTPZ0ugDNCEJCMJhn6/vbChpSbpfQuqmPNnswlBqUD4YKZkd
O0T1y1jug+7Wxl/i80DnXpWhuMt021WC7f77qzIzw43hS0NO7/znlpKUtP3q8xCGeea0+Bhj/g0f
Dngrd0waV1iBNcg/KWneB33nIKnrXLuzSAkWxiqevk1l6a1FzoAfceaSNtnnv+LsE/2w0JPN70i6
XGkw/4gY41JPbMP421B5tMbi9eeRzn3RH5c7/5IPy42DsQ0q1AUXNTPpBhiMPr2aSFd9HuX8elwO
QltYICpPvrGOPDLydHCdEepwEYAdKtSVRJU5vXTY/3VBnZ72JAH/E2p+vx8WNIkq7TOfPZJXo3+F
ita0H9wM5vKACTPIFrUWSV1vcSKpICDb8OR1L34whI4U9aR81JMdm1xJcFVMXQHvZQSL7sB43Xz+
SM4/+H/9zpO9bE1k63Q25pzlEJtyVWrJJh1+fR7k/AfzryAnm3mYosACI8Yh4N+YoDMiOv2fRzhz
tjnStRRXuC1M5zQ/gfqNpIbDMZNZOfiiaRj0r70h7WddDuDmBj+Hap5WQaBf2FJnnp8jpe5K6SpT
Waf3gzc1XkV6R5LShq9hX8arTma7oAbN//kKLwU6+UJaRhXQKQnUjQ7gohrqGgRkRqb/WZiT89qr
u7h2QsLwkMECvI9MpgC4/40gim/Q5NmZ8jS7I+ub9DbjbfVm8RRK64evAyV04er8Z3FOym1D0wp7
CCzcvhhiJu5TjjNdpi5k/WdfzIfFnFw7tI7KJpi3HlyZ2gl2WVmsVHepfDq3wWFASLDLumKrnRxd
gQiLijdOOajfJDP/Nvg1OU+wYLdV//T5UzvztZKB/CuU+fvRRaofhzFIWGbN1Tqq76IovPC1no1g
CMOGhWNY+mltS79VoUbBIxOqeex5ZqK1Xv7GIj6EOPlccsZYmTLmV9+5P6Y62MkWkfbPY5x784pT
hwpdGtIVJ2cn7CGvKGPaXxpWX1qYvZXMLI3KvtA0OvO0XB31E+TpyA//6AQIEUONinkfgwyynYGm
MKxXBLM/X8z8QE4uLKK4iq6NiWnA6d2YKifOApsojHLxnAyXiCY3C+4xHPmA0H4e7Ez5ik0NaD8q
dIsM6uTtQFGwIseHAG0BfN9W6RAcSw9GulcoC8Nx9F8Q7nB3Xn0xBbgU+eR86/JQtXVDZOYEzXOQ
BOZNJ+hQux7QCQTn+o3fQt2rEXu4sOYzr1FCG1BCCkeHMnASOUWxocn+kl7vm5comjZNXVx4h2c2
5LwNrfk0spQ6LWVp69aBNJjIWzUM4ChGpmzs6vcMLaPV5y/wzHGkDEN3LSH5gI3TCkyDig5zwCoX
XW2g8l5M9l06IKeMkPtwXbq1wRwtYFL9edQz6yMqXTHDldTqp5dtlgIYz5nGAMbOEWh4VhKTefQr
Po9y5kUpw6SyRM5esklPjtpakDzoMVEclC4lyCIPRanPQ5z52JSJAhLdbfQGoX7/fsQOiKPVwiQR
7WZ9EE3kOhh1VI4RnqL3ppn//r74Ldy84g/JaBgZUnYhSV6H1T2603BOQ6ghu7+xKB6bNadCjjBP
LsKJpimoBqJQBTaQzLD2zJxXMth13MuXz2MZ554gXwznLoeW+0dnA+ZOp/ycFLleG8iAAEFaOu/J
xllB11lOLwzlMNyT9dJfXSoizm2PD5Fd/feHaTdOrQEK4ziGxd3rksmrsf18def2+ccQJzuwc0zV
GdkcogSSUyNM6VVglf0LL+zSSk4ueotmNnIY3JFmOv2IPeJFY/fv35H0PW2mOEoI2zo9kjrRar3m
c60UcXbUjLtKTQdIeRfO1rMP7EOUebd82OBtnzXVWBDFH1wg1S/1mK0T/9fnb+Xs4/oQ5OQAz2qP
oi4hiIGOFcI80cGM23//rv/tcc3X14eFxEZb58H8JtCYnSUnqkPYjI9/Yx1cE7pwFdWScXL4uL1F
KjmyjrD6Jb33Ln/4z/7+yWmDckmYArfCv9hqn1WDb92MeP08xplrnC7jv9Ywb4iPz2ksORk81oB6
Ms4ijXGrowA5GojeWRjicfchng2a+vOo57aZo7iASFkMmz7d71GNxlFo/RPVg2BixBhr6FAwmkth
zm20D2FOTxjpNVVqFzzAfHw3cGLSvQu77MI63JPzRQv6VHOY+sPmRCrKvhaIU3Xl++cP69IqTk6X
PIR5AlaDdqN8L91gRUJ+YROcvQSYb0r2MPeNe5pSUT1kTjEfLnTPvXt9rf+EscR0SVsC352lDRbj
AW3sJeIsulp9vrxzGRDzaddkcmyqP+ZZZgeRLgnn6cTsIhmi2Fx9k5iFT/5TGF3o3J57lC7tRiJZ
tk3D+/d9F7T10MaDD8ORTJyxILzw9MJyzm0Jhi1cpaxG0sv/PURbjkWkBYq7oCqu60nfeCOy+117
IRM5d21/CCNOL09jAjiaEsYPvD0ETx4Xng3puNfi8G9scjRCDPzjHFoMp+mIOynPtktekKzcp9rK
cGVF0Lf7G+Mj9SGMdbKitnGsZowIEzbhGpTJxvDUemj1CynBX6fySX32W5yTb7bR2tHM5/0W1Ovy
V3XA2myJfcqyE9f6BjelbXAh4tlNBwNNUKmZTEBOAvoZ/A1ojECYtaeqn6mI6frzT2jeU38s6UOE
kxMimgpHFS0RXJE+D216g/TRa1tilVJBNhaa+7Xsc3fWR77wPZ3bhfSdqCD4nBi2nGx2349llGcB
ym4Tfp+VHl+ZrbFL0hIpAixOPl/ln8EktTsIBEaLDtOdkw1SmFPsOCFKbxxi+ltj+e2uCmeBQ76F
KAPzOvP1Pg/558dMSMGIDNlnnaHcyXnRe7CRySOQQnX9e+liluBM0yoDZ3ch0J97RNLEYRLt8gkw
FT4JZCt/bDzIggvAqbdDoH4hMiUuxDAuBTnJifIkGlUedSWpvg0YbxdCTFkj3/XY4pOBXAm+iito
fBcS1zPoiHltFOxMT8ERnM5rnV7L9aCFJMRN7FJVQHawFlrq6Xc2plgPojKab3lhRBEyYOjkQMXL
YtSsUN5YhEJFl/q/57YRIyy6JQAbnD8GkYC5/NjPeNS5pfbYni0MOF59oCMxcwl4de6Bfww1/5QP
yVUwFYndJYTqsQsELGG9ojZ34XQx/vz42TemQzvLNhnWnc47RQW1FEkNBBC30Z09LGzktNBa9XFO
jdUh3dqrYWkssWPubvvpUItm0WM176+SC+/53LcyoxroRekcdKdbGDibW7souEL1liZg4rJdDoV/
0C6mxWcDzXPQ+ZME1zb/9w9PFf+LqQaeR3bieYiZgdBHjAT1Dqa12YU1zZ/d7wcrz5Y5KE1DIv2B
jQK/Key0F3yWvbgiJ3YWTZDcRbX/ACwGi/HkQl78ZzY+xwNnwPmGoIJ18oVK4IhaWKKt1Eyefi1n
NoVXHaUGuYkjqr0dahwXU8tN1p+fc+fX+a+4J+d4C+8w5K1xMoQNlK9y0Bmoga0Y/WarQ/uuV9HQ
IKL7N6IqG+yBpENknl6M02ho+NMCidd89dbF7m2FB+BIBrJq8/AIiGb3ebwzs2CgKRyy4Phm7Nlp
bgb3Q4tytykXSeyaR5BUPkSxMrhCPgLpxSLI171Iwjcr7cblPHJZAggnHx3cGsuvJrvw0M/t4w+/
5jSFSycrRoSUX6PHu0h9RdcBbe0Lj/hMtvPbkk97cEZTo+5ogNpuoG0uWuSkl0JfgEw1jVWAkOAS
ADoCe5d6tGcP/Y+LM3//SDHgE1HgEhcJv+/2GgHxL9VLs4w3CDNeeK3nTtmPoU7KcDBpfmA4hDIK
ZJdrfFEyxmIXHuS5W4Nu0Yw3mvvs5sl6hFbTrIo4dFrEV6C5Tt0yanEfS+oHv4ovTWHPbg2gJS5q
MRZAp5NzIJ26tPDns9SpJDaEWnndB6jJA1g3/sYJx3HzP5FOvvwKanz1/9k7s+W4kSxNv0pb3rsG
+2I21WYTe3ATSZHabmAUxQTg2AHH4nibfpZ+sfmQpcoSgyxxsm6n8yItlWQIAcCX4+f85//Shhxt
HmbjxoiafKsaY9qgx1/JybqLe6/Z/Hoavvq+KFUs8hLqY6dFKwpZc4wdD8n1iuc56uCymecvv77G
qw+QkGNRlqBbPD2ztEZeJn27NCb3i3A9fzAwAysr9Ub8++JW2HQpvCwrtoNU9zSP4fdxT7KeJFYb
OSLe9rknb/u8HPI3NvlXr2MbeH+gxnHZX5/PJiIkH4U5traozyL8K2yQjXSu131z+evnZi5B9LMd
jzvyiY5YH0NSwqcV5TiuzMAbSQPg7NXtOl21eNUO2WPl2fI882gJ7d2UxmGtsVL26JAfS9og3/gS
y4noxZewrCUWRuT3QhwcwtdDFsxjbUzwxH0JpjBtSxrv58k5UPlZ2qUH+mE6M75x58V4zxtcPLeE
9db0eP15LLULaNcGOuyTmWgaptUFZQEdS3k2ZvGzgFqSAKFVib2tBhgs+LTgBgla5+AS/34s8EJ+
4+2/GMyWS5RjU91Y1GYEI8/ffj7YKaIyopBuoFPcDMazzi2Pjhu8pTFbbubkuT+70MkiN2Zhl1sh
F0JBEK+d0r5qsMvyvJE+qRSETRrc0WUTvLG0vn57FGS5P/dlBSKqHVpDPbtZWUMGFkFyuPLyeHGs
8dPtr0fWG5c6TQiWiYhl7nCpFnOYuuj39GCfAfJ5Y4V7uev+8cb+vKXTvGBT9/0cLU5aEQBAt5nk
RYer3W173td6hMy9Yeu31n5mtduaQYuI1YCimOgCX+Emvvs3bhrbNIZqYL+sHMwKE6DYJ6gUg3E/
utPaHbOt7u2bf+My6H995PxUNE+juSjs6DIpA455NNwrdw+LYJMBJ/v1VV5ZCWnBcDgiLzrZF/pp
8K92nQ0e3iUA23KTwGWW6unX13ht0i8FRaqjJmQN5BXPJxyLi+j8erkI3hiAhu3xNiuHe0fOyS3q
weA6ptEJBCusvhtyZtgxmJMa6jfimhcHu2UQUVggsqeDJwxOFn09dQNWkGzNbevF+8bcF+Jjdl4y
qto+rK9iFeoVFpni66/v/tU58tNll7PCT8er2q7oZzO4bIWCsF6a//FeXFwrf30Zc1lMXiw2P13n
ZGV1VERX7tIQGxg1oWiJP8V86VbhVR5lWxz08GfJwQZP1m6M3I3ZG8e8bt9Ibb72iMk9o9KgqrYE
ds/v1SmzUiqXKKQz73DOas6JhbDa5B/8ukrMlgJMPKwE/xFU9G91V7wIKXm/voHAwOLy5CJOVlur
iPOhU7zOuTA/Kdt0YOaUtz3kyXU4lW9JUF+bOCSMSfJznnWQ2D2/1cKKdFcsq2zTFhdhoD7MdfFW
9fBlq9RySzYEUvqIXjmaR0Uw65TePOwvW0lnuOfWl9o0sKtwsupiRBHz4NHD/Fkk1XSJQZdx6+iu
ft972LRkkv5yP2KHt/oivGzysLz99ZB7bWT//O1OJlQxOlWiUr6dHrGRmRQqyvY+icM3YqhX3+tP
D+FkArmxS6tMwHo7Lq5ApGLJzbsbZI3I9KZp82/ck0dgyGqICOxUyZFAF0h7zarbGz7Wfu02xdIA
LdW/cxmfPKjHQLVRG52Mnio0GtTa2GhhQlTqaVfiPyr9v6ydWsbPT5dZ3uDPa8+YljNQINQw2ZLN
HuFEadRnaM+qp0nYb6UmX50TpAJcRCqeZZymznzT9Cylw2aVZsmVMehtLtPkjXXu1UGHDGbZFZeD
40nwBmUL5zeRtCtcq9vrKsDWZ7aifOP11ltx4qsDb/GFWE4J1gvdfkqrdSMcwe2w964SM/kkhuyj
tN2v6q8f4ihxIeqxwuWcQIb85LaSZm6KcJaANgZcnnxQFsrsm+2vB/cr74eAgoWEih16utOypDn3
NeI2jj3BNPdnmcJrC1+V+g3d6VtXOdmIJL0vUVHmLfaN3fVcTaxE8q/fCLoNogmqggGH7ZMlQfYF
bPYkaFcacxMviqk9+n89MOJdUBmxWdydF5KuqC7FPI7R4pD8aPt3kfVWieKVgcwFUMMtI8xC8vl8
bgpj7I2k5R5KeZtnuLtFGKeJZPNXX7lHoZEsC+lWNK2nOzLRcMN2mIHTSm8b+ei4+V+ejxzmDI/Z
wdMi83iy62ok9HiuatCRqW9f9UI4G0cbzlbGk9r9+l5ePjGPwyvJd5/cpktm/PkTAz1FVcmmogF6
JnTfu/j1WviP//oiLyc9Vs7LyuLSvmuRT3l+kd5IO0P5IaO3tfGRQPcMtUrqFkKEdEu6WaY5Sf5q
mtrimssCwGGQfoNwmVE/LdOikHNVBwyFBAObVdjasCDMIFvRNbQ3zS5bdojb+U1J/cuJyumUU0yI
hwqqlNNbhTht1rHDEO+HXH7OE4rrZZ+Eb7y1167iUcwka8QAfLHVTfSneUHMVfRUX0dpdod76VvN
Act8fx77LpG9Szc5ei6Wg5P1IJMxvsaehP8F2yrJQW+Fn8OyuJj1l1l8//UAeeVarNQBAiXu6WWP
QG1J0KdmQZnUK/oLF9Y6pigV/CXSJ/DIqJ9mqVSbX1/0lYfIys3OYAeMExak5yPEKvtOtC3WYiIf
cYayZxOZpFscf32VkzNEYOMywJLHPOZcS0/06XME8tSwP6TdqvL7o/IxoElITwAXuEGtvpJY/U44
G6Z6PrbC2AXwe35I//7XM3OF7g+zhceq1m0K8+bkj/95mT62VVf9rv738rE/f+35h/7zff1UflDt
05O6fKhPf/PZB/n7f1x/86Aenv1hW2LJr2/6p1bfPnV9rv5hA7H85v/rD//j6Y+/5U7XT3/77QFY
ernBGL5NH9VvP360+EagzuKM8KfPxHKBHz+9eij44P8pHuaqfOhefubpoVN/+0243jsyZqhKKUsu
BeClmjU+/fEj3363SOYoxtA8xhqyvNiyalXyt9+sd/w6CwuTnH2G3ZJVEyPs5UcifLfIVDn2U/nj
dO4Fv/3j9q//Prv+/mZed8WwwmWp/2kWMjQJYGjnJS1H2onc0/NB6oxp2OjAbTZeWda6wmB4dqwv
me1axaGfgJiZtHS27VSvh0gV4DtR/drqm1Fm47h1ApWY+yrKEiyxpZ/pR6E9lWI1JSnPRWTTrXM/
CoY+QjOAPU++8p3aL6H/tZhcewqr31U5GTjw2YkTwv3WU5G5VBaMzvpcBrhI3yYpHtTb2qnN7JB1
le+fS9BdZCVQOtzGHdHX09DFMvhUTkWvLqANYHxvRrKD3Ry5GcLKSxy5Bhx9pfLGESIXSWx/lQXW
wpyulelctVXrW0/DLOEfBQ7EiaM/Awy6lZYt8os4MPN+I2M/bs6SshH2WYmB0OLFbbvDripITNzM
VNjnxUuPtjKseTN7AtlqS6MfL6asiKLL0IZjcSGBepiXReEGIG1m01LWgyC4ix4C7gjMdNtJs1o7
duLPj5PVsqr31mDnH33tdUOCn3ElybgUtF/3NyKA73VtAgOs7FWbg/3C5WUCyhME6bqOowT7RMsf
aLH+kkitgFnRrOAMu9FPeiDraUaD20e4W06Gu3XoKedryEvGdMaULQ40cWnHwGVE5xT7qovNaIdb
c6qvEwHK9RB2eHgjeMno77oZ01TAQ20cnXy1Yzuqx7UZ+UCu5jQD0EgxsXuQmTTEl8gGOXKL/MdX
X/wEv8u1kQRi+gg6tgFZUmB/nV9yfi/yT24wYCO7zoKkzuOV1Uuw1H8492AGtNj4GIHIBuRyKYKc
+MGo8Otp11GujRhSnucZtAMFAe2fH8YZFflZ52hX3TJBMTniNOWocW82YM+uy7xOY/xSa5Uuci6v
5m+ZSr9aM18ckrBgGksHz3c5oAhewz6P7IcBb6pUrtwhxqZ65fEZ5zD0ALufAt1j6rGIE+1o52Uq
MNZ+2yUTjrcBnj4gIumDwevH13V+6OYYZzZ0f3F98KGhynMRehhhcXLRfX5QBoBzvAuDvtjH9BvN
25Z2Bcdamy1mvjB9Ne5L3wxqL1jSjnlgXjgD1pggYIMCAWtttsm3KmuXTycScXngAFwGM0v0mrs0
f05t3a9If1TWNY5gZnQXhEIPj54BJ2VYJVVBOm8Vt4gED/Ogpv5j2rpiujQGH7vEegiSrZhzCUBy
iGMTZAj2YvmZMYcQEMnhiBolrcOon44+M8jYUev/mvWjCu6AFMd+jostHnvo3Qs51O8LR3j4zsNu
h0yLxCNqrsNCWCAzkrDwrmY19hEVskKMDxqfyuBKtHaQXtJHWRtHmRaD+96p56k/i6q5wp6tVPgD
DiLQ9iaPbAe/s3xOHzM/7pNPQ9KM3jEeZiPfO6ofp4/p6Hf2eDfGHhSRlaMo099T51z8uwaZZiWu
hK1Ov6d+IH1cyvAx7B892JUoAHFqU8fRZWm71LOlRwKJLmxNICZdjB/n1k/AZyej8BYgjJ8HmN7y
lImtqHOHev4YFLEmG11Dqkmtg8fSoO8rkREhg5qyQ0HXpJEO5zKp8vCrb4kKRQLOuXW6D3uBV7OL
dVx8Bjs3q27Gyujr3+dqNElcdskQd8e8iMChJTNt5+6qZVU1xY68aTV9dBkNLuVNR2ae2g5IjJw7
ejUhRmdDh1xpg/8b2BBLT3PWxsDc/Ny8wQq2zD8NY1iLT00WxdVNDRs7vx+NcYJmDGwDxqRXm8mW
226DA+eYBmyG8oR97ppTXh0mGUd1ujGTCMpD2TheubOcIs2/jdqOsmszpw3oe4+7TA551fD6yyyb
UmsTuDKFIsbylmVoz0ZQn/0qm8sc/CNCpnJ6HGopgfyodogvphYiM4QQZJz6Y8HK3VbHGEeLfC+s
OYfFbEXKaC8SR5noUgcfJyxs4f0aPPPG9+i29Ul4OiN5EWOh6vn2YvlpFg07CAQhU8mvlnRFVvw9
EfsjjHm2O/8ZH/3/EUYhdET1yWH5X0dS66eH9r//6+c46s8P/QilbP+dRZIK+S3ZFoIfl8jsRyjl
mO+oQCO3Qp+DHooG6j9DKWG9o/hNsGQgO+VnlBP+GUv57zh/YPzB5xCPE+uFfyWYOlWQk3PgMjhu
cIgNFnX1SSw1ONWYaB97+PxiIP94VHdY835I71nfE9zFV5hd6rvhnrl1/dOj+jFwfjY3Q1b9PIxD
+UZZdEl5OPTrIUVdTsg/nUaTMNQUuPCAl4mA3UFAZn0oCtHdE2qY+97pvvRz032P07H7nY0rhWTQ
1FugJdNd5svwKq5z40BmNkfNMYy7UpXBtsMUZetYXvZQOFFyjimtfamp4/XUnUr3M3tHec0OX+6n
1iFcsyKBMT6EzIupMOsPKcmEzwlr/7FxXPXBJnjc98KsDoN0HdyxR5BxSuPCt5Zi1vGKTQRTwqkl
A9kRGd17HcjnoDeaTZ+21gWw18DYMkCGu1pV5j2tYzMV+LS5wnEy2EFF7PdR05Lz46+wdj7GaIdY
zMmnukROj/lyQT2l6XeANocRG/TevbPBbu0Mmie3bGETPIqB6Atik0HeMK2sK2wIm/fKB2Sl27Dq
tpbXpJdtmeJr3zgSXFns+TdaGPmRJpv4MZ5ioF1lXYJELFu1ozCPn3NKg+3UV9Ydlw1u+ymbozXr
+rwOqqE412WPObAqBGoCa5zu62LOv5c6wb65b3GqjuYSf7W+S29EirVvZ1gaDk9vlryS3J+wnWBk
9YWy93iLZPisEvEZazeYIYjb8FLoLcG6ubSSYjMTXgJ18GyWNgtMWT+aqwZ8b6gc/HXmsbmRYADO
agxvz4YIj+fWadKLRvnRsXPM6LNF9HA95Xb31WoaIsixlf0VmjHn3LAi6wJ3QncvInc+66kcXbvQ
1DcDxroO9vpgBnUUmVh8N2V932Uz5llOEZf0UYz5g+9IThKjz55XphYRhnQgZA1ecU5cog6Oar1L
k7xqvwliVmraFaDBbIQ74m+dWv1wGCyYsRuy2w1QyLCe3BUwGgyN5Whw4gAo43zhi7gQG+wYohKu
Td2Gg58+K6yFWFI6zU2CV8ZFVxnTB0rP+lvfebhj45iIPqfIpk+Tp8ZuvUikuw1nhfzDGKct6BQ3
iLJDXrEz4OZTN1+D3LMubOU30Q4zcD/i+8XtHZR2FxyWicwWTUEarr0wnbudmXn4PeP47aR75fZe
iodmhKW7Yhsyd2rwmML9LEZjRR8HbHfX7qIv0wgcc5cEeG4/6azw/Y1dpM3tIBiv7fg0ks/DcD0P
L201ATIuJ1P0gDDnDOcPaBgW5zuv+5QYo+qOqp1lDRke8KZ/mGa/Jj71+kyuEUmX+po1s3IvcGeh
nmLjrmzPGcbVtl3vnHaKL4AED9MqjNpqJI0SR8NGDr5wd/x36e1onZvcPR3g/hc1Q8jesK+b54nZ
iHBjR1Me7txydM4Si82XNWuIn9xyEPFOzyK/RG5ifzUpkVTXczTT02plk/5STbXDNm3HI2aKylJX
JnEbBJU4mcAlKMwumYD+99xMuhgDlB43dj2Sxt44UdT/jpZ0enQyQCljZZqfy64NR7C/iXWYiOSc
Y9gGwfks4+4srloBi9V0RYG6Rs/jtRdqilhRVAZXyRTnGJga7u1UNdbnME3zzyN97RGW9kPycZha
tffiJt/l2EIjpex0pldID6Ho5azMch30WFitOEsFV2NAw1QXInKlPFsFe0dnUMslxmjfZBfYn6Fr
2cGKKrz/VJsBFvuu0dy4SENu7SCrviZZXh/4qhP+wMGQ2VsxRMBWB787dCPWm1e6BdSwq3QE00Un
rZ3CanHahxrqCeroKjK/5Ph44YIcTHhm+1Br15ScOeLLti2I3jM42VhEqDJfEwarKx+HhAttufG6
cxIC0Ax36qjtg/3cTrqAQtEX52rKwRVBJjALii+tfZE6g7xYNizg8HIyrzO/au+MZMh2dljbGENP
1peYrZSlahg6A/S20WZrm4F7prwIXJQRQ2Me8nK+D5IwvRubwt9bSdOf4d2E63MtrZIjtcFUjbPW
HLHAjPLHEfPSLxMPP6GgAdwdxpq4SH2v+pADSdzkRg0njBca3xS2TVQnkB/yf33j3hCpwpucQ/gm
g9yq10U5F/d2mudyq2ZAuW0zzvoQpnUWblXreJvKT4OzoapJMWQT3J5t2pt1srVDQ5z3ZKtv+lzL
i9J0+v2Y5Q60m0DgVr/kxW9krcgUozCbn/xSh0/GVJufWIZB1DQ++0xEEeJYBSX9Cg0nqOuwYYaF
kTdc+Tax9UZMxOZgx8Z92cf5MTIwixdYKj/G1hR897RRg+N0hunJ75P0w8CXvupwqd3hFG0e3LKg
CiMHGe9xDJ2PfhMaaB3j9LKsRH1L9332LRVD82mcggZfW1QvZx02KGdzGU93Q+8rtUk8iLAr8h7y
PE6b5DiQ+d6MS7PlepLYbMekNj4vprPbwi7HqwjTma/NUNg3zhSHZ60tq70dmdZ3jXX89yDIoU6Y
hTV99ovaPO9SjHnXI8q/jyknN7XphK0OWeEYHzH9kT69s7Ggo7HwjW/F2NfvIQg7cO1o58Rdyh/G
+ywJ1ZfBatr7EjaUgQrSR77VKI5cmTBkuuqDCbpTXcbljVDohHE4ngWA8sjo7gX2gNTvO9O6LZzE
zje9PS4ARr8gaWR32DKcFcMkv45ZM1y1UVwcRweR2rYzAkgynCfuElxFp1VQNXO1Nq1RnEfabeiX
j6vPDFaxLqtBX5VSaw2Az80OYNn9YlulCoP5ShnF91ZP/Yc6Gaz8su89AYSyQ6TP/DYXxCsWUGeS
MEkfeVVtzJJaxu45HXF+CER4LDEerHvvUwmuk2GqBXivwcnJBZQOptObQnriWzxZ0+NUdD6G+Xxn
sn0inNWab6OOraWde9F3+W3WkT5fiz4yByw3u/ixDpr5tsOOeatGguKVrrvKxSG8nr7NsRp3OmqS
R68cSd40oYbXOSwN7nPf45segAMFtVAXEKEcXiz8nGlCWE+yQVyGfvUX8/Aeq4e/9OzhdO9zejhV
feAqXJicHik4Zve+8x6njl9H3y+Db8fk6ID7SEie37P8k0Q/rluxwqqQC2wmQLkrcBIH3E7W1O3U
Pjy+5RlwqjDBWs+ksu39/biBn/HJOQOUnyEBAEL02eltqA7lbjg4XE9dGTBd9u1l/z7dveUZdKpm
f3HVkxJxrXvHILvLinEsbt1zlNhrkMSb+hYEzf7XT/QP2c9PWekX1zoR6gw2ZjhmyLVYpfcOawTb
J882pB1DHc1DsKFVYavi93IbPdprkmXZyk8R1r/1RU5VcKdfxDqpLGLKPwjX5Ys4+/boHoaDjd0x
5Lc3b/kP9ciLW6a8Ty+ISyuTd1Ja5tTrSxXxUpdbLjfVPiyO3aa7ULfZBmLAdv4snc2vH/Orr5Ty
XoA1qm8xpk7ubtICo5oSJJCzL66as3iLm+IqWDV3au+/VaY6KQT/8STtZQXBgpUF6PT+Kvb1SScj
CdObcWtsgWht2avWw5mxMzbFpngv3jTXOCkLMxMRZeBxRPGFyvALz29joklKdrh32LPY5DT2mdti
l/wwcPyftM1vS12KRMO/TtpcptS+/mP/1D6kz0pgPz74j8QNJatF0sR7X8REpG/+TNy45rvFxZYm
cZPfWIpR/0zcmM475EIkdFAquHTTOfzsH0Uwy3qHuAd9Hcob+kNoh/0riRtMk56nT1BaUIRD1RHw
FanlBydr2zCVVBtKkuucp3u5kbpQyS4X2g9uAuHUchso11SopWcfvk8qgLIDcxb7oFvIf2kXCHgG
MQlhgto027XD0LsXo+hVsJIAHgSxuarjrV+WZYrO0u4gRbkDRC8lgrxakV5o1CoV6TAeLBoqsP73
o24DULdQl30yi/6jrHs7+R2DAjAO7iT63z2vUZze2Hbr6Uj+P+q2Kfb++nyYhslYN7VqGkBHdlxt
dVVm2fumrev3Q13qq1wZ3fjBBlIzL6wFZe5dncR+thbaAPU6xqNtHyNvgpgKW9oz1mGRRSBU84He
qcyw22Qjow7db+UF3QRpvQaTbjYmfogkbXNjV1C5qzayluBLIUqOhssZFtt+g7boISbeZiftagi/
JrT3tsgQmNLMkdqPZh32KKnErOJtVhY1VHQKaFvgGHNEdhzdOlaC8filGP0hPps6o0ivIiFKsTEc
AVyUpFzc7FSYF+ZxQuTZ4eqUOFBxZARnZ6yLVhxKGu5Iz6GEu7NIj2e7pK1ziDipa36aJxuAsifD
md+Iis7bRHq0hgNrmvR3mnSLW62H3vbqyzpPw+7aMYYqXPNu4UNKqMXePrB6tmQZATvaaJ0sMPIa
icANFjyq3zZuFsqd8P0k3kp3pJzgVrVL/3HmDuGFn+QKsjwHssXWtvPAHZa5g9ZjsijHCrgI+kPu
j3O3NuYhA9dBP8GwKot8tL9Jc4ZVSdY9uYFWtSC8Iid8WPTD+T5XihomsGxRXhDqqXpL4maoz8XU
2MblFBBbg+ztY31d+w0pQU2KCPJGHhkXjpW6YltZ7pDRBNMKKhKRhErhRXDlVhpE8ndqTN53lRTt
BwSGyJSb2WjdbeFmAcKbcWqQLqrWdh9RVZJKcYR+8JocaI9uW+FuMoo+aoeiRfg82Vg4+9mtBvs8
F3PV7PNYFdlZWnhxeZfoOYq2sQnm6dZN4sKDkCgGf90xmntaF7UmfVM3cUzXBK0k+6QMjW9DXkFN
lDqLs/vcGGVwMRqtpqLAV/jsdKZPFThMPYCGegyx+qgLumjnUPfg7r3I7+kYSMkmkQeNC7F2p+F2
xMAvJamwhNOpp8yPqRHBtGQelxDnmCpbh4L3BmG3fS5HXe75wPwJmQgJ16LVEL+ncCBELis7ZUyR
1/bxMK2y7jYquwVxj/gh3DV2O6iLOQJ+5/RzJnd+OBvp2o3GId4CaiY5MY+TA+tpsofmpqwc0Lbk
7WCixaRWtqMxGPs0rOatkSQUAQ3qNWJD2gRTugmQZgb5yayedBAP7raudNmdTXUZeIc+1Rnyb1jy
5XmhR32oJko81LX8oLQPNrgQ8whsFHrXOAQDkBVRDt7elXy/jTdYrjr2XZPofd3z6aPHuY3Goahk
kjdXUraO2PijO+PX0U04xHKqQdQ+jrU2771GWtW5OdS6OzhNZ0CiDUcam0Xvtu2Ghnk8puMkiK21
FoXZfcqiehm3YSVSLPdaP0dOrQPsjjLXlcVZz7gicyHcyL6OB1qkXfztvRKaWhs3d5SFwIJVeIxd
hQZG1ls3tSU5C8Dk8sJJzBpULM7/740e1fbKcHVerstSVfMmsMrY/zC1YSr3XROCbuj9wC3O04EM
yK60u6pcJ0nQVAe79bGLHbrQkeepG+t0XUFRm/bgbWYQqmrCBWoLB8ey7syE8vzW4ysLCl9uKW4t
bY/2KnHo9zpMoT0Oe6vGJvp9EgOBjILgGHq6hmFKifxjMBe8HfC+dpYe6BZvirPJCMb5u1Zx7u1k
nZcugY/sxC41Rw0BxTarG88r2uE4REid97oZ0/qQOdQQYhSNKgxXxiBz90Igua7O/q4d6GwnCleO
NTTdeYfDS7HOool/d1mHTQlNIbjBky/ysb4opYSQCiM+BFGqsireVloNxjYcKIHTOtJElQssURrx
scROztvGY5NDqkWMQl9Z18JmZhLSp28DjrZ3Adk0by2o/97R/Q+PN22JXTdWYQl5ga/ZMG1tuyic
tVRVnj4ioOTqxWwKr1n35P+GbV3jlXwpVdnbZ2DEZbJmsS2Mbc9a33CIambywVk4zjfoCmb7TErl
g17vWSjPUR/U8SrxS0e+Z7FrBQbxUU/6B2Hu92oSFAw84cVPpSAbum4yu8ZMPvS/yF5f5kpejs7Y
1fsWIlB3kdHnxU+HyJW7OgrdT7UZF/01iXDPYrMhl77UXcx5Z9uRqNc2KYE78FxTvO0wjriviigz
VwDFRLk1oxzoZ+BVnoLRLt1+AypDuevWUywd3F4LUVFW6fAURsGhc9PWAJTWZUhv7FQwdVqzpBxu
2tWWLURa51WQsU3EbjV9c6bQinaGUtpcxcWiBHRCJGSrDHEIMK+KLN4m80b5gAZyJGlksBiS/FDV
JjaoZW+BzCUcZSa7HbeBMTNsqqIg5+CQdhywgoh0fFkFUOv2DtnD8swxR8o9TpZOdy1eO9kKt900
3wUzqZMHx2pQrmT4Dyy+DS7QI6XT2P7dakg/7yrXmkNwm+boURovrHKgqVZ6SN0UzXwkoxLGgmVN
8Fu7aYpZqRvLj9cKHU6/D0xJ1GKVstqyM3XgqvF2BvnUFzU2T4GbjGeARXy5bps0G/ZZW6oNxvOh
gP/o90KuWDWG+LaqM1YGS1a9z+KspnCv/bqrN7XpZdV5o52MjL6NbeKqKQK6CBdTw4dyYkvYaS0U
cwGhJZqVusvN/lBEuhxImaA1BlEXV7y85clsZmOWoH79pHX29djb6qrOEXttRZMxX3Jf5t7WGrwx
vI2Z8A4l9HzObIjcZC/eD7Pr6Q22V9DA4nJsnfctwdiii7JJXV36WT2ZHzpWr6hgoQMuducUhQw/
DymSplXVjXRAeaIG3tqOjWyvm4BZfyMDJ+tpzu50ANQazOO2bY2FbKew4EiQeCcyP2aSkTuSjcYu
IkCkfWMHOm3vpbbd+KgivZiM+tTVmr1BWvC7apDDbJuSuu1asYECdyOVDQ80jsIatUXZ19N11NHd
fCirSqGIakUm79CfWfOKKL/HNsnIZLg13Myer0mKTaDscm8gE29UYYD7fKpDfF8qo/odvx6dfS7Q
vuGBlFTI2MxmWmmvrcsHAvGm2Q9O7xYHx8ymbyNaYH+FdDo23tt245Z76eOm8MEfyZc6XWPgkUpV
R0zsU5rMZF+ZafOpcO3aXHsI7ZK1oF12voxibQZwu2MXdrBnqHznO8xKvzHdYjOOcI7Ox4YE8Wpu
Td67HxsGGqbIZhr5AlnImdNzy+s5Lagj2Q0Vt3XiF2m6ETKHGBqnNjzcJPAS6xg6eXLsKR0nK0wA
VbXWvIJqDa/BiTdDiYBsR5xde9sFDJjtfUbnFTKyPH4/mW1anhlGHH2d0qK21omVUKmbNL1iW5ib
if0+iknZ43lvH5usbx6Fl+thNWn8dQ6iCaxzSbEs+JKhAIMPHQkj3fljw7I6NiJzDomrMH6wrDlK
z8kMjj9k9P9zMP9tSf9xhP3XB/N9lf73fz07kv/4yI8jueO+Q5HPSddDZWHY7iJl+KGlcO13Fr0H
pu+gMkWvyHV+qFKFab2j9YFGFFQU9LuggPvnidwM3xEJ2HjEIObmNM1J/i/oUullPTmRc6538LCC
NrOYv5JYfS5oMJ0k0EEWewzsalwqK0R7x6pTcZWswcdTXyeUTB4Jj2A5dr6ZfAd50NZ7Qr8+Phdx
63Pwmmwd7ouuHfyt6pey7+SP1XDropJm6Sb/3OjztpUoioRIYIyHw1ysjSgwawodITsAU4V6ut1W
GuZsidhphV6xcvZ2heBpM7RVg+9OJ/S4KYcpH9+njhhhENcd3XzIIxO8STkHZpSuyf7TklLQveON
s4AiOvyxkck/NrXFX4cNjiNp9cBuxtHYYQ3MCH7YDx1lZXpn/7FNjuHML/5f9s4jOXIl27Zz+X08
gxZdIBTJFGQKpujAUkJrwCGm84byJ/aX8z7BAMMCxtv+1agqy1uVJ9zhfvyIffZGXNFZPi+loJhe
6Yiq72gC8tBmXZFEPnkJD7Cp6Pw56bh03rzon1L5WmezWbeoiMpH3FxIF/xotnnWl6eH3lwyMzwo
Ju9/NScFjFhNk/d39CXLo1p7/VdT7UTrJ1GlL/SK+8qrAfEuzjuXZniSCBH+UeoxH30FUNn4RmVg
iZ6A1YKsV5LJHd8w80XEQtMnBNL7FMm43WB+Bj1HfGM+hTp0s8sgTeH0hogXCB48PDj/nWKHivMe
7cTwe4jSaHro+FsgNs29ZXnDiEvy0LpTS3cxscOAGuQ7Ybn3RlbcIw95X7iSl3aAo60JstqdfjtU
dvgDGb7Fi0D1Jy9Ba34IB6WakLIOw9/OU+AXeuoYBbAJesttn+uN/lBaTo+ULfdm3qeIdqq3k94J
b/xAxxzxyawG/xhMnU3vjhE+fTq0sUITVzhR974sFGojUZnUNjUWL0Hz1y0SRHmR04xvRwVB4v6N
EpvwkLXCndN3FBE0+502GrWxB9oylzed5QgHpV2LiJlWvdO9rbO6zd/2Ra+oBFq2WbHEaLSpuIxT
qH/jsKniZpjbOHvjlo1tc6TzdNoBiBg/dU7NHyDxRYStPkXb0cgMjx/1Hc2aqs1UGaTJ6LyKJo1G
Y/UUtk9zb8X3SIim9S5KHDI0pBAIHKHIC+n8WxAL7rpSy/X3xjDTKvZTr0iHGzW1CS1SVLyLL4h9
Kp6/2PLN95KyEN+rIVOS0xKzQoKNMqW50JRWH0S5ghKqQLmVZjfQSxL1saJdHafuBCy7KDwqSEs2
FaAxjMlAJU1F2sbMVILyKVK1ezzGdKuFhRDBrFmhFURFHep7rTSEBkygSO/dso7Tnad0ynRneYqh
+igdeu+cdFQePaXO0p1WABHHhTRC35mZWJiaHera/NhBOQZLSF0VIzOAspOVVHM8HFrwcM1ujkAz
7kJjnuvPwDxjKdWiJBWDzarg91oojN7PdTVCgtCO5pcBmH6+s+reGXbNWIbxTs5O1W/QKzWyveKg
q/4pDT1AsH5hm71763k5rdzYnsLhs4JCoQ4oGMy8syf4LdIjfbdl8Wsmt9uH2jUH42u36M2d2bqO
cpg7xVlOPWiE8k4sSmmeKgBcamAusmcuSP6jnRMW7TuA+bZCtSwyRZBX+E8CgBH/SNxnEwbEAFOD
YSL5PxLwqj/RYE3ym45/j3RY2PTcDCrFK0n/KA1wsigVDR/By5IojDlIiMMg6pHJsCLkTxLbWb4g
mOmYb+bR9A46XJ5TACBJEGd7VnXbxaWpvp1N3OhtO4heD9Suin5HOQ6NXLwACg0VDnNgWQZd/aEi
FQFAUAKR/WCOBqL1UJ96b7KxZlZLItyoQRi7qolJaukA++akg9vu0OoGDU1/7TcIIOeDQXgOBpif
wTWhyOuEfqSb6MIqOoA/jl1BCmzK2/Bj8cxKPEDh2UXvQ7PP5pPTEqEHhjXyv7Q0MRQf4TAORXxM
51zlRLhIhaYAnRJ4RmJOqgN22pnyk6cDwPZ7LUcwlhqKOBS95n6piNGzYC4pQweRNXfdD1o4dx3A
NAuemKbKxIc+TVKkmoH9ffG8ivmK3oyJdee0MfJjYijz/KM2hyzemy4AXvg2ehq7Yqkc7U3CgFTu
x95c5O+59q3OjyQfoBwap9YjkHpC1NgTObLqiZgWIAyzKvbg40YUwLJx6vdQM5XuXa5nOgUnrYwK
mKfBEhw61egSUHWtHjbvnRih5eNiU5+FUQcdJ8qbcDPvUL8wkHRuVSBCRaokxPJZl8wfzTSEpNEC
60t5baoZsfMy5hZzboHS84MZmvC6v+oCceLJycky0PglPvCZrmGgY66UiGqdqQnjQWVaxXgLfFmU
APINdO7jDjT5HRUOuVOcqi5/3wIWrY+xRt0VUem47DVqdHVr+kpDg8AfUNJKAKXQaX4vFH1M4Ybj
SSDRJsM82f2EiD1DKL3wuy7K+rdWz1QIXIRG8QtKzwT+6oIg4aNeuUYvRznQHK1STp/fRJCl7HKx
TMVdDNA0PFL/XfSj2vZ5CNCga/X3w9yn04lyL99sbOd2fDDavhA3+gDM796YhGe+HV2HpkFnRZwU
uvYggOZpUmJID5PBvlPAIA2MKvcLJIlwCpm3ouRvfaCB3tHlCGWbf2Ry9FvnRkQUI8xYFfB3Kt/v
BSgw8x2fbXB+qkUUxfelmlEFsbR5KW4iQEXh59IdNTjBSmXYl25SeawkZ4CF8pmwTl5JOiC5XiDZ
SupOAiON1qZIMTeLFR9AxTDmA15PHX5GVL9AdfVpMZysjqw46PDRxr0RhrXyTjMjhD0srwWelhaO
8U+r8v/nDf+Hbqh5vaH3o/1Rxv/3P6vnQOz/+n/9d+qgMbZmALJm2FCOQqv/mzqY7n/A2Mh0LSIe
kkXbwdb/5A7/IckZSB/k4AxMh2AW/ruZp6n/oct7TjMPDgLN5G98ReogoQHP+ugG6QcgDIQ9VNlo
BqR4njjIcNvLsqZkgMLrqeryAkGw2B6NoRiDshtUqkBFelJbqA1zS8k/PMuzLkGxL5injwgeW4Wj
h9bzuXljmbSqNij7aokAqDN4j0rl5EfHqDYm9lctS7lOMjdbpZ/Ok8YM37mhiJBnyauekKNuJglq
XHaDvfD0gbjaIPOQ+JXVliI2o2p8VkZoyRjPTZUD1BAt2m6QX4dcXXsRqJlsidCuwQhyQWSbzIrz
5QwO0YpNQYNDOVosngnzqPxCN34P/PLU3PQPym6L8+LC3rlyVsCg4wzqwV0BaOC3aWwNdLJveMII
xkIz6KA2+r7tRXi4fh7WNFj/LItvBZsp7GnoyZ1vntZ6ajThC331Nv1d3rg/0oM6QUirHtpp1xwo
vyin6yYvfi4mq2UOT+1+zZlEZhpFVg+21LDc6DTTmApgFm7861Yu7aHLGDppKjKgXOnzdU0e8Uaa
cCjmOXro8+xm1qeP2Rzur5uRf8367EEqiMAiAzrMUK+OOW0ojxZEWfmWO4I0LPoBhJnHwA6ZhFL/
LOgBfaTOS/v1ut2Xm0iZQ5dVEGBdeCe5/GcDFYNuZK2hVgQKVR+/x8+YH9q01T9ft3Lh0GMGTwqW
iz2Ew+bcTEeH2OFlBgKw0w7hYxPEO/Wmuhk/zSfj/rqtlx8MU9IQwyIqT/VqJ51ENAgEgbNbqkEL
KkYRGIaYMuYdmTa8burlRwNNYSODjH4vVLP6Csuk5iYlhxAIMDVi723bJrRTxvJXIpzsbVPM5vfM
s9otmteXX0xCOKBE0Cxs89Scb2VlUiJx5bFfKJ/7Sll9GkJr2l1f2QUjLqEd8r3oLgNNWa1sVHHv
Ed0C5CBo+1e/nHGL5vLlZ8IFPrMgf8Hzg+e6mUF3pPTHnDIzCWUU3+R0FEZ/XMCgXl/OlrGVZ2/1
LvUUnVMeCbrkvVu9n5qYfCCPNgjV5F90fo1Z1T9aZRwHd83z69Skl8nUFWSonfYNAkLtZMMaRxws
4p+hKrYYQS59J1ejdMhcPeon9uqwI/3m5uHggOR1m4ekmH5VgBtet3cA9cAeGSjfcOpwTyvHHtpW
XFqiYklmfuculfq9ckfvjuZNG1y3tAaYMtJFSOEyvwalIP99HdP06FxkFOog7PLShSqY2TzSj3YO
oiiNHQmAepeY8XwAdpF+WZy5eruA6gCYZIRqe9z4Lasjw3AZuCsN/B56B/APrgMcfVYZwolClq0o
4rOqMoSAaAWdA61gEsBqx8DT02int1N/U1ojM9STDcd02eR2EI6mHYhKhHuGuaKDMfbe/vrPu/jr
iL2gLCFc+aes/Oz2lNkAqN3TCx/S8oABiVtynH0U61u7IM/Ps/P8tAuMjyJnQQQGi8PK2dCuLwDE
FgBuKDd8E6owd7oitJ1Qp3YfoqriT6XW3cQEf4E3T5/TLBk3VJ1XV2r9E9ZXqk+YeWistPT5WsqX
Iqsh+eAHd8c+bfvvzIFo9kYsc2lzHYCUMkyHcGRtsevCIssGSlehIYIo9k4aEIgy1Tec0os5SnnE
UGKHoJwTxhsin5dnH1HLR+ZbmNgjhW8VFLI4xVSaao8xlkZR30bWQo2r86z7eFLRuWMsr0/3mUdV
L1bm9Ldk0lJuHac3H7skh88QjM37HiLVYeNevtwPGiSGoxJkwcXBaTj/nZGS9pRo29Jv5pDLVvd3
bUdJnebpRqy/dgB8ayzZWIHTzAL6vdoRZQzNZmkJE/ods3JBvjPBYQVToBz7o2L4W1jvlff8xxyh
zxOBH8jL1StXm5ZNqYqiF12a8mEQqf0OLc0ttq4L24f4hMHf4drM3krs5/PPPA6RGpU6uBVRJ49R
Emp+aWaPXt1tsXZdWA59RgDAkJFKpe7VcoYq6wXNZJzCOFuHsg3DG68KxdfrrueCFR444g/mw7ke
+uotdebOm6uEconwmGkDPMdYUa1sSV3ITTl3PKZMJsA2S30E0vDzTTPzsleSEIoDAeYQVGXd+UU6
UoY0m0MVAkscrHeAODfW9tLXnFtdvXUQsYdj6EggVFR8mmhXIBo9fGr16RE+439xLkDhQuHmgU1H
fHS1xHguFZextsqPbBXiFTfQkSJAEGV//XvJO7PeSWJuuPXoNEpZovOd1FxghvCGcMi75beZMvNP
Iv23zuwMfADQDaV9pbqTvFb4M0lATFtT59yfW3TGEuBDxYtY58WfMl6qHX0NPKlibs0tXFob4Rak
ubxP1GNWz1PBVDbGErTKw/rodPljlthfmBf1u1C7cxr35+u30oPF1eZ7mYRbK3P0U8YkqjGXVL9B
tvlVGQVhe4qso2TqvW7r5VFkyN1FGAQVJGZu1peZYnCkMOaNZI2GDEioHAFfHLQi+5OZn69beumf
8Lqy7MFNg3JpncWQmw2wZzANVkAipdegzkpGfSmPJlsB3oU1yWEFJIyJjTXKIOcHo5+bVLZPcVBV
xECmQf9I9ftahxQ4LeziA/0e45V603ILIeaDDo0aAYJz61sWGuNoGwrjcjDg6MyQ28WfFC99iuuw
3Xi+LmwkZHJ0JSW/sFTHOV8en1NTZ42UJnXTNrBADt2JLk92oeW9UlfhaVUkT5SRgLRIB3luSjFz
1FviiiIS6AZAO6oFEnYyv736ZECWrCKLTJqLq1pl7ZGV1QCkyW8n52dIhMdg5V1clFtxkHyXzj0U
QRClMFjAmJCgfXq+GLpdntk6+Ho734XH4RgfEnH6xbNyLA4uU3Pp5sOvvXxeLApjHHgwF5yLp9Gz
Z6GXHjEuW8QGIV6oQMmXlAkc+J1ZHQj2oU3QOtnVc5Z9BxTclwQT5alQHGOULTHrd9dOUwJA1IuY
zRxNA7whagWeP6WV5BGv+oMQXdFvhGEvnd2TCrZk8oABEnd+vk3JWCbhbMbya0DDahQNStz6B9i+
Pg5xPfqOPW/x2V64r0iwPe2RxsPxIhzrp7AwXej5PVMJxjE6KtUfY6DokG041gufg9iI/NKiqMH4
4uoEgE8n1pAxhZOg6tL8YbZzp8OT1qd/BZwOQ3O8frBfxjBkNM/syYU/+/w1nbOssonwzZgRBFgH
DhEd+Q0Pful7OVAB80BRhiJXOzdi6QmcAgDlSZwXLQlMJUy+xcUMrrWIBNSFXlfZcbB4qrpFOXlp
eQ45hYUiClKB67h2rBtvKCwuVJq4b4Su7akR/H39DlILIFqn1OsxGHq+uEzpFRCALK5emnRXxFYX
2Kb4ct3IpfPnQAqAIZPa6Jogtigm2CZ6QheB9PZkTfvY9EC9JDT0t/TLL5xAj1tl6by3sA+vXV3u
9XYT6ozg67Y6+DHTB/R0xa3hhG9iR4Wbviq+9Bmu8PoKL3wpinjw33L2Mb2us8G0ReOY5MOHAzve
UT7/G9v1xqe6tLTnNlaXaxkril0Tb0XSC2UP3E0NxDT/chzzJziYMJjT/jD1ryy5yReKSX28h0uI
iyr86oCos2LBElCWPkMMBz2ePgNkfQfZ3cP1DZQ/fvV2YEZ22yA+pUolF//sJgPtynuIJNlAwCHm
Gw02/z79/S9s2ATpKmzb2Fld5KboAIcAC0BJVqeak4z1vgFusAM+mh6um1oP4v6zbTQbaS/y3jIQ
eL4esFTgemfQCJElcnjVRK4m0NdZ6Y86dmKKo0Wq5oFVApYjF3LyHzTH4k9IU/EkXP8pT/Pi6611
VUrbBPKcijUFr+fQKqp0CXvSlWb67ABiSoPMaYTiQ47ZqDuM5uMpzdP0SzUMA+x/U6y+h5ou/G6G
CbFxzwBMsavsOrP8Rkqe7FOeK8136pZJZ1EsJjC+IlLgzemWnKl9K/U+yWZ5E/QmjXPyvqhl8kst
PAaGx1SUxiEy0TjbzR0s63G3lN29w7SLtru+9vXo+dNnIO62obaRJbZ1fFDk6lyQnQGHmRlTLvbF
sfxS78cdVNLv9UPqy1nlrXn3C+8FXkB2OUFIaGQ055++rOUIs1LggqqsfkycCTaZUjJKF0P6CVkg
YFfF3Lifry/1olViVopRRHi0Mc6t9iNEmJrCPc2W9mM/KbYfQ3gSNG0Z7pux/WU1Q/jxusmXd5aB
VkJSpPnwDpTZzk12bV9TUCJOXiLvg2T0FcJl1KHaEPy4YIabT3mUyyTrL6tr64ZjmowMFKI6774n
zruJh/om1rSNDVz3tjgrsC2gtCHfeSAB69e2YBgQWhrKYwqoIPiilnfNwPw3FzOAcWgXuvM7Zt4P
UdjAMiPsL9Gw1bh+6eHJRy3iWW4r6YCcIH7uBAuCjyqEgtlHQj5miKs52SL7IRLrlKvVEDSF+i3P
ENZ67Wc8s7qWG1StYpmaVMajEyOSYknunAVGoaRLt96Sl68klpiClhPSqFKs88YGdqhs0gEKCzD8
7xvVGB+GbPaMVz/GDnk2qB8UWtiydaej95SGOaSZpGD4YY9vgQO/1gDcdYzmygcLmVzS4PPv1MTZ
4rYlFR/Lyy2gwTG0pjeh2Y32RuL2YsOkIbpCqgM4g7716hXBI9qFptCzyd0q+lmokXjqKH+4fgDW
XA5UJjDDBZbZoUXpYFUP8SZb6eoSlFm7m4N5X+6GzziScOcES4CO0K3NvOLNdZsvLvWTScoieCzU
Ily58mfv/WAZI40fJhg9LT1U08lpmAYBqPFvrOCIGddnBGENZsj4ekyYkvgM7WOT/pqiB5OA8LqN
i99I1rkhMiS6Xb/0c8wYlhMC4OniMUAsGsmuauOGvvDtbBZsbbQXiJ0pyq38wtREhgHsswQ7M3zo
OGtVZoIWXnadV++zYdm9fkVgTTydJ5OI3Vwdb7vzpl7xeMDyMXqbTAwshHlvb6zp5dMsF/XMympR
et0ksEmDlDCP0UlSlZRG+qbdm4d/EDQRRIF7NYCre6MPdenkkcyRh1C54kqt7FpVq45EHdS9a/VD
1YcHp8oeFyO6v76JF82YXCkqtpKlYRUFwF6XqKnKq2UyXD4Nf9OoQZo22YgzLx0+2tNwVFD/kBLO
59cIhVuHxi71j7bMP6qmeKcpzItdX4nckLP4kQ9FSgU8h/olJb+Vd2jcJEcRgLAZOiVv8D1rQk21
MXs45vKmm75PMcOuNMrD+stILLzlbF9uJOqiaH5QkaNgQvnqfIm6IaquNkaS4LknVox138jVj2n3
+/oqL5jRZShj0y8E06WvzCCf3PFyPdU00/ZWre0CyHvZVgtpf1hvHP5LxnRgiaCeGJJ5oQDVpFBk
uArwgsTr50BtW+iXFPExCtP09Pploe1F6C/zYXqo57vntDS2NS0hqFHVJ6p65PH8kHFGxo1IT5aN
hb0Momi/QSfLKSHmlgbP7TUJkgK2W1MsaZEqa4eGRqMH5XNvRAxZpIdCURKUHwLGKqcDHN/zSVMj
e2PRL/0lW0rPH20tgF70H89/BJiiNjJdev6VAQ2qoRyZ1gDxXN8wTHPjRa92KOfWVienzZnDyhHq
8N35+xyflPxvEW7EAS+v4LkJ+c+fvZbU2qqhkP2s3m4d5i7h1CRUVPaGm//JXTX8EFUNrBeMTmzc
/dVO8mjCkkhaDjaK3gwtinPDmV7nMOHTtJew+9KcJUB+l2AmL3oqOd6GudW9eDIHCRK1cIlQgePp
3JzhDiO0O/B8mwA3Gy99sJr4WEGid/1SrLzmP2YYJaTVBOqVJui5mRw1gaoxCQuhdnhDj/7GRITg
uokLKwF3gkyFbBXTl16Z6PSFnYKt32e+2Qgqrb6PNMUM7Kn9dN3Q+h2Vi6G0ixQh0EmO/DpGZHSL
NDMnOEgH5mV2Q2TX5i4WA0N+ECIsZEtTd9tHajcHI33RL1OdL29FPDAAnpXe8CE1dKg4kEOYb4eh
KB6ArDdbNYgXG84jKEuYoNDAX4LoO99wkPJKK7yexGZk5FjU5jsraTau4YujKiukPBOcHp0cav1O
jG4P622ZE7W0YoG/tXocoLwIrE581OL8wYytdOO0yofv2cNIfoFFufW8i7JMu/rGWa1Qnu2Ik2rR
l7s6BvuRqMx6wIWztNDbKt4tFSJ7Hy+mcUwKyIWuf/oXZ2xlf7WrQ5aU/axzOcEV3cCReCiK8bdu
0Qe5bufl1ztfp3H+9Sa9MszMgA5YMJbmmyL8Nqrm63puL/ZS/oZnHs5kCk/MHjaSpL8fsuV21iEH
CNOv15dy4ZBwLSmn07TkhVqDtkVYu7k5cRCHKT0qsft2idWAMb0D0r87o2tepzUuV8UzT9WCTPEJ
i36+Kq8Ms1w4nBCrVE+tq76Ji2ZjRdIDrw4hby2Dx5QsZNNtdQgra5ziYsEEXEF2sJjOSSvTG1rB
cFS5DHde378LR+HM2urI5UvtgKejBt0mg9rfV6mBVKbQZlU9/gtDlCxRQH4SY1stqwttU6kdPtQi
msOwGPd6WrxuTODp4xBR/o+J1VqUHrmcBBVBWn9DAl208sm2hw3VtQvnjVcG72dQWyIaWl0dPYby
h4cG5L6qnzyh0aH8oLhwHVMxnWEWuL5pFxzCmbX1JYK9Jm5jsAZJDJ96Twk9kjL3v69buXAGzqzI
X/HsqgqgJ2GXYgVOtQ4aEs26oeVSbhyAi2shp6apohL+r905fESxoQsJ9YW6xVj6nVkYgcsMwvXF
XDKD8jWdL53/APxzvhi3mqw8l9wX/TT9oBnweWZO1C+dLdXiJ0zJ6p6ScP6voVUIFy1GLywYcH3g
sh6k53U+UYz2wmK8zSFZutcgw0v4cNr8Y0CviZJPubi/i76G9TcKh/pDqbWVRw42QI3XJ269J+xf
qnv62IYNv3Mf9beWohpRAD+KtdUDveBl+PVAL3Cc1O3U9TdXbSDKSIvRGih2anKfD45v86CNebbh
YS5+ECmbQVIL4GNdi+pRR0GBmIfASEdjV5dQzltVXB/LUS9fV4OSDoDUkviW9SAou65z6G46tDPs
Yz4k8UeEj3bO5H4xuw0XcOG6MCkhgSTMnYA6Wp0wY6rixNCB5UTN+NWw8x8Q1G2JOF/YNGxwckB3
A1hZY/nyFCkMoVKX7hY19fVuKL90Xua+iT1zeF01Xm6aRHTLo0yRmp7x+YWBfivvk1ye47Z2f2k1
wjZMd1efa4Yu99fv5oVDh3Qk9Sfg0SAI10eBaQ+IrBp2jv6UxBdlb3J4qHyQfSd7isYN53nhOz23
9tTRe+bWjFinpQVvH1DsBj4g8alNnerf2KBeQ4Qq2Z3XCBlk6mJbuGTjMGLF1iFvwzQ6QK+5bBm6
cCAADTAGRIGBmsu6496KzNbSjnen9OLhJmvHAXm7MXwohiLaeEYvfiVSft4EWZpctxcVxqkzhLLB
JdIeRIHA/uOkJlIFC/SjaXm4fiSkl1x5Udb1v8ZWYYFADSJMYoyF8DDZPsJT6mmZx/yQTLrGaDOE
0hot1Z3iWOnrYzkLz8wScYRAmldPeUJUmWcF+UXtRlbQzDDZF5VubZz5S6cQUhpQ2vQv8Err6xV1
ws1MghJlcX5onYCVQd1YyIWYBN+Ka5XzmHj0lUMK3XSe+oKzYaqN9rWPa+dx1Iq63/dzC83IlINm
DdoiBKr++o+ny4o/PoRx23W/MFvGvh1rmXbPTvlX7806KCGdeYTDrAxyzSqDRFNbeP5Ta+OVv3RG
n1tefbt2QkyVbJAaPWBtaHrgVLjTomnXhuqGpQs5IdMActzKYeDk5fMlhEMExkNJgcPYF2mWHTIG
2U6wdjHJ24zFEeoeqgKGXe7VYlg2HptL94OMg8IGYBaeNLkRz5zY0Cb9OAFT9xUndIAmpbTbggLG
xu9aOE/fdcQp/yau1jw0OlxxG9/3ktOhy0LOAyaLspt+bnyCHMZeFHZ50KFvdKWyS/sb7rqNK3Jx
jaTdUh1Xjvmuzq+IUj3pZtLexDXjR6gOp9OCfudJKBD0d8qYfqrtCdL3ca4+XD/Al24OjptYndKO
9+LmWI4Sew1SPX5sBbH9fXZafzSKnen+LIXYSIgvrdJCsVmnisnoirtyBGC/2sSuqbpDXTzsResm
x1E4nm+NXXZXNpF1aNQEWRdL1J+vr/LSZZHK1xRP6TxSvTr/jOC88659uqbpZzv5o8RfFuUjJKsb
p+XiAqH0cmjQSkDkypUXtpFFuk3dCmI6+7DQC+z9yrXyQ+H1dR5UapTuabEXh05tPl1f4SUnSyCD
FyTiZ3x7ZZrxqBC5RhwR3QYETD193KcwWt5ct3LptBD2kWDyZGBkdU4rilFaM7NAIpfpjY4S6H4C
pfGQGRXqRApEXb07qRuX49IdpKLJqB+lMPD08p8/cwC5XqMxEsvLUTqfp1A7VVb+DQq8jTfkohnw
tg6U61Q3peDvczOyr4tWBmbSojpQA6Eb2QfzFrzz0g7K6poFp7ApteXPrbhqWrqiZgcnY2BOLUcY
BCGOqJ4bKQQp1TjtqvBgrIVZ9nj94708IqAucTG4cNdkPHfly+wY1SUCdfoYDjQk4KeiDzWwu9O/
sALoBDcGUIwpnPMFtm452qnFpA/dGRRzwdHb1h59OzgQrxtat/g57aznmaXVkR+rNG0SHdelxCPN
JkPRTqhK/nStJJZ9PXev5dP3NtHvQnM81p0Jkj9L21MO1U8QWwhZUOzceCqfBMXPgzn5JjOPKrva
IHxWq+/48FW9SKymU8Bhiu7sAd2luN53aG3B0FaqynfUXax4r7Um/zPuWQ6pJ1FXhtJQGSKhFLca
jEmFBriui8L5TTcpym+7zhvA324GH2lTW4m6s/us+QXTjAsQrGjixUfTFYnoEk4u+w0yto/Xd/ul
B5UL48haFKSZolndDiEQVs0qNltvwp2XD3fxWHzKs2xXTfbvf2EKS7hrnDVDy+cnaMlzEKeCKxLH
MfzeGSCOiGc3GKLqZm6njfDiqQv64pM9Myed+jP3glRTlaQl10IXsJ/ZDR0N9LIyQ/8UG7HwnVyk
AeKsqh+r8akT1e/QHb5CQfQWxjraxa72s+6gUSr0R8oJJW2KVKHiO/eBNzD6YEDT7euFN4NBdoGT
LRoIQcWGQHsW74tYefUTy2eiLksWK5sGa19Z0qOBXpnFZDkM8j5uKHqHDlDy0XCXCQkFWNYXza9g
P91wLuv5yKfbiEFGFukASxKR821Mp6LvhhoEfqYINMR0o31rmfFwn6cNoI5C+UpkEO29DjZjhKBQ
GtGg9p/dFD28xh2/XT9Cl1wdxPsyweY15Eed/5jSWCrFNfDlRh0WP2KGYuydlcO+vXHfnyodzw4P
3od5GhC+IOnBsuBVzw1RV7AnMfcQa83wK/q5N3/tevOrHOHwaz31gsgelS9dAa89xL0fpiyK/SSf
oGxiLNZv7TTkcMQqFHXudNvCV3MYBk/sB3Se94NbuVArCxeisbwJoiHsD01TwiDcON8XxMv9ru6M
IKyYVBrS8asmcHwAqm7NSbOCHM/rl0ZZHZBaixBC0m5MSNUDS43vSG5PUWf8qb3wLonct0Pr/WUk
SN0N1hTd1XoBg1hYf61F9i1HUwwu9cyBVXq2ggn4x9uy760jfMi33txwbdQ2QgzB0oKm2+wHrT6k
q1PMkrpR4OyJbACEnO9vj9w6UgwkdrnjiuOY58NbxJPz1zm3Jys6ZXmMgd+hyHBuZQkVAPAOZ3e0
M/fUd3YLeRCk+yLQoBpFxjPamhxfBRv/WDSpAxFoqJAUrSwmozJ7Y8cDMGQFsW9UQrDsiPomghVz
44yuPPd/mSKBosTAc7yOuhc99xB2ZHF21M5HA4a9XRI60XslHIb3ltNtzf+v8RJrg+vqSSvQ4M0l
6NRqKhcChP5vZeTpWwjT/4ahk/9q+776G6p2EpSRpp5S+APhQlG3RsNXkdY/P4MKqMSJ63hEuS/P
/LptQpNQFjNPsRaa39UsCk+tGOod3ef5m04W+YAOSFFvpACXDiyxP9kyEwZkGiurEJXWctiZak6Z
7dQi/+otyc/rzu3i2XlmYvU+5kynK03P2Qlbq4X1zerfkFSaR9RK5ofrptaY/3820ZZ4TYLWlxmN
MhBf9dKWCT77D9EGlEbRgm8TlooP07xjhxzODtbGJvadinp2tujO/vqvuLhgmMS4KZLTbB2ZCxQZ
p0GRWM6mqg/eUM4HIvhHs95qn10+uhBSUarnZpIInJ+ZqJnMyJNxmTrkPjyfu9bWwfJDMYsXD+vB
rxLYiUknfatT3w3T1lTbOqZ92m8qZJLjmZogZdXzHzD2iABo8YTe/YBachwepsTmFdMYMFKd7s6Z
uu8KEURRUhW0B283oVTpT+6k3CixuNPc7sPrt54+kmvQUaBAuE5XhKGFY1+BaNQLO/YrkdZ3XurY
X1T++Pt1U5fuq5yElVN28Pqsv7Jp5JDKCYVjzetn7uZkAOpcdIvlRwpaoX5DR0IchAo6MLhu+eIp
J8NkvAFPjJ9ceeOM6lYSdcD84NTsj3nrtg86ept7SHKqg8hRjoC6STnVfWcdikQv79wi3YKZXXLT
1A3gkQMOS9dj9dIxtmKVNCLAjiqd+y3vkL6BONRh6FhBsTrfuYrhbTKjyfDkefgin1d6OOi2y4z3
BeGbulRySNcg1Ba0VeHwCB+MPn5sptg+wuakBWHERdBF+zulmnCcxz7cSBcv3G06SLCdS74+0tKV
v+winU+u0BsbXXEnMnStltRgwC0a+g3PvI5Q5d1indDaAZMgOl6nMLD855Ui8yV4cNPkkEAX+nPC
pSD3kavarzYahjiIRVl+9sSk7B3UVf9Y/QQrAUqooetXUQaD8fWj93SqV1+AOBXAODEzG7F+LF0Y
iKNWTtlp9oiy9aAoh1oJQd2QyPkiHuF0g2gNgexsR94nfLe0ICuePOMGUVmEs5w6PYQNAlhKZD66
wBHvFwdJWRiaaWdpVno7qBFU05Wzn3UY1Ptkynf2YEMQ7jjv3Q7NHHP43PTmR6VuVd9GqMFfkB3J
NMZbyzQ7ImrQB2WmwEWcif1SuY9FYn8jgF98LSu1U1+aOVMskbhFGhpyitJC22HKfqZD/TGtxp9A
IYbd2Jk3eltUwFGKt/lkfBZTHIyO/bZI+/vEKP50qFFnZdb5Q4MAnLV0fpKqD0MMnXhnfelrAcO0
seXbLl17gj3Jx8aIADX81ZUr9VyxZ/mrU7ciQKfJPM5+FseMUs5Nqd0vQh3/wogILYqNjLUZMEuL
jlMCtO6ViGB5NuW/4FXwZJFy7fzixpxGdwrhsVEfisU+ahENn3QLs3bhfaMqA/hRsulxEdZYIbTN
ehjZafiMs2oEGVDx76WI4w/p6Kc237cL0/ALQzLoqBYoAvi1CvBOm6KNUy9zwfNDz88gzgIqT8cG
0cHzV07mOZ76VO5eKv0NAtj3MO+G91SOR+5aGn738tp679YIOF2/bi+jM6hNoQSlhWgzzL/GrsAE
PVqlfF4HHZIiV3tD3LTRTL5gAvEFOkFULGHDW7/gCAAMRY7Ssk/YhFZBNEXMFJpbX/LlY8nkn8Ez
abGPoLFWcUKqxXMUjTVHt8mSWbJUo0nWqRN2q6wCe81caKP7c9FV6UaJ4cICyZEATvw/0q5sOW4c
y34RI7iDfOWSq1KrLcl+QcgqCdwAAiRAgvz6Odk9M22nFVZUdddLV1WUkQTBi7ucBQgtAi20i6WX
HsLlsCzGHq4xvZIu/JiDJgj+/pvCKpjAgsgDYtXllRy3xHSywpXcOS6k3VXkVXUBD0T9GbPqg52E
pCVB5xzpbfgbkTtUNWYuZwmkPhD+YQ3sM3il9zEcikr41JRIGOj2z4fw9yvvzBk/i05i4nqWMPj1
9DtQcucdSXHpQqIRd3wKs0b94PrD1z+v8+GTBQCu44gA7HwZU7wgYbFT42rpxxauU/M3JZsXB/9f
Erw96D/+/ZN/ViUDyBmsw9+TCWjSLiTGNC5LRlYq0zzwAFO7Pz/Th3v30xr+r3snRgJWeoo1wskg
foERCkelerafLPN7MnYmCf3nUS5uhii0g6yjCmmv1yIla+FGMJ7HuTAg9ZbQexN8QL3zDx4NtsMI
zVC0wCz110eDmklDaoo10aqBIDtr6twfoRGuCVTX/8FS53EmAYkHsl8X+e6CERlNoXUPXTcxJrmy
tUIOlNguOzeoHv67xS5ema/GuRpDVDGT4/2okFVljdCwK3fJJyHjo7NB0KTGhY5M9jeASEN1GmIk
jr7DOBxYMl2JXjzgRH7yPB+djZ+XOcfHn/oKXFu5gj4E0IRbUzgCavckAxdmDx0RxzXqpk/mHB8/
FjAaIBGAs/Tby4JCR9ROSA1cbxElkfAVgcrZglyx+Qyg+FFox4z//5e6eFUW+Q04k3i0lqdbUEXv
Esu//P3TQJB7AJp4Vs2+7EYl2oSLjs9L6Pg0LA3MNqv0uK7d35vmIaFC2/c/61zm1TIA5GROcBj8
SdvtvEhdYARj7yqTBJ98TR/uGuq2c+4GDeHLpAqcJ7iEILuFAIJxSNG2qemRNwdqKv68dx8F9HPt
gusQ3DiUMr+evMBV/UB97F3EbukQZvDjgWkbPDqDlxEeCX9e7MNjjjYEuklI0EDE+3Uxm9r/PQui
uha0/h6S/mZ1/PLcDPrzSh/u308rXQa+qYf7p4NoxBi/gdZSsaTs/c9LXIoq/es4QGwcBXaMlPO3
Cl+0fu85Ae7Cxhp9rBo3uA5gL7HpYAaZpSDPbIfKGvj+Ls+k0l6eDqneRufmihstab7GQ1jYYA0w
EO7iwxwu73XFkmOdyviT9Oqjzx3bjV4HxuzgBl685F55msMbD82uAUPCyM9g2buvh7/HLPn3fgAn
AFwLUMK/ZalNCneX6BwrWxHdka6zuTbLrrHBg4pwaYt++WTBDx8L4B0fEBfEsMtGfmuisEkWnN14
VmVE1eFsK+vBxOjPL/rjZc4uS5C4Qo1xcbMxm3ocauh9BkNScAKfYTqZRe3flDb+9+6BlvR/q1zE
yWrk4wK1JIhPaUOzJGL30aCHT772jz5ACOSjlgDe+Sxv/OsHCK9hSHbNCCtjnNh8ADqwTFdTHUeM
cYrJhNUnoMePPkO0ITCPgKoIpIQu0lKT0rqJAYLPlgBi7zn0DNDrDKs+MJ882EcLodOBBicyYOAQ
Lt4RpYAVo4SAOVTiL3s9U1hywkfpk1U+2j6wlAHLwzPhsrmIX7BrjAdAONFPW6aHVsq7jjgwTVj6
LmOJ/icZFfoIZzmhAAtethLQFrATDLHByu+gHuPNOa1vIXBa/vl0f7hzP61y/vc/pR7r7I5URmcN
0GGc9mHPzXYd4+aTBOejbwjUtrNRCGCpECn5dRXWzTEag1C6DSx5WaoJu2acfW3o309soDH8L7NC
iNCi7fvrOkHcAH6r8IYCWMKHA3sOe3cLE5u7P2/aB49zljImyKmBJkDB9esyglrbMYNNi9wZIsQr
956M1qBdk9h++fNSH7wf5DRQPAc/HkClSzxtoIjkkw8qESI7Omyd/z7Q+h/sGm4yXGQxko3gMh3s
GVq564K3M8JFdLNqjUsCzm4uRDv+/DAf9EsxPPtXUwptKSDwzxv702nTLB69EO5o4DbD6rlgPd7l
CepAcFJdjRrDbHCUnAoRk3HYtnLt0LCM7TjlFa1rk8lGQTA2FLH7488/7KMXmgIKCoTReSx7+WUD
2VNZQhCokibcB637FCZqb4T7+t8tcxF/pzmpddrieKIbLN8cccYyxE5/i4E0+ZvY9vOFQqBL62Fy
iKPxG5k0Tag3wHgeN6LyG8x8ui89ZN8LJ0r05s9P9UFYRIhCo+M8aEG//eKlhrUfdAS+IZkFSATS
sHmEykxXAk7Yb39e6cPX9NNKFwG4WwPYt684PrgDbAH17GIak412oWr4TxZKoYkFkSiogV/EER4a
GCYbPNIg+gNduiWja5gWcCH65OB9vHf/Wegi/CL9h6l1BAG0yrhHWGafbLgezqhlXJNr/V8+1cWL
QkesXmEfh6+vNpukrq6T2W7TqvoE/vRRyIKo1xn1CIQjOpa/fuQB5NKbdkQutlbLsw14c8ZafXYX
f7DI+QoG9h9YGcxxL0JwFNXnjhdQMsyOQRYN43FI/Ps/n4LzD73oKSMsopmBK+XMZ7g4BZWDIAXy
WA9lZ7tjyTMD3M6tryJqIZFQ/nmtj54H4h0eWteYGaJj/+umVYNJMC875xZ+XJCJl5iEFP/dEuef
8FPwTU3jh43GEgi9y1hUXePZ3F+0GT+5Tz7cN1xZiAgo9X67T5Dyjz4mnDhnmBWR8C8og9wrnW4m
z1fYy8/UFz7curP8Aq4pNJAv6/8xMu6wqHOkg6ippJseQ8Y/79wHcQdgDxQaxD9zLC/TCk8itYU+
Zg+pXG1LR0Ceb6hoWo5GfVJsfPgsP6108Y7aKUoFAIMo/GEpnsOh61s01H/9k6dBry4AuA7E0Ytk
uR67anL4jNczDs/om9G84/67Np3/ybZ9/DD/Wcj/9cC1DDw03hvo3Ip07fIFz+ZskjXEvPDPT/TZ
QhcfD7x+WQxqH5LYhN+Yvr+D6e77n5f4IFDjCPznWc4/4aePR8C4eUhhvpwpLq/JKq4g1L9JdP1C
ev7w56U+/Hxw9Zyp6sgvLwlA1CRd2kEoFeSmqHDR+GnWIwuckxvajKivf17sw637abGLrYsbJQQN
z3GHej38N8brCLSJTw7Ch9/PT4tcbF4qq9ZGZ23NIUjfa+J8VcnwKoL0M5Gxj14SRFFRqIPlieH3
xYFbU31ORvCSgijdOrgSYPZpib9BefgPngjQN3QvY/wFk9tfj8PcOQxFL7ZthFFCw53NmgIIRz6b
63x0FGBtcYYxgEmK8d+vyyCK6mFV+FSTRkwbGIGJhwYc5kJxP70hcAvMU8f1P+mrXJKwz6kjDFD+
f9VLfWoA6xU60i4CBGQO23x1bI3xPxt16awcQh2Bz6/t3JOCVE21a2HfeotphvqyTkJvZR85EH6s
AVmma9zcNSzo7tuUmyuK/8HydbbBLYOR9N/U+fj3r4YzGUh76Dig3fXrXvGIBkDk4ZDBKbLLSWMf
KtWWCvXbJ2nUR6fsnHbA9AHR87eJ7zlipirCKUuh9gMXwBuGPlcb00cDV9pP1oL07O+AmrNiHggW
Z5r/70Qj60o9BADKZl63xm0OyGXV5tpvTH/TcoUBQeNqeK/Gkhi+WUDODzbVPJigsFVA9A1Mg1t4
yyxs8bYh/iS7HdfAq06QYmLBNR/QnAfdIeaz2LFeuOJB8aBaH32XavWgQS64rx0xNaVf0449jFC9
Yy+T23fV1pylZFrYhKMWPvOBR95+WWco4l0lE7RrCxM0HTkEIuXf07SKw93ijax/iKq2Jpuqs75z
VXeesxSUDZ7NaEUEHjIEqSoT9VmrY9FrpEph42CcshSk4/UlqW1dl7DJWppb06Vn4zldq+9Cma4v
uYi1n4nZnbs81AmOQo9HkXsdi5nD+ZzI9lsgGj3Dd2itGBBRTsi+A7ST2lPQ+OZGdZQ9W20qv+Sc
JN1uXSUX28lzZF/26D+ND6BV9DKFRjEccLeAl63fIhNb+GdD3yJ67CADCNyMVRBNrnnqNmWDXKgu
4rmZ5fVSz/Cqd0y3wgbTJfitZsIYKxsBtOsO8LoR16tH4RecIpI9+YNoX51V+U/tXJMpQ+fJf4UJ
HluyPgqgikGWyNkH3eLucMjXb2JatcjTMDRBHotwEoXl+GfgqJIuwbxxMrC6qLRjoJOuAJzpaQd0
TDVMZ/6HZWOfz7Xvfl1wjND/r3s1FhQDZ+gcj61+rZe6u3M6L2E5VN1HiCBBpjmHsJ5tr0wSybfW
CcEaxWDQOfnoWJQ8pMuLjcb5TfsWzBgF/Dlc0mlK7jxPjznGC3LI7KrOIECl2u/aGQlQ36Meb+BW
13ulWWLvjZk5LQeY8OiMEVAnswVleZuTqPKbzGPdInJjl3FHfIN6CYlNywHntDO0m+sxaXdm9KaD
h8oKcDODJ13D3k8y49UQc4dw7ZKUlQnbK18N0WZelyHMQ8zi4G6/VJAIZPCCP0gll2fTqOi9risI
bi3zdM+9cf3qJoyFOZ7D7LxwbDZSegYJtaTvvbs2t0rNKgXtZupKI6Puxwyb8WETh2iPd2JIXls8
/I7XLTmOaJzdMn9gb2Zx5a0jgGcifJlPYSQBDsLB3SQuV3XGHfA/euqrO5jYyR+q6lD8ECn1M+zK
h+6oRjh+u+kwPPSj23+JMFl4CUxtf2h/JPNdpD1bFXVAG3XjD2iGFCm1/V8tYf1b5QGSFw0q2nEf
BxiK3EOIb0w7AlCeSryBJ1rrQk9hE4FS2q9jMS9ecOB2rHATpcNNnOqhdCh9BtDuW6CaR0lGlY9j
0MImTjLYQK1I0ef5iq3j1ovNIxR1IaQbmTbHhGUsuQ6SHDr+T67lBmEufgIvELeGF/IN89sJtxG5
7QDEwSjBigOL9QsfB7Fx+5V8pZEeXoOFs9uOdnNZx/3LTNIbruP3sXe8W0J6cBSWZt3idQiUcMHw
nVZgTiSpOtAu9PIRYPIiaijN7aTWbG16KG5Sz3tUehh3g5yd24ZVLuiIVWy6azQZ/RNdpmDDvW44
6kC6t3aa9iAddHfRxMgPKMHPj0otXN3jYgrLOaKTt0/06k55YBU/8YBylvGODmCSWJXeL44fHDS6
2yb3KIcybyAgtxGucnyq1lVnstdvte7jYh1lUizTarb45QDVSWfTpOmaxUnf5LBZEIUP5NtGSOHn
I7Z0b+MxLJB0XVVJtI/5APu+s3O845EtW0x7wMUgsNyoAgxQqJP3MuG5Xqa0BND9KRqGoSQiiE6Q
CAERzo/ErYSATj4H6tFXjp+5pF+P8IFn91qt9d6VkDEXfnDSnX900y6FVEzgQx864DlwoCE8mdK7
1VNXQSXCrKWk3y6pXR+NSeaibxbQQ6i36c0AiKAlcz6D+57REJ+sZ+E1aPzqdl3rKEO5FOYpH27C
AZrrfXzWUlwHRJUuSDZtx2MIuBMFa7kkKqQh/nEy0S1cpF8cXFkZS5ezoQlf88UwmEq3csjBsQNm
FA35LIpWDflAEOfiBrzJYI63iWwSiJQLdlBTcAB3LMnisRX54KY5nTperkm1bYA9y7wE7JZUuEB5
92u8ieQAieDJ2Ew5GAmqVIhiwLAHEdd21+hBkR3k76uc1ziHgXtnUS5hj+C64rQUexOt097VdbuJ
LdwzQIQ69jVQvD5ui9wJ+Ar4jZsWkMx4TrX2MqWNLpMEE5euAqHPky9SEHvltOGXcCRjAdLSI1yl
g3x0QdEGqcuWaEy0e0saVaTM1UXLpN7W7RIdHSqcbeJO81eC4W3WODosXUuOcppBOBVNB6n7+bar
Rol5kpC5VLOPa9ffw4ym35oh2qlqKFLbR+XacKDyqvqga22Kmukq01OD9+xMQbnG3vdhhH0sUMUq
qwQ2GAn+mrdh1+2bDgyzsG957jGVZLzttkvYsozW0xXmT2s2Gg5QvT9chRSXUNVGwR6nykFhC4JY
WzVP/uRCk+08dmXrl8q2sgg7fey580BwPS+SPDcB93M9xzvYigMOQapbGdGvJlxVvs7ynvbhcxUi
fqccaFkWqukOapKywPZPt03azJvO+EHhDl5BLbf5nIqnuZ2Dsq9nWtQteumpaCSKYOHkLtMMvBxf
lFAhkxgqMpnXNdI0bqIh42iOZ93Svhlo/xQtZNBzaCIFRaXJK0WW4tXLN4hFP0upvg1mQCRPruvK
3MiUbARg/ZmGNW8sHOexZt4NJ/CtmxOxlMGYHKxrHr2B3leDG2zI6t1401LB6Wi07/0Mq88gqiUk
K7nb4I9JFllnc9vB8Gcam304+PXG+PGaO3AR2lvo6CHDihp2ImGr82R2cSwSZy2NDiJkoo1bagj8
b3s91vcCcKeCA41+bBhMW2m3TPeu7OmjSHGTDmE43YOsHGymdBInCZP3LRxrmis7+RUpwRZYbN45
PEpKMTdquXPliI8ynr3aFmks1C6S5KsX1aGGvij8VDNniHVf0FV4btZKXtW5csfTGAVbFrgu9NJa
WkLBRF+3VjmP2o0XdETdscBGvjI3GsEOGwBwntdqP9kJilLVvCI2qwV5BaFIeidd9pIgtYsMjLYi
HNp4qasc/gIVZFcSma2wrtylKTta2j/D+7LN69SzT3xITTl3i9qnZxKvcePh2HLuA+SBqxmqApva
8NswGK7byIZFpNdhQ0yw3EKLICyp482bRuodW+WyYZ7e15TtQNNdgDgWmEDJut4ugriZCLjeOTPI
JlHKX7x4Xa+NYYhrErCzHjw0d03SPdTV0oPLW3YaW2wLdtXbj7QC/cYdo6+AkSOfbmCQ4PvVTdWa
ayHDuYDUKb67aQhgHFjdhasV25SFXU6Vwh8YX00uBb4cpIgciXCQT9C9yRtpg0Lgdb11ZuRbUEcf
1jQwkC0lA0jU4bD3uooVgD6VZDExtEBrmg29bHDPtddIUjehnkESilL04me5iyzMWKnet+60ZhBx
+j7q6VVihp4PkCvZNhB4LpKKvem6OtWq2ctO7odu2ASOaK9C3dysSItBJ+tC5JKIIG6fpBlJpyTD
OIGV0MhE9Jyn62hFiYP0DKzz9h4WWAfE6AIFwmszyqdumgvajeutwdQ4l6gJc8xBvhEuw03bR2+e
rdtyIeGrqHCEMOFy88oiQEdG7QFd2zgGJ3Xy1VVD5y+MVmnpWyiuop3tzWeq8lOkfZozH4DMTIru
UUbeg5fwO/jvpjcurOyuyNSiPBiRs6GCWoz7OrttmfTdtEljxR5jigDNHa8pIpYq4Ie7nbbdEa6+
zsGdEBhgZWsh3dwNV0mDIhKqp3e4Yo+azQsg+voKKjcw222XTCxQK06HDszjkR66ei2gsvgdJzqf
SHfyFyjioxJ2G/roLTNKM7vzQyTkS+W9oESBZsXcGthnVvUGnrlVQWQy5k0DeGBYNYBczujUYLaT
ZvicmrybKpx8wZyi9qY4r+egydy4IqAga5NHRJOvljBPZSam4aGtgeaF8xlEDwZ1Ui040aTqa+i2
trgLfHLFibeF5V9dDDJwssHFL2nb9nGckwE6cyOI/vBmQe0g0yIGcTtfcW97DX/EzProR6PMFm+5
sdX0Xvsr7vE+9rK26aY8nk11ReVyQ5Gt5v7s3a1dEpQAW4JYAa7NENqXgXWmaEDgzWPPvNFUkht4
4EIfnE4vi9DfW+4z0BN6J2fa7UBH8++6Kbhj3bCtaAWE3pw+QCIdKttR8gZpkyYHh6TLaxTsuTFz
g3eqkbbU47N11A+4UfwVV2FQwBxZ7NVALa5GX22ctHMyM/oggXSqnIhEsZPyQxsbfUgcIkGp9NbS
9ZU5aumhu92F75CTq2C453+VoO3g6RRYauJd+M3Wa6KTbJM5R4W1onqvdmapDoz2N9Kym5EhERqD
IWvI/D2p6P0ARd5yVfVfAgl6tkxiP6zTN3+FSsGqUo4QB5dyb2B3Dnj/cKG5HidyBbTfu4U7dtYZ
52VWyR5x8FDXUbiB1PLJVm1a2oiS3MCXe4DwHVPDD5bQezFJZIJrMNyTNdwuSfoaVDVM3QcLSaM+
fIK38m3QtSebTuwIV8FvdQ04PTAfz1Bw5vlYqz6P+/Vb74AZE9BkR5uF30GqwG4MYPi5m0AmmNdX
M8qIuyYegpOlDdSsRZRHfD4GS2ILnOOCM3NsUtZlmJNtVltv0ZHpzkpK2BcR/OX6fQlZLmdbMbDv
8xikkWNn3b8aMn5jq3BK3FlfVlbd9sHyDAZMblx3KMLK0SjCrZu7pt42frcntjnqVRzBDx1z34nd
W8bTvXDQW2j9us7QuUFONqcwUZoiBpDH3JSTogHuxObQzBqID88vOg4pmZHE9xXtcfv7yRtt54eq
J1uExhvqObZwQvsOmXKdAY8V7MZIvwx4nnjmFjzOoQza6Q3X8LXQaV2mHXLDmaXXgZcUXejcx8wz
RdeLO0iV6rxT4SYY4bcz0e/k7ABkcCCRWcJAJpr33kTfY0c1OyDdodRa9buVgUaESQJQxQ70Z/mq
3ypVs8KzCk2DuYS+wmNV8/t68M8M5EfkOSei4h+mkWGOuNOXgxOTzLjCuRIz9M5DyGVrysm2kdAL
SvAcVE0mm5JKlDVosKd5XFOkW82pdYNDxNCQaefXVCfPUJ4PNnSk9Bjjt2S+04CND8dGA7p3viTJ
teIocjEp0gUh05gxbtesXTSEQfz2S1OFdxP17nwqx0yG1M86D8cXfZxygEYsejH0Hhp+ORdRva+a
RG+TEdEn5Cj7mH6soFrrGIlxKuv28GX/mjr90RnCHdHOVTv4+4jSouUJUt8q2qKNBuMmnuBq6Asf
tmG7ZI2/LRN7TpdxC+ECfJLVfoG0fgbV9AlNqBUOIyguB50+JHFTFVZQVgwD8g133tW97+dN6hwZ
UoG8D9BGglTYVg/RlY2jAtOXpXCr5rXvvRh8w2YvBj5kmMy7ey3FtjXznOOKaU5J57yFsakyx4xf
mE9UZmE/SZ34iB5yNqkAze4efa0xKLv5Cp9ACeWncoh/0Ere+VoWqbavXaCOTqJztGivR5/fT5EA
cG7aSn99rlNWzgEprVhX4LaXB2GcIugQ1dDi+x75tMrJXANwaYqUh+4WBfUdjKa2zJKt6ptySGku
fVY6rQ8FmLWcMQ6pYWCoYgIzAITWoD50y1t67p6hOkJu5NkvfWKfz7xWeM1FDzoy29FN8q6GROL6
ZMblBHj1NShnYPylOHaKlz6x76CpoK+5QNKGNetX0SxPS+I/RBI4lGiMjhAudLZzL+4XnKLc1M6u
d9VGh4zlUxzdxDW5cyp+GuHRC1mYatfr8HsiyI9IR8/QhY7zKMRhUZEu0zDewfMMjbZRqXLRLt/p
mu8HzqDCPQwbX8bvi8fxSY8HPiNChe5OrCRTw/Q16cSumcMjphCnGm2cauDXdSoKtFa2IzwfoSgT
H1SlaOZ5zq6icHaGF+OtZ0JRguo5Awo736QLPWpP7BsaXQWqB46SLktWx8P3iM45T6eDYAn8Uywg
tHTMVqk2Qjg7R5sgE1V/L8TwKIPp9pzU4HioA/wVZIkyGXYCnG+lXtGQUOijRV8jzUrpX/vOvONI
mG3flbisWVY7ah8HmN7bZQ9rqyNe+akaCMipTVGnTmlXeiMNroCkSu4qabaOL3OWsAaXQ9plKAIw
kBPRowPoVw70Ad4Rcr5pmK6Ba95ATXHboOpHwG1Z3vlNWCDw37TM2XPh8byZ+1cCDguCd+b7TZ6O
dgtf9Iy0qHZWzPfa6S/Zut/jhV0FIX903Ok+Wi1chuyC/0rW+2YZH4LIbMazFErIn51WFWxxyiWw
yNFh3J0FHipqMLx2XE/5IFk5xVO5xGFB0cTBaJTeBkoj2ZH1ruXx9UTnlzWdvyTpgoqYnzU6DpF1
D4OG++mSvLuo4jKIv4TZONDMLNO1jgnJBScw+HJLaHohbLLvjh++20k/TAYoFtWET8kEgcu1Tt+o
o5xsBs3gUPtLV/QVspgZtJBlba9k57aZP6SHQKPFz4Nwr6y/kaTdLGv0tMg27ynev/Sueay+sYju
a10fKgQZrtAqjMg1QKdlIv5lQWZfXBkcfEtzCjZN7azvHh8LVPpXHjKKofWLuQ5umI/6YQbfO1zn
g9bifenRL+JdfUrRsqjBEJbsR4+UUbvVuAnosIfq8P3iP8D48AmTGaTVSRFXeofrI5vkcjt6Jsqd
qnqRys2Cfj4yOKtGYwjTxMB8gU3EXex0oK6y4aA8UbYt5Jdmi6YUZTLJ50GSfEAzOZd0wvRjNmMB
5fg92l8/GtqWwwC7VJ4m9zZmuXTGeUPoegtx7EdIYUC3aZU7Zp2/vEZYlGHiPnXpVeJ2fqEV+xq1
qAD50m2gW1nEK1rs4RSfkmV9WeLoNm3RJEGDYsNxBnK5oLqwM/qLkAFAM0KEB+JN+xaFc2TE1hca
qE2KMgWK+S5Ba0LE8vpMeOxnVSA1vF+XBmCSJZsw3oDbxala/RfJvB+shy5nqjfM6sJj/baOO2ht
D0ACGDfctjQ4jIlXJjbFHGXcQCLtpovjAU0dckUwsig7Nha6mV4rqNz0OrpuJPJXM6u99WnRYPw4
2vGx9/l+rcyADxQa9bGBeozWdmeN+jH0IdrYKtgNBnI2jctK64/XrsF8StVXgb6fRo0u4OrvwfiC
BkF05/D6+7zEpUrHDbDlNxGmQXwoNJVHrpMyOD9oHG7AkjyOPNz1Kik84jxAeOfgSLvzJnaydq7g
7DxAziK894lbVCGUX5bE2SMdhs34nOo8HDFh8bjbbsag2ej1UQcT/p4eEyaDcubde90mX2KAqgsR
8jMcqFk2fkL7HGWByDFw2zeYuEDhFYdV+lWhBPK3eIWPhhcNuW3QPfTpAjVC1Chd05a1gBMWFP2D
TNH2LZHJ9Zra13Ald6FGjOla726mKQzt5JshDWZk7QHDbXyD+LyCBKddPbkYKC5qulXmNOE7XiT7
inHRt8aMZoMks8o6YJbAhIeGxDxuqfTLCrViinJgwd4764Pjjfhi+sJxfMClDX1352rXWQUTIQUZ
TLRxkugrPvySV0+SudvOT3Z1iNOUoJqq5y06krkiadmtnZdR8JjrGoUsb37AuWZnpF+MQVIwJ54x
kqBR1mlXFGwOdRGIuboeVwIpSIv+rBFevItaFGxeOOHQetTeTJU/oo2kkYcJ0p8Uq/UGcJjlqBYd
bJN4HDeqF80dME0s86rpdWKxLKAfzXJPoUHYua54wXSq2jKuvaIb/KZwo8acXH/oSsdF94n2wfNQ
MZF7nJVuyN87pz8g0dshOJdk/mHlDGG5eDuJ9W1ovJygm8H4VhO2H9ICkFfAwCk6r2A7aMRvj0ik
GqA2N/5h6dtCqPTgoZOHnvmp0mBj98zko/V3kyR7Cb+mtkUCJLoRmfQwbqMOoieexkRyyuyEKtnr
t9HUlxFZcGDdW4ExE8X3TqFJZqCnDsGqwiDVhvXMrfuv8nM6aQjEjSHUyVpRtI48CqARiDePIJl3
ewz+sgZ64cyol5k62+nMyIfL0QrSGfdhdt7VX1zIzWZwm73i1jwHzXoi56EyahNqnn0C1N2gMvA9
DzJmmC2oPEHB5bxOM6wo5hDiBN4Jm3VVc38nwyRHIYXo3O2chhzI5D1Vfvwap/1JNKpE72PrCIIe
MTS76TVaOe1r3ROdxylMLQY7lq2fbprJ34GliZfmFTGJN6huIXnFD8qvrywGMX7Y3nXsfxg7j+3I
kSxNv0qdXA9qoEWfrl44ANdOOnWQGzskgwHAoA0aTz+f1/SI6jOLWVVmRYZyB8zu/SXYhtqiQIG3
KMQfomkOXgkJ2A8XW+f0TPjTaeK1TcwwA/PxujyaMAo48y4vAJFAgAKUAlJzr1XxUk/PNYuFrGTo
ARZ2xTUHHYIbogB1/pW7YzhUP13mPSetux9q796Y+xdDqC0+8J+kH7fWiKBizOJVpPZGNuXHLLIn
MY4gSz9i5JArs0dvqndzW+ytviBAsWD9NHImO57kLnkPmkulZ7uB66Wbh2+37i8OKCgqbQZTrwwr
RR1P5Zo7b9IvBC5uVp+tIvCOkCWHIR92o//C3zuq8+VxtKCVUjCf4XPwlri/Pc1mcFTecIdI6lQn
9qtmtk8G/vwV5rCfrJN0jHPOnjKN7c4h/MtKmRnBvIEz+3w5kXl+LpM6ktZkHY0+udeTLJ59P9Ib
UOYyebaVjrRBHpuAi1Mb71N7OeWgE0NPnW6hPOS0YN7aehKr/1Uk7uamDwm0bK8FNK/P+nOXGidh
/NHX4mCu7mlgwG5AA/MFxUHrzcAnDWehN37wNvwEKFuqFJ7XLO+L5TC4V+jMp5T4MtF2F0kyc1Mt
18VSp1UeAxAUf003y41kFOYugyxYAuC4qbEOdaLtlNddLWW9kKK7sW+IqT95X1WffTeFcED83QpY
oDqUt49oKL8Kv3nmhIrmYtjWKKcW7kxCQcMCTLzL9M/AG86DKE6GTJ/osUf4BGfiTsUvty7eTDoe
w0Fml0JknA/aU5A5vHvTsaZfrBm4yhDZbm8ES+rM3QajCw2aySmb18hZ3TvoVJaQemfAmeR5faqF
ODhNHvndAGoHoZTyaVbZma/nyiN0LublT+EWyPnZZjVtfq0IhPAM9Wc2FTjUouLJrT8CswEHnJ5G
Ppmc9tY+aalK8NZn4XCBpWazbFzx1t5wPad7NhIB3zfEedvtM1Oo0B7M3cR4vGkAO/ip4YTPeOi0
B6udrxQwxNI2Hrzgg3bz2KKbsxiWV2PGsDN6aVwBg60+2C+AL0E1G51PNmD9Hyc47sbAdNOlr81a
Hwxz3KbWI30Sn6RIhF7zMOlWRJzjMZ8prM4FN/8aaULFzUKI0lLTDl9Frpi2bpOeLAsFrH8cpMEe
04o73sMTXMres6qXXFrHxaOQPON2CYYtGpNQrM295q4bC2JYOS+tmO6VpzUhAKJPr5BOC+OuNbTf
FUcD+AhNH9nPbNvXWU5nvX0bR65W9o96yK56V2CIgyiQ652mr/t1LO/GpXkPFusAVbBpEZ6Irggp
e0OsDyBZkN6RMAVLEOGxA3/Oi++R6FHwcbwQkAmD1X0z7x15uBoSQ/OTl9lvljHulNkfc6U96OZ6
oH/z1e3njZWvbMz3tlbFswIcbb0HT837tJo2RXYYxNXhtEw4U5CKqPXPWpThuK5bhb62qdxdiktd
L071/MqNceS2+COmJDYbbePrL5kf7LOxPKtljGvVbUGGX9ah25XFzKSf9rFy1lfNmXYpaTLS6g/u
kG9JKSB6j+sCYttnDDHG50lzLnOCvXb0H2xwEJK6NqX6dNslAlsMSRi6LLVzcDpBt8gYz3b+WcCg
2B3BLnmwsftgU6x2ZPYmSTNaVPFAOI2xTYkw0wsZGf/c3GZa/PTgpdf0n1TTdkXJpOw2vJuYcU8E
6W3TBAy9na5jl5172reo2mCp1tjALTvm4ItUhid3HhWwpnau7eCtr4PLkNa/gFp+z3Vytuk2Bac+
SO0mSJQ8AJDy8eoc8xzCUelxGly1yf5lZfJUFNPutuToTbbzTBUupQoxAG0hPaLa0ICLf5AFh37A
295Zf8ZBnBTYp6a9EBOErqCZrna5HG0kEgSXPVamk20MKe8mbzz3bvOgpB2nfX6WNSLp2vp940Ro
HbhOtvE2G9WeppKdWVuYzAZYe2JQ8zbG4XMokPnkZRVLPCqrkxyNrDx24lPM+R2XHHxfhjCnYnp0
HjBKbW/B8Py13yw7ewS9fCfPXCEQAlGbBedRZccFOEA7l1sv6UIxvSwll5NjjZxnSDEm+TVDZNdL
czKp1O2YDDoxYn9GchDTGRhStIVkipRYvt+lGUhL+vChREt4mUxar3Y+Utqus0lAoBfDvaPTLZr2
1HHx7rrPZkoxNYwxwgUnDoAKdEpsWtQajYrM1AU3rS8pGKEDyWecg/Gr7Yh0gbuy+V/L6+Nb/64l
6k+TmoF4ogF+NeTRWicOswBAwYIDk9N92Vm/ao1IzgJVAxXL9Kot51r6oeeeSs1kF70OJuuG/rtY
vLuusGPiNP4Q7XtHFso2ozC5yVeu+P482V+2RJufz7Fc880ixMZK/wzNEmtGDx/6hz1u47fqO5Pp
dhHe2Z3zUOv6qOxaQLD0UjCQ+8GF8swwpaE20gtnQx3ReWDCrRApbkxOuz7vjoIVy/cwd8mD0FPC
o/JN1vJOOeZp6X71qow0VWSbwhyeofZsLob5biysL1dxI69Dfcco/F7lZTwmXAg+g8DGt5li3Xb4
LBx1tTWSXRo8SD7vtSG+3AqZmpO2TEVuHQ5EfAROsQHUCi09LUlAlfFkDA9zn7+UFCoM6oZY51tb
Q/JiZMlx6dK3lt8aB/L9UjbnhA90QqKnD/ImainIMG02yvMj1T0m4qvJ3htHD+0bief48P42CieO
lYFSb/74y84p09uHurzNmfGRgr5vSNP4cVo94FcZ4Wdcc58mDFN981npy5tvmtfWad8zw/9whlew
Bz02F7ETUt+WTvoG8PaR+vdzlf/pl+WlKnfdsm5z9RxY2budzFuTZajJnoi+e9en6hwYyPpq47PP
gt84PzeNcSJ5JFSF+KEWaV+52ZfjKXOn9+gM3QRRSpAEgDdjzqVW/og6PyeCQazSljvRpdmjPy/i
Q90eSbmWfrwYXrdNXPk4OGLY+TRyP/SNVkYZDH5UVYyHajX1uJGdf3IanxCvps8jW6LT6HMGQj1L
rbCdAxUKUr/31Zyy/tl9w/rMar/oZhHpVt5ucq9f2SLa5LToTrsJqr4NZ8NqEUTTv5mk/uc0u5/r
QvgqpNuHZ/K9lcYN0Dbrx7Kt863wls/JMSQSMHhAbcZeWc2evcmW5GVoiTOrtIFhwWwv6+wOu9YG
AO1kX6J6mk/poA0Hh3D8EICh3moelzay4FtVrbxOBqw3YUNFmFTQE1gTeAhIh/P4RCAI1NGbnftx
8R/9MfMAUUuL+auNUX4a+MCMDPFhZe78dD27lMNwvBL7MNTjbuzcz5yLjjGTUjkvof3KRjOHbBJk
sPpCsBwNOZN7ZlMP0DT7ErppYybG1cyDh9EBunbcfU4EVkhUaUpLKqS6Pzz51bBvdH4L0cRNZm5d
X0WU/x0mN/n0gUk80BDZiaumQZwuqn10B+scqOFGW2nPRZad1taLYL8ZHL3+S/LszyaWzcIE1Jk2
nl3d8UuTgsZnmggr26CGVAfEvV+4AvRQrekcryWb7WSMdpj6JVzfrEJH6MR3+Qe+nt+WWbs7JOWH
yi0eJtnsRm95ACWrYoUGPbIcLNhoPMBW82brmMXZY7C9kZrP04KjIZ/fMiJj9nOfLWBpPSI5fziU
uOHgYRsnJCHjizpM91qWNaiXUEQ0johRe5lHKydR5ucHymVPvo6mpEu73xQSYdljg6ZKsHg2+vwn
W+eLLHj0nf5xMPUn3a9/2+tyu3tAxWiLGogNab5dS5sJ3EsPlV5HjbI/hO8yaTja0SYEE41vy9A8
lj9G5hqoBCdv09WMA3UFp1vlPLnC/xR2Kdlc14OZLsgHin4+kLZz37jpRdbN7xUrPvjm8MXn+m2U
jR6uhbfj/7yikvu4QVv1bRahZRj0SYVp22VAIUTnLh4hFQNMx6R8scEFMIZTOpFfKKcPo1+JnM4u
87p+5vZqAiQN2xZDGwpScVfX+cXMOOFYXbLNWGbFdhjWHDllsu1E2yNBCFisDJZtU3ZLREhDG9q8
WhvZ15+9MJ9WXu6KF5tvcc1Qt/MypsTDHgYLKHhSSQYTiPStssWwmV39B9hgjpeuQkop6teg6W6F
8lBHQtYEufZF3BPGtMkpGDWWgIaXYPzJKkQ27eShwO6ze8Nri2gskVdQ/7rvyvmH1X/aq87U6FQb
H3Lf3cNzsxPlBw1tYpg2U9TdEE670IDmUYWUrXaE9vosbD9u+IeNnBCuTDMzp40RAI3PhahDfUPf
ITKRUWfevjH6k2mcnSa1orUaJw4FE/UwK7MnOWutXNvC7WzTUediLhwW5KTfiaV5rufik6EMRKQx
dgXVH8SOMFWOyZ3VsrZZLY1fKKDDBqq3ISdm6wrxsi7ufV+53xWxrqqro6KorqNqPtoe5WOtQUJS
cBRlksXGNJ8aBGVRwKMWTZ1D90YqtI0916e2FHd2MJzVbJ6kMvaWPXgAy++US+vbYnGfKKh+Gf1b
FD0dy9UyfOdDer8M/aGS3kVKeXbKFspHTns7Na4qAwQxzWJHrPF9b9gfXZm8rdP4ilH5LdXnLvR0
6wRPutV7DYQ5+G0isz2kUzdHiwnIm0lj2K/+CF607qxU/4HQ2khn3QWVc1BuwStDKdNSJ21EUjQq
xS65ehWx6FiHQmEPh65ZULGb6p3Vy8IR7XUAXO1nk0M96ZJzEk4Mg0v5KOVtJrw5QPGOowlXPBzS
UfdV7qMyh38kuFWPco8bh0RVKBZ5l7N/bTzcA6HZZx1buk1gezX9ShFOb6xFvZuJn0a0cj0mM7Cc
5/UJB/jobRPVluFSW22siOjkObUhjfqn1vSP/Uxz/K2oJc5HHsBacIiZK4KzvnpPluQ6FcNR1Op7
hN6a88yOOjS8wFOkvou2Etu0QfGsUz9CdMkJg9S94Td/Vh1ofvFwGo8a85Nh5umhqadLx4+PHaxH
Zx1E4y57t+PdbAV6nQxLUC+qBHG0BEKSoOpa1Z+WImiizOnuJ7c/Wsl8WHnjkeLs6FK76f7HU2m5
ZTwbdRshj6PyF1Lc0fxHWZu/DatLI2KHub2lxgQqYODAQdEpudzR9cg5u+Q9h1Pl5CGwa0aQvfeY
kgewaddkLwOeyQ7CR6D3QTEVL9k8xmkXvHea8+YZBXSCuHjcsF6mPwRldqRWkE1KKyBzawS5oOyP
lKWdpg4NwriwnjbM50VfPwAXguO0QEAzJPxkZx8t6ouVNVtLki8cTlk4m5xYgNvIMM0DAzg87Dxk
T71P3g3RXb+MypyR6rjxwF+9vEl0l4FIZUlP320nlO6ikfI/yi32UgsEs+v3XZDilDRrdU70kb27
QZczeq7ENyW862AN3l6J5pbO/WCatrE1KvclkL5+wCe0RGvvEnhq1uxymcH7WLV61Je2RPvNRq8Q
Q1x1ZBchItt8Kw2Q32JFZ1e3C+59hCDtTIXARHbG1LkJx6d4MWE7G+l+NDMYv2+lr9gXqIEtiOwv
8ld0U4+6Kg4pMrHBYA+ykASkC8o7/6H3tOfVN6+jZ78GaAsd6P1ukjDSk8mgYXqXfl2fx947LSVh
va68SdNv7e1WLiNT4/hulAHVmuoffTMdBtSKVuv9aqflneADHaixW7ZlnrE8EHC9z+hiQmOSMJ+V
C0SHYY2xP5lTqILmPFrms5t41COo+h0G4W4E7MXdMYl4HPWnPGXua1znZa27J1wjB7vqDpoHM9it
+9siKevsWUu1u7FKXtLUvYhAY1fvT5itzqa6DxCXhaZCtt/UJ0KhELUVGsdwmYWdnW31DsRYzRe3
qqi2LedPXFCBVC8USeyhZY8Ygh6rmvcraE6jq52lqV50j2lpANjQc4ZW060FOJW4rs7yq0eaFCq7
gjtT3gyh0Ed8Q6zkdshTmZxQJ7YR1v6XvmBQz8UpheDrnPrsI6pkm02Y+q30waFaSbectyo1vpFf
7HsrPY11ewf3C9pZj+Ho9181qGqkmdr9HBSIWOUbYoywqCj1yuMinV9SQ/6q2x6Q19zPhPSDK8gj
EZ9n/CdfjuzcrdCT56F2zwgDYr5sOBlmQ4m8RI1AK8C0InC2ptdF9YoMbC68k9a99yOyv2QsTnRQ
pbSkWKGeTe6mN3WDqa58JTf9zdLcY4G+Bc/Pm72YERUz9xMjAzCqz9sCF1+Wg8+RmkkQBRvOrLPc
Xdmzh2FTTK2KZU++iZvCwK6PYx48E5K8U0Ead4bzWOkF4l3nQ65I7tClHyQLt6c5+0Cbn20kdZNT
RkaDZBc5TGesa0xVF5YCD4mufZqWZI975V5bEwCH6pconb1tO4w733ULf+WIBp34mr2Nvf0J7OFt
yrn/4lZ+KnWO7wABq+s8dp4f1553JQbwd4f4Gk5R+2EmjAfimEvDf1QmqFCZwiZ2kMNx3xO1PM0o
hpL8j5nXcrNkH3pRFM/sUi8tawhXIfS3LcPU065F4d/JfETmqD/h13sEO43amzvKoDpuK1nfNy1J
LL96eG+COCEVDIFigZMQapnsaMljFWjmbixaJlSLVO+VQWXtpo++dXe2tjJJaesv71Z81QTpwy1b
NpkZYQxnSbEEsAkscDCLVG/JjKJKLxnJxz8Wt2ToznDqbVvu00Zc5q54qoP6pAJ9hZLqWUzpFQK/
H2TU5wNITUmqq2d6e4cqL9+i+CoIdPhsvTxqs411rlfHKc/g0BpTi5OxOs2eBqGz9L/oTX7zlGXt
aB3eaQV3g4tVFXPZoWU8beohal0rzKhH2CA8THHQDXk82uvrJHQPEn1O92W+mLwMpnliZXt29BpO
F6MmNqEsDFYE4/X4gcP6OhH7rY389Cqzhr3E7rgbpXjOXO8oGubdIL00A+Fc9jDuOcxeugI031uO
HUxya5nxDTs30wScCznhpE0nGxUU62dUNzasAn+xII38bIGLDQCanBYGv66WOyn9WHPUqVKsrE6+
sZUWYx8xQUGyg0ZOLfogfDd5QB2KZpFupi/qujQLVC7DZDAve8TUOzfgogjK+nHQZg1drzxV6YJq
kM+xSfWAx34qNkY7DWhY0xeGqtDorXg0lneDmQyBIK+9FWAwGVttOaCQw9cGTU4HAIYOZ0KkV0LC
NrJ8NBZr4rU1H+i53Gup+70Y2WFU0EDEkIcQsROzAn+3dHKLne8r3HUDrz8rczMbOxob0QHAtEYD
LyWt4lGT58dm9u4gzOJOyQiz604kxq+5rWLSCfLYllx/esNgvbZLtwnQSkQinWvI/akJ01wUcdAE
rIOuxowgxdGB5RzQjEa94W8zAZdnu6Ttpk8lhURcWx2zouWDGJuz/eXOXCAIYiOat3iiVh4b01aY
WLP6kbRi5MAExYMMW/4U9xavyoBnZu43rmrdcMntu4YOt50m/EfMjlxFBWIHfUD0I5v1d9JifMqE
elZa7ofoUYHlkpQtZMwehOPcIf3eyTTjdkN9BJ7T7eycy3boWRcyUpeqfmQfL5eX2gx+GhQx4VAa
lzot91bi8MepY+KaN6nDseEpCt6cBxeQMKxz1nXPHiD602ecSd/26D31jf1klt5LwEy7MRkVLFvt
3dG+927MIBvN4ySL90AznhfP+gpyZ8FmI04rBiY28PZ9mPADuM189Wba1aTZgrSN07XD+QssnS5Y
x+aScYuTnVZlGTVeCoIp5C935o91ExRh6Ivmuv42A34v3XiznPJX0oOOr6JO40QgXPftrT65w8Y2
xRdz+boxPdHtanrUN7Sc8WPqHekA4ULpu2GL0O/8PfyYvQuECzaxGlMEqMYk2k5vmWa9TO1yLEQJ
yGs+enbNl60zHivWnaXj255d976zgUFb9DiBWIHeQYGH+Uch+q1WifrG0LkE9Deimji1sPkD1+pG
mBc0hQi/whLULa9L4J0m3BES3ahIx4ufWWd7CvbGzKZgeldha4DuboucLI2ZgU4SmVkGApqxIDJh
GnutSg7B1N4npIqAhYm4WtbhG5BEnrES1aegC35net5g4MzRyc93SK52VDTxJwFRDUWeYvBF/Vdq
4tdoI4rDfbCGfabemqH7aLPlQnIy3UaKLmPPbEDE9Oy3mdTdNrcYoWA3J10/0e/dx7pb+6FNFrZZ
IkNGKM42VK1cJy1Dbi8fZ9vjQ56yuCRlj1yrLGoqBTlgp+MmG5UWdgn52a2YtysiZkwgcMsaMnsO
d0w4QoO77AfWq6X91jOrv2EvbF4Y0Km1BRyyqnPid1+JiUgo8Gt+NY/S8Szl0x9Rg7eufmYL2+sG
4gStHeOmLD+Swe0Zl5kEcjlDumn6zhZuRgxkTvfWkvEutGxc2Ry016Vr7gyz/5C1wwaLGRPPn6Zv
QRiykAIxXCVjMeKWb+5G1/7U2xR99tgMH4MIqtesRiGTuy366Q6/9tahpyq2wZ3ZnjXjkrkp4sjA
7j/phUOaY42YjWyvQoY0d7/Ju3vnGazCUU+wOcj8mi5VulM+mktag5Sj/TiYB3aGoVoIlP5bKQAI
6QTNt8VIDtXdwXBkvFRcUK9+2h/8wRL7pBm/zaqiJ6LnrEmmyngxVDaHLu6BKOMMVUGnHZyUfLag
ysHuNTeX535qp4eSeXRTJFSel1yLUe1OXxNW96jwJGA93oHWts9eBnoGT7EPRvHJ2YUrnigMRMwq
Q1YZrEjpCwK5tZGHVnUwxHR1Pq2+oFE2rV6ysaJSBL0ldWQWo5OozmT4mkfXaYuQsbx7XFpLPhc4
BqKUJFQo2mRld1lox2qMYeu1tMDznCrMKfYzfDJ4yMwNMxWOFvW2ekBu02yFVc+R7o7lKR+YhpqO
x2VO5MTB5CTyiEQP+TbpmuOGIh6+rIJ+g27NLsRSes+ucJIfA9LukSBWHvK5m4OtWi1zL6ohjaxJ
gdJW2BHaGnOVk5kDHTy6s616FFRDTRyCnw7Nvims8YECWJYYnqoY/PuHi7eL+RxxqHTpl9P506EG
ir8mvbNshejrvVhqnhijtLarsj/tHgGlSsH6sOR8U+K2IDBDKjBM8OmmW3ah5iLuaoa0fyjXfAmR
QCCupmGGLsh5Sv4UXqH9HrpxRlhvK//kOlJFDL3qvQbS25e1PUZ+QnckXOVgvQIB98wbGcoToxft
CRu4cU2Horvrvdz/tBfL45NeWwQTmiafyQQp3+bULs8Z5mkmjlJDeKMlXZyWSLY3nZXejiDu8R25
afO+XkxA1wlqkGu9YvzxaLy0oD/Kmi9l6QyNpkvlQVQ1y2VN7XZXoXBkSlOIuhY3PTqVKS7Dir68
sG7Skza5ybv7fG9QDRUXTj7tUGegsUlH34wty3V+6hlVQVYjBB51Z9qu/djQhTJkUZUo9+R1oAJr
ni/vE+8IChEGFjvAo7/MC6kRSk5ozKuEJaE1jHeF9JKXOMBUaundoVQK0ULmYpD1mT113fSvnQSU
F6lv7q0CncFcGbfPLl0e+TftpHdrg6JTdXcl2j3ColGB2ZYt7iZwgP1UNu4uV3ycReFW34PRO1/+
WE7bnBbKXb8m43MFmnPv+tzTfGTiiZu8usCEcJorhcu161iG4EPigdTuu/ZGaMuZWt7W1G4+uSA9
+5UenNo0CXb8xxnxAEmxHbPAPyRZoMeESrJxoT6Mgnbsz7kcMO+vY38UU5lf+rad/4gecKfUsLIj
fSnuvR4zhOiq7uSWNDY1buZTBWPM93xp2tHSbA2pR+PdWQkCngCHQmxlucEEU2J7Bvc9LYvs8fet
xhMpCc5Rttn60kuDYRekJEpbud6jT4ZUZ5Q9mLVON83ocwxU1nQi1xvQfSReQqy6QWGKWSO+Y7vl
GHxDbYd+knyW5lTLSdvqFWkbqob/dUZbD3OFy10vGp3L0/FfLb6pp2FOHQhwg0/NFnBouN1DXObD
hWZ5scuxVG2xOaUUgDfiaFg+LFkqu60uFiOWpmBdwQx+SZpguNqYsePOm4y9YRW0fGZtdiCSqsA6
NmdbJv1lN+RJ9VoJH14AZei2Uql1sNtO3k9S8Gzf9JwFbhGyeSzeeEuwN3RzHQ+r6e2qCoVvl5pZ
3E3z7/ZG7k1535y7JPE2mBHdiDr04BQUvK+lICzY6Lg6KA2VlwmOU26Ah1hLrd4+q9axd2iQ273m
ACkW/TJE+eSiUMgc/Y7NZEUs7FDyKr0SM0ORbW3kKnjiZX2PvvzBz2z1NBhyPkCKw0MgtxcR8V5o
Z3EZR8xLqghHo0XSX9gF5de9Tp/igCh62M6rh0nQy0s4/2kIEMjoBc74GMK2vTplUmGBHGRxqXwU
mTylRWSkQn62omofJa2VO0yZky4jaMWpJGGBo6b5LkAdNpNY1KFurOCw2K0TE2o0LjlQV00dty1K
bnSR6eKqtKy5ZONsDTxHY7kbSVcX4SA0GpP6VkdIwhW+vM5u4TxqXCIy1iblDPwxdTb5AagCm74+
mmB+FKvjs7Jd9avzRR5ElfBwG8tk1AuYoM68SyqBjd7RSR+IirHlSNb8Gcm+5Gx32bfyrEfipByC
UzhyH9c6qPy9V0st2PjN0D4R2pK/4yw2poNUnuC9Hfo24LH0Cu+MCCHXXkdUYfadpRF+8UAHYYmR
cKXQ/j7jri0LJAJ8Rcdk6RVjqL3KAUmZmhyFSoO5Jq4aKKnvgdaxBJFLoLjMUjmPJB9MznyzJE3e
S+0MpROnSymTY2YVACGef0uM7BprcrcJXgIOGpxXL7mRJp+iKdUQO1MePJJ9hehsaRxUYn1/MyMi
g12DsLSoiWR5Ypl0N5KHuyULuHnyRsVUWVb+IsNsyNHnsdvMmPD1dl02qk8qBeG79JP2M5bJ5CIK
6Oz0zhty8Oicpqb6KVlvLVZkI+f+xU+MHIw18c133NJVVPeVH696zmerIzho4rFUbQMuNGbDIbG7
bA1xhxAXNZnYCWPU18Rz+HPNd8nSXlhbJTN+LvmQg3niTGmacBVN8jspPf7R8rkVIn/gON3lbXv7
SZRhApSac6XO1GMNdTQVAeeWJrvWfyK9Y3q2WFmf57niOZZuT0Vu3SyrtRlTu4HdL1M4dMn/cAo4
M5KpLiHeaDshTqGTquwMYr9QAsrYJk6JbXYeboKsxAZT0nxca4e6nPTkoImgLo4eowJqotnFzDD6
GHDvU56SWyqIZRe7pJ8cssssc/rWvXnN4v9Gli+nW6Pj2XJF5BeYEfKv1nuymcJSnOkd3dtJ70c2
/j2N2AChblu5s5abtCAIiYgLCcjgIUsHd8L8GFTlYVxzRLdOmEGEOVRKlgLKDo/sP9Py/vv3/G/J
T32ticGqq+4//p1//+bzUFmS9v/lX//jvvmpnnr189NfPpt/v/3U//2f/se//is/8z9/5eiz//yX
f4m5zfrlYfhRy+NPNxT9P39P/gy3//L/9wf/9vPPX+V5aX7+8dfnby7SKOt6lX33f/3nDx1+/+Mv
UwfA+79CAW+/w3/+8N1nyc+8fPb133aq7rr6//Hzfj67/h9/aY7+d1P3SKAzTJOXnui7v/42/fzz
h1zj7y4Z2EFgA7+6ECYEplUUQqX8NO/vlu2bBJq6FNJZpkMiX1cP//whw/+7bhuYpEyMnL7h2sZf
/+tD+Jcv4v98MX+rSD6os6rv/vEXYwz5bv/zC7v9LV2bPIHAJ57dCEjaos/iv4QMWnOCc1GyW/b4
Ooo9ONjw26hzDAsS72jPsWytQ4iRlwo6nzbt8WA0dBw/pLdmERyNPtQm0Rg1SUZ9OmbYcSul79Kh
uy1TXW/0BChbA/VNIrDeJhqXb5E0Vt+xw6pRe+IeWr070x6sP+gBapDCmWML1511n3MoEktnJBr2
XLavbk/WGZfW/2DvvJIkt7JsO5WeAPiAC3GBX3e4Dq0yM35gKaG1xmx6AG8UPbG3EGSRnp7e4UX+
vbY2KyuzYlbyOtQV5+y9tu17GdZIE2T6rU1VNljorYUiSG0DIu+CQbEBK7SZxBsf4R3M1zTOWuN2
8hD1Y3MhZ0o/xLbeJ1hghfE9SeNI3HD0gNtU+7VprY3CYhZSLAg2CzWwkQKoM8NmRS/RrjgUT2F1
Q+ZfSdWEZqzxQArSAElO5RDt6pWF0VDBej66PAdECCixaxp9ZWNxoo8VvV6m5RQh88Ra47kgvOhd
6uHU9EvfxxalLUe1Dq2bJHeKJFpMJlTgPbu1sl0ODu5bahxsgDeWZvjWy1BFfrzxM2OcNtlQNXI/
ei1F/dGsEvOlxab6kIaKjHaVn9XGnaa1hXWrklmq4UoHDLLM2bjk6Gitmh6k4/eIZNTewGcdCByk
2K4Q6LGXd8feYmEwFaTMrq73w7KE2yMndnlrERDwAu4Co+nSoe4P2gaCi3Xb2yK7sztN524I5z7L
dJxdTuVN+NiNdg5wbS3dJfdXR18uAAl/pvGgDrgJe8V2e6/tUjetDIu8Vc7DYss6Do+otcnDc0E0
sZFtbDKhrtsu9+vvMeyEgR5vSjR2yyslXbBGOsKSeNa6VaaKFswRxBmClDGlO0O0oEA2DQ47Ab4u
3wdjqZV7GYmCXvGkxBFSJ8czzKcqVjHVwmd0tO9KOo3GvgztRt1CHu7Zt2asjgHZ3rxXMULFdUdp
2MP2UTnTHNdIo31J/IDWvmo+B2cckRBwvSXCJZ3ly6j68aWxA6HfCC/Mg00Ygo9HxB9OZJuQfelg
VSkj8aC3XutjrkEn49pREmdIn0IE4dStPWhMeU/bHURFQseTFPbWuHIayyvAgTSJc20ZVlrMNYps
MO5q0FqI5utwpj3qRdMphAqQrUmmKviVFfAHCgzCKieUhIqkqExb3h7CvW0UWvJFpTg1bYPYioc7
R6Ia5cSSp9R40UBXaNaBJdxUmkynne1Fk7jl/cI7Y0UgwdArsxI+wwLTvGBcYGoq8A0stDAzObHU
hZXeBpZCg6zSqqF57foq77Y5mzUHgTWC2UUcMpuuOi9PHkTp47uO+xJ+ktAt5UtijZTnaeJXJlI1
UqZ1sD4douwumF32dD+hLrWqsrJgIajrkvvZLCtYQlTjgDl+wB1fTBvJ5re6rtouUzeejWl86wA1
SNecQ8i9DBrdKb9nZUZvt6eSbH9QOR3puwl9ChUNnJys+zbzhM2MelVbhF7dk2w27wz6cErCjyPb
KvrEFLCae+rg4uMUM6EuG6POE8R7aNzWWpOZuJ11BGkupQ9oO103MKGAxtGzmxDVbbkPJ91Bbi8p
d5nLDAmfSRPTV8XW1MxvtWFTvyi0PjF2vmYn4l4g7zN3AfXBdiUmQlSXGt+i+YX/I1vlCMkoiQKY
jPAINFX9xeoR9W+nIW2e2JP19yOQ//zK8sbI2oFEUbLPrZnPbKq2ivHeZ12eIBOh9rFKmMvi9dQB
kn4cJr0zVzUwIrhdrZYFdP1A8PjIWmhIJVpLQ7LV6VZWHEYojyXZFF4hHkt/9Io0HwbHLNAc+hPq
dUfE/g8F/2O9qKzQuLYsm3bmhM6GFnZiJ69w56rvAVquT4Kx6zmsecBoi4ms3cRWCpuxE5jewsmL
k22BopGuuSc5t5PPmqkr5p4JiQikixRASD+l0f3UmklE3C8alqTb61YAImAdp5TvcL4pnahBmCWp
r6X4zCddWaaU7hBdKVVDSBAPhHICBQ7r3m+7isK2Q4arvwZCGClYmWJmb/YJrbeJWr362JOGSzWS
GEcMyyX9GrqhykuVDUUG3YGtOJ3dDITGpjaRg9EgEQjPFEPls7DjLImeqFTYaAetYGLRstSwMj9q
RkbZJEBp1Syw2ftiK3okFUUNBitPijHbFEnKO4drD4kWRWN/vKlRClALaXvCrePSH1XO61kT0RT1
m2hvlmYhPoH2Tzl7WKWEZusbzNJxJG00flFVLHFO0B6BjOOEBxGX1Uy+okfH0lRke8/Ms2Rp54BC
Nn2LygwzfNTSemgy2jVeUuU8CL3zUY6+BZ6EdZk1W1lGVXvIixLbSQzLNaLllSHBjIwanBaa13Ln
1ZN1a6Yd5QKCFAi1o29ViOey64MrI7KwvY7oaQbercDonqIOfhyQRNpf5AtLm9JWwYk4KNLYTUNj
XSO28hFqRbdgPeDIjWCixr0d2jVFJDS6KgBWQ6mXrW5V4xqiGL3F3uy16KuJrGfceRzP5MIiyLLf
qwpwCkwMMbDFEXSF85RoKgpO0Yeedguyau6+9VEor7OudjrO/SQBusVUYIntghByV4i7Twfbxtmz
c6FN8EYZJhiTO/IBa2dfpmqBzlhapbdSHGbIayL2xL6r4AAtcEHOLUX6XXWQZk+jV9O+VqnyYaxr
kefflqlEK9kS6gmhhpVJuNB0xJM5ZmnzewLc39r+X4df2SrnP5qf9/o/nxn+PzwkwM//Nw8J//Et
/4/HNvn5rPD21/86KzgCJpYj4TBLyzk6K5j2b5olhQkHFkTzjDT+66ygSf7M0mkoappKEIJxdFgQ
xm+qZRMYLwGic2KQ+t85LOjW6WEB4iM5dFDC2duTiOWcRKJ5ugiRImsY1CHpJE9ovnJ/DzM3NO4b
y5jhsICGTf+DqGXVoIxk5twnUdrypRt2YdV7DpJtuoduPySfDKUI6AEBe6jlyo71WrlTaYsFX0ZR
m8ZnYZIO/grkxnaW1MCKol8rHAUEjLnIb7Q7I4azN9OJ0nJ4zSXl8pXBRouGC6I6cxWPMV4DpAUa
83Mj+xRTEPbYuzb1WvLT/VpLV6rZoYUMdA3X74hcLL9CXVE5hzixeufJ5keKK2RVaOkh4iFYUp0y
QDXKkarQPnB+QWFLgzbvvEPXBHXzIfYnynY9zAXLTayiSFZRSvbrHr+Zgmu9NHxJiz+oX5EfGHyZ
jWc891BnurWd9OzG+7F38qsig13nFJGZ3IVV3NHY7Qj/oqzsl8NWTa2ak0CatXu2qI1sZ9qIgbuE
g0c1cP5v0AR0DlYAt0oNtI8QuXwD6x/g5ZfcDnPnMORajfXKESJ8sbRxggQQB42zUhNmu7uo9hFk
L3I75mfVBiEBt302Q6FtiRh8ZY9OVSIf0Njs9Fk7NvdGlnTG3h5Qn4PY8WNYvsjLrG1qJ8l0Gwqj
yXeUTUS3lZ5KCoBRFdkH+DmwlLucpdflqBh98NkKwbFNvVFeV0z1bAytGs+H79nd196ivWUU4Y+8
SLHiUpafsEOGvXMXFHrhoYGYZ8JYluO09XEKUMsJ88q6T5s69jo3oRGDUARttbVsNA5rWzYSzLXO
WI35NvWVRjLr29Ww9UyM6Td6Ww13qhSRulMHhOLPytskXuMRw6DwNrnjxp8n+rdJ38ASEX0tRgm3
w7BarWS/2NMFGt8WDM4+FZ30t4WkzmY4qeZFqXlT08SoomJnSnpq9CuWXa9972S37QsN2A0VaNao
+G296t/WrrCNPGdX+0RO+tE4GECIsuCK7YR4BsRWDq6hQtz0qenmnPGyAlYeiCT00G9LJvrZin2P
rNB2yZ6H2sg6pyCddjUdc6X0/Y3S0xRfZJ5etvSDgJqvnJ5tOfiieaXuw1E1bpy3FdzLB/ZKbdR6
KPKdovzAUQX7OE2TYYP/2dBvwJx6eGlDKWPXbybT3gFqhTRgFEifgKCk1V1X2jkW7EIZp++lAf/1
sZgcuz80bxsRClTecJO/bVA4a7JZ0YshVNZhWnUPcPZ6pI3INghIlI7iA8hu9GqjsEOjc4sOlr1G
r6F44ryuFst26pEFgkXu07temWkujhoCuPLTyPnCVgvnwkJvYKC9+CGe5KuC+igiLGVc4TCGxFjP
b7WdTP20tWLg645bil7tmgWxell3sKOGsiCwWJ9Oqq3QvK3ysOT00fpoc3LcMV790vixrGvs3Vn0
nWKK2bm9MQQt7AVkPFQZqTYujZweAhLsqVIfwrxLHLdWVGgJkUotAqWpnTOXgc3AyAdDUW5QoWIA
0kVUmnddZst6NfrtDAztzbLeNBkNq6tiypCNASd3KjcTyUCcTNOjuPXDiaYjYMp834O3wGpmTb1Y
9orZwhlAzOO7kHH8HNcf8WkPmVk6P9JK9HLrgHJASaD4kB6EU3Q1LkHOvntZJEQKhwo5ghvskzSK
iOUlVAbAufU8eEjsNwgyrWYVaHOucmL2Sr0VuvBsdt+BhZFUVtrHaoD7tYSBbeAZrAagl3oMyhs9
QoxXsVVVXGWcUbynru2txyFMp6fOEn60MXMiwmi7i9gDlt98060RCkPf4qVuAvavyyzSfIP9cJ7i
gWiGFterD0ZxYbeJTLFRpSSa+16j6NupSjLlAHI8olsi5FSuxxibNCaphg2V5qn9s46JwoAhPtA5
KdmN9/AbHHxjpd3U3fXkBLzhdQep5UAXoG9fvNQpy12ml6VxUJWKc2dfAxxHxlP03UPPL7Tug8kD
hep5laQOp09j9pRnjY+M1VYQB5M7WY8r5nyjWqZ9g1dKMaYseg6qNGuey0oDYt0j3wbFFGptfxPU
LRb/pOGDPojBHKarptGHD9ogOVrVjQS4I2GGPmWV0UL7teNB7GNpT2I52FbobbPCGtUlBzuY8mTB
rkaz2PcDXNtFanD6ukrjtG3w1eejs7Y9+CBIG8yw3+toRXAPmIYMrtVsPqH3VZF3q6pzMEAYwPG/
MY+Ciq7asacm5dGmuddSDaFmOWQy3vz92vP/0M2nKVQ2YP/nX+XfXyrUd5+rz//1f798/mnL+ftf
+mPLqRu/Ifq2dXQRrEPiLQ/sj/K0bv82B5E57PIkyZ0adeY/y9PWbyp7URU1KBOPOWdV/VWftn/T
+VexQ2WLqNuWJCblXz/w36hPz0Xwn8rTzpzuZVjEbav0PWxr/vOjAKGhgoUg7JH6ygoz4zf/QO7a
+IoZaRku1bUtXHSqjrZVt9I9ulV//JLjyrg25zkdFcZJKXGoJJD+O1+qztHs55GBMYzcMUY2b6Hs
LuJ9tzUW0zK/E9vo93f0p/bIT2OdhJXMY0nDIpSXsBqLE9tJttQUFRGxjUDaxr2/zdbdVtsom2gR
rC6NNCff/HRRGtpI+gaOyiEDlhbtiOPbic+PnUlm/qDXvEv3zbZfB1tKqxeSzKzTlGeSsR26Crwa
JppiMmbmCz56bLE3yRBYBFyFqpPfBb2nFzalxa2BZoa5PG6UZsdZxnvJ9dh8pX4JzKhHzZmKSIYL
9nTNwS+G/IcswMZPBbvr9ZAH4U1rqMNHRck6ExBiQ1veAR+JZoecQWSakPHgRYh29gJp2x6e5k2r
jc1DAen5IaWJri4oYfjrxk5S8FaNc1PZrb8pTdl9b6cg27Gwafu5sTcj6vXwiwL59jqoi2prJgra
Wb9qk9RVR6/8FFda+2TaMK00xUMB1vgBFTdZa1u8S1rKlMuxwaSq/FhpE27UOIlXTYexImkaFWen
yG7UpLM3U1sUKxr12R5cSeZ2qC4gSMFeTt0qbuc7qLcUduKqC+5Vq7ZpQqrOFS1B/kvnn9n08Z9R
N8SEQqSVCVMGl8d9XMMWXGClGq+ceqZeNJG1KXu1/oxxSN2KSu8WVHexg1CM3Y8N7lFOU2JF5zGr
N3bkNV8UNCq0Rke0VnIIxavjVd0mxtGIhl+M+pLqfb4bTTO7HahYHUw68tukrriMzFnPTfPJsrdl
WwHr9Zzoyelh1C7FoFVbW4462t9p2kqt1p4nz2pfe18FUle1z3rp1esK0XVGzmJTPtZO1sOGSivr
q2OnUBwc2qgigxCndiMf5GRjCUyH8an1IUzWQ1l+o2vOcSDX/fqGJrp3KyYyDDRgtGBHy7ahd1um
9t7p/d5ftrzBxnLQI+AbaVFGPZwKX+z6KW7vnUYXBwkr5TGfEvUzldz8BQk/hAb4EuN9neTlrSHr
SAM+kepIYtiB6/xUu++WqPzYZZAbfbAyolSSRknWsZJxYHXMUvZgN1Mrd6cIkMbOmcruU9WU4W2p
U8Fa+noGGylyivQmCFosxqztSGtr29z2Ulc+q7CgkU1CBL+qx56OmKc7qUM32EmoiikG5Cm1BQ0C
DiNn8ygxK8ogUw9S6GhgjLpD+TVIinU04AhkEBEOEvQH2cZm/+nh6PE7smQMBNNmnjoImnq/tV/I
DbMoW4NP8ic9+kSugPLSFrL4MHve6QAQiAa4vLC2g4LkhNSKvnmlkdm0O4Es5FNjWsUVvk6YaTje
16NmwaSWSjQ800EAIl4KisJun809d1PreIcoT+T07GvHe526KFZXXmbCa6rQbSMHHdr6Q8Hh/Js2
0CKDFeSAERizcd3KUuxSLxfP7HmA9wbc2bXd5fkmifJhXQVJCPqdTsqhaLLpC4EvBopgTUP/H8a4
9EYp7EeYf8NNIm3tqW9ICpIinm7J5S4OVRCgBUXIgvotZscP31APyx9aruIm0CAvK4cxt/GxFlrI
JNXoUVjtAr0rzY1Z2UPpJlnabUtwTdcw4TN6I52dvoZm4Ogb0doBW/40aYOl4SflMAtcwORyqEYf
WkhnvEJe0TwoQYLa1GpM9lldXTd0akPvIxS58UcRKI65jCqclCssxrq5RGUT38uyKr5rgt4JGB9q
k1ku2/0gEiUAYdDiZ4vzoYU0y671eppgrhFp3GwqLwJEmvYxyujSdr4pCKEavJnMyYuYvg6gs0k4
Lzr1S/hMoa499HS1EVraTnIljE7ZdX2JW9MOk3wJp0fZloaJyD+zkHEutTx0thXyju2Uhd2+scjn
yGrhbWNrtGnXpLiFWq/Td40mS6SeZhl+mY/Gd1Fex+FCmoLIktYh6Y/SALRkzI3TrRqMWObR7EB4
MMp1CP1vTzuVNAVEohiq8/m0nQfS38T0sBBAeZ23BV+K0qSHv7J2clX7Vpm6zXToQyDStfyq1w3/
YQgj+zERhU0hItOcW52q1iacfOMbAHN1R/RQuCeTAZKtNZUPVKDqrxjKoo/oIqHboKooHRjZizBo
lY06TP0H4ZS3CbrlbZ8T6YyCxDtwOCge2R7QOKc3du2H43RfVlSl7NYBxtlF1Xb0DXEnA5W2KyZa
eI7BhOZfjtZTN4bmnpCw4VsCLmwXoxd8RNSjbEp8IQW0EeHcBI6CVsTizdmHRW/sPH4h7XhsOj9C
3PUHP+tgFBmmStTgoPlPRlwVRN1rI+QkFtRmLIsr5LxoTbD5+5hncx5MzhS1Nyc/g8Imp4X0zOa7
U6ON0TPVX2tTXd42RaHd16Pl39nsdHBKUjb3zbLflpEebI0QFoiTYe5dhKZmq/S0nCh0EVTpm1BI
cJ5TRBcY0Wv2QIYo5+HJoNyhtnV4j/7S3BBJAEOPxhO5GumUfEsELr7aQQq0tMC2rTjyUBaPEbx6
/G942YgqvieFTwKP6RPHgAIJnXqF1dlXG/yfvmf4Xy27Tna6b8n7wohw+KgDQVJO6qEuR3Ofr2sZ
gzXrJE9xcrSbYOyx+XrFTMFpfX+4VgNnXBEJlawnPzSfYtbydqE0qQdEGmdBjgoQNJYCHrc3E3oQ
tWX6u0RM9pr+d/VUm5iN07LsnkJUlc0q0ToLXZVaumYN1lK1fPHcVx0VipbTO6fuiZ0qHdopoC3u
4fWYpta4aas23xpNGm6YX8w7S+2UgzDG+Jvv9Nk3x4Aln4M5P4QFTy4eNGw0NLrLfaPZ9SEBY7UU
Mb76Iar868Dqim2IZu8ZUam5VgkyThciHRH8Od3s7Qh1ZyfHgoP86MSzubB2HjrPMW6I9lJuFKey
YXU42sPANA4Aa8ShbxntR4/Ek8cRAPB9JPRqnYiOJCijxOBtcaDUlgomgQPty+kqS2zzw5g6zaPN
NHJvcFRf1mPS7HCDWl/yLINhX4E8hbyqBdbWBkLwUckV/CkarxRzBeHaHPmVvd856a2BYO2ZbYUD
CagINPgN5WTN9lQfAV1ujEufkjz1nJbcI7SlT6gsuns5+vKzWXbZPU2zZm/4WnszdpUgeaYaET3C
JXgODZxEVmqULfjvun0YgtSyXbuCnDDFefutTjTaTZ0OUiFAR8e0IcOPojGhVrArHA9FXYuQo3wD
iN6TtTjE0OhdarDZU5eYGoXkQbZfpRqne5qn0y5hE0WcG6F8mHHKwTy09YSJxubWIH1Jh8eIEIwt
mm1yQvoG4YWFgGehybZcpXFVYvDsvWf+soX7Ocs47SjI/ujfk7u20IZYgwwyOJjuCkz+dCSziVWn
IJcqbaAsGRO254QMVIKl433vhekh5dP4YYd1TiE3IWJrAnzj5La4B5ZbPJjDMKSk6Bk07ATGjNUU
MpXoTqixNJfOpyDSGtz+wcT6lBvcktJIW8pmKpoKZv5dmmveYdDT+JBNuv+oCdmgX6mgxseVKKHw
EI6jWYPxUtOi+FyZQLMoJJd3SlM7L2AZ9atxUvUHmw8QKTRs+ccxjJVd2groW2ZtXJcZrh1NUhVa
sFFDgfS/9YhmnLVkjm5wXH5XMzdXJLL/+s/jgsSff+uPkoSBvk3YaLfQuGkQZGxKHH+UJEzjN6hO
tLOk/ZbrqfNH/1LMCfEb8gYOnbah6rrgwP5XSUJYv9H/muPBUVsTDmz/nYrESSivgSqQH0XNg36a
odl01H462RaJJazEQsutg5poE9NYNHn7AYT60/v1h1/HQfwnyc2mwGIQVUOJ5fgErcUOAmINSvFY
RLsxayCYQ6RStu+PclpesbgYqQpdNVAnUus5Ka9kZDE1nkxCCtrqDnHaztPQHjswKDu97H9/9f/b
Mscvl6RZ8+03MIGpNm3Jk6IAspPSSzQrcHtZ4GooH9oyO3j1+Pj+NZ02KS2GQTKJqNGWuPCMk2uK
FMXQiphh4DZ8zixIzdIJ8wtpv7/cOAYhL1ezNZ2+K/3Qnx9PVdbgkVjZ3ZogJb/DDc/R0Z7h6mK6
8IzOXQ9tV+xCgncLU/HPQ8X11KN3CEKaNdQvxHdhXSg/nb2WowFO4pLDtCVoKVfmblB+ZVr1fSa+
l+qNP1y9/2C0+aYcVZ8MS6OkYOr0Nrl7Bn3un6/EthKM8QpXAqzMEk/6Gpb6Jjko+TfyC13MWRdq
eL9eGOPBNdSZMBBnnL7drQdsFFln6CbRFe1TAK0BRuj7QPz9N5sa6VxGZcoyKaOevA2jBXARoG1I
YEYNTYNqkPchrC48Jk2euX060qBZM2xSljy5fXRE8GqNHuCXV+VxcMuH8j7cOzcTypclXGhCKW4g
qrv1QX14/8H9+uECW6JeqKM+QGsg5z8/quYxhdeEqpmBK8wDDsglSOcrkUwXntbZyzsa5eS7tWEl
DxpFPBcPreUsANWla8W1LlzLuVE4Ss4XJFA/WyejEGNXSj1kxiMcdzU16ZyGRTGpqsDyTBaq3Sxb
vn/3fv1+JTJt1h+dKYNa8sljG4QGQr6YZ/KGXfM3vDKL9wc493iOBnirZB89HvRZ9mBD4HCNON20
zQbn0HTpUzp322xePWHM9gO8zj+/AqDwiKQQfLq1Vjxgh15kFe700KNUEZrdKqrrCxd1bkCK4nxV
Ggu+pZ6ssxNYWx22dODiibnry8+N8rGxgmsn2OniwoJx5v4JVQhBt4LVSZrzAzy6f04SmnEls9D1
ehUbrWVeNWq0I6vXufAmnB1Ip59gQO9gI3My0TLJdzoRsaFLY+Gp8UlFrXrKShBM338hfumaMNGy
BfpzIOt0pQV4bvRUdl1xD5GMadb7FD4Xh2Hp331KtrG79R6Sj++PeWauZUieE4Ij9kfi5C1PDSNo
wpbvCla0K63vFsfjCvxOHPiXru7MB4WpYv5+mQpVIU9uI8tgGWN1hQf22uv9Yklmh2DtUDdUGr5H
G2OT3tbb96/uZEjJs2LSnddI09RNaZzMgD3wI7UKMdW35dcMVJlh/K6R+3f3Rr8McDItKRFS4mwe
YCo+qfAF0zkhqf/+/lWcvH+/DDJ/c0cvejKVAKJHO3It504Wu1j/aoWf3h/ilxvF/phtii4EryAF
Zf3nIZCEkFvi4WmNq8/oGRdBZLj/ZITZr6Lxwr21LI8vQlNaSeu/4SMCegWT6Eav5YXN3dmLcHRh
mI6O6u70aQO1zknbVFnOiYdM4utSfXz/Gk4+Fnpv3KWjAU6eNhGmQwRAEsBY4631bHqBTbkShefi
3L+w6Tp/LYii6eHOm6GToQhcTKiVcy2dstcGKgT4Zd6/GGP+3o62dW9Xo5smHn1j3iPIk7UhM0UD
+8kAgNEiVSaxW+kgdFQ5FcW+aPFuLhNqLD6BYH45EgvaEB8BBpr217oaw3aFelqlnSQKgFZOsKU5
R5KEHUdLYnG7R4UY9LcMTGAz01Q/5tbUvXK48Ff5DF1MkjnhBAbDx6iCrSFioAfE+fh+77aDdmN7
mKybQLNgUUu6VJUIdn7ayJWpAGSL+1beDoZV7LMKDlXUxRFZJLEOayir9qYuSoryFggMxwRWmGtj
t00TGiiLhFl88/5tPPdO6PMCNDfUtV+mmLRR47i0OrgdQXevk73gfU2KhHgM48L8eW6geeNDi2Lu
qNsn0yfGCxvJIkmfc3jYQDK5Y4cL31bWTfl35xtec0PTzVldwAsgTmZNXE5EaA1D6Ko0WNZpot7X
2ghVKbTv3r93p1vjt1fweKSTt9xXPBLfkp6946Jzkaj4L9Y+XaUodAg/f6BNCPxqna6h20bX0YX7
eXqs+X1w5iI0u5w82ev9POdZcCacMGPwfql/JXvMhX9NwuhCbuZYqcWlHv65LxrP4J/DndzVpkzI
6ygYLtAQUtKxQQAbXfimf1kp5id3NMbJ/XSkg40u4sm1ySM2oH07eJvBlOsLj+3sMPOOgcMtgkrr
5FKSKmJKqcDryUf7Xl+nq7ZcdFsAui6qu035JBaEOFz4zs7ePskqLpiyLPVtNjtaBEtZBn3RS1Za
q1/G4JbsCzshbV7jTufD+YLYLrCCmOJUzSFruxtqHlB0lX8G9F8v/ZXtavfebb2zkap4q/dv49kr
OhrvZP6VeL1GGlmEajf2Po9gryF0eH+Icw+Ku4XVj+24pp8KVMomJr3GgxndVTOSmvTNfFxMueq+
P4x27lKOxzm5FNrFZpvgvHAFNiUDyQ8A1K32QCxS/5VFRL2qlqGbf3l/1HMTIqsXe3LqbI4UJxNi
bhlTZwU8r3Zm3YXA9kdXqgQtD/9gX3E0kH6yLc/DQkkLUm2JRoPD7PmmsrOKvr3wVb29X6fvHw9J
o9lqCZsL+3k+quWQqFPJkh+/FLvyZlxW63aFcLHDXbPTttauWsV3zc0s/7WXaG5c8vcuPMiLv+Hk
ONB2UNsgkEWuF+pqsxxUHUhBCOyKmDfZ1vT4bXIpPMX5JoSfXhmoFW+mTmdHkFjhhimhwKYWaZ/7
ySatODTqOzCg9rKVQbkxupRKGFDrBPBiSAyC52mXamJnP+Ljm3jyUuhmg4l14CZWbvuj2I2v0yFw
s+0AxBVT8EJxLy0jYn76//1j02b3+fHGFtGEiQ+OEbVH6xq5SLceiYpe0GV041dl2S1HUqdJRlqD
0ErdaJ9ttAvL6Nmv788XBzfJz7/AUFCqlhW/oEDNUpVfsTG+/6Wd2yn+dVM19eTzntpotMaAAdS9
t0lR1FWr4ubf0NPNP/S9WznP0EdzvJppwhprxunW/Uu68nbNolnJPfC/1aWT4dmZ8eiezff0aKg4
RvQOSnn+pkll9xy28MBl4b+8f+fObjLQbkLMRk1nIOL7eRxwLaVMATm7jVtd9S/yMBzgdSz0H/0t
y+eFz/fiaCdXBZUFqgmpFm69IophmSAp3+H/W8NrBaeHn+3CHmqeDn55YLj6kQvaBu2bkzcvTDGs
DxHj6bX4DOUOrzvJDyQW5Fgt8aXtqj57vHBHz35vR2OevIwhdmhPyUu4NVfD1fyS+Lvsxthmy0tf
9mk55m2DaAp22uyC6WtZJ3MJ0oOoh3MwzyXT2nopl94dnL4lz++WNOwFTM9b//YfPsM/R507c8dv
pgNDuddrGFvyUezNNTTDpbcWH/UlYTEXZ6+zU8dflyhPHqDFmatpGgYTYLuEfd0Xf7dAwo706B6e
HjIhjDY4Tdi2QamKF8BwtmMTrJrWu37/tbh0ISffmQYWrFcnLiSXKFE8+ujt4f0Rzh5Wji/l5ONS
Qs/plIn9Wrd2vsJ1+jg8hSvA1ytQsRny+qf5AWnfgr19YaM4L/y/fmV/vRHzXHY0V/kofcDucG2d
M955BFEC+VsZTXOXNd3HfqouLCenEurT916enCKS3m5DiBMhsBr9mkTmh1Sf85gctxgJVvQhb0JP
v8e2BMW9xvpgkdL1/r2+9DRPtkLYBZtGKPNrCUuzyHeSXK33Rzi7eTx68U82OvmA60TO10iE2mYi
YniSjzpM+BDR7/sjnb0WnWOfQRON/vPJ0wPwHJtlxmEpKerPI87v0Lm4ypy9mqMxTp6Y6vdUw3rK
d4Ccg6V8SnaTy4jmB9QaYBXNDcHuj03mVpt/cogxqbap6PznzvfJd2dAcCEcb746WMAWw/XKP/ru
joY4+e5wvDQRwqLQVQCu7ylIrJDjlq/NtvTdYSnW1b66V7fJ0iS378KzO7u+HQ198uwUbPWe71Mi
i5NauYU+R36iR45cX2K0Tzvh/CD4zb9SZBt9+ftvDc0hKmeCtoPUTkZ2RKPjW5uLc7ZGvhj5qmZw
4Vgz/ytOp5XjIU5eGpQ0alDmfAIjxFavET6CqvFBWM2F+eTc9HU8zsnH3KLYg7DFpaA+XEj9oazb
hfSztV5epeLSd33uorhbNqhRKqf2qYPB7isVaILJfRuJevLd3ondUEz/4NbRTMO0bVGixRP184xc
OyViaUABrpdWr7aRfUk8B4yNKh/efwveHvPpMzoe6GSaki0iqL6k4lyv8L09yHW/mtx+Uy6rL7U7
uhUwtsfg+cKg4syLcTzoyb6HfApDy1IGBTO3FMtgOR3oeXGCgaezMXfvj3Zu6joa7FRd0igQuscY
DCElpUUYxqtJe2qdesF0dmHKP/tq/PXQzJO9Dt6AWgHvQzEE12OgmKt+DhohEvX9Czo33x9f0Hx3
j1brwUE0F6Rc0ISKf5Cf/Prp/QHe6q/vvBQzcOB4BAkYczCyLKJqSivo2b6GbtX8/mZQORDLeplv
ugPqXGNhfA1eakJlKpfknrXjXioYnPu2qbyAreI/VMBP7qnqFxGoHj63acpIrfmcJVdl9BLGKjrx
4cLzO/umGLoOzUB17F/6vUEaWr4zcmNz8pAD7/+Rdl1LbutA9otYxRxemaWRZsaTHF5YnrHNCOb8
9Xswd9emYK5w7fusKjUbaDQaHc4BfZ+afjBb8bNmTS/Xl3j3IWVsZFFb2myimeaAFZgWeu4UH7PU
Phm90Vmd9xPwueNe4HTLfttSpNvR0aVBM4tZR6EslEHNQCUpByrx6Baurz1eiutRA96y3Qa8dOru
48bYSGTMdFBH0GNqIMtZnNFVIRCEs0A2fcXRkwLt/c0dg2jRITxdd01mI5ix3kSfVqGZIFjNJznA
MGz3OJggEzKivgTIeI3JWW00Jpezo7unfyOWiSJATjS2AMWDy35e/cUbD/WddZtqTucC+ky2EcAg
39ZPHGewmxndLjNjSN0qA2AshbZAZXiRTugddt9Gpzp0h9ZunRhSr+vJU5O51GNpadtZgZqt6qGZ
OYz0/ACCpOtC6Fpds1bm+htBXlWJMpSSSzBgA5SbyBw1dvN423VjLr5eq8DsR/WYnOQJcL1DgJ07
xIF1rm8T8J2FSXBdp/0jvzEQ5tYDNEJZiXjpuOC5Pdbvw5yTGzutnWOTeNvEkYYp2UsHo2AsEdw6
kJYcuhfZQ8HyHowyznJC7STg5RSu75fGpmmA+2yQGijDrpKCHxGjE4V+e3319g+1gmgIHakKen0v
1REB/5hmBnyzCJIJUCyh9XhUfDO90eSac6T2LfyXKMYy5Exo/7nGTQHUIFnsGvKTWf9NcIxq00+F
GGsY2m5G3zSCBSUpXHQP30xNe4sxoj/sl3p/a2/ksC0/eb0APKYAB9giApOqfU6BJBED/llXX5Rk
5sRa+3bwUym2HJRlay9iVCpDxQTM593tFPHOLccO2I5KcMGpQKmBOlGjH/JuvK2G9QPqMwDQz70q
UZ+vmx1PIeYuEWNAZoCJB+zjev9JopAopOSFAjyV6DdsQoFGigD7L+HwLItTFP78qQcNVghtGjsN
aGsW7iqgsGMM1uVndDnGzlZa21ZBoPoO0g3KeL3+agGSGANlPG/LE8PcGmhgsCKAFtGIcnTHg5x7
oM3Nv9cfW0/2pbP0XextYBlJyn87yzrjNoTKXEwAVOMiacHQDZIKCQPiE/GvW8n/42x/2T3jMkr8
QjQa+Xee5ANW2BtDETAlDrDgPNR1F/ev5KGJGW2XmK9lGyg0Q15J3MJkgASNMTi7Rr80SCI/KT8K
L33k+d7dQ6CjQdtEH4qos09eCUCmkqZAmtVi0AdNIaa5/tUKbmQw8ekKqtt+jLBRaoC+RHfF0GOA
cWQ3CdtABt0kbwXpwf0twtjIY6LT2BgS6z3WRy0NMRNG/MIuwLkDz9hNEvZngKA+cTZt9wxsRDK+
RAX03jgVhEYceL0A78lVQgW0ao58GNz+pfoMYPzCIZzsFk8q3dyNd6nAcLYOogxqt+h5EL7p5msE
/vjrqvFk0N83Mvo50RdgJmeuYbyW7d2EvMVs/ZWb3Cwf40KGZY4AeoaARg1wZwIj7I5umeA1b4Zm
DwD/+RSDtcbJkSPnVaF2E9boNf55Ahg3UsZSrfQEJyA6A/MjFB4qAb312lHxljCvOLZJb/5rpsk4
E2ADAc0V4wn/HAXEiQC4C/7FA43u/DU5TARiArNOVXQsaOtKvtk4FeYFSjs6CI4SoCaKQqxbBn/j
S1DqQrHXQo8NxpguTUUZ+gwwbgqazFYBTL7xPcglfvy5NWLmQtPRH26giYiJfDEkLFsZQcusoT8I
6VPf3OQlJ86htsYunakiFDUM4NAYFnOU8e9dUjRomM3rNwN9gGnTeaNheG1qcoxh72gBagJtf0Bj
VgGsc7leRIxA6A4oAXCu3WUiwL7651TpOUL2LAHYkugORws6ZjkYdcgElt+uRgJ1oEwxVuRZ5d9c
xFsR9BM2LkI2ltQAJhqcXzsWfj/k4iHOhhIPra5IIo4+u4uG+TU0cwGqR2SfI4ByrElBc9sglLwD
ggPG8AfAOLTRl+uWtnvvYzrgpyDmFqHD8oCdNmk5XHS6B+qOgDdjrx4gXG+G8Lq0Xa0MjFrg9MAi
FMYJRdEE6Ppmytw0HcG98WoqWSiRr9eFUOfCWjYdjsPTV4RFsOcTsNRFq01I/cEEnLq4W0BUXReT
b6rfcJCAMHdd3J7lAVASTc8YM1TQZXVpFu0y1ihGI3AaDMnO5DNBH9B1CXurZmHRRGiFZyPbxLX0
A/oZuxpJvRyEm+bbNMrBNH6/LmRXjV9C2AYuKRe0LKYp2VwC1UiNcKwqOCvF0YPOsW4P0CjUBuCr
IQJclM6A8YYRuAO69PrfFGEMGlRjc66Dec0FlLytomJj1pzKxu5SvVNKWKpIQacu9SCYGc8NAwnd
aDYBnb4+dWLz8boSgBLbMWJNhz2ZJv6L7atYhXY0lZHmr/tg/qQfB0R2llOdQH5cnYyABAEQPk56
uITo7XauC9/V75dstrsCnDuqoTRYwXGyXIyjgOG+Cv5ChEF9G9VNFZlDY8zgKIqoCHVKwSsAzjVw
pV0XsWttv0SwIb++agBEMCFiRnrPBBKS0L+WBqdut7tUGyGMSUtqqWNmBo9rFQjj0vADA9Scw7+b
hAYx1f8t1bsD31w7NQAqEsl6f1aMp048i2DjARuyI4WAKr+tVKcFYQNxhOO/aDbbX0MDDdOIQhCK
MP7akJMGWLQIGrXlFqRUtM6lVg4Icx31SQsU5TOo4JGg5RngrlgTsZVoiO9Fk8sDppZygzEsrGov
qI4FikZgQtq1lbl/YSEbMTRE2q6sGYPSlvojEcRDq3Gu4CyG5ft1Ie929tt1tJHCrKFQ6ZMxY+oO
ZYsooK9c8K4GffAverF2jXEjiYm6dZEA3Dmly+b+09mWWE959rbck4PoNncm2MOKs5ZyjsBu+t4y
FRNRomECd5lxhzrBsIpI0/eYtyhkcIudq9shGMP8VFDquqMQFF7sC5zLZNdBbqTSxdhs3hxZndys
ME0w9NysLSjX29HtMVFiiOiljcoQdIg5aNWXPw9hVE1V0CuiGbSbhLleMi2Jsw5Yni4Av8ApINjr
0Pp1s3LaSXf2ElUu5CqQlcDEDIWo3KpX6nklwT4zgIR1b4qE+Q6DN+e/JwLcTJaG7nBMbbEZGDCz
lnXfqbmrglsagFq2pAjedePfOchAlcBsLUAmZRUmcqkFwOswbGHANOrsIZ7BcmR0NuKoP79MIIWC
tovYj98gJmtrxguqFOCWlO/iMtvR8nBdDeoImCOsYpADURbcAXoZGAsHKnCpKoArc+v+Yy0WXj4+
FV3hAL6AY9Q8QYxRD+mUlIUBR6euswM6FtCWvynghBYmXj5gd/NNjE3qKh5mwLS83BlVI1pCNKhE
FuWzXncnNIrEnKtrd/d/yXjvCt8cUWNd+jInaC4B+5YtrK9Z0tqz8vH63rB4nLQ6gM35qcl7u/5G
yhoVZYvhB0rma89++tDddvYIZkv5/Z56W0FPacef+wc5d5YbXhKOpyLjDXqgd4LgVchdE/iVjqit
95qRgXNurt+uq8kTxJhgq9ZDGyEMAPtS4fR1BHYbQNuhke26mL1mGkC1YoRbRmaDthFc2oUyos+v
HCBHuRtd0St94TY+a551RiONLYex29xIh+syd1XbiKSHYrOBU6NlDUapC3celSN42YGBXXtSwvHb
ewkwaIb5fiCawN7ZUXhNzAe16Kk1ekCql731JnX0RwDLId/GC993T9dGFrOKsQzYqEiKYBb5Ywua
Jj3jZdj2Fo2CF4vwegABYdM3aZFbY5ph0TSCYQntS6qi+gvE7+tbs/OUxjz/LymMP+rAITEP4KB3
wSgN0qCOPgl6YMWZaA6QkESMpJtJyjnPq72I90Iqs3pTuZhqCmh+ZJlXv703z6uPsBpDSz5Q9u9A
gAH8tPBfpEjpGWLd/FZbxhDjxgJzBgKonw0t+Xfr1nJmDBK1gQlOBM61Qm+/a/KY21EG5p2uqXAe
dQ3wTOBRxiviadq0g3i01hLO5bJvMvCUaKFBXMGmEaykQxmGZvxUsJh5JuiN3Fwr+qPRAJntut3s
a/ZTFJtMADIhiHArVIXRjfTBlMJ6+DFHYyDHkaMAQPS6sL0AFPbySxoTK+lxB2aDBdLM5/nNRIw9
A+be6cE7QbuRHNGuz/pfLSbWSwIe9Pto3aXTSvQMNIhrnMNpfVRzNCRkloMsHUeznSAXnQiqjJQZ
hiABO3gpZcj6uqu7HJB6fnsCZeMABEfNtl6bL6geoHUNFG+63YMK9WUBLv339JF3v8k7nuziC5g3
hQIKEZDJFgXeFJLf4H30vL4qH+v7BKdRd+dQCYF/6gBTC/nC8Sz3NlDDxtoXDrwv2bHeiw9hAhZr
xLT4GuNDysTw9U5xc9APRrDh60vOEWMyyepe1mJ11fIC9NYTcP3jH2ULElBQw/03MYzJGnjedtOC
jQVa+G2roltnUAB2VI1/MaeOZTPAaQ3oJnThMj6tkcmqkQw+DSCAvqYnAYBc3ywpevpzfVRaS0BL
MYUOY8yEJOYE+EwNj9wc8XffIUdx23K7U+nHMg5T20phbCDVASenJxIIzeYvSnwzxToYCjEj2fPC
oB3/tRVkMVZQAHNUl1uoo82WHVm4fDBjEQ93Ymx5Jur81xdv74xt1GIbG5PMkIgSIYMs9R6u1NAQ
Vp4j4aycJV86ErMQy9JCoIXhhzgE8jQ6NhNH+ghgCPVRt1XgBxRBWrvk9bpme6cJr2WKyA9oPIUt
/VhJD65ouo7VHMaJAvztWwuIvdeF7L0AYNgieBTQ047bjX7FJoCMSC6DhhJv5cmRKcmA4PaSU4fa
g+bNzgR6aCSphh49Y92NJtg8NMPd3dtIZ04YyKREK8vBX99Etd3iAgIT63UF96wR7zRUGKAcbm7G
7COw+wKMFy+cTJi9Ok0duU5Biy3fiD04ZT5fF7ZXENI20tjaYwQ0uFE1keCYnMmjTa8gACIIgpqD
iqBL4Yjj6Ma2W4HycDXICN1yCaQztbIctcJ0rFaSbZC/v5kFKuLXFdzbr61+zFEAS4UKSni8fDGx
a1v193T+9t8EME+13EpqU60hAGQUXTk4HQiRrkvYO81bFaiKG4Of+jKe4wWL1uIBkPUfMAXjqMJi
D2LOMb29A7yVxBytQa2Voh+hS9tpaWMbyzQcAZRcB9KS8QaJdjeGNpTTijRquMzGAEYOZfUVsuKs
F0/qYhnhCO5kztrtagS8K1pYhTC2sEKprACXgHWLFcOrivxBkFU7LrmAkDuPCQ2pLxk9/6gJIn9+
uUdjES9qOsD10X6qOPY7J/Ex+qXak1s/AG04Of5NhATadUO1MBGFSTomWCw7Ka0qAkek19E5mYuv
UjS9KLnAOT97J3Yrhrnq0zHTgLWNThkQmzkZ+SanYGnG2e2ULzUYeK9b+t5ubYUxrq9YajzZC7qK
LfKUw+QpggjW3Sr8GzGIkICTYQAGhNkskBV2aS0i6mvJaKfGbVObDlhZ/+IwAdftpxTm2JYo44Kj
T0duJQUZ6yLVX0rw3AZJ1HKc6t6LCHViDUP1SFLLoKW6ND7SZxN4wvDUg/uZvAHeAcQoXubTSL0k
LjKwRQmYBe7AxN52ge0HKCr0/GLi/VJuSzDtLit4FVmP+e3qYvLqnJ6HIHLr0HyU0Lz93L2CePf6
5u3e/1upjOPoiYp4rcY7WgyyEVzgjvlDXp9zT/DQUOgaNRpsbf3VemnQIn+f+zyt95VGGp0+qwGd
zNgomnhaOdbw/JyVkyA/tzX4Aw2DcxD2JqsBzvdTCvuk1ogZxwJ95NJrGawxGJU9zpU7fCYHNOA7
gms6qd+OIeXI4MjeVRAtNdhSvCAQyF3u6ryooIbJILqr7tX1KYpmrxh5k2d7sCpgpPolhdnFSRK7
QUsSPInw0sxv4hvzgzXYsxuHGkZCKsfyAIoXge/Hrg4EcetNr9qEF4rv1d01AOUoEhCJNRFd55e6
VpMxAK8+orHk+8iP3Z1RHUEnp5Y5nerSh25kN379pc+96WMNVkReZ+zeNbj9AsZLjIMwkLzAF+QD
oPKjdbARJDWcM7O72lspdM83IYSUG0KslZASfRHuhq+Y5UB+zbTHmwJYscHkak6d29HrFOK4Apjl
9N5I53EO7o6quCIldM2IaHLAUMTlR9QYikaTID4iO6QhaAoi9FTPT0nu5PBTM/Cm7WwFJ/xbw0lP
8eQyITvUnjBPXORuWde2VsahYMgc3VT67cxbFboBnFkUUSyElpe6KRVgmyMFumEDe2BjSG7ugYvQ
aenhRTZHeE9oGg/deXV1p/mqegBKAB5J6gEE2QXU8q3pFx5F1SJ3oIIz7cUugixsnfbMLx3vL8iv
j2XOXtLBayeguHdVvX/OMvGjWII39Ppu82Swm01maZG6DAFrVxm2XHbg5Rwl57qQvdfLxbLTr9jY
dYPy9CLqWHY1mF0QhiQ2XXRyqO6z48Jlt3uH2b62y8wx6s08UXsR4pCgOxih5huv0X1+NNE/T7db
PszO4ub/pJA/oB+pcmF0Kjp2el/h1eHpJl37FsaqkwW0OeuKbylPVHXlYwLJum3awpE88rCBeLvJ
BJvIjoARmvrJTjoUOgGVks6xlz3QKF1ELQpUCegRQr/g5Vbq4IbSwHCPsm44eLQUtYp2CigD0e6V
A9ivQNXjiYBraES7xdMR7wZgsn6vK59jUjsB78V3MKpOplbULV1XWhLT/NwzykOvH03ymp+VYHEL
T5sObR4US0C088BZhr0pvwvxTLxNqk4yepPWhEFsCFbh1yL1cwccRA4mMu8KHYEqTyT1Tb9Z0mbl
mYgGuKAF6BSRa12bzk/T28W8BbUsaNkie7RKsJt+i/vZR07Emeues9z0xFyRzaYfgKNlVCrouVyt
0GxV7L4V3XpKu5LTX8HZVBZoec2NuK3A0eaChQq0vaUYVH0CFmktzsA3U8yg1On//JGBwRMsK0Zp
UO5kEcIWoYzA/YeNrOIZLDEtUjgEbHYtb/f2VnArh3G0OVFKSV0NqPZDB3U4ZpVPdDpbcHobhQqz
dYsHFYVcnqHueYStWMbztnKLmKqHengOdx9EtewfCpkMHAfPk8I43LkaGnOZodyUkBtxAf0d7/HE
k8C4nRbQrqCChh6Tmn0bhPS+jMHRfN2n0P9gjXy7VoxLWesB8A0jjDwpz7NwY5XoH/QTHLH/JoZx
HfQgSWOCZyDO00NeP6jyD32VPXUZveuCeGvGOIxyHIiedXAYRheK8QCUA/2/7bvKZOTXOIrMlrqF
CCz1AKETHyt5ffgLLSRRoWDo4PllU0MFEuSGlmG5wHfvDYCuH7P0b3zALxFsa60xGSDYMaBGm4x+
1Eye2DTutK6c/fjdBdCWAPSLg5AEyVw2FZTVUgdyT6DxS4MWGmrroiPat6KZY1870RaVg75QVJN3
8gwCBt4QBgBvuWgP5ZPkdmhMlp+WxX9vq+C+tH932pfiGBcDeOBoWiKwGVRKNTizboRi3yY2EEed
ZtTvTCnjWMROK8KlRMbd1DrpJw10jm76Ur3Mbndb+ohHbiVchph4A3ZJMH6pz80fW8mlVMYFgXA1
EYgFqYL6vSg+pfK9lXGG0XeSJvTVhRQRSthgMWZLy7petblY9IBaHpzqB6VSGAL1qwIkvTo0njEt
8Uk8mRUA/Cab13u2k566lM34pREIz1aeNDhoTSadrEwdHbGRi2dz6qbAVIkg2g1ag98SRWqfQE8I
jBbJIieAepeoXIEZLpAqxfRJrWvBdRewc3AuVoVxZFncFYsYA6oLXTu5nanpHWY+bqw2/vNg/WIJ
2DozSmVp1M/vaGTRkcZWgFHu3MkF5VIb8C9njl7sTEyZpgaY9rDbpEQycB4dRXlqeCMkPCHyZcA+
d2QcMplCk6qJTbRHPXvuyg/XN+idjeXy6rxcOCa6iZPZAo4hNAGUbJCGQ4x0mO7RJw+tVaH3+SbG
WLbTfRJ9MMm2eC8jL5by8kT7qoIG3ER3hvgbjYKg5GKqDMA5rFbDtOvVeLL6BriK89fr6v4/R+WX
IMYVoDV3BaEgBLUuZr9HYAY4yNy6JkV1G5z+q+IRrpv9/TanS/xLJhOdpHFmdvncInWxDrdWlx01
ceFAUf4eAF2KYDxAU7VCM2AMyG3bDoQG6Mdrj2XxKC/frq8fb5+Y82wRPZ+UHnLM8tsS31VK4lh/
Dj15oQuLzoXGWfQMz5CxdtUpIZZTW4o3WZKnR0cNxNzXNdp5D16KYxJL64rJoMrCARh9OmYu3awd
OnBmxwoqPwNv0SMPfWynJ/RSInOuwcpOGkMEiDhIT3Q8Qo1w+V7cJX7n67YFDtt7PUw8dMNzFOWY
IZuKNTur72YDYpNDD/rb9/H22H7o7Q4BptvjWHMvJmoOvzuXn5bP9ohWCHWSRsZWTkfwPneNQzq7
GIJ/Buvf1sUBleqJJJ70o9Vt/a8eUZdLTe15m74aZSPCBgPUcyAHEKnfdd2fo7ZcimA8ygLy7Rbc
6rgKhtc8SewRr1DZ5LlpGo9fW0nGh+hztmQZpfwAXcopjm5HjJN60zOwQW4sJz9JgKWp7Gag4+c3
up/Z/2Izd6LFrRtjOeWSpCtEwKsgdiNu8aQ6ki29WsBjmFzdtz4YnhFojhwWge5dN1yeXMbnmGo+
q2JuAfAZFL9VI4C9NVyiz1X/KVtqnjfgWCybLulAoz5NI5QUj9anerTBZKd80vz0mDslUMt+RLbm
TIC7SO3msXaiB55z4DhYtuIXqdVogXQQ8pfaNaJPjdnZTRNcX1GeB2JbA0gG9BXS6dSaaFWmdMFt
F39XbgEzLbnNgXYvIaec86rPe+H/1oR0JthIgBQmNCO0UwP9KH8lHmjpexgwzarOX2Mn8ZBzLI68
MWmO52NZV/q5zHKrwqZqHTi+EwBgeHMW1z5nVanfvnJGdcbZqCQhmZVjVasfokN9XB/Kj4MLImLQ
JvBOBc9QGLdD2gwVkQ5L2VejDYYze5WfxolHD8dbOcbtIM4VahBf07H5xxYVLL3llI72nrwXJsFE
LkM9F7oiYG96EMjYabiGuqt8SJ9QdvUih/cS5PgSNiVRioVSJSAxchuUkdT2UTNfTeBcjCOxdXPl
3LicLWKTE0VdC42eLbgZgFttW5EQ+VYWyZ6mjhXHb/0/YfzPm5YFVRdWyWjQ8kUf1rjcTSmwBkd6
M96sOGhTjwbyaRA9EuK0+WEBhnb8QQWTk9OfpxtuRMXTm4lvBjCTUdxDGlGJ1c062lZqK24VWE56
EAen1G3th6Bj+oVXROEJZtzLmDZWVYmwVi0615phG+MXWZM8zjHnXBEGPTObmELNGtPoYpy8LAWm
sBcvtiDZ1lsMtdCVRMtjyeQuEiZJPDV28/sS05o85CCZqnLF1xh0KbYfoQtzV4pYY/kDkIqQ9AYL
PYZF1cLWvwJr6mYZbOUIBCHwOvriyQqKxpGcGKM5RcBLVPO8OovdPuQo+4o0ggZuIjw4HB9Bd8E0
+wXSICjozEHtlE5yLgTOPcbxTmzOJRusJJ4aLMI8P4ojuBIw7HR9s3kSGO8kEAzzKDTmafqVvACh
fvAnxag4xZNdu7XQ7gJ+aHRLvD9aN5u5kEzXAf6aouKGOQCMIDTNhw50qX+hy0YKYzJ6geBtMaBL
mZu2UaB3LuUdDZ4izKUUm3pPRkpvlr+kt7Nr+ItqR/cWEFCKr8XteAuW3s/k43W1eDKZKwoIYYW1
UNz+bJgOUhIHXRMFVfpXvmWzeowlxMpSDboAI1+T5VFSp0+llntEqw/Xtdl1Lhsx9PeNKZRlXFTg
z6URUnvogjxQgKP/L5AIdg37lxx2lrSo/4/tIKVZkKFEF0Xmv/OMlHeTK7tLKDzFnJ3aDTsVjDQA
tp/i9rOjpao41FOmALnILOWjUk0oiM46EqTjNDmaTPEhhXi4AQuDcW8JxnRS2wmTQL2meKZgRp5R
1S2AHSVM6Zg1j2COmibrULffxlxa0ggWPdIBIkpugU5fFk5W+npceatphde3eG/pFdAVq4oFmCCQ
PV9ucRUvsjZYOCRjPoGV6qEvZve6hL0jgae1hmXGHATm3i8ldDKSTPOEwkuj3YhpaFJy1Z6H8La7
YGjHkTSKeW+yUwJLWdbrosBpLalwHDDdb6dA4tYbcieRlQfZs7tmG2GsY1nNBozbEBZ1mR0ZuW0I
P66vGV2T3/YfM+maBO4dTPEzsUO1JFMFvlIEa9M42FaB7gOE83NQjYt+nhPtTQY4Asdf7i/hL5lU
681hrxtA2K40EWQsuhODEaGUtbCZ9UexLYPr6u2axEY9+vtGVINxQQG5O6R5jdWVq1d9KZFP41WT
9xUyALFj6ph1Zl+vfRSrMab38AJSn+Ju8OolbLXSloDWcV2dXXtAszr6N00D9X9GnSwuk3ExkRMo
+xgo12mnuZZaan9MJKSYaM+kRLU6ZRBmbWKtUVdAN6zbT1moxuZRTvsfavnnddJLMYwZVPUszSuY
5t05klyUy5+tVeQN9eztzFYVZsHSGsAB76g3AjqyK+k1sd5SAAtnKyfBvmdn6M4TdfQfauJvva16
mS6DgdkGV1eroCHrrTnmdyNAGjmB2W7aVkXBDW4ZuXXwqV4adFpgGKGPIOgdqvDrdK5RuHxvDVto
0aeYHV5eeqfHk+7TT5Hse65eM73PKE4VZTrT/PZRqUC5NwTVWUAbohBMKNPGICMl95kHkKdn3pN/
LzbYymcy1X3cgqlOh3zxmIbKTR+Sw3DI/Y7zJN87W1sxzE0YVVqfNdTqlxQjqmL3kkTd8/Xjy9s9
dpojwyhJaa1QhYL/UuoB5SMNPoxA9ZEFOqqc6qy85923OrFHLF7NaFQhr3eBanMoP8+iC8i8Jkj8
/EPyiD5+d3VmTz6Vtz19JDnz/XCffekGe7grvki8Fnve5zCnMcpyRaopY0zWe6UaqPnjQEAArKPz
vOf4sJ0O7EurpZ5h4/lLU+qV8R+rbQ+raSsfBY94wuoKXkqLHG6DDrTnIugdZBxjbg1g3yH8OjR0
KTbiTTw06qk0cMdVo6NhJVWt9YyJE1Pt1vW2G8yE52VEzLyiAYJ0172oYCFMHg1PClZgDSDLgQow
F7ufpxjjgOI0keNMwh5OjhnQPuN+dYseA0l0Rr7wMCCZPhZoeeE4Ps7pZAvdU1taaSPidGpL702o
zaL0xykm7ubkNovJVrdJX3RaQ08nhSVe3c4pH+cbwzGChlbEePMePI0YfyP2KaZuqCdHE71vlITG
/o/X/c3uXmGKWsJdLgI2ibnILfQ7DkmFRVMU7Iy0eNb01mvS83Up+0a4EcN4GQFlIJB0QRPjcXaB
skYZqpWA8jZWJ9VvnTKYOX0P1KzZqFXdSKSKb06XoGl4TcgAAE3qKLNRxxxv0qVHY/QaTfkHUkrD
YWhyubGnPtH+YoYGrmUjnXEt9SALBea/YCeRR0EVFTdxI1eqgwYjSvKTAm+uYi7LMf5Fzwu1imua
M34lArB/J46IAOPGScMGKSfAxReYZRHdzEP5wru+t7tGulGV8S8Yc9QnpaEWFN/Xq+r0q8WRsBuh
bSQw/iTqEmOu2xQ4m21bGGgoKZbzMufCSR76+FCnI4BirutEjeO3JUREY6GJXwFkGWM8QPZEQiOB
uQ7NYiuxAXQd1TbhQ6+L2Y+bNnIYMyEADc2n+H/dCbIatgY3qcFSzJOKm9aj1O1IlD7JbuuQO8Bm
mV+4DSa7q7v5BsZcRtKDXXIG4A7KJifgd53iQvti9dOXKuLOl++uK17eIogXVYyOMjsZY0i/ICB1
dIH7+cVYlLOIuYw4bbjtgrtG+UsQG5ACSCSV5gYLKwdG4cueFFqe9GF5G70WM1XlsTzzKvoc1dgy
wyKkedNHM1SLNWeZlhhPI2QSm548XDcaniDmUsCggm5GNGAj5Psqty6pD0rCcZ77/nqzfsy10MjK
HGdEQE7vrnrpvhph6kXu6EiLLb5JXuZZLi+E5+0Y/X3jrwGw/r/PI6W6q8bMIYLAOdQ8Ccyhzixx
za33SLcd7uU0c1I1//zf9oY5z/pCjBVtFQAn0W/E/FZSgbT/FwQCuFs2e8Mc2L5qpdVaYAD58iHP
QaRenoeBhwSx6xU2QhivPkx6WxolshNFSyw7ztBDIQjaFyGV6NACJ6wCkNhv1zVl1qTZT8APaRIA
EC+3v5ebVMz7ZHSTJQo6ax1fpDGuwqRtpmNvdcldbU5G7xJrmMOuVEgwg6/+Q4y+YHSnmbMzxuVi
R4QA2kTttdBsiupYmakR6D34SbVFzQ9108X3xdpWB61BzrSeZjNQCisOpUWITwOirRdY4fxCpDV2
EcSmoVjqaH+TU/lmJnnnpCQFImNSZfdKpi++nC/jnQBU87NOEvBhdJbu1WP8KlSYUydxtboqKQk4
WJNmCIXEEO+KydLRuC4ON2bcAz6qy1Ri93KrwFgi9Uvd6COmJiLFaeaanJQm6u1YiOOPhZBUkSOS
IX8ziinCFZjNzduSNN1JQrbnDO6T9pAUCrkzMMRT2MA7Jq4sDcOXVU+HFy2RZD/pVP2eZFOHJEdp
msQB12L1sSzBiO5kRZw9VxjifBiWpHvITaM37FIR0LND5FUEtEmfk8ruhHz8lBhDjTdE3VmvmZaD
uAV9aFa4Vm3sk1kcHvRCapymTaKjPNbCN5I1TeYsfT13NogIwVwp5JWXpk19I6SNZMt63trTWGme
YhWmr5gVUJ76dbbXxkKj8KwaXg/U4GfNSK27BC8ZT8naRMFWa9YJ41zT2WxzDPktHfILRiKsdlQv
qqNbS47megAkVktcl3YTD20Pyp51cAQrrj61WR6fFri4Q1cYLWa8+uzL0k4oDqcrcIXktlgnR5Xn
FUCc0WusthgQxbMGHFoY0DWw+4/5NLXfSWmIz3JekE9ENRJvVrTa74i2pE5DouJOttLET5V58sco
Xe4qIFxNtokEwtdCNKUXos3kroxz+PE1qR2VFOpi95k2HpWiXZ5KoauCNjFXr5u13umbtribWjM7
p1UdAVqtiU5St9Z3YpIq95WpR6dM7YrQFCvNmUvrWxHPJEwqHcQOUdodgYhuhgNWOazzbAmltQOD
qZJbwWiOYJdQLAwQGnToKhs6M8jaProvNSk+z7LY33R1qj4j/4uaSNNKAppRE8QjKWlCvKBb9K9V
i9+Xi+RFeY3uK6NrAkxnDKEq6IIdQXG/IYrkC1nWHtREGvECkCwXfyeFsybPZ/iXLCjUYvVlrUaN
pRDQEZ6pZeSrBN0HpaXKgVInaEMcJBIu9VTZqVZ0QTT1Ghhl89atsZHn3pqHMF9H2VkjLTm1VqW4
XaGgcx8EYsCtBpuLU/aLAugXtGzkVl06spRYjtkOpqdbpRSKuaaFeRunJw04mPejOM6fzbWBXceC
chzqtHJA1ohsSdrWJwByTPdjJxgg6Giw6FmiBTNgtB+bCH37AGexTmVgLHOwkMSdu/mYyvJdK+m+
OfYvUd/fEQHMVei/66LuBuPg3hCBeVFLPyjy2xyZh1L9Nkp4lsnDQWqSlzyabrs+OllF5BfJgnQ/
KjBA8wt7BUgLde9l6/xxEtAwCXgnecmPYl3YFA+6V1evNA+KNvrZ3IYSmXGopoMcKceu625n0gdj
Wyu2Ehk+KqEhWkE8YJ0eQYV2khXlJbXkIMdg3LDqia2IVdh11Wtb5LGtaP/D0XVsx41rwS/COQAz
towdpFZO3vDYHpkkGECAASC+/pXebjyWLDWJcG9V3Sr1XYcWZoIefSBJXK59zPN19OrUOkRydftb
HYWP67FcKerp1PdUaWvyaFbQaHv8ZPl8DVyUQwzCELjW/+WtYXkk+dcyuScp/QvrqC177ZWrlleR
mOdGzGe9R5jRbx76bf6gejiB5kxSfoz3sFR7kb1FNlz94VEID6KpvTZ0wDA/xACwE1PptnXPhwKG
t/ExPSAe9+1GS7p5D4TyL29tb5EJgnwO9kfn9Zit9bdzt+pv0tKcL9FpchNE7TBPrCJiUjlPcAmj
NuR9Our66O67phevEFP2qRfTNcX28TIVhk88XliqY/9X4Dk/hf/S+7hKgAhRtKbJekAGcBwIKbAk
SJljH22ySSyhBfKzyJwCAX9KKkqrkxsZwowv84M38L97aH8jgfasoKK+zfBu/aNwSKPfTWDj3q/f
kGNc+cgfLKsfEF/z6TiJcgmxedo2/rNe+SmJnU6RlHFvWv24wMYmU4uW1WrnKItYWNFjTzeBZrUO
Co/2Dw33L3NY53W9FBxlx9aOcLUx0Q+XMSPPo0PSbDeZvy10RJlb+ooc4lU04muL7MX9+M9FYX8X
HzhiBr4WzebutLNvvl7uZ29+Go5D5h3FPzcQjXuQJFk0Dtfh8K9qGfI9RH7MluCoJc0Dhqaqvqm/
rUJWgR+A1VtG5PLA377gO7zI9RrncFTsMkn60owdFKjeqLM9okhF3L1ikuQeYM7naMZfg+synJ6p
lupJzhLGtzA0Ib2PqW5YPwzr8cm1PE0CfP1AQRWhtJ9b+yYt3vPQKJGOkftu5kjCrIYX+0y/dwpb
yGSVuHWCrIapZ7Mdd+E+evfoLl9YN3zKyJlcRvWeWg434fHnJlRdyf3uNOj+FBvc5HCnDeflMhxw
RGQ29vD01DMWz5gCy8FnJdilR0KzFd6NqaPtX9qCFY8RakrsH+eoX3G3gm6i3Y3PwU+hKDYsKxOZ
ivaeqfNoI8BHotXHRbJw+XdAGuF/TcTHKyJaPaS8ex8aM8kZlolOJ3xFBge5u3VJin0nFzf3LluQ
iPMLd5cuetMuUIAeZRf2F4dJZY1VIprkefUiZAe4WecNMUuptwihKURvqUwWSGJYc1Uc6mCZNDeG
L+qZrMBhPIy9P16mw2aRbCsoCItZeFjLEuvM05UfHCfZj4iN7iOWzt1wM6tXBhsMvY4N12mLGMcp
G8T03B8ozVp2G+j4GE+RSqX9MbSli84WT4tsX6YZX+CD72e7yqloK5xOfcoXjj3vPTLpFe3QiVvb
cEztLt1lCYdyg0MxV6dFdpd6kkXfNdhJQmae/LG42OEQc3TDxfHmLuiTIEWSB6YPhu6DjtDRq31O
OxKUrevTfdCfyxaVGAYteTRQhMiEf5sJFed85LHzPyaINrhzWEb0i9GjHEz75pMFdpxCFOIHNt5d
CSv6LDHHrxUa1rRR5OmIohJa1lcuvTcZNzKNO/gqe9CByLpARfxjc1QGJLhNqD7ToVb/sbr904Te
e4iM0lQz8P3tzNLETG0a2+Sx3uIP5rvbT42Shl1Q+uuCQog9jwseGMGy9Zu3WB5fo3eLdhjkk+Ux
Gfidg1EyEO75LJL5DsK/Pj1C/mvp9ycTtMCDg7xBvkmPY9EK75R4azHM4noQc6T6GI+0o82LpcMX
7bowVbX3sR97gCmV+qs5pkfH3BkWI1ntmaeR+49tYxHFbSzEZt4vIZJbOMhffElgCuRPOxy4usdQ
19+1RMBxcHi/MMyHqb6W550mj1OiccPp7pzQPWWK/cZfVtOh0sl+hQ1UCTXuhiQc70LfvblWn8kM
DcEq7Q2z1md0lA8EM+tmxzJm93M85JS0ufDwnA8cGVtNil7gR/BjmLN+YxfkdSNACs3VOpQIYckM
hKpbeJR8DE88qP/BOqbyyIHQ6WnKum2tU9gPfY+0+6M4dnrMtzc4Ln409XGk0eg9ODl8h97i4Jel
kbaW5FxueaLxaMPxRyC+CKwAFmXaeUM6EUbSgSE400BhqkybLwQOtkGA6KwwuHjCE2UfUCSaH1dP
BMlJE347+rFqyXQVmLjGI38hbq/8HcHY3pIjbbQII7i6qISnh9uvLtHfdAlrnLdtGXTyJZT0cWj0
eOJD999MpjZDepssMIT4YmJ1ceHwfCzxNzR8T/AMz5qaF4rMV4M+6sDvr44/dk0KG0cv0pBfiJpD
IPdU1dN8wiY66xb3+vIzq0Vy0W+57mA/rHEfbjJ+HmmT+7jVBhRke8zqNBijEk3teTVR4autCGL1
a0REcxpH/fMBbY0d2LXdgyKs+W2K5pN1bT57Uxk0HcriAN4xDmf7JFad1j6K/A30Pjk+Egz25UiM
8tCaY+HUUTZKXShnzuEm0t5GSIeqC+yD0yBgFsnfOC60daBPuubPx7h6uaMahJ/tPzhSwfHd28ca
YWMs7iKbZkjRU2X94V6Qzt5nRq9PswQG4Lo6laa1abhHkLD5Jo+ZjyMECiYMMg/yFS3gs/LjlNZT
ujT6s/dRBkBq1B48JW2DWWoNg2/6qq3KZ9QiPf8XrTzferTDXN9k55+DqSuaZLn5NkYC6w8vv6Xz
+I3NUOy+n7rIpq2n7gRJ8Lb9lHaiSjpY/rTbk9z7RyLx9+29Dd2lHfuXcBwKOTkgCzRt+Xwv0UrM
+hXioowa+2q6X4L+Uuxl8I9Kkvl9XZNSgkzauiSV/D2cf9HlzyJ6PDw44RtMHXjBW7fBtClGqPKW
KvbpIR8EAp9kGm/dWF82gtkBBYubQaVM3qS5EfnK2wSr5vh/9kuzT/Dq+YuzD6Ez7jyh+aDkjezN
qRXmEq5QwIwEGCn3cSIAHNA035fvQNAs7rt0kjOIlEcEyKeaDrdAwg4humvp7015Bd1Yttroedfu
trC66BUW6NJl1OuxPdD5q89hqAu/8S5q7GEL8d1AfG2ipWjm55aGd9G+AgN+Z+4RvHPKp+ahgwwr
maBlPXBy6iJEwYskt9KG8ArBLPZAvIxokTYY6Bvkl7/09xFReNdwemJPAe7qHjnH3YgGpDkj/AtF
A7mOfC+b7a/Dvdo7DCEMDrtuvyK9Jtt4jTS6qfLxbJG8llnelC18QRIwDaKfCqnpRfhPwVoSfwRu
vuc+Q/rjmYm3rfsaYHWXcFkI1ZZH/8gUroGoZHuYk+a/ERRr6PaSBGc539hwH/QXnuAbdJAP/jSm
XMmc+xg/S379DH0utE4POE4YpKzNzVsTPBAveZ7Wj3WsQt8HY1Ym6ydGbNOlRSupg+R8oEpPt8DC
ZDT+m4gnO+xIrB5OBhIMtJA3PdAybNoi6tRF7DfamYvy4QM4xlcdxHfL2mBX7Ue+yfU1PjCagdWF
6QIN4xL7tYfzbYzM+5L88X2TYjCg6ASSTo52u0y4BvxjLPrxjavjXEfdUzgFL0dDy1pMH8xDGcRV
0XYOtKVOSY1pgmSDkSy5BJFMURGnU7hl7YRbZOhPHlqNPrk36uzIWsjxKJ05ziG8u9LD2wuLaYeF
FXHzmpjvw5+KMXiZw09Hg9zvH2X02GwXl7ic96RY6uiedFUUdNeFQgE/4xiVBu8DO0bWaQwZFOz9
gMrMF6kM0DIMqdHkEof66uEl1O3Y5F2AWYH9DY7ZqWP23G5NsTTIRd7uN4vTt+7ufKzmXvlPxJza
mptUzd+RJzLhizJEdd4NGmG5DqJ7c4Xn8usybxejxlLtgLdUlBE85JBjNiD5D/0AS6PAPqqZ/94j
OKXFvnrs2AxART5rZb8ca38+xpx6hAwZP8Rzl4S/cSCczEDGjNXrU6DXXB8+GoGuSdJFolLtu3/t
IXGKewgf6Ib9VTJ8Ma3VnkPId+/V0SlJhjv8N4qogdy3E8l6ep+o6bSYFWUxbs9RPmpKkKfipVsU
Q9l/U7YwLMYL6f75g8l9QEoa6ALb7K0+mlIB9Krx9oRGQxrivO8obp69WFEGyEFcum6+0wpe3fW8
51MER6D5q58e66Z73ab9j61NtiTtiVObIlYFckyNmax/vsVcN/3ca7h41aIApujlkTdftxqVLxam
CVBQA4SZx/uBe3frEQLvM+U0YHXPEUdhHcdp8POPxDZdG5TKC8bS3U/pDZ57iHKwQr8agA8LJhZb
8k0i90z4UAy49tlhi9qg/zB+0ew+fIrwSwTibpZRwbEmfGCGsMIVOFLQepYM33LUUMBv4fOq7YUQ
L22Tv8pjqe+6e24eoz1OlTTpOpWD6w849eBpd2hPbRflWrblhploMeHaCH3YcK32ZW/iy+QlrzbW
FxTmL6H/3jMYefbNBeBWbmlbBPzFJVD/Y+Apmk4+3q2b9yLG+UakuYcx+vsQy3KY/DOXb12IL2Wr
egz87QopCmbdeD7Wwe8m8l4R44uBEtSnmLsjIv458vorgMp7lBon35s/Q/qTQ9PmCCx68JpX+CBk
nLfncfdTrjmovsK2wD04RhfjGsfpVtQxSL4OCsRelS0QgGn6681hRRKRtZAB41zJ1vhFU1ks7M5b
vfMk5X9sKvz61FOYNNZ/YMEe4/mtJ27YmSV+MTgvDzu8MKJPtbGw5VTpGtV5TLZ8DO+WEZLenRuU
jtNJYhNE4iPYNqweeFri6AncL1L7eW1gizCvd33UFtOKSiwCyhCeNV6W6iQuEoQz+++8q5AVkjW4
LvE/B7hHO8QIOD2hz/qvQZ1BcWz5QAbQm19qb/pksL+p6+PT43HVJG+jjTHqRP+Sdr0ory3j7QeV
eqcKx6lzV0Vwc1l7psdSRd1YSuz2bsKorPC3E7MJzncPrXE3RZ9rM92EIne92i366/U/0MhnWy+6
0BwjKMvmPatj+QdviBptYn9DeiAKKzTQSJb9T9Dg3Q/m5zgyL02NT3vE5gEK7VcYoDz7cJxPZv6H
zOwZgwMbsMW3rS3HfS15fGvo9rJFz7C3y5vpwYs/B1wpevkKGaKv2JjXbDg3DW45n6Nfh39pgN11
W3gCBzlyTy0W+RJUe8vLZhxOh/631TxXQFFl3GVhDWgBYTKAkePhr9xdMRpZxPhjEJrU4G5ISNoG
f9raK5vwa9vNKUpuEZpth8utw3gmif+teJ7QVydSpRHu4KhVoLdVRieEGDf+BVhbuqmT3aMqYtuF
R6SSSgN2ewj39jfGMNOeCKiMsXJmcYJEG2j5Np6i6DhuXrMAXlpgfT5/cfuIhXyenctDTsrenMxK
cuu+OnBWgm7l7j64AMYVjhVAgHOk+ClqPmNeX45hu/5EzIhNpVRO2ZHElej/7Aj1iAXSltr4BEH6
I4EnWOpC+zK27tUhHWaPsAXFpfWmx0A6nIavP7kxUfTYgc/Q+zdigbnFtQZkEgl8WXOUjVpPQixw
rUWCiIbq3mynRLCU+k8eyunew+DQdL/Yl7iBt534XesojTmsX/f3VkGTtr906OMlHmzXXXwBKKN/
wpJOO8jJfoqP0YHiUB+jt2Ya7Prq59uGDibOg/Y0wG0OEOQkgQpgzN1/DQAH1Z29AttIVw//gP6e
IHeN3L9J2opoaPDc+HsNMRIwxrkISA79QzGMyJ7t/RU1hD5bGp52/3EaHsf41QyymvaPGiPQamvS
BU1M+BbKJttkm+11FRP+y8QzpgtZ4RqARD+J9Qo9LoCoMbwm+7s3qtuBlNkmGUA3Q8oCeDaN5Yl6
poKmp1hQQHeBqbpuvZB9z2ohthSqm3JVyXNtlns1WlSViazqoS0RNXcOE/oygKDzxHTqI/JcR7Ia
wZOk7WLu9Tg9m3EcU2FamiI2utJ0wXnHgqwNASs6VhA6smyagyuQzIJN2yXk1gNKsEWI4guW0q9x
Mvp+qVuA0qsLdTao8bUOcVI3a/AP6dDtuVdBPo3rmy+Qejomx11ijzUH8UOqJQ6LzqBHTPr/PH68
6M3cgbnLdsqAdqpLyMarpCC44HBExv+2bkSUzlDOrDLh9jIjhtAffjVS4yAeM+94TYalONh+U714
H0f7jFMzx84CVqQ/m1FcXWOe23G7SMnQ1H47pU/eNrxGa413JkwVghTYnSiXCLmKrcrMwgGgolxb
x6TiK3jyacYdTXQP5ihhn5p6D8YOFdrABzAsd0BvSx89D9UknWtkEgcoLDFZAmtbWF0j+LlEdk62
2+YKq/QX2w1t1RzLPQy3oWOI/kSLBPPg/zNenTHs3hkl27r+O8QCWCuqpB3PwgMK1m93WxPdUxfk
US/uOoO5cDlWs92hJSXv1i4/qO+QtrF4DOu48o75Ei1NCdub1O3yUgdHMSayqAHNMYoX48Paac3C
Tr96/Z41O8OXJyheTDZMa4EGN9fx17jo89GC/GNJHrf6lKB7WjSElHSeH71DFUMS4cz9lmS4NGP4
bmRfKnx0omzaWPVwHHHaiuRT7O+m28tYuNNm9+rnljfTWClrCsng+jJCgOPFpQrhoD2JwnH+Qhk2
HujfCE1uu3fl0MustlNG4RLToIzZGjcDOfZO/oKNtEQlDfr/Vt4gkLjGp3/EfQwu0dxtHNwRW279
AXq0uY46zme+wKMIxYGHmX6vq9rWXRLaPdpgqFAOFrCrTweAYvzoyoXwTIvmro63MmCAgxy7Ap9v
VlBObV11crpFPLq2HqZ1vPrZTfYG4RRqErywYN6ysT9Ooa0LGXzPChPvqzpxjOFuwLsCPd7o3P7x
+xUN2HydfPmkOl6MEewxVZA1fVAgKu+z9vE+NnY2fXfRFrxkM8IGYHmFuyIAUi+nGCKexifW+SdG
Ub2NXfy6HXg4zXAhG2wefz55XKcMHVMcT3k88Wxd330Cdo0V85zg9c6YJm1zmBjd+M+0pnYoGXip
pamMgH6Vaqx5uNmu7mlw78gUPtU4iwLVl3wDTq6913oEcO434KX/MdVldogr1oOqPeLSx0Ud7+1l
HNbKW5rnTYelv4/XRNBP7pvLPE4PsTYk62hcSeDM8QqNwWiuGOO9G2tQnJTfzQRIec0qsuEdBEfF
bXDyLPJidPNXbQHMpUEMNdNwkTEwBT0Ai9AX06EniObUj/tCePtVAlJWNMx3Oz8jEuaOOV2Cn8+8
sb/nsSnEcbyxXj04VpeT9W9zBGE/WP4TDsorBE+/g7mHcxWIpJBU69hm1v1qQV6xIETh/hFqVq6d
zU2P9ckjWawBCvo4KR2L7tZx+IgZIp53cYFfz6Xn43vTRhiHnrx7ChvS2USV26BGs0lB9+l+F/wp
8leUEMvxUrdoLjZ0TJPoykhMTwJR1uchRlEKmAfycScvuoXbFwF+K6fwItBDGWdNegTRrZbA+Hh0
3wngoCuWDAicnO3sJGj3OfHjlzbIO+kNelHq8LaTwpc/VeL/y+PVz0Lnvx+Cgp08Hnsj/sAa/tXb
/C2js/5kTtj00ApScr5+iLpGIWCbOSMDj6/D0CU5QG2WIYr89xCpdzf64AUIu0UTUMNRA/5RXX2e
Du8S2eRCW/WJ5fYIaPMStetTRNosIuEDvOlQ2SvyOfXbvzlsvpp6uI+2dUkDgdkHHYepca0CiJv8
tp75AHH+jTelU+nwSKPpOZ7bixhnmtohmFOxe+REGvY1zfvbvKKxh7bkAIh1vPW7vDWD7jKChQpY
YPjdIV6xdB2dKzpIV3WtuZ/8QN8Q7YYDd7YfbiSnxvTv4dg8q34Fn9Sgc5Pky7ougrG5gCuL2b4x
pzynxw6O0VBghFP0Tnpxbg/7D6ApT5EM+6w7MBi6D3NAVwoPZpqBI7IpHSk7uUDh0KAg2RRBEcD2
BNKQTUapHb0x97mDgdC8NuXs5L30ASwFrXsCtvK5BRwwzpQ0+YTJvZTs9M+KpMayHqIPvONzNNPz
5PwBNThvsq4De8C25RJA33uK0WTaGZqkfa5vVJDzER6uWuf+3CVTrm382MDOLXNKeGnf8//AcKkU
rRZkx1qc1UqSkx3xv+JwRnrbAeAmxC2fLgN5OVRi75mASTmFPCVLMIZUQLr0r/fBUwVxv6VuABih
4hXtNwMvDh/EF+clImWEmRtvp08cax/Gh5uG7KI3XFDs5Av3h1M9prWTSbGNyd9BiycQlQ+YrTxS
Mxp6Crz2utYzYMh6atJeuKe4wWfigBdVP64Fm1GY4pnaUz3byi7YJwGaaOVT0IWRf6T7ugrMygXP
fFy++iYaQKN2ceGEBu2cQKfQBqCYGj/xc0WbBzChI8jwGc4f4PoQNvcI4R/KVazxdNj1QzNOfYYp
EYKkrfqj9QETUmVj6CjEp23oqzqS33PD+8ztiEHuewhr4toEwCdRONaL/1yHPnht0uT73s+ZRy3q
ySD6TV33xmLRZ7Bl7rKmHWG878fgR/BsoBNIMLvfD5/BFHRZS1FrY6hf4pnEXua55ht5wkumyXbe
JwUSb5r+I0t8Y6ER6eyBVp8E48Ak/S01HvHxmsIBRDKaVev233ROnkcPpvdzhF2+KF2DaICdm5dA
OKKw0xBCjT5wefZrhh8zIoBvB6NEhmqEAuEswzZAq4KOF1ouP/VGuCc5OuA+rPfwHBgsBgfe7Zww
zJJ0HaNP/u4d53WN44qSGItJkBi6kEZhv+NZfyXDT6km5Hqm8BwFyrhE5runi0GcCxsqZKbPGYu1
O3Ii+fKrX/BnrE8MW4ULOSexMmXPkLMReS1539p6LhYY5J75Fogq9Nr3pPfoYxhKDwgurj9pIVYt
vA2dgJuG7mpIs/cpEpG6akRRU+H80+/rZLYrc2q6O+I2eVlt7JdMzc37wvokc6yBO9aCzyd0P2SB
wDkszLA/CT3VD0krQFaNXpirLiEIlkZldISsS9lQhzhfJvQc5GAghJP9LARHzhRS907t2nYvuh5Z
WaNlreI1BBPSSVcwf0PjpDl6L+o3Zxj5R5edYUoBOnvQFlaNF00tx+6PQBXRWN0vocXemhNgX8tI
SjSnU7UlQ3/Boezdba2TZZ0EC7y8fVZ1mz4qo72gWprwwBETJme7hNO90rqtkA6EeI+2Hk+DBfVl
ahue8Oj8azss9knPm8rAKKizgeVyGh2MFoe/EpTqHPBbss3Ih5S1fVjjbcxt29JPEWt2v4FjxlaH
THhqSVKAXIjeIxyoZyVXUhwQt+BprZO+Gbfrm2N8uxPIpK4kdUPVozQt8WgPLPNDPoiA/aEkmrEv
pUGlidWRRAe0R9aH3B8eM/f6UPEdjnJ+h5JnBgsBwkXHONY8uyRYJ8a+J62JrirgCqcCWeeqjrQ7
78HBgpQmBHQDnjeoWa1yRoj5hrav/auD4LgdyON+EvG6PZsgRklzKNt/bxNB8ACnW96Rafw9ul5d
2iVRKyqPFfe+kKH/lKxkfNIYZ0dnZ/SSxlsCVwQZhByEEQlADgM62xPXnYgXLlfYGSDRk64D2AwL
VORl9wYwWGbR6zOUny5IN5jHQmwIbUgFNmr6UD1ZcQqHogBms756SR8j8aH123s3cPkYAIwqAZch
dnFQ/aXvqAB/gtLhY/Iae9fZbrwzmDaoHEX1i5/ZDjiZVsgqUUv1vyhrW/yOnQeBXivaJzr+vAI4
Yr9hCrRFv13XgIO3Axs+aKz5TiQFyoCdE4Pnxkb76oMe9E+PWM63LYRlCaLRRY9EhklZd2p0ANLW
tLV57Z0Vv82M95iwGrdPs9XAZ3uQwMgsCVr7p/GJ9zXbfrmu0cLAJkQS58e8q5fEd/gGYw9wBpty
uAtj5DZdMbu+TgVWLOshK+XJLZgMuS49WptCgr16TjiG8ABsgXXPvUBHyzmMR3Hj1u7obRmfTmoj
Fni1Cb05E9REoDrqlf8IaxKKslSgOscB7jd/HCash6Jb/Qg2JDOUC3niDd5V8sQzyHlhAECXnpsm
F9APvkFSBKDYzn0Nc1Lmz17l1iMCn8M76AKbQ+J361uMSSR1C2Vjw/rheUGJDwf3OUmiz4biJ6NY
nNC5Bqzbf6/TTP9NtEMl4jEBrc3I1jh8lDhD50xCW4rLjUKmgywwgCTXNtnN73BkCZI0VKDWxyYe
FJQZbbjzMgmFU/eNXdFK4RV//ig/EYAgvBbgZSjZlBFAiQwI644Arl34c4+ZqgilDakpuLwjTI43
Z+d5RFR4aP9ZG8kpb3sHM6DQMlRjMAmBTtWzBjnmh/QFBLk1+sHYhgBERk3CrRjJ1kz5TAnmLxO8
wDSk3jygGBgnJEiKYXjBjuuCHIrU2Dtvcby6eyjrEujQjxWMdqEWMpSm6ad3HqOsKXfWLRXcubYK
TCS4MhOCkTi1yREFKdi++nhQC06ArA+G5NEhirbsqNxe9ejr+jT2k8V2VAK08dbSs04IrCkjvf+3
c7mydEcaJLQicNIFlLcyDPLHq39L5BryDOFi/aPoAam4YI0z7Ut7xtzeWFI68390bZYZQjfMAQTW
4JDw+aGuwu/VfdxyDHIMyOdEO9n6LzsHO6KgQsK85sp4FXc7PbW4Wp/7XkzjaVXbcMdN3K9FICyU
zMwAZegJNPTopiExG9oWuErCNpoNAdueAiTrlbFxIyLUtpFWvF7iTLpFfQjH0dPqVlzFgESCFfT1
ldc7WDuDpRAGAFB535sKgi+ZOtHAbAgJ3e8rxA1pdxzDNVhad14OYZ78oEvOhkgfoJXXPrOB1Kem
kQYaWo1LeFz6d3YMrrIjLqAunnxEMIKIkOxozj240iuz2G/IUwHsEIO98wfoL2W98X922tcLBfBc
ofsnGQQYFnyMcRDTru0JahygOcpXTzhbkVl5GF1xHNpVP/yPu/NKjhzZ0vRW2uod1QAccqzvfQiE
JBkMapEvMJKZCa0dcl2zg9nYfGDWrWJGcTJu9+OYlaUZi8IDwt2Pn19hBG0V9CCaPFVWtrTka9IY
BvE8WWde+7qiracEr4ew1QcAZadcBRIXUl3jQCGD0j1XpzY58/vYX9Gbym+zgcWnU43AM2oakyEd
uHUcEjkd+/0XPa3gLRW6uhSjOWyiztLAsptsmajgg4ogAD6mVeH0UHpTaZjnsd3rB5nowdfJrtJ4
0bddfa/aGdoAuKiOV2QBS2ijt2elrRZ3fi056Kb2UC97U4zPOavoTp8iG5VVAvzbYxLyamdl+owB
HpiMz9UCygzroktJFx4s033GClBYq0L387dOc8elX6jJpnIk+RxmqXphY4KSRk4df6sCNzz4VdFc
BoZtHvREZVrgp5FhIhNSeHdZDAtGWmGbz1OgamgxjvX9lDgljLnEkgnwSUCDqomEfDEyNX4smXTc
vgCBIkydiNq5qytrpeYMQq9AnieICjg5xv6rLi04sTWFMwecZmfRLrxtZM6Cm5rdV6zghzulUlmX
E6Pr13WOZiCYwCzcIjS3QaE7+6DT3WChC3vaO9NYgbc7Y/KkxV1zg0bZrr3JDqiACostEKK8fYDq
WDx12RBtjKDqSUoZm+vI7VUIDz1R9FBQLlPK+Qe0ESyOjRl/EYMbX0dtWN2YoI0XbtF3clErqnEV
Fq7ypcg7HXJGGCsETA+WhlOBzOnia/TJXv3IgKY9UG+8WZGtfw2DtFsPeUPvEe7LOncdednUeXWr
NaE8h2I4nXUR0ZuAR2N83nfJzMiPt+9qn/98G/5X8K24+iEIbP75X3z9VpRjHQWhPPryn4fyW34L
+/eb3L+U/zX/6p8/+s+fv+Q3//jLyxf58tMXAGaRHK/bb/V4861pU/k+Jp9h/sl/95v/8e39r9yN
5bd//PbyNYvyZdTIOnqTv/3xrd3Xf/zmomd0Z0+0//w4xh8/cPmS8bs3Rf71//zvPMLf4sef/On3
vr008h+/Kab7u429CP0h3SQF0haorfpv79+yrN8d8qhQZZgQhHVh8K28qGXIr9m/I/rTUZIg/kNw
7MwJs03Rvn9PE7/zPfzoXQRA5Dub2m//+ow/PYu/ns1/5G12VUS5bP7xm0ZaLJqhDypOTIRsy9TI
sVVJQgQkmJ1jP0rKZFfTONCTpW659APTQEDrJcDUisp2N8f4wreNovEZJ7z0MkjccyPVcbnuyAcj
aW96HDvR7zsnSs9NEcs3LanHO7riw6ouC1Jx6ONdjA4alrhWRjoHOjnwDaGMi9AqO69Udl0ADcrk
mxz4YmtDwd3ctJldcza2IqP1Ss2S13VWqDupKPaL3Qdihc+SRqsxMzealYB0WHm6hmsa7LI0Feuh
swPY9bXtRa5qoH8tTGzETH3cG04iPcjM1ACZqmp7J7NsTyMo+7ZRYH7WbmtuKWWdjZKhb/cs38zv
grC3X/wqbyiNgj7+4si0Xytu0jwGsJL7RVm6VP/J6BivdeROI31ToIjS933PD2WreGM4lgUFFY3D
EIeBneEG1Hu6Wq7EIK23TPQx3EiT2sEt/PTSbpzuMhbmeF+KbBy9Ko5LCAKybl6LuMnaFURT+yn2
VZvfKusKMD93vL6tSwqgtpWL2K66Mz3PhfmawBwh2wZSCJz/glN4XpgWZhn4kFDp9lWQLTRR0dQP
6umhCsbquhJ6BnKqwk70W7gurh5cTnZb7KxAq/csuzQ5855+LLkZHMzH1IkOdpSP+7BM4JNWWuNx
KGM/N5D3WEHgXka6MRcopb3h4u2lKshHckNb7iOIzgtnaOgy02bcNhU97WziTJiPUu6GBAMYX9rg
0q4+mp7FE7qxGPuprYD7zKA1to5hQYaMwYzFQLM8scr2XjYlcibg6U2tgaaNTZbSTSm1lWrVwDUh
NL0hdBAK9TV6HmQR9OrKEPQ2bUI+ThpoGzubqjXsBph6ts9BwdJl9T0fkw78DY9WLxK9OE97FCmq
lo4XuVKa2zqO4scxE3DtR+CIRHeza8XUlF2oDskqFV1H17YfYJ9UqtvuIyN29kLvIOJ37mQ8NiZV
ll+FjefXkH0aVEkHI6iDs2Q0sULKdNtz8m7wtMjv95HftUtZptVOrw26iy1F5NoG+WerlZyI6eZV
G3Ri4SFsBpLqirhKX+q0tLZqJervU0+FJpzE30dK3aTeZFbDuUGC7EoWXX836MnsAFrmzcrJ9PwO
Tpa7skdDnCfCNc9azjVnlXSae1v007WG0bpna5yWas0I22pdD5xQDA4BOb05Q6cv45Q0a9SCzkuv
KeyuLuulZ/u8mWTU9v26GCq65abs101AxUgoa37WI+FaBREiv1jyDSUOgXqS+eeK2tk0YcOfpAp0
MHYz4xfV9zlJJq1Z3ao1W3eiD+F1U3XuhdO5M2k85seTfv4cjtu6F0mpFfD94lI8JyS+In6S5apw
rfCxKep+3Usn3QQ1R1rVGPhBx6fxlEDdWxZxzUEqDfNlkFTpTd+rs3KKX7bGOAJoTq0QqD5Bg9NK
+TbUtbouCr/f5Jy4efI1SazA+yWsBWGSouW6GMQA0wJp2OMs2QxleZf1YtjiJeY8kh483MkxcNRF
rFn9udkq/drNY/c8tHWYdWY0sfDWYvKq3iWzIhS1QltqyG6DknovCvOIk6bqi1t17KNVpfo0cbNm
Uu/HzjR3UWXpZwOLwKOWqvGbJoZqGyuK9QVaifkljYwajb2cxZyagcOzIRRIsG1lXylmYZ6NWGI8
DUmaHlS7cK8dRwFJQ2511XMKe2w4Rb4kGfCr46dy9+OOFjK9STKTO4r/FmdRtebO8RoPj+j1jOvG
TeDuqeDg1SFBQ1SueifVu0VjcvQOdKN1vcAe/YNvlf21lVdA1FPPH3t/Hlj9hY+FESZIGtxouDP8
lFM7jy987LXBP/S90J8dpa+fjEmZtorDC5W0IjpP+tG4T951FQld1HOb8uke/kR5Bu6BrZqAEX4m
izC86ZHXLJ2prG4NWtzYW4cmnYx61GvPALA8GN0UPhpNTxMhqKrwUXWn+qlHj5rRMePFxsSAQ7fR
jPlZQMvV9dSJOYKdobpVY3rTgd2OE0QiPl5D6UB7smihHxeR3MVuHXxNLMajHB7YbIZIrNRAzN0H
XdAeaQrVuHda5sZYUlNw4GudlyJu87MmnFstUY1yLMBZbQKozdgjk5qOfF82w2tf2cKj1Qz1UlVZ
qoMgGO6KPnZWRTLxP426dPgnHIDpO/7Kj3mU6DPRCgSWW8C+gX1q6FuwaeKKfoHdKVwt0zgw+Vt9
40MgLOeeTIkEgmvWGpr5iArR+UzLRBQ9BPwcRLySY6x4mlCHZutk/AQER6F7tSqg4Xc5ETxrRDbY
S+LUU6zRvw5vma7UJKi0Qr/Q3MLY2DlV8qIv2G4GpROPTtW2qNqoi+a1W1kN0LbJYoxqTiQdiU2e
aJVpz4ebbs1IRiWrk2gvLZNgCkncDQzNMJVrOnPqlwl57BmqqBKVq7BpVJR+Yl8rucuHq0KNyzPL
iRxETXGwDcor+95Ui/7JUnvlIQpksg40y8XlEEp+tUsn297VQokOLapOdDeVkKj5UEEtOr8xb7mp
/szvhgDSd2zANyTGDOMqV/L2OptoWVRq0SxpgTQ3eeVmNxyQ3W+2GPvXnCv4OoT1dCWoNp9lPaq3
QcdLmfIwHqOhltuQQ962D3XIfFAt/Fef2WXCxVTF+WSn9j2rbVAux97J2Hd9oe86Yvguy0SXrCej
Zt732RTc0heJwXale2mwtH7pK13ZBYRcg+OGnbbJ2jZ9aCz8XMmRTZm7YQB1SkGel2VlHHsg68DU
kZ/BJhSlfcjjYLjXYihjE3fXXhSqbV/oSjYh20pa2iNwDtEWZ4ANZ1pf94dxMFUOpPyo3+rlQ6fS
byabd1B27hBLDzUdHSC9BeIt3Ny8axHsmbSBegoac0IjMBnw6zvRrJOmNJaxTxGTDXW5trIMLlvf
+jCfwe6zzosbtTgLokh9aIsKChmX1p9RbUAZ5JAaeV1c+9dGO9m7oOuCTczCTWNTgDJB/NK/0z2p
vsLHLfd2lzgzW69svGGI/CeJDbNFZQy5kF5/1PBqByY0H74O3lwnFU8WJ65myU5rf3WsZqZ0Sx3m
cwmNce+WsbW3stI/pEpaXlHF2NdZEldnvaqNt63jjlAs1A7niz4sH/V4Si5MlPEV8RKqRUoOFhkw
zgqnfR7CEeupPK5h7ipaDvPHoF64KwrLuQkTFTmqMCtl36JlRlmoNc0rNI7kYkw12+sqBWVKi9YV
wEB5Tgezd9ZVMFXiFfSlPtNFxMMvoaAqTdfP3Z5kN1QKi+KkDhddnSSviqqwG1QJTt+BVdyUFEdf
RcKNrzq/uPKJ+9lS/biXvlDwMBixIK8qVioUiBp8nsLeNDMPQy+zjLNKb6tXlRVkMKirst50LXUc
aBOFda4gpM+8dICAEzllfBvneX1ejhyoMWZ0N4LWgroo+zHdVrQmKIzobKFQk9sqAeDCxTQ6RzBY
e6aqKVeNSfCIEprmmZGkwpvKXhyylH2ZpTdaj2rv7CD6pQit7WzVOGis/SEjHQb8Gv3spG/odMuz
PgibbSTRVDtF+srrHlyXsqCxonXZrs/Y/mhL5zcd9RRMUdHgoGD48iYOO+UaPuf0wNZRrdSRsrAA
Hr9rNAM0pw7qq9oMAXBlP934vhV7ejTonlNMxWaMKnUJId6/9qXTXeg6Ntt5HeULm7bhpSgLfaNP
RnAXTqG6gsSu7Hl/ArFoLLv/qqFhpedA+2Xn+2lwiF1dWZpJr2zTSclXHVjCNvUzeWn2xHxMdj59
BR9ClVMo1rrux0fTNPS1T48OSVNn76NGa76ruT59U+IR9wkltx+rfqo9i266xTqxqAzyxjgTNW9g
b8GLYwQp8zS2b2BGTFtTzWG2+kkGyclXBjgmYbWzYHmn9NWb8rqbaIlvAuKUv2ssAMm6cA33S9rY
KU1+3Y6uABB5+WJa/9AJGyV8jRMnogiN0xbQqWNHFmXP5q7grbCM0hR+pJzCQ2JM8a0cM+smAY6A
BT8ZxnA25orYDsOMKutx8cWnfT1zhBBFaWng3il4W78phaw4Vw3FRaAGneX5XVRdJS0vEXTGCrIK
XCHjLo6m9JCnkyFWSTe0G2ca2PEV19+melMIz407Y1jXjqaPyLZYZheZUVpwMcusc1ZEJ2rugnDT
5Io9STarMEsjGAHRmFBh1FV5pxXFsO8qUz9r4KYBplLUvmoCsGNJMgQnjZET6CE2S/+aA3C8Z++z
i5vqHTXCbKO8GHssMoNizG6lzCFtjAAtG7bBChFLbm8kqTlPjj5OcJbGSFxik5TbC8t1AZcjvzVW
aFsVfHFbuW47p3UXkaHMhFlZlOtMKVJavma5jVlMzOXoiiZeB2qi7Hpgk+/glNZ3mvAi8YSACGv7
rn5FMaSemWbebIu0MncZVcQXWy+CS3LWoi0d+matIRxCAkQP0pgBKuNLS3vlrC5nSZ87Re6FT0GQ
kzEEUw6ZCw2BpM7Lw4BK8jpW8KKAmTL5L7pTJDt/lN3XQdgmLAX8jFg2RncGIwtFFF6s+O0b5R5C
5NYNhL8IGuxuVko5Oc99KqHzTlYS7p1+gnTPGbDfpLWurxthaGy4IP0dMbGBDBFvdvKbtFr7nJvs
ItIaOUjCJhnkddaXHI0Nx2CTtetwL30f3zg70lDblupWcTNYOZmss4tAL4tnfTCC7+QLOpe50+q7
spbBVSVZcbtcI7tRb3LpLDGyQFVVqug/K5+gUs+odPvGsIthPWp18ZwrU3NfphPYwBA1LUouzpJP
tpra04LEBu0ywhWDnawzNH+D8IBzXi4za6cp7wC8GWygeXHxkVveBWy4Ou+GKC47Q+Y3Qa1Wcs1Z
CBXT0AKyG21ePKJXDzZji8sMXRu484GWzV3yxOPNjLYoL9V9oncx5LhYCS9GcIel25buF3WwwkOv
Nf0245x+1+uFeeeyOyh6eD0hDXaVrr1XMAbmtFyo6RutV30nqPW+Rn0ue8+FNHEA1q0vHCwaD7LX
MTIQUbIx6zK61WKoKj52Mpd1lcNtM3zUdlmKTsZBALoZdc4pC3CCrmEnd1MwaUPCeLN9aAfGeN1R
v+6lA1a2cBoCUpi6GcCzrauQmcfmIgq1YKumenxpRlm6rBDpbZKhRfMAh6FDGaaA9NFb2hsyinZ9
E43LMU6HdQxJiO2r7s5kjxRI9E384DpqdTYobWWu4DdYt0BQ+QtF3nRuJBkQZ9sHm8LQnXUyjhAf
MkecZ2ZVHUwFSpZjawMM3jDK7oXfpRfGkNcI1XUNxmcz7UFd5S5QimpVQU9noyuiHcmz9r4NreYx
i1NrWxaGf63K1l4mVlXRLxm/UjGF4PdNfJNP+rQWYdzse+i8W02LnCelHCxvqKdybyLOuaq0FB8L
HchsHC15z77Zg6uU1UNdygRvhLSn5KsD1OE05MbvDtB2ACghIR0yU9atHNOLvNfQgfVF87XV8mnr
W7pxW2togvyBlZ88yQLidFwMK6E2DYkDbnQFPmxuyqZ1HzJCe7cskcpmgrRgI4SS+W0BYWdV9Lp7
PU5OcEWLQsJTzZWtrcHYjyOnnwl8WrzJldZcZUMffhMmCIs1INGJxOjcjAYNC61SDYhWdGu9qR3N
L/BWIa0KN8fIoNO3aCDGK04uxbKeG1Jd09hwSFllVa1uzxES+HQvmuSNCtxFx+/Uh0J160OqE7nD
pmUhZQNrDJeqXyDUSUcfqSLjPpRhEt0Is3bvo2iw4Nq6xgOcH4T82qhbr1HO43dKH55Q4isboxiT
da4BJVJexSvdyikKrLY/B+Lsdy3Ghl6uimJJKqg8t6dRvebsgMsU59zhTRRJvZOiSR9MBX6dOduv
WDRRn5SmFF/DKuJUHfnaTUam8zwn4+uqAWaJDaAS3zXbNfoo8ahLhClFMDNetCDcG2zK+Dw5qnKj
gG3QUKoSlxpXS+6dRAXNK9qogqKfhXt/TNzb1tejH+5y/19jGjqEUEzQ/t+IxtW3On/JXtu34iOk
8cev/QFo6O7vIBUOacwmAcPoeHAg+wPQMLTf0ZoLkglUXRjsfH/iGervLgbomJa5umVapDfY+Kj9
C89wfzcctlUX1hr6LpKenf8WnnGUc2dAsHGFRaPCERogyoyqfEQz3GRK8yS0nxSfSh9nDxXSKowj
G1TNc5J015TqA/XEopr08wR/sw837A945Sc45cgQjsVCVXXb0lVbQBgW7pF1Y+u35ThF2nVPCmoP
xuFVnjxHfuMZ6wYLV8oEL92fDNCZjbs/QDhHoxr60aigOw1FjP1kbJIbsbV26QIN7BoXi/WpbKb3
XI+fhjKJnYBy4PCUub/HTrhxXo+5GWrX8UW7svH3lReI2EiHcpZoX/bWVbRzz/oDDaU5DvLE3Z2f
3a/GPnq2M8FGspU8QSFJaB5GjzlT/MQDnC0bP4xhaWByrkX/TnV4Wcm/+Pn90VrBmsL1+XttnW0J
nMQWtlnGN7gULCDfeL8e7v3J/G04GxW4YxvEUxynRih6G7oqw1UrZ6Ovmhfg/6V9OVvCuzfkyq6p
z7xsr23MM9OT98MmO2TrYI06jJBZdWsvf/1xjg0teW9Ny1ANslUcbgMv8M9XPyLssqeEQ1f2vXlR
snV7na6dK2CaWb75bD5M7FELNThhOTlbMX68CfOoIK6OCkxKJoPOyvFxztJe1my3UbFSaNvDUEOJ
1l3dG/r8NtWmgybHza8v8+g94irdealhtWKrZ2E6usoigydddgA/VViqN1EBViCd8ITJ5XGq1Y9R
gFSFatq6YRhHbvuFy2YlrBleWq7pJSj+s7HCr4fyxKOrMOo3g3ILy3gF7zY5cUM/vcAPQ7NIf7yh
OP3Sp/LnC3QRP6pdVa5kaZ1KvNGOlp33KzShixkmlQ/HqyMfT6lbhd4qJryLC+cM1ErbJpsOS3i9
89KzUy7f2vyhf35LeCE/jHZk6FmC7tiVy2gocJbDxaS/jyc24RZ5/b8xFz69OqJcmJYOsVri6K00
4ZU7oc148S7aDrfBSiGrFA79jb49eW2nxjq6k12WwIwxGAvV67YGK19jAbkal8BD9eZUEtXRHvX+
2CxICQZrjkYoyRHgn1iZY1YWQFxkK/6SpsgsW6jKLVWs3ORtXJ7Ig9CO9uQfAxqq5hjQCxxLHLmk
Rg5wslsxoCL062IYn2s4b8vSDi8KZVrFDbLTbEKzq3FOD/VTK/rfV5eZKYGE+31VF+bRe6PYMCs1
CTuoWakgvKZ5g8tb5d+a63SdkLmRYZZWddXsuNKhDVhQ7v9gwPxEgPmpKjj1EY5ugMWBOR4GPoK+
aXAsmzA2IOYuXYfLt/6tujOKQ0nO4YqYz6VzYoc5zsyabz6Xb+o2Bt3z7DmqDWpRgowFqAnksl85
wz06iw1N29XwkDVkVuSXqA7Lzamd5H3NPpqtH4c1j16yetLtCbn8j2GHi8JVFzSsXsRy2hpL+I2Z
8YiqMdsZ62KXr3AFWSdXqNK0bRQt7+XmVILrcWDIH7cBuo3jGDr896M13zCaXI81tBbW3nxKy0VF
0CKQwpPzpl8Y22hdnXrpP1muuAF/DXhUSExjklRVy4ByWe7yr+0m20Qs/PDYZrvyU6/YvBj9/Xb/
NdrRYtUpU+8Y9LEWRYiKQMljDDC0fVrDiv313nnyRh4tVUVv+I7VcV2kGS/V92TQ8LZbwH9f5yv1
8VSYzGebzE/38Wj6Ou6EZkNyZekuu8nX3fZt8srLjkSOU8WY9vk0/esmHk3TrG5Vuw64NFaK7/Ii
2mLofQYbZudvJy+9RC50m93m3ilP9PnP/u3ZYRnPuUqzOFcdTZWk0iWyHmboZGH+6vvJ3RBmb0oW
YnhKO1YmtetNkIp//SA/fWM+jHpUnuAAUeQwNdhOMWRF6qg3s4mODeEYmUtyorAUn2xwJiy3P6/x
qCJpwjYB7OUaew927LTGoU0z47WxGrbzu5O+iJX7Pd7q62F4KXa4cdyoa3djYByy7S+i5/ZQ7ao1
6Kw8uRt+/oJx1zXLtgydj/hzsZS6GL2AYs77fL3LVt22WnarwMvWufffPaj9WIU+jHU0TV3ku10e
tjBM452/Kdf4Hnuts1HXhAatT+ZNffo+fxjtaKr2k9SswubKKly0PCN51FpPFM9NeeXWW0D/5NKt
WAlB9N73IhTFCzhudETp/xbhaiwxR4WjNy4lh7lTO8Sn7x/8RroIqq0L/WheW5WWh4XqP+Hp6RqH
Iv2S9ne/fsM/nVcfRjiazmLu2AeMIMFxS58GnbnK1TtkDWgy78z6/tejnbqeo31WDIWwkkF5Uhy5
atu9amEbNn7/9Rjz3/jbSvHXFR1Xbk3jB25n+k+8PGc/sj3D7elq9JP60OTA9a8n8z6XPxBCZZFa
RdgqGN/BKJS7lOOfgc4wDM9+fTWfz7wPAx0tChnd2LpXg+c2HPNHGyLQxpSl6hnQdXscgTXnRkDc
WjZ6wTODLOgCUU+YUTcIEk8k6H6+rf35WcBZfl4FMH1q3D7BAtvYZJdpsyzXwxZnH5xYPDjQ5K+f
amZ8dp75cJuN9/Pjh9scuWmGwIL25dwraodlxlpYrvwDRwyMn05WZL9+qpyof75A5EBjhYn7vN7X
T0OHUQcdsUa8mFjT/Pq5Gp+WPh/u5fHEq2Vb4HM7lz7OxlYOg9wJ583JHgPY/hNkfDtEUwojL1sk
BGZE3rguL9Ntp+8V5NtbGncJkRpIe26H7rWcFlSoHaJGC+M2/rvSUJB8j2gh06a46q4NgwIuWP7P
1uoPV3E0oePWl6MueD7GBp+Ylb8junnpL/IzUtdOFVWfrtR/jfXedfvwLiRORVwzjv1UHhoouXpj
PMx3xvaaC2k82+k2swwUSLt4UZN0c+pS5x3ub8sKTViLpg8nefVoHqJ2RUIRuU+wlxaqe69Cnfj1
G/FJX4lDyIcRjqpv21K1qsj8J/UMUcZ1tOopir/Pd7P2+m2xRnU6nqg4Pp9eH4Y82tZDpFRKn/pP
6cUcQZatgpV76X7BIJ3KsXj89fV9uvZ/GOto8SgUu0EP6D8h6F0E/tY44Az16xGOU/h+VA4fhjja
y5XRZaImuLBcGGehB9t90e20NQ5d7+eKbhWeV7v2btoHy1Pl6ak7edwSbUys3N36faHS1pZy+6+l
cbakFmen95/3tfYX76N7dDtrNyanYh5Q3/QPKVz5uD3HxTlf8wy9wasttJ0mQt1/55x44lG6R/d5
7HFDiqAI0rXrVyUeVZBqF2I5bN9XqQxj5+skxg14Kzcnu0An5qF7tERH5AakIH0/zsyK8TAf1akP
UYYvxXd5I7A3Pj3op1XSXy+We7RY5/QFJQTx+YLlxWB42SgWaaOsnJdmQxNqgcX8TZnuLOW+0IdN
czh97vp0ZyI9TDXg/riqdXT+MaGf5/FkP0FEWA7IgMnUWPozjxod869n0amRjs48PuwNa7TtJ1Ng
g6RcdqqNEWO4nHRxYkE/NdDRigpVA0F64Dw5Db5LJOQ4w0K1bgTmkb++oM/f1r9u3dG6CkCsQQlz
n5Lqu2UQRHLnJNe/HuGz5h1L959DHDfL47TCFD2EljQXRnMXo13nlyzZ3v9sE/ww0tGKDQ2jtXyn
IH9gXVzmbLkgMK5nb/0d7r94/CyLJaar343T7df5cfx9wfnrGo8WHLWqZJ4rjBzv2pe5DpsPQuZ3
8PIluXInntnnyxt4B7IrFeBHPXpoZkO0DoE1T3PdN0fXtsZCeT96+Qt0Vcvk1l+dvLefvih/jSmO
ihklqAjYKHiKw9rfkOHzMGMR1nJctzjio3glXFJZnjrifTYLsPxCAKdj72Rb8/c/VDW1dGRkV2S5
E0VRPTqDVqMWH5CQuJWxcqbmVBz6Z+snkCsmpmDT5HofjddjzVk3k/9kG6sGuQ2UqxOP7tQARwu0
UKw4rnX/ySTncLCeFaU+McBndeBfV+CqRwNMvZbG8E9odsXEAWirXjloBfQheCbuiSXq09PXx7GO
Fn7Tig0BZ4xMkPSOBPGlmeHni6qua2+DIj83e/vKyqVniAeTPKBTq8r7w/9pzpG8ja4adMw1gZHF
PCc/vBx5mxaQ0JBudbFuJusuMCSeNcGIZJlYo/I1z+rqrXBDif4mb+0XvamiZjEhC3keMOrAjUyP
71v+BQpGCITVXT7bAYFskN8rWuturNpBW0k/0sWihCF0rdh1aS9DXw3OZWNiaWPOCOjS8i37ChN/
eEeR1CCZpZpAZ4+/smGcV1EZf62Q5TX4hdn9XVjlw8aKJ133UldTZstpDLkWJRDDNkiDDNuYtLOe
8FAxv09F3+IrXWLjP2qD2q9qPwi1VWL3sjiLhAhJRvD5nPYw3aEJNnGNjsfOQCLZYMiI0UK/NwND
XLYcD95tn+KXieSvjMAVDV6wVJv8gL/B8CAakRV7gXw7RfYY9EQWDFh2jZgIXWipFaBmxDhpZQwm
9kRhOnTXDso8Cipuur9U8kAV2zqa5izNDP9eDUEnrn8q+QYSiwi5bNVxdFb9oNdXE1LnJ2SsLURu
X7dxITfH29gsZLsEncsvexQLJPyWrfpVyE5XseceYhifJZZsK6Nzg4cADeZNgPYqwRJeKHg7AsbC
zxiznSJ77Uy1zP6uDMcarXtnoRW17eomLNsISlpZuFfSNEbbU7K2fPBNu/2miU67MImue426oKYE
H3lp7QrDqLAOMW4l+Gw2QVat79ijlLNKzDfrQ5OUylVU9+k+UVT1KwRWrLPcqSRSLVGwrpms3D+3
zCG/KabURlpfRNDyOyKfllD2cZxSMA+5dvHOuCI5pZrFaZnxYgZoG3OHt8xRFGfZ2Hr6LPruu98p
5nnuynwpRYTAURil+IbljvoWNpZ7lpcx5POhyllRYg63AichDP9MXFUjy8VnWTRUvHmQeoXf4Uc4
4fRzrozZHMZAIOy12cjsGRMi5xIxS/kKo5NDtNMj5Mxl1+XeEAzatd3Y2TmOYSZvjqHl9yWWs7c1
3GKM6ZPIfVYqzLcru7C2AHjYvfaDoSyEGXEIx/UEp+5kiK6RRkz4s9raFbMq3UZJbLG61yEkqyyo
D1mU3En8gnH5rSqULlLvcE/Ho1JbC7dPn5HeG5c2tK+nzhrFmRYmyD5K6IYIwpDpkCk3zi62FmZ+
otiK0nCXRRUgeqvjsrxUCIrc22oPlGRBzVzjY9R54UR8sJV07GCIShHPCFVCyCzBXAbTWjd6S1u7
JCkSz+PCj8iVw5ugxa3kObBUsnoiAUNMdGpz68JOX45G1+2byWggkkf0Ph0W5AQTNn02AMAwv4d0
/i1A+7zXO3NC/5rjirowyOxADjQQ/wBLzT80Rp9e1I2FFYKdkjhEzNXw3E7NgMNgwg7/f6k7s+TI
jSztbqU2gDIMjuk15pkzmeQLLElmYgYckwOOPfUq/o39JySVlURZd3Y99otMJmUyIkCEw/3e+50j
/XJbCje/nWQSvY6lLzZ5MPlwGpmRLMeIgMusnSWEBTKBrYElTeQyFgsmm0J8ONAG1wVB3ovfBsNq
cPOQRbwHH8+INRtbaFv70Jd8dbRVvE5ulRKVCCbzNc5TtXaMPjuHceP+yO0oeEzCiolJIymJZjCm
ZZzaiZF5+N5W+HbNhwBa9n1J1HkkPAsVKl3BBXVeNbUEtWBUpDtPRD0uY+dY930d6Os4bhDDQari
fQBg5YlUkb1N+sazVgW2l4Z32sQHxh8BxZmtG6wATrngXagQvMtgk7F0PckpXvQII8rcPrZ926wH
v/sk+LJyEJ3IysDPkC89M3uPAT82Ol040J8ymxSZNz7NuriUakPu64aJ7CXebvYaawOEqMn6SEgP
BUzi/DRcQPYyAEtMWGLZt9a681jxCLMQUu+7Bzd/G+Pm4IjyFPrpmvH9H0bBEZQ7yfI/DQfYAyqk
Y1EOp8J6FDmVjNZ6Jj14/TotzITRKLh4zH+DoggOSTPehNiTZkGve+CLPAd33L8n0vYvsmsPTKvs
+6Tf+6F/4sG37WNiQWZyJ8d04VfR8hqVyhLU0S7Wh/IaX9yI4E2kxrmE/el1l7YHJDglm1hmN4Uz
PnbRi2nQaR3SN2t8iUq+U465Ko1XmGFLTZFCpz9qYtyeAZgoeXZHTUq6XCbytbCt716ZI6eyMIVc
eu/G94+EUYBvbBpicQ6/nKz5KJh8F1NGImrw1saE7NB15Sr2xPswZ1svTNZ106yi0Fgx8U7YP/4p
cyade4C6NsPE5Jwj2lq9um/D2V35QWmth2z4rEHVbEr4wlXb7mY4J+0ViceJsJ3f53baFQlJE0us
w/m2D5kCNu/7SjDEO6xjO/rMlFkuqCSfwtn4CHpJ+Dx7ppKQrkNTrBn06IAmB04Ki0kYb50k0tEz
kYMHzryd/LRdEbMlBE6UepMVwZMp/buW85uVtsupg7JVmGvCSKfSrB8inHzQiACa1Xdu+qhcZxuE
iICc8l4mTN5iJOjQyg1VSYK/W9o5oGUmyBk8TG4cO0b5MJCXtZ/dRpClwNjSDpLLVB0s4ax8u9oD
8cPYo4nEuJ/uxOgx2vBbioQLB0SpuGLdR31j6WGXK+6dacyXdWf96FJYbGoiOiN/Wm15Z7rdPiOZ
x1Vx8Fp27rLB9I67sWguRVx9alI3W/RPBM+kexgLAap72EvGuFdG2XTfIBlZazEmbzy2x0UxOvI7
OL/btAtvY2YZ8B1u3IxgPKmBCQfRsJpjjhhsKQNGn1cyqVqmfltrO6HJPc5zJJ5HPzl6aXskVbDQ
wIGc2jswUg4D0JRkNLJeLDJbB0+6VMmHBgi3qyYrXcLp/9GmKUVRQjKryncotZmOsWpV6pPUEglb
v4TPGkvnaBR1zjOEYz2zzMETXk+xcRnRuiGJlDCjTzG1Yma68nOUPmNX7mykRAcGncsluqtiOc45
CF4i0tUEHwJBRMkTh5zJ6MD1ZnrdgTcI5qF/J9u7I25w8nt53b6wQpFiaRaKp/Q2dSPBEqzd2ynq
jY3pBJ+mHImkXzGG0BGQh3TX+HLdtNP7b3gxPk7CBiWYi4OJrqe2qIpmTsEYae+LU6O96Hst5hl3
aeXcOhynEBUEBv0QPWWPXGkCzjh0fTVsSL/oTV0N62F0TTJmIfsssjE35Mnq/Qiz01kGUTlvJpGr
bTClGMAsSSFE8E1YBlL1720bIg6FGmqv0ymv9jQTi/1kdf2yDMEh+dqdkaBY3rvuUaMkkaWW05Dq
U8FANl61rjXvKNsJdDUZFKdFaNakrPs8oXpWE6YfGv7RA9owY/5bN5iAwGs7SSpyl8DA86kOtrXT
MTM0TpH9OrqSf40rWR3MQcp1LqpgqzAjXOyx63atH9ubmoA4AKEcbBwMn1cHZ8QqNBuzJC3fQVGM
E7GH0UcdYWr99gkpb/OatENRrjwQpebCsoFjx43D08Wq0/ee3GWw6AkOH8BjBdsBOa1ENKHlhlnm
+G5Ke2LkaV+sYaMGA2qBOXiy/bK/V8VYXdiRW7uysZmSjVOvhQ7oxNMyKGedgOnQg8suzJy+jXWS
XhQ+xm4D2yI+JHKqf9oSzGaEzixdCHOeHqU0kWH1s7PpcrxarhWF5C70NUzcVrG8IfdqPdewDX+0
kObqBWfjq6jMMeMfKrAFsU0jP80p8amEasTD2NQNfqamnLcwaI0j+FznFA9d+JyqriHXWDtbk+3u
d9ubxLPn19FzlxftOxDWpliAXiFExa47P1a1FR2H0Gj3XWr6bAwEdBIQvHilnBged08c6LUqRPjK
3UXbvzXgPTeRuRWZtHnCl4MG9jj3eJvgdt3lcxTfdGZhbALDqs+c5hu20A1/0uygs1Wjf6RQWB5L
CzbEKAmGYwAHkTtKMwP3bk8h5HHJ4tiNDuVDF4ILZuaeHBMi3ly6N7wpb6WaMHqq8hZ4hj80a/DQ
2MaasWdGfM4S9mZVsWM6M7sPO9mdRo22okhq96gMEfPjrA5+nVtkUB/ToDj0kz984FPz821UO+Y7
NQc02B25nEUhCbQsQ7vSR56II7+rZki/pWYzH7LeaTjYoClawbAcPhvyOJzq9Biv0yEe7vXE6XPH
SKC7lOVgP5Wtlh+NK1AUCLMZLjGRigPLUnXXGDavV/Qf/NjqLTIj/Rh0cfU9zix/1YjMB+PN0WXZ
U8dj0yG9U4t+KiAWnIPgiftZPRnoFW6mWCD+HXyocqyMi8wSPTR2y86+CSvxkDf2HIxrbyJBnRvK
ew/62DgxcxTsDWN2nUWf5PaqkyAycDEFJ7OvxQGFG/2+wSPDv2bhKe4U+tUNzYT8DhEySAYN97tF
zLa10I6+GPjQ72HIButZRsZljEJxcXUX3nutE71Ug807QIgRMhVD1WJpmHo4lGhTf+R17sJ5EcNT
6im5C2USn53cczmFuDU567k7NrJ2m0MxWYhygmgmczOGR/cqu03CsfoMjZl2ZNrp8VvPSYN0ENbo
dhgoQOtW2N84p5ZbmAPVrVcryabNDjhC98VT2ITjqXSt5Oii6P4OzQ6OSF+BJRlhjBI6LgjmF+au
49GW0ri4DuLyskisxu6nmhsiSbJ57dLA3Fal0YHEnOyHau6NAopAirbFM222N0qW/bwMhb4WO4YB
4MSYeITgcLRUJ1rXOBMbw48/zBhWCnGemjrwWDbgAfwSVjS+SSzIWWi8x4qFemFO0rQY8+lgmdha
PHVuTps/LeYe2FJnjWto1dWhhn96ZDI2hVfnXylCohqowIorV4MoPtjNukgQDFX41F5Gg3mlBbwR
L9wSSY3EMYnxQxOth8e+97siu4m9QH3YQtcdwls7efQ7jXIOg2KF20gDD91fR+EfsyAiqOz3Rj2c
Q8NpHqaiCH66PP5vpwyga+0gw10EagrsQzIqxJt9lBH8dxK34/vJdQiX1uT6Bz+OjOfSDNJ4rY0o
QDHYB23A+V8V7qFCEAMcNDJ1cyrY9WB0mmD8zn3oEUKlA3uj455B/EKJvXGFqy7UNA9sKf3uOLSZ
fd9pxZIRCFndFLtdJmxKuAM7P0T2HsPyYVqrW/aY+tYNi/Fn7+rgDWq6B84+RyKfDumpIoy7rXOF
KDQW5DYc5ZDZNuUT+ymxiZPU3I6Egq0lMGl/H1adXANvdC/wQcjQzrNMxkWUlgM7etWwFoLi1QvX
d7K71ndgIA1TJtmx2W694kgu3qY2N3bk69VeScd/qbsCwXtkjhwObVzvXWa1B3g/0KnZvPsISyzz
DbVN/lYOaX6MI3HlaQfBVliQhRel9K7oaKfpeZJ1FIj4KW15b1cZUpxIsHyStCDOicIia7PuiRc3
sdNwpAIt6/ZnD+zUtmhAboDYzYHiz9mVY5K1fnpUKXdmNc3Oqo8hNQCjJpTATQPwawFz1nmdibyd
mO7/SEfTvkwaGZuCd3tv2DOcC/5bcFZ8mX/UMhgfSwEtqWto0i4AcpdbC1fVxuRhhbpV2xdGRYNL
nTMO1QVxD5cakktGfPxNsEZ+1gMZas6JTnhHADd+q65IFcAX/Q8Z2fNHPYiRmlfY6astpklWvyiT
Xoug/y6SBhYD007gwoATjKyahBf/WiS1/KhXAQyb3+YCovTMdcoPxrpd08dOv/0vWq9/ndP72wt+
nTASk1cQ4PrtBaNtAU56q3bs7NYZIoRfjt59CRP9/dW+9ONsBQQyCtHmXmeTIYYmAS3ObFwXjz4N
brZX62in1tYyfK7m4kw9i/n0/7Tv9Pd38aUSPZfD5DD8eH0XaiXITl2boYwNeHScJ6YB0Z5LtbDn
h98zQMXvtfD/KEt4Tj/auqt/9n+FIf4Vqvh/jqJIh+vaLvwfEofp9+H//def04Z//JU/0obC/Kfj
0xCGhUjq0LevTYR/pQ29fxK0Y1rFdigI0vPh3vkXPtH+py8EAMfQJuNjwTLhr/0rbmgRRgRvQtMB
uCLVUYYL/gN84peGEGlDiw00r0RCWliE0f/6/XTEkLnZZHKIQyjrjVhKqvc/XZDb37/rf84O/G3k
zyMSFdAnJD/BR/mN3vinNkkGWRURekwNchvvhm2/c7bGNjv8an6ca/CXpcbz7L++0NcRpE62RuhV
AtQGOp0r5C8oH+FF1HoZRhozkGvx3M95XD8JhdZ8IBJ/Ewmp8UCIJnhkB9w8GjrynnpHdDyU7ZBj
HI9Htp39xLOjpt563SGEdbXIq7Tf9TCXgD1DVQ+Z7UrUq2B/+Ii6si92gRml7wnKn34ZW1FJgWea
jBPh/7BY5GIgbi9HY3rvK7pGmEBLb1zOovEYEZ7hIi5KnQbMfMax/9lSAL9p3aa9Vl5KXdKLdJN7
aZs854xA8wx35ix3t3xcciBy6pBBgwljbp6jEQmqa7CLcd08c85ac9YiGpkZC+5H+rcqM17cwJ6A
DVvliXMxnmHg6OheoEn03xnprt+gEBUHi3KKs9RCh491k5SfGTCWtxkqAn6SPm0gDk3sT6w2TB9R
WlX9VhuJPmeWNtZl7dcrzK4xm67IzFsi0NoKlonyORfNQHjd9VhOVrx3C9usoRoK9kKm4BG/yDLY
9etMCutNIZTkRGjTrEJ1FI4vGlDg94odJmcJcT11Ww2Wy3wa2dRH8hC1ot/Xcxh92LnPjHgYjeOb
8EMwN4DLToIt073BafC+Tf1xG/iaSZ2me6iMCAhcOwYH4MYA3/F/hCc4S+jYol68QPJrrRXNPH7v
VSPZTeZ50H5zRh6+bVwKmIUWJ0wdSrwxJTJScygxspXaokKkguyK41bhMiegecc+pUDRFjoSEHjP
rbNWXDlMsDz75yt4rejn4MGQvTpRM4HarkdgaUBH1AEScfnoYa6kJJ/y8+K5hhfnOMDZJM3s0zVN
C7gjMBhEhK2evVHEtw9FbU0VBTqw1Qs3blSx7P3Cva/Jw+9gisWfdS74CX2ZakYaKyXwndm8jxbO
E78LmdlPVOebu6oIrH1Xgsnaq3Fwu7WbNC7jIR1z4JQonJXGpZ4tvEDzK8ylnX0PraTY50mi7l0a
fRekrN3OGpviKe3m6mLESCBKxzKPQqWYIw1ES4HRSireimJ0MQT+LojwmfmlF3SnTMYtXmugMNVi
biX0GLSsbAS9PHhx63TcF21n7KBQiDdQrQnjQKFjLRytMaIYVpQ+wO0wqfzT/HtqXd28hNctKGJy
dqOGXfNng0jEtyaE96MTeE2AJpedLM1SsRlrG4lMJt2zREN9bpyhfJLXDfCcuvm2um6K1XV7DEbT
O1iyCSHglZBHrzvoPGoQOlezus2S/I3W7LcwgahO8GmRJWx8573VYFSazbNT9s0u99OBGket7Ptg
yvvjmA/JaxOVYbXgaS/2GnTLpSp99vm/bflTilfH8reDQAhSJjymbkLDpUMTYe/cxglBh4Qtr2j5
g8Axm45aLl3Y73e81yBcFqTO31VSdrdyjsAxp51jtgfVUcShImqZ90kaQhKdYHU/VIHTDOeqdAFu
hJaDN6aRGaNBKtTgvLtImcYabVG+y9Le1JeJDTf9FaDjjhtbr4GfqAeMCHzZ0zoHzzGaVKpHAvtX
q9wYfyijhyIqTXi8chheoUfCpTKrCX0NGJYPUOD8PFq89gSfM0HkVHSWfZ912P8WnTb9Ez6WEVjg
0HfessG/BOKOuPCeMIHeMLJtCsyhKSvZbNrmnekU2SU3YuzDAdfgB0pD0BlNKQVLbenKG5GO7UMR
qB63kBVnKMdB6z7nNpyoKTRoensenPtF76EOWqpBW0f6MUqBpUgoYmVd4Xzm2oEN6BQTVtuudh4r
pxphztnRmg1j+g0BSvZ0RfE4gEinfCVSnezrCZm8aY1ghdvEHfqVWYEiNOc6Pl45BTu/m0uiPU3Y
vOhRY1Y10NgmA8r6oAnNx66x532usnjrVWUUL4q8t1iOhngzpjK/VIOVPHCwmH742pQuNvcp+Jxl
13xgXkThGFF9sCx4eP6UxXt+3zOtkMhTULGEu2lD372VEM2axSCNcF80Po8nNwmaszVJ68UGevRc
JSECeoH+pllODcL5O1UFhtxSNc22ee3YL8q2vTv6fMaxmZkjX5t+h/huxhzIMpDXyRGhYMF3CJyW
3kkVFudWFSA8KvyYT4VGBLa0aIsg7qWMuZ0AeT1XjXbE0iD6emf5VutgZQSRkgaBS08ziLgiOdIx
CwEiLiopX6M0Kj7gnVIzqOA/8Qwru+pM4ZcVrfQyl3SJ8px7M+AmKZhvfu5IEfMISMw2Xxqj6vEA
5k35Xhki2ZtCF88ilEA2B8TknbTax14GFroyGjULr3BxJvKmTtNo0xKtrYZ1MjEgboFZKRnVMIKb
yct8RLVhcsiVjdaw8ZNVl9aMT3BoPzHx0l2sHpNv78MwXg6ZMZwdFUj5jaWrPPtTClglqLNxGTCE
saz4pFe/GdwwkJ6d/YoAXX0LRlyRizlp6SNJHVH3YKZB7LRUEUMXQzA9SBqpgp5rgIBeQyMt6ELS
11zQ8Ob8W0VJ+xFZyK4XjHNMgFzLyNkMU2tDQ9Tdxcek1W+qYUxbGLc+9jA5VVCgXOcQIQjbMFNG
K28ynJmTPb6+GvqPmWI26Ab5mDqh06+YqEFJ4s/z+B4avvcGFj59msO2fQDv2J28jDWVnnJE02+Y
GcviCvTfepW66QJOx/XCDROqO7NsQB63vtwgcCm3QanHc4Qv52kYpbztiw6VwMwPY+3O/WNM131l
DW0Hpwi71mOt/aHdKOkW71apirUuPAmfyJyz23J2w5/8DgZAS/N0VnriQzTNxMUBLPTkgXu7z3C0
rUow0z8JkgIHkBVw5Xlo8KnUCf8T86cW/kraXX6HZQ7jXhRPATtKAamfu4WGFrrEwfmRVcn4MA52
895ls/uQlhZepz72s3KjuODX0o7udjBCxdqwe56OFcUmnsAxbSDGn0ZIsU0XauqfBY8kpT3rx1SK
RK0S2YWfHUateKmaOH5mg3ZVwrspiRnUMR0PCBnc+XnMFaH014IQLEL1oxCR/s4VsdcuDOpzTmkn
X4CDkj/SYsSRPkyJkW5sZyjcZVzq7gDKNsDKWDr5nUuB7qOXs/4cG93cap0Q0qEGzU2oUtu8ds67
mo5VxNQdBUyc7g21z3WZ9Diho0h69b7IXC9duZVQdEKaCCVVq/2uAosu51eBjncX5VO5k6GK8mWk
Z2MCx+BYH3k0eDR+8pAFqhXZByju/kUxr6aWNoqVn0WXG48YF3grbi2YnRgNj+5eqxokJJ0+mjyc
KbLzZ5+CNoUt3tiObJZeLdPbsA9JPDrkaVdU0ubHgV1FArA1NJESjTq+071HpSjlyfxojT6ri44J
XC30NHQIH3TaPUdDxkbVCJRg0Urru5k9NLZR9skP2H/CbUShnR+ZubHJTHc/fYeKJD00s6N5BnkL
fKM2rW1BSfB6SlHpS9HSw1iInpbr2q+U2y/nNmfMYzQjIK/MRA1nYuyUpFj4mDFRNc20Ra2vHo8O
IVGBStlM4OhliacXPo2dy5z4xYvysv4B3nmHJDqVsLxnUGfJ1HwvzHJ4JBUXHcBflm/sbOhOpr4L
RIyuhn6GuJZcTB2LB5qSYluFUFRXaqJ7uJGzspM1MyiYXQf25QtTW1QiDdC27UL2ZvMcjAM/3KHE
NyZGSPmLim+HT4Xed5tT3GU0IrkD3hZsHb/vX5LE6L5B9K1vg0bBCIXd9ZoNPNh7dqe3FZR3YB1+
mtwFc0lZPrLD5szxa7hMwCQx6CS5y5iEkbs3bSHqfUSXbi99E11jMPR3Wph+sXanenr1Wp/Tc9J6
46E0vVmtbSZsILlbklmNQnfFJ9Ipqtd1MFrnacppiWWTD4O94SV73CdaNNiOe//sYI4826KVgG4Z
9LYX5TQ15qIpB3dXATv/Hrup2I6MRbGU1C0JQBZQ+BtYGKDCqtSkoQP5l1MfPk9NJ7td+GUBUw/y
YXAjG6KtOxgGPxt/Nu8YFaj5jodK3dnwt/d9Xlrvo7TkJ+Mv8sfE2s3UhEODwGrVLnUsUv9N2qym
SWYH4NzdDW2TgFqX7GljNvbRRJ1zsqO+RDYSF9uE8TjsKIMGpNrMN20gxXZmUGXdar6voaTgmWZU
blF7s0loR1utG89zt8Axk2OWgkPnjmPz11i596C6UuwcbsC1qKzhrGSN9seP5c6pe4AIjM3JZSsc
jIbyis2MZjE94JruX2Z6gp9eHDV39MezsxFa6r5jyKdlxShouusRJWU9xHrFdtXaxwXIZqYUslgs
TQisuxBvwAPVVlCnHL9OSOTh4QllMX7k21uXx/86qtt2Y8EIBGWITwA8s2CuRLqjt6Ez1jFa1cbp
o69hjua4o3YZxO8zo27TjuOYOHWBqL/LeCwPqnLkNmiVGNZO51vXMY1iNxUsPkgc+peCrtOF4Zxq
rzgHsRRydxzxCtC883vq7jJjcjMLzFVIOefNgDS6rZvCvqHdbm+zyFHvA1f6xhpofq1EZQ7TdUDU
3flW2F8E7X/maSJ5FL6eAEJOBNZX7N2ZfXDb+tlARrOsBmnfepyYGKCZElTWU3U39LIaaMfgEooa
q5Ws0LbY0kZPwtU4+gJLvKXgDtGefIQ1rw+Suy9fV6NC5TwPCMkm31xj64h2OLtw30Zd9wIwuGno
fmbqqQj7/ERcf9rEM6RRz7Pyz7ztAN67hf9S5DHfhSl8kPq+j7opXZaAkt/RZehq4zEDo1aOA3Bt
zde7PKmsAlY3hxosZueN8SaSvtoqC/XsYoDhdkgKNT4zOscunWL8aLKyFP55boAC5u0kSPMg+GuZ
YWvFQQL0P4+hY7OdDRjf9BgiWBkpdbZFYGT0J/UU0AVqRFr8mDodyA2yMQ4FJlDLice/Q1EeHxii
PpGxAosOG8IBl1rz4NhMU/g6dg22TSJ66jmU+MzKtsAmE1E6E5WHGljhwKzvjSGi+Dt6QaDbvh1+
wh6W/LYZP764gBgJ2xk6uZGc2XaF9mji+7G2Tthpg4vpqfCGR7iRwi+RTKBYLXLqK5XSeZQ6b3+O
+Ghf3Ajg/wSZb+2BwUdk79X6o51q+rpt0EUPttUZG1lQfUqr8a7B/hz9qoPwt8F/H7QUJXsvgPdn
Mjz71wolHZcyauIkX0zfgm27t9dyU91cY+dwJKFjg6L4X1TU/9q2oJb45UW/DOIbQuvUExQtx+W0
mvZoA1bGUiysg7OWW+/+f66Q/j1P8eXVvgzNe+zN2qDiI3InE+G317Qtzlfaxm8fkQVu9euP6F4/
wr87M3//iF8qv11uzWkb8BGp+cybdo+VfG3tSGCssv28WdUXd4M74DjOwxLO8jbdjWfLrpbV3jsM
F3fnllx4/h2L9kry+/BJuERRuZLrcFuv5LmAvDhAG+LQvDLMN7GqyX7OT0/2ibnd9e+NiF/FQH95
Ib90m2Z/tHuj5ULmzwyr70H0bKzj7/eKz/ghb6VY/tH9+O/ZOH/tOP3tQvpf0l/US9lDOFxIF6LI
fCpW2ardIcfbya37C+TF30Pe1zuF5y7JG9t1oe3/9cvQTSo3maHlA9LleXZWCAIfSpBVA1bFFUrc
5a+wM/aXBsHv34R/v+LXT2chveutmk/3W29pyauQp4tW43ne9bsIU+i4YCRlff1e0K0gDotEhG9N
6m7Th1/FcaxfvZkv7TbNvIOFWZL5/L1Hpjnc5IdrrlGtZ7APCyqBv+yt2bR7/v41+dPn/9Jb83Vb
M2vM509O8ybeWTs1Mwh0lLvmxHwJgMJhCf+s3Fz5Ej3OW2zF2/EYrb31b4vEf9Rk+78mIWNM63o/
/fftM9B0/9i236vPH//4rP9xQR7248+9tD/+/h+9NMf5Z2DRTYM1GNLTtq+xsz96aU7wT4Lf1z6T
/Tt971+NNP4KZUMz5NkBGDGko//vRpr3T9SjPBWvLTBTWNTM/pNG2pfgE8IUC4Er8BWHGDo97y+r
QJW4qMgn7y2Jj7jzti7s6iQ3llGYrqzw+U8X6dctNV6LlmHAp3LtKwLwKxCsMDKOgh1FkQgTVuLc
aWfbmDghLXDUPq6ADiupT2Lzf37Vv8eobfiroA4tW4Shb9lfvn2GbhjGU+XPcdnSGrjtthVRo4Xe
dD3r+a+JUNR1vn73bNqvFlm4a75K+MGXp7AuOXp5JiPHHfUwc53GXPu1McuAM0fIZpVkynyTpyhe
ghh/6dJMR9j9bU2qzSJMBA6foc0dEnr3zRV+c6466qFMG/czA0KJcbDSzGcnPfvTi1EZ1o5to96o
XPtPGGAZoG2cPPssOaG/dGnU1lCpMIJf94ZTt6o5hSLWMnSXMY4ZpP5WVZwtF01rKmvlGxaHMkGx
jXSJSkebkNhcMpLdD87CYrv/Sl+AMeWgMr1vMsL6uXSYilnpiDH+uY81s9aS1AL4YePZoHr8Okym
2kD/8e7Glv7Us2XGEWKZQhKD4gx5tUV5vbcYOWlskxx5A7HdyN93Bi2aRSE6JFeKN3LjJYwxOyFb
6Na4isGHuSgXsyFg6Kk8ZIqPDSpyOfbX7Ck5u8FlJ1rAXI6oCRdEMvd2+Tg813EC5W+yKbIZnPsv
hg0QbWkHSlNh6f2AFp5KzCcsAd2SETPH2ER4bWj4GY6iIh0Hq2YYo3NtBi1fmCpt1p3RVN8SnRt3
Vll6H3OjOntvOGZ6GWtcB9wDfTYtrs3Fi0rgly/mUfPos+P5wqAydndyXnmKlCp3STcuk1ZWj14Y
9Y9NV09Las4qYzjHoVXIisABCiOws3TID52z2RGXyUMnv2AaSDZUb8t63bRaP9Iftz+GwE7vrFhM
K1W77bNdttUWIuX8wOsyPWtHpdPhimXklw+dGez95xQxb9NijrmPofUzjztWxZqhOOFudR9M4bZN
dTOu9cSl7IMwBFTvUuU7GuhVnzu3Fd66wQCO9rWN1EuWdfkPjDdA+tuqzAmHjkl3TphO/hnOTAwy
sTczRpc2H46omheR4IMXlRrP5Tym3bqmtX10Tf8ZDtdQL+vaHZclBaE9VL0MFi05sMLF7p6mhjrH
fKeiS9PS95zSJntkxFWJVUw/8JxM/XRRI/WqNqVzhmGNdsy6cVP3h8ySduWg+6Os5Qebtg857oam
3lHSKX7yd3yKT17aj1tIOZFo15wg0+oOiZygRTAXTFCCtvsYUf9ELGlzwlEui/zvyL2621778o3C
VYMpK0ZzsWsJ3Fz6zChvQzHZj9wCEqYIpJNveTu0t5lrjy8eI7R0J4y+emRyVjzMCr9LEY/miVEF
ydhe3OtDKAnxMsAbYmVhENfblzSbXzHyzMa2IEk5LEfBvbn0bcbgKVhP7Vb1PgCfeQowOtMBIdky
CqqZTKhxrkePzqZIeeXRNFFtzUk3nV10LsXCEHJck2UpvstoYAiqzWdnJ2evfmrCzqoXA8rZZYvn
i0PGFXk+yKS7ZQYiXsiiirdtlVEbiS2bU2wmjsIQ/cUuPCIaI0qVtyHQ4W2Ls+BbgaLyoChL7rrY
4PYpu2Hdi5jcWM7RSmHqkSj5Zlsrhu4beZoNprxlXMyf6CPD5Yg+49vktfVT7DS40PMcrmOYBsbP
MMEHsuDp4G7icZwu/aR7zpPUCS9SOwyO2A7uNtFHw2MeXIfsSIx9YkFgUpGC1GNVe+OWcZg6WvH8
ZKMUC/u29vxm5w/MTTU0VU9Jquc7p5qHMyEiTDcUfh9qfs3HnFzNpadDuzDc3vhosPBty8pQVCtH
7ltmb2+bAItL5DTFQ8D6/NHORnNfh0xfUM6aD0Xpx2tHl9a1Ji4+RVYOW2ZOybmVAeWJrA6cB/xW
yb1ySCu7yejt22LU/5+98+iRHNmy9F8ZzJ4FarGYjVO4Dg+VEZG5ISIVtTQa1a+fz6OqprOiqjO7
0LtBvwc84JVIutNJM7v3nvOdA99Z/zp4qRHaJsmX/hCPNCoKG/f0pKTptloFlJ+kJwwGY2/GyuvG
zaF04i4q6Bs8a+nSbpI0Xi9mWyQPlVfh6laGVjCMxY6SMQLysO5OVva5JVuNdN0YKwyniy5ymUgv
ZN3p8U7YunGsYzIxO81ddyhSPHA6/Wr4rFZIRuO2UXYuXXJiO0zJ1BKD2X5kFkyaWTX0uHY9umKV
aHFiToJug00kXLLpC9EPmyV3l2W7oJ05LWtjvLg5QzzhGkRIEHskOfcbMv5d8X+QjjsdjH5Jv0/L
6GA3rcribi4Lw/KNBY5+eN0ULR8n0fKdSUz8spKHe7YGkhTRpq9kdarCHO7hVI37vCGEuyal+3kt
VXJTeoOFzB/m2qXnnbmZF2R9Hxtba6SV3JhTDXk8TmBfjjFm1oU2VDAMVm9tBYitft+QAU/9NQkk
7qnimspRbdRrV8TIuu8/Pwf9rSFhINmy+Y8BkJS58fXU8oOgaUzziom8+31k1mTH3saaP+VkCLxd
5F8d9///1NRdD/Xc0v9qUfAgy/clAf/2n/I60olVYAkgUX+vCDiS/lESWM5vNgdlOP/89w/l3Z9V
ge78puKRupYLQCOYyVCk/Cmvo8pwUILZFAZgH/iJ/1U68fuqwKZesWD5Q2O34fda747MHkxTHU/4
TDibfp2C+kbZb+zik9J9YOL9iwO6+YZA+6Gn41xrIIsl2CPFwLTs9+0BxqMDomqM6u3gXDKB0QzV
DBsGAVPNLJF8RQSZsxESWpvgQ/YV0YxexZxNWXDPjn1ikT4piHJyt3VJb5n4oNgh/a52uoZos2Jy
q5dFYptjrgYU0XRCM8H/UwWVZ6H1CNZMZ9znt2VS9nfSg5/xKMSkXYX+LIIurhqvGhoN6xZDPi8w
XIKGU1+uBmAPfxCksVzGto0/WUmTPZEe3jcHM0ZkG0w4r+LtlNm2X3ZuMX+KO1GL+1ob3e4ydHl9
Wds+vUFxcHUPEQhOW7ivMMgq2OAlTV/kz0Zn0zmIzWFs2QbH/rNw4uJbYrCJw3QTLdKdtr0TxpR8
61PZ10GMPczYeF2KV1dVxewGST0Q3ugU7rJGKV3VL7XIyaMqshaFFKpBVWyMii0P8zBHUH2KtdtJ
aZR0GyeV+hnDzzWfmnyvR0qO+bFMUvduwrX9ZdU764nvj/5AEq741UoNPfVVC09R043kbA2p1UVC
qXK6u9DMn2ZwGuOLPTMJZdFr0RfqqSJzn9xjBs2Vnlty48ky+dSWYj3VHsYHytEK2ZqhWY4IUH/k
1r0js/xVlzmyMBLgORWmDT8INIqudf3S5WToI4gDQVCjR7Q2rRw9N0CdYybklcWkSRE/BkchLQt9
fUzFIjgF9O6Q+w3eidZfKuzcz9cgoiUwvAQwBKyF+TSvqCE29WRIrD0eczTHTAXuNDF8ZlQnT8aA
yxL/hJ7lAaeIfAmVyc0/dWXXdaFV8D7gSa70eF+VXT8+mHamDdvYZSwQooZ0v8SZajLxJWpMQeXl
ot8sUyH1wHOK2o4qe2CxRnSXr9E6Ket1Agnr2bcSAoKR8ggKaHa3zMVs5JRlUC+6aW9cBBJUVPgS
Cv63NXGAjCliSeY+5BthzV4QqvVlaiEv7FS8DFqqF9vKxmQRFFiXmkCDQCQ2oi4WL+oNdVU2pCkR
V98we2nYSUeliVpiGQlf1MzGxR0Ulx8zxCfEfK5DNyChGWrGnHEz0Ce2+Cg+qGwemJIix/PdoaYT
hwCl6nyl74tnniZdRqM14kIuF46gsEEcawg8SCOWz+uDja9AXYOAwY2nNZxRqIDL6KTApC7t8gUN
T4WvTM/dT7A3yP8utEH9NqMQwNxSOslXJ06nwTcS7NRhr2LXDQpEPigvYn2AN4nKjWAdrZqNQOnV
GG6HMcfgqqhTP8JjKW+QRHRFtIzSmnb9VC15ZHHAGP2mMg34+z1ugsAa6vaFSohh/GxLmUbN0jtf
BmqFszJkqeFj4/WUCKp+4vptoc1OoNEmKKJKFU7LLNZOLF83QSFuVr1Wl81kUgD7nOTnbKfnk9Vf
fzxiq9S2MR74FmtxUQe7K32NcgXljWsQp6wA7CkDCpvV2ik9iixEMgzzyBybUPd5RjFUu1p4Daeu
LMnIOK3KBjevPiqxn3Uuv3XSq6hJG8UtUdWka52EtcbgaZOxnjfhnPLehhObBQDjNCtJw53ypghs
YSM4yB3izMI07Qe0xUIHyFI5lURlqVlKlFswDk45+pKJ2U1SexR11vB1XfsRGRMp9qu/potlAInX
G2S/AxY8X0nn5B6tcn1oK9rNmF3tmC7GVNjpvdkJ0/uQl6Mhwxm5I7oh0xqwFMHGxy5UpASHeiUS
6ZBsWB2GBZby7jqnq4do6EaneDGdqhaXccGIHHimoo5gBubqyiublP5VddaODnJWgUxwFwrZT6g8
3Oyk5a6ZfS0TZpLRTPM7uel1amnM8DgnkM3R2sP7PkpdLW4bpen1izalOKhsYzbpE1QVQe123hOU
TfmN8s6v1YLqaUACWgdlPV/lHJNXsgWpyerugDA5xUGfMGD6JMazipFinXyIC4VMuqJeSjPi5IF0
iZWz1A5d77oPq24j7XRiMDNDDx9mtaSSBmlne/leL/Btb0o3A42QelLlR+3T7vOEj7sPM0WdLrHe
mr5jld09QTfqJV5sKw2MqwC20R31a+qRULypJh16Xa+qRuW7cjZXhn19Vxxxnubmgw0l4gmiydAG
3KIUh2a1SDAzPRHXilHR8AKGolo+PstlvUVauuTBlK3LHBm5yJtoZKrQ3rk97e7QS705DlAPSrQ7
hdZxNgFnVCDi7KtU9avMSS1iiuuUcE+3HLOvbRwzUMxNiS6SOfMqSS3MFaz3di+QdhclQeyywkEl
x5Z4t5yfyApKS5XGBSmENW9hmJT3Go4/+940BvaTdHGTV31J1z4cyzk3d3jV7OSDpJdgg+1DbMmj
ifaILYnwQ+gtQWU2U7YdxaQQvyh7+1l4bF9oG/oV32abNtVN7FXk7xIMUVLCzVp758SOxcPK6Qdb
e1cVxbGbGJlvM/q1004lBTbdW3NSKUGbNBpbhmyu0d4rv7OygVhJVVz2xhSHbWeq6bPTdZxc1tKs
sPkXitfKDxM7f/s6JomGJZ5iXspt70GsiYw20a47czMXm6su9X9KhGHZf/0///vqofn53KDpX7Pq
9cfC4I9/54/CwHJ/Q9JJl9pxAKLb9Av+X2Fgm79x9ncZHzj0gC3tOhj9ozCwfqMosIiGch0DnDoJ
I/9RF2i/Ect1/SOvYwTTs61/l/JlqNeBwA9ndQNYrknLhcxdcsMIMnk3WKL11hJ6SlfZLOm6+zCI
8HAmc1Y9cIDoeLLV/DV3hPOdPPbhINPR3s7jN7ubI/zJWjA0BtEqMon9Mcnx046ehLiR6dc2eGrz
lpcNvYcG5NVZHzTifWdDGb8IjCx3szRHZeOu6XBcMALcCVBmJwRHeCKLxfymafHwTEp8/E3D6XDT
ZL1ymmhZP5ii0rSNFKJ55ehKxhJvYHuOyWv+GKdeQRvWqh+yAsIYqutxPeqxVSv+qKkjqdCz4xGN
6IwHQ02Xw1zN3UcDktFZT438MhbW8Di4JCICjJqNIey7kkxFp0miMbEhKcZ6gTSlGu/TpqPXkWF+
ZhaYnr1+TB6yIbdPECESMAzr/CVNpvhLMhnNI82Plqxj15Yvcz6iXkBWd1x6O283ZhyP8DJGebYU
unSoLRt5p8zZuDWUpS3xCxSqslE4j3RQLrosYodT/USmZZhZLryNusZnW5p1eZ+vAiexOzaRbUly
LXNZEpvYFp+8aoW4sppKaJj98ODiW8cok/VhZbT6yUmc4XFN0yJyyLTdtbq5RlmhO8TxLno4koS4
Rd7DQQiMWlTpift5VDXxMKTj8MqhpwmS1ekJWmC0xRiiUB5yT0Wu7Hb0wBZ6vCCpGrglm0ZaybGt
i+l+hVgXUR+oH/q2MjDyZuB8GPdEmYSDtLHU2AxGxCHPuTRkUDVvFuQ8fTSywT7UrMNRUxUoBwtX
2IGXWu7H1bFRSumxeupcV+6mOMsOCW9WiNXYu08UYwoRGK4fTNNGFNXZGWWe4urlQYk9mq0tAyvV
xWcsBlzXKDcznBOKsl+lTeGkz+IoyDXYlUqa07mcSZnklZ7DMreTS6Mr6mm0sdCUdLeirnGT0wIK
gZ6SawY1msGdZ/cy1KTHyT1ekmxXm1NxZvk2/bm0BD4FrdxYq85mNdpgUOi31WEmek48iwuPIZ/5
F+t+LG4xubAH2PZNVU3Jx26S9klp3tIwS2XblSPhoihp7wfOmRu17EpzM8yFAu1qVpbzJFI13ufK
RCz1/WoLEoRGJ+U0cG9zzqU+nGKAPdXSPdDlSp/d2uoeAIHMlJXSuMZ1YwMursHdai2mSB0G8wPS
noSCN222IuvSO2pT8wPLHf9IiwGYwse9SQRmAlRbBSiTWi23aoFjK0gHLz+Mo46xgE5B6GLEf1EL
2YamN6fPAo/gzeSAtOO4On2bibK+q0en3U60NjetZsxHS2D0B080fi15Y8KhQRyoa7lKNn2T3hj6
JCM+MEuKVrr7hkPLbeJhslIRhN1xXOTr8AomoUj5KriocW5T1RwEAASY1tdv2sRN+ozfuT70I9OG
dRXMt+QsKFn7SX2C12BgI9Pjy1qvCxgnUXv3Jn0PNtjG1BAGrA3cKWY3N2h4xKXKkyYECpImvpMx
39oYhVSDfMjsW6WpQAklPeIqc7gKZee5Kh5qevK33TKkW5oiWPCssRgfVUOC30mnFtLZLHYJJu0H
aQx5uBh6dRt3k3GzKK47hjjzumNT6ggwdfwrW+gezonurCCxnrOk6dUPuBbUcyz0GUZxR1AIHU/O
JcAUecLVIdkvwNEafjM63vO65mQSTsI99Z0utI02IqCGwbR8dhhVZntL5Cp0s5kiuDeL1xjx3C5t
KexFZuHAwbx/tCgewYTh0QsVyGAGc8hFPEmLk/jqvgFjB8U409NJsXf01bE1oSWpds+sMQVEQ8KK
5dOHcrZsA/JYYMuKmrRP7tWE8+aGsGxt36MoxDuTkxmOF6oMMlER7re03b01Sj7/WowXStre3MSa
Vd3iurAwRDjoEzMNwbNrNe6eyex0sJlqPU6mHJh0kIdOkcDZWfSIVzlA6S9x1RZhlqKOW5SFE2rV
JV8WKydUWBl57Ckv+nChOPe54nyxhMXz0bl2zQqqQL0f5ukBaIf6LAFG85OveBcddTi1QqGHj16+
+lYUEAFasxQR1NflUBLqu/PGxtvlg6MHJZEAn1EzFjvDG5zd2mb5LdLe9qwNdhk2cZ48TisuyL4p
+1BiQNvoAsE/u626XyuyqHlWWWAcRfcTtcUllLqOn5e1coqVLN9Po0rlrcfaHlFF8WCbhXOdP7iR
Iadyz1y1Dw34NZHqLebLUi31jsQHPKJTW2IhMJ1D34uZ0sxaWe1S42x2S72Pl+mjuxjgy1oCy1xS
E7ZqQ1dtyFo7ArtBbHhpM3aWi3djEdMdKtrccKKIxwt2kSrMKw1oj+P17VeLxhZczsYejA0aaeVo
VK6ybYfOPFZrizw9rvrJX8h+DwWIkGiOu3obc9MeV6pzVioTsxhuxnhjOwZrRW2D0G/W6QIV0cbS
M08Nmb+d4mNfkhe3cfLt5CnLa5bZ0F9UNjyGQszdjb7c6hKM25I62Y2+TMWReA1J7VWvz9hycDmt
db7tdU+5cQGIhXrX5Ld60Qx3Sclr0KtaGib2TFDXlXWX1eV8mOZKVJtR2PaDyIEAbcpRrvukx7eB
460Rz2uTjshU3TgC1JRHgBJzP831dp9rNt29WeT4jTsQTm7VXBSIcnubBQpHiKPxfRNNu1VoVm0N
i/4OnBP7JqWiuMvUHhZWavFgxjZhECgbegIWvXR8XJFSPsr+ahBS06w9NqmJD5mR/6k27cWPJ0Tz
jFWZHHoT8XDbyenSacPMsz7Acxw3y1CZe56w+JzJQSENOWkhcjb13dSwyuLfoLeWIe3a8Iwn56qu
J0R75QqxQpmGstw0sdufal2jpSFYsJlLe19m0CmQK3EY75wcrOSGlHQyx/N57TYz/gfyYiZge2Cp
5k8sVToR69Rs5Qyeuc49/W4VfepbwjO3Wup+WlBU79ahWe/WsSA2hLPDzTw7xo3hSaomZqfTQe31
+bs6KN73VK3XrSgVQv5SdXZpcdbVE+pUCXIhXl8S9kG8dr1e7C03L79Kt2m/xCIfOYlOFnuHQ6i9
pZnzI75GEc1a1b3K1WyO1tJ0dCrrGqMJHFe4j2ZTvCg6PgeN1S6wh0R7UhuhbmPTBLwo3X74LJyx
3uHZ6LdVMdnn1irEjchtsRXAvzWWuW65gYJU79a8uY7bMk5jTMU844VIjtn3UjP7lKad9mS6AN+0
dTQiME2Ei6siOcNcyU923U439mrGr96wKHcMW9OvJaSkfSYLGtBxjafFgoMXpNCVTh5TTGR4ttI0
G42U7INp8B7ZoJ00LK2DE6Uc9W4SOchQ9ab+uV6UPHRatQvjWlsQdrt1tJKevi2wc4F+rHB0KLEl
j2x50MFold4sbaL6uACVqK9KxtflMJ8z3TROuecBkcILtivN4oqga3I4WYn4mEEWefKyvjpnnRKz
Ul49JzxooQBVsW0VTBwyV2dMFmX2DR3F/AED8wsCi/phwLL0OGRNfFI6dOye3qu4eo2MtBWHfvFk
jrNDLT+6W6/TvC9jIYzPExsHjNdlaV7RKVwBrnG31fgSN2WWqncupt0TzW3rjpGu+p2+XXnp23bZ
6e6ine2O3RXDDqSxBEVT0jx3pXvmbIJiJ8/53OSaXwgci09rDmzPTmjXzXQ7o5x0t02mqtojG6V2
6ZMYUCBc42cc+YSOx8xgK1dD651YcCRjkLd7makGkthMurjLl/RKe1JvlM4bTl4slzt7SXHrzLYI
bQQMF6aQVSj4cR6sFgDqALk5NHhPb0ENi++VmJXDmizdbqU79mLYs3vCCFxCXJ7iSysn++JwEsba
Y/TgSKTmnBdPWGGxKNPjPC08D5lhXcoub+FStsO+dnIzGjzd3LdzKY/0mIitSJTW/qakmjjqbt+d
VxdyUjeIJuLxVaM3pUI2A5gjQ1t8iM2mi2iUxcyUx/VDOeSQUGbpHJJYRZXeFRWsQcRQ7Mqle+wG
N77R2sI8KvEyHhd78u7LQqEllei1dUZvZmE5Mfuz1KBXQsKqokEMAM0U3AIkKEt0IFnBCWfsMGYG
1BH0Io069gJFH/nzOJpx9FXiM8hS118EYhZkLg48IxbgI0VhpwUjTXqJo8YrPqgl/dUAZJT2WS8h
PFMDqM5HY2n49QfV/bCudmcGZR5XBHkg2D4zHktCza5H3rZu3XaFWdWbvHZlFiTpoD+Wqf49zztQ
3ZAp0rummLJPSIGsTcNBEizVqEWlLLovGQOxnWpXleIjgmcgAFI42TUcRsPJW3mjgC4EE33igAdJ
e6n7urvpV+6iMNTmyRuqwfZVervgvuKeob3Ovhh1k2psJ6NyLmqrkzviKO6HXnG0m25Vmxt1GOdj
UZeEMbtg3Jwu0QMppmSXeZgcqYqyy9Be/6iC2ZmzZrVf1V4Ll7cqfNRh8oUxkHYnY0U7JbEbH6g+
cRUUcRHiHMAQ0NG5Ow+qsgpUUZBtGb9hapFar/pOC8Ns4+EZePSw7QtfJWl4X9iTe9cTAIqxs4np
bjrdXDHFLNnvejePXxa3AB7q2QPRT6NM74ahs0PGftmOI5f9qRkhH0LyT+1QL2N5UPRK3+kzlhIa
FaCpcGHwOzRwtzE/yPi+KjJGSWw7xQGgrx7RmObow7sQCmO2Yt9s6jJCQzeZmySXsMgqXrSNYw7M
g7qhjx8GOvZ8dMt4HAgRPmKFqWCSVQYjbQDcWpcxWm0ALeSEH7buIZuM+mjoi7JDfsaiMjiDvKSs
ixuFRfriyMV59KDBB6gf+gqEL59/Q+6B7c91LF4ov/RPAtcpdRR9WBQT3c5zV/VCExqcRok/xVXK
9izakg22SuvnrCjnEwdRDup24agnernlodGndkuKCEmGLT7qwEjHPOqlLvZwH74zain2YhV4Qqza
pyi0dhAqjMdliRHz17LfeVTpu17X6zvmG/X3mXHyMbN7O1qlAZGkUJbiQgPXuq1UC1n4UGEFKB19
r9HvPpVZO+8zK7du2ngSR+w0ORb2Na+PaDRVny1DR7OkNN532bikSjiUKPcKRESfX7j8ngBE25Ts
xmFejP1W2r2715WZprXJHnFCvlLdKp0q770FuZQ5e+g8HWiAgYWk6hPqO3VfDyvMbMfpx72O/fhe
H1X5YJWWcq/Aet5VhDLslLSemPjp03bJvfrEeJnJ8qSNz4k+JptES+R5Svok0JoSA4oJ+DPVbefi
YM3bWTBHTtW86iHuNsSqozFyHi3LsPe05MnFGP1VoPW6K4XTvRLjfnWV5lfXGMduwXj32HdWG7nj
qO6KxEw4mUM/W+y8YohXJvczsRHrJpepszPwGF9f91R+qNO1+jw6LCaiHx1BSeVRTiqAYG9ss/Ne
4kkfj4wnadY0leNF7ZJ4kZEM1ktjAIahwSWLY6Fb4p7zuhfq2P12hWoWUd7Tgrdm08D6MZd0TBDd
irht7z1pLrcGz9wRCZ24W7paO0i9aEscWLOysSbDe0mGPPbnIm1OdlF2d0WtDltEPuohM+fm4zCq
HVqoqsaQyJ+2l/YqLtN4NebPmWO8rs4YP81zM26dWIdHwYRL+SInE2t4udD0dGN13XiJ2d+vVocr
a2khbtZrU+5wLxM3XwArJRghPy2UOV+HQigqC7sbb9WZczobwXyOdc3YDUXm7hKzVZ4n2zAi1n4O
WU1Z3LZmDRq8yqoPYLBxci18d82I5Qc841OYwuzB4a6NNxwGvucwOB5YBSUOX+ygW2UtmqeCpfdk
ALA89pSPeOzoN1R1MYTV3H/3FE9nj8uhD65rB5q6c8+YjkltRV52q9V5/yRrO3vy6mrezdo4+/Pq
snG7qvTT67nOm11nD6eACC1aZmSRzgb9SAOMQMOR/jaekvSsOUMX1kODEwfcwkVQiDy5hhgvypjN
3z0nnupt4ZTDV6y4mbEjjMC67ei23diqiyEo6bOdWyx1H3nSMiVwm3GJN3zmFmONPXg0blZmfwrN
h8hStJ5nsiyg9JRuK1+ECRgX/5lTZCFdIxk5NRiVaOpLHeNdCtViSNa495HVOQUvOk2ABmklOE61
0j9CzSByjzRDlVSMN1k1+MyJfaHfTSPE17yacO26diuWm0WzJvmsAAwF7yQyOl51mhsfFZe9zWfX
nR/dQdBfQjO/IF1X+/TO0VoAPPa40GSrk8ILXL3n77mDiUJCScZm3DGYy4wQuGdqBFhyye5Z5vlz
Pkz02h14xDccG5SjaRI74fc9hjv+SRp50PTxU9VSzp/rvOEDKJKhkTsNGPvSjv8/zCnjR93QYPHG
FNtwd9ta823YMb625My6qFIB8qzrvLKvqXT2NBrAqtEgLs89NztiA4Yc7fbp89v3ZO4fXxo51Ycx
tmFjFlSkCcLIQTmOGuTOt54gHnEjEF7V21BAJ/f89hd5WfhabFuHgXl4mPRyvKUodPx+VLklHADZ
hKRxm6QOaZ35GxqgYZMHJuN9mFCTHmtp5Gc22PkgEi/9Yirwp/NBVbct7vyjyQnplIMnPy3clYMr
WjssJlP/zrlXS/xYqMln0AxTIHF4PqmSwnqclhglpmlvFT2X4Tqw4V/z3UNWYhFCMaI00iZoiG7C
BoZCuIqqrqQqBz3sW0WrgcSGG4t4Fc95LIwTugJlM2PBvgAr8e5qVcV81q8dNG4vIXwkFtGSVMUW
rjbT7Z69Ikvi6dDmI0LKbE3MwBJmf3DKJX8VhYfnbRb0Jjl7vWpWP7/Aqc6e1rni6KyM6XNDhykO
S6yfWIzXmNzW2V7B0c5jynYyyzneEzGgv4xrjuxKgM0M8qmLnxDe92KHnDN+UNJyviXpV97IWm0o
S8rEAr3r9fyRmR33z0kxqPbF8EoK175o2z6oRW/N/zNdzH6fLurYgBi2/ecCxIfXenj9X/7r8Npn
9V+GjH/8q3+qD93f2G6vjjyX0LerqPFP7SG2IwPHCj6d6zDxqiH8c8RIRMtvnmU516RKS0cb6OC7
/FN7qHu/GRZ/CVAeLD7rOhP8F2i/92pA09YwCTHGxP+EkFG3r266H4Sqq2bnXT6MTWBujWj5lh10
7Hu4WHz1otxdkyvbc75VWUbDH+7WP9iT9Ksv54fR5vsLX7/+jxdOYHC2w5W1C0Bv9Y3Iwzhn7HBe
uEH/mPoZAFAE1IGybR6RZW0tvzzU4XymcxZ0/zLF/m+f5d2YFVYWsV16xk24m0Inyg6FL6P8JvGv
TsVfpZS9QxD+7WLvpMFeKg28ZtzxtXrEMJGAOSSYQFg2OKvaH7Ptz2/0ez/k36737hfW1sSlh8f1
8r2WbYZL41f+uGEAclM99j5u11+mLV7/xL/9tAAlTJe0Ddu6Tsh//GmRnM4o85Q6WIwmD0vV0xgs
G794gLTrA/KTq/zNTDclgzCIpOHJtQ/VLsd8zY92jwE+dPY/v4fvEK727/fwP77R+4cV2WqyZBkP
63KYQoIBPJ6Rcddtq3OV7uJg9L276tHwLewbxxinvrOxb37+Ed69Lo5rGuiEUQrzbKiO9V5QThef
nQpyxrWZd0DoQsR5dxjQfxmt/MWdZU368ca+v9T7ny8W4BpySTRGklWqb2t9/OgZKSdeWJZff/6t
3j0pb5d6Q36ivwYtclVg/PikWFTX5ls4geWdW9KGqEt+foF/+i4/XuCdgZ3JidctfVUFzA8YET4K
53ORfPrvXMNS313DkMPgQb6qiP1D3YUnQiiX1fhluvC7dePdvbLeJ2m7pCoAwm6r4GqypuNmQCej
zKM15Xuv1d6F3xt0AUspdvq3dsnvboP/1MP+81tpve0kP+wUpZPaqq6kQ6DAKlPuCcX1jIef30n9
utD+8E6/fUfqTiAOGvNP2Nl/fR6WaXYFA5U2IEzpcT4RAUwmbbuXN1no7mGgnmfmW5s1HLby0vrl
ttn9al+6muPffwJQhpRwWE0ddsW/fgJRQ99JFyA2VxLtNX1+igjd+uUS+U+v8w+X0d45ga3VypEd
G9gImyeLjvxQPvbpHC7u3S/u6D/9ao4K7ZQbqtOTffd9ikRWee5VwFBCOgPc0eYOe37gPFfbZIu5
aAroi4aJXwVq0EWtr+wB6EUM2n+1x/7T4+sCinlbv1jy330QGruAGrE1cWPnE4+v+0p7qsOb1m04
WYdrOHHyIJ6g3ahsS+nhV2v42/vx/pf94QO8R/8qsSnRj3InjEv1NAbkHW2ST07IYC8AhRTpASLJ
wP3FS3NdwP5+USRkhocXG3zyXx+n1ChijGBshQljI8X77KgfSM6jFbVd4l/c4Tdr9c+u9e7lMdQh
BsZHvFN8dn2a4zdTmB3JsvYzQtbnHQNSIOOJ716KW3GbRb/6qu8PGm8v7/WMi57OBDz05tT+YYGg
jacQcGDhuWKBAhj/gZwRP36INzxdUXWJfSv4+cOt/dPD7ZlwtDCyOLZtvj9D2rNhTdesuStZ3S32
18xu87HcsEiSVTOH1xR7k7jlf5mQyjdFIes6quqhduGU/u682BhroQwDO2Tn6R+TlQlpXvb7X3y5
vy8Rf73Iu3NivmiTLZHTBfWLfsCr7DffzOoerTdq7RCB9wNNeRoBsZ8Mv9g0/+G+/uXS7y1ChJJo
nTOxo5UneaA+XQMynrbibN+yBi9+cbvs04P7r084f7mo8+6mWpXnFRm2bpio5QYDRoARmZ+u92l0
/uLB+fux46+Xut76H57UtLYBg9atCDKkTkm17ufO3v385/v7o/mXS7w/nTo6hZ2W6CJgcOtX010b
Q6okPebnV9F05xff5W9HU5wDDilMS2CaBiiJ/Nr4z/SOYEV0Is4zImy0z1PSJr7uMS/Rax0ISlwk
pMXEqIrmKadjOE00BuWY1GTTjq+l4bi1j7CyyfHEF2K/IDrwh7G8/u3CCKe4mKLY8sAk1AY+5RUb
/ke3XdtbFy9xmDbkBC2wtqLOQh/p5Yt7nb1Py1f4GE1r+KmZoOfw5Uh+KHKOHu0ZPbgcBUZHXmG8
GRqUNFaKgdYq0+S7oITFx7N2Z7oi3YNe4J++QjZPjjIuQTryYbw+KU4yL83PBSlJ4D1FmgaZkZMU
qHSLHjSAw6CjcT5TlpksaPX/cnZey3EjWxb9IkTAm9eCKUOy6ClRLwiKkuC9x9fPgjpmLglWVE3f
7ofuiDZZCSTSnb3XrvBBCQGIs83USdLvpNJJIuoH4memGi16DqC3E1Pre4PDY4IbUER2gpzK4aeP
LpmZ8R5Ju3HVxdTtN6UuUE5PTOUQR4l+nYuBZasyBTyt6LIHkOWkftZtUSGsSrLoZopK8aFPcXD4
dRVd+wEuhxTfwbGurYrkIPJkS2ky0bjkISmoWnEgxk55MAexoTjSdS7O03wb8CPsuCz8fdWLmRfq
I2mDM3UGmKD1QS3laTdmhrBv0D+7kCnya/QZo0cVvuZ61tKuzBH5L6DqwPzNhUTiFX4y32owZw9B
p+i2pMI3SCg+vlI+JEuTg8nriP0Dw8iIvNiwhOfZyKSBLLkuBtSXqcaRC6j8+4ieBbNrmzoiiVCE
JjLqrNmkKqKmIO19M+pvSC2Ditdo2ePQ69FPkuzKnY4S5Akig+nJRk9ca18SoqLjN9KJt3nsuZ91
qIsBn+BejCJaPZkQo1qjPkwBKKHmKomxMCF1Asq6maakf1OIZATqLvnz1soRJNUDytK+OtSLZ7Ho
zB/K1EG0MERyh9PFSMQVbbElfLi+CVBW73tJTW6zrKxeNDhtOKjr6LpSuWEto7Y9dqKETTNspeyP
QDTXCxeqy1320LRXsNXKiQRdKLi6YOLHErAqpFY5oyxMs+s5pGhcljpGS4lyHflv5Y3uA5G1Et94
nFJcW1bmp7taxL88TCGZO2HB0sZ1b+/IUtcCdFa5Kpln9XWm0OSaBtg3EwO3I1eQgDtEijdCPUs2
eS9lBL+iDz0zJK9pSLkLt826AZ+YRe2DKWhJTNBbPg1Ha6zrjHzERDoGemlCoFTmJgTTZFbBTS83
8jsKA+sHwmfO9bg/vAiPnpsRpkdWo4Lv3M81EO0lCvNoLuerrCh0ri8nP7pC3Ei9tgWa/BYzwz2E
kjETbppFLyAfijuKNs1d0QTlkzIr6c886zhgm8wdf6HtaLhGvjmllrkNbnvNUcYW0ZQcygdwaO2j
oGWqh69kFm2VSBzFyVpw0FmdBm8LMP8KhZnyJ8piXjLCYASWmeLXAFENNgZ9YxTIbaGh4Lt5VmaY
CpGJC7IOS8UFpTo8KeKoYjOBPsF9sa9AWxe5C98aCaohidKcCwh2CRDEHDdjXfppRLqBGJz6s8e8
0tk6uOufkxbV+OO6YavhxB8jHT0yDk2qBS2UiKaVryK8sQgJBkPIHFV7BPLf3JQ++GcrJRsK9o26
LWbY9F0jkO0tjsPdrNfhtSVUfBShz2SNjvpgghp5IE91fE2pDd0lkE+vNUTPuxx3zrYR4phMYBPX
psVFk5rCEDXA7x8U7LuUHBRUIn5DGIRWpGRawqs55JYSOzPGzl2eZQqfd5QyQgrNiTViE0G8Fuzg
dXOLpLreQopRtuj9KMMRSuXNAAZRGmklgTeRMHloqE2PuaC4GaJU2o2IcliyWNoDCvb7btJnr8S1
TFifQYxGo9W7ckAL30RjS/Zmg+DUwv1ItQ41EC9yF4SjfEQCZTijJVFQMuuueSaGQrtSkURgGfBj
UJ+95pLAOf/JmTKZTRiRnC7Ry5dRvZPnZnhoa2Pc9VyU70jkMndGqdcHMUcer4iqj/q0/2PGA2w9
vZC3qAiCG6y+5ZFavXivLflpXSLqTjuPzY1ChO8tVlXOUHEk4uNrkOlR+XmMmScPYY5ReCPOYQkX
ZM5+5xq6BSY26UVRovlNarJ0ZBepjrexQv6XjO3JqxLduqP6mpExYKjPk0LVd87L2sUtbn0byY56
qpLe/DUolAQwpVVb1RLzV5SZSgsfAYUrGcDUObMiKd7UnCrzpJThnokzvuYTzb8bJeC+CmNXa+fE
foC0RZFua9aUOJSYWYb0APKFMjWBLZnEyA2BUtwERT8d69FqKTXBM3Gq0sLHzWb5OSFR0vPlKHLn
HNxDN4HHbVm3KS8OEHpjYA7AIYhBV5b/NqqIlk2EnDq9aDoQHCFFofSpoboEuv/Lwlp1Zchh+96g
hHfxmkFqmOLefAezXKSOQtr7q290wD27RJ9HmwLs/FrXGkL1BNEuyaZS/dD0wXwbSUnioUNr/xRx
FcFWSvriG9EvJlsXS6W+N0BAOoZ+pIPBEZVvitR1uO9FThFiS7qiJCAJMyWx3qdUhPjMiBJU4xEM
fpdZCHWHFGhRPAUktvcQ2L/VPvN9PZbZNSkBSNErnYqb1qs/kNIrV5Y6gsCBCYJ/njjcq2SwSE/I
B/G2Dwk2LdK/CsPG6h0Lqwk16+6PaUQmsWh6vfXLQb2Rkqm/Ndp58kS5VG6lDH60LmFnrLEnoJLQ
TWRAWrhLuftFsxOOL63YRi/iJATXhiShGeKeZYvsyGeBr4s96BcESviIHXVSk72BWmrZInAfP8nF
wagSZY87Wre7gAiKqGYJluin3QpNea+itNj6SdnvCE1ArRvnWHWA3bQHoVRrJ1HJ2eCzi3cFUzNk
wsiefSO+GiL89ziZmvkgN3iMAJLjbbDM9khwYO61lVTxYJCeaHoB24u9l8LWTh98huvkv0liqcQk
jAIK2gRZxUSjUi4snTkxx6uI+q49KFH0TGZp16KqSoNr5BDVQ42B+D5stPhHxLU1eSKG8KIUQ3BE
VpTgjRkY8pp1rMjW+4bpCborPyva+pU+HVQT9FM/pLGNR7i/zwq8DRsBEvhuzJGK2CXc34exTJPv
1jxV8LLlcb4Je5mhEcSNeYNnQdupeRF6Td5PNyKxdR4WCjjcQ60NT7LctlCJm7F9a62q2TdpKkA9
Qlvb+GP1KwP2/FBIZnMl5UVzBChQMK1WoAJwXbHLaZn9kAMxEr6BmGrfkIUUiSdGi1sKj2vZbLQ4
q58Liv2gF3LQXl5N0ZJPGsA/sCs5Az+E7yHZZEJu3goVjdSUa5eQuPh3RFoq5ugsBT9ktsqtUBAv
zxw0LeTe/N3IyG9yJbm2Xod6klqQX/LoZUnT/iwXlFfV8S8RVmj9bLUhvldwXja4BkZhV6jl9FpK
Te2EROq9sMkX3/3BUmdbzQMREFgb70YkXgd5zNEmwiyzOzVCodIr2iEGNO6RQaTs6tGQN/NEDq9B
UXWTp21G/vEcM98lf4aA7WkQWKbHJkFHcTGETtyPw7ZHD7E1QhbESkgXxnPeuEPRqleImWVbsNr+
Ue/ZtuYo6W4IbOBhlTqX/cDfmMPr5LqllH3kwx2u0IeGz4sYdSNUSGn5eeV9zXkBQJsvurgAUleU
Ke340dCTlMKgNFqq6VpSsY9T49BVm9q6I/gx2INIINzDT8AtREGxzYD+bhCtgbVORozbmBNRjpgx
CQVW8jirUrzHcho7uZDpjjHMGfq8SL8lPqn3RlNo3YLsLqeOg/mt9FXxHou36opGWd9IhKs4BkpX
bBkte8OmwpsBEfAGLSIjvepKzyeGwJlmgjs2UUH6haY26q4wrOa1MsGFZFqY/ohCnbkTRd1zgyn3
heNG5slpNnBEUOQ/yMynX6GgGMsXqkj3oH3UnVhr9GT2hZtBzazHZsTqrku+v+vqMkJ3aoY2LDQ2
k/GEc370YzcG0PxbGRriFdAcupbEk9qYXcXCtQinicIsyLgibwt2R8BhLOQYG2xCTa6dVp7NB0lg
oi2bnL3cBCoLiWkrPnQ+fjM2C8r3MKa1StIlOxr0n7DZdUezKmVPFom+afq5ucdaJ+yU1ojcKpTk
I/tjjltJqxK2JCEd3mRBhkWO5ZNY34T5pQOdcgU0sEPb0Fou/q/ulVgN4YqZK7rRYD13m0hF3mqn
apc/pFxxueogG7swU4M/VRhKW6nsy4eJUHiISBzoHwkaGX5h2+p8G26Z7HEmZBw1nZaAB5OMR1RU
pUdCj4X/QayTbTAJhtcCTXnqCtEgUusvYKGNVflm6CTzh4+IxksDQfTY/zN6EbPsfANnM+TvoHFr
nFbIluOJcAwDmtF2bvVkqyoDISqt3gx2oI3JvWWVmiMFfoy/cOE95Gj8U4jWav1SSzn8CmhqxyTP
qzcTBcWdMRXmMWmC4baxWDxMjSIeqv5C29Wtb+4VGTTEok10K64cnnuRzTjxJfnsSoUU3wvYH69N
tplOPybTbW70oyfBkQDkUUkSXDaqZJyDmnFfBG3lxaWoXhvDVO2zEdW53y35GkM8IOkIRGvXL1rG
hnOrtpFHlX0uH+wdfkuDS8seqBR2h+7VkIV628o6hynOYOS/iGP2lGqtxkqcVMBQ2AmSgRCy/QGi
o+A+zyRrZ41qJMMJxInTN9L8B+mcf6tpRDBPomIRtxaRZ6yS4g0+KxIeCTAWORHOxEhpHf89grgg
eECxFOymKrF+B6bEZYFUFw2JrpVxO1YqlqTQmB8UUB+vAnFgx0iITaZKDbhygl940lXzqJiKReSb
VD4U2Sx8B9g+PCIpCvmRFklM7PiUe4MMK6fHqYVlU1LZpslZ3NmZppIfXAWzvBX7KVWAsiQK6XhB
+6MJivQFaZDK8x3L18LIi2OVw4qAXcJeLCDPhK2YOvzBag9ECDYLjOg+En6pkya5JoqUaiOijCyJ
gZEtYDA88ZtWE2ew0pK5K/xa/q63FdgLC2KPzwnHUzuTOOKerFbADAnS+o5bCR2x+bbNJQ2rRIRt
Pwuk+SpWsnSHvEz4VhVpJHD8nMT7sa+GF/b5JklXiTx5VjwLbIIl3VZrqdh3BE7dJ2Jk3KV+htc4
VYU7xu7oJRYgzTirwhdOrR3n717aRykH87yb9euxBSMzjpp05HQVcRD3+6uiUKHMVUO/KyxRcXMc
aupGkdv+p6yAOcriNrzXCFi/h2/QXqflaL5gSyvfx75Tc1vo4/QlNQdtFzct+4Ksbwn87YTETRWe
P1NVE1wP+RDfNNiVnZoFy8UtZv7WS71/K1iInqOs6n4Waiu+p2ier3uLjF1qECCfJWmECBmpP3qL
DduwIHXKKS73aZKWR4K5ZtdHkYzPpJjv6rwZj4xvdq0+G8pqGDuPqQ5YqfmX02P5ibzrmyZbjglY
iAY2fTWa9FHdlpTJD7oU9G6SRN2xwKtOIJAqZtdCpmW/BbbyqCQl42BmBFsoRjze5anIySMSeN2Y
4WT0c+D97jom5tdCw82XTjPHRd/U7q3eHBy/izRnVrmBW0ziAAprbvyhax8suU+PQZhlD8THK9tO
EaXnfvCRczeB327bqZXfjG7WXi0zGF6BEPpbJV1Qil1sbdNAaa1NSESOoxfQbYpOT+60buYLF+rx
kWiw8TtmAVJkgPgD0pWlPZ+reTdPKL2MKJOfrMpU9srsDw8q8KXvWVwYtjY2wW4UhfG6BiKK+xDw
04Yso+nGnP35SgNfScyBIP3JCbLaSiOmHlB7BsewsvVSQSIHmoZ3BDWEL1EtiwdwS9adNcjhHYQc
zIK6OD5PuZru9WFM9h2r8qYuRy7AQpGv2BeQJEKlFPbWpOnQGPvkF/cmuTvhSLyV86p1ccaVd7ka
GThLEaPfGF1Yvlnk/jno1br7WRrq93o5Xmu9XG1reAHeLC7JfSyN2VaWGvlNZFo9BNEAZ7WdQoif
lQnvbtY77EJ65CVSJrkJxuONklW+q5UZm5WFV2UCJ7xvuyC44/Db3MO4wVgVzuD0wXtt2nngLNBZ
PoanNn2pZGmZISfgaO2keIo1qM+FTtR2MyjTXdaWyWOZsuUJQDC+6IQ5kjzXRduCXGOXrAYR+K9B
QBPkV7Lrce9wuXhTx61/6OI4QpVrdS7xdAR7BLE1H5WAO9gpqAHOsk135G5SbsdSI49aTcMDOy28
DwvCqxPUfJvioOZOpp5vJqUKbsNMQK9XJaLbzbW5i8YqsdkMhDdiSJ4JNm/87Ioe1cdqbPMtut7Y
xlfabc2QAFEbRaGCh1fpzatILdFqh6m1ZILMTiVYzV6DSOwkcSnsIkgpXNH1wYG1MHvgOYY7VUgF
x0rYMEbINpHiTn8Kkc2JagrJUyRrf7C54ctUx459O7aEygrm7QxB5yZE1XqDSTiBDcDOb8+VdLXB
nFw+IJ0fyWeSuFyus8GZMHXZXNdme6MXy/uebJdrq4kNCC8BXtZBFpBUcuHeT4q4U+Te4LCdqdft
UPB3ILycTOG7MPqQGL+KRCkCp9qd2o+IN0Wp/AZkVPZYeDVb1KPGgcIFlKj/J3hIRiHJ3Z9XqqGM
az6KuMAXAY8GhYSfr+9wQIX5i1Ror2o0C9yIIVJNscpulEFLKHKjCU3w+nJgn3HCsoXIxntD9Tl7
dwaO9F5tNhUsioOBoH0XVFNh6zkgGUEPFeZ+cXTg3Qo/2J37TmcZFSFtBgCfrFK9XvWtK25/udod
wQzMWqb/64ocCauokFDqqUDIKSV/rlgNNdZXqYxKyvjsjkVweBvyJrzETjMX8timfcicZr6oVftS
xfrc7FqmkGchlr7Ayp0cv3lMsF/yCHb6Que+VLBWjayquJisVdypJkWQSecGSISNlF8ow3+ppS5N
WJqiw7syF83l58cX+J3ss6hCapstZ7Lw1XeBOyTaJgC7e74kd6I3CveUqkwrCEiMVW3RiCfSefEZ
OIWMRVYY0p1SjxdUHV+0FEv2HZFN1KEVmS6tSsOYJvSkHXwmd23+Jf3D3MbvaxrftAbyMk6u9xYL
1b/vmKwYGvA/1KeMwc/PMIOPAFyOM2MysYqxnmXs3ZSb8418FRHQNRnZDeFejHLq+p9bicI5xuYQ
F07tMPttGju4akhnH5f8hrfMEZzmgmzixBCnQUQEtKUaxlpWJXHDr6cUHx2qWDHXOkPM8bjVd5y+
ou/nO3eyKRpBW2SQ0CuvXltpiWajhYQAKsn1wtNWDvOl8I8To09bpMHMYDw/CJ+fH58ic4FKFG3p
aFKe4R0ZfoF1vjAQvsoDkCV/bGT5ER/K59C5qjyJaWRggt0MJNFwHe9a7rv+3u25ayHdIr6gYv2i
o1ma5PinmhpCJmk9LMqIddos9NIx6wcxvev1n4XC5XL9q+0vjMAT3xZtoaumGMSpm+T0T51Tw74S
wYkiz9V/lTHgyuAhyA8s8p4pCk4Lt+f8oFhk5Z8lQjT3scHVhCGOEP8qDiI8TdGeHdIB7GyruaJH
LumuuiBLWOu9QRHzJzHoEskwJgLy5dd8eHfEHwJSMRjuxMq9TK52LW2gevxSb5VDehQddWftDady
L7Urn3qBfM4GM8eie1vHURQB+dhFCeOyfw/elHcwM4ssaQ8R0wNMuuitDXe+MlzzNrhbon/I4zom
TvMof7Ocwj3/yE+sBpqlyySIGvzVFFfPIEpMrccORgiP9t7P8qZV2SMlb531er6dE9/7p3ZWH2OV
GDDoVNpZKAAGXsRScMxGuvA5nmgFyiBCJCJPsHxIy4D+8EbDZBhHGBCIkeTbNn9p5X0Zvp/vyIlZ
hW/BtDSw98isxOXlfmgi1poE/lhROZi8QRXI1gtF1Asj88QAYWxwfalKGphGY/WwqCDgee7QVGGO
2yBVAYxPIVY/QBfcAei98NWdemgcO2G+8UUYdOtzj6CftZSI+ehi/8YgBrVg96dB+Tn/3ORlX/FJ
kscQk0ycH8u2TZWM1YMbDPhDZoktu3G5H/I6HcjnZvSat3kfuaEj3ynb5C53F5MBtffb0RWdxBu3
2V3vTg5WHs94Ov+LTgx9Q7JkBSk5uXOo9D73u+RJWL0WcEuc/84FFCjmS1wjqZguuRxODRmgegr7
aTJvpHUOjC/IglQKGmuExKY5bQ5DMf4635dTewXjYxur73jQyl4qBCKAZ0LQ36Kd9i3ZWjfda+8a
94toV7u7pMI/NWxkRqfM5KlYGIY/P74mUQJBb3C5qnNEpN2rMChun/w+369TgwbjhKQsAuivOsq8
9LHei3npWHpok+RpU3wm9ri3s6YjFfCtAwAi67l3vtW/Y3E9VhkYmm7xWWBiWn2ABL9rpdalFSb8
TryrARv/UKu8fIthBwLtRIiIYXGwq9FUccD2kcul6eg0xVxS+9LKgxkOqm02yJ6oT3Ax25rGZEfQ
ZglDjw2Ytq0Vaa7PfexOxwZ37Veadq1BfnmCrquZdhfV4s9syLUjM3f/kKMEorBes+8bR/kmgV2c
2ZNUC16IiZgiNUHDWZJNi2QFS5CkkwrrgxTibjr4Y8KbvVaKqP0tgoLZBZbm/+jbMCTNuZjczgf3
3Y0AnwotyW+C0IJS1gJLIhwjPoKvIvjAH1TxUcoH6c5v/Gk7CPp8qKKg3vPWVGBCaFAsU83gvQ5E
LDQ94AhK5j8lmFbP0kSe7ibg6v2W+Gt9Z1DHfdBqXXrjyjl+Ar6eO/NkWgfUTcSzTUAVLInSD3Nj
/5142NI9/2r/aqvXr9bktlcU2Rayj1qdsGqppdqynEmozz6poT2SAeVY35JDYSd2ZKdv6IzYtg0w
Fe32+ZLy+tRH87H11UeTmlYdEQRbOqnyIrR4LqXbIL5wIjq1r+E4hPJDV0H1i2snyeJjj/Q8rJze
S47tteIM29jRXxNbR95u/QlsfQdp2JkurCOn9sLLnoo0IIW0JktdnYrgKqRqNdeLrD3Y+eM+OBDu
4vUHauQ2rnnUqxKXr7bhnH+lJ3apUAZkHcsFOH+WzM8TUWUIYqRSqKPUY+3BYz4Tqn0cxfhJ0+TW
RoA1sDn+92YCljNOtbKBtpXNhrJqlYDkKBbNAYmujehHcJs/3YEUl7ehYuNa2cGuu/FfLTvaGwcW
sX6jai6oCKQffwP/zj+Bdczh8tQ//ZjVvnmY/bCycor+g629z3/fN/QXkBmb5jrHBH/RsnhqXraW
GxgcWIsZazWOiS9iR02Gyd9XDfwAa8iS33jpqPNVx0/HLPJbsEpY/KmshhRuXWFgTHHW4Z5iPzu6
XdzM+9ST75a4z9k2Di5ebw8Yhzd8iy+q6k8NrY/NryaLmKAbOFMKdyVWuqnSvUqpMtC+Kf63sPkT
aP/WPLV0VjcJSeGxKsbft/xha6mpGUJTnzqtWb5I6t4vn4r235/wPzWxbFU+NMG189gvtmzHJ31M
z97rRN8Y9X9xi2WKkk7mHcZc0Vxr5vvYHKsMEgTgSOkGeAaU1OnCEn1iIuUZ8bFz+8JHuHZHGaCA
M2RXhSOW7yLcyZGU5ir4x9P9/7d5aSZJh6rKnMZq8eWmkVrioJBEwQ1CBXu+NuvtbOBYkWvhwkH7
1JTN/x5a8nKmV8i1+PxeujAzJ4MdHN9TTvnBZ0l2cq+/Ig/6On2ovGLfc+tTsO+57S4cNk7sTmna
UhUWC315aZ+bhobQqmrFrJ2jQoq1Qz9l//5UtnjIkKYriLykdSSqnkh9FSJ2c2SUx5N6gOe/CfTn
83PgqQEhES6ksLbL1FlWMwWqBTlNuIfHknfdt/c1Recpefq3bTAOOCwoLDYULdeDbkpM6nXASZ2m
JKewL+IZbgRWzbiuLzyyE2spTaFkZHIVMTqs7whI2fajngQo1nDZhoN/u5yZ5h31+J1wXz7Em8S7
ZPc7sYp8bnOZDT9MDr2eaGIMhZ9VhN12tEs93/G97Fp0uICx48Ol2f3ryKM9LvpAjhs6t9Kr9hJR
TiXk05hrjfbFmCb2ppd28qebwIRF0qPKgX09gYPmExUolg7o1BdfyV7iUbnw/XwdeEsv/tPEailk
K87JBTQS2Q3mNcyWp7kRrsqLV85fT6ucRSSVEyTFZQ4BX3oS5JRkmVN9wjZi8GVx/lumvNUCLzk/
yk88M1JZLTw57Gww660nBKCDupVz+JHR1BQt137yv16FcDh/aGH14ivk12EtY+BWeziu1M7R5XEA
j/Po93/RFWYdclglyhDial8kFhpvf6l1ULC0KyKCKsT355s49aVKMFKAYWLWZepZvX+1TZCRVdga
R896N7zcidz+qt5BVNwL23qDtuDZ+nWhzeUBfT7EELKi4GOlsAIUY11/EOeMGmfAbVp+XV6PTtFs
DC9xoUS6XF0+tNvwuLgbaxvJq3Oh6eXo+6Xp5VNiXWddXNdbSI4olSrhkfYI6mbicHSl9BAQOM10
b1i4T4p006Q+aNOFREV8U6Ntpa7MLjz2E4PU+Oe9Lln3X67h5qSKOeHhW6Dm+YTP9nsYdRfm4GWc
r3v6sYnVKC2MqulA3ZcO2RukylTmmyz5Xj4WO1IJv7c1gZYXnu2p1/qxxdUuICQsZJQQFTvaBmmk
02wWq3f8aEDW2aqP0OFsgnd+SsKmcpOf59v+ajdfMoOXRY2ZjCl5fefoa2Hb4zZcik3FS7uXdjBy
DyU2UiQKxNUjHd5E/iY8csmwSe/Nq8swkJOv9MMvWP75x+UnlSQzxcxGYf1Xkb+O4vfzXTxRXfjc
xWUm/9AAcEjqiLFBA0K/ncOjSvaOIju58XNE2e5nAuK+R83X4Fz3j0O5O9/8yZf7oXuruWgYAqhe
Cg94qBpymAoEYUGbXpEN+jsouqtIkl/6Qr6wsfxbR/s0iHVuHIHkcNEpk/e9xIR87LNZZ2YNlC53
Mli8f9JfljdjfAdQbCs3HUSZaIt8bzNuyYuyi6d/5oxLY+vL0sVvkJcsEI6EbDXXm1s5mw1Vx5jp
ZCVqkbrI3qU4kNy6GraJOnjnH/OX5XhpjJxvlW00W1px1eGJhLSknrmha0QBz4l/T8zPQ9Q2j+eb
+XrhumpnNZiQnSFfidk2a7e9Yx64YvGEB/0usssXlFF2W22EX+ebXH75+lV+7NlqACUDHrQR04wD
Wn6Lfe16LIP9+SZOPzyNQgDzAJuy1QSUm34ZWxTrHcWct4ZcOVIz/sl65PTn2/kytS4PD9QTN7vy
X3LT51HpSyHaFJKwHLF4J7F606LuswBzdf2RK8AL8/jXFXrV2vJlfvjui1mo4SuVS1WRfA3MapBC
tCOEQLfeqLtmX90GF9Uiy5P68rI+9HD1JBmFOgV29u/qtt43W9IFPGEr7y5tof+qTs60o6+OPZUy
jFBCuIVP9yPOdGmn7ltX9y5v1i89xfVWWkg7wYJ5vECqWgE0luVJO/1OvyW++zqcqdZkXuBdxBp8
2W58fnf6aneFd6NWA1RvtDri2HaRxrogo21igm2dRci/NFiW/+G5B7r8oA+DpWyzhIDloHI0Ub2B
TncjIpDEFFh11WYGaG5U6THyWwSt005EoFk27vlv49Q3SPFSXPZ27CnXZSmzt2K/DgTKcZ21iYWt
qQ52Ph/+i0bYQHHdxDZSXzvlS22oFbWlJCUoLyY57FbzPkuX1tsTExaHCK4UZNYf7ghX30BY92XK
LQ0Vom1/reqb1CtsywVL4bRsZchCRBZ396/7RZPcoQCigCqwPrtEjSxUowFfIPGR72nHGiFl1z6e
b0Q+2TH2S4DxTBhH66cXtSSzGDMHZf8HgQLRTrWHaSMeYLAvn7pt2I3jyrcZUJn97MYbO3L6I0X8
CwPl1LfP5v8/P2P1bZQqyVMl8klOAfB57MIG9sk1rHh5ljkxJj+1tPooBGuQEhEe59+N6fAiOcmP
ftducFyxhVBcMp684tv5h/x1t8Z9/sfeLS/hw4fYBmSIhhi/HHHbuZObuagjtvG3Ys8W9fmS8unr
BdyqteUJfGgtExirLa4AR75v5U3P/hd8astmV0UR0h965tRyS8HfVLcWwRPChQXxYvurxV0fa9Wa
sqRmnoseoKqpdnaf/1SuMvud6A7J1myyeOuAE90lGtGJ3RkHY/4gWI0l/+8v+9DzENPXzArCKJqO
aNc3cz06GmlKliJcGLAn1sRPLa3WYcIw/NpSu7/CzUOzNfcwpylNN7vzI+dr0WB5lx96tJp3WnXK
EzHBcdlNdrEjltPJOBvnuBUPxTFzM47JC8+xtWPiZB3I8059YRO69GS1iHz8BWu+Es5pEqJ1foGR
hD81kUDgUnDHwX9rmhgn8VXgP53v88kPFB0asDAog9wifx6+ohmUTOhkMFdJejP52vPYmB7Veed8
Mycnvg/NrEdpqBNQaRS1E9ciYn5l30rahRPLpSZWt09kB5h+YXEKLKLIifRf89BcWOJPDvgPnVgN
wyLIfe7PaKHHn45VngTPn12ak/R06Qbh5ID/0NJqICpaDUw7YhjE++VE3TI9S+7/YxN4ukeQD0SR
egWArc9vv/b7ssbSXTriAT68Jm9+ANlydadz4of2bcKJxInkMtDr9ALEKWGpgaoy17if2+0AzXfg
7SvYSBAn7OSg75VtuEPddeGTPjW8F1gaFVsdJfF670leFjloUc6VpAySJSoOYX0dZw/nB/epp8ix
RzK5ckdwshYohUpHnlE/1fAeCGINDWcYrlpF2HRWfmm2X17Ien742NRqCIKSQN9uDMwPIKy8dp8c
0Hdspu8INRA/Xb5aOXHeQkXzn66tBiKQ7RlWRYxspTzmdWJPUeEJ5l1W1bYfapd6t7z2M71b306m
XJwNUgG1Sr7vHcXLvdCjFh1wHcoRwbl0LP5atmC6Rx6EiFHmFpZayedRiDVdgb0E+ewf0SiXvNtl
8Lcba9tvp92lrcLJYfKhueWff1gvRbkzcolMZmhq75p6TRw9mOlos5DJz4/Hk5/Xh46tRz1aH0Mf
rX45Q+oHbbfsuGa7o9R96fP6evn39xGq3CRjDWDLvkzKH/qUYNnBucIjlO/FelMca08+KJ7qlnv2
HhvpW70TyAqwp+vl0khy/Z9wZS8sLSeHKNXi//0Jq7dI+TUgDy3NHMyJrijtAq6KJAE8yfg2wZA9
/2hPLTJok/6vsdU7LMeRTOmGxoQw2xla9X3ULiryTo+T/2tjDcaLeqQ+CYHn7M57R3JwNQ1AHuzm
Odo2zuRotqHb/e90izzlfOdOHk8+9G69HMgW6HvFYNz0nuIRBlfGXvGc/GjshQusbrIbwxY92ZG/
12hy0vGpf17Wh/DHpQPKhVeqrUaVBaxu6nHxOsYkv7WEfaAYHG1xVm4jP9/ranNJzHzqjoKpwODU
zGRgquuDGVC5KslRwjlkCszE4wF8XM5FQJ7tYs/r/rsO3l4auqdWp4+tLvPhh68ngGpGljWza1k+
zWT+meFDanw7/1L/Spe/TKofurZa480BRx3Bi//wHVXA5OVeuuaV3vY74mwkULf6LnSFX8Ldpe6d
fo3/eair1wh+cFBLjHVOnlG4TxrzVkxAmmhm6DRCuW9yaX++r6e/zv9tkJL+5+cpCVpekF3MW8yf
oDNskJU551s4/8Y0ZdUlQGKjEGR8m2mQ7lOiIGLF2ke+9V/cRvxnYEA+/dwRbVImFAkQOGuL+/ZM
csjCMwnoPd+Zk2fHj82sZjN11guUgDyvidnak5zqxyIUGO3oLnXnbedgicOGwsrrnW/45HuS0cXI
8KoVzBSfu5cHI6CSljJuChRlP1RqdhRzf6wvzGdfJZvL6vSfdqzVbkmCGaKly3hYuPw5dw9CbOuG
m9jFs4H8i0rC1riDIQEhc1tCy3PPd/P0BkNHXY18nV2uvuqnFpGGUtXsZzB9lk/ddmG5Vt/1zfjn
f6g7j+W4sbRN30pF78GBNxHTHfEjPZPeSKI2CFJkwdsDfzd/zLp3cwd1Y/MgSanJlKpU1dkxw8lN
hYokkDg45rPPO0V3itnPikR/eHK8ut/e++xsjfrfhgVX97BNlPOyCeYlsnBN8xPM6E+fbFr6r3eu
3gAGSSxwbl2HZ8ayXHlz3e2PtWNkZAg1/Cy4+iN/SHv1YHsvUu/NmmpMHizZTEDpek1qmJf3s6D4
D+flv26zDxqGKQS/z2a+CI1CI+9cSX6yrn98zpjUfVJ5CR1pf2GjvK6UNG9zsuE9EnYHhhm41Gut
rRmc1ntvO41e8BPPeJpm350Ar266Ny0iWnUHWTB6UylVktxFk4Bo8LNI1I/vQp5yqpHGodyrM0np
Yu7phIcSL5+p7d0oXSjOz1b0T+6xm5avpp2Q9NTwzTyd+IRX2HvDREBaS039b9l5Dv2hhqmDmd13
6cyB2vc+IRmoh6dxm856Inp/vDn8KMFKJca3Wzh7CZg2bqBYVBwl6qWyHOfxpYbLI2b9R2+TzuRN
fnKnLjtY+Jju9P4vSd4PANFemnr/x5tSRbETN/mSF0MVooa4989/nIZfwJ7kv9b/c/qzb7/29o/+
cV48Zdd19fRUn94X+7/55g+5/sv950i7vPkHlDrEYS6bp2q4ehJNUn+VXZl+88/+8Jen3VVuhuLp
73+7f0xDSmNEXYVf6r+9/Gjz+Pe/abI21Tr9gfrMU0UT59MP/uZFdkYzj+hPMel5likAm1LD34Rn
NPuIfleqLieeik2DMmsK0Fwd/P1vknM0lfQ4zpQkoYyebt9/Cc8oypEB65omAg4EGTy/9VeEZ/YD
lnwvQnZ00kzFv/Rl76smFKpWxKnRgns/BrvbzIZZepWgPGNGHHKT8ouBNkmfgaZnXwFW3s7Ln5mX
0zR9tbkwLljLhD0cAy4o32Nv2Q8oJtoxFCk32gAv0ImXGgvU2ZTT8KenwLTL/9Gtpu371eovrb6k
WyRHmdI2L/pGLCO/KWatZh47uXWToVYmSrWfvZoTF8+X/yVr0os8zGrx97/tpxOmByRTQhm5rpOS
IvX19q5+XCns5jwgSJ4dB36IthMGfgq4AB/qrcUf3xDU+/fP+fqO+p5boGejkiUiEi7IJeWmDopq
OQp6xlXAswuk1OKFFcVwOcZMmkVdFlw46Lje2UBQwCQm7aJMC2dp13W/kcAkb0vEcCP6idL4wWtA
LSEblzf++SiP7cYaSg/ESTtxYcMovhqToR4XoehK6aTtHWQ/EfsWpYtialVAAnKyh8hu6RwanPbM
SdmUGrlp2icUCSkGbztSZmpcSoRrRCorl2Prt9VdCkbXaV1PC0HoAWWLk5mshNlwTkwB+mlr088T
GlKprKTQLpC8hcILO7lv1TvQCdKnCeGs61ZAsxQKZHE8GDA04JbQCKh2qLikowOJvy2g/mlxa7s9
kGaEGEpbeoKDF5z4UZisLUDeZ/aoSPqiCcYCPfcB8hqq1Uq9qaIA6TCCM/oXmKaIiRJn068oqwTM
qZTdYxob5UMpY0yugesl3ZyIo7pFNBqAbahZdJX1OiRiSuu0s0geq8w1VM+5kZM8v0otpangoOjS
R7r/PWIh3diWiJEzsMeZKdVwetsU/x4unxq7jSTaHmqRo+J/GnK/1I2wXCaIgG+BIXbpog2j7pPW
hjUE+xKVDdemjRwp3FCxEclVUNZE4RaedBEsKMoI58hfFuciJ17hjhZyvXoMrbYuzaxxqf9JP2l2
El5UXmps+tHBD9D7EMrVkFIrGgHosHuzvy1aX7rsOuVpiLVgVegDRaRxbaCY3krppoiVeq7oWazO
krF26NyyEZ0ribktQ0ck5wYYsq2oowzGWdQB63HkFOvHLHua8zz/0dQLf20PyAUs0P5SeZbWL+G4
ksL/YARGm8wQ80xuhWyXlxQlDWe+Lg+rMR2MCmAo1GV66yD6qzr6gjPdKtSFAWJpVo8qorFyH80L
qxLHIUfjlUSxX7Ds5Cb+MEh2elsiOjsrg1K7z9IsX/hxTh9a2DkrXRS1W8QxCtGeqW7ZZrOnIXPU
j5CetAszkoptG5vaNeFt8YHKEwnQI3sNmNdIJbU5avJcKg1lWxh+mC37wUvXimfF11WCtIPahPVZ
QMI5ceWqVa/bMa8GKACtdyNKByBZZjiftNEYbiynwWmpbGuhgH/bxE1qf6ANrL/2qX7wZ32v6LdF
01SLPsqsTdLH5UmP8t6ZDVftg+M0w2ffGJLHCMLZRssAg9bZ6J2HiQ1wXukVrNwK2PIyykV06bVD
cJbqkn5vN3184mcRLWbCHD/7ooJNG9sVpH8jOQ1CSdCNV1Hjg2ztbBwoeGvHrNqkcQwrzxjrJfVF
8qVcGJQAJ2TUkAU0qH+gI3NtgazaeEC3NpQzKgJh+26RWMa4RL/FZEKnOJ8jLY+5ksfQvttmnpTO
ox+r9IAB9l3INnteFZX03lW1fWkDQJ4BOotWXqRiREudtTY6eEqG1+YztSNIxx42bPI09DeFmUP9
NfxxVliGv4hSLV6bbe6t80a0uYsYJLRYMxu2YWnTNp0TDZtVGghYy6jGjQOVf223VQ5rsuoXau4l
xyEa5csyDVtEJAr5wx+fA/r+MYBzjOAJ1W9UV2JH7KvOQCwVpdK2pWu21dLMyvNcta/lRD2m+Ho+
ZHRahupdNuhnYXPjpzLgnU0pYyL6F6YOk7Gz5l4L5Ce7VuJt4EQLlJSBm54EMUGmtVqaLhysWeN8
Tjt5WVVEv+2VJ4NnsoyZSDu3lbRZHoAVkK9Dq1/JgbRwtPNaKPOaMkQzuLBzumdSGxpRjxz8ZaL+
NB+wl+3AE6MODyMJQ4rmj++UraZsSzcYHL3U8Mzp8qyNRbHMV2CPHFcbZ7Y+K1Y/iz3uu7bf3XTv
vJfsFrq+xU37ZXJjljNtPq5Dzvt28tn/jJbd5H69NmvePiWF5W8NDC/NVQGCuuSRuhn6LyDOPgxB
e5LU8k98jp88G4VIb2+VJSHnv8OzTVovJsJQQbmwZumJgtxVfK1EPzXZ9hMEu9Fk/hKI2VnC+50v
dI0FskmaEetJOu8oqhlmU7kZbcfM6zkcwcT19RldkHO2iAnWodAC+SfYJ3ue43ffY88HnpL+cLDx
p4zuWtWSm8i4pSX01z9esj8c39dPuxcW0UVS9tQIT0/bz0PJIBMyrqfHxERZ+tji/tx4jnn+JQfu
/zvXjEwzL+j3XbOb/AvSoGEm3jhnz3/1VRPUODJBKpskJxWaqqhS/uacGfKRNWmf0TNmObQaTHGc
r86ZcURZGXupTdpvytVOFKuvqqCKdkQ5sTx9QAux7Rp/xTmjeHhaTq9Wti7TPqLi7CnQDqijNve2
Eh9GOSh7n3ijMWTHuWZPKsuDgAHZ6yOM5bS1Y4ncjuTfsgka52ojlAu+vLa0MIdXFcDeiVAJ49wJ
y1u9a4az1KqBYZtSaW6nA5bSQgNzT3HGeB1JXfqx8HrtgxNkFloao/nr0OomXQ6ZdmGber4tfcW5
VXUOLMvxuhNqGXLb1XWzXRSeoX3QfbW5Kxsvu2Zc9Y/kt9rLOgpssLe9f+e1Ughz3RnblQBdehY0
Q/kQGzanCmrjLiqE0ayyfPaxKpaWWpT6czmtqJpFBOosgKW+EbyTK/S1ajGzkA9elroazqp4TE+q
MrNj4IbQMLNcKzhPPOzpzvcv1Ty35vD1jGXSpd6qbod6Bl0Ll6jpymUQqtoqMdp+a5WD9lludeUq
qopykYp2WPX9pA/jedFdiqD2sOksE7k7BD1mUukDR9XCahZ5Tb5I+radRW3VUftSCDilGa2NjuzG
UNEhrMuZvDYocaJLPNK8rZH4X8YGUR7DmmkSaF8KnYuPTT5ptgdxet5SJuKSWHbWvhJK8xQUUzCX
Ij1ZUVVfrAyJEgFZiQtrlUPa1JadriNo3BDS0oYRkm7l9dHaBqsQu/QMWsfDgIk0awyY8vNR4cRO
vNxijLKQ5nikqGmmVvRxrZei2vqUjdxVsa7MwfwRTzKj/KLNYm8RQXdeEFBQPiRynS+kYKSihG37
WvcSZ0nTv7QKinRYBL3sQev3pNAdY69c6AjjLZM0RxTazqJ5bRIJC9IuvAgGSNUpdY6rEgXri8SI
/IXVpRCt277kJInS6zCkPa+JaBAoW4Sgi1Dcd11pbZoC3y1N6/LXZpja7zPFzFzmWHVSAitch8hb
X+a0s6Hoo8czPJjOxaztMfVQ/OhBWOY66MS8/FXVEXzoEs8/TbTRuYAb1yOUglmTQKnfVKHWLu3e
EWvT8uVj8BDIJihxv6IDKl3LXRBv8HEhBdewqkXTdWvF6q2ZJOxulZQNmitqHK+QvR5nUuxIZ/lg
a+d+bbfXZYG7B6aU7KxuF6eOExgnplGni0zyopmXD/FW8YfgbqxFhX6LURtfzD52vnSBIrZaPdYr
aHrluVnLVD8bRb32Y3HdVXp1wlYilnY3Dpemk8ufS6EEn6RMHY6DXpGPY0Sq1okWNOvMLruNXHmL
IOirx6xwRO122mmB/LkxWPlyRLMKCocnb7tSsReZyG+A0jtbLwi7TaiZvwZti3SEPSJpJWptBVET
LQCiTBt5yADntE2LPoxtLqXAGKD168YVL1FsI0UfVnT2S5YblM1w2tg+NS9Aw8/i/szRPldZFbo2
1NbGBIk1pOVZKYBlWGOrzC0/yK8KWytmOmtSXkhppssLP7EwTCdI7nFN4GORNQ1eMqtvoJEgNFwr
KPoLVSTO3BlT/UGRNWl0qzjwF32DsNEoKaSGDc2+DTRdnKplrswVwOOonDhoEKUgLlXhaLd2MXib
qHBwVoz+E3xDpjGs2JkfWz0M46T8lNux/BRB0Lyj8Fk8sSL6rZSk43FYIOqDwpFFz1it4orVHjO6
Hi9Egv2ENmqyyM3M/iR3oKKL3MhP0RFyFkES5Av2CWnV5DoAixxlRidqnVWdC+smiZ1+HZQeyRNZ
2G5c6/asp4lp5sCluC51u12jN80qb+GxmHXVualzRktOtXC8xluYVR+ek/CpNo6VOzddG6LJIZA3
XSmp1X/oK3QuVM3vTwr25rtUdFKNx6eGj5aPfvWxzVYLHk31/Gjb6346zByjUx+lqIiME0lErYqq
eiRfI7gRPzQl4jV5pnX1aY33Fy+0MG/pIAVuW4hL2xG9QlNfYUnHvTH4J6JN80ctS7IHHDinn9W2
Ax9s9GQtd4cwmljG4JQ/6mYeffF6iMOLSvPS8t4fqqBjOZi2uqxJTRbnaVbm/oI6HV+itipE5iQY
nCRCtTUOL9A28C/aIrIWuhDeedDbo70cBFT4ZZmNMe562KszSwK2Ac9+7BBCoys/nCe1rZz4uaSu
SrpJT/O40oEtG+1tonfFIibigBIExeCZ21SycyOiXl7IWhTrxBZS67McJXHp6pLW3aCTQzaRhUZd
Y4wABdAMC0U1e8hwhQicDEA11D4sXYuKjkshCeckbnyZWuB8CC7zyFFaVzCRNrYmQXS3Igesu2ef
+YM56akgpXMK8c0+VXRJOQ+KxlznkQrTOo6dR3DwnExI63RPnSk5NML6NSqrvtTdCDmL7rsRqSo9
FQoqHqMMs8EPfSVwBQfCfVeV8joXY1gvYjkNNGCUtEW6osAD7FpkNuByJitZFsh0dV2dHXfU4q/8
PO1vbBpIz0WWic+xFQb431lwGfcarcQxDtxtF2sebqo8pOjbFR4VQQWX6+zOO+db8F3Yy4NLnajL
E13d4bZLeEbRNP6jbU53m8SS113Q8Dd9KK9jSYNQXFYIK7A2153VZsd62HvncVnYq9wUo+by1m3i
HRmvrq6KBUBtewVGNvFnMrx0mOzUYVvEHQmiP8pOUyz83EpWOtWiC7syw62dEBtwKY91TuD9Itse
hQ5ZJbSeuimk5qtxf5NL/HacioJ1jleso5mxEhG0bWwnxTuXgxS4aylriFFxkstW75wIr+bLhFyw
q/vs2Gep4lU3fGsAUA+xlDPseqsw9hYTgNKWafbIWvVJx/Jx47brXdvmIf1c0+a7v+5MrAMX7Qfn
BI4/kmvTj2OnCy6rwaIetey6ZcQEJFRaEGiRq470kbAXuc8U6tKqLGZC5ov6FbIYlnDsM73mYVgD
Dn23LEaUkFGOT5wQ2o9hxGeyntSbrGYeyYIvLsyyWNh17JxNlte13/Iynh/aHKZrK3YslgjRMfJE
H03LtePK5C8Mvfok50EdzmS0AXtXD2IHFore58tcoYjo2TZOB6L3geBV+DGTzx9GadtFYnpiyWF6
+eo086knSZp5JhuomxEFRjvRk6hxq+36KrM1a10TCb/uu0a6HgyrObY6i1MxGZSzuFCjG792zEsp
LbVzQbvhGYFSb50kvo4YHcpmW5I52CI5oCEHgNYWNep63cRdvqnjCNyWAoY+7orqY2YGyaWnIzio
G4LypzYbUuQLi4zuN6+9r6L4g68WzmbwHJgzjtKsx7yGbITOyNryOnWB1J0/M4qsP9H6FDi6I3ub
povMLbW4zqUYaW1ExT781ZBifZ5WsjIjf5Et7MFg2sm2t9DQCzhV1aF+kCiGQUNoQPFDzYMZtmC5
HJTRhkufIptpa8rEg68Nag7ralnVIp4Dp7VPGnCZSwDi5bJrfPVR7ZNsgYXuzGOp8Y9D7LuFwQPP
5CbpPiSod5w6bedcSUVaNYuUg3xbIrX8VDih4hqSb98a5ZieC7ksHqamgE92KJUnQGlCtCFTWWyT
pqrWVhHbKWI5ioV1J6sFsalMvlSC0EJxhJacm0aq6KGo2C4ebXmw2dlE/KvC9ZWFUUkpah5MS0fv
E8ltg6inOi7NKsstBwLhJLctY9oifERAjKoo5r5RBI8pxPpzUiPpA+FhfepXsgJaFGSvvEpEgGBn
wgHxGVHwpt1weFn3uWcgRpFRk3ILGMmnzjWvvA9mUtZE8Rv0Ltyu72ibK8oQcZc6byOUeanqvPVD
WbJRMpG9C5GjZGt4qhnCcsMemBtGrzN7G4vyMrvX9Vu5dgZas50wbiZTRx0X/tjjHfpgqmJUQgWY
/6CMztjHxnClhWgLLfsUW/9st3l3aL5QPFA4OB9RqpgX6TiKO3wVtiQ5R84A9naYXMn2dChVmTOo
qxq9M3OZZjG2DA5GvazaxDuNGrxgN8i8Gpx5LNSzGLEyMoieZVH2DdjFmdthXX1C6wDD3FdavimU
dhEtoJtzAx3A5HysB73hpPWLaDEQ5RZuxmEBmTGOZR/frXW8WdXkNOG0vdag7B4Wpw1iSBeIysXo
I2iWfx4j73HR+I4FLF2Mp0pjJfkiMLWsQJModU5VIwxsVzGJaSGCWCbRcc/+vw6UdFwKwx+IuY8S
kh0WYglL2y4jTgYUXppZjUlvcIyltj4vU4M3rrWydKZmo1UeJyLWW8axK9NZYmviDlW99Kkp9bGe
td4Ijr+yU6LYnmnEq1AZjY/qoKK5l1gymPvWspVzPZdQEvbN+Kk1tPpRoHG3SfS6M4mLqn63ajq0
RNykUsJNWis6pStK522KskDiQ0Pz8nRQ8uyTJnxMBjVUq4VhtYj3paS2llVsJbJrRqSiT4suK6tF
SQwhxFlPBmnOdtBwrkOZAhmIWI0/FygWdgssPOlBwSlTXbNwRm+mU7ARzzLZk5H2rIU3HpNvcoI1
nMCOxiAL08zN5Uigo2Oaqv/AJsp539lyMpyNhGjzOzsqmRWmLXxxqedx0rm616bNac6pIy2UEn+H
pDfyBIFk6+aCqr/8i5N3yl2nW8NpKihOcXtNRQC2ipQqWNl1N14TqhDtglBrIzaRVPHQ1ZAgKNIj
Ma4C/bZ8c575kJjXWhpP6U8DwsGmzPO2uwzTyiGtrQZ5uEYPELSCbqAbsuxh0fezSLZIC0a+CJsF
QolWMivqEdJ37/TkMi0f25k+a18+CVKVvFiKb8DeHTU41SWAkQ31XCwsycvwiWmSreexn5fZGaq3
LQJanU1jRJUE+hYdGfNzKHLzwc7R6MNC75On1ArCDwnhgs8juDuiDL3RbtOu0b+0jlMlLn481ZAR
0oEEtCXs3LUZpn2/sRM8hSCQQwKgaVc/pZJoaPwokmxbsO95c/Ku2ce2T6y5CXA7nDOz2hPCFcoq
yfRqUyI/hoxI3ciLovXyJ86RweKbw5fM/UGcWxCIMN09raGCOGnHbTwiF+FyhA3nnjcqn1upV5aD
H4/C9bWEskbOnyuNkkrMdnjH2tzqVeeBNMhwHJrFcKmVqXrRp4JmKaJZ+pnfGuGdQZQLZViyqJO8
hYSbaMr6dH6jRYohy/KajSHeHyKnmYOrjH4K+fzIsM7VfED6RpR9f2H2kXSla6H04JRqcVslnhLS
ZaP4l1U1+pdSLHdX6KmETywSk07awqFzMkj6mVXZMU2vthrfDrLZfur6snkaO6wwcgzqaS8aP0JU
DnsFLS4V4qk3tNb5qKsOvGa1BRWN1OhEVPDP8AGDj7aDFBFSmYpJnjWJzc/9GHbXmmTIV9Yg7DuB
MPXatwyEW2XVuUQBT5uNmaHN0b2w11FXmreV0eahW2j91PNUOed93GrJLCYud16hmPipLHR10VmS
bruGkkefrbJMVnGoD9dWKIV3VdSjcWqExkmPvXOqypaEmgqnQYZG73HpCBnsJeQUVFDYlqKEIgXf
FxQXEqkiuTPeqUXXuEXF4Y4WWhUcyyHj5CGIfBIXabwwUTBuaWSqczLkdrsN1Lx/0nN9vPQav1yq
vImGgJ5ol6aMqvAY59VS97R+XaEHc2UWRY3igFEtRJU7l0mdWHd96ocfldQDZpqimmZ4XXtuFyH+
lOkgrZIoSE/hzp6ymqJL1eqbddGLbBaYg3Ru9Uq6VZzUmBsNQrhEqsS9ITXlsef00SarZB0HbQT3
GcTBSZYowQy/Nlypau1gLWbKMYa6OOkd1AJmVTGCRs098zgc7OhaDUIQvX0VrmupaBZO7nmuY0nW
lWwm0nXn5+N1bhfmxkxZdUKBKZyQFfHUu6gu65O8wh3piJyeFWOHTI7XNccebSVLTy/p9O4H5Zxj
zbwIOAg+tMVk1+vtZI9jQsspXj0ipWNKLk3gpGVJclW0o/5Js4Z6WaIKOZdqTcEe8p3ikh5uB506
ZgWrR6VFhMiJ2rfRlD2PZmi715suKPRFZDjjhTIU0bHIlfgUZSiCfGUeHaNEhvaGHebnnqIhyAMu
H8kfRQuiGzsntGL6g4G3J08ayGlXcswHNFgHPiKMHeBXKHWh9uAZRrpJ2qg7Qf5n3Epomm61MFNP
h04Wa9XO0zW2lyqQVQuzayfLdfK1KM1Y2arvVBQe3bGJ6VDgYCqXHq7sQxaHBHfiND5B2qi80SrS
tq5mjN2NIkos3lFU3rktmf4n6gEk4pCacxpnoqXRKZGMUy2LEI2qRqBmPto/6Ih5N2zL2dw2QNov
ZBQJL+V6dE4sIyW77al63rmqDRmGNHlmnOhBH35BA9Q5Q/KVGVSaCbIocRWjJlxRfOD6iW7OzSK0
rqwAh1TP8W9MhFhPbZAd0rYNs8mnGTLlY4N8o6tXVF1kJc6TbUohFQI4eDuHKqrq3rWSIbrP0C9f
IbyG06NVXfBRaITydVX6MAZVcOlTNkV01QGQRpjkBD8p3O7iB5zz/YPNGWi4stTot1WIzyzQ4+3d
KhJ8sxFpY4Ss5OCjLqWy5nahwBRDk5G3SKQ69uPJ2UKRiUft8Uc5nDaNkXhXdmT4VwbuzAm6UuZn
I8/CG3XUtM82hG3iLLGYS0KXboRG4NSqiLnnjRatVAMJ6yTOddcqeupGhq4E59Nn1bEvW91pYQXO
UpMkcnpmUZ7gOoobYdmr2m+SWap1+YnfFfrpkPTDQ4WWnUs5r/85a1okD5yCPTWPpVWc2eMZjGI2
Wt1unLlJ4OHGL4zxi9k5TPEiDfDp7P5LTCsXOvH4sJpDDF8A467dyb1DvCvrb2Js8es4YB5gCyVX
ukxAAYe33rQqdATihqrAKI/U8lpAiKTGaSB2Itm8RkqcsnlVEpXQobPqs7DJrTXE+IpmyD7Qvbtd
Qutd5O1eVV9+V1P5XPzpP+VTxeWu6O0m//d+6XXp5vcX+nNFmuDAbJKkbzKBu2vtSkT/6BrJPZWk
zSMVoJJ9RJ0uaT0LeOPuQw1iQjT16881/QggxpRBQ/Zn+jzf8dUoff/1v69O/fd+580jfMmbrJ4q
X+k0zd6kNkle/pkx2LvAqzFQ5COwRXwmjNzrhze0I3U3KPTa7j7Pt/q///C/W6hLge2fe/q9K7x6
eudoKqinhfk5e0v+9u0gmNYRIFFKZFUK06fPc/b5HQ0C+L+pzvPPTILfHwZ1qjyeSo+fH3JXg/96
Luj6EZXHpjU1a+4+/68Wwt4jPO3quaeibcS5SJIfNgrOEV6qDH7yZcJPV3w9CppxZGnsF5RgP4/C
8x3f0WSgUX1qBzhoGOQjsnAw3F999sbBUI6oK1OJLhnP8+W5Wv4djcMk+HHgMEjakUJLJ6PA1Np9
9vZHk4HicFCh3n/7OQP/jkZhRwedsIoHzQcGwkLKihPw5W1PDTpvloV9ZOxUVqaG4/c1AtN6OHhz
VDgkQDTovO3nF733/Lp25EzCHRwTzz9/HvF3NBGQlTl4FigqRyVrnv3x+9cPVI9t03rZMt7bLICn
f/gkYO9HTAfcDbVar2e/joXAowPlerebId/54OdXMRMxANC6ejGF984EffdzWuBNxud9bQJs41Oj
8GGboGJSNYhEAg1d33b7N9PAOULRjOwfO+Hu8/5sgx/UTv5ljwlvQbVlsL2vFvubYbCZJtRoTufB
7vPuTAOVkuJDTSRJoYZU0R3Fmdr3Xj+/YR6hmwkR4mWVTJ3j72s17Ah3h64GdgN96lWc2nW/vuY3
w6AzPsi90sr47efvbBgmX+bQYTCObHiB4B+/vu097xGHYaLnwwp/cS/f32ogsnH4ajiivEBjWT3H
C773Hu0jWjDoNFVf9sZn2/wdGUiTnXjobFCPmFGTf/zVDNo7IfEXTIRNsSFeHIp3OBnUw51o64gc
or5TTvq29F9vDcTUkBvSkJ55WRPvzlpGKJUS4YNXhWqwLAgssUl+s4tfD4SOxWCziyq4Ds+f93ZU
/KgR/t+xGPCg0Rmy9twmzTrif08T5d2dkdN2cLDDRMMIRfFonH4NqmGDv3n/bBgyuqTkZ97p+weA
M0GhDjOcVfxGjGIOhZeg2Z77iPeMGYVF+fXweHf7AcMwKdQeNgzaFFYDdTAZhK9nAbE0MD/QPOj+
2n2ePbV3dDZO4lOo/xw6APYREM3p/P+dKJJJFEXmN2jZ/HZuvDOTkWbSw/1o62jSXCOYxH92n7fz
QSeYpis2Vvq7DSaBDXk2XZ5RMd/SgX8l86ZqR1DWHAo3/uUgvF4WOu62ii7hpBO3+/yFM+JPrJ1v
ucxZECaPuyxm+CRe0WV++gtfc5jfX+A1SUb91ge4+70JPPN85efExfTvf7xJaezCx69++DWc/PrP
X57v+zv/8Dt9/Z/r8Km6r74Ew+5ph5dveXafkgj9ry/V0+us4i6x9q9v8R0r59tW+IcXTe79/F68
vu5zkubgC6f3Y57tXXkX8D/0yu59EN6//sLPgdNDL7t8emTsk19+BBt6jk0eeoeFKH77ZxXW+S/X
tL/mrx9hiliyax16h1Ue/vbfb1/mc1jt0Auf3lf3WfDb/3rzpV+SmodfmxFZgagS+S+PjE2TfB2I
KWX4Egn5D97k7dV3caZDr35xX/3232+u++yx/weue//bPx/2ZvvO/zv40k9Vdp8+NF/evtLngo1D
L34V8iqffjm+z57C6u0Nnq3V/8QNVkxJbsKUOQPN9WZrnIxBIgX/2bvsT8xng/PQe0xbwf0vM6p1
qjB7+6KfLZmDb8Cq/eXivknevodn++Dgi/8+ZO33IW5/6mD6Q0bAgdf+r/S+eLteX1Lyhw7HKa9Q
/LLiHAnf7MIvGc5DL38R3je//fPrvN5R8J594EMvfJXzjdM3s+8l2Hb4lbPH3/539vbA/uasHHp1
9t377O2b/BYXOvTas6f9Tf1bpv6PL/0jy+9bxcH39uDXUrQf/dlbW3f6jS8JX+sf/wcAAP//</cx:binary>
              </cx:geoCache>
            </cx:geography>
          </cx:layoutPr>
          <cx:valueColors>
            <cx:minColor>
              <a:schemeClr val="bg1">
                <a:lumMod val="75000"/>
              </a:schemeClr>
            </cx:minColor>
            <cx:maxColor>
              <a:schemeClr val="bg1">
                <a:lumMod val="10000"/>
              </a:schemeClr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B864FD88-29DE-42DD-A011-25B83F501B13}">
          <cx:tx>
            <cx:txData>
              <cx:f>_xlchart.v5.6</cx:f>
              <cx:v>Receita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1H3ZbtvI1u6rBLk+dLNIVpHc2L2BZnGQ5DG2M94QjuNwnme+zY//et+dN+gXOx89pCVaEZPewcG2
GmgjlqhVa6xvDVX+523/j9v47qZ81SdxWv3jtv/9tV/X+T9++6269e+Sm+ooCW7LrMq+1ke3WfJb
9vVrcHv325fypgtS7zdJJMpvt/5NWd/1r//1T3ybd5edZLc3dZClb5q7cri8q5q4rg68t/etVzdf
kiA1g6oug9ua/P76Mku/ZGlw8/rVXVoH9XA95He/v9751OtXv82/6xndVzGWVjdf8KygHamMaLqu
U/HhRV6/irPUe3qfyUe6iE9oOvv2/gPxs5sEXzAt6c//u7Cm+xXdfPlS3lUVmLr/ufPoDgt45/z1
q9usSetJdB6k+Ptro7ypgvj1q6DK+MM7PJsYMC7vOf5tV+r/+ufsF5DB7DdbipkLbOmtZ3r547a8
+4U60Y90VaOaqKiPOlFnOlGPNEI0mUnKwwfoE/EHnSwtZ786Hp6aaeIP/sI0Ed942U31JI9f4CD6
EWOSKOvqo/2L2q4yZHqkypQwUZPgRXjh/W0H+WN5Rd/Rx9ODc5WcvDCVJDf5n//zJJT/XCPikSgz
RXwQ9sP/Zyqh5EhUoA5RegxqiGk7Kllc0Xc08vjcXCEXL0shxo3/S7cQIiFeQdpwkplraEdUJBJ8
R33U1q4eFheyXw2Pj820YPzxsrTwR3IzZukvDVXyEZGkKQqRx31D2tUHg+sQhUlElR8+gPdnfrG4
pP0q+YuZmVb+OH1ZWuGAgb8yWAnykarJMvkuvpLhIwBXIqEzZSyvZL8qnp6bKYJbL0sRVpUHZVBn
r65u0jp7stP/fPcQJPFIFpmqipNSptds81Du35ckjSlPVB9QFVb0579/bEn7NfPsC2Yqsq7+u1X0
HUT+EEEeNLPzkZ9NRQgkf/8SZ3GLykfSfcB6wmAzV3nKDb6/kv0KeXpuZ9X/5anGQzYIv7DvvtyV
N8iItrnesaiflj+QrC4RIiqw/O0cUEG+gT2citp+PPUza9qvieffsMPJ769N+7/bN3aWi0zdyYJf
urUTdsR0UVZF+piGzFxE0Y8kqsmaiL3kKaptb+1Yz5//czAt2q+Yp+d2+AN7LyxBP70pb1L/z//9
pRvJESWKAmE/gi1xVjlRFGw02Gk0afoQXsjit1XyQ2var5WtR2eKOX1hKPj0BqHMQW2t+pWqIfSI
EUUnOmO7kYyyI1GXJZk87v3zZP0Hl/M9rWzxMtfL9cuKX1uCePUFIKz5lRsNIJgC39HFx/LV3HOo
AvUx6Ajx7P41y99/bnGLyvrG4Fxn/+V4bGe52HNOA6STrxygguBgpP/JCjFBOZIADSN1/KaNHXSA
CrFMGT7zmFXKszj3g8v6jp52nt5hGRw7L8urLn5xckmOFFmXgQge4LE4dyRFO1JQuNQ06REVoECz
vQUtrme/Th4fmynj4oVtPeDiJvh88ySRX5BaqkdERuFRf3KEuTpk5UhjqL3o9LGwP/OUaUV//vvw
kr6rkccn50oxXpyH3KS/tAAjUTgJWinYbR5g2KxIOSFnDdsRQQh7eD1ZxEPaPyllYUXf18n9g3OV
XL4wldyV6U3yubn9lQhNO0IySZgOtezdVOAqOkqVMj70oJQZeL74oUV9RzFbz85188KqZBfBTRM8
2esviGD0iIiUqH+pZZ5mSkeaSHRFo385086GgvX8+e9DC/qOSh6fm6tj/bJc5TLIXn25e7W5Se+C
8le6i4QWC1J7bPCPTcZ5EEPpX8fWoj8BgdnO8uML26+f+fMzPV1uXp6eHIR16MrMXp1lmNw4ZLM/
CZgpfIRCE9+SzFn7Hh1jCW6miChC379m6c0k7MfVIfVaXN33NfbsS+ZqO3uxavvlOak8tZV1Ks3b
AeglS9inZLz5oCxExO2It6ushTz5R1R1/xVzRV29MEVlgNbJL4TW2HYkZaqjPTWSZ00bdDYZVRUU
rx9bn3OXWl7Qd3Tz9OBcIy8MxE1dtJtX/Ka+KZFQP5nwL0AMknpE0UNDdQA/7l+7FTekoFQhmiTS
/dWBH1/YfgXNn5/p6Yq/LM+5Qo361cVNE/9S9CAfUVnWmT4hiOkF79ip4KC5IGka056GamYjTD+2
qO/oZ4uhuW5e2NzM1V3pBfmvRAroeGJWA46jzjQiq0f49VRJmKtieQ3f0cPTg3MlvLCM5xpztZh9
TatfGMOgBkkTgZ635pR2/ENDJ4fK93MaT/6zjQF+aE371bL16Ewx1+f/nyPX9+djvw0Qm9g/rPvJ
460R2cPv3rONeejZo48Yau8G9CDa9ZffX+tEBtz6NtA8fccO+HreNp4/e3dT1ZhyRgdbFuFMaGIz
WVEZRV+ou3t4S4PyqaohqdVVhYk6mt8pMgIfj6GPhI63hEaEQkVdUlWkVVXWPLyHVhIV6bTrqZRq
FM898XqRxYOXpd8E8/jvV2mTXGRBWle/v5ZV+vpV/vC5iVOU11VdU9GZYlRRMMali3j/9uYSA+b4
OPk/ylCOWpXQgvclKT0jIqyTbvtWCv3jrm274kueJrp6RhLVKcLipGh1a6TFcU3IcRHGldGx5jSs
i8TQuvIYnZe1nocrTepXohdckkI+8d3CGqrKalNms7D+rIxBYoyiZOWkuYsL/3hoO8uP6FqVG3uM
+q8xG0ojVdzGlEfX6bLKqVPxfRlrzuD674KxcNqs+Nj3vtOnXcyLVONaFp6rYXlR+VJgKF696Vhm
t374phXd85ymTlxL9hj3odFLoWdkXnsVdfraDSkxis53qBZ9VFJl1bFyE1fq57rxLz3FsxIxOJdy
3+mSbBXK7iqnzamu5essIY6X62tfi40kzxSjj+vV0NFLNoat0WXDRswIz3NhFbU+5Y2QjYabaA7L
q7UQjytVFN60ku6MPj1NpNYO9eRdrhXXaVweN2nv8qrWLbfUzC70z3yv+VQI/aYto8ggJA6NKMzf
snQ4zsPairXopGo9JxD9D4jrVtWr7zq5PGatv2FDd9ZFnilX/ruioB8GVXT0ql43bWWFfnCedY2h
hZHF+noTpKld1aIdhRshvpR8rlX6qlE0u9WkjdBJVkogUpZ3Rq8WHBvWpZhAoWP0rtZ0RxU9Hgvh
KmLFiYgHO0+z3bA6C7UqM+RQtQrqXSgs+CL6+m1f6JZIKi5Xqklb4ZYN6Sqv3Xe1oJpj7p3VaeVU
0XCsR9FKLarLoPI/6QPloZDxJBiuw9y3azc/1uLSSYTywlMSu9FjW6KF40aaHVTUN9K0tZnrX7FQ
Xatj7xu+PDoNHY59QbaUVLwSo2oTFGPGU7QDjVSKrSCRrgMheVPmcm50MbGCtDuJvcQkfrmC61ij
pjRGVuqxESWdk2TZRVWHa50kx1EoHcsh40NK7DqpbFYEPE6klSjW77yOnXmKvhpIZ7ppgG9svqae
5llBqGiW5tMPlVLfyrUmmVSNC4PlvWeUupsYMDFLidyNXNdOVNXXfdi8l72YrGmt9VxUm00hJbZY
sMCoi7EyQl1ODbVVUqOguWRQVW7NKqjeDn33oRTosVyEdhL5KheF7t2YFHFuKGqYRUbVCAXJeUcj
DT+0Qqo/CYGitU6kS8eaXkZOpRe3eltXllsIzPJFueBVASuR61E3ZNUvjNILBSOWw+ZMkiLPYCW5
irQ05ESqPud5FBhp1tamLvaBnarl8J6OCl27Xd1eMoW+ixpy26n9idvIHwJNNxs1+ey1qW+okWz3
4rXQ+rzsE4sGso1kmjfhYIl+faO4mWhoWWEnfm03GTlWPdU39IrYVCkaM9XJV9ImneEjeBkAqp/L
SDxJxkTjVVtwEg5OVMq8zIKTWg+Oiyxy+tjlUc14SPrWUEb9Km7lk16Sr/xEtaohO6GlbxOh+kxT
Whl+PFwSv/rYUs1kSmayoT8JaroKK8GpVM1UfXZXVyMzRviexNTYKAtmylS1YzdzSBeuK5LxMqrW
elbCMdOLtPI1oyqK87YJNl3H1ooff9ZpaLHUfR96re11dWGEosazIDwNxvgkCNuc50l8EejKaabF
q5oRh1H8FPrYoDFJjXLszrI+MtpSuuwl7XOXsPesb060Ir1IGn8dynlh0F5VLD2WmZUp5ERuxxPN
hYp7Ftc8ytXKoG3pE0uPRP00Lekom2UsXKlqckrHXDG3D8zsbFW3WT6Ugec/nlT69s9/nT4df7o/
RPPX76ezTn/96zy/S6/q8u6uPr3J55+c0MW3j/51Gmfa0r8dzZlhhIdTU0+b6s+8+WPoAuYpAXd/
H148z3umrfrxsSdkoRxhVEFGhUiS0dpTGCqzj8gCY4sEuzrO8uiKpKlExFvfkIWOuWAJSZmIc1V4
WAYgeUIW6FjB7vDglDJLuoTBoSch7KgLqGoPssAX7eAKIBo0gKdBJFlUUR5BMXIbVyQkqTyp0UVe
pqEZZZIhkdzR3NBwu9st4eyhRKav2oYwD6RkKsqA07pyD3G2IIwoVJFXCZ7Ew/UYGK53OpoVTzVD
twZbssvLpDW8xPZ4ZAZmiMT9m2b2EJ/DpzntGZtBWMS9BIHyJg+Nobuk/vsCTn6YyD5ZAieq6OIC
TCpsRmTs+kFKXchSEbPTLhHP8LkPctt9isoCJfJD/JAJ782FuU0LieC23nyvSgsNsuZBWb+RsvhU
7RhQXhX0Ruljt2RJ8CYs5YR3bmLLXvrxMP29rFIcJ5BUigmCyT63ybs5KcugAPmYELPWAmPUPC5W
uRHQJakCYD/nFNVVAoki8muA/NukVNo1WonpRx4U3vs+zj4OjCBrPSTNfdahww/QBCZIAchcmErG
vNSHdbT1B5Z87poPQYT86xCJPQJTUUSBypAugBKcfZsLOYw8lrsgodWq4Su9MfRvwjF08lZZsMI9
8tqiBMHtUmJBUMoxvJ1XnWJKLrb4pFrwJrKXG12XICucTEAY2qXReAmhDRAOF53GSq91Ozb7997b
22SdXfQWtqFz3dRxUO1nJTgNRyAXkhnC5czkKmHMSJf7Eidu2Nv5kAVmReuEa33Um63axAv0yKSS
mYupCNuIi4jeIsZnd5lUsVXH7WQV3SY5KwOjNwHEKic1MyfijeltmBm/E23fM/S7+q2MctYhdvfY
5A71Sc1b0XLw+7RWe3hYoVJO+tuWfJT9YcFWlohM728RAYYSSZcxkXtxFZmiL19VcvFRF8TVYWbI
PqPcluVMebHaCwLgHOHUaE0WG7ndrmqDnRPuryQjMJHkLdjoEsVZMCZJFolK7YpcaFwnTAZDybT/
UHqzsAGQpXtlhg0NaeCbURwdTQLE15p0yRIBO55boiyi866h+S5LM3fraRkJkdwTzrrMGqPPWUas
QUqMQJXPdM019XI8dVvFzsXMSXNhgc2JjWd+sEV95gdJO5R9CDfhNBismJWO14ap0VeZ2WZixINe
4I2mXR+2mH0RRqbKVPHQGdX0SSRblhl3YgtEAst0E98YvJR3fcH17KtL1QX26Ey6OEsN+CUTTP0S
dNExq7hLqvT6POzdSOai7qmdIXSjapBSFz8WqSpYlSwIlwILI6dpxPKDQJjAhaEXbK1XwlWYV4pR
sW6MDUUs46s6rgdeKp1gK6xxLZ/5Na/DBJFilHL8TqKrwPfUS0WTvSukkSrXc1E6Vfy6oJbgR8rH
MMxRtvGrtDOw7Q7ndeVR7TwU4mqtmuHJcdrGp70Qip7hp0V73Al6GFuCULKNqii+LcqlcK6MHjOk
OCQnVZkOBkm6wmZi5F5IikBWYtr2q0xm+WasArLg6TO3uxemBlCA3ZrC3NnMWMKwisZBhDArZOt+
/qWgCwTI9A1b5viMwrSCLctQBklqizRGNmi6p+6bYEVWmtnyfjBEUzIEcymQLBKcBUm5zBPZbcAS
PU/X2iZZeW8iXluJa0hGZHqLWHVJhDN7BFIQMsZAL6kzTv2OS9XxYee6BzTPZAgoImP2jUzJx64M
pbAum3xIZN7x1uxPcrs80Y3O6Ve5VZwgSDuEh6uS6x+XhDnbcB6Ut0V4Fsk6vcpR2JkI5++Ie10l
GeLlws65V35bNGYmqMh5LYo6aNRZyFv9Su8WsBzZFzG0LQozExRcqerLDhTETbCinxNeG/4ZsyNT
v1DNBVU9pwUVYbSaIXnEAI8848bL6qYchl7m8Ynr5Ha/Ck50JzRCyzObhUhInmtnl9aMr7AdpEiZ
aNVmY0kxLCI0BUvlnS1vZC5bsdWtfGeBwdn2ApPA9ARDDqGosgo0ObPFIRxqURhahStvRC5aMjFZ
aUSXghFY+iXzDVQmI99Cmfay5sI6e/93yGsqKvi4UoPgoPquKyhygSJdC/LtbWcRU9nIprwKryad
MqO3mswgvObsPcqz68Ok7znb9UJw/hdpeYbUaVzQpm8m0nZnNbyxtE34ERUtU+ABD4xrwSqtHGvo
A55uhpXGD9Pfp21UGNDZpZg2EqcDSNuBVFDpdDZfVLjexfSDVyS6IYhlw1FO9S8Pk9rPqq4AulBJ
RSI3i6ED1Vkgs1HhwyZ5xwp+D6cla1xFp7URrCOuGOGZOnLFdo3EDo3lqDoDFPdmhlMlVEM9RkLg
m61AUeKorfNG4V4VmLJWGWN+hY8Zrp8tuNEeueIspKJITCNUBOFdubJgLHsxIjBo90SOPvkqKsT9
8PPK2yEy2yRclGrEFDGDJ8p1WbyvqrXWeguMEAkrnRnoDpGZhfRuJZZJDU46TmyFx6ZwWRu1pTu1
49nZ0qY0fdshalOg2NrY1ThIR7Gd5OaojePzyJou++HlSngr3OSxIdk1F+GMd0rI6UKY3WMdO5zO
osAY52PEBtDuybskzo8HCbVorzX1Il+gNMXQ51yiRgQ/AKyls3jeZ7480MkT5OhET0OjzN4e9rV9
BCSgWBT2MCCNpvWuGONGEMRhAAFlSKzS9biXfzhMYZ+Bb1OYKUrrKwnlZ1Dou6tItZvgZNQWjGGP
PjBzgo2PItPHAP5MH5Wo5A2JWsq18MpvVlFTcaIeE2jlp1lhaKYqVGYy0qu5NkjRAehrEjJsuTKI
Vzh5qtl+85N59hR8sLWBBA7patjrZuyUSqoGYUgpz5sN8wYnTla+X9qHedkDVEGF4T4ipExTsjij
Urd9Wbp+Tzk7Vc8b1XSdxmmBF0TFqk5Es3RC5zDFPYawRRBV5F1Tq1uvInWFJgzrkxNPy4xRry+l
+Po/ozIDCBQt0ryY2Goz/RMpmvepn3KXSgsRdY/fqAQjt7AHGfNqU6V+O/wMXizXvldSnvSN4Uoy
F4KvhxmZvmHm+tsU1Jm4JLcaGHM7igBXrysncmTHX5VOtTpMRppCyDM602lvhluOYNiTc20F0kr0
2SjGFeX9LbF9Tm5r35S4z5s7NzdUPnLByS3/ppCQMUUmAp7drfLFet09cjq0jFkgSjuP0SYGu8G7
0JEcH6XC9kRYDVy2dTs40z+kQFqC5doiSsiGcu4apVGd1Get5RrKyjPjv6FgBUeyFWzOCI737rMl
lmKU+2FMXcoLMTc9lph58vmw5PdELSTZf1GYTGyLQt7WkYciNuVxWZmNV1+qtfwmDIuMVwrat4eJ
zWtq90Flm9oMZ2RuS4OgAj+SU2308/AiWcWmawY8K03BgdjtpWRkr2UBQjENWJ2hMDpTqULHzkeJ
ChHmTXHjXw9W51RvvePEyk6pDeRqC/y2+xCfZRfdOfrXqRVulmLOfbFrblZoHuHIKcOUPG6k2BVy
o9S6nPdgu7YH3gob0YpRkXUv3OsQGYvp8eSq5u+li9ggXN8ktvBRuTws+X1hb3sF0u4KxlbVcr8V
KJcVZpQ1M4SmRHfi6uepoL6uIusDbiVzcxW8oIskF3ymbuRIlWA21ZugXQhJ+4IeOowKymwEhYB5
DqCmYoDEyGNc1m8k7S5qF3LxeZ/q3kgZGpk4FYSTQZoyk1UeiUkrlz5GLjZs05y669uRRxfSSl0f
ltY+19umM8XELdeLKr+R/DgCI16FEZfR1FtlLSGKs0B/d5jUZORzA1RlICwJcpPoXDFx4cpj7U2N
iFhYi+GbtBCNrMnOFTTgIoobr36iDXAvP6QsooQdHVO687RlcHUmV0IvYRZEt6ZBEYxLbKo8Mw+T
2bc1Tf01nAdGkZmx2dakl1VYNU0n8aDxq2M58VMn9b2c132mmbQhzNZ9qTLaUK3eJJjSWjCTfdrT
0RRGckhx1ehcpCEt4rTLJXQDaj/quC90wXkrSMNJQtDXSTxpuD3M7z673yY4i9RKGQ20H0GwF5NV
L+mYwUh/HhzhvhU0q8j94OB92XnLIvW69UfJ1wim3q6K5rRWNiL9dJiLPYEIQsN/KAyhE6vNgLiX
iW7qSTrhTZsXdpa32UaO9MCStHD8+c1TQ4DAIVhMSKI6PWlwi5usrcaxSwWJ63LN/Uo15O7jzzOD
aKdhPACJMzq9uxRkgca+h9FHHmHaZhRQLS8CZxiihc759DUz78VxAwVSQcFHQ2dvl0zfp0mrjmDE
1TozZzFn7VX8WfPRA8NUAluaetinIomAKUVHN0MRZ4bmA+bfD4/yMc2Mdhi5G70levo3tCPhAAxm
RRBlUS7cZSqhbkX6EEw1VWh02ttYXXDQ+fDGFIc0XCYwpRY4cvsMHSMWRLh3F0GvKI3G8j927xIr
sLzT7ENroVJtK3Z1gq3XXgKz+2oQ24TnoLlATAyVBITZaW+OJjFiUz3DJpKfSaslbLEPUqGui1ir
6DgQgXrkrhyz1PXGUMglIPSGD7w/kU0w+XY8GzndyJZwIVwfNvo9ewkIYhgGQzjqVAHdJSikSs0C
t0ALMaojo+zdK7l0B6PIepSUqdCYitcspAd7Yi06XtPlKgxdGih2l2QqljoaYSCZeB0ffOZIQWpE
cWfq8dLoxhKpWdCIijYKAq+UeKfYfn1NGgwjBDeyFxiHpbjPyTAXrVBJYRAjm0FCj7qtUAUd+qMt
c1irGQXGDgka84fJ7NkkMQo+IRkJ89yY+d+VHB3qOOiakcA6tM1D/qbYpbOkoD3tBRxs36IzExtL
E6aK7T0d/cPUlamNygy+SEbO/QV4sdevMd6O2C5h/gtxcZcnKY2ZV2IOk7un0Zlowak37So+Jk6x
zkzfcvnUnUerYSFgzSdI7uPJNt2Z4Vd6GqGOVBPgwtpOT6SvLqZ1N7rFrsYz4gAj5ga6a+d0KY7t
2fgxngWIAZ9D1WeOp+o+JUGYyOhvrZWNYFRcPZ7q7S3vzPpMNOPN3wpgGPRSUGTHvol6ya6EqzZL
aJYzYJt1cKbaZOU57tXIZR5auvk3avrT9Nk3YrMApnhlIlStCkQQv4+7wJCD07pbiFl7bQbgCeOR
uIMBjYPJT7awQBFICZJpl9x3D+s1456FPjn3zcipDexwRnMenMenSzN8+3buv8jiJOcuWZd1EYsU
jFt4cWcXMTMw0ZqoJ9GQWxqGg4Nogc99sXmb3iyqpBijRSkBbEaBa1RkLQi5mVKXFxT+uIQT9tgl
QoqKo+Eo4E0Xkuwyhy5QPwgxutoZQ1mkyG1PW8BX+9SmI3nHMVicVpGBFnZJ+GU64pomdC1xbiM3
6xOMXzrEDM+ZqZ4OdnNCNqI51V0YzoUfSmH2E9ani4Ul0Jbn02LxIFZ9F4G3jot8KkQhxnzO7dBW
PkrXtSWaiTkQrmIwcyli75Mqelsa9lgNqEibqVArhKLWm1zmvhYaGb1QmveHeduzw+G6HuA7lCPo
hBl2ZSq5eqW1AjqmYxle6y7Q1yCVZ8U4hEYcosl1mNqevj22bfTrdeTrDL3gmZVoIRWTGukTRhGI
LVnejXrrYf5BsGQnPsbw7mj1lseLq+Xe8HNJgjJYxOAgxnLIvPKTY5AEV0xQmbcaDml4Q/JOqX4e
xSoKGrDTYWB1uphqpq3ad4XaByRC455EqziXShPjz6K5IMTnOgOZqagiSzpT0P3c1dko9pLX9SAj
n/tOfTt1fENT9wwcR8LYMzGoI1u5I3+Urw8Tfg4fQPf+0hoJZ7iQz+/ShQEpODiky5zk2nr0xOvc
D1ekk8+6MDtJk5jHWp0adSSuD9Pdo7odurMtXmFlpnsomnG3iozQvWi0hZRqP2PTuDxcHAPtMwKx
LmZh0GoyxxytE7P4tirkwEhcjAyMtSPk9GocXWokUesc5mxPPRIiBRgSiYghFrj4rkiVrmVZg+M0
6KCzTWs2q4brMR/e9evCgUbpp8bUN+HNYBa2JdkAFPZqqSa6T7oaVoAUT8S10POo6pY4ONcNvsKp
hxHlpEEKuRA/n6NbAFv8wQ/cEy7Dw+aup8XT0ESswC0YM0jjGwVJuSzcLshyjxbhDcr9KXCcWJzX
VTO10PWgrRjQbWe5G+E8WGWXgp2uizP0Yt9gd+eVqRmoqBlsXZjR9WhlmJI4y+yc62ZuLk1m7GF7
Zz0zqxJbHFLq8xjH8hSPU0wB9v2aldJCSF2iMsOhHSlYUdMIDUC1N/u0NzocoEmbBZi9x0jAC7Ze
DFTouO9gBl3qQRi1WEzQW2pi3uBcUBovqW+KHrt1jemYKYggoCFZnwNbXUvGPooijctJ8DUJfWMU
bqQIzjA0ZiF9qdVPnZSbRYTDigpwTNsYQ5hxH7MlpELdQzkPy/wzuqEbgpnZLk0N6i65yh4ggDUi
65wmOrGbzH2lLGnaUDXQ7qeA1SsMKnLhvbeJeGmlZ/5ZZ07DwOnpIt3nEX+aGicSynE6HInOts2h
xLV8KkNxuDZx7lPi47X+ORRM8jlwknV9FlODvPXID1B+rvddwrOa1thEvRKEIIzCl5HJ0QcU9BcU
v8Tb5NZbYBy97biM6cRb9FZiOIyrQstt43jq+NOussPMvEbc652uDjkolfk1MhAjS8/Z4C4Q2VOC
2aUy2yVRZZZlOCTjldWjiG8Ub6q3vh3xHl3Lqub5p5QvJRZ7YNUuzVmoEYbCzysZNBXHW2Wb9gL1
GB5YqHxTo7KnnlLJ81Plsj5dwsYLBjIfl22nk3q+ixOpJaZ4gb/WTR4sFIn3kWC4Gn+6o5XiBqOZ
8VfI48q46FQeCFdS/LktkwWV7SGg4kjkdEMCGnJAwbsWGPWpL/RhrPHC600X2VgsfD28N01LnMW2
HQrTCrZsnJRDVHs4Wc6TsONVfDbQi1ymXE9rHISXF9i5bzbMqU1D56rIcIDqGT9tgCPmrSprSFc0
ZzqjltwFjmIk16k1HJe2Zh1mbo8DT39uAvNi2HQx3D9z4L70lFjHCW4+RoJF6duIqE5Tr+Jwseby
PIHGuUEMBaD4Qif2ZoqqVeqOJZAML9E57U3R6qx+HVi+ma7Cd5rhroQ3mTmsiuMl5Ds/SjMR3KE8
U2CTpp7cJURDAMbpuFPljXLZ8XStWDgq733SLYwdZ0YdGx5vrgJzKf7vM59tvicMsGU+iQso0Yag
HkkfW/GaihfMW2naOU7EL9jOczSxy+ek6y1KhUvqMsNVE7ym4ar3VFOMhPXoLyH6vSaKap2M+SjU
ClDIndFJ0lIcpQF0bOb0JkOwaldsHXDVUU5yR1g4gLKXrS1yc7YUNddbAnINBia78Ks2yCb1F7Pb
vZ5AcPcFbs5Ar2Q+6lzFhSR7EfRErwYrO8vt7DTh0rX6ZjpS5lvq2hQWjwlJE/Sae7uKOQIAXvxF
MFTGd0XJBl3EfDV4E50sNjLBii51g/GCr9vjdhNc52fBhW51dv2uWUurpVrvPpanP6DIcCoWHak5
apML0jdDQlROhrMgdlw/4Hp5I9ULZc978D7n8v4wMZnuiFTupbBlmGMihB0dRJXHgdFZDLVIzclN
avb2COvxiRHageOuUtz0gO7DF4wzXJGFNezb2fEHRFCdRD0GqSKdBboax4eyIJcxTs47K/yIFPF+
nB2nDdwPjWRMKo4+H46texJEIE3c+TCVf3REvVnIi4O6bvoUiLNCQwATKtXbqdZbr8mKYYb+nF03
ZnNCTztT5upN7rhApunbYam7/nyHhIYVHFnEPTCYqJ7jzxbFblGOUDqMEubyzMtUh7QN+engM1FB
foFdGK2r+T4std0oyBkIaNktST80VDBRJbUOS3QvK+ADogS0vL8rbDvCDYqHv3qRaaiCVrnZjt2V
lI4LDaolEjOPzFpZj3tVdVHnxaiaj1a21pc+P8zH85AGYW3xMTMMVfRpAn9wedqEF1EvwOpLBYOM
rBUWKO1lBxFGQgI/XSM1w19Sh0NlJNZdHg92rDIzrWLzMC9LFGZZxv8j7cqa5NSZ5S8ign15BXrv
WXpWj18Ie2xLIIFACwJ+/c0+L2fcnnDHd+7zLIW2UqkqKzMSVdsFDtZkWgx4dbj75ibiyij+dFSY
L9SJzlAhVJgva18dV3448hDzJTK/CGYd5MhvNrjoJIBWi3Ntfa7ZO//8g8NqFzFVFbh8isA4SZ7S
rC31PA55X1dHPg/Xnh2fbYd/4j1Qr/5T/v3dnPQa63YDtkMQV6BIEt9iK/O4u5Zk+WylkjN0DJn+
M4Dt/BkfR+W0vj/51CmWEHwogjVPwdzs/vfdgP47VLgSKMCin/HCBpFpOA3EKUAKchN2KshbN/H/
w5b7aORieYCMciObOVWRuM2Dgz52YYIrO+7Tufowjotz4xAd0FBgHDWVWQ52qxO4bq6k1j7bZR+H
cXFy6gHwjMqFjXmQAIM06wBAZjd8Wezp74vyZwgKJN+HwVzcfVnVjD5xMV/UevmslmIRUW7SDU/b
IubZ+u/WrkzdJRwkcWvPsxWsTdzZ6m5Yp4K+/f9MXDzTZ0Qzi5owcx1MMM+uu9799ncTn55JFE3x
dgDYFITJv29kKqK2TZvGKaQUX2KPlI7qvw0DubLPrpm5uG6MVNw1UQ0zc/CVRPpdd813KAReGc3n
O+Df0QS/jybqNamrGKMJG3D4BJO48wJxmzge+nbpTdP/ly2AaADob5TZ/8AqJEvDQidr0avMKr5C
DQwI63ExV9o0Pps7IMwBhQS+CSmAC1/TLWrk6Oxziiypctah/TZAfi1k/2GJPpq58DaUOHFNI5jB
YA6ifa2HLudufCVJ++fzGNCmM4DE9cGEA2DdxQqNvA57CSthVdlSsi58SUd+68lUFUYysZrNrItq
6enq7xv9E4zTGVR1RqXjbf5nCmAOgQcxkpLSFvXtcKuK6RA/vQsgMPjXq4iP837+/Snwm7HLrsOJ
DiFiYkLK5LGvc7JVm3YTH+2XbA/ejvU1SNVnrujD0IKLQ8wCf17689Di1N6jeHTTzFeuIv8zJ/7R
xMUBBkI0Qd4aA6pfondQyp1zG7bgOwlesMLLyYoVHgBcXqHupzaXq7ms0f8wrbJf1ztiPnmZ/z67
F8ecpXM8LjPGOya74Zd5ASR4JTZ1EagHW/pA1Fyb4E9GDwKWf9rtI/CxXKb3UHd27Ny1aJdAnCSb
6tG1yX0V1llxDVvySZoUUucualEgbMYFfxm9LFm/9NVQoxO2u+uS7bxC5+pd9Jruwrs4y+VtdkNv
U5q3x5Cu9NW2ls8H+q/1CyfAnK5pPAfWF9Ad5WNMj6SL3kKWfV14dSUu+OS9jKF6qFYAu5v8CXdk
A0Wawq+cf96qTp03JTnpx/4RjIb58ShGlMGaXKN7dGW2Z5zUNTj7J471o/1L1GPIplbHGvaRrPIW
WwTBU3g1pv8EhPXbKC9pADQaERsjYGVcB4APIwGyil7bguFJbscc/FjVITKlZiXdX8vJfb6Z/p3h
y6KxwjM2biRsg+2ulE9LlVcv7Z42azsV6kZu57Vbxv2W6aKZUI6/tpk/8UuY4LMGfIKiNaqqF84+
NU2nZYoJFqTLfQvgdHs1ofWpkQBzDB5YQG4uK7dizMD64TpOQb75v+ZvCkCpuBRHJDqTPSnCrXMV
//VJCz/MfTB5EdHOzKYy6WDS7rPH5omAJgQN5dnK2zTf9AtAs3m/ubqWf+bQfjd6cXNmeIGGTg+j
7n5eneE94W5ex2v38L87O+hpAvwCsgAU87B2v69aki06jaxDy9YDCyftc9d9oWmaR6a/EnL8Ea4h
cMJLNwZSFk/CP3KRAkRTSKZMtIz9Lp8peEz8XVw/03BcT6BZ+XsA8MdpPxtD21gICmEAsy5hSiqt
s0nEjJZ4UZ3AV3qTZVMxZNWVmP2zMaH4jHe8D9BeGl7cxVOgLQopGe6mVK27bhs4T7X/Ck600urp
yq38x9bHkD7auriUA8n4xHvYSqTHbpzEczZO7f363+cNQKFz1Ibd8EeQW3l+7KRyIaVI0QVHf4n4
+1L9z57iPJIPRi7uHYl0QV8JGJFh/UoB9PAnfgVA809m+7eYDDYgrJSeM8DIjF72v4yemCaSxqT0
wfx5E4Ov7yEbY6fNPU2M2XgAfrV1kcbC9/bgPGvFK/KJ4EV1WROvuO+IZ60i/1vHhfseW7R/bwBK
8/HaNMHyIwRIDfFXP0kXBIt19YLHTvPmoAth7Y5gJXLmlpzGxv9asyjcBqpCitgVY5ufWeR+RGnf
Hzq3obs+yMwpyxR9n5JovNrO+NkhQPnwzJ8ZYkUvzzaYWGvfAoBfyneG3syn5EBYnjzEx/gO9KjB
NzdvH6/Xfv0/ov7z1ANAkyCGOvc2XARsdeAagDYILRdtQ5rXQjTv7qTGQ5L47BhNoMpeqpDslRHY
wv2c3DVtiKb3XkUinz1drReSJDcqiuhT3/jl0oRT2WcNKbyurd7qmscs7+Z+2NULOGNBqd21R19l
5L0DovVn7crqhgswMZVszqJn48bDtak979A/dhdYREFWjpYX97KuYj3ZsyHEA1pg9zagBCZi2oQV
y9vl+98P5DVLZ6/wIb+FpwXRqFqRknL3wIJ+WwFrapwqd4Ptf7AEykYk0uA4/2A5CCqRxOBKJuUg
G1zfx4Gv+kXn/XKNzeMzRwbnjN7CczMm4oXfh+SnFYAP3kIBmxlz4cW5JleG8s+/uFyfcy8G6EZQ
G/wDkOg67li5S0hLWXMWHZuUxVMRTuARbsF+dnApR6dGMjXTpmqI+62uUTsArgekzODDdmwZ19bu
RpskeeQPHer82hToM//qx91Qdtb3XjMdzZs6JuambkO2Mw7je6L86WdrK/krCion2/x9fT67az6O
6cJrjhbpZCfzUVsm7qYK37oI5N3Naorn0uG7/2ArxeqcyeJ8YKB+XyIhWY800bnJPXDylOxl+1Mp
vjHej7Qdf/zd1mdeKv5g6yLUQQpa6loZWqrBrnvZFJNWeRjpK0O6YiY6R1wfDlLk8c5z+pGWFMfV
cDfnpAchCVv9fTSfnVcEAxFQBy6yxf84xw9m4Iu7rh4qWhoDuKRfT8VI6IFZ8gxWjOH/aexi6hze
8lZUpC67+hvhmoDoqQ+qXVCRjhRjf43N6jPHDsWEM70xin9/wjgaEFsi40LLkPXPjtH5ADa6QZcz
/DHJ2MYJ9ZU9/5mrSPwETX6ojwFbfBFfZWDgBeAYA7Rx+upr/cWhcfn3BTu7BCz9pbdI0A8OyFp0
7ty+PFkhgEqmxrgAhunXWdCkS96Gkd17vcg21l3soa9tvOajHPBGHdEWpZo4PfF2ct9wMamyJUm2
oV7MDiBTX7Zxx5Jb5LbGNTe9KNCkCI7+cU6/LtS3G6dZkpt+CNqvAtVUqDYoN/dndzoQ7YO+JqZ1
de/VWr6xSJsOBCfoFMz7uOrKaa5EkLtc66Osa+8tVQY0nMEgu3KueQMa0NTmS6WzeG2DqN/woI2R
u+nAyKRyoa33mLhz9yyzniH/n1nzElaONM+sYq4FptGXu3nCkWibXmf51A3NwSSpzZ4kGNJ1iSVH
SV/LMCeA5u5sRnrws1d8ztuU9lsUFqOXNmlD57gY07f3XsKX+ns9BTJ9F46QaE/QMauQqo300SL8
vBnSuc5noKlvXARZN5MLuk2qtftFWZBw+hoSDzWyFCC87+ne73rx5puw2tajHFekjqoHrFslclXx
6Ugz0d6wOhhKS+SS89aqk4M12RFniQ5pm9ht3E56HfSxOLqLWAq/aevV0JgQKI+zQgBf+rZMrXkw
rnV3NQHlYwZaxHtPIoTJXbagX9Hzh2KJ+6SY+eh0echyl4DnLBuaokeBS4kkKxrZVYfYU/5xAXHl
hleMrg2f69UZV2jXrZ/q3eLzbiV1Ox545NVF06b8KZmMW46unfNxbKH4MBt6Ahm/m6xcwW28gn4R
W48+S/OkSSXwpAH+m0miuSm47qb1PBL3FPbQuAiZPzzOMZc4l228MVnrl+4YmDyoIg4GRA+c4HNo
ztcv9BzsFOsigW5E0cSJ2rIqliuxZNXR534C/5WlxZxWbVPMFfFf595VheWthhWUxjuvae4zPo4F
wgpetqqvC8pive+HZEC7FG86oJC8GaIdnqK3LVuMC0LtTMV5WvfJfTh47c7tM7pqe0o3le9W36sY
xDG5KyNQYXSz3mc19UrSz9BTySJQ2blTV3az668r66bbher2KE3nbcJxjPJ0zljpRJnOCY2zfefE
8Xq2RoBHViGn7kgxHIQTBjfEj9R6JpmXq7QDL11TJ6uZmPZgARhbodWyX/dLx1bB6DZFB7Walyhq
v0bMJjkYBMfNEvlkV4vUewIzgixindhdzUb24mujZUk7V5i8toptCDftigDR9xBGgv6qk7ErHETP
eZKZdj348bLRjR6PszDm0MCPPzapnbbpAjWPVN9wO8xfMDS3JGE4nDwV+7cCCcrHykT8Wyf86Tn0
B/Xit+OybjtR39NwdnaQO+jQNOBn046xGkQmgKyAVVxp0P9JTk5qCpKyrynFTPXuvI3FlBx41SPg
UUvj3vmJjA/DElbryatksfQGMjlCMXaySwe0iXD7R58ZimRWPUKvpvJYKcmCdiRTZZCa8IbS+FWy
SrMhWcd29iFII6HwIsUZP91Oq7Gls8JBndON8Jz2ARQz8tuonLOmTuiiLRoiOc3zuIj+2fbCO6a1
T/v1bJK+9OswRjQWOae0m6dVLRP6UKm2RkeUL9huqBqzAZuLs7dhG/0KVOZ+kRxnEW/bCC2zhPtj
aeewQvsZ5CdyeDJd4GWCYGdIgj33ZPbsewRMqKnqyspV3kZ7Qh1kP2f3QL8gJNTh/EBbFp6G1lR7
IHnn787QuGWKN8opg5u7X9LWPTWgYFuDeFo9mkiFa0cE0TpUBrIqgw6+eME03BH6npjU3JjQ59sa
/IWg5W1SvpEeB6Sv9v1yIlG/JUg/5HPXeVBlScl2DHVNckOpfZkTztcka8Lc1HVWeoqPp0CDp5wB
Gt5jCwGipwhgqgUdx3qTQCJl7QObkY918KsBjuluStAVoJJ0uIu9QeydLoq2mcuGVwaQ6FPb+OE+
MfWCJ5udt3oQujCihdxIn/bdCfGvvE117z5oBTR8nuHVu9UmaLaJRHcmE86tanh4mOPGX7A+4NgV
Iq0Blfe8sVzCYLoDaGteDcGgvxDesm+IvumDTuDc8/rM1pHHk2N+9Y727usl6fPMZGACRI4ebdap
k76SephPEV8Sdlx41q4sQCdFS0145E3FIArjdc6ODLhPc+WkQ9HGAt1rvqmCVYNI7kFOk3MccRsX
qVrc+9Slzgv+nSlTx6V4aw50KWsoHmCj1G1Mi6RfspWoiZ8rMqkW77GU41ANWbiFix5QjibsZuFB
+AAa/LArUmdKT4NyAFByaz4e2TSr27iq7R3P/OlRVHP7rioh72So/CJiSJTlWS+aZ4/306kfNKCI
gYbSECPL9GDR+vDkBNT8mqawr/KODNWjg1tGF3L0u0dVB8tKJ134OPuL/OKa+ocE2HBVOcDiARpn
tqqO2C/p2ewnHWQioZwT9w9EpGLNPK77nCxR8EQS0bwETsIeFYP4iYKODMhLXO3lNcoEpdtM8c7z
egahFSgkQQ9G0/s26MdD3Q7yaRxFr/IW/64p61jzG9X61XsUzTiNgNMh4sFlWIAmdKBFN424fCda
HSaszIF7TbsKat/5MgdOdjJeT0Af1lT1WrqZhhsPiMFN5boQZ5jklsyKneauUiUq2vPbiInbTNaO
S74slOcNVeltOuCE5x6t6Q69ogRsh8lIbyJlh/va6d1ScOUeIyM4BTVLF+5lkN0oOh6pCk8+XUNn
I3n0moXeD1p0NwENKLbXwLeLB6BoyHdp57nPC6gwm4wUNDDN7YDk09pEZIH74w7NHSdyd60wQ74w
nG3kz6c81iPqHhEJzDuT6NdUmpttFc1TceYnQTFmjPedre1LWnt82zCRnqp0Xo5IgEy3TorvA9sv
L+NAersu6IYtB+d8gfxr94KumGwVQHrngDMpt1FExEYvhMl8Skdzg+ZptIdS3AcoGdBSZ2G9zhJH
PHW2WdYcEWapnRF3UZtkb0k2Qu4ndYYVSxN1qlC4vTGxRYvrgiUkeAs9Qu+kO824zFbaU/LNo9zi
4hHJj6DtDfS8/OC2RbD6hD+NTm3PTdnEjdp6rCN7NzAjSlBV1pS6Tfo7sHcDmOKNYp3pRcErdOOz
9nxkkpKITVsbWpLlZAxcENlOSX0QqeQPZOTTU6jmbo+7KV0xf05eVSCaMgSfy501QAvmqk7D59Tw
rlRzC98ZCsUfFHRVnlG+Jbeja+Q9GnohajYsrN1xIfxdavrsLpxFugppEJRKqX4ll/ZH1Ety4+hq
WcuUOyXis64kJpgXBFwDf0iZnnLRRHwDTRO+IVjPc0a424c0XRDBNxxegjD8pmUgl4OWXHv+aAgx
Ednjz30z4cch3zhpQE+tq/0d0wmUwHqLe7MFHmAbytlu3UoON7o1yQ4xXYzbVyCFOVL5gxDApnMU
UehBzQHS+jPmsV5JkGK9kmEYVryZ6Yp4I7tnSePmWoKEZnCcphTORFZW6bB0PVJtKxwh63RyFWiv
uwkripAsJe6Dcbz0UE8Ws0AdKI95k3NwxzbZ6nDs34SnsSnmzhSka8LvHavQi8TGbuuC6GY9REo/
tCD2Oxohpy0eQewn+CbaR2jv9avIduo5HqZmk1LIszHrRHHRLcTbcmHYQ2okgLagBqhyPEBAkUKG
6Rj2S3PbkQhBHg4D7hKv7qPvOu0wCd0SgNQ9C+mz07l+4deptwE3qXkUA83yf9Zn9NGSnId2mb4L
TZDGC5nq9iLCdgojxz5ZZABLMUH3KQSF5pe+xSvMZFUant057nyQDpNuFysrN71u+w2EcMR6gIcq
W9P1SKExqODJBqpxzk8pfmC3tAg3BVz3FAQEP6rJqQ54P+ORFi4DqgkGm2IiAb/XNR1fPLBj7WJA
fVOsBSU/zTyhWlNB/+eetNx5CLB/3XIZM9SMpyw+xUPjHSbPIFnlRjN/n6Zx2VVhT74Axhgfo3bq
n8BQ4ZWU4c5HbEvbd79Gxb8IqK5PsT/2S+77oD2FdllAduDeTfw8jh08RHkzuKXye/8prt1sHwov
vI14vNxNyMd9BVIPnHGxzaCL5gmHLoW0Tvo9YZKACMtDF2nt1mkJ6hYUSJV7joiyjB2NFuEPO1Ki
V4hY+LDqrR/9AFVRBt4imq2Yy6fvakgysWJTTX6QxWYM8TySvAVRzGRFGFT+m5sKZ9i6SmZT7iV2
fodTDPH5STsjMEQC7ynFe8IWeHJjYyzO+VEQoTJ819GlumPpiJ02M85um0HrNzwFpu9QGrAAqyTJ
SHK3NfAV5yfCRjizcxA6k+rgcgIO3VCIAQJyc+dHgAWJ6s4N8QguwsSoeOs0vtj1jdtCLUn1CwA9
/nxWHauQW1WQESM7bxg8nZswY3iHe33K8zmhXVdQ1ACRpg+8+TSGbvUi2pG+RnTq2apzq16tm2mY
EzTjD+BfDqMa3yDaKShZpLKjIPCPpbKiQ5AZeD2+T2EEadRhBk1mxdqGMzY+BoPtli5srjfwnFVb
KKNmLxdCwlkxKxE32SiwT8Lp+EPv9RlyGkENz95n0YjW+RAPgMLOHJOaJpSeWIIFK0EKOj5gtzQ4
Ntjc8laxcULfj9Pbn27CPHjArsfS4f4jTyZrGlPGZm76e6AiVJcvTReeE+tdMGztYJv0Lp375luY
DvQ1XYYakJS4BSEvQXbXlLiNU2c7WmhcgNKYqGwf9+CtP/pDUOH+psHdCL5qHAIaWihxVW5cNnOF
dic628kWWsvqzMA1V9CQYCRDqNECJo3IlmpsiVSKsur/EcxwU3v+Bx5tiqHFb61cC3WgdUTAuL5y
1GLvAxCujTkIkepfYOz0h1yhqPaUgeypLsU8JfeJJTPUF6eamYJ5y/gqwDJb7YhmmMAZtOIEyUk3
xTo7oG6DL02CLai7sBkbtMNsdGjSdGurfiY3lkE8dW0z/JDEEnsYGUdUVhboZ2xFxuulcPHYB+fS
PFu7bdvAQczaM/IDFGgVPyKaw2r7NMhyY2v/2VKIWmAvR/6bbTxsHkYbvQvYP18qcLR3gru1Xqne
xZ5wJsEfon4xaV7zZdmPuI+D0nGD3t8sBu+tcghB2VYGzejtBzyEX87I7XQl8L63ZYLswiHruaVl
MCkFyIQ/mSZPEfG8aBaQ714jhc15qjyaQ1ayWpCuVfTBmSJ+7JD0D9bE4cFbCu8myzBpm1svlLHa
VV2AjjwlsqRZdecdC6qeCtFQZ53D0mbp7dihglrQ2TfdKm4jJO2GJWuLcULmAAKEaCvOm34cHoUJ
7c+IER/alxNTB8d3/De4nrNXcLH/SAhW6DzxqqXNR2+q7gCnkV9GCj/jDCGOjuyGadkCqsrish3A
QAT1Qi98JgRqZmGix/fFjCwrE+HiuARksj/FEMcg6K4qpwQ1C4KUpcMfCC+wP898H8uKEU1PIb7/
a+sn1UOGEzNDImxwzbnzuD1ydwTrPfCLNG9qt4nzPgDh2xB7Yh9VQfbWIHa98VKc0GJpF/0Uz06z
mmNlvpgg6F7xECIbjVRsU1QgdQvzUUmQrkKJD1cPnvWPzD9jhTLGHdxbSKAcEmr5bjSgrjBST4+K
Js06NumMKCrMBpVLS6ISfYzjbS2i4NRXMx4L6Wz6MecLG/agp2i/yRZ9trpz5HFOCP85hkltyzrR
5mHo6ug0hOEMn2zpO6Af9mfiy6FMvcjbqglurxGCUOh5xt3rkOL2dbwqkGXdesttauz0gulPdyoZ
8eBEK0ku56QvPNwlx2EeEuwkN70RU8A3qu6z44LOrAIZOXcLFSxaIsSzTy5IrdcoVPHN2LnxJmpI
tuvn3pxokw23sRsgvu+FdlZDVYkdaWz8AlLbdBX4M2hDGB7rFq/tYzvz5QsCNhwfUU13jHFZhBz6
loAROAOYtkb0D7oGfAdDOuyAeRvA2QTpylZKlWst0l3i6/YwVlO0XcyMgL6Z++2weM6ql5JusnHs
biZpxDGuUrMniRa7ThO+xjMHDAPn7hV/9vVRp5zt41B2m0i1zhpQVL9Egjd9P3twZMVSd8/azN+H
JCMHFVfwDZjr55H4fE/Dodr5NopRfzRBOVG+rGLsl5JYyBIPUxLlDZJLhcahffSQF9vWTVYXvnTH
XbOAGVKH/BeKf9+6LJC7fuwgn9ohFQBeILqirR+VqcC1183VcD8ph57SuY2LxVk6cOz0wIylVYzP
SdFcNvTkBbXkYK1Cxp5aaqsDJH7MgfVAFUDXGEpwODdoP0Dp+azRHO/dEZ+iAk83K6Sp6wLJOL8Y
ubX3vXaeRSa6jcx8qARnzbCK0FTw0qBqVLLW2DUci13PyLSh40qvGoVdkpBRfZVgEQUmMs0gHwJR
5E3j4veQpbM/lwRMbTnLHLVTWmZH3k36LZ7J4OYupC03LAgEmAuSZJNQZXe4XYKT28dLObcq3uHt
86N2PL6fXR6ufBztu1jhERO7qFH6nUi3Uyw0lsLhGw4xLsQUladU0QsEibyO3Z0cWvdnnYkGAgO9
st+t63SrYebNnXYNKQQgEl9Gx2HQOBRed6s9yFyZOPjOG8QgHuHpntW0PipvDF6slO1BZh2AnjpU
r2T027JLp/jBmqj6PjvOtGqSFlQdHHm9bYQUGFKKE5oNKaFH7sfBwQjb/ZijM6YUZYIbJ4q69RhA
t2JCCuXWb/zusFRVdUPZoL5NQzrdBFNs7rAw6TYiqrmHDNNP4CjNPom03OBJNm87zRawk1QUPC8R
Pih05wPPPDQ01528q/k5vesvFiyRUjtgShrh2AWUZl7VEMUv4UDdVWI70HBIpL/ydohqWtAqS/f1
6DvbmECPC1mtN2Reoq0Zg3A9Qbl3M8soPkEpeM5xgr2ibma+HgeSFVD/4aWmyImH4FO/WZIlOQDQ
3xd1hdhC2hB1k3Ty954JIAninVsUJ0O3rc7GzRhCjToloz4iPBr37uIhdVtPOO5wRWghlmooQULF
tqO/zIew7WdUA5L53Qk8913qYP7l9NMEBeZzZTNgfo9gRiNtjWCT3PNKRmsiGnKW7W6+9o3THcAa
K4tmbiG7TH3Oy3lM63JwHbSheqzegBdjfK9D9eYtyLUDw10Vo27Fbl4c9QC4aLdtMdEiN64Zs1J2
NvzStj5OKdS6yN4xoOJvgCVaZZUMty3qYQ9Cs6uNBt5nRV00gYHgCNwXPkRhfy/qotClEfi2tBxW
ZjUd1e38czrILXCHKTqfw63/vX68hs373GZy1oMApB21yd9tohY0Aww8AL7Q9ydDAI9GMnI9SFyW
VyqTn1X8kegGWhb8oOgQu6jCN1zY0VXYoHzX3E9I5Q9FBLa7WZfRbQ29xEDmdAIEet46kFG8xuHw
KY7no/nLybUDGvoCgcI82tqDEAQOqDnJHUTsvSeoUx66O3REHZtvCWDu4nHaOGB5mvAkLqfN9Mwe
zfdrUlefVYM/fNA/zNgfa+vo+s3ojPmQ4/nSRA6RPVyZ8s/K9x9NXBScE1dCX1v25ykPkTvs1gjP
1A1UwMv0PS01kO76QQ1b5D+vshqep/OyCv3R9AW+b+ymmAzn1W7C1XRvtkgT7as9h457Dtga+ek+
xnn4BYLaooRLWV9b7msjv0BtddR1pNUwrxe0LKNswHAdBskXtrRXivqfHqB/t/UlxRTzwyn0a8wx
SlqoqpISNUogWd7/vpTXrJx//mGzzNBiR9/A2coZlsW+s/obA33j/8/IBXLARRqRyxpHZApQe06A
B5PyRnbXODavjeXsKD6MBZqbiocLzCy6u7ECT/B6jQf1+u+DuXa8LtxNxom2JoOVGGVoiIsim/Ff
1gQ9exn82RlvfOFReiTDRgbiKYjoIt4I8n7aGe/b30fxJzMG4Ifpv0YuvQQxEpXJDEaCnO/8X/06
OMg7sqrK+Q3ZxCdQK5fzYblBYuT7NcGlT88QmhIBPAV1GRpSf1+nFg/EyjUwLQKRZ2D1CxF6EjOU
MXLSfx/mp6bO4nUeGuDPKpe/mxJp0ERVh9w9akCrYWzXWYrAUE/Bm0val7/b+nRKszPLAZ4t5wbY
C99gvCpqlulcKCjRkWZkPhzOd4Le9WukwsZt+tTDM0Kp1T6KLrdXddU+25kf7Z9//mH/A5OUNMgM
Ac1dPfP2Z3+NDefP5hTsmY8GLmYzarI+djUMnOmKunX10q3xJkH1ZX0mYA3DVbzuN7YpGgD/d9NG
36QP10DR/0falWzHjSTJX+lXd/RgX+Z19QFrIjPJ5C6SFzyKorDvO75+LFiqYmYQlTFS1anVlOiI
zcPD3dzsc8sa9Q1kxY8GyUc9EPE9viHzcddrLtFErm1SIIJ+O5vXdm0DHQ+Z8ilyWWkoWMGckKQ7
eREvm4pH0jTfimHG2Ktk9qibDY2MGth4JICroIlxOrIqgjYQ3wAxHYqLmUy929SRiWfs5vw2ZZgx
qMBMrhcot4swo1WJFRVovokWKFCxMGksM1SIEC95G6MihodMwJtyTzQkCjycQvf8aFb2/PGkGVQ4
kAI4E4k5zIjRrdaA4APzdt7C6kBUENyDgAAsmgq1A4w8VJQxqkO7TRqTS0qbUy/nNrL+mRXKJ4pz
JSZaBSt4aVo8+IGA2LLQh/LzNzHYBj4GQ+0xqWr4TNIqTFf91mQF8qqXcykwxrK6Jh9GPvG1iVmc
KHjr2VltN/03DUimX5ksTVGhhIKeBRo6H4zIco5KFqJDrApNKRJu4xIMuJP20/3sqgR6MbTGygK0
SYD2Pj2SvZpN6Vij7ioC89LJ03VYq6yLeHW2gBQFNQ14gj+xs+Zt38eK0oU2v42+EWLw9t64bO3i
Jdq0t4ThUvDPz95nPhwyqiOL1JlZKkkYBBkWY4hH5/az+gIsph/7Q27LrrEFI849K2xfHSQ6fwyw
CK/0a4dA6kXAvSLPp+VWXux76KueH9WaBcweqInRPPm5lTlHcn8WR2QS624f5pO1DPkf2/p/Xqf/
Dd/Kqz9ccfvf/+DPr2U1o5oYddQf/3sRvzZlW37v/kP+2V9/7fQf/fdQvRW3XfP21l28VPTfPPmH
+P0/7Nsv3cvJH5yii7v5un9r5pu3ts+6dyP4UvI3/78//Nfb+2+5m6u33397Re2kI78tjMvitx8/
8r/9/hvRIvmLWJv8+h8/u3zJ8c/M5qWNM/rvv7203e+/caL+b2hyAeqsgjkZHEsKHNf49v4jTfq3
AQIAERBokM9rBkk7FGXTRb//pvwbvYI4uGg8Ah0y+HwQKrUlajD4jZL0b8SGpFcMnM+qhGTVb3+O
/GSNPtbsX0WfX5Ux0GG//0a1mqJ1An4b2QekZ8H8qco0mUMf9NW8xMI14X4aVTQlAp6zI2zxRDhE
dnloG2QXPwkBl3T93TdpqioQRQWJbNajICUwpCoMkE40++K7yN+H7YsAtL6+NGYQXKsygz+ApjeF
2CbaQwQ0L5FJg9AjZW4Mc8C7aoCX5YvZKgZkH8AKvGnfuMsJ7lExu4f5rtjGB+lKuTvaCT+m+3h6
iQM8illgWcBhI60jcJCfec5nQUimLINlrgCthB8I6FkUwcesob81ZCmYUmupyqogSjppU0S/Gprv
aB5BDchGeWgwrcGF8tjdoeDFP5TPNcSbzMkCV9s1SgW8bhbMRlORajSFZWxhEbcNerN5xIOUy0yK
Zi6AHblO9r2jockfPmZD+lt1G1jeC/Uq9o3teJAslO/dwDk/x1QA8m4b9HA6nBtIfHEbnW6mUAaI
jRsxx1m31GaicGhCF0Bem6NCft7S+6PvaDmJKRzMd0YNQFxEnRqmkS5ZkUbaIxeoubUsPI8AoelN
bUKhS08zHwXNh9mQgPwRd6nOGiitP0K6F7CbBJhG6YwQU56OVEsLIUI+HGUce3SqpxyKINwFtw2+
ckyte3ovKdDvE2EG8Hm4JxlwtlNbI3oI5mhUkd0VG2cI3wIO6NtoMntg/lVBRtJMNIMshUyz5uTp
5JNCUNEC9F9vquINGCbG3FP314/vgZMEJoecZSrUIFVGTY6QbQbY1dTKb83AEo+nzuonC9Q+muBF
UUcFRJn3KtEEEjN/QCeh5mZ2eqE894DDv+Z3upu6ALQxIkISVh7tq0+mqbCzEYW643MMTlU1J1oA
VGqMyxSNU02tk4KQCVCXOw4d4+T8zSL/Nanvx/rID5cpGksWMmThNn0xXoMF3j87aJfibQOwPijL
YhOSFFbo4q+cP0prk42eGxm6VTIamekcB4eup1qJGoiTcJmb8qGJ0qkpyI8oRgIgUzOs0SfnfYKP
zVETnBq5MldxjeBRbHdjWT2lbS2Y0WhyYDXQ+MlSqnCvcvnlAqiuCX2nzT8aLv2oLPSq1dQSwxX1
0WnQGAS4nrUoqOQHb1LI6FqmA9g/Rksoa7BdCKksdXazVGqVvFYxuX6TubMT74gUhb6fRjt4FW10
9DBv9LXjidb1v0xSV6w6j7gEeZhssHsF+TmOWDED7XzJqCSEx/gPzf+4bCgTgJ0mGfhA8fybB8ik
yPqwbRQ+8/RK7l0UBqOXeWjBC70MyLWoYMyYFv76/DJSV837J4DKRSCc/+DppdvBO7WtBLRxYJSg
IEqARLqX+6tfMAF5YAwURTf0wZ363WKI8hadrY3VDbKjV7O9gC6sK1mvqrWRADmI7nyBzCm9ITNF
SfQ4DVtLuY3ukm9gUpE2AWAzdv/U2oANhG7iQN77y/nB0eQi7xNIXr7QfpE1HR3lp6NLG0Hk+CVC
5w8UZ8YHqNxAmTbdxU56r9qDk15JTooAQeVNFkPFygaF/hhCBAwXeVWFyrcYmYpjB0QX+nX5e3HO
AE+vWwaj9/v6U36cZI0N9DUiVgAH8OnwFvR6VbwetxZJAM6Q1Jkvpg0RqUMh+xFYEIb/Xl3EI3PU
iWijcjaMAdsxqtMdQu6nTlQ9pDgZ8fOqGQMUvCiRSniRUBmxDGCtipdhpsxlq2wNs87uk/nx/NZY
M4Lg0VBVkKTiRqLylqPQa6IMVIA1ReItH+LmERMoM85Cw9j6axuBB7UAIhsDJQT6wVONXIWOsw48
8kZwIzQA9cYTIyXGMkHt8ihphRYQmdaCG4m30xwKfjp3E+tSW7lDCck06scgwvhMuoKqdSfEKtAa
/HYYzOBatnoPDSm1p9sGhKPSq/IKfA1WrP/SYcKjFMI4oE7FitEDjLiea4HuhDriJGA7NA8cmj7P
b4jVSTyyQZ2lEhzwJZDlwKJEeFMszxHACOctrG65IwvU8UkFFH+jHhbQq+vyS2WOqFnGqLecN7MW
fIACRSJ93Ehfofhx6hW0vMfrtJ9bawgEV6vlQzsE23SeEFoNCeiVoDgUCMaXtqyccTDctMoZrFmr
U6mhBQExPdgmaBobNIBU0wxOQIuvrjjuMddYfo+ExrTfk6C0A25wSKnimX06wnbpFnUKcDXrz6js
IGoW7NoDQjYBcAtKHijoPywX0Q5SHu2X4IalH7+2jhLarqFkBrS/Rj97deRUEgNQZatSvgXgahkW
zkx6jrGM61ZwYhF5ALShUWPUUyPF/4sxwsm7XPRk4DGkyL39C5uF8Cj9aYZ6hSwAWCsp0KogvB4d
DvmY8j700JXgzJufJFn9I5qB4BUKBJB8AQH26aoN4K6b0xyXcS9ttak14/iBy1P0ZVWMqaMTMJ8s
UYMytFgZKsBurem1uAPgu4BccWKpNv/YvUzoBbeiZx2lsWrLBiSsLRt5MfIkBaND5vF0kGM6j7WA
XhALmMNL0oGiKfEhLFj023QG5I8hIlcH2hM4RChmn9qRZMBOezR3vl/90ka/mmyCdYls7aZyii/x
vt5LVuZkE6RC59Bk8djStccf9qEAB7lVpCjoMx5IpdHmOcaJp9zDYHNm7gjoDLHTbeiITyShl3uh
V6LD7kYEstMeeZMFaSJXNO0FFDzP//wE8XQKZnWS9LHCJ8jhRRjNaLbr/ah5qYSA8cBhGaKuBqHV
eSB/YUhaLsfotpe+xM2hRbnz/Fn8mzX9GBDluMWyUrKK2El8fQsk682Ax1R/mTocgFOAbx5IyxP0
y9IKJXorZCZh1j8A1wZQ6OAHgkbj6YwmC/q0AL3Es9FbXMA0IeY5bYpdfm9Yk1W9oBLhEda4Bukg
ccOiOqQ5+t+3FKBEeCZA+FtHdfXUet5k4BkIpgaKP81eO6DLyWo9+UkBwSRye65u53vBUUCYl9qz
33i1O25YYJK1lT7+BMpFoRmhQyg4N5YGLeRYu6t5RzIGK54Yry6aq/TTWCkPFY9ppCwyxpr5PIQ7
EOemZmmhPddT7cmabcWabjqHyBFkEJvprckly13tDZ+VC3p/x9LHSCePXTynEeTQzKxFikcu0FMN
Xu+cOzzGN/UNsn12tVdbV76Przs/s0tLcwDQhmRou+F0C5gJcWNcscAEa3EDODYBGgRJFV5N1AaY
qk7KU2NpkB0R0W4B3ODAurtFsoL0aI9tUCush5WqxA0PDLuXXGn+8ChvoYDtZOgkesCLw9KfBC/2
lGsZ+bhvmQPlY0fyI7DEZg5bkGY1VDv+GmobFOUyDei5aN7fp+0lILkb+dBc8tBa/kmUD3YcyhIa
Ok41CAwpEh0zTZky8Y0AygwwZqAndasGl8r8nLOEUGn85Q87OsQB0F6B1z7lLOsuCVS0v6Or29W9
aa++XPSb2uHR4WmnjghZad2Wb3Ez+MGtjmxfY4kAcGQm7ypW4xlsn0Yu3NMFJylc8DiDaAoIdVpW
CfWmqAS10IAFb/z+e3En7HuvtkoPd9WmcmNArHq3gA5z4ZRuBw1jm5lJ+uxVTj6BZlqOaj6SdfIJ
6CwdQZYbPZITD2oLn4QkGRSYXCJ6whJOXHGop3apWKQUaswUOjEt9VrztUN2B/1GR93q94W/2OJ9
jd1uG88QvLba3Jpms0Cm3wLFK0M1aCU/ePod1EWt81mTzICJA0BhonfwgnBNBzYRtncBDnWBAmMW
1denHCrKpDSFfU8d81xH8Lxw6O9LjQm0gaCGMcC/wfFJZUnlwHxyffZcZIQf5qhznCPdA27AFO2E
kAqLN8qXaWNYuS84KTTTB4+9p1jjo9J2idw0Y6EngzV0o6+NkQs2KC8zJF9nSQZ9dpgGUpAGeWcp
qGfSRaAhivJxKGvMZDj4JdrdIySbUsg/Fbw3Kj+d+jEgDEneCERJ9VNFcRwr1PtmaUAzpLSJmwCd
XCo4dbJcuD8fa30O0w0wgaGcDSQixMvpS28c0yKoYn2wmpQ/zH37ig5q8CDV3MQI6lbeIrAExkU8
e8ApD+XW06hG1NO4TlMFYkO2njvqd22T2QCrQlWqM1VTfGxe5tv2NnZZ0fFKMHdqmDoCXYMkTg/x
cisBWdVNB2GjV+OVd9Dx7xggdlZv68xqH8XH/JuI6yZjqimuTvHRwKkzkXaVlLeCPFh1MaN9Db4l
/17lr+fXcdW3HE8vdRAmpJpH5EDIyQN70fSYvjR+60U2urc4N71r7zqPFaiuHfYjk3Qrhdo2qTyD
MABovWhTtelLIrGIYFcqZWTxEAbpwMlCjZeKxNtpyFLwtcIGMuWv6DkDsnPiTZw7KGBea5HFARfE
f9FGc0oYO3Z93T5MUxt2AIreyGYcjYDowYJ+R1we5na0zi/c6iQC+6aLOvLyKG+cHgthMcAks4Dw
Rum00A1BXmULfWefN7I6lCMj1FDGpJmTtsQRkARUFpvWzqTwnh9YiY1VMzopLqL4BfZeeg8aAXrH
2g5jiYovOnotuaTRzU6Pfk5lA6EVNsWHHToxPs8ZEg9IIVvyXBWohoOaLRyf4+Lnq4cGHmFEew8o
HTQpUZ5jkCe9mesWdjq8R8LCko1vCRAInIBXIDbk+UVaSSXAHCQLFCCXAOWg85VjPAypKMFcYbxr
NnCPUK2FWMPoqnvwl3vhtTiaIZpZltqS3hRg8nbgej3/EXRPFpnbk4+g9yOQbLGi4CPa6l2QEgQl
vBl8G7biq2SB2X8LGbJDvTlvlWwMKjaFUZQFkESB2CH94InUbk7EaURgFBUuKIWvQaFhd2PsaOga
xIngucXjWVffSlEMQ5UhQwZgM2rhdIQ+FUuRgxaJuMzBDhdTMUCpZZIerW4XfWlfha3oyq7uGg/l
gdUTslKygnEIrqEQAmw1upRPz30oplrUVDDeOujUUdzW44AXb3srOIiIgiu26PNKAINEKS+JAH+R
Jg7K4lxqUV1zOJ2JP+whrAKesthMt4YjmyAznG2QVrizndvs592KjzuxTPuFbMarS4dlUGya0nxb
dvXPOziSGhYMtPS9F8NPZxMiHHxY1KBA7Gpug77qr8PMu1PJqsitDgSOC/sFpXBM46kZQ9bHZSmz
warA94DOLr26PX8QVjwomNs/DIinBhJZSaKpyLErliAz66r4rpQzWDlB6PLPDFGv0yUdAkkrMWGZ
ajyMJbdDNiw1x4mlI7eCHsA+J41xJJuF6iyZ0iOoy4KESzpEFZzaXt+W28AXPM5bLgqL1V64FgGd
WKI8l9HGfa5PJe7rC6TlnBQPWq41JZgj72nJ52yWydUTdTQ26lodgFQboOFJfKVemUolu4qMVqVY
28dgi814numdyfp/cpQ64bkFhoB4rtPZbMsyz0QDyxbtK1+1gB3wB7O3hwd5w6aCX3eQBAyLFl0B
xWGqAC1MwOUtDV4hIC1P7kiTbrgBMaNd7Dg4DcWDNKpkiTb4Opm6HWtvdhVcKX/Zpo5aDPBoM9aw
ne2xmp5xEPX3zElgS5fLpXAd+zmas3zxsXCKC90aHr9VHksaau24QyYVuUCC+/tUv+PGJq61Hn6L
cOD3Yu8VicC4+VgmqAMvhujrj3ty54NbjhueuYhhYM2jHI+BOuiJoMwR6FrxQG677/kkQrd7LC6w
NRkwvrWz8A4jAPyCB+aBWq9ATiA/ksGOpn2dUpRBMtFEGt2bwPEDHkGG+1qdNtR7JEAjgI+gddaW
kG8GSPXgLutrN10a0PS5P+8ggSHG1IkyVHlo1BNIXkAmkYMXNxCeQHIDSp9HUGX9MxuUxwIRh6wv
FWyoS31I52Y3TKodRMbdeTNr0RXQIwrAuoICKAnlpioDTLZJhskqEHpaQzlydp5ykTN3YrYD0KOx
VaUUrnUILN30bcxdnze/tgNhVQK0EGViRaNGOZeVAB4tsUf/ufQG/o6HQq22lcyCVpFR0K4RQRxh
AUeKBmt26hq7TK6TLFnAyVRe1s1lBRaB0diMJaMGthogAwYLeK4MaB36BE7tpEoEipIZdvjrwQZb
rsV9BdmzFVsgS7sc99ATslgP7bUFPDZJLaDYZmk3hgL4yABvar3UaxwQT7isZpi1FA1yTh9Do947
alRooIDB0IidDlSOdrztdhpGNjn6LrUzL7b5ymbfNGvH+dgwda1JHboxFpDnWAYqKoSMNa9Yy7Z2
cx6boGLQRm/VZiJj024Xl8T4sh/6vQ2OP5cd8K5G9x/W8HQ83STd3DZS1WJAxX5CTbh/i+xX2Wwe
VDfF9GmMA77meyFtiTQJ1g4wSWpsk2SE9UiyruCCdBIjMeUILQhTBc7Y2cyi7+fP82pYcGTuPeF2
FNJ1aQlGoYQkeRsTlWAZ4GWk0pz2ufQMp3PyKzlz4fFBSwRQA5PpYM2dHFunLprUSMAINCPjKyIh
a3aAGViSXIL3BvQ2jIGSX0W7lGNT1OXMA9Uglj2S5/w2vyHN0iRTGTySI846e6xRUdd02i9gFW1h
ymgC3ZXEeiuTMA/sU8wcPTlMn0YFDVRNQ9Mo2pCow6a2opQBLtVbNRTg9RfQ4C8QvU+dyAXvmngf
Ohxq7KI71S5bDnJ1mEe2qZ3adBKUZTTYnidwrUIksc3ul+Th/Lqtxo5E5fXHCGmxkG4cRxB1w0r7
rnEfO52bv5DiuWAmh8mMrdk1sD+R7dUsheQPTTaGYM2lkTYrJLoJnlimfDY3ayOyoxxcGiQHtLkw
ta5gBEGrk3lkgnLXmt6FdSyjnJQPqZP1qjkrqtNPrKoV+dJP++XIDLVfJD5TiijHSLrHzAcjcvGN
dBiRxkxpqzf28J1wMkQOqwi+etEezyC1V4wRUlGgH8VtdE3ec8DVbCJXtcHPhY1JEhXsBx1jRumN
0yQjx4E4rLeA0jYTWOpA+GwwJpR895n5pBHRoMSKOimBkcxXXGnTbRRPcJItC3i9egcdzR8NFq06
LVJjsm7aQXBBgOtpzuKppmCRGqvGxE8wNjyNwS7EcixBZof4qwdsZBCteGZM3PrqoG5P0nZoyKJ8
JBjVx1Bfgh7in7EZlJy5DC8dMw3LskLGeXS7VUhZG3MGK2Doh7KHJIKQShu0S/RhN4wDvBpwIVdO
nph4zgu06CYoohSo1ZKL+7Y0n2Ur3ZK8hf5kwAO3vnKfbG9DW2Fca6vnGXDyd0IQ5LGoc4W21Abl
PVTDlUbCIl30YAJs6tDUwt4674hXUzKo9f1pii74J6XUIccJU4nf+apnmNkTqv02yHh7W3S1t+ae
tetXV+/IIhUdxD1o1/sFFrviKR5l4FFvmLU2lg0qLKg7PBkhPzhYU8pvROWyaMFSk/88ShqY/KOR
ULtdjgpZaDgClohGJLIi1DkKs2PN1+qpPbJC7XZUcbDfC8yX2qammiRof7k7vwlWyxrHAyHTeXSg
xGYMWjB/IWflg3WvswU3d9p7eSvZxUH3K0d+5O3x0H2fHNEEVQqyqoxtyFov6iqGqsLUdwJmstMG
h4eeTTGWzgSg5PmB0hQw76UTdKGgxwHCpUQo+XSg09DxpdQQz+Fpj+NF4GcmWHWdBmjB4oKVe1y9
RY6MUbPaFt1iNAKMgW9mT96E05bzxI3OSFGs38JHdqjJU+OkmAKyDUks1cUOeB83cuE2iBCTXV6Z
ufs9u9B5hzGX607qYy6p2KZVKyEsFeLrb41XAkyTvkLJBclj+TVA5Fb7ncXv6q/nra4bJZBLIPbR
HU+92kA/PFQAbQ2grRa8lPs2cwbOhT8wCYtWH2yQYfvTEOWlwHQZaaUCQ9yt4EZWhQuad7KD/KR/
0+7je/lA+AEFJ3wsLpoLzScdTPNWsQdXv2SV3v7GR398C+XNjKmRhy4hCBp3sKHJbGZ46LwCLr1R
ttNFyEyav98vn+Kfo8FTjm3gcfn0MQy2Dm9xpuFyh3gTqu+FN9kLPALfnnbpNrJ5n1D0m6UrOMJ9
fhVdVjftYdywjtKqfzDQ96dJQC/BVZ2eW/Jy7usBDqrir/LxOtF2msCoWK/hGFRoMf5lg5rlTA6g
50XuJdnLL0veypFYEWZLPYxggKyuSUAm+JzPymCvRxhHdqnJhiaaAbOw2zpTaXK9Gd60rVndJvYE
km3Q6tvo/w2fQqs+xDYTQrHqpI6sUx6x4Ltm0FNYT4VrqDeX1V0/+VFxZYAeeNxJMevOXIETExYX
EY0HIEUCypNyG2mBvmotM/C+3AYefz09jo4AKoTSSr33/+UCIGZLXngV76MbMHO5uHJcgmhl7anV
6BvpAXhOcEOgdEB9iSg0SlaIyAAlfnZ1cVfYuccfshtiL7CYgRbxTPSZOrZGvdGSVCvmWYE12cuu
0GLndBtwXt8lW+aGWvORyBqADgxIUkw0dVjkKJg78Mz2ln4BVSnRzDe1F/hGayoXmqe67SG7Lu77
XeSdd81rHhNEcQBFA73KA8N7ekaHSpe6LsJ9kMaNF3FeVE8IiLCL+9c5+PmWI8JY8mGMipDVCcFC
k8BYk0iPdVo8DWl1L2kD4z2zdjqOzNDRMSquYSwq2KzFXnJRV/N7F/njDQvFsube3pUxdYC18Nig
pq4oe52TOlQp1bjzJHL609wJoHZ0foVWwx+Se8dzRgSSUKNuz65ppqTjURxH14YHEtRNuH9vwLVi
YD9ZMR3xHJ82/JExahu2bYzgW4KxkO99Psy2Wtw+/cMBUT47ghgSr4oEVGDz6CkubGFH8HSzKznZ
NSsBSLM0vkePx9NHeepgMcYxJKV/APjsLLckt3IRkyd2bsk22IIt/q5CutMU3dKFltYvlZaP7VO+
OtS1ZAJ7O+yj5QYqP16zWa5znzhJzWdS5qyuH8RacZJJx7ZGjRYSKHWxVHj5Quz7Tt/Ob+V9amkX
oz3vhZcUGJSUEduxDFLDq7UwjWoRUUcEZZoM2T+oM57fLywLdEQu9Ek+5NiSXPoscv4iM0oYq+4C
2QIABcEorb33UBy9o9ohn+dpIEHjkDxCYmPTzUDLxvUCrl/ArFXDFlPebURWBXn9Uj0yTJ2DUmyj
thBhWLwWHsm2bPzwBrh9d9hVt+m98AWicZbk1T5Et7FhN/0erUlucJM8t6wwanWOdSRLdCCnBLSD
nl4DNeRKxiFAlRlCHa74HUkFa/nSbAYcixJYBLD4H1h9Qas3z5FJytOkoWBArB4gAOjpcp05JJKu
AY1dNk/tUhbfFLUrVH/kjJz1nlzx2xoq6kjQoH0SWWTqFpIrqQuHnEPImC+WkMxQuAz9rMvsn962
GpjQUbZXdXB0qdS2hUpKBkmkeAQajL9HGc7RF/X2vInVkRyZoN6QkRIEEPuJgDnr5Q0XC07XL1aR
a855MytdRDgWR3aomMtotXSCEgUUotBwU+Ghmu5rn+Sm2aDulW6xU1vUrSqFnST0AmwNbifiETP4
Bd5N1Sb3lIvs1nDiN0L+JeAZ1QF9ZEBACH67slj5m7VaB8YMThS0uaPvguZviKBuUWoyli/Zg/DW
LqBVaBUbUHKTJ6QGHZjN4KCjyOq/oifcVW9Ap13uSPMiY+5XvNPJd1BznyZSyuFVBzo7K7gON3jf
fM3s+Gb0FuiJmUJuovPEG24G6CndQrOGldT8m7X/mAdqPVIVMpTQyxqtBpd1eSPs4guSV28P7NLO
2nZWodasaYQLEGQMp07IwOtdhVIuphyyFUF1M7ZPE8Tkzk8oywj5+ZG3r0YIp3MyjOS9ZEKy2iyh
rqy5/8wIdTD5QWs7XBpo1smjm4WfnoW2eivC+RfMgKcOQFfAtpEMpi77Bsy+UC9VRiuc8n3Jcb6W
TdfIEDD24NoWPDZDrUsf52HESTDzJ0zij1IR68itrQzCduCVFdDuggv9dGWMsEAhYoAZTbmZ4ju+
9RNWp9i6CRALAngEvg8aY7JAt3LgZmm0pAYZtua+nG8D5eX82pO1pSJo7N8PG9TaA34+pJEBGwNi
vjb8QlRghykzY45xabMGQ3mGJQ/1Etyu8Avg/OqinZArt4YUMhKVLCvU+e+FuRZQV8Mdk2y40kcz
gAl9l184lMdzRl3JqZ4nWcPDSK5OODOZWUIeGByIDDNko/790oBp5nSHddAbjOKSjGX6qrcBBK14
7xcWH72vSHKCnlOmN1gSCkuKAttoKaMxHGJeyJy8D2srltBSw8tN65+3t7o6R/aozRa2ddAG0O6z
4nRThrdqz5sZz+LwYBmhNpqw5Hwi5jDCF6WTNZOtBiAp4xmteeS3fFqco6FQG61NFcTDUHSDrFXm
Bov2RRn7DiKhipuqAaFGiL+en7u1FDwW6mOxqF0XT0ZeiBDOtcLcSS9RWN2B38LtNqIAWTBzBIZp
8OZNzTi258eJkPt0E7alXoNeBla7Rr5QFoCKAojS9cnWgHKfzECPru14A033MjD8pHOI2h8pmoJb
Q0CQHS27aE6g2c3K6awN59gCtTnmquz5AaxDViGHpjiglCY/L1VpzUFsS8zUwdpWhBodob5FWIZe
gdPJg+IsdIZmMh6/NNHXfFFbQNWg6qk+NhYhz2a9Ut5fAyfbEukqEdhHQ0VeDjx25IuO4oVgQVdR
VC14JQDaMit3JXC3cXuJdJoFUTM7i3u7DqApPEAgrXTkNne54QqkcKaeZJu6ve+1yJXqxa1l6dCJ
1WYGWYqyHKrgbZpiq2m+Vsq8K1XBzPs7fXyqR/U2Qu0d2BDbaA5Rn0Lc/qpIv8xNb/Xt7dK9nj8F
n3YIxodOLCRcFORT0WJ8Or4o7WRonGE7RpKwn+Ru34isaOgzsA02MHdwfNiC6FigVi3oAMIqoBiL
3GazhyycryKSLbfkeSu/QpTdVA+GBxVndvS8Nrpjy9TuTEuDX7oAMYV6Ufj8A3BKNmdBcOwOgoQI
3v8f+Wnipuj9gje0yisC6Po/8fMoU19DzRRjHbdoehId0omvAGCjWdK2QTcQQCKXIR7UbDmQz0+n
92n+MC2eLiVQ/2klQILcCl+ERzTlTnZ2VfmNS9oLWk90EkAEoK4WWe0rmDbiq2Qj7yLk6Fln5rNj
pT6Eiku5vMa8DPiQyEdR+iXdCOhWb+1mh8KtpVjSPcoy9vlt/MkxwCTCLvR7grWf1N1Pxz4RXUJo
KuLt0NUXRXo/jPPdmDGuqPfiAr24SBSB+gweCBh56rBIVSx3SgwrrRNyjth9hVxiuslcw6k2gImh
aAxeN2iP7RsLqpKMSIycEto4pG1QIACWD3lgyhMZYty1aTFNVlu/LoE/9k5XQjBkZqTDVo4M0PlA
rINfFhTUPPn5kcOTI04pYj5A3kKrd3KrbESepUiwakLBKJCGQT6bbvfSkCwP5CWcrEKXnsdgOMwS
qz/q07UEV4O2bPSuQVsFRRVqP4RKXuoQ8ZissEMjvHA1QUc66EA1lKbmpLaM3bdqTQc6Hv3UeFbQ
hOzVonKRXqSTlRu8LXeBEy+9WYtvEW94tVK75/f65zc5BiciOYGOENyDYAI7XaI2QcHGUCF6UATL
vRJO3wZtvpk76O6JwxM/ie6yiG5oLG4laVuhYvXWrJy1E/OUO9eiOALZO8yXIm9nS2cvY2cKrNIu
ywrluudOHdVQBr/Y1CjQ3N6ViSfkhsWYSuKKqEN1MhYq6sx6pRkHA2MB72P/fbELe9qIvgQm/0e0
i4JYg9U0whoWFXTq8ZDLmV5MFo/M6sAdxkWwRI1xhj/XjMgOEbFHwE5CHrrUWxpMkxDD7iugDfzK
l+xw273niRoAgdhcIatDAlEiGu2BkQdj2ul2BFbSAKkv+EDTXt+B0t4q9f6qVhfn/Fp9TsmRQR3Z
ofZdmcyzLET9hNY1yVRMwRXsHmggCH1ZkF1WbQVKi9llcIsJNZGb9MLOZLdUsAZLbcsmKKEJqGKw
mdBs+BiaBHVefEnkmhG5s+xQGzNq+2GEpsRk1e1e0G645FZfGC+RlQvlZD6prRgbRR7lQYtNwoFi
upO0Tdnl922UeQ1XeOcXb+3qhDFU44AyBYTcoIwtctlVYKOarB76FLYAaXJwBQEQk8v2fDVZw/dx
Px4Sx3jqQ5Nhen2cf5oGYfLp/hzFJjTqEaZrRzvoHvi8N/FFvI296EUH5gnE0LvGY5VU1tfvwyh1
ArNEDUYUFyZrRC47nx9H+W0aN4yRrQSbR5MKju3TkenSAP6lEemfDO0whM1O+KqDx+NLtqv3gpVt
pot5p11locVO1K/d4R/r+YlJJy1UUQ5jMqldyKEfJR7FW0HmGsa+WV879NbxhgQ+VCIccxyNTPNk
aJmMYzBWszmlT1z5yms3QvTGmMn14XzYIT8/inrSHBpCvIqZnLfz99mRAG5JaxPNuNfcdX1Hmvcl
Fovou4jIp7uH9A3+GBvZQkc2NTCH1Boh7C/2NRTh0TexIUciO6AL+FDeQeEq9UzCXl7aoIq4SWrI
qVu/EDgT0iVCUU3iSrrjU021sRVVOIEEFNVdv4vBgLEwFnH1LBzZoBx3ziUjH6cNAgYdROigKke3
CjR6FcZlvrpXIPqI9nAdFQQ6Hd7rXVSGQz2Bs197CfN6n0MyvdMLM5JrxohWD96RKWq7VHKuJEUK
U3ozqW+gLkiJQKy0l/MylswxWWafm3gBDMkgQTq/Vdcnk2CY0SUpfCK2SY1mnNUZt2CnAVnMP0vK
tk/5XzECrBf6ASAPA6rl06251GHbBRLGN5az2XcPTf8ihTXDMa+O5MPIO8XB0f5fojHPhw7bIudG
R8uvc+RUmvL2p6YLpHzgCAQPF7DDhMCCzj1UEIjlNbAdQdZecadoJ3LlJkZv1nkrNNoTZsBSC4Jh
gt4C9kKjPDGgvEYp67FhjmB30RQQmyZ29WVozOJBdqttX5jJBasA8MmoCJkrMKyg/IMkFAhuqHM1
L2OvLWmSmPn39oXL3f46c/WrqjGF2YyflIflualNaJGcH6uGtT9yWyqxiscvEor4jyg0ne6NlIjZ
GC3wo2nfH6ZGH03REK1pLG4zYTkI3cw4a9Q2gT0VimEAWRkSeO5B4nFqrwenuTQtcW5mIAwtNO3Z
6LoruQlZlyl1BcAOSQZLyFBBLA8k9NQS5oGR6nWASk312H8fXyKg/XQ0Y2VfRlfbxo+Vx9I/WjOI
NxyaVEjqDfuGGlg5KHMwLMCJzuVi8sP83Ey9f36xPk8eRoRnKUn/4vakYx9RHqWkymBD1gYT3MIV
qp7p/7F2ZUtu68jyixjBfXklKUrqfW/bLwy7bZMEF3AnyK+/CXnmWIJ4hWPfe+ZEzMNMdAlEoVCo
ysqU82ec+8SpGSHbIbXRsnaBme6qD8nDCCT5XfppusME65X5Ag0c97m6i13fXEIZ449shcK2tYXS
6wk3nXWj/X0akmTvaUUGdesEEMDLX3N9x35/TeN0x2bdGvXUhK3euHGad81+v/z3ZWsRrhV3mtHQ
yfD3F+2hNfZGepvLaliyJfCfcBR0m7gGuKKBCSeFDkuq+47stpdZEM6rNXb2YrTcgjNkvmIP902X
Sdxa5m/8fz9eRUEH1vGNUAAiJfqNwSA2a2J2oax86EtJtl22LULES1OSzIUKaxaEFcz6xmrasCcy
CSmxTH4IQMdnVYgHqWdCgU2ZCz+90a/UTfOYJZy2mQ/WKgHwg8Aqut/A0u9+g9SqZImSTRPv4piq
dCxH2DbrZZPnrp9WhuTeEHImcXkizg4cn+5oJfiKkFaAnSR5p+m40ZbxvR37LTMSC62OVnKixAGB
M6tCeKhzUy0XEws7MKeCJHIPgY/AS5DbD2HR+XYESbgrOZBW4jMHHPuRh/Zx2dJ0xmrVvrvV6tyH
ZleY08e/CBjQuoTqB4dvixnAyAZHKRxY0TTmo5IVMqvybePPahG/viE6YA60NfFeESlajVinDu1M
RPf0cWQ3NAf8yZTFViF7PzMixNa4WdLBNjA1YY2kv2Nzu+0J3eHN0u21TpMUyFZ9EQPkGqDOgBuJ
2O3JLqCIzbAiLSn9MYWyojq4fqK3kIirNqqX3ba5LI8Ry7a/VnhkVDjfTevRoh25UY94+3To1Tpg
vQtlr7pGOWtp6tup0u0NRNeTvamr6GzqarZ3VTZKch2d38enORzu698/RRzIrsaJmgoQir66pW5Q
75cbLyqihPkkml6VTRPWX5MXAmYoKD3xNlk67RUJSn/1gBz9BCFlSHpl5DTthQ9dy+uMbGuIMaGi
Lwk6Yi9K/OhiIyDFhdo3LVY6RunD9NP7oE/GjoT6g/tM7nD+55d2+4eTAQebECJDexqdcdBbCnds
nyplnxfIJEejuR4zYI263N61Xq5LovbaNwReDuTjAMdiQkC4aht1IF5aIriRodq4cRkMVbUtWhmD
5trRPDYj3LaOlqqNbWA96jT4Bkk3Y5H4TfxaMNm7c+0aOrYk3LR4QWnDoMMSde0vs6I/aG7xF8Hs
2IRwCo3JjS3a4Jtlddv5uQbgdTtCZq8qNpdjs1jy/OUGv3dHpFOtoLrNYgpLfZiOPuaHfNBJ5IF2
XUKIYf7kWRF9QMUzzFtff7psW/Idxfq/oxXONOb81vOcd1QI9ykjr39qArcBUIdoRXLcuPgso+Vi
FPVYZH6T1upTRtPHDoy0ny8bWbm+YQXYC+gAAxcKHMtpoke9WEsMG1baMFIBDYo/m9CwMKCviXyI
zPoTU54t8C4oeNZIQsf5Nzw1Lfji2GcDbUCC6zfeuGzUsak3fW1LwRHnodgzLQhIQ5sWFKJQnTpd
ISTuqD4oVupzIkc3Q3E634KuZquDok9OXsHTndPAf2pN8P56QMmx8WCNc7Oym0U/2DO24L2CIv1O
Vl1cufNgD10hPpfKKX+E2vtY5k2C/wd43vbJrgX+AjIrPWAQ3eCj5i651qTWhDvFiqvETR1YI/ts
x5455U4Xogr3pO9kaNXzmOhhGAtUeeiSg7dUJNDO7dK1GhviqpmjxGHXUs83oIew6/HPthpILWnW
HDJwcedQ7cGMHgSRwPfG3fUooczcQV08KD34iqE/UjZ/bmmvhbWTAvm7bEjXO7hJ482oZTs86/4Q
+YBYBqowFHZAuMMVo8Vahb2UlDAGqnx92+U7Z7mLUSQHuS74t6aP5sWk9zW9Xja8UC57fa3E0RPb
4gCc4jQs1jCl6GOwOW19y3rS4vsmfraQsmD+NCot228AgE/T27HwY9/cSR3r/KLlPwHFPUwC4CuI
qlsgHWunNIGUHleqdtlruVl2TjBCB64EbXRQ3UFuLI9kepi6zCw/zUd73i66s4weWBIxZYzTCjST
P5rsqxEuOxOiHlVpvqNqX+7NiO6rTX1XQiRxeavQ38rC116a14jDt//xAtSd4fYokVlC9KCTGbv2
CHmLGdFDPRQ50+cRTylnSyP1XdZDE9vYoj1xLGmZ87xpBtjrw3pffR+25TZD3K/xjNvKW7uy5Ylc
m6aJcSyiwZwNvXm0KbiQwujTT+6HfsOnPGRQ0P/Fs//5nrawv2U7qE6bwCA8+2d/k+2cXXZVBvY+
3i1BcUd2zXP5rMgFY1buHLjzb7vCW8v1Fq2oes6+uS+fOPPExxLUd1xHRIYFW/fg35aEqDUqy+Sa
DSxR8C8HSkUe4kS7LVqvk6TC/JoUwqOFjBu8O5idBr+ocNHkjd6nJcUJXfDmiOI4f2Fp+aGU6b6L
K5Rr8tYLlsJ9uJyfrC7vyKpw4Qy6TisQ5OE6ZQS1NE/vbGi8Ak0aJGOeh5eNHXBRl9YouEsHNKg1
lljjFGjA+ER97IMwMOIzwfwQFl+NjfeT7MAxx75SqFQWT2rkbU3dd3fTTfYZhbh9E2WYdv2rmxef
H+kg2iyY3xDnTguvmtsyRowm+3ZfbsZdA/lj4BxB6Se7eddu+RNbgk9B7yobq3RI/Zzs420N7gHM
ZLlbNaLhv5A54Rnm+Uf/vTLuAkcxeFp6zaYOVtZs8iYw83fwhRr0c1c/eO3OMYL8zmtqv7HRvS2i
NATFFJddyXwQJsHpN3NNwhw03Rz5Kf916xHS4frTUNjkfYTTX5d5kK6ZtIa7xASOurCEL4Cf8h5J
D+ZXIT192QVXsh7AyH+bEy4AcE7MTeG03N/bT2zUNh50Lzvjq1VIdW14DDr77r9NiaQxTjV13pTD
FGf2KLqwjtiOI73ZEtAHCtF3Wa56KGNdsigcZqPtB2rOsAglna2j3LN+b7gfbvme4EG6OE8OZjhq
O/HzEg+5+DCxXt8Vu1G/BR2ou4OARZ6FqMXNz2z8BmZ55ASj7TsAhur490FjofUz+6Sgr18+jI+m
iTvlX1xiq/569N2EIIEeVjekBKvgxELtpD6Zb/zXOkF305ufnWJX2mY0anuCwo4cC7Z+OI/MC1cL
GeJ+1g04JGfMAB8CJ18IIdx59ec441/pAX8Y4tmEOV6RuG6e+sXK2MH5gXUEw1VqoIAHCAVPzery
XTMec+IX0J3YSoMQ/4xnznJkWwhCnbVUo9cebGuRrTz/1z2hdOYZV/8iwvI/eMmgEIegZZMW5QKD
PAVVzDco9iAZGsKkC42f/ZNh40ElXeXqrXq0SqHAVOG921MCo7hBMR0AIJPhF52ycb92UOUGvs4v
nupibyuvVGfbfzMUulLAQ+p99BOECkDrkblL+IfWt9NbkXxbyHDddX4VcZkpYD1sPxmsm3T+N/nu
6lniemGQLFVBMiR8c6qC/TN2Oco6oncV3Blwdi9woA7QhFNYVSHFfyk/Tenrcj0zPLIsfPilHJiB
XILv9hiiejnxPShuVBsLZ7hc1UitR5AtPP9iWZW1g9bvlSP7wldXm6avKgX2yX74yi8VfqtZPwFJ
AoBUVmlZe9ty4MQ/31m4xUjRUCdJ61+xng+YQzHxjkKSVCqVyHfs7BRB/BN4CR0oRLFiqiSNDuAt
LLEo3n6Z2zdeTrLDORoW/i8oUHFLy16wa7cmzHFaDowtncHD297tMwf9DX8AJv3dZUA/Lg0Dbsdr
TNACdERyS68GYYMLe+nA8WtQpcRXOMpZLJuYRhxnqW8ULzXTQqt8oZoWZOPwnNDq2pqcB7vqA9N4
s5xKkoivnZlj20JgXCatIKYH2wW5WVxtMyn3Gr0h6uO8yNDbPNs42UxN5cpergtWerADHhqqR8vU
8xpy2JX109z2ewzGg5op3cl1gw81xlMzHNOPigsGwCBrJPpMzJqu0UYUGOyxjeyquae6+6wW+hXw
MeFcVTsz0z9Xs3mXDS9JqfqNtW9UAK6TB9ssfXNywhiAiKp61vLr1CObvo19q7xJ86fC2enIHKnm
BYP3pZxAM9KmQeNuY1VDxmFBN3MCSBwCUSmE2dTnzGFbNVU2HmbJOi3sQTRmpw8uHX1WQr7YYL43
Pxa65V/O+s6jASSwwf6FMhc8GFOtQtqX5C0XCoeSBq9D2ADGzOSac6mqYRuUEIyTMk6cJX+nBsWH
v+KOsZs5MMii4sVG2o1T6uCyQyH2V8CT8orx96GwycdLFN/+cxV3bs6XSPZJhySCbq0N4AvarXxG
7CwcCIsTMrS4BPNLk8OfDNAQ9KWyd5W3OR1vil4NJRsn+45CIDAgcznN1n82jhhhb2143mCGoAg3
lsA1MXQneyOcl1GE9QkRoCqAYKk9GOWcpDZY7FMArwOIawOXnz9rGEOThJzzdiYsohdhQeEM9GKQ
+DyNd7VugHvLGmtfvZoWsMDNQfnE2elsApk3SIlC7joPWYUHKXJehPcxbN4vf2kRzAuU4elPEI5I
w8ZUtWP8hCnAUAdNDkpznHKxRNzA/eIB5mUGyqYLubrPZt5pwEZBkViWsp1dcKe/Qzw5Nv5x9HSC
bNL0DEL6F2K9grD45+XVrm7x0QcXT4vZFQ2blcNqWZgpFmoQy44vs1y8iAuog155L7F5drFAtR0T
fjrQqKBbQwn8dJM71QRWbs579Kynn8O18TBdTRtwtGKny1sseCiC9Ml5U6XJ2FnmjT6ugZE43u8C
N5I43TVbM8WQFQwDZRRwfmwy/Xm+BYwk7heo1gEP7oHm9nRxytyMrj6WP8GzUkT1Q7etep8Lx3WQ
DPhzWQScEswNgFlbR4sduNjDU/jo5hxTAkmv3P0JMU7fjj3fYl9I5UiO5XnzzuDYCuhpYfwcIBVP
CASjSad0dvLEL25w4vJ9/wJu4ufstd7hJQ0lC9Su55fxVQk1SVnubMdgGFsFvXlIhKggQzv9mlM8
l1rmwXCbvzrmfdG/Snzx7PUHwW8PkyQHZTykBkKpoMnbpJ/7HgZCFrqFz+nmez7cimbv1ttL09az
gu0hNQaJKkaKQQQoskPW8wBuWxv2CAq21jUXxuFhrf4Xja3zZFywJXy8jFijYlmwxQXNrd24M7Ya
QpW8hXb+tBMsCbdT2s0qQVEzOZQqvH534EDGV+zvVN0ft+3tcC/XOTmP1IJV0SsNKDNrHtbHIi0y
0UxGqopdhGij1+95RwmEbFEPwrNNDGnOYtfnvoMx30gWqc/h2/yH4NgDiQNdV8S1Uy/ls3ukjw/L
j6EWD5WXct+FKNM88fhJN8snYoYSx11zJIxKo0iLNA5wZyHOIGjHNgRQ+OaWd80VPdAnuH7zL2SM
V7cXLK0GeAiBPLZ1IWDTVG3ZnE4YzYPQhLoxNxm0UIBkvMLjFTIT5b28s3GWWuEoQvXTtTD1qGMA
X9hbEheNR7oYg/dLsimKEWTP6IkpksB2Fl4ci4Oq0RPlzytbLLoa5kAswoCiRlMDLFyYZ6m+SfaJ
u/5JOurw6IXTjq4juJ1MIZ2APnOuVnkK2CDe/m8Im2H9XMIzh5BUIa+qyzBL57t1alHs1NudN3PG
+tz3nkEasNcxAzXc8n7buIHJFqIu/6JYeZatCEaFOEryqYybBEbZJxfRRkd2Wt3zev5/jKab/wej
QoBbnEnvlZZ/27dp0+7RRI/AQHow6jTIELlsjSyCWyueebyhlhDrulwDW5eb5H5LoQsEpsdrLryC
mmZI9ksU0jsLqbJxPUFJK36Mt9luutV0zC/t7avhztpZJZcNtq+gbBLW+EJOoKLJVYY12N9QDL8t
YmULanOeYYeK+sUMKQq8y+urflMD0PvrzSRb03kAE3ZPOG2zncYaNPzATQkRiuLBi/IrtuN7t9g+
91H53nG3PzsWDmgJMGivYfRFCCmkM+wmtfEVORXZsO1xNylbciXt95+FSb6yIztCmFSJ7S6lATtg
I/OXmyIkYbujN5Bj38rmF8SxZsTFU1vCUXdmYEeSBrbSmyVKwJUxLujuXde75saO1F0SDQHQTZBT
i5ywj9jU4dUwXccbW1Y1OktqTn+IGAEUc54zsOPxRQNtsOfdb06Wol0Zm3prP12OcCJbibhsMYXS
vHjsNQprvMKphRiYQjE5DqfbBblUvHOhyW2jh8htA5KBZgW/LUB0ZW2zZ1nrh2/niVu5wPBwYAfm
dXmOL2w3RnToUDo59Xu7dQKn0avIUKmyMdziR+Gq8VNCG2VD00WmVHN2k8AwUklMADng7wP77GkK
QE1jad2+REiIIWWlVPRliC0WXv7UMiPC6iY2JYnFjaCUluxm6AAGtYZp0stW+E8VvyE676hzIuW3
cXZOl1I2tadAWw1USO5U2X7ZD+zb4nUaCQhV6m9lXKfP/ZQ3MqaP9dX9titcIYoJeTcMflIf3Ebm
DkqW1mZSmfn58urWPOR4deKdMVH0mRisZP0I5hdoXAQjmz/wLb4lkxYHM8HR/FMOWRBPwT0wj+Zw
KDE0CAX3cGZcyjTDjTF6VQdNt9j2lVrptn+xtiMrgn+YUJEB0ymsOBmauc2PtgTlMU2Cnvwc0zIc
ZMOzZ5f+YVWGpfGJNC6Vd+opFm3VqUv5qgAcpX0cOTR/W4xE8gg8f8jADij8cKyAWNOhX3BqB8fY
A31hR/3EGot844wFhhZrTO5+rVMnnfypJGoRWBWoOn08YYuvS0HTl67o7F6SMK78FD4uiYcbH9PA
ZgrukyxGP6LUXvsQWveMcK4LVm4rLy7BEqUlSxq5hWkPV02fufVGd/WFPlhOM2NMxYgTS1bPPctF
XODF0cb3PN1CW8sRNsCpKWinWVf6k9tpnxOCDqmN2vezTsf0W6wCRHfZwVbtAd7KhSOg/yI+x/u5
IVk2jqXf0wQDTUaLkXi/r3VonpLSLp/QkTZSySc/dzKY4orJGGsHLMIW8y19MUlVAcQFHirUz7X6
IdEUM7BZ+3J5cauGOMUzygEYxVUFQy5lVlHMCu4OoG56M32dc7vxK6eVAEBX7PAWkglyJjxxTLGn
UxAwWIwqoCYd2NR8vRuq9w4TqzcYGxv+whRcA3wLQFJZIOY8PTiQsC/6rODe2tbuh1azwbfNnr7W
/SxrVa2sius6GeiqQF0YIe7UlDNVhjtTM/frovxRpQsNx7mF+oBiyp7b5/cEH3nhA0zYKzwThXui
WSAIx3Qv98eqrO8bsI0+DvnsyabczhfkYqzIwEgWQOu2K7KLN0ztcDcefJ20V2ptl6VvVS0GfAGe
rP/YyWFMRzKM3owFvlHB9xqyKBChwEHOvH4O1LZFDUoZn5OYkN2fejmIADBlhrKaCsIvW7iJVKtc
WEPS0mcsRktqya6dRcGjsCMy3vTzPAKWLJUPFYAqxhOpB7KpyuLZ5JYcxGGjbF7TQn8CG9TzkNYT
4DRA211em8TiIXgfFUPrWJ+ypMaAeUa/LyDkpFUSxO0usbaVLsuS1twDi0I0xdnisxOn/h7bVlpZ
I0XoNYtrF9wEX6g7eddlPMvGSc/93UUlmSdjQOuCPEUI8iOMl5oCS4VLk2+lmoyHnOzp8rdbWw9m
2MF6husEtMqCXwyWMTkzJaXvaSSCXILTZKGCcbrLVtZ26NiKkKGUVlkhUGCHWAzcV1e85Zn9PgOH
1cXatdO43y6bO1sUL8Pj0+H8clIAVzDnxhMBnY1e+kvm3scx5KOGep9q2uv/zYywQ1U+VCAdgJne
AhlSUV9VxrRJUn172czZxztdjTiGpBYmtWgMpng377zbts2uCJmqj2x08tumnM0vuWe1MpKIM+8D
GZGqaripMDSKMhb/xEdnik69A183QE9fFc/o3NxpiiurP6xsE2wgo0JhBRAA8eZdtClTiYrvZ7bW
hg0/CYiWSZJFlz/fuhW8HSCQquu4fk9XkliQpdcLfD7mfIspkGVZfZ2WVXjZytr3AtsKiAr5GC/a
JadWBpr3I6bW4Avo10ZVG0P7icbjp7+xgq/lQPuCw6VPrcS150KBFVZqF9PlJfugySzJulcXYgEq
hcEYPiws5A650iu5TaGTUC8NNHZSqwtsc3y/vI61PTnwrSCbNPgD6XQdTqu3TNMyvJhVNbdCvbHM
xY/nrAVyEwn/Irlm19aEhMvxkAwB/iCG0hoSH+NQ5pWPDKZ6HEZi39UgiZBYWTmnnIgJBXML1x9q
86eLqmrQ37kKCAx0mtdvgHrEISRQQOZSDuTFyOyh9Mu5cV//4lMa/FlsIjHCa+nUatf2dU/iBGLl
ifeUZ4Csju5VP1NJSrm6uN9mxDuWNYlh0CatMHU5PHVQq6O56bNkCTuv3kClXXKcVh0EWZ4JCSSw
8oiQHZAf5kY8Y1VTYSQqLvYkhcQL8/Dow9iixNj62n4bEzYOJaU2MTF961OjQ2lA2VKwNluk3tcu
23uJZHR91RrIXLh2KN7O4hm29EzJ2wEHbDIXDQTKSpx9xgxwDgbpBHJuvtdROw0WvFY6yS28+lHR
8Dh0JZDBCNdiN89DzDDbDDesf+g1hIsqWjYBuL1kucvZgxG3xy92WE7ldVbm7TM1axowbPmgllTe
y7wuXjKgPjpQArT9F3OEWsVfRHmMJ3JaI9fEC11YG6YaNHXW4DDEBbGH1bj59dgVwP5YXiNxl9XP
CHYyF1sAKIPIKN6UXYohuxpEJVRPIiOb6k2Dd2NoFwX5i1Xhhe+CdNHB9SVmm+qsWKypq8qfwQ6l
p+y1K6o7wJYfL8eQ8/IG9stChw9MdiaYjAzhBGgpLdGiRugaXK/9PKqjGeoY7w9HlbWbuK00n1Va
t1f4/enM7JXk2SQ5Fmsx+vgnCBuI9hXrIRaFGvKU3GYMilJx0duSEL1uBK8SLjmKBqOQCwy6kbco
DMMI7dN7DL2aTy1pdUlIXvN+zuz7XyvCLU3iLFFaDBaB1MMOSjR2nEmJtDL/kZsSS2uueGxJeI20
ekc8hVtKRm3we5feo8qJ0ZEi+XLZQ9aCFnirNQBvUVWwxLutBxVmqylwxHxpn3um2H6aq2XQtFW8
aab2w2qG+PmyyXMQLJwSERIlDOwW2rV88UcpaJOh6mC7NQJlWwIcPzSAaXgmqHCNJOwqEpWKAg1c
J4jrikWuyQDJUhN7d/lXrH1hdNkxNsqZ2pBDnP4I5jUNJVlb+uD9f+yLfD/r7DmfZZi7Ncc8NiN4
fzVkedouMOO28RRmNl5gNrMkBOSrawFkmiNhUQwQ33pJzkpUSHu8k+uG7SaqLeFgoyWSu3Ymmzfm
Pn7STcDm4XbTUb07aOnwM3K0eXrSsbxM8X4Aj6Nm+WZn0khRxslHHNF9s3GWTee0il+WSlftZmVR
q0+M0Ma3QDQbjWNXymq4a6vHixD5BC5dZIHCL3KysRkT28KjkA5aAP6pPBoalgcxG4q/cBqUSQFz
O8CzbL7bR4uPjWmyDQXY4aLO9GBAifQHASH9Lq3j9k9ZWPh3Bm0hKHCgH4Um2KkpELGDEX2AZnFs
oOqWejsNVCwV0cM/PwYOZ9UDUYSBJ45wDIyFabQ2UBXTslHbdYP3plCn2DoGlaznHHPGF+QBcYJH
FIqxIlgP/Wg3p7OKgoTXKrWvxSpUF9Law8xyo6i3ibU4GJb3rIeUqZPl203WAyTqxfomVWbyHYAy
Q7lynN5867KiuW4xzHQP9H4mozs6h1Di6keWA05D4HGQDgixV2s9NWFuRoFZJd+rvfuVRCoDMhcY
cBY2URJVisStVoLEiUXBrdAVQ7+1IpCrxnxqTz+cqdhe3uZzoPhhUaic4OQCmy/uszLFZrO0WBSX
doX0emgqPvDhgbLtt2hiy6aL12I83+9/7AlxDylp6nQW7LWAGsdvgBpD3Jzup5d5Z0getlJbwlHR
QPydYN4Mjcat8jFsk00JEcBm3z8qUkCzEGtQrkPhBGA/UPpwLkrx+YJ50Slees59b/5wrNvc+SB/
I/NwbEI4kY7ZAu+jQbKgWhp/qhNM0P5hfebXKsCNoQHhwNuYwuakfetCjBbc+iMmQbyPwSK+U8hm
h/hXP7oouBEXVRO0DkB3b+LknwawNLbcgikOC7LCcpVso+lMiQPbqjz6vbBrA0e+VuIqnC06Mqjv
MCVFVaLGTXHZ9Ve2DAqySOqhYGgjzgnHmdaYUmSqCzLbHpOOuBsw9lHK8vm1xWLOF+8GPHzQlxEW
6ziV2tZmPf+jxGdsMbEkneYWEtDDNz02IySgToH6jmLADJmuUeEH7eEX1XxrJ8klL8SjX2ZMD6Qa
XDoAV8Pp1uENpNiZRmeo8XlVYGj0LU9cCduTOBpwZkQ4tTOwXuocYy1jRB66d2P/S0ezC/LHDOMl
ia9AfwhgqR3m4tXdT7mC1LkANTwUJMr/XaZY+ogT3Ym9Bcv0dkDvdoD4GNc51EzNl3FTPbl+r/oY
/wmBLXqE4Jn1/bJfrn5k8OdqOshbMEkpnPMMBVonUYo50MHAQ1+NSVablxkQdrGw0wUTLSXaT46z
ycd0Y8iO+JoFgGTwjgXoH8dIcEeqWNlCmwXRcGn2KptvB+ZJXo9rp/fYhHB6sX06dLjA1q/X5LlF
MdFryi+ayyT3o2wl/H8/Suxm6qW6CRWEgIAyP0mf3FLyEl87ucfr4Os8MmARj7ZjgnXYGJrFC7h7
q6BX5qJO5BTpnz0HDicL9TVUFSD7gfKIsPFlXzW0KBkinjX6dXrn6RQSO5IFrUW8YyPC8R1qtXR7
LhvhNHtnAY6xRXWmvsrIN05z1xQkqLo5vHxkRCisuDLxxJqs86hXwCjAt/Rr+zDfgkmqA+VYcVdf
m375Um1QDB5lUnoinvI/drk4BlppNgjJT3dvGdCiLksVokVvyr0Vzbf0tb8urtmVtzXeAID7nL9f
XinfIvHyxEQjmlwos4HOR/BHXP1ap3B1BQP9Vjv9oZj5zpoW3y0wvOV9xVjV/rJBHm0uGRRWqKtz
7abc4NCBsE1dfDq+9O4UDum1nXz+v9kSHmxVYaOokHGi/HEO7OSlGgff1b8aKiodsqfx6sG2dGAm
UK2E5rfQkOidTu2BAoGtYowGFXz5NLi8GjG1/uUc6Krg8YnhljP8AnFHm1MjQv5rM2+S6+Yq2zhP
8Q7yFJH+7snEKVYD4pE1IeYmYBCcq5kfgcnxq+FHO3xbUiLJmdYPGhSs0O3HCwjEPKcO39KqTVsV
4hP9J3AVji9dQAMPkFPgtLK9ikGyEoMQslrJmg+izQYhIlzJgAgJS4M8X6lR2wR1QEvB2NIrt3S5
yyjKUVM7YZSYFPPu8t6tfUwLzDjgYLfQKxeBaENndnUxGEiETX1LdIjPpJAwMlVJrrNqBhwwSEI1
D3Uv4TQT4vam0Ss4XPRBnU1/JmXQg4fk8mIO6B/xDCOd5xcyMntNLIK62sxoVyOjmoI61LeQO3hu
b9xgwGhwCgQ72zfbfJvfGFfsqtkrXzgp3LjRw3Yro0dbO3R4I3mAUgARDoTeqfckRp943tLMAb44
wIrPi/vp8lLXDaC17IJmmMtpnRqImeuQSWdzoAxkY7ZNiMnuyxbWtgwzJP9YEHxRq8ZcMQZYGDLd
V/qdQ9ugIN8vGxFrIofQgalPSGFwcW1ouZ+uIykztcvsbkboqDA/pn/FOzn6SLka43RDwzyM73KA
yy9bXV0alCnQVQT8UhUvMz0zKkvXYDTGUavZl6T4WlaSz7e6QYD4obyKFgcusNOF6eOsFgUUYYOJ
LX7dtMFgSCzwv3Dm7CgfI+TiRY4R41MLk60tGG+Ej/F5qV/MFNlDv3UkZtY+FqpVgCsCLoGDJdxV
TT9rDckJPhYBp1dh7Tpw3zaJGV3eE7HodPCEYzvCkVGqKa6Zm85BH0HYBaMlWwxJ761bUviYI0HR
Sfb9ZAsTkkQvUa0hphku4ApwnQFXv1/V8S0djafLS1tzBUwGw70dTtAotkXjtLAghZdj8lshr05R
vw5eIclFRVKW/3y93zaEV0KLQI6aBnZpjCawX1ZRrIBPvtsmr+y63iyBGrIkwEiY91k2m7G6Ooj9
HKQn7LPqQjlCptDx4Ibtkgez+mNo/uKKAoILNWCUFqDJI/h5YhVGrA0AEeoDZjBQI/Tq76rsuOo8
DRJP07EVwc2XtCpiZ0JM4GxlGeY9h68t2IygdRDQLarD5Sf9Pn0ygiaiz1nE/hBs+mv/jhYpeD8g
frpeOzwO0u8pCCUdUOENkkuYO7S4RFDdclFlULXizXsaMPp+cnsQic3BDMR+NtYBdSDGMwCDoD1Y
ZrUlnaS1JjMonDBzAvuB5mLnYsVown6ioNkFb0+utlfxbNzXhv7RtX/z6D9epRB4xxrw48WBUQUs
d6UN/bdZRjq+FjmOTIjC1AVg+B10ruYgwzbV9veUfZhQpf3zqHFsRLgZ1UIbmp7CiGOYUdxVT5PX
SZAvq+uAyi1eWAAgA3V16hBz6SqVVnET9YvOPmv1m6F9uryKVRcA5yLYhYAHQQf+1ATuLk9LZuxG
mn4drc732E8va4JsBpsJezSml8vmVld0ZE44xYXeW3PCYI42d7b5wLJbXQZ253/i7BQdmRBOkaLr
VeNq+GiL861Sf2hsQHK+6SRVH5kV4ei4rGqVIkY8KH2lqDH6UvuOdyO5NWRfSzgqsdPm+aTiazUt
Bsnjz7T/pFaSSqrEhgjxLLxsprHFbegvAyp8Gnt1Hck61j4WEA3I+G28c5F2nzpZ4iV0BvxmDvLq
OxB+YEX/TkBzkjeSTVm76o7siFOIsWkmtqvATm38LMu7BbQel9131QCnc8bsEaixRPBgg/7/LwNu
+VwjqHSyob7VfBtZwj8WhCO/KHW5TCCIOFxzWgi6pypa3t0QWhd77XEOyW65TTeqtBu25gbHdoXX
hAcRy9Ey4c8tRipJfZ9hmDQPPuq3ttoYs8/ZmrJQluevZEUAwgCFi+c7Ljw8yE4dAwB0tEfTbAlS
x0FVx5ntLPbtRCG6b2CalAVaqbUd3lAZ8BZT2tpFMJF8JkGq5/PiW7E+Z4FqlkZ+XYBZK9mmypB/
gupbPd+A+1uB2ExjJ5J08Txk8h+NuXqwxeL9IOY7Zex2tFXSJSiTZVO5LJzKXQ9aBG/pNqVXb13I
Rl52uzWLQIFgKAkYUht8/6efKbbA3+gV8xLoLIsU87UFYL6YvzdpclukfdBbMlFyfiBPY+jhXQz0
nIMZEcxBnRqkKEhpVu8tgVmQD3WkQaKBW4x8jB1m/FkR5Jhx0JSfl1d5frhg1FAxjgIMK/+vU6OG
MpejQlI1cJKv5vRCqvfLf//cxfH3LZAxGkhVgWkTohCFco2S2foSjAZqRCx9UN3kXjdnyWadBzuY
gVwklLOBsgRe+nQZyWyNidktS+DxOUiUo9Iu24zG1sJU8l8sCO0v01EtBNezCeDKtHtHcRZMpg1B
E1th1z32ihJetrK6LUdWhJtOKXKqzZ6LM4pq1/Ri98+X//7qtvBxQgAN8R+x+2nX8WKPBIxiE+gs
tkpalp+zSoEWJi4NWWlyZS0Gmllg+0JBDYdXP90braS5avaxiogSb0k5+yZ1JZuyUmwF4yf4QwCL
RslEE2ExdlXnMTMgq5q/mVdOtCCMxjtnu2yAQpJ2+2XWxOqxCmCcYdmwhv5gE1iQVXDDZat/VHfW
v+FnW9ms48WJZELJkul54REV1wR5SUHq+mQH4JR47q+GcA7rKtTe5LxkK41Y/kkBe9Ux3QXORiEc
EXfRHKUpuFXUr7/mWVB8dq5JaBPo20FQrwSJ4RuNINwe5L5+xX7INavXF/77JwiesygL2PBM/ARl
tsKl/NRPdZg1+R/nF6cLNU79k1WNkdTcd0bUXxlQ+4bxx0+KUwv8hBx1+Yb/Ie26liPXseQXMYKe
4CttGZVcS+rqfmG02tB7z6/fhGZnxEJxC9N358Y8KaKzAB4cHByTqcZ5qzRYR139rPpdKaO5iXDC
MOrhmNsDiS0F/6GJEnPLdC9XGFAqW8JOr0Rbb55nY4DY64xbA5kvlK0xVHbbfXwk+m+hUX+8RsMV
JaBXkhoH5sJpInmCHDZUDhXw6AX+sI+gp0t1yUbHPEhHDMAqd+EhO47n8mX5XtnCPuz+C7qRjYoc
dhrJPxPCK+h8Z5l+2ihSoyXX4ddsBDjzGy1QhKewtEa0HFnES9zklHO+7sa9fYHJXHH9iGxkgRZO
e2rR0w9CI0vNI1Sk0/xRSLKvMd3+ghiuipDl9mfYuPXWyKwf6oNFjLQet0Rgol28+aEmsU/UPxmk
gW4DbUTIF/vKuqAZokdtknzsK8isrdZGgdUlgiUs0DGQoEXR+bEzJK72cht4c2/hezDfJ6NjiOW9
k4yiV6oWt63qgznQB8OH3+75zGbypqdZ4TA+QK7JnEHKD1T1kPXI9hPmCKzgpLu9m9+jSILU4bAj
kSWCsLZs9g0y8bhZTEjn8PnONq5LDFF8LplxFpkixrlZ46MKWnKa4vZYLCan6ZKlsEFiDZ9zhcE6
i0pqi2DCtppfiJ/sB1AW/pKs2E1fwVkbWxgLdUFj5RTuUFuyl7mx0+6qV95LZGvT0XWIuX/a+amy
FEu1oI59pWKlYf1WRvslGNCaEHO8+8YZUTDlgFEHPB810JtdeqpsFIemSHTRDnJ43bBA6QFyouWf
QDM4TpGdqqC7egHFfLkobJEEwZy0jbm2J7nMTsaot9bYxpD6xKS8refxU9IoqFsGuaeExbfbZ2Xj
wUIF4EF4ibAUvetMDAw12GZKFEW0tXh2M73xwwETOVOLEf1STG3MWKBnkHAO6MY3vABlAtU4qbMJ
w+6i3VeJNY/PWvS1Nnh8FBtHAiCoS9F5S6jCM3GAHseNkoFo0W5HDKoEIKjLeXI0mxC05Qo0VeCm
uXoUa2NPGgyC23Edfp2y8tusS+7t77NliRgDoxSXYGRGke3SEkFiiFneGuaRSaCCJrG1kNAW28qK
wUJ5G2rzq6ygGEucod3TGROganBSS9PPQfqmRLw31yaIgheELNLUDFsDmzKQXo8lTlaYtakjRsqX
Vqm/mYL497fcxfuBCUSXcZrlIsCnUcXyNObiPR6CZ2UYv6cNL5e19YnWTxXmE+VS3oZyDyi4DIj/
ypYsIbUQJFYw/rz9hTaRwHcDgzMpIQRzbpQkDfEIg0kT6MBF6mTN01OyQFV14CqqbtyhGOP5hGLi
E6PKQawYAWo85PdowpocsKyAsBYElinVozjoTvaGmw3JlN/dK68Ne8tKVuhsjBKppR4WFH3oznr+
PvbnOOWUcLbOLrZRQU8xuHExrnR5sPAHaMaiHdBOO2hhy+keIqsciI3OF6RkJEzII2mGsV628yWP
lzbIiD7b2pf0fryv/WCP44WQQPHRjHoEiR8IlEnp3raSrc0D0SheYSJG9a6YjKtBiVS1FtGrGXwt
m1ehhwqq+g+O1xqD2T1MUuaVkAGjmhurWTRnDDIbQ48IZzmVr63vBE56pBxFtMijS/DyO4m9UVet
KM32VCVPKd4pIB7jvIK2IdAkJKLLBC3szB04t4K0TPGMOlfdvIdB/nU2Iv/2N6Enk3n6gKDoE4I5
ub1itkjSAUKqm9dCT48YfPJasjx1afet7+Q9ylL/z1UxJzjvMTiMKAKN1znmhbvFWuZ/cv+tVsW2
UEppGlajglUF7XvS3qsVx8rYaYyP4AjzEegaQ0Mc6tXMHV6WOd6tBTr7NGtw5DfJCg+xTxkas++8
5oyNrgkc1hUW48bjGkwTaQ2s1g18Uls5uBodKogyO/OXFmHgjtfatOXO14iMaRvVbArjDERJ+K4I
D0r8gjtq/EvqvP/dQ1C30LI/WtOYPQwj8LDN0YIDBMqloMMTxeBYmnJd8adb9wnBbJ2JikTVZYBo
Wrev7cVZXojdOQad2Fk8UoMgH3oAv/QevUgBJpNO0El7Lg7dUfGL++IZtXMZ/Ukm2JBvn7qtl/3F
D2N3uJYGLS/hpjSIIIK9S9mFv/Fe2Lf7ed/YBVQReBNf29/0cytYx0iEQZNrutsRwXTmK76INRgE
RZK/bsy+3HP6Q1bJFBVZGyNvADSnX+VoVxSRFaicC2zzJgEblIgpdjBqsSXnWg6KqDRGNK7JpR9W
p1xSHCXhBDU8EGYhAhkhoE39FNot9kJXPEBQ28YgMcdIt/KvqFegKIP+KwkKPcw5kKJxShci48ss
EvG1KErsMZrifVHnmPRsesk3BT06QrJecMQlFR8SSP2+DIOunoZE4/X6bCVHkO5FXyPtGMAgGOOe
zQGlAlHD9yMn42F01R9e6oYH6E59x4iWrRw0W9wNicM5EPQkXt1Dn6gfJ3llNW2jBq2U003w6jfZ
nk/DUXMxp/2selTVlxfHbZ4GRCBg1EHpAwmZSyMtFzWtlxKLRAOG1QSFhTFwTGveBca32wvbSGRi
Nz+BmI8bmKVRJgQ3kQmp3oYsjtT91tTZCdLXAQxmt8G2iqF4u0DLSoRUBcEQ6uWyErVKtF7ALqp+
/CyY1nAH3k47e6DCkMWf7F6iKe6juON1mXwQVFx9vhUwG0b00th0BoDDH9W+hKo8VE489YBRUjDP
vUZQK5QOw1F31C+aP6MQTLUhlYOCajQejbv6/fY+sOy+/7paVj+HsWEw+tWSQPdBP0Uv2S/VDXeG
Vx5oa/Do+SXEmjDO46p3ya6x68fc654gu8Xz8Zv+A62AtC8Gp5vN1chqI4KmHQFi56m+flgcKq8b
Odq94kMlZk+8/IHH5rwVMOpgEREp5wYGuJl1B+Egh2FMcN+pvxryHPc8LbHNwGeFwPZFaWYnQWTF
wMX1MDjhrnCGd/PV8Au3+M2jTNzaPx2MKNARA3OByiYxUJpchmzEQ0hcgl+1KN1VU+WFOc/hbcLA
DaAdGP+H57s8M3JedGYSAyZfGg8+/5BJolNqvMf4xiAeNE9WOPR3rDxcZ+Ri37fAaV0hs8Fy9IAx
CiT0F7BuHemUMmQuFGcCW3pFlTG57RmbtgFKUiRKJcr7whzRSQLpa6QptC1EOkuedrfsIie8Ww4z
9Imm19jTOD59c2NXgIwx9lVfVnMOQLE2H6CIYsuNfLcYPLb0LVeON9i/18UyPwflKJZZBhikqqxu
CPxSlL1ijEHGxqMg+pB0Y93cGou5NhpB0PPFAJaw00EBHx/Ht/QoWciunKhmdvUje57v9F3kgj3h
tkvjbCY7hSjV+WiMMd3MZVGsSW38vBWIFYuFdxtoMzeANhqUJ9BBSrk9L+20HSV9ThbYKeVhDzLc
H6iS7is3fJFsPKnt2QJ5N886t43zE5SJtdSwjhR5pqBVYNXSZGk6Z4B+ewM/EZirsdLUkNSDDscV
h43VK9ldkiffCoH3NKRWfW0inzjMMatqEdmwFDh98aszfja6a6TnZDhIiugYw3sXc8LtbY+8+l7M
MRsJWaIlBiCeOG9UK3Pxw0fZSty/llP/uFahCgIGWREJOISql6YR9BJaEwJ61IbOSnodA21QIBF5
woqbnwpZKfDhY07qijx5ikStgqPGKVvkH60i7QJ5UKwAVHu3TX0TB9S/mJsHNxCSLJfLaaWpyAva
RlwNkRdkb5KE5oNl5KCwij//2rVPGDYZERCklROQF+MDRY/Z3eSIbygPeXiM7uE6PCpku9jFvfEa
PIgq1BVC7x+drtUvYNyW2GvgL60GtNebiN6zd1LxqIA3eutxu60gGNOY8QgPqw6LlH31gOT2W/pj
2Ic7WloNfWgEH1AVANW6r9nBe8EVz96+XFfwzENf7xNFXUrAq/5wV+Ftny4WlGoc024dSHTci85g
j5CRqf+bBppN57UCp39f3ezDbC4Rwl9km064crS75iVzAkd3WicPrOgYHPnjTZuPRhBL4SoHu5ME
MrBLTIKM4FjTYYIRcoJU6K/8PVi1g5vPLV55ScLNdwUyXfgf7ebG0P4lWjRllQFeIHzdp/FP9Dj0
dvbroyfC7qwBnQjn5gj108LhK11vntEVMuNOQR0bk2WA6Qpq6dTgaa+Uk1lwKshbIGjGRZERdR/Q
CDObGUiKkEMXACc0b60meSmCL024v+1stsKUNQZzQNpZirK+BobeoZevOxlKj7LmS8DrXeethTkJ
YhoWTa9hVkfRfhfV11K+zyZOxmLL3jHsBMUQFHxQQWC/iWgW0lDA3sdM8gpJdurg6fZmbbqTNQTj
mvNorIV4gHnXs1vdJaotObE7gcwHurO6oz/IntDA9tDh8CjvagmClrxy/u1Fosp5afJaXJckVrHI
ufhClF9N8Xx7iVuJgc8VgtT88t+f03ZuatrQng2SlWW1kxqp1YfoSA49PeJpLmyuBvOyNLMDCk02
X60kajSEhFp4MD4Fc/2dGAJvRnzTwiUTuQcNrwukji5XFIRC26c1nMTQCc7SpMfaMA9ZI7nB34/1
4UG4QmIMcJIGfarFHimq/Lcan3tI5wjl++3vs3mOVhiMBdbdMiMGguMxBGjjiHn31HUQxMA04dtt
oG1b/0T6+Pvq+lCVMarqEkjR3oCQaeRSW09P1VF+KH9CcmV2VXDO7TK7hzhagh4dnqlzlsreJW1R
5RhFwQ8Iw4dFPS7xKeJFqZv2h34SlNZBLAlexEvbkCDwouQj8m1l9UfCO02H0PTtbeQhMP61TwNJ
E0CiYudJY3Vthq6K822EzawSCJL/swjGtdaFJsy6DIjG0Q/GQ/9j+Tn/0c5gEbaTyCIOqB3AZJ68
oa0fonyvk1s6MUZaMXXHWetm+WD9S+hmrExm1EjeIb2FcOcJ0Zbb+oEzHLT72tEt85B7xuPCeT1t
jN3jyK3WTm1ohSiVTTCnBRCpXlaBDahs8iR8UQ8qFJaDPbgfq/fpuXgzEeHRcKe/q9ESYgcWJOE8
bkls09WAmRFt2LAoiMhc/pqyCkdQviI1DxKAuxEtVzvFobkUE+wN1Rv5ubxN/rwTvNsGsI2KmQ1E
CCjOs1FQpYIwz6TDlVEWH8C4bOfSl1Gv/EL9e+4yutufSIyDi/o513sBlw+GWvxqXHyzzfelOLm3
F7R5B61gGB9XRKTTJ4JbFg8UG2Pujmy+pfWLOJpennOGxOi/xb6LV0tiE/zNCArSj1fQfBjA0RCe
NF9xxR0vVOV8I7azQUTD7BDTuNiEZn2cnHs5AtsL2OY5y9n0mZ9bpzAWqJqQMiV0rk5sQKY0tYmn
KENhGVLHMbpNIAWs7JgXgqAB6zmJJMh1EAEoNxIweCiOng7gavgn7Vxgs/8PDLOestKWBAOJeAtD
0Aft1t0uqcm9EtXYPm36c9vuNj8SlX8FKbQGvhrGmSSZnIbyiEihwtdBX4Mta4szD0eVpy22eSms
gOgPWXmtoBIDkii42SrQ4FpD1tlqKr3cXgwPgwl7xqSbRoMOi/YQfJVnZHLnv593pglwuDk0xKPY
ycaiUarVSSXDBma1tOblRW959bdNK1shMPezQIa2CukAvtSPlhxHVivqtigvnIuLB8NYWdugsJjR
l7KQDdYof69RYSc9rwy2iQJqGBVFMNDRXIXWqJQuRMETqAxqKyq/F+iVzTWexsiWQ8MkGGgd8AzC
kA7z3WMjUttiQEhj9ik8QDk9j4WKVSXLvtYCT9HkP1MjVxYUXJ7/3uLWyMztUGm1VgUqDabMwOuS
9iSnEy+rSL8E667XGMzV0C9xjQFpYIwH4itOfAgUS3ODB91D6e6eRxO4WXRGIgMU6lQH82qwLtOk
gMyDQi90NN/qVnkI9jH6IQQ7thdbsRU3f+jfeXHU1v1HewhUDFmBKobtYe1LUqSYvcBbeYBOn7BM
+6oX3ud8vtea6oGIvEtjy++t8ZiwrcJEpD7NwFtU46HJgyeNpN40Ca7eNu4/sZHPpdEzsvJ8WiJ3
uAgBZWCySVPPy7S7DbBZJ1gvhvGtXa4tpVrJNOVm7uq36SX7Uu1Ui1iGSx7aR6qYSjhWueVq15DM
kRuHoio0AqPs2lOWnKuKF3dtBtZrBOZozWIUjHqJRbVu+WN8o7N3pj16+s/omca1ocOrPm57kc/v
xJwzDepY8kQBQf0FLpd/j4TwwiLOzrE56LytF72WUItG74gd470881I2mwiY9AWXH13Nx+NpZXDx
ZJggOkVIbmbVjqTiUVVM/7bJbUNgEAqKKuBlF+nfVxC11i2hTsMGfdYdqcZwltZZtyE2PYL0CcEc
G5m0NUZ/AZHJkoOVWIb21MWNNcyK1XYcc950BxgFQvESJXsofl2uJyJ9Hc0CtqxtDKsRHhB52aP5
XlSc9CYPhzHqeNLGHN12eE20dMYtFT2tKHtbNJOdOKac5OC2X1itirXoJtSNnPbcjXb0kiJ/kdnx
LvMCx7CTN9nYzXeZm/m8sbWtOx+KdhL0REHFhlvkci+7vq9JlaKAWEmPctJZUfN7Gl5uG8c2BpLR
kKVEiw2rQBAILfSeIlxSwRA4pPqxtIbVNgUnRtr8WjAyzGSjBosOpcuVGCmGNsHZjmzMEptWH6X7
PMgOIN/XrH75cntF9N+6uuXRQKfr6D4DZx9j7trUj/qs0QswE/GhYoz5ccYJtxBQogArFvKCmFti
bgkUDnQyFOZsFyS9a+TBUs3Ovb2ITae9xmDOUZgl6I8VAiSLPybcZBC/D18XNNmE32Qr+mhG4iBu
WcIakTlRRRkO8xQK2LeHqfdlW3YlNFNQsfL4jjxgnuO/GGHeLPmYIOsDvRiGw6/6BJMu75JuDDEN
KgWhEwaDZgnNrNnZmO0yrQCNlTD5kZYfasE4TUJ8wPBdZMn9xHEnHxbIWA0GUiFsi6YZCNNpjNXE
mCuRlCXHOP9dD30dS4nc4ZHqtat7SoGPzou3GeEUHhN24dJmlsg3neV3vws4R2XDuPBDMOCEoQhs
CfsuyroBqqAKdmQZCJqig/IxaESOdW18alCqoi8T/eSQ3mBJ/sgsVXO5JEhlLRUU0Z5iGYJJ86/b
BrURBQAEExlgegQHn0IXur7ZwnABjwlAkn23p9OZjWsc+Dx/W2H2BQ7z5cBsIkMJg+LcSb2t/ons
2A2cwJvP6DR1lkMKckH0HnEu1e0thGIY+klN0HMw57PK1UET4mmxDdK8VH30Vk7kTteat9ubyINh
DqWYyHVk1IBph8UaJIzxK3hNlLwB+w3/jD38XA1zv4HkdCyrBkwqXRnvjWY8JlJ0n2ihD8kwzknb
NAtw24AJQoJwCVuXRBdjq3ehhHyy0HlmeK+RzjIDf2wip9Bf4tF0mtS/vYn0W1yd7RUkfReuLHEu
a0VJQxGbGHztjMhawEYeE0rC70kBT/p28/yuwJRLsKRXpbJusD5TRZqpw8zu3zOSo40JU5YgRsa5
goLiJcJSzaZeZMhjiMKIeVndzkDnlgitHSVcOuHN1WAaBEOp/+Lcv8QScF/DLLB1nUeeQEpeoCJu
CXb2p3cUW3uTd61o/YPSDdb3H0yWrqocITqGoWCsD7LpwvB7yb+YIe8zbVo8mmTQUoxZUoysXi4M
+rCtqcw1Pb/dUewSC63jTirXniryOuw2zzDlOkVKRVdQKLqEWiRIuQk9rpZ6fF2mn3H8QzRe/oGF
ryAYNyG3mjoEYbbYUtraavdd71/iJLGNwgSBXer9/8AYZ9FkNZJRJdYjk0iwpN54rETzDbrcL7UU
Jr4R/T3ZM+3bUzGZC9oMkIEzR6odWxFt7RUIfUTBUjPZFqbSF2dul+CmTaxwmBsLLVroo1CgdaqC
Utopf5hn2icouOD+720ZpF+ik7ixx7vxebDMeSbJIrZiANilJLY26VYgvpEY/Msx7zhvOUKwS4MU
F0rqtAH50hLNAdJpStPB6PM6tfIxGSzkAn/UZnFCOB1bYS9wvP2W7a8RGcMsiixtkc1bbIyA7KIs
/WJMituG9d9H5NBoQCPyBxe4zralG30+hZkMCxkVI/NA/9TZedtwGji2fOEahDGPEXl/I4gAIqS5
HatQuhM5u8VDYCxB67RWN0c4paBN3ocuf66KeX/78PIgqDGu7kKxSdA0kQNCqb6l0rHtOa+vrYj+
4lMwNtY1AwjfqGMt7ro7xVl21U460C7b1MEIGCdY3jo6kGGh3LAKnpYs6UnVi4MsZDCvsvBn5WtO
jkJ+bMt/8HyF9/mEYQKI2CzkPEsaPA6G/jAkHYJlwVGmp07iaR5tvfsgegAiBcTniMjYWl8UZlkU
NqD9UmgriCC7oRzuqySiDMJ2FjV+sxxI/lgFCDjFY4YpUwgyWGXPG2SkB5OJmSBJBL5FaIEjNGQF
mklgzrNOJPoM0V70IbVGUOGqfezPxWtrYNww4MWgG64CiBgPlxHWgLWb8fJTW/SJNmkIDE2M0Mp7
s0MFYuSc4Y969vW6PlGYQxxphWw2CVAmb4ot9RkVgAfhYTrHkyM5mZP74pfeMQ6qM3uBN9nEwizP
Oc/t0Ib92rxQZ+M0Ys1QdYOGHyTr2ObjOYU+SSXga+fmYInTV0XjHMeNaPsCgNnUpitEBdEvDkig
78Be68rmnblAEDs65ClaSRvioanptovZOJQXmMwWT0NYyyCkQAScJw44GUGcrNixZFpJ9n4bibd9
jL9U9AhkmDOQNL3r78MqJS7CfG5cQI/3tc18fiXGZ8691hZqB5jurJy7vbQzXeVJ/alASwMjVhyX
xlsT4z+VQukrc8QX68TGyoev+sDJ0G6eMxXdHng6YNabLb53CACmMAYRo5pX+2Y8p+ngGRi7uP1p
No0AmiAapYWCVhYTJEpkhNQD5GjsMswdSXuVjcXTpH0i8AL5jZgGE07/AWI7zSJD0LoohaPKtMAy
uhGM+BBInA75GN2Z3GlEzrLYtrK4ME1B6rAsYzBBGXQfFq3TSbvS4PipreZvvEogwofeMsiDs/s3
jY1WxGSAGYDN3cAMkG1CVM3GC2xHHkBthcQGZEC8GY9nx9zzioibyyRIzBng68Q8KeM2pD7CFWUg
H5DrZwUCA1Ekg2jlflhCjrV/FGmuztYKiXEWCsnjYKHWWC2dXU2aU0ipPUhf67w5RsJjqmcWWRLX
FH7dts/NU7DCZVzHFBbaHGHuCJyt6CkWaqsEgeHUEu82DG8j6d9X4VY5qXJFeuRvyhK9jkK/n6sO
TU+VO0U8TbfNFWG2iSgI7vGqZb6ZviiLFi40VWSI+0IRLalMwSvFWdA2CrwG2mFhmSwFrpZoYi3Q
J4SofpPGN61Ec3n88/amXY//wDchEQtFYPQQY0mM88imeUan9hzibm4wT5IeBhRhsYfoi+YNZF6n
Dy+x2B6uqQHro0yA1brVPvkVHqPofv5e27RKL3pEdtD/YEo7kduMfW36DDLTn7IkVZJWSx1a8wFD
p0iQSj7GOpDc563xwwdeHDKKBK5FBGzYU7C7XFqhPKiGFpggLaDOxJSdiEC9Oxnd7MXwWmvZCW6w
G1zJNt+KJTvJ0DjyC5vnU65fBvgVENkEmTGenxjYZAxUMoJuIBOEFFoXyrLxScjt9CC4jSt7XXz+
Lz4t3UB22WtAxreok57phvgBGPiZ4vT+sBswI52UbsdV+Lw2WlSbEC5TYksqm3pVd5LktqpH46z6
6bOy0/eg5/NUT979g9EnBolxKmqjt13XG+dSKlLI98Vf0QzEaQW8rnheYrAqPZGZVKHeZR0+1uiC
TVxHIai1c1xAlNEWlGiqaM0RCEV5T7qriJUBZhZXqoZQ5A2Ag0RJnbnI+32sLiaytSPRbZT8Oghq
h9JDoCzBqSqEgePgrs2U/gBoksPzoIfmSp9IDIVxaua0+zgswQEpIC/2s6N2qA6hV379W1fHoDHL
NaJFQ6oTaNEdAiRP2pGXdK/YlBT57w8gg8WElsHY1pCZBxbVignJsfKmXXw3e2ngh+cYFa3ba6M/
/eL4UTi4cRA96fDlJnPeg2IJ9NkwzprS7IhwP4iGG4yRs8iKfRvo6k5igJhzDl09SWlb85zWfyCe
UWgvJOWEY7ylMA60MPtxwazJmaA6Lsc7iBJbov6shLz+Ox4OYw2aVk9FshjnQiqdySjtpkMlKyqt
SOAh3dwz9KsySEGr9nNg5CAKWR5NHcZuiFbYcaybB8IYHC1jRJkEkHju7VRBzcBoXZXEzu3vf32H
rw0Ai2GyjEtbolNCBs7k9W8FiiGBh+EFdT9hPnK4N4idfkOmBkMooxVylkht6/80ckAzoYpqCks+
DIBWu7cpgz5RzBtz2nbFKEuj4KPgCmdl7bUWOiFNBLIqnFoZU5G9igoM5coKLLQQOumXwOW6ik0v
vMJkjpQwm1o2peSc3KmHyM4QJQx7yZOc1s/92B7c6Fjv+5flBC1JzmHe3NBPZJWxmWmYQSKlYEMF
qbGWYraW4RvHXK7e89RcVhCMuYwhZvwGTD99+EE6Z7q86481xjtKbz7KPJYD9kKBthgmx/CUwm1C
VWhN5qhFWVILYxacszsRbF25G7rmvfkdQQ/K0rz7hEnbXWExu6cIIpFCMThDNNWqAo/EmluIL52h
WXX8ojWvnJ1kPtYVHLOTGKqX6jIPzuKhvS+fYnfsnOrP6ASgVBh3pVf4PU9JmIfInDdF0JOkkYOz
lqrWpH8TuC98xmcxSwIrwGWsXApGWwpFcI7AzBsGO/WBKwzHnK0rBCbub9sgNActOCd7RBdg71H8
aMePfrfWgTK0otB2K1Fnq8TKVCp6OglngXRu359E8Byn85/b359a7sr5faxkjcFYdldmehn1wjlV
Ktvo9lnVWCrBeHjE6b/bXgsSw5Q6xwAX6+U3yaViaUYx/BbVRTJ4kyyRZzx00BXUVvrAqcGw1IQf
iwKRJ9EgKIPXCvv4lHpFKNpIegpOkpfvasS8CIKd5BlK2RaffmLLnpHkATUyIiTIljIHtjdroc1j
81wtmiWar2I+chJxH7+X/UjI9KHbh1ZIUPW73DxB7iNTxHpql/iy2/7Q0NVl3EOm8mQ+g07AGyyQ
9J0kXwMLWvc6+flDDtXK5Rt4033+q3fjU4L5Gg21mKdFdxD7KdGwC5Y7OCgzfjbVhzL7nvG01DZ2
9AKB/n2VchkXSCC3S3DG3Gk7QD994VVRr3ys8iE2pOi0k5HqLF8C1BjAkZUYDf1VPHjB4ivae6Iq
Fpn1w0gae9A5FvnxhS6+4AcgMWijHPo02ZqQjmCtWspWt3q7BK+9B9LoQ/v63kEn0I3w/eSH4Q8G
RLM3Op2ZPdE0SXSaG87FzKYkkVWi6/78GfRaXW1sa5QoII/4GXL5pUYQkvXDvsxiyDE2VpnKdpgQ
q9AzvyDDYRkHzPeZXkxEK1XAiVup+7z9akw/kqqy8rrgkCeydbN//ThIvIOmXlc0TMlc/ji5JH0R
551uqacws8TIzu9NDz0+amWNkoOk2F52MqjF7f/SA9I9WcEyhytciDGOEWwhA6vQEH8zDdUp5fcl
NDjHeNPoVkCMVTdwSY2sYH1Juw9AqahndKINJcJWsMWuteSU5ziunLuiYjwSVO6QbQIZh8Y4d7Ml
tdCZvWElkBhAI5BVSo07LsfMfLu9h9TFMeaNlza+GRUaQMqP2cM6WdppKLFjSaWEzwPEFaCplTia
FMaWkWXJl2TSOTWQKx+BtWm6/tGYiPrERy5nZcqxMA9ljHyC1WYIW5L7btI5i7r+XqhJyJgEBC80
iJTZ+inSbaEhKblu5QkUDYpE2/UDlAr15dDqw2ssk92QprvbG3m9KmDSJB9e3CjtXHH/GNBWmcYM
fiIf7cXMbaJyzP36U10gsCMXA5WQCyOsqtXk16TGxHgUnxJBPMSkvhdJ+uv2gq4uC9A4g1YbHu/j
ImY7pwx0aRl6XWuwDHLSDbSrEAinFL2QObeBNnYOLZzoR8Q4Kq1sMLdwOGmkwCSvZrWB/Aqmxb2i
8DhMeBDUYFYml+pDQ4NlzYL/Gq1UX7w+yn7eXsb1kYXOMB0XAEsiIShyX2JkQV5klZxpFolC0YmV
wIFI+R3U7JDCXjDJ/5dooEzVUaOCPDSa2nCKLtFCUSdjn/SypdfjPSSpI+ihlL4wjLUrdIrAQfuY
Pr5wEyhZyjBtEBpSYTeRGstqA+NRUcoaejpIl+t+tVdtZYc2HIRnsVt4xWPhpU/mfXlYduROeSJ4
HDdPs6fYsiUfi1f5PnRiAURUvNz61WdlfhXjJSGJHclmJIpW36OnoH7LicJZ+NUh0NAGgtEMlaBl
CwRlzDYb1dD3YyOJVrksVppmz1L+C6+8H7c/5vU6UJLHcL6BABFqB6zeaZ7mgqlnQNCbn2WdW7I+
cdZx5RE1sLRAUwOjvnC8GMy4/H61MdVEzcvGQrrwcepbLwn7CqKD+gF8si841Me2lidO0HK9eaif
QgXQhH40ggK221hoU8WMSYz53+X7FHzTwcIXD7xc2tWxA4UUarTgkcLAE70uL1c290SoIh3dsWOY
7ZRotEowmhvtez/xBCjZXBCExCHjgbAZzFyQJUZG4RJKVDHVXM0KoOzgiRymfXwYvna7CuOJlJai
OSWTxSOj3NjDNSZbIavrxkxVihlLexxBO5yPfTxzPtRH5fzyeGNlmHxAg6duYsKZOd5hE0VhlRSj
hTZ+DFr8lH/kGEApT+lJ/2V8v1MO/d18N++HV/lr5o/Yao550p27xkdJU8ZYD8I01jxDhXKMUvx9
vNOO3S7d65585PmL61OAjDgmk2gCCm0LbDKoEJRCGmm3z1IV8akPQuMNGnDRSU+7+bFRhcRHx6T6
SNSGx0DIcvZ92A6egIhXoZJDg5NL21GFGekhAWY6+72rUcEs0RrQP6ZY8XcTnHIf4xJufyccuidx
l5ygs6fFjnPbz1w/r2HBkH3AwBke89ACYQ5LJJc92nb0wdJPi0dnjAbLsBuXDkTnkOjgZjJpvob9
rms85rvmo5LmqQ48zQKLE85L6Od4C1Q+r9zBZqE/9hdDDRAnQgVQvQoilDDIEJVjfzuH+OUCktHU
zV9bTzSRFbY03zgQbzxWP3NeynTL/6yBmSVOmaEPRg3gRv3XcENEoFgjvkBEmPP1tlwBZso1BJjw
4lekcqHWatjNEO50mJfvZhAYUHIRWkcMhpITam4aCpy2huZOKPyianxprm3dCVKsJDjqyHvTvCla
sW2a0zf9zBX2vCfB1tLWcPSCXIUXc59HbavjpjCnwiUJuA61xBKLyL1t/9f3LMSKV6ti3FyRi2Zb
JVjVFKbHJeq+y2hC4biy64wzzhhSKwiVEJtRipXLtbSz0ko9Ziiseh77O6KHRmeRMmjBXK5rz3JQ
ghs+I4OrtGLtoSQvuQaez/dxURF7ITH3U24uWoToL6UNx1wwc2spRlQu9Yi9xUTb9HNyNK/3w4Ph
JjOORfiY7KJDubu9z9cJAewBng7/xmRJvQs1zSVVAiZVMzFLS0eePwDlL2QmZUq/76Fryr+NuXWF
6Oh2x1v5oxGAsdihk7s8CXD/E5kcgqxwAiN9EfLclxLjDxG6Jw1sKhPmuTjfe3N7V7iM6TZ9nVWk
pUGOCeoFiB7NEa8rkbc0xmzVReiXvMbSilaFgkE/HSYEKdYkVHdtX1HNo/LcqCG4XzPeq5ZeCKwD
X+8qc21l0jiqSQhoRZutTPs9BKqlDWdzwvHseBQT22bzP6RdR3PcOrf8RaxiDlvGCQpWsCxrw7Jl
mzln/vrXmBvEweAbXPstvHKVekAcHByc0L05nxSaCiWfsddwPke/3CePYNn3pNDRPLFCJzCqGsgF
73jUf+z9+/B01JXYJBCSGQtgpuuXTHnspO/X7ZLrSqkLQkmWIlPQ8GP3/uQpfu7Ox+QWcqd2sy/8
8jNv6IP7Eanz3lhD2i0GDLJ1zYfZVdzI64/1sXEr3Lxg295JHCo3HqJBVW3CyoQ96FghCl059NNU
JzloIKG3c1tyumf5KEAf8/pXZV8Y6GmCq0Vq1KA+6ljlqVHWWKSwpP6SPHSy7mnl03UQZlChQycA
s5mYVcPb99yVp6NgFGuJB3zra0/mA9qLwE0X+4YHfR+UW9DF64Nd2Z2/cnCJr7o4dRtcypdJ2VJV
Argi/759c/AOmy5QbXL7Rj7PZJgfcwNHuTBDr1dRLACXiW+Cdt/NX0SVJ7nINpINCOXE5KVqoW8G
kPIGyvCKr+xMtzQQfhJOv8hpSvs/sDgTM7j2ISmHMszVEktkAwe08kq+6siNbWHyAEmLKjD3k78g
QAwIBVF+O/EiQ+Z7cWs+lGsx1MwamtM2YgDnLoTwOtlJ9K8HeeM0eOG0GGNfOPcgF5U6GlPYoImK
fOjlYXRXdwpEsOu7hMt5/qUcICgGblse3RLzmiBSjZjhJ1rolM8RxyJJygKhaRrqkWuGuWe1U6Bh
zAnCpLGd1xqv85zptj8Q6c7zutUzwxqE0ZYEHZ3tAwbArQSpjOsnkX0y/l3X6d28iUuLplpNrcW6
lPrBiETwHlW2KL3/AQiGNlCHRMu5pFMbFk3hNK9JiFIgZsNQ2ClGZxxV3WvMefKuQzEjiQ0UtU9h
W6S62QGq1lBJQvdr3Me2rr+bKmxk+l7VT0LNyx0yv+EHJn07ZGqnSVkDzErBnQd2hwh5oJU7U8w0
CJ2wbSPRhCEuyr+kWp2hOdqE2SuLv3bZjTXUL9e/HnMlGwjKm+hrO9bdCohuNu601DxkaIpMdNm5
DsN2lRscym80YpTH3QCc/Kb1ozv9gMFvX/8xOjpiBvGGXxf+H4iovuPLgTJNpT7emDR5maF0iIbT
di9+XneVkwTRDUoN+/aB6NUNvIwPF5L6mMPa1XObnSBxGbigO/GJj+o9UuyvHaSZHjiflb19H4uk
PqsoT2gVq06fVXqVEZsUjgU6Lh3THAOoZdFVfzMG0LP1/p+41PkepbFW2wK4zS8Z3LqljzS65Q3Q
Luj2CnTSyfdtdtdBGWs1VTwC8DAhrecKddChZmwsSiMRMsQ40HVhV+fqrlKjX9dhGIcOJHeYeYDP
J+UBym5SDI/MiVkvdmkUkuypVr3WnhpFi8VriSbmcH6Tn1IRaA0GMaIClb7zUAzVUK1akmjG02DF
ZY45sORzFIAptXNHT3SJyIW2L2+5dzgJ8a7hUq/5RFBRhzXA9QCRI7TgJZ6Ol89+9FYvPTRfKs70
HuOxcL5MKuIs9bQIYw3LJHkX8Vs1okfEhO4Dho4UJERsgdvyxwhyzyGpYNOKB7FeZazQfEvwlrwj
MS6Co2fLeW9eER9BACJ70vbXDYdu2Ee+7hyVWNbmZq0HIxrjFajpfgRBDUQz3XeSGqzueU8F9gJl
Eepl5JkOOq9zKF2HeKSSmUjIePm+xT30CHELjJio9vIuvsd3UOT0RcPmLPAy9YkFblCpExh1a9Q0
sTXZ8X50BehxCpBpO3Fp8z7l5Vk/Q6KTLeJsCbVB1te7pMexAx2fnd+brmqLvmx/Bldp+fk3Z2f/
2r6P1ZnUsbAqy4i1GJiCBUlTSXCgj8v5gpe+5XxZ1FGoRqvIMvIBp+kxSr9bI09ihnEFnSNQlr+O
TVSUBRbRkjG/BA09pL92cCfI+KXooiQE+RyrILt+4U42340yewyOWUhwkEXhfFviXSm7CnTTMqf2
xPQmzG7mIHFzaN5ML2H/HzreLgP18yVTDntEF1GU9cDHLEJqK1b0XuVQ/JUKPRC6cafVFqd/6tJv
E80l+GvMsxNda+rSXQu9mA05W+waSmfNp8bSFimYVqVXbxchSqN3KSkSnRNBXZ4IZAXAD4f2GXRt
ocfk/MQLiaBNetTDMrvcaaX3XGwdJeVlHJkoGFIBcSRo41G2PUcJszWUQQi82MawmA5YtTVPXWrB
Myx59a/bzeW2YUHoZEEHGEaHL2QYiai7gQrHgt6qJgOAKL5WazwEJlr87UQLu90sj3pwHZS1dafo
AXKjKK7SnW+JMUO/qi4AOi/B2ijOHBX7SEQNWXy9jsTKmVtbKOqsa6idWBbUAGxDwKS/HP/UhuwQ
du1npOcOSTrcJk36ZYTN2qIxepkUlyDaaRvOgi89Dr4yCZf+XjDlD2pVFEyRfGV9Tg+ZbrjFLHEc
ABMCW4lKIHhgRNoylyoZslxDwJQuP0d080k9j96djWBqYNFDgwjSY+dWqSSRUM0zEFQ87yLUvgSk
UK9vF8vwMfMN4kB0WJFO0nOIJM/nSpSwW034Ja1ujUi2+4bnKnkglElkQyiYiwDrw2CtbcifhSqC
Mtz36ythnSvS3wTyVwucXjQBrCg3Q2nUymznYNaSpLvcACur8MNYod+9Wt51MNaK0FOFc4za66UO
Yj7UzSpOMC9oTYMCzQKl6I9k+nUdhLX9WxByqDdxVYdWFsUkIGtYuINZuFP9u/3goCzEiwINHVC4
QxcEdUqGSjFSUQHCHHeOhjmRXh32MvK9f7AQC5y+GJlV0RJAGVkP/QBlytAIIyXhQTJ7vxR5jWes
DYHQmYkOH5wVDI+efyuQ/7ap2GKcTImzezNZDlUIuTUwAuvu9bVcAoHcFSCGBpJ2HEoKKO+zPh5V
fDJ50u5LcficFuCbbpWnP4Ah1UeQ2MCPnTSVN3tvrlHYYaxssfs4P0jLvGtMpDaLnHOlM1ezgaFW
YyS6YDQWYNqm/WGqeMqaw4OeGpyuYhKWU6ESGhXIlDvG3WEClJ3FIsQ1RXL9dH38mhjpi67EP6Kh
8bUsKxG64AGt/nafoIaN2mCS07X5gksUj3PdY6PqZkE3c5yvdpTpnAN0ea8CRIdZE4YfwgR2DmLG
bbekOeKGsEfSARMvh7nt/FaaHxXd4gW5zM0CkQT6KyHUpdAXTom6jFak8NW6hophrrkh9KDCgVMC
uvQ6WJIF1iQy4U7ITc6XVCdipg8rKsozCnj3Vt0XxxVUwJz7mfk6BqcpIU1VzUvXg6xePwqzMiFN
BcY2zU8OFmSO9ffhRgFDkMDlGWUsCxyq8EGIIfFwpNMbcrRGQgNhEVtuc7tcBp+MGFw/s8zX6RaD
cthmFHVWWQNDQam8v5FcjFASDlVMhXpzbiPqumudyOcliBhGiKWhwRxXEQq8tHjzMk+jJSjqZIvL
W2n+THozqKX7OLH219fHxJHBLowuSszY0EGkNiyr1MCT21k3O5oFNcvmKapDxyojjpNlbtYGiQoY
RrnUoj4FUphENwMRH5t5hfjLcAEPXxWLQICILjJ6GFScE0tcSHZGXvpAnrXHvNC8Jmn9Tmpco+Rx
PTKTJFs8suSNO6rbpTXbKJ7tBSyBaFsbpkSCdEY+xuZtXc0QVdPH9XOENlhb1bsXK+vT3DbCcVLd
LBdKk7OXzAfz9vcQZ7P5PbmxGGWjnLJTki96kJ9/yAIimig54VE+Wnte++2pwEJdAmdfnDodcgZi
+VQG4vwuvAuJLcX2XN7OmTNppK5tgxjBsQ7prpw9s9/JeMk2tnhsvgicxBzTuDY7Tyxjs/KyiUo9
IStXzcpWBgBrnAwnw1FjpSCCx6wYcdXUt23QRRbWCxD0sLbzpnEMUN5ZNS+sZvubDQ71RRMYiygN
wFEGOBxIvTnN5wppVZBzNDf9txSTo+1tHnBbgthn52N91BecawG06mR9nTcjH1b7uunFIM8LdHdA
enPZz7cYV8ojp+aL+ZKjf2FFBmYLELXizULP+XWJqivLgu5com077zN0s4H+BGowGEt6GDipd3LX
XYChQxjdnoBEl+m5qcjgdwzxbJpsFYLuZMSUMJHwe9/Zh/EDh+4MHpeuqNsOOCdemdf0a/s18QRn
8EdPCMQOKXFuJYP5HTeQVExehvMcoo+dQI4nxr7+u4ELGC1dYMyQvl6/OZgHwrTQsoYxL7QGU2Dd
LGihTFJlvfmure/jkMHJvV3HYHvYDQh1aYhqWBVmftqsZLfcxi48ix/vyof/QMFDfvClYXwsiIr7
ZjXCpVuFf+Vp6x/ICJNOgMf2gT/HzzQOjE9DhkjGRYXJ93MjLMtxTKcKqU3zNn8GjdeKQRGHSM/0
XmbtJU+0MWHKC2VYO7YFpY54b5aigZLeX8lNDe1Hv0DbV7qoXbrmvd4+QPDGTT9zPRrLKjFrjSEY
CC5jBIs6cMWIsda6NQis6MhOjHUKuBqMQHbFHbdwwQpoNmh0OVvN+7xQO6CFt2YAzu/4q+wpuyoI
n3WwuUi4hvBggaYqL+nCdNxbYOo8RHmNCcsGwMo9BLR8ZHdSKCT0RB60tWdwUSRuGvClull+m4xl
YzwFHBgX8xUZONTKJkahxlo/CfN7DmJ1sSyDyjxALcHmHEdyBOgjsgWjSjVVK40h2uRJ0URD5hb6
RaEr3cn3Ggake0c88mpDrGt9i0eZTi73mZJIOJK1CYZ/60st/cHQCDLuH9/vwl4EYVHDEBDz+KRj
Bjzzwr1S2Otj844uMnBDLC7ZOl6BhnkWN7CUtShmBioniXzJOHT6CH3xiW6PE4/3julAt8ujHKhW
GEIB9Ro8yTS73hdeFUiP8cuIWej/oFHPrKltFkV50Fpu8naY4K1J0TB/Kpx3Dc1bNbe6xchHn28a
FXgnYO9DBgCrWlS/3td+5GVOv+xmp0LFPvFLXo8Mxw4NKvizzHpd0xR4kRJ59YCx7rz0OGeLkU85
M0TqSpjFfz5e77qzm35FT/9TCjnhAtMK9iLZM8jZFPSGRdAysF547otnj9TdoK71kIFcAlFRUT/r
dfUtGtaHskl4LwauQVIuRFsMdZozGP5wWH3Db4LwJr4LbXDHc8dbmFfBxhwp7xHPQpM2OXatFdE3
JblT0blDaHqgeP3dkelTtRzk+2QUQ0O0en6dN+pcDXmCh6CsvepSYpcqB4DRNUgsHkKJf/VX0M8P
qV3kUSJuCqwKQXZs76XjuItAj4Iasqsf5d305fdLg+eQlEGGC0Ye0xQvglYo7LGqbJTMnSkvnDja
X7d99vH6WBxlfEpciGofk7fVEvp11XvQMHSvQ5zE6C+vrg8Myu6ibkIfBWkUqRVHP3Q2uEt0R3iM
foIUbbGX19AW7figpO6Kazv4f4JTlrhk8pBPFsCle6Szy8hL7kizafRm4HT3dvMKNcoSCU2fRCa8
q4YdbG6K2tRG9oYeqRKJ+8SD7OgOKJrv9NLv/NkjEV/cYIPt/JWzZGaosAGl9rRN5HXOU4AK3SEM
8JwEacGjflMl9nTTvzUxWmW4AS7zwG8wqT3O67krMPmNuxz8w0jVxe8JOEAsRwm6ziONMsux+97t
Buf6WsnuXZjWBpba3VkwBSsfATv6JCQad5MvBP/hRckMpD9w6B6rspYg/iIARw1m2cbgANKrBYY/
I2e+5Qe0tOrX3z0kKiSIRUgQaxa1g1IdCmmdnJal+N3DvOu8xRM7tMqEp2dY/6L8IgZEeH/kYAD1
8rBvb7lkm+xVf/wMalN7uZuqriSb6it+7JRPkVc46pPsV3732/o6F4um9rJfCsWqycMs1I8NyPGS
7mua/LhuL//jQP6zpAsarVnoelH4qyNo8sqvxjE/RTCTr5mO6JJMOai6OZjXPyOqAOdXVLbm5VSR
3Zyc5fQKy/0iaHcGRNmze67DY72lQQH0t+2gkE6hteM8YbacmGq/b59mG4WAw7BPD9aeF7mwD71h
oKsCre0Y7DuHkoQxV6qF+NZYcU2cCvA1GV6d8QYHWTimQWQgMcUKzigKR2jaTlCrHL3RSmcX6gPS
dH44Ro7xm2rPJxMk3SToxkHmH1xQ5wsa1LQ35ATZsNLYKcXqtiovT866bzcIOtWsGeaj1utTBoSu
DtDl68YD96nI+lxbDMreonRWk2QBBsknSi7mckxbFux18PMj2lQwLoZgc0RfIR52vHCdFWRCuwoy
PphyRE33VKjapINbK2nVqRL/Mr8RHgMNcHvVD7/8h1QO8T+U9wcWIYPXQCSGYvX5dq1lajSKsZDp
qgEUlLGjxofkwUzRtGXH36WA0Bybhi30UNCCqDXvicx6C53hk83erFUbDKWph3Wyc8zmJ6QhVXcR
Tkgg95gEaDFaz9c9CWNj0UoM/l+Q52FclaaqSNTUTJGIAN4YvWtm6C3CI9irf1QjTz2blVIBFHqX
0b2FxgiNWlqV6vXQKqi9jWPjtqLxaJWg9xBHyRaVbF/KmFGy8q+tlH8Fl+MO5IfPeZa/dtDuENB8
NZjq3aSOP68vn3F2ZNKmCqPCuC700c4/dzyEUtsMWH69zP40hW9h3bxfh2DVUVEoQ0oH3QjoFaC1
bee4EYUhwZaSG1e6kZAvM0T0w6KQ48lHMXR4Q5asGwmI2FMIOoMOhKarWcXYUkaz+2sgeL0JMfAV
mK72kDyvLzKoP8tg/oP+UYwjySbYcYAs0m2/gxavRb0CUpShujx9ltHyz/mOzL3aQFCeNE2HODEW
QExOuW/3/acEoUPtFeCQljxIvvxJVgcEJGi7AV0XDiWdTJKsRoktrcXGjd+yyfjSVrXbhlwldhJ5
0S4H7ZOY5QJlDK5yal3gxUB/Rz9it6DdCROB3DK0pODjQD67uNOA0jT6373pO+8pwcgSgMLlX2B6
qsvKMmFdZgDXTXU/Wl1j6zUmtsNRSTgxNQ+Juj5EMY8NYwBSWnf3uQiS3VT+kVuyf91EWAXMsxVR
x3kea1Na+oGYSHsj3MggTyJkCsZdhlGv3gZ3DEr8rYOZnkPlTjtpz1NnY7rTzSelrg896fM61bHQ
QRPdcUIFrMxAA/4a88IKtlfZIFHeVFyjQo0aIBGJgdjpAtwUn3R3doxD4ceqzX2OkW93xUxlsseb
mwnS6oPcICGIIBCRu2THvvmjhoHivYIxT9fieZRLEkZ0VG7Nk3zrDSDojKxirbHC8RXTGd5AYMGA
lQVkrlN/nnzlsLiy3ckev3zE9DWbr0u9llIpD/t4wmLn9ZPRyJj+541Usp30BoJ6CcVKExZgvPrL
SROy6/zJRIFB9G19B8oWTsGbvSDwURChelz29MlQJDBlwCChF1TX0EvRH5u2fb5+/P6HTYJXC0RU
ErphqWNuTKGop8Qm4z1h+AeDtgOBaxX83fEu80OQ7PAQ2b7zA5FaljgZax1iXXisK35xiI7T26Da
9a4IRkiaFF+Xm/mlcpfdEnNcDTNQQ33m37VSJ71TkwnanEDuvDAoXch1S6BoG1zJawOIxvHqbqc+
tcvj94FHNnhzGpShCbNpBN56DzIhp4jQtzTuBGjfHGdUGkF4clPbmpMehqPys73VHCjC83MyZFXX
fgXlBFRzjMNixa9o0ThuD3fIPjmghSVi7Wid4qct2BfHx6opHzAs4tpp5IpaxdLJ+h9mnwTgLeTY
LdOK0OIGGj9CPEDzf4rDnFSxoKDzDCxtmOKOX+vYHh7Q8Oah0+hBOUhe/6BEyObxivw8ZMrPmBX4
ccoFyFEl3uV143eVfD+Epea2S+9nQhVcXyrTDeDdq6K/DpRqpwt0Y0VDkYAzmPTYlWjDjnTJrkoe
vRnbsWEYUsMIGMgL6Zi6XlOhMsTTc03xywaxTP+FnAzRVX6CtYlMm3In+VjrgoASmLYICw5GN85P
h750yxKZeLaR27BonRLpEBJhdxiy3aP87i5feNETLWpEXvYQ9/vApOI2dTa1udWAKR40+J4KARvh
Ny/ueaMvzC+6QaIDNanoVKNKTy+IN0IQlaMUHdnaXecSior8J++uZ8ZRW0DKkWdKqiRQnSFuVXoH
k8pRDORDsiMl8OhmPYbucp+pbovWF/S9FHb6JnFaXJlXCR4vYAIhau04mucbmgpQ7BWn04aShANh
kCjwhslt7TAGyRPvemS6czQ0mCCghA4d5n7O8SarwnCaQO7H3K6fSYYjeZsjlOkIicNYOTw2ZabB
Qm6UUESemCjP8dRYVcc1x/qaUu72WZEgVESXNaerm/kZocON5y2an0FFR9moKQx9W/YgbphWrfOh
B7qA1zjWg1gVI7+w4sLTxyj81FRzZ6fmoLt4qfaDXU5DuBuqtnQsveOKTLKc+uZH0QmrNNdXK4zw
o0hjU/UI8urK0Rs78hD/IKDsJKQ63NjjHVg2rGWpkK0yINNDGbViVXprLTG8fPQsSJlboU1n5ApP
szYWuYR/UaiIRIPOaRZVQFGFGuekN7rbMSmjx+t+nFVBlLcwVPhRxjHUGWPA6LfNS7SbbgfdSZ9m
lPZA8aI580/j5/Ld+HEdlbk2KLMQhh6wOtIlCyUcNbMaItz+c3k05TgGP3rO45xn2yyk/UCNiZYq
5IHPj4bSi/ESdQXuxG/CexSBXDDy2uPolHa178b/QGzLerRBmfZfQCrIqMweRJkjAMcUCRrrbexe
+hyCgjVn05gGiPUQ0gxQZdM9hPmQZmYTp5NtRIGhg3+2ecYNal/fIzYI0s3IaqmaePq6mxu+00A4
AqkKVOoE0xWmdifNhmB3gyJzgJjGgKP0DxD5/w2Q1E3SWhAK2KyOg7UXbjq9erq+FrYpbDAoU0Ag
VCv6CIzOg24gSmTGowmejMUf9vFB27c822NawgaPsoRi6vUOXhEfT45suZ/3zXzI8bLNw4HT4sxC
wmwYwhWwV2NCjTq/Q1sIqWrMeP0Nipupopsn4Y0xfG/qlrNPLINAXAQ9BUKUiEHI831ahlGDBAvu
cn0q7LrWnSir/LDRfc5esUJZXGUKZhRlUEbQaSxVL6uozTQ4h9fiBZo8aJzoUJiHVI7uTu9N6xLa
jxfrJYPkBi/+Y9kixv/RbozhNUh/ULd3PUCCw2wwX1HIxR7M7bfQVuI8oJlViC0G9R3zsB2yOQMG
GSZX0WlJ+FW1wPTjB95NxVsOdWvnRtNZMRmuiDvdUboXCeIef7JbH19Mo+Kr0tT0em4AQTJli7iT
QrvuoX4Vugaq0Om3xU13ehf0d/0tr2Wb9yXpNEEU6QX8K76kghrL4kGt56B+Ir1l4HTmvHdOgT/9
YN3sGk0qt0oCNGI1PHjUhwwDwK/6AewQboNGcd3tD8JD/pg954+5Vwa8VCBnEzXqhC9xmUuZTFZZ
NnYzHlOJ40JYB3u7NMoBN0Of1KmFpUVLs9PnbpeA0WBUDQ4MMzTe4lBOGBfZOkgzFhLdqb8Ih0+C
rm2IUf3VLaC51y2T99koFzyqSdRXKdDUOrLXNrOrlBMU874b5SyaJKlLvYDpY1rPDlUoUMLceUSU
LBCMJIAUCB73ckYPT9FyiTv4d71T7FKQHTURnTDjTbgzYTD8gBc9/N4F85CpZUKr6Hi2zFNzW6ZN
oAjNaxXJ3vVNYdbuQOYLkQ9QeYsKTSxRZcncrRbqZGrQ7i1fOw6Nbbo1uKxLtNTOwXLElCg/38R8
iG5xKafbFrWaicIJt7hTMEZS2AV0D8adATFdwiFV3kVI50+7zB0+6cc/qwFtfwDlivU5LiyUKHGK
lWZfqoarC6MXZby6L8vqDXxdMIWjDIkE7fklHcOO1qoADAjFP+tK/SRrNe+CJn+DdoUgCUYJknTv
Y8z3HGMciloqZvgLPHGzb0SHWd8n+xhjpGDWVI/TruB5DvaqPhCpsyzroC6QCiBq92FQPA6P6BsA
I2PvFUTPkVAj8m5OprPaLpI+3Gaha0oJyBH8r+FBO8Y+6mgYmesf/0MPF2+BlHkubdsriQw0YRc+
xF9rNMCSBU5fkQd21g4tiMUXzkkkf/LaLlIGOc7jIA9kglXYkTxwdhxLu5id9L4s7dBNQBmuvcBz
YioCx/HW7DiBw+mR8r/xZVo0UJWKelSn0wfOn5On0Kld3AuH+Wa+IUm32jNSR9+DPe+9c2ewjhpO
hUNKtL4jH/adolijPnK+iXz1myBxdW7ZQmKsotrgN03O7JJSigZNTWjZiT4Y30quEhbT6f57kCAv
cA4nhiCAmslB0pQIYigIaHVwlSGCur4sYqrXvjTlEwbZCnOB9EtYfZMFWlGmdlLl4JfLB7c4vRrk
H9cRmSnNj9ODXPj5yjC93E/FCEioXEKUAuOCN9V+fBC4pXVmSnOLRDmjJSy7qQRJoC0H4W2ItrLh
sQsiPBXWQ/+tqG3+PANv1yhn1BcYzx6JMxK03Ne09G7sx33US7/P14A+pX98HiLs809YamWmiMQB
9dH3VUb4UpgY5uEWR687c3QnUDDwAqCRw4EiTSXTW08Ofw/Bctk3jy1S+/x5Mx4i5Xiyoc8anAWE
Gq/ygahZtMc1AK8p5i1TD/m64Lotku24sH5yS5kYSATHBmX9agetz4LciOv0ZQC5lGR90YRAlRvn
Og77xtgAUTYv5YWlVBWApHvlvd0PQexDUzlHybL0/iwJaWzQKLsfC3FuxQloKvgF5+kTWmHdVeWF
hcx7aYNC2boJATYhjYESRZYdpRAw5BLN8iAoO6/LdBhKCLzYeVvbMujTVGXH2RmmxW1WQdn4Cv0c
2SI7Q+7y+hNe3F5xi9ruftqr38vgD1pPIfD1YXGUgTdRJGt9BLhZBjudDE1cGfq+WbyLRB4fK/MS
/4CiM4GoQ2aNtqBEpiRisBSfWqm3K3M/ppFdlp2tFxbnLvkfVo7OO1XB1CbyTpS/qFNhHhTUG1qf
dF5nHqZA2uPgW0HlT995c5tMXwv+nX/QKOOwNLVPWxWvn7IpVFut5va5TgzTLk2FR99+AYV2ZMIj
AxomA4PLdO12KCHFNQ5C6kBB5XUtwl0tL0HVFS7HGC9wCL/XZkmUMcoiRIxEGR9w9PubHgpUaEiR
djMG+c1769d419xDSIjjA1lnzCTMNSZaUi1oYZ1vWpiWA5oTa2waej/1obYrbumbdcZM9IRoKEWB
LoBmrFmzwswq0uOmorIoufm9KNhSZBevyEMaQeNPO3Pi3JCs/I8BrUPsmQ5mmQv9qWESihXvWTDg
20TmXbK7z6R1HXoJn3n1dYbdQ0YZaXB084KfUNSpWE2IM7mrWrB5YNLqwfDXI0RLbyY0LZG+fF7d
9HK/AIbWViifo5PvYnrXMNupK2SA9UJ6Gwl48xi/rRMJ/TUoSSlIGaPFBkSP5yahy2uqWqMOCPM9
rN/K+pirDcdZXHonYBjIpqL6ChB6Om22pjpVV+xPuUquOiUe9Dx8cwUl1H0m3Uz6nnO0yG8+v+rP
8SjflEzzsMwd8CB3eKj9cB+B8pd0POPN4PJGFsmZuQZGuaamm5oobAGW7qOdsiOEEaDd5oolXrqL
8zVR7qKaa21oyZqy3rgL28YD32Fsd1AZu/7xmCYHfTUcYfB+gvfn3B7GIRUydLMj3R4lL6Mk/hBC
6fOfQKBiCoklsHqcjvOm0KNMCJL1BVW/sPsRm7VTZa//PwDKpsHvHuurAYBS1lwBcVFdvl9HYO4G
KLph1njU4HOdfyUhkWsRWvTwcn3irKHftpCTTuvf3Qs076L2oKO2jcZr8ZTM2nwoyL31+ZxoqZNq
WZDNqROrmvebC6EgqIUkVv83xCLeRskvpf4RKt+uQ5ADcHZACATcpQoCnpMQ4Pm3Mtuu6NfFSp3F
6hxDTOzeeKhn3S2zH1PPafO42BeCZeFboR8JJHp0kD8UfSZGkYSJs3G1eytxRRSOlrrkxPgXbwkK
hhyizcaUuQ4SrAUw+jo74wTFbPXOyiCbKvJYJ3lIZMEbpCkr5NysgDRqoPPPX/recKwW+jUKZ4T4
4txTS6J8ZiOo84qaX+pkYfeQycVDHPPI0nibQ3nKsW9MRbLE1Om6xJ0s44g8834uNf+6vbFWouIq
Q9pGguQyXbBOBGFoUgMrKZC2ktO3XuN8qsskMr7VFoHafkkRs1mqlNQRgw7k+ZoXx674K3Zytwgi
1L9+JZ+sX+kdGWpLPomYv05cXjGI9S1B3gmlDAQGhBn93C5EMBBaYolFNm3iSqVkL5XpNJ3EMfRL
4UssFccWBQfQ0EDUnLoO0lAx1SRMUmdyim/pzfxpvVcDEQJABagwokO76w+QARpyJ3xSwSNkoov0
nrfWy/iO+hFU2DqBlWaN4xQe5JB+Uj3SnqrfQw/Lzlz98brxXBYmzrFOGa3NgYvDcU0yAQsub4Sd
5nbe9K06RD8tzE5MN8Lb6vVOydW/ZO0mpjUUhHmgpkMwdr6bTRtnGOjp4bb01758VWfdWRLF5SyN
+HLaEW9RKLNdhERDYwBQMGYeGH51GwWYpQ/IsN0fhK54RkHmEmymEjqjLLqCngxashhVkzmD2nl4
aYjmzFsPwzeeQVC2OdWmAMLWNnOWoHfLZ9Wp3uTUXmMk58mayDAfplmPocf5jmQ3qO94hkuZIyaz
Fq1KOzCQgZnJz47N7Qgmu/QbeQX0IIDn1iDIxlwBpGvrkRXpZi9hoQA0pYA0wmeB8Tb/guQJVGXq
xx7z1dcXybBIpBoJ262IqUWUZM8tclyFNcoHMPWJOhro2p9oGbXHUOO4FzYK4VIlpgL94nMUOTOq
yggXsLPIP4qxt9u4d/OcF6Ff9rYRW0QAgt4vNJPAc1Mwc6gI04rFVL8wg1mQedNAQBEHDJODj57e
/Uk9l/PWZq0Ny5JxmjG6AA72c1DM7ICiUytyx5qnL1rdH/tI/JYoKucTXj5IsTg83tBqikARXZnU
xY0Ie56WVs6c8FaGRtm607z18NcJKB1eSot19aGBltDZa3jho0B8vqpeGWpR6nXYBdp3izvS10qI
HI0H4xgd1OfZEYL1FpI4+2pnfOK377OOvAqWk5NQMIYCKReW1GsjpRiOd8ZFDmLtpZS/1eF4sKKf
182fiQNWA3xWxJNgGD9fpilXkijnwCl605UjySnS3IGe2GHVI94Gsgxlm3CiDAWKbHUu6GHqzK/p
s+hlx7g/caCp9uSKo128z58Tl5vHICugfcoWlXKeppkm84K0gpPu4+dktx6hKoYSOPFhlf8f2OUu
nskkrYaHEuQT8GRCu+L5F12yOMcrISdn0JLcfj/dVg6IGp5bpEW9akJxbfTCV7ANgFw9c8q33+6P
pvCpr9wVcDPGDPw4eomUm8Z6uG4xrMDhbIHUBy2GNl1nBQBq6IFlDbmAo7k33kKBkBs4S2XPcDxe
+RD5Kq+GetnWSBYHtSgkVyQMV9MNULo2K+0UxZgXuFcPGDdxus/Co2qb9ziNn6cj70Ji3Uc4Gsjv
4WRAqIAKPrvWsnI5SzOwXyeBBn6cIeGNJzEPhQUxWfw7jVOfm4s2J2iDaVH6Feqvs/lVlj+1Bidt
yFzFBoK6FZRUGxNM4aZOPwjumqjOPO//xCY2EJQbSfWpLUeQnyOYbPeSi+od4fhUUQiwlYNwMI9I
8Tqtz+uTILZ8cbY3sJSXjCRBS8pQT508ebQ6NzVlWwzvs+wty7l1QzYWWD7JJD4hvjjfKAWkmMug
4HWv1mhjRGgC35UdNJDAJE6/Iz5Me1FLlF95LBUsh4JYHbnL0yVLc2TquNAxQWqSRwFpPQHd1V4I
+qDj9JycaPfpj6mrUH2AZIKso1vpfIFpjVyFpFfQ+HGhsnOUD2mg2HqgPiCQmP3ZbR6tY3YQvHBX
fgufeiJGl8g2aUhxIL0F+hteQxvrtCsaMnOKhYawy94puS3Q+6Vo6JrDm2zBNAvYqpKfzfvgpj3k
uQWX26TBOCpniJRvazFIoiWxDmK77iXWj8PIeVEzTvvZ36eMaE2WPk41rMjsXtDkaE/o9W1HXsMt
w2KQRCfUFPhsl6WJOEPBao1XoHweMP9LlNLC1B5Bw2GFjohhxztiroqD6rPqar1b8dL5lyxjGM89
qe2BhByhhU4dzKVr5SHqxcQpc+f0BAv+j7TranJbZ5a/iFXM4ZVBWdrodXhhrdfHJMEA5vTrb0Ou
71iCWMKx7/NW7QjgYDCY6elG+1t9ddUC9x9T0lVd+pD4JRF2Em7HPWEaZDEaUkQQDyBlvHbjtMtj
icpW4vWraOPsGYXyCBLwBoxJkmcf8mO9tz5lgOnmfi558RGSkfmLKfjOC2kVWoXIhh0d4RuJ1fWP
mI2aRkMuJR4wZRspK4PYsAKlgcpN8iEIvUsuhXcLE7rByZVlzqW0qI9AkoP1Wg+4jSGI3HhMpW4+
qVvVcVGq80b9P+jxLZ2UC7N8+aAE6xE0DuzEm+TOrcpjWQtuLcG6+MKPYg76GMkwUNkvGpAF1SMB
F9D9zVv+TP/uHf9esvMoM7MUNjIdZIVk8kb5K4lfW6g83zckWgznlHhfmmmiwRDkdT2iAI/UQEwT
8Ob7ZlTRV+HOXVHPqdI2sGMprvyc5xjJNTbxa/0IGpNt8cBYzLW19jaobvbdOeLKAmWachRTmYvW
y/5+UVyay0rRahW/g1h4TsuhO4STa8yiOCNaLpdr6wMGEp0OZkxiul1UuE70IthRlhxxtyJr+v/v
eJ0j3cVKkOnb+sS+nPbgHNpVBxYn0zNSDyX+eFVsJMPNX8d1Ad2NU45x+WajP5FPotfo8jrZeK4O
DjpofFxvZ6mhgjETXEtyobnwV7RJn++vU2SBc1ApG8NcnnEx5fR7qjzW5af7/3/p9Y59/L0EzjPN
qVCUJMMSzCfH1T2rdYH3RE1nDOZj8dQIqjqi5XD+Z2tGWVVsw8bya5FMXl1H/v0FLXv47/VwrqfO
bV/jHsI1Qw5amPjUgU7hIJo2WVyHhc/LOspMs/z6w2tlPWpKreM8z4obdbILAs3V/YUsxsALE9z9
YTsjNQaQlHlKr3gadLbb7kNqv0ayaERs2QV+W+KnV/vKsAfVgiWmOFA+zHvU9j6VeImbq2mP6tv9
dS3Hwgtz3B0c2WbW1yjqg5Sx3Mq7/FkPGL+gFBjBsK7AsJF4NZrl+SOS2NitViXka8SRcOHZAND/
v1+Qh1HkvUPCPoGfjEjBtPCACVGvoD8jK/Pa5o9VlFjuc2GMO8WDMqH84GDJXXtoslMGxZf28/1t
XcotL00wj72Ih1PTlIYMDg8kVb9kIwwwu9XCRsFiBmmDXRCCWky/7VyFuLCTUIsaXXt2FmV1ROMx
sPZAXkXrccfyx2KXPJjP+UpUDj4zAtzE+wu77Hte2G0dJTfKEJGjCdqD5hcP9UEO5E90nXrKE3kO
HyDi7KET9di9/Idi1fJh/L1q7ryP7dS2QPjgRfnBIB3dWjoVe+Pb9LU+87aW65wKjgn7j/fWyx3/
qdVrR2KH0ojTPaXyoXGqjdYSv4whp16p+NBilezFQ4GnNJz9DKnjjqapEzmqO6THndcF9jp/t3cs
a2WlarwqQXzhQUgaxTnRU3oxaKNuBL0Jh0llcXbjvJ6iKsZl3iT5emg6N+r1QClU7/4ZWXReiJti
Xhljnay7cO1EU1OMWlHCTvtl2E0QO5Z3U4CBxL0UTI+A5I5vkdcfxeRLS+5zaZdz3q6EMFwvsbeP
bQeUoFsyV95YDEBu/Ly/xKWdvLTEOarWpfmcssyrMUCE3bxiKszLHYHsyaIRlFuwhw7IZfjZHnCq
aRDgBaealR0agtHYwzh/ub+OxUsJFSRYQEcSTRPuUwFMn802e6myltN6WEffHMZFlOGF+p94gJbi
pwM0DSbMdcyZ8yj3GTp3Sm9gTSMY++tD8tydhucZdR0p0OH3xk82oq36E7A8R1EtfCmbuLTNfbSm
aGejZxx1E93P83dz/hBsJmtj8cHk0gAXTMJBL/swRjCZdu1W25jbdGu7bMxMlN8tloYuLPHPT7Bq
l3VVsLD10CNMzxhrY7YYrdkvJub7K1v2xH+/Gv8Yhdqu3BMJO6fT2K2nf0qduiUGwP7CCuRqHUxB
gG6MT5AyRQpDTC8nXjwZGKR/MNQOY5Z/c6h0PGlsAGSB6uK+UV82EuBWLCGpJ6+PvplJ7zppIljK
8rn6bYYHaoNmOSspiml47Uoe1Km9sKpwbbfDJ1qZ7lzMz/NEYtci01NsGqsUOpquaY6CMLXo8Re/
ggv4RtNapFbwK8qGHgyJbAEOFVTbRCa4t1msFoMTsiIlST9Z2kNW/cXLDGDf/30vHjKRQBTl10Oj
IYkbyS8lERR+F33bAMRXtxjPDd+/VcvOBFcYLvrGnA8ArK67WH2RQim479yL+2SgcA7qN8g5mtyn
KKRx0BKWOEZO9x4m8lvW2U/3TSxefxcmuE+hNUoBNDjOT1T+zEeILJE3OcVBjSbBli2HnwtLXKLd
kbaO0gGLCQvtLQ2noJXmXaSjOt/FoOiMKYh4+j1ECJ8dXC9uopFTXodeHUetYFuXv97vbWXbfpGv
0mpSugk765XmT2yAZ2aAoUsiYQ+RFfb3Cyth05lSPcNKr6KOk1WuMb0PU+rf/35LaSHGlv51Ee4u
xkO0MqHZjKA+xe4QoXQMmIuZHYl+6EFn8xfGbIBNmQY5OHm4jRvUqjIsGiLYmkiuDd1X8OKt1VeS
qQ+tUM9wcQMvrHEbmJtaqcwtrGXpQabIaEzdtYrv95d0O4WI9x+E6P5dE7eBs0PbGYqa7MnLtCby
9byutgTEcaIms2g5XKIJLpF2HA0sRy0jwJ4scyhCzwKDZQLV8Cnpt/cXtvCWR4cUMUMDtT1WyA9b
RG0IJGJsV+gEKV/Cn926ol4BMNJb5b2GeCmsR7wJqx+Tb0F/K/UHxTMqtPejF+fH/V/CvOI6w7n+
IVwKlTZdUuURfohjfq8cx+3HVuCXCy/QaxPcBU3TqmLMyljrLsFU8ou9YxIX9cP3/Ih489LvPMKU
TI138pQdk8/313cbQplxB7MSkAFnnG7XB73t+6RLHRMNo6EDr1rr5lnjSdYjJa/3DS1glRT0RjQT
ZFyWDvpILliTaSxnw5EqAGycL+b7dEzAYsaYB4dD99ofzY0EWJvA5sLqULCVHfRwYdwwObedkwZU
yiOt8bifAgvoMnsbrcMts8oI+fDg9QYx3eHtYcHlqiLK2BiDApyIu/mmrOxbZeoz5KrwWe0wQxEP
cMGVhfIneJWL6D/M7C7kX8woGtWIbCiiWNz2RqAUKii06L3al712G03HbIX5eij/1fqe7EQJ+e25
gDlTwyrRdWPiENd+k82GxfK9zOuk0p3BsTolXwUfb/F2gAYmnN8B3SAPrEkVMN/NQKx69nF6Y9Rm
xcreMiLHGeyRqEEB2ymtHGFD8fbrAa4HgkOGPlMUVLCvV5YPVtpbBd7U8myyMYg3u4NikazJgnO/
8MVgSEOCBQJQ1cRQyrWhZtaA5zaRUww7CCfiSVPuGUwJ/SIM84h660tt0itrXJRRlNJpkxhp6y9S
psarzSO0iZKgfInGgKYuQg7gbkG3gmiym1leE7tF6oZjAoiF54iiAYsrXFxlkB5oN2J6AuApLu6U
hR1OlR4XOJlVBcl0hlvU3fwgPcUbFSKgImTPUvi5Msgc+iKjmQbsQKbCIEaznttuP/yTHh3P+UbB
+HjI/aHxetODktkfTyaiMQ94BbgrwdGJMMS5U1+lEyY8wQ9pabWbR7lbNS/3D8rtUVQUjFABvMjK
T7fMNkjTOmJHuSdPsjvIJ6nIBa66YEHXgTg2IXFvIp3nwmjU9Uo6Nbhhzbw2gz7swpVdgdb0/jpu
Dx4A1Wh54MEAYVjgr66/kBWRxG5KXEWKXWzlpoCWTffUUk0IKrutWsAQakxYCx7FN+SMZjpC9k/R
4HaxvU2zYUfUxA/HaWUQiAdY1Y9BHnYRJpPKJBK8WNiZ5tz+yjR3NfQGtRJAcSDCJk2BNJyc5meJ
MS6I4rph+KlwRJR2PKwVz1vc7qim6boDBTDMNFxv6gzyvAHz0xYQUxghhYdv7XWJ6DKuZvQ1QU5P
kEwB4WP5xoSECqXuFyFDLec+v36Dip4q1MMRWvmbH7WHiSalZp1DD/mqJVDZHjfI+tfhl051Wy8O
0u/3fYkPd8wmI1S2NYhsIMM5P+gujnuWtG03FontNSCqXJkMN4hic7tVIJfikgfztfO7g4GOuOZZ
7yUm5A23+DSJiu23KweCCvkHRE0AXsTs8PXu906RQrHFCMHGZIYejai1xgi2iMOAOzhYK7PCmK0M
BSBUjfvGaj/MkkZhwKYfSvGlMyS/yszg/o4uLsUEDy9L4VRH42LApEc4VNQOMYtT+v08vKjFvLlv
YnEdFya4C9GSYyOHq4Ze0ZHHdJTgkLVueqbZS4LEULQY7jKkIBDORguWogyZYIz82h7r+G+MMDQW
pvYQ0PgCiDpE1qBkQGBl0yqzMBbYZP79DVtcxoUFLuczaJgXmoRvMs5oo+iZ/FW2qGAVXAr9y7ks
IKtsHCbMZHE2iqwB8CfT8VGoo3ra1GouqTFF1Bp15iqzJNo1kT3t+sjkMx3DkGjQ+ukky7VjJ/fb
qa/cEqyf2YSS4v0tXPI54CwVFF8txEiT87laIYNcVPAEzQxde6DvQLa6ZiF93Dez9KUsZOYgRmAM
DHzNLZdyVR3VWPJmncouTcmrNpHtfRtcvnz+UhjgBzEaQgAiPZdp5KCxNaVZCr3OgnBug54ahTSX
vc7sHNSY4eq+tcUVXVjj4gHGXRVlCGFtzKRNW1Sgpo4FL4AlV7hcEPdtkgqTmqEcSd4ETtTSJCtt
zA+y/jYPgltZtBYuHEhRq8U6haEkrh23yJ0nKREp2Qps8KNOeQRowljBRqjGR70A12GORqL///oo
Ny9PABPnZoSRAh8lVYZVUcrv/z8TXDwA9FM2IOmK6o9MnqWZrGmnCULO4pnEo8BxWNRR+Ap4TI08
twmRgOKhkBWOfKkp36tKNJ8iMsO+2EWKANKBTEbDAmYm7VtktB9tQb6jgyLYsOVj+Xs17GdcmMGA
VJQAso7nDSkrVxvpg6LRkyUpO0uPj0REXrjoZ4B1g7hdRRXgXFm7MGfNJNWZXKonpWEWOF0JvqF+
FpEyL+0dKJKhA4IEC3wv3ImJI8nEY1I7W9nT/HMCBGUmm4JWi8AK31Mq5qbP0MSVPMcK3RQyKpLW
u6qeCvyNxZGLpPwcOIHbxfAVlDtx6Lg4Y/RZopc1zOgQmvbrtNDf7D47KbXdeF2d0mDqptYL5zIO
7p+lMy7gxjLKm7gRMDgEqslr31C6zBpqJ4r85M34MGJ3Aivf4GXbGqVOsL0weXflxIp/zSMI62tQ
/ifgDRwD56eYh4Pvcfzahosfw53s1J7Mfp7iyO+tbfWzewPbMHjtAIRsngdfhcyA6GnMV0BuLHJ3
PfT+dGTpWL71UqLXtYEMEnj0hi8OK+qu/t/muAM/4dIE1QgWOHjJqTo13rg3Xz/olvrZN5FMxtIx
dC42kzv1qaZO6FjDlmkPj3jvHokI77ZwO4JTUgHgFcofOjRWrn1nrqH8MRV55GfIk2oSvkDi6THU
E8cToWh4amj2nWAKM1hnbiDnBt3ulNCOqpLI14oHiLNOmDDoH4zP9lZ/MKE4fXKO8cmOUb3R4wCD
Kpv7p2R5ob+t834pFQQ9ZVifoaHg9mZ8iArjq5463+YsFOD4FyIOiBWAPIHAJ4R5+LKmno55a7ah
5BnyozIPnqa9QlBGEG8WHuXYzwsrbMUXMTqtYvAhq7DCanFSgvJw9NS+lC/xqnUPB1SkMKrhtrob
Bt2GMn0PQaa4/EEvfgCXvDUg9jdJjR+Qur1fv86hG77lu5ishtFrjvVmWoHcodykrUdGUPuJcCn8
SOEvh7qwz0XcdjJM0lHYZ2JktFzTLDA+g7MYJYGhd63MDfdG57cQ6N2JCoELBxN7bzNoMrvADO7Y
GHZHira28YUp8OPqsNMgKSN4VPDFxl/rg4KAjnoZnk086GdKB4z4FRI+8M55Ia9naQ60kAJlTd7b
t/KkumLgKU8UemOU21TaOzPIe2A0eld/Tu+sYm6CwqvNXAtS6Tr6K8LAwFXSbkxyaYCDFyjEW2CS
4d0gObjTt9PKXMl7Uey+TaIQ5Az0NmwZ/QaIxlyfmBIVTmJTs/Tt+lnOHnvzO9Uct61/tKJhqlv/
uLSE+ZprS30Gaeosg6Wp/kGLr6P85X40W7j0rg1wd345I6JbxIIBqV/P8UlPv4CJ0C+s7yNiaJhL
wMi8GGAkkKz+ZSgFwXTZPNSiNNSLLGj5cke/bPO0c9So8oFXO9IpPMrDV90qvAo85fM8uVaVnZKw
DYpo2sjjd8iQBvc3YGGDUXqF2i66Hkh8eIA0ZGvDWooSFCEVFKojdfgRoa9838bCAcSpuzDCZRZQ
L6qKlMAIsinoQQcaxmKiwAk+zI9uy0bB/0P+dHt3XNtkC7+I6piIHQelhM0msGNP9rrZhfwYSLUz
aEe5tts+534zC/tVC0dDw4SqCiYt1OdljfMnCgmMDvz5pd8mRueSyn5XlXBVjHST9/RLW9PCv7+5
Sx8QFUD4DsIoNKG5s5g3ALUUo0z9dELk1GowzaMoKUj9F40ggjI1c2AA+IFCwMSSOSwV6lM1y1xp
yDZaPT7dX8jSWdAgnYbiuAJWOLC9X38xeaSSXdUwMuBzzedx03xtAHmtgXC9Epy8Jfdgumk21oSZ
UL6dWYKCqDHikfpaeqDDU6btZuPx/oJYhL9+TqDefWGCO9tO3DGCzJ76c/5a9McIbV9i+41heiGY
wvpkfd8cD3tG+Gf2wLqJmpYFqXLuLp0VaJiSFvaY0O30T7JTIfZCPVwHD9ITm0QsIVMit64wf1j0
jgvDXAKlzJEdgpSa+mSLgdr2gTEu9BBPBerqtQYeJBOyFC5uLRtuxeeDXCN/o+txX8mhyrbW/FGi
WxNHz1Gxy2T0pGXJb7tMsLcLK0RsxNaiR4opTz67B3/raLWqVPiTRkmQocXgjZomCMU89IR9QAOj
s6gZKuiDoUx9fQAIwIZTknTQfd1BLRG40FWy6zeYlTnmMQbde895yl81z4Cq8B6itLrligZnF57A
Vz+BB/ZGo5mVbYGf0AQpGvsrB2Mm2iYuIJpRv7KUAjhpDC9La/qqovdveNmuCMYjfUCTQ4TyYy8J
7vywHipTRoIiPFK36+3oRs0eFTWBPz8NgIskO4baINDN+C88Ugv5Gt5VF9a46JPEM2krm1C/9pVV
w8Tb9s2634B3L5jf2bS7aOKfpxs7f+5Li8zpLm6oAvyUjaaz9a3NXY4LMWfre2b0oaInxkK0u1oc
FxrAJIcPq2NxHRnIU04HEshWC73mvky+/HkYQisX9GIAjKlQ1eKWVc1lk1ILtlq/epsC4wDJbT/8
oT9ou+wk+/rG2Vp+FYgC+rlveeMu6OyAic8CDdI5PF5sZ2jELbiQMvYB6RtrLYbrYVduyxXBGBF7
y5luErrxiYHUsyd7L+YiO3fe7/0EFrYufgKNZj2nJX5C/xG9ax8jGFKSAAAn6FOBTvoMOgrmvRXY
D9HjHLAPHZ5Sv3lRPzs+FUSTpZDFuupgwmVzq/xtOqcVAZRHp74T0VfcQ1/ipBPkdUtehR4yE5N1
IJ7GC7MUeVyCYtwp/KKgLulPRvoSTSKg6NI6Lo1wl0s7N3o1hnbhZ5MJ8mDZix0RzebCbQKhOSQd
6E2DNIgHhUQtMdN2CAtfNeYfCtWhrlROXmhbnw3M24GyQf1oa1mweUtGMVyn6tBasjBgyh3JYYga
u9PgK0PVaF5CG+pGbbYfhvGfiHb7RFHfeqoK8rilTNxgzTWwjkO/D4MO1x4qZZ3kZHHJ4nsrIUFw
VmjBP5oPmN04xHMg+zlU7kRoJ6FV7hvSWapxrcAqq7C0ULVBjcU4jd4Y1K6+abbVQyRMxBeqKmiT
ojUO9koAcRCKrpc6h1mBGXgbVQtwIq2S5+aEWXik/+p51O1j9sCdEn1tn0FpNgmpi5aSMXCmQEse
g26gLuLzy1zqy6wNR/jUUwu5VoQjJq2B2KMjFva7PjAx7Wrmrq2vMbo8S4KaBw/ZZZfLlX0u+Uxa
qkJdJq788JtC3WSje8MEdRSwK2ybteQBUOYH6kMerdPtHBAXM5X9CeFIEISWblVkZ+i0AtqDOh7/
OtFaIGtm2ahwGfT+cBo+xcBehi/YeS9f5Q8Aevj3rx/mSlwIZlSCCqzaMMz33IzZIHNoa5Vv0zeD
UrfNXut4DCbRsMNC7MN7HfgOvFbQqZY575qgiDpBo6/ym7KP3R4q1y4d7KMKcNmfBwrAgUHBw4ot
IELgjmxlSXKiE1L5VHa2aqx9SrLhNMrkFeIjrZfMJfyqFi1vIeqi5IrnHkMIYVSO/f3iJiNyPsta
llSQB5reQi1/I6O2uf+lFjocjNjrtw1uYb2ZGjKp4aKDZ+Ki3DARx3CFnrKPJ59HQIB03+DSJ0OE
t028k2zgWLn0GqVqqiQJhN1VNd9FCd3F9YHkz/eNLG3chRE+gSZGk2Y2CEl9qcTpRqvuLddCwc4t
XB2MdVpD4RSUj3CM648jObUBlvYMZ9uR+sFLK8fqkEyg29B9tJWVrNW+COPII5Ghl9/wJScRHdfi
KlUAjUENBefg8aJqlxemU+AXqB0EQFo8wFRR9s8CFH+QEbpl4OFlJiPBFVKkIskSs4B39Kv0xGbB
hzXxza8pUNs9Om6RZ24S3/Gnv3ASSCrjRlZkjWGrrve2NIZa01uj9CXtzR6p6zQfs/Llz33k0gYX
O0IJAkilBBuDIn1rsmY30PHHfRNLvg50GNr1CILg6uPOlpZXY9+kTumHuQ6c6EcNEVGrFuVmi1ZY
rUFFwxac69yJymynBg32XPqZ9ia1kI1THiIiKAst2gDztAYoGlPp5TbLTJUeM+ND6avAOk36Lp7B
5Gh+ur9di7EIyHkUg6AVpuNgXX/2YQ7jyikUVqE0Puazr8X+GLmt2xxAr2YLiyZsa3j3htgwGktY
F2MvvjZYQuUI+spTicdftFHOcg7xphQWShaaW2xFv+1w/pyWpTToeJP59uhmW4Yypcd5m63UxxzN
5NmzdphKkCElka+Gz0R4HS9+PWiJsroU2vk8wSkpiJqlvYzjpBz69qkGZd2Uvt7/eEtbCXVywMUA
MmWSMNdbiWn/1Iwn3FVsKxll8QBpr/9QUb5trzB08m87XBbblTUQAsxOdpA93Ut35lZbx5taSIq8
FPoAUoXHA67IgKTXC4q1NDQBG4FueBa5kvPdkj8VdunqznoKRWF2cVEXtrjNK3VFCUszqf3iAD9E
Xl5vhlW8EWsCLWCAsX0gHT+Xdxn89npVdp3b4AGyCj8HkefP7AcUeQ/gLw0kTzt2qCiB4nMduuMa
fMkeff3FrC0CIi+m5Zc/gjvn5ljrzpSnNd4/yTNKbLqXPxXftX3ufWiM0Nvw4tStI5B6i6S+lx5B
ECHBhA5Lh9E1491HiqF4M9e/Tnw4bqNduwlXPfhUFC/F7KNnK16neH/eYUWRVGMM2yjHMKbh621X
h7DV9QpmCwlQa2PXT7kgQV1K8q9McD7U4FiGCoEJsAH49g4X9Up6Nh8xFPumoVjXVq4kuN6Wij1I
h/G6M6AagJkdzpmmYbSbeu5xK6zj1xF+lEG0s9x2J4yxbSGieRwDDHiARX/dPZRetqYbUdV7IepA
fwpfk9VXsLPcLyjKcJapXJS+g+QVzEpeYVKAc3ovB7EJjd+7JjqqZrG6H+sW4ilTvcIDR0FhFLT3
119TN9VBC6McW10VwHrY9Xq2EBrUWhJUCphbcPcTiH4Z/baMRAgDj9eG0mFu4nGOS58m9XrIysNY
Rtv7a1kqgLIZRwA7GE0jYDfXNgw57fSsdVABCzDXpKI0Bn6yF2PHBLqrz/eN3W6cI+vsDYVcZWGy
0mZEUHUkoUfROS6R1rY+eMW8+wsjII8Aww0K1siMrxdkNWaeOy06WHL5Idu9O/amX0V/xsyIlz1W
cmGES4jk2GzzOoMREh4hP+JSvXGN1HL/ZikOWDxx5QF+wy2lUHPchNqM8qFuH4ooeZ0baV8Kq2AL
ARmrcZBng1kPbsb7WRfn9mT1WI2+xnQmCd1u9DHHv2dYiey5WkHGFRV4imP1ICKbOqen1z5+bZu7
DCBeGP/qarY+eQV756i6iu98TncU2BfMir/jaYrm9NAGCGKfRDX520qFI2NfEbuYtBPS52tnUfMZ
g7kWGKXyksG2aP6hkAjzodWwTvVBEDcWqmGMZgfDXKiNA0/Fd7BCbH/ZSS27fcZD07j2OyFuFblD
5aZrSJIHLIJBVQUKGujZAegjOuwLB/DqB3DXn96mhqpXSGrGlfNhrZgoZr+vN80qB59y7WZB+Uk0
Lb6Q/GLRYO6DIpSOMjW/xZrchtS2kdyERxvgqug0BMmezR+hKo/7wvFaMNBFEEJMHxuoCAgBOYtr
RrnVhlSUAwYl7hBp/ZwNRYcAp+FilDExK52ioxE4x8mvXXUToWemiPZ5wa0QtVlRCqNBeD1zNuuw
L2tdw4eWdyQHAa77DXkkoEdgbX5u36fENc6aJSIuUBarubOEIqsBNCJrNAEBce3NmHYJa0fvfmU3
bLL7FzGdCH3Irp0bM7oJK5rK2B+54FfY46xGlOR+V54KKJVMCV1J9mNe1V4YG38eAzHI+dsYlzph
obUaGTFSC+0gqZ/qEvPVliXInhZWhJEkzKEwESmU5DkjoRIr1MB4ui/TD42plrWR65S1D/LrYhKB
7M/lJ27/LBX4Co2NpSP0cFdupQ0j8qYx87Pt6APUvGEQMSUQF9sW3BCkmTh3jNULpSrOUBR2akia
NvOLGUUaB4/PLgqG1ACHTib4TAuPd5Shftvia25VPZdalcJWL7XB7HQe6D5WbRj6zfRkOYAXA6ja
ZMCsD/3aCntPb4y10pWiuVzh7+De9JEe1Xok43f8L5/ZMIzh6JWodjNxLlFqvxTUsXA88CHHgpE2
ni4iJno3Kkmd+QaAo7PfgPbf3pIXK3eTtf7SB5onu/J3RXIr4UjnQmi7Ms25bZVag6TrMD0hP7Tw
Bi4ZH7xIF2zZi34vkP2KizJ0ktpGX42wQoyPfsZwqi67evreOV/vZzvCneRuJ3nOuyiOYKg4INX1
aeNa0BqmgPejaw3do/j0P7En0UdcWCImgkEaw8po6FpzS1RyuUqTSQIdbxsHo/S1ziY3HSu3yUX0
1AuRBsSL6HOaaAACKsZZUlNn6DHulPiNUj5HfesWtQaliLBD8d3oA4Ks4P6uLvgIuDTRiWKkFKjz
czEgm6t4HicbZVvn0Sq3qfZhimgpBCbOkJoLB2lUpyHjABOVsZeTje3EbgxN+fvrWPpEF+s4pxkX
RkiuNnEGbIiflh9417tJ1QS9ZQV1Yvt/aAkQOwYdxJYxBBzfUe/LIXHSuCK+kltliRmlTo78uM9z
6sWQmkw2aifnorjFjurVnXA2CmQf0m/WyeLCVhIRu0nHmvjz3GEEnuwMeRK8Jm8+EzOB9jp4ZkyQ
IvDXdtWmKYaGYuL3EF1Pofho0cmdqfw323dhhgtKThKPpGoSeEMbrrRiftNzEqhl6Leq86evsPOK
MOqN9BKgLb6sAqH6qXLMiPhOXinm3pnSpvZJZBNtP8xGZP5xnQ72gOZwsH8YXkdHhIuESTGGEoVn
ZIfxkANUEm2Lk775YxJTxh4DUQ+0DlBlwLyfzhkq0FRsUMVKfDDEFnlQyQRVfo/meUk6fLKsMVaj
OlTj6r7n35bHmN1zmGDDcujdXi8wq4mmm7WCW/LFfmK6j0BA9xsdzR7N69fVK0D6nqgjeHOwYRMD
kgZmD8DbddMsbhRq0z6kiV9Etjti4ssBuXtkS6u2+uf+8pYOAASGUPvEKvDg5fLWmcxKqI8jhGKV
UVnlmfzUKJONaRP78b6h2wc1W9OFJe4MQL17oEU2JOecIM3c6I1hoAA/QlagPINraXJNKGgW4FY5
ih4BtxDes3EUP5Cda0g0OeOmHXdOUsA4ZnU+pgAvj92E2Rkosqs+yoCi77e8q7/Nsb9fBGZ48CjZ
BLvaZS+pZO26MVyPhiVwTfaj+fgIacl/F8W86MJKW2WxPiEy+7FSfE7y+ojmmoid/eZuZht3LtRC
wBxUVdxVCaYojcbwPr+aO1evXwz7uw2as75HD9meBfeZwJjDHXEbc1W6nEK1WDMUj1aSm2LGKPxK
2y9kEnGiL20eBO7A+wEqHHCpcAsD04iUlzM+URsChhFGhrQ1y6ETfKIlR2CtNGRRYBq5JdEkUi3V
zkx8W6pdmWCEUX21y1hQ3ltay6UV7o1LyNzKDpWJ3yWRS5rTEAqpq5dMXGwXP2OrGC0a+ya2S508
RQ/KbQ4ZWuXZaNzhIzNd+cDYz+n3+zFjKQwy7gBAI5gOON+ZoaY+AxwBB+8S6HgkuzAHk58MSvBR
sIEiQ9wG5q2cppXZQ3ko7p+0eR+GH1mZHXVZpFZ5W/nBecKMIh7UwEEBRcDlNA0k+OS5khM/Rfir
TpCgYNohAGL1ZyyWua2D9LE90dhXbJDP5X4iRL0xz+bDxuVPUK/DxtyRyZxi/AR5F65zALnrAKNm
G1EMvH11ckvlrhbNaNPBHGEHNYOf5Xb6Nu9jvwBwWctcOYb2kDDKs827tzLmxBcBEXrQqjk1sNiv
hrcOU8KtC4HfneqSQFTvWTwPF9+Ri/C609KuyWFKU1BCSI+V/HLf90UGuOCuS9LQVTUMlNro1tVH
K0oUb1H93PfhEptBT40oK2BBeTGPUrbqV5OXNK7kFn76jdEgTe0Oo2aY1Evc3Ce7Yi2ifBKtkTt2
JOuzbOzY95J2yhi7I5if7+/i4sVvgD4ONTGN6d9y562VaWXlkYkw79eH4c3aj3sGuNZ+DtAZEz2Z
2e+99b/fxriTleQguxkhL+NrjfquV6o3OskqIRhcpbZLJXVbD4XATRZNooLsqAiUmO7itlDqBiuM
ImTFadZID6ox2sBbqbU3VJO8z3vV+Um7KDpIVkf+JjjjQajiFQ3WLh6xS8e0oBY69P6QxGvUk93Z
eoESsJ/Mohxk6RIFXPxfS9xR6JPKgQIFLBnhsTQs1+q/AVkb3PcUkRHuNEw5Mc3UgpEojj3Smm5V
PWFizrtv5ba1yA7dxVq475UNNrRC2a7ZmXYcp+g518hOQymynDC7FpmVi9GSJ3keNMgnJLFn6s7n
+z9h8dBd/AIu8SmSRCrBz4fv5rzUZeqateBJKNhJPourpqZ1SqD9fB2sw2DFHzZQNwzaLhS83QUL
4ekGKquKh3KAHRBwemn8ptlf7u/UcvD4vVUOd57BRt5B8w1b1QSMFC/z82GrfoVkdoB4WK4mIREt
+4c3AeTCIHdl6nmcEyeFQfpThoJus2436kvnM4HuZCWialt82V74Ij8QkxPkPHnDPAHod91rIPDs
Rv9oJwRI6FoDeAV4guWmk+AMLH43INDxsIDMC1iorm9p3aRKVaZ4UGd6BEto9UkCDxRZYH+/yAM0
bUoBQ2AWyuZ9yshr4vxxG5qdY4y2MnIbwP/49nCa1vpImpk9HzJXDx1UckZPif6/ZrhwQaImm+QI
K6njOnWJnjzgCb936kjwOl88sxfL4YLC2OR9R1R2E+sg6DBeTPKpKZ7uHyf2W3nnxluLEQGBfxCa
AtdfRTKMaFLVgfhxCc0rmzr9HrqnaeHO4ZA+5YXSbbsqVSt3aCGLKXC6pQVeGufuEDD2WHVWwXiS
9H5efLc1slHy9/srFBnh7hDVmhLLLHriD3WfrdoulbcR6QoDNGtZHPp/bgxcRChI4Rwx1Y7r7Zyk
JEU1cSS+FRneNEyR3w6A5VWtCDm+tCrAuk3ANdk0N09QaE65NVsh3rCquZfTk6JjhNYSlbJFRrhQ
G7WDnOVIHXwctW/W/5H2Zbtx60y3TyRA83Crqbs9xbNj3wgZHFESJVKkSA1Pf5b8HZzfrTTcJ98P
bAQ7O9kucSoWq1atNTvXJmTnyqo/J+15yjV8HszG+UxRxELS4qm8sDKZgtdSPv4Xy/Jptja+Z1wa
+Z8Xv27oBTG8bMLB9RG1fG3m1Iv18zjW+fzk4gajcbu5wTiQ1ourqskW61FFANyAofhrS+dWZnNy
tMGDYjJhadQQ5nLGWPcV3PbPr62cG8/m6KjRF13QwQoVbRSXtcliw/DejArYQ4OeiRxOG0NDMepb
qCtsBaR0OyAEmyRUhll4hRTRVUm9t2gY31ixnKs1rR++9XrAVQKIHq50i9vEidlNQ1WDBC81xwU4
9F/DfNBOHlaXnv3PzQ+4kz6b2rx1aIez4yAvnuoxSlG7A6qS7b5eppPHx40s0Duj5Qf0RMfbTk81
RJRtF76gu/WZzLz2XKbpVHYCGID/Z2EzCBlafdWXsLCSBTh7AyjwlYP/XHbi5K7+ZGbjb4aJ+LPf
2/A3wc9OfBtZnU7R89eT9Tf+9GNB/mcsG2cjF9tFDRVj0bl8tq76hKSg2YvZQR4EcLXg5DpzVs9a
3HifsCcNLgsHaGk0iyNPy8p46uLiACzzDokQ5HvSbneuOf9knPx5zTbOyDHQwmpMsEoO8tnO+p19
S6GdMF/9/xAYnT5Q/zOpG39EIHxv9OO6QZrR3hnuIh9U2EE6pRg6gIg4eOI8HYzp12t5br9s/BND
DX5RJvbLUDwp43cgftVn1aBPBuSf53ET7UFxUItKYx6LpyWfM33g36KbykNLJLiuQHeP/SJyNDV9
PbSTibrPZjfB3+CxBeUhmB0TYJaBdERDE+p4u+ia3wC7NO/JGS9ybptunaLfMmhQrAcDpS0Q75Tk
mt0okBo0V1TmZnFh7GhW5kZ+ZqDrof7bF/+/rbMtKE8t7ZiJBzfAFOEFz/Xe2n2Q/EAbjiZnz+LJ
LfMp9785FYFN+rkaLQxyvvFUYieQYWfJKmfpPno7x3kVsNudpeE76aI/md2cDzGDOmF0EEkpiH3X
9nWLNtCv53FjAb2BUBBBFhvSiECIAd90fAkMUGdxDLD6xIUCD/L1jBD+f2dg48X40nUN80Fl6ZIJ
rRBVlZdE/iOIbh3FBwsBAmgQB4E96HgUgvoRWLzWTuf5bSZ7g/5pi9evx7F1jH/Z2J6sxQmacoYN
O6qXb0q4IJ7ANZ1rEHKnQ6vNy8olYNETXv2yBDM6oMzryaYQBDbFuTO32Y7/+RYfIlomos0V3n48
Xns2O2mVoGcZDUM/mSble98ZoLVsteFu8cSYRDYKVLaYhkPnITscTz5wfh044qH6A4J1jZJ0hkJ5
mTvjEGVfT9Wpr8NjBksBvQUTNPXHX4cUX+9bGlR7TqSdZGwt5zDS3s7EoM9RUp8yhQbRFdiNHgIg
9I5NjQrcEJ0dQk6BV88g3bXizm2eI7CD/Ps2xpMaVMcAuwL0+sHK8SlGD0BODDZ0PJUaqMumYcX+
EJ//+Xre1tP8yaV9rCp+AR4CPWzrs+N4MG07ebwfIgwmqIAUAA2jGyWBVe2HUJ9znyfO/SojjcYv
D60tf4GAoskHw3Knu1ikc7IW0dVTh+AiDdCuV8T8wpdnBcU2OYOP4QFHCAq4VYo12FJH0Wjw+8KW
YGD0TRWTUZexW+sLJyiuCEgWUgZS4aGxziGPTs0qpGVBg7G2CP7FUdLyshiLABqBZtniRjRJMhD1
KOzpGf/LP6YmPsa4ojyAGwZcB9D74yXUhaADziu2iXoy3CsLcLeh/v31NjmxdGgehcZFgL4JoGzX
M/FpK468j1TrGV0M8ZQrbVsZLdSZnXhiqbAHbcD4VpAYPOqxiT6sqEFH3sWqsCIVR96EzCKYezWL
aS+nt4koz4/HsOAvY+BY5+6MzbthnUXQ2+JRAgpavOq8jautG6+JUMSFAwmjIfMqioSmX4ido1o0
1EhlZnJq670p/DChnkHvv57gbWL/P/ZBQw+0JBrD/S1CrvXtQjeO6GIDapPxKJabXo1lvFCW8DZI
i3C+MYM6L4senQzafylVdeZVe8KvoU0FDNHRStEFyu3jBSiNeqiLGl/Qz8hJOny4FLIQcSeXMxCz
UyuNWtrK8/uBDd36HBxVVkCrKG5B5h+DRGPv6+YH1Oz31GQq6VvzlTbOmHw9w6e28Germ/t6Joas
gwILLAl6oZFQMfQ5xt1TM4juvQ/yDCDNti3dtqOZ5M6IUzIPIibEjh1qPtTyzGE8YWZtswQbnh2g
AWMrxBIFuNiYLcCrM/IFMrgjrmH9vYPn9uxUhaZoz8Uh69Jvbgl0S0EsFhHPR9b6eGtI0kWuCHD8
fZqKQ5eTvNL7X34MgEEetvHagHlmtbZvmfU8HJlcl/OTxwGSbG6NECbZnOHZmbW77oVDtwyyGd/s
vP4Ifc8ZPTGx2PcYobdiEgF/PLbZgDVESLNksRLPff1rKu9cXBhfb8MTV8ORjfXPP43LGCYwF4Sw
EblYubHcGezdUTj251qCT5yyI0ObU+bSbjCqAhOoednHtsNl3NbjCGIeNJ8V/Jor78aspu9fD+/E
KQN9LryIBQ8OoaBNgocuPECcCH4aUSlzgL6jA6FHbc2mufva0IkNgkZRlI2hFuNBdHErtOqLijWc
Ehw2tdh9qkqfu4AUQ7U2ram3HIia5MVQmnJORtzHLxOny7Umii1p00XqvnZsoN16d54vlGrbu6JA
IPRf7GLwA6G2jgZWD40wm0WweY9qqQ8WsbWF39vrfefUVyJz8+Fu1aEsSaIyMymaf0R0racHYQ/K
5TAcrpf28S5DGmcJQRTLYi+iHiTOiKmmQ+HK0T/jGk4cmSNDm2uTzB0OqYCh0jdXmHBi6zlhtMu+
Xu11nrYOCCKXaAADL9EqmHg8HqiKMs1chKmmXH67dTDHvJ/+8MZv4hBUuNwQ3pml+3tg6N5FpzAC
VXQxAeF3bHEou873uIt4oB6dlHcWyTxG+K4b7e7w9eBOmkJDH9q+0NCHfoJjU06I7DWIzTrUAce0
j+o7ryc75gz7/50Z+9iM67FKzxFGVFXDrWqWi9n2MzQz/bMHwMR9Gs16l3xycJPNHLdxYEYXLR7f
ungdTfdMBHFuxjaLY4e1EnOJGXMcMJwL5Lem8MWVZ1j6//ZlYCGyABtEqsLCrbCxYoBiROhoQJwy
GmCw5+6NV/VnkIMnbQD9bqJnDZxq21KCLHwwmwewseg+V4tza9ftmbju77ODYUDjBlqxoPz+S1ZB
Fzyk7gQTaqp3BgmvF2ImcqrzpbCBNOq/fb3N/r7g0CUOtBT+QWYEcPvj9WfeOJF2abt4rEMfQlTB
3urqw6yKOSZh5585pqfm75O1bSYw6oqG6gDWvM7ci9C8Im3/7xt6fSCvct6ghAej//GAjMExaAUJ
tNgaFWRKFuPR99WZrXZqjT7ZCDbXpk04GdwGr2H0U+0jbcVVdw/FtRvo4cVzcI5E78SkrcwHAESt
erD45XhEGv6zkDXD21s6aOlzLe+AV3K3+3ojnDikR1Y2d1DYM+KAyhisRkykzjKkbuskoZjS/52Z
zfK4C3gqBIGZSXixXQKyWaI4Uvz+2sqJXY3YF71ECLtBj7d9HmrTL3i0wAqd2tSsbqkCSbE5xyM9
JxN0anFQ7/AhrIT+anSZHS8OrZqJ9dgLcTB6V3NvHNzwHG/9id0Gjdj/MbGJQccQ4iNjRzEYoZd0
cNgzuhvAkST1g0XonUu8cxC8kxYt3NtrqxTaOjc7rrE5rU2j7uJhsZLOnZGFQaP8gvb4dkDaKToT
ZJ/aeuD+cYGPXslUtiRUqqm6YbZhDs3kh87t8rYdf9sePZfnWffWcViCMeFIwn/jjgB/9vFaNdxA
WkTCNXA9dAB/Q6S6MoG/igeM7UaMRnSBGN3PyOI6u6rFfvl6V57YK4iBEWVjq6x9iJu9X6Ejhzao
SsQ8BIijn0V5aJntZf+FFWRWkdBCixsErI5H6RDbHy0fudXB63PwoT+KOmD/PhIkUwFoRxMYgiBv
s0GgV0Yqxzag1NCP3x2f/qg8wz9j48QZPrKxcUgK3S2U97AhfWrGA0e1SBdejEzd3p/Kc2WxE3vQ
Q+MXkhzgc0diazMioRvfqiVcegfC/EMjRpUV0Vjctaotz9zwJ7YBXhhIGuHhilTnNnekS6nDxsU2
NJbghyV1OpfmmVv9xAGGiVVnHsnoNVV2vAeKsJ6nocVoXLO3vg+EB8+j1fIhG2YR8HiieAUkoi3G
c2WWj3k6PmM2xoTc/trKtvJvH1vuIs6qusOq2braL34P2j9dX0H56pE4ZFXx0XUCEhwzJibZS81+
F6H6brf8moK4KKah9ZNL8Yu19jMceIcXYm0gAobSWqRML3NYEcR2G81Ayobg0V0sC4opvp3Ms/7W
EuNM4HrCYRxN48a5D1oHuKtwjYDr28mAoGzyRvcoXAKLk8l+bHeGQXisHb/LzFYtZ8KMkxsFxL3g
SUFMCEH447lsHI/4OqzwZq458XIqirrMLUcu547zepSOF81a84jI5ZorV8fWATfLOIiRr5fYHHR/
7MHlSYcG4OcaY0+o5XVJZZli73X1P/Lk4uVrrf4QRCEA5uA3G5copsVq1169WKIeEzblVTNeWuWU
QuIz/dotnhojXvagPEOqCv1Zm42puS+LisBSMRSzHzcmNffLPNK8mmxrZ1YmWHcGu0mNwKvPnMZT
nuyz6Y1vQW+H1RgKpk3eeEkh/fegdnNpLzlv63+k5vqYUaBtUe5c6yh/XaZTW0X+YsCYsr2chE46
N+K3HZRnbpmT0wlWQExktAqzbzyMLiGPLmfc2VXokmfKy2m/1AHdg/tiSaQx1o/AXNWHdpzZ/dcL
eYJ0DbQhwcrHumakkbs6PhbKHSKHT9BCGtDCgl4SM6Mp2xW3xWNNIQoBSueHIXlZQSlWEl20ufHq
nvmEzcFcK2JHX2Aff0G/ONO8dPiCHpSSpd+mvP359SA319GHhTWBYn6kjP9qhl806NSINrxkBfwJ
9CcYCi13/cO/W0H59aNbESomWwcDwaWxsQuMA++ynS2NVMm7Sv/52sjJnbIyygQf/2zffEpUwzih
BhsbQRGEcVRPdpS0i22/WcU8vdkg0v9TAQd219seOXetnzS++hi8AXCxbx8Cre80pe0j7ej0np8v
oOwBUXDoQQghGsCjw8yyzlCbaXNp9o9fj/vUHQx6IJzDlVXrL9cm8VWML2sxM2iDJCSTm9ddoUao
I6kuZE+DKicOhWmTBf8WYHxsHh/NQUjrgHARpejj7QlgZYXIo/QTJ/phh++Nvv16ZB9p4U/3xX8M
oPTpr3h+VPE3SSPemK12BPGT+cK/UNfFATT2za29P8fWtXGcf9nZOJlGEmUT2mAgpUyosaSRdg+4
LxO/OofeO2UK8BZzzRgAMrctBkljYdbIiZ1YRT3lfEY3vvSGFhLwzQTtU0XPhBYnwCJIUsFbg0gB
PVVIkh4vUg1NSak4SgmNoc2ktR1x7blE3dK6B4VOa3z3fBfiZHIGYGGBmpCypJ+CxcTOuz4cX79e
0Y1D+7g0QKBsw4+j6AYqy+OPQYW3gDowAgDQZrAEJbMxq6ORHr62spnj/2vFD1ABQJIWugDHVshK
24AeJIQZ9ZNfvRvkZTEe5ubcc/LUwYPAIqQB4TcdbIdjMwxvZaufcebxZpiu7AElKWiw1XeNw+bE
MSIzGcLJPHMfbhz2x9gAKwJVJXgdcSFulpPaHPLHZL0Pu+BpKqw98+jr7M1nQomTZlDuhCAeuAqh
83o8NoRuHmD/MFO3LEfQGE/lACX03dcLdWo7AOyFmi9Yx1Bh3wQsK0O9hRcdwEOB8i9RvSzv+aCN
/ddWTvnmAHEtGhnx7kIf5fFYgFIQlc8BIagLqTItwmo36iBaQe3NZdeXXo7Oae9+8jR/+tryFpGI
1UI8BkZyKNMgVYhjvzHNIGRQ2WstlIxDvADSureL4WfoVWQFNISZRac3sERfFu6449Llad3UYk+d
qUqIF1UxUgnp19/095zjk0LE36ij+itl3vEnibAb/doDO4ZhmpokAo8rLwtqyKT88yk8NrSZdq1n
zC/D2O2+SCOqLsnYPtKmSdnk//56TH+fxFX2B0glBExwrVvQXWjWXag5TuLkqElklJKqiVXJZ3Bw
IKUUxpbPgP/XcubnAHB/b671HQpNPcB6wCawJdDv7MXtlIMt3NDZdmMQ+ZU3RU+qBydcpgwpNT9e
rJgV5T8z9yOfjtsVhoFrA4f75oQGxDML5qCLGxu/rn5as6v4Ox2hH/pgk3b23/+LKcY9svJ2rIQ1
m6PqBQaJeoHVJOCM9t/mQMSj06Zu+LPT+tydtTqxT/f+x7FZye9Bs4xrwtvmBQkdBgjjIoE1zqaT
NGwo3jpNyH09xtAu0pks6uJF1uhLEm0UAQ5uoshrTefoA08dlc+fsZniDnywBjq6ENTxov1B0A3u
px5tapl+Pbd/31fYvutxhIDB2gu1mduFUkD5NLYvIcSJqwZYuBKvqUSV7DCL6cxrH/H2h9/5NMF4
4x9vns1zOBJi4GRs+owPwbdKBnavkqCuXRwVNikU13OI62poNIVTGZhjYkgI/EIDXhmzRquOKL1G
JRJ8xuGuo/asQKlSAJFYdEEPAekICsTt91mVsoH6Dd4ebpC5JVJ5bdpGHnT/0qWy21kmnJZU3KlI
DOGjlKNlNokgxRIGwGu2A7OSsCgli1InpEuNovjiME6QkFZWiz+LLMZBliS6rl+zM27nkJ0aRWHf
dr4rdcwjc2Q590dZ9PG8hA3qjuVoTjlxywlcRLw+1L4ILmduEyATfANkBHhyXfTe4F91UPpKXJt6
scdUe+9RW6lEDKx3oKrUVtdTGy33dserpBB9dQWmF0h2jWN0I0TU50tnmwkH5VES9h1JFoToF2gU
dO7D0ZRXtFIqAx9+t4MSbZ3UnBWHXpttTvxJJ8VStIlPbXHhcnveT21gHCQ0tbKqEN2VMZRTPliO
iO068i49rVoWz8bovxu21wDC0Szf0HsExRfl+JgxyTJwIFiv0jHraxAZhK/TNDbXSzBNOcpAxtMS
tNaYsA5SeWnVusGNiET3feoD6w1a1eDpVEudGROp4mgJV6AkLRbgzip9jR87ZIX02odR+9VPgzJg
f6dqeiSCh7kdaD+BV+4TZL7r2G/N8EGHgwTVi0GXRC911yZiDs03dwjExVyCuFJeNjWdg5iPehji
eW70D2ekA4iqrGLZRR0kMZA/IonuL8S66ZgK35xZsSgOzB59L0iDpkIYbLc4obguZWQetOU238Dm
1T97EzQhCi6qK6A7rJhXw3CjTIsCkjVY7R+Dm/WzT8oSzeWjHC5ravA59Y2yT3wjnFLT8IeYQow+
dhraXi2k5jHnPk6KNdlvjjT5tV8okUdNETzMVARJ1BZ0L8wZtMqAmQHryXg+iWXRqW2pIUHOElKT
y+K+LlapsjDo7DgsIpHafUBSNU3ttSFQF2kCB7vMEZrkhleGmY1CzZzUblnu2ODdDUMXZSaoBVLW
kWE/jrN3EUUQUydeBm3CEtqO4TKW2RR0k5eoxppeum7wf7VIeyfjYhZZ1YVAEvbWeEsmu7JiM+j7
vJ1s1IYHi2i+A9DSui9mPcXz1Nxabg1UmfrTWs0T2GIz8PT9Wmi075nc14pedjV/4rR/F7PxG2lj
SEkLW+yjpZX7iaCjxp2nNp7snsT2xB55H75qE8igNvCTUnGWsKBQSTUtYyb9WVz4vWNfuwOPDamq
WFi0hAOIng3SYU3C5sDc8bo2nAeTcCgt86DPpsiaEKua7m1dtN8orUBJKtsM8NAVAS7RugTb5uKl
hiu+M1XhjWB/X0bLjlXAmsQYDODVC3nQZLxGIAa6ed39cB3y7KqWxKVVzii++kvskcY59Aj4BxPE
M7bd3UV+/Y4a97cqrMq8YgUY8o0W3EmsR2mLQNWURQsItnsTO9Qs7juv29mG7+R1U8lk7qqfoYun
OgF+Cc0roA/sWqVj1UdpDdRbBsl696Ww3HSadHOxQMAT2F5vvOJa32KDX0vHhkFw+CbFoL3UmYYF
p9e6GBa7jRc4Mcdr7wdi7ULMftwDcwofAk0Bw2vdvBj9MtM+SEersQYvbzsDPxEpH1pKDjx8PEcE
vKohaGmasGtiahrmHgnN3w2BWozswy6erS5XZUPykrvVbQFytBRMi8iqI4GFQJaCsARwFlQFoBCF
PjKnEzfW7Ey3bd0jGK98tdxOuoy+9Uaj0cgdNuiiC99BFXoZtdG3ySq+4T39fYkM7HSEgDFI9e7H
MtyHwVow7MfrkYhbiT61pJeC7YaJ+wkexTtzxhzWLii/3Mw2m29l5FxwD9pbhcwiJWNwsrvATPrI
viOMiP2KTQlI3X4RcJMli2x2xlw/1mX9qvzpYkEVFH23zVUwh7saQHJkdZYrUAw/OUJec5vf0Xlm
aWXix1HUPnowtkGQiF7S2bnsJTh7gVauVLhyn5bfdF3tmrJ4n/qCxOAWrvEgR28dBCCySM+3rRiC
FJp+VcKMJh9bPBq03YpE+yaaPrWddcy47hfvezu2b3TB0ZIUzOr9HcMxGninEqNxsJWQi6LD/D0S
bN/VbkypmVoBgidOpic2QQGEln0dt/7yXnIf1PR1lGluvmuzSOCxWQII3SoPGZdqvvJ0a1/3xH+w
Kvqd+cuYMr8A9X8ExUEIjcRjX+WRA3Uz0eyDkcYgfN57XF7QGezrZRPSDOAQdMcEDsZpiIsIN0Ay
IFCIF5P8MiHKiIsD451+LpBk20XLoDJuVjcRd6+VkjXg+nz0x53ZQOoj9ZWBpn9/cPg3U0bsFwVV
2e/Sj9pL9LzZqUHsFyGWIsEWWSHLEaSaneJqkGGmkdBdOER/ZTXpN+rOYMgaCYjiqzmvPBwvAZ54
7BCA1+4HtAns1QKW6tIYZS6UDx5MQ0D3IpRtElnlZQ/3ht+VNxb+UmOxnTMU39rGaS+6eUp8RnYg
4Mh4bWMfM+wxGwhyd96zpq0hZuCvtxG9GQc7dxXQwbNKwNmRorUmoXV338w+oHrWDTXb26ADlwub
SnAgm1Ik0hYoc8mO4y84Grkb3admTXaGDhpoeUVpJO1bi9kZoVV9Q8qoTpSsLiQSkwpk7FG/lwwE
aB3LuBfiB4susZkGFZqudTxX9GKJyiu3CaHmGqATxKbVi9nKxOg1StqGmxNQsWgqvkvl52MQ5RFK
qIjqvF9lJ5MK92ewOC9dJeH+0cwRmq+WOed0JE+OgX6EqK6z2hNZoJdcFehZG+e3AfQhqPYad7MP
3kbpP0bMfmIBkLFBBQp5u9xJVmSz26SugvCR4d50TYE9XfS/rYL8LD372TOnABeFAIMht+Jw7EgM
INhtoYIXy1luhtrTsVe5uTPIh2a07qEpj/oatqxTPoGo9bW1b3ztJoEhb0MaXS3IqiWexQ91yK96
v27i2YveZKPvRpdkanDTcgrTZnFANGXvQ3vIKK8vEZLNYKmB+E9llg+TSV+BxhbxZL6zwn7Rs3ZT
RovXcu5uF2s5GCjUF/Z410bOLSknLwZzeUJG+62uwxuPsrdIhmh+dSAaUXbVrSeK94KhMdWd7bfQ
qqekJ1FaCeO2CwXQQqI6QIo9tnrrB/5w1+Eh3E2vXgkgYeG6aei1V56zPC1EHAwOEuGBTTesnA4V
giVD/S5HjZ1sXfMA8R+4mmsbUz3DY6jCyJoaJqKZ8qTB5aKJyCIgWY0BVF9dDewyZJ29OY9abx+5
xR/fM3HHoRCGMD2p1ICOHqN5B8XZzz7CYQ8i9QQd85eymEHU2drfkLt792y5JHUr9kgfpBFTaSgw
u167UjfKGpvA8hOxoKGtM0D2Ta1qN42Kxv1IUmkgDHMhaTt57oVd23XeuOa1qOdLu3bDvTCim7lp
d8ToLutWrVP+YCx652jvYrJlakk78/xlN/ZhhCeDvgRe9t2UHoSUEX5BvPrBY+YtLUW7j2j1mxsI
7tFWzjKjjR7GoL9gTn3vOfUfZxnvmgVKyJzkvcGhX04gaBWhieLnNIQIxvwHNhpvpcUvJrwDio7v
cY4OglTpLKu9KsFj16i0qbvMkrKOFQvuW5AjO7jU6AzVqMAqYrf1c9AZHIbRz5xeZW7Qv7XQ0ooD
v7mfPSebqHVJtJt5RXQzUrG3nTLldpe7JR4wttsk7gLX3tVoSyicMdcKFEHG/BKCHCZ1UM+JzQ4b
p/CTlomsX8aDpwCxR/pm6IvMQuF94CpW41OE+2wAyau5OPfTFNno42+C3cz4SzQHHi4R8TL4OBty
uWjrlmJxIDkyLw9IEDfJKIY7zrprtUCvmo1kij3t453hjCkkSeFFMAUV5EnYI5Hufe8EsVmgjluK
740DWrKRpmSOkGArEUGJndd5j53DUgd/B5c4V2GqmjItI3HDKufgdlVWhvLGmYJ0nqt0KlTM23cc
hkw7Trz4E7Qd+6vaCLHaTmxW9Q5I4hwA8Tumm1uD4c/J9eQtF6RtHryWZqxbwCkBnEHErxmyIlw8
+iWuX2d5nNzvxviDWQ+cjjtm8OdhCHOGqExVeGdHzx5/M+VPWTeYPC+pRo796D5V6tBikNRXcTW9
Fs1VNdFnZwkvBkCagx7SxbSPLXbDxhuDPUYkxI6Z0xEN3KWGNjX/BdeHPuDlYI5m7M1Phi73hdF8
QycXjVsI0yEAihdcnlqYqZbvbm0mQVPFHeOp49waHWIIk964zE9q/4qYPxQaJhFHJnZYPqhxupFW
kTW9SoWsEtNucDR0HPbfKS0yp7Qv+ha5t+i9BJfr6Mus5PeVCK5Gm38zhueiuAVPetzK4qaiMgu7
Z0bmGDWKLCiRKXOrfPJmUDiJlBo2Xg41YII0puzVkc01QCVxCAXOzgIYTaK0juCybQ+yPMyDQsxg
XLaRzkv1a8G12ix4vtAFJ05fgmckUVGRTyg/zvhvYReCRK/MCZpQQzzw6qbLmICCiHPnDrnhtLFT
anAw3jPjYNVPqnqlHE/5iGV1T/IZb6Aet4CfWwizjfJ3C11Db9G54R4Yv7HA8NlcAGAJVKMLqciu
jaMewkKOkUzh28qEJM0CsoDgOKVWzsun0v1m2OF9N7wM7a5w7bQR+cxfBZ6akoTITLjhYTZxJygX
RPlE/vL9uxbPX+kZOzU5iL7ZjaBm7pUk8wFFhjS5WY0XEL/InDa4FG5wZXQ1KBumKVVseAzmKJn9
l6KECpsELOFVq+GmoPJZhj8dZ0QmpMqquoD8JFEXHa4AZ26zpn2K+vlQ+NWd17kPgBLlRd29WDai
oKjPSAVJnVLERgFamlAlCnLboOTCG57FnacS0uEGoc3ejho8IK7H/rBAvIK1c76M88HrbDBC2hqU
pY9aWtgLj+H4Pjtd1roP3Pu+mG7qNLfMvy3VxRKiPtcYSAKCX7La+W51KU2kEjhcKBuxHh1YoIp4
fUWOHsmdkF8wiAyh4wSvlvAi8MSljUUoSFumlQvqYf20lLhbrQnNIWUmMS1aXaupzcKiunKwm5ve
uTPGPQFQK+75u28jZ+PUuYfAvKIijcQCGu3x0ifWo+TqYuzbvNfyyur9BLgdNFtknhv+xlPAin13
uu159EP7Xp2AVuW2svgP9Lfdi35CHgD5eM7x4DQMmkRzfV+F3g84g/1IjRYVw+HOFWCcnB28ASpw
eEuGQLWp/pCZwYOjNITv0Y/Mwl82ix6AL8e/tgt/H4b0Cv+OGIoa16Qzksa8RmJqL1GU6PBm6Ft2
K1D7c/H8U34QR9VNP2WjFWTNJJ0Yl1kiPG9vqemmmMucedZTLSpcMcHOrUxcNzobcPczWl9UFb8S
/VIi06LTztepx1+b7raApJbq9M+pGBMZkn1kTrHPZYb7Fe/oP860wOl8B8s8Irk6471vp77NL1WB
iBc7cnQRSIuDy9trGtlXw+zdN+GYd7TEKwZyUoAeBLG7/pBgAtIXkawEn9nyfyg6i+XYcSgMP5Gr
zLA1NIc6nI0qN5OYSZbx6efr5dCdpFuWz/nxNnJ7kVe5MQk8XynZ3ENNbav2q7nblWb4pOJdb6wE
Nc/sHbOVpJO1Z4ELK7u4dK2bBBwGK/hXFKTecG9IFewM/pNVIFwanauSy0nT6CL2f3rT4HPK74L5
0Z28sG+pqW521VauQMZ8zDkr6ZK7sWyz3Yg8oWh4V2Au2C9qeZ5S74R3/GUBCGMgf3ast9LQo75M
T94UxIueJXbwvLFRm42RuM3B4kvduikhASjS2vmunfq3ymt3VWMdg/Y1d/hXDdU/2tZ4HgnTadYg
roX9nbrmC/k0oW8wlxKDrRUQQVZanr08uGO+OFhm9+HozKlWFpM79GCmL7LUoyDIjlDxYSCD0CZ8
KjPCmaYZMpy4R1EweimLU5O4Zb/DShU2zY/ZOXvCyqOM7GgulEh5z1Jvk8GAKDWPTdv+ZzQJVdGl
3saj+FfkFaDvpg7BbBxJGUiqzYwdcMNBkwcxL2FDiqBycYVrY1w7F9S1Ffq+mXmxObScfrd4t8eR
06PCkTvH3r40YcViri9Npy40piYY30LG99B3jpIvq89b3iB0J1pvQb7PC0ow00PG36y6PNxSJ9xY
hgbzv5ThQue+skAD2MdPKOI/jIAoE7F+UCqwT/3XeiFIJdd/tEydejPbeSPPjHjTe+7RbTv32sj0
vRzHpvxoecTB23BBWOPBWHwudZN1OG/cD7xF90WvXcoeoG0J1H9iyI6LGGQig9WIh9G8EoL5R12G
YDUs71FMVWHB0owk5r9Ct98su7t67vycCn7T1ZsfOtRREO1Xy6rv/S74p3XGtRwm3hzL65jt6knt
Au8+1cfn0b3arorT5sH0PireI3L4dAzF9l7HwqiOZMEeWytgRy9pyOPJuh8CH0RTu9MXDvhg76cs
2KV1dVjl30huYe9qYevlkSOAEqg5HGfunp92IuNybhOPv7SdOZx5IfhamNn/SJfdpc7nOM0H1793
WbA33mg5IhbN+1N8luVMxX0furx4XVqy/bKP9AYHaGqdSsmt1R9oH9y7xngKXG3f9vKaFg/OlH0L
m+9ZK0JP49R0xUFVC/2RY31w3XW9N1PUDi0oFddUsDxyiI/dtsVOoO3K+TArLV62z5xegUIfd9P2
HhQtDFi9Z/E/un1wcNMPLxCnFXqzyPC70uKgo2VcfW9flP+mFOihMKMi8w41m7i2dLDAzvJcZ9vL
ZpSniRAPklozcq/s9oYovmjCOLuUiSpW2Ol3Ew8B0TkeIxPkeJSuu7RXh6IYIluvYpcCn20eD34B
aGs9mczPpWmGdnM3LM9eqjFsfwtJE3YwhfX0lvW0zE7PObt7yweb5yeLyrSgfOI4h/nmh4RChjVs
pdm/16aKJClmyorHkZXFi+3sUGmHERaoaUEC1t/KerGBf0S+nMEzQmXyB8jfRu9Cd/tr2mUP7ntp
tvpbOTirMasXNuoSlSYVho+utBBIBfK46Pgfrcemeqy9l7lqqUUE45RhP6bhENw3zqtDpN7YAvqL
vacFX7PX0X9gJBuYeYe3o+hZagGeaufsT29mTfo50TSpT6xqLcCCkXp57UE35702rMnA1JzDtWN2
O2kTZEtRjEC3MxUY/lXMw11fL4ySPjq/Kts1bnmk7fW5Us4B38ChdLWrcNt9bULNZ8N8J+vmOtd1
HRZzpocmQIIkSF4hZoe+B0bcjETT4aqazj4Te3Mouqbk/T26UWZBImVyLuOpSX/Kvk9Wlb4Xqr+W
ijpIIB9TC5LOTA/rkp4W3fieOu9xA5051Jn/gmkBVkSvcvCrjJd4ueZh5Th/1SSB8lpf/Uz6TNKT
z5xcTJmicjc9QULul9pswkAbiQuABdz72vBgWMzVJoj1nHfprpSA1VL2V9e1cc0E+Ua6ARKsmvJS
BjPnYC/ZYaMiJhTIs4igEQerlC+T6oibn4PXzp7BW5qtj4K+2i11vx+k/KgN98FWTByD+9AKdrUt
4xtpLR5IzS3/NX4Or9DwPzDgpdoqJ9AsHXTwbdfYwdzx3su5feeLb1V7czOdCMCAbV4cxe1EllBo
jJjNvbkuc1QXsGNyXr+r0vzsAg9QLxjyB6Pc+ngyzEvvrbt+tI5kNaodbKwZT0WthbUyu6MRZPlu
tKavzhVNPLeOOs+y/Y/FzY+Gju+2hZmKAjFAP/f3wluuuvScp0xvTng7nmE3mX2deQtnR2NHRKGO
IlA21IZV9EJVPnnWQgWAZZYDr2LV7hotjcgo4GrVbDx7+tq8yqBDq9QE8/hmC2DG15JPmkNumvLI
YSgRiHcquNEYxZlRYg5epLN4KtZGpUMJSdBsJ9WPc5B2/wJHULBV+1l3QDXkvNVebWuXbaQO7hEM
eMv/5Ysl/Z9Wa2Wxs5VbitBaHHWZKQK6632O1Srb4E53ZzKEdIiLTCn9YyBwIzaVz3LKapHAvWQn
yND20xxtccgnOSVp7oirO+aiDQdR0VkctPVdmVuwYYSe4fCZhyctM9xjqm08urXHzV8vfCFA0Bd9
a7cIz2Oe9MVok8Jm9QXDVFfH/jxeRzbbY56yMAZNZT0asm2LUAeBSzTD7KPN7bxorSaNRaCcf+eg
L6JulkzLXhCRZCHOLjjPZZPcAxUm692t5jypZOXMu9r01RFoqSEiqJ7OlWPkIFF+9eKRKB/zTK0h
JSXAyOuYPRXGonuJ3lbgL4EflLvJhAzxwMcwHlr8aaPnrEVUqWbZrVOqP9ndNCQ2YbTPqwvvmAa1
u+f8mrE+WSMjg1NFTmakYCM2xE9r1PN+XlwVeU0zsYx7w4GqdJm0WyAugXC9yHYzdjlf1EW0itR8
X29HdMY9xf/FFVFjFMVjUHHPobzjQhx4FWelq04EaRO3aYEu05hjrOu5M4bsvi4JowtlFgzuzT/t
Pdq9UR91AMKk7rJsL0xd/BOuBSFLttTwmjZk+dNCZcQ3qU2yBg7ZY/oCCLHqJoyS7h+2TNUXOTbG
3p4mh1As2kE1J1DwW25wajRA3nUeeaH4gydCDfLi3Gq2dZeazrBb08CAvWyWZCxyL1nTsT7P5W0r
AX/ekedVJtbEBNygw39znPrLKWcvVKOcSJ4y02Pe+sYLUk4ZucqbjwgryjdTjUrGWUOkCEwX7E5a
jXWSQoZesUJnf7k3NZEGT85bc2SPMxn3VaGmy9qOvONVajxXdYM1w5rqTu5pJpp5w45mXxnvawM3
uIVQJdn8ug3GAzHEzolPuszuAi0tXaq5Dacs4dCyzsqa2MyWKbh0Ui81vg1w+i4FMayy6mxVtLl+
B7qG5Pg1Q5qQjqFTNZVkvtDqqXrvm1q3v+vM2pZhZ9ubUv0xddatgkzymh7F4ybax46mGO9lC6TL
f5hz31VMOnwH07vn1ZbzZ5vKWeBfSs2A2fM35a+nfin98qlUmhmcEGfalPXih2p2q8er8TJKrbox
RsQENwa+vSDX/Lgr0TbAsiEorD6NDg/wb2rjVvnXaqm3/LdpBcaA0GrpoicFHJU2E7CwpiFPk64r
bfUN1jHKu2nYpOhjw1kY1MLVV9r2mLd2HZwMt5/bmk26Xbp3vezcVIRoI0283somt5rzI+ei7cK+
sQOgPRA4UX+WJBuAe3DnZOOv5kGnsadn+qD/xznzAImlvvAjhZ2Xq/5zrPpmfHLtaQmOml3Y8l0I
YwiOlZea4s/j1K8PayuW9YM+scE6FW4rVDQoL5XxZpPHfEibSaJVFl1Ot4xbNvpbG8DjnV2bvSLx
KURS4bAOttzBevDAWPrstZ/O0JvDtfKmpWMGWBDj1iNhGYjZXC89NAoT1P3Q99KK5972qiQfRmGh
VPFTaqbSVftczdb/HEhBY3Fx9F7kSWHe6sxjPbPpSI7q1Ahq/ehjKQc9VHbbDPNedJrP9GBUtJL/
8Sv3btL0tQdZV2b636iP4/Qrl0Ar8mib0kl+1mgRmCPtxdNrkAexqfxV08dpTWYwC74OHTXEhx9w
14PS5fnWH5VadKbvwnU266Wl8em/wTeX/rw09nIlOnK09mvnquIhcKVJlksLDA7oZ1maXKOOSsfa
C5t8NaCfzSGdoHkBjLshTttUtJ/2RLfX2oNAc1QBZtiDw7br9CokLrdN4yX3iPm1x9Rbz6JNTe85
LU2njgc56b+qJYznKlfTzPeqD6z+NJfQdX9r2YKObUXVt1HvIk0V4eBNw8KtLqqc/cyctKhLR8Pa
2d7A3C0ncy3O/toZPR/O2Gr9v64mOHTX6r5Mz1rvSCfGfiTNv35qvSW2sBw5b0Gqb+LHkuV058lN
zhPj+GxBsSHrEO1+3fLcjntZT83VwSZLcU+fV5326zuZ77+5+rKkDLkawP6/VnWb/gxls4n7TJ/G
7FLxUGUHg5BwLQGTMNd43KpJfW/8U+3DawpuzrDaiAiLNAoWncjwg7X/Q8oTlM/Ivihe9F1cA9jd
kJHmdA1vVdeAls2VPj4MlcPcl7Vekb+PHfzwR7p4i7MXQlnexcd7Mb047ep2SVaqEVtJIYu++zLy
2YvmJs0Yi+k/GKKFr+S/ysiGdM8f69jhOpcF+auCDLFN6MuPXQbZYUYi/NEMMpgxMmXmYamy2T4G
0vfPGzn2J9OqSKPK0x7RFMn5y/xYiZbgESEa/z6DKL3nokTc2/bmR5DDWVNXKAXatSl7mxap9m7K
mFr5o9Mm87CWa2gMPaBdlWlaEfljSy55OeX+PZI2JplA6GcMv62/t9cyrx+Ksu7+FYNvfcj2Rkdo
g+f9doY/7hoexSensMur5ZftV1aSjEhrF3ht6RPplWgTa7I98U5XnW6Le2OZ1uHYphnI/Dr6y3NH
+q3NKuKLAfUFJEA0onnJQyNDLRg1eTr8mGouZ6LJ2iVAZCCsHepXM8rFOtz3/ZgHe62s/CdXddP2
oirZIqDMml+sUkjw1GQXDq6qdhvQJxnWqV6G7MEfm/4hMzSZaEJ82On4yeT11nlDHw2DVZLb2KUE
G+IMNOb5km7D3nDHN6feUAU6I4SSGwxJrSw/IhfuXV/g2NzUfacpYbzIZq13qYkMr528xwrFNqvk
0pxSV33Xg2x2ert5r8JR8gfEOeWLrCgwd9tvmOUHrWEh1IJ5e/S8NjuXa7HteQ82F0dY8ouNImPK
70+iso1oKGjndQoBODX1W7gVLTk7wjDeeiWHg+xm7bHgPaBHeqHP1b1XCqhOt7V2yh7lGTGBjhJl
Onq2UT05YHP/Vq2e3/p+rfurpZd2MjtiMo6+4oGKrKWv71AVoPOpOYooRJc+uK6aaZ2UO1pjZLh4
MELkLkOcpdbwjrZEhV2rfnPVuvE2dBA40zbu+cn/pqbTdkUQbIDoLYAqjqIblzbsmq4xo4HP9Li4
AzeDLy8ZQJZbEwO/9CxFmgEUtY7lyVYSxoEADwsxstCitvPrSK0T3czCfnekhG9vLOcO9wQadN6g
jx0xCdFs9W9mD5ape+12lqZIr6rf8tv0N4UNu4CqzLMeVCwmmAYIn7PqiLRrm8Sd4Gkz+gvzDCoB
4XF5Bcv2No4+0pBiJZ1aGLt2lJTULR6VIHg9Q2GztBkL6Z/4bh63LXd4xhwbxZx8sGXphK1bwxjf
RBtLhRgVwZ2LDs7r71LHd+Ju9MzzNDqPzCDfWsVolMIzciJr0qHHlJy+spMRdqjpPKHaDh1nY6/Q
DT7VgpnNmt293xV+rJomPfWTdUJoi55oKJtI6kEkpqoGmEazwTMdGn7pxUGj66el3dyd00mUDNO4
8MIBKeiDpmGhL9to5gm9JxbUg8gts6jm3YPm8mkJtorPiOdWK28XOzzRUVd5uaPDjOgt0zpDS2aR
SWEmb756S0jKCmLcuB+BUqCUjKuJ7zdtVGX9zwxZ0DXeciGn/8UevAGCeHgb3c2KBj2jr8G0lwT7
bXlcvKKPecmouEw7tc/L1TlrotH2yALmV8++uSE0ZSdIJc7dNDNsNJga+5LrMxu6SPImjrp+NsPW
Mo9uYLb7UTqHPoPtWFqEhUVdPqZZDiepxjhP2QjUVPA9a5OVbK7xJQfJwGf68FUNHzAWUpxbdlUd
gdGN0Eb4Qq0J00hdVnvEHNAF+XTBugHlBV4NBysvtsCqm5WOdeRUaVFVMxmVWfFuTigb7NtbOt1e
sqXsYrtS57bWnj0T9rzzPgoLyBtS/EBSoxMGXvaI3ut1tMEktrm7itb+yBjbbxoFM0rtfnpK2x4d
nFVPj0VQzLtqNK1Yl0YslnqJ5qB55561kjbnbs5LkrMCRI7R6sCk6KlKjzSQQFLz90LokS6iOMEG
L2Ebqm+McLWWv6Ohu3FJNE40YbqJM+X9CHN8MPL1E1HuR9f1n3KUD6b07/NsfAC12DXMwaGS+clt
NO0tT42H2msgDf1mTazBBxMa3wwprpnUrZ23GQ/GtIKS5cPy186E71pODtq40ErBH8OAkgO3Vjob
01AcbWkCc7DbQFBV9XEhCKMNW6dI7zy7VAhxdI6Fr23IWyxnt6pCT5RWN6ALQ34FFRtgE6zqXKTp
+gjAMF11NMxvTTBsr9K2pyuuC2s3BVNz1/mB2pO6XFyWycw86PIWRRR0luMnzVz065PeDTyU7mzk
Sxy4TY9czHs1EOgo1kUSjtkKXdXC4DQGgFBXZzl22OFucKx9auk6EUklYgTDVvf0iGtvSndXihD0
IeaD/El1uiQrT7I9zlt2nNi3EPzN20np/RqVOUtnC6STtOwAseuMJugNh9ZdKckyCglNqPwuZN8m
fydIz4toP2YfVXuOxvS9lnAfM8q2I0twl4w6pVdlzTpflhkxJi2e77GGg5H3pbPYsaM2eeMG1kfP
duxEaMa8A8k5pFsHrmuoYy5SlB8LXJPfoEpmjdivjaeHjVWrAxJvkwWo/oaA2u7HMeVe63ArttsU
6ZsfHAkECk56XaZ3Q8nHwqdqHAeRldBHg/OaSnwSTQFRaprZQ1aO92CSM+qegudukkgd0uzJ3pZm
H6R2FYm+5w90L2gA2a9JlYuWnvKwCXs5evXFiulBWn4rygr3+Fyet8AaQfM8OqFLWx6NKkNoovTE
u0GdrQEwLduu4D1X3jN9gzPNbF1OsIZi7g7OYoSLUMdSnza8A/7XoKafbljhdJmV92gxUABl6a/K
s7u8L45d1R1lJXeW1pQXm/Vhq+FfnJ5sVupSNwB4xDtg3uw6+pImZNpwe6Jocra5hM0LInrgr2aQ
nrij4zEzf4qhe68moOxq2B5H8lSizhmZ//v206s7e1e2zq+x0IayevZPk3GEtrHXo2zhgnbG/mhW
FnkNUEvTTToi5pdUZEHCpkPatSON+ebreHeUSbIfak7k7U311jnGs+HXaMjKAO3iul68qXwv5+FQ
m6zi66j/zHqZ+G01oarr0zdXcEEj3yD4PQ3gwlR1UEt1JmcbZ/rExZDdxCmzXcmLX8CWEGz4xCv2
rNJ5jZpSXcjiODUWA26zdkgSJISbOYhTlW8x1rkvTnQ0edWduZLCvPgPeiHejHV+HKvlYNow3Gtm
fFvVCmw/l1BIeKx2ZY7kyut8BIPFQmFVVrgIciQ/Z9tAyqIWiqop4+Q36JlyA0MASw5QnZtRAFah
2XA85b0uXmr08M7CPjFSz0DKiARG2d/1pT+EXoZFtmwQiGamd6k9Y79kGs1VnaWxv/OTlGX5Bh6J
Js0fYFfqzUaR0gWxS0BItPHeNoqajWk7Ayl1qJTXhyWb/nLzpkhskV5iOZgid2ZvEt36IBhXI3M2
nrYKFtKpqCwDCkaDsXxLoKK4GBRRI8b4K4LOe1hJ4wgDMX2vjfoqayga02m1KFVsobI3n6rJesLi
ss8E7h59Dp5zvQDGcPxfHIhoUjxVRblLlPA4zhRHK8XYkg8fC1tkPhT/uZlt0RxItGAvxcKr0ex3
0NZaOA7UvORVn0xe5+zmoD6V7kivpoa82hLGlug4es6qowZNVvYfCYXIz3zztWtti98O7ixr/hqz
2BuFc9dBpeO9QFYh0uwwrtmJFfShW9KHIWUQGkDTC2/+8jNxlWyKydbn/zVM6OE6NUe5TZ/mVolw
64OaK84YQ0OmTxoiMWJa74fJu9im8beQVx9Wo/aNsu7IPYhOwLF3pD/hIimDZHGEF40rWTFkKaa9
/Jf6yOOnjklws+TV2+z96gc/VpYHEaQ7ER6t/d47xaNFSeoSTOl5yNVnni9pSPzIB6FSNcQIO7zb
bp+t5kx8Kv5BIKN/wpa47EbidiLdJwm0zi8za8QTTiDrzmfzBeN1ItOl0LNtVjwVEOcpwF+AREQ3
vB3dzns5WgTeCmjyorH+0802IeVD22eAlkYErWifq0X/r/CGz3RrEEx29cuWZo+ttX7oDR4MXZfQ
aRphn/x7kT7m+8Ksjt5SnNXWnNtSDRG2AP0xrYNjoykTVi9HnzUxc3RzAEY8OSkI7FwkU49Mp+yK
UzGro93Sk1nVxA0MnnvNRMvbH1u+KOdntvU9V+ODMLQF28PyN/YVFItrWgfc59+S38ed6wXRnUys
cvrlNXzfwP0kQcVsOKfBvWX4yLK0q5saY1y1zRPphCqqemS0g0j6SXx5DAjhyIFksiSd2pmPxoT+
U+uLAzmWZP5l7WFLpR4Kp/ajXiNmsN7Ub9bnaWws/ZfSaEPs7TdsYijGzAdNjG/MOXde7/4bC3SK
3DttIjX0KeBj2qWZaR2wycRUooZt7bD1wg5hZIHgnvysSfJeDXfzQAtmpoq7UrdOTmoiHZp/jMX6
SBv2ZTEI2AB+FiQ3RZSCs94krmYkWci5OMGuplbFHggQKnrkJeUKhNiZ5UuR2U+TMJ5MQYBuZwsT
GSrH11udRJJuG2YMZjctdN04+TErfAVjzO1j16x9qXrLbO8AB4e6La2ONCW8Blp71qR98BQCAGke
HSHisvYZfTNnj5cdPVvt82poY5NY94O/uZ8wCh/BOuwxJPJIZsc1B1bHqzahmdh2YCCITVTw7LtF
FsMxpbGUzBv6fMhbE0o60M4po0DUWsgTiMbZK+lcFte5uUtWoMPip20NN7S14tjImprxZdKPmAr2
5TjPEa+Y4s6vtF/bHSldHocX0BxaRgczFJp7HhChTr2FfxAFnTUg55gvPAIJ4ZCJdP+JrHsyVRcH
avmprP6s+YpHzrwfzPo6gekGatp35vaRB2kCKpYszQY5PqzPzajFVsWtVpjjl2OKLPLm/DTbYxzU
tr5noX5ae38PILXv2wLhhIigUBOtNMMNiecMA553PjIQL/ZXrlYrx5jwG1SI8diOmI2M5aX1lw9D
zCqaFueZfvL9oJPtnpNxtr2Pw3rXqv6+3zQP+ppj19cYFpY/jCb4HmGeo7TYXptifV9989npkAs4
g3O2jUDbz21zXTlF0Zhrh1bvgRvSFDOH8+DmHlxYfTekEDR+hk9I2V9+4/1zlPNBHqsbOTaHBWNi
EtjuwbTQr7VgwuDFen1QeX2UNRi4knJndu7fSgWhtIZTDelV2Pqh2RAkyenVr5pDMdtnsPQ7qF4O
aX2fB01cK3c/5ISZDql76rNehIahIXcjt5dw/0djtBuq7NFsBPn8EKzirIzmWAjnYt3cnghhEBO5
8stB24UA89SkoPvVcg8yN6DpGXYFJ1ZTiGKarL02jXzrrOlRGIqOzvpmZBJdQocil4dV7OtxQeTX
Mrb4rw5igc6897bpUPmojtoK8Tkq9Fzrj66VX6Q+HUWOgbP3odK9J0tRxBhoybikjwzOhGpk/lPW
jXvN7KLUR8tFxFAVsgSgV2+cN225mclyvAUOM19bL/dLAFO3iB3YbcVdhvJgo34t5uJ/KFNsmHpQ
A30UP97AoboJSZACBgMCeyY9MVR3c2Oc03L6j+SSL2pOLpZdv2n6dHW2heIl39NiA0/v5s3PljPu
hlsgh11/aGUfA+QnuKGY0VUGFWiwURuWdajVhCTw5syaktW1EeNgdtB98Wj1OCS3Lj+UtXs/ifl7
C+YXYFw24vrcmfUJXuckFWHiq/+ns8WF5mbb4SApYlqne+V6XtTUHu0BeuJaCOT69Esz7b9lUs8u
/qHQok0AoJJkID3/23KuSOkbsNzmWsUpgsKw6afkJrOTA4pu6XgnSzl9Ulv2sV/MXeeVu3VzYCTL
COPaIdNxGNjTZ+qIY67yU8YlU/dghY4Hag1q4a+3foPlW++sk7mIiPOxy7Xtz6iHmE3/YjBRyNKk
F9p6SE32h9mddlM+nQp9/YNHdDDCF3cE/MD3IApM/8039VjdonBV6ijq+bqaz25Vvdu6zljtxy5u
yZvQ3ETR7wwbfViz+Op6HZ5qPqe0A5mWQOu4DC/kQT+B00EYFuPJ3qokq8Fz5gVQSqQIgyFAvAjZ
BII4gXZLzOMQE3N8BP76V4gykdLNoqAtnm3zZn8Y5h3Fl4/BZLzNGQ3XzdYd0kX7zyiahTWsuQa6
uPh6ZcaqT1+dkg2wXin+zLrY3VwGucm989fte3Wdx6AEJAGgQMzF09ehOwqXeUPVZhiAEY198ozp
iJaQPaXZm42C3BesKUReEluBJcqli2shTX/uY0bD67bStoZgYMpnLnPnLtvM7y41/qUtYtJA7dJF
3U7wPndR0yq5gUnr9r6Ej6JhL/GXYF/B25IZ8lC5LpLU3Lt4XuUnVTrEqph+sq6+Ylq9L3DKYRzo
j4spqEv04mEZ3lqzPm7ZKHlAMx3JWF8zES+HZez/yda+uYKsA94rHS0WdlZzuNdHGrcwX1vqOg0K
FHAzj5m7noPCedLq/GtGRdMH0KOF/+CkH0st6VnrzjUGDOv2i7r2jq6E81Dbh7b38cRpzzR8nLRu
OVAadIdROgtvPH032VfT0+PMlgy9vnZkHO5xugQKxx06HKPWy92AIlhtbwoe1KjF2U87K5nr6i8v
/RdXx7XZYNeIvalYd6aPM5S1oInaFkTM6X4JjCtDFDTQPA3zmwvfAnoro6UAPTTFSnoNO0qFUyBv
StxONjRCL8pfv/PvtwCqZPNQrnPHVKXxNIvg7G3d7+gVn1ZTnnSj4RmEcrV8DIT9uz4S1tZPj/14
h/AlXJGgz7n5WYwDrMVUwH1MdeL52JGxzkMU3txjaIJZB9CHFdr2rBnD42C0MdJX5AOj+Pufo/NY
bhwJgugXIQJomAauJEBPiaLcSBcE5eC9bXz9Pu5tJ3ZjRyKB7qqszFf6hDlsbg56jf+TrLTn2q+8
+EERv9eRvs2Fu0ssniaXbiqZtiiSazKfeDxzYxWmPYIZjWyRfgkTh1kt/M50ido5EzMJSJx5r5d+
NFm9b5ZT/NAtEmLLjD6LrcBhXknDZlgjD60Rzo9jTIzHc3rqsFJW5yZKevwdQh0b1Ztb1+m6TVOV
6VNXE7Qk3fw9Rk6NubKM1kaDQJjrenmTRC23xCYNP29Zzqfj6jnros0xc6E+gd3418ZRuTaKKNCt
4i/XqgOF3o7DOZDT11xPMF2c7Vguv21qrCVqRlRsGRTvW0Y+JXYBohL4JAgucn4bsqbUmFjDIA6q
Yndbw7wbJQ/N/Bz3QDCqCNbCLHYYwPY1qYosowAqc+xRYdtt7bzeeEb/oBJSmCNdMulDe6wCWyoe
WP1SgrMMed/Doj7fk/KOKf2BUhu+/EX/v/0cz32M7mpBwcxKPyOtVGYz256mztfSfD+joKUA1fOo
v9V6uJ1GOCM2eU0SNoWAGJcnL+VEO9jH6clOu39e6Zx5OYj0mexy+ydkRSiGzIcZHaI+OUaYp10a
Lu17nCCOT9Zai4wzH9YpKcSutsjL0hpgsN+5s31IXPO9iKxvz2jOZdoEaB+U+Q6LNVFxsu9yqoY1
E+d0085dkAlvk44Ci1rL92X40JQ3NLZrtr9izE1OMzMYYk9PZXThp9qUM/MLNVl/WmrsMUat+344
WxgYw4gfTAvfmohpGnKP7DJ/Itprz9ssRz9C/PGc8C3VHIyLr9X0Uk3fXooDXqITdvklQxhiLPRi
skgjc8b1UP52iXyJGmdHkOvRmPtXJ+034TL9Rv24MTGM22MSjAP5Y8bkn3OYMIclUILMMN4zCMnV
qcot2Iud2eeQe/CjlkZGUcdDXA8fSXSGxbYduFm6efh2qv5MPNTPI2oFZtiY9yt7vZT6VuLigvSz
WlwaCk8emJPsh4wdie4rv7dfZeo6mkyUoD2o4TZIFfQ8yM2QHN22fpBVcawiOrQieS6X6OwN86Gf
MNrr7qla1JnYrGfGlIpI3aiYfaaOltRPRVTxdU7mgYrvUY+SYHZdX68ZdcTzM+lXAm3pofa4L7Xx
MbYUEAj7jEvHwE8qz7OF1K0tR7AgX3nkrCI23HikNTWyrN2sv3SxcQyNP33J92JxjgN1dY0ImCkI
IA2Ui1VXcwTK8ZOX4NezNYrQdEOB9Jir/eBcGGM+x6I4h013TgGQ1qW6kK9guHzwEE7chWDKfbYY
im3CjEB5qHBTbTKoZX+s7C5ma74KSZ90F0rdibWvffJd57AOSXqXqAHlvrCNUzYUX7lbv3Aw+XM+
bCoPgjtXJWws9ka5QZfot/uMdAjzo5HGzypRxJ6QbJ0p/+dU+TvOMnYWp8k5D/GN9tqzl9j4xvli
FHjPgRuMvR+b+1wFn1K3oiLB0Bgd4SgQTXIeGKPSe1Rbg1FJllXHKgz3dp35bjcg1jFHivk0y+TE
13Ph8Tnls/rLndxiykUOodHfSvA70mj/IgwQAIU7UAvxp6DQSfLheUKfJ4GxI3kB+1wuL6HNvRWL
mkxn+N7c5Ty7e2FNIGO+AfdWt0sE5gPCztvaBn9dELVL0OOxyFyHTnsym/kCUT1ILeNJep+jtRB1
r9Z6b785iXtPm2ODyegaTJvTlRAgXBL+pe/R9fdT73cpEYCpi99oZvYFQZGivYZDdqtT/Nj106Sb
vBv5wUBB6Uzk01b5WtgGNTb7gvR+wdTVCaeNU8dHFpgeBvcwpAbtSxM+zA3mrLHbSbN8zVLzoIhA
qIRLxRs2Gi7UcCHnBhzCZB7c2q9NOD22UqvxJvTuagz1DQPSxtB+iMaskUXIiCW/s2Vd5nQ66c37
OHKjZhFfYnLRu/xAOHJHR/mg6ctuGYuHkWCYp0yyyCzkwltB04FThgEPTYOXw0qKKH5ThOCxQ3bO
8u8ROCSyeLMfmCEMZvdNmXcoLOqLpr7HPqx30xi3reix0WtPulj2TVy+Of0M5oTwHK5drQxmbE2i
kU+ynXckuXB/7Unm2JyUEecJIIJ2+VvyAqjLsmn7OahLZxsvFLP5sZrfuCgOXBJ/IRQSUWsrV39N
XA+XKM5ARQ9BCM1rvFeXi4vG2U891QdOKt6yedzGpbFLzX7vDNlG67K1MXNLMM92qT4Mok7KO8eJ
7Wej+2Qhf8wsRijaW1ovfhJ6PNHumfplb3fhKgrHwCqSG7XYyurYXIzH1sJGWyOaNVSCWan55ZwF
dm1sYozSOoZdQ9Hm1bNch7r32mv6L6aQbV5QIDus2Fp5pnsUubeJI6TzZrpgaDv1QPJhAdFLA8go
TSvg4PPbRBJBJ/5dLdqJhTXvPZbaIa6Igzg/c0XEflh85Ol9qhGlJhCKjtxowWIfsow5Y6sHsXfR
JuufmWD5dQfinQROpLaRol0riBBV5G2YdfhEv1CJf+kKuL/LrdGZf+MQHlskT017dQGO+KKeLlah
DhbOiAqprRTQOfCJPkxyPPVO/dSmVhD32SmtcFxU5s99FAK7+DJZxvtslDt23mxFZW6XbmBYD34A
jJQzd/t88kgJlkGKoXqxo4ORFIcuvIVz9sAFx5gPPkVdUjTaT55hYLwuA37td9NKroiWH6B8ccRK
hDQyLwj+VpDT/jdzsZFAOcPpVZHEm20oB/aCA2NKSSVYQaXqo2hgaDI07sLRouBoI4x11Zq9NqTF
IWktFkPhgfUCny6T0IJxTJKab3NBUoghMMNjHrvwoy4Jaw+Pd2tTS4xHCV5h5wUwFDYrXayxFBMG
q1aChWN2u/WoSAe0NkBIZ8FUoOvPpjpn2a3p/vSmXJvunykx4XIumWF1EzM90NQZ/mKkB9J0n/Hk
7VnWyvwrnR6LzvxXaQ4lHY4G9jIRJVKnKnXX0jkWmtjY3WUgjmHpP7CRHrrcCkYl/yqSDk4mwcww
SoNjUbaYtq0vK2344xykkBlUiJk7/htqhTG6Zxb6Rw9HVLf9TtJ4o0J5cmZ4N12PM7hBAIvPOcW4
i9ubtj9mJ5Wvw78ilXWC0LpD44Uxy5HXZ90hpL1yZbvN0j17LH0MDRzgvFi2OKruX98WvtbmRBLE
8MJYz2Jv/Pww5uaX03ItL0P1QBn8EWGzVhwFnAhkXV2LCtZphltutxdLu0ctm7XtSnga4ZdTYlOz
44ayyKnWwzisPRujX85HrccF4KCUuOLwNPfZawE8fGjvanUGHwK7i5FEB9XF7w1/tW2LR1XUp4gP
dBIYrwm0Y2hB0uAwa6VLqPkahV918sHFtLbuAzzbZeZvYW/ibBkWfq5lUFu7iO8fqnqfE+MzRnmH
aOr92o2OW1be4RjE3eOIaqqvb6VOpF6IS2M3H4nhftrDG7K1HggVbsNU3xR2/I7o9hm7j3OZ/fVK
vZbFtuNeJ1cBS+UDXNlG0AjVyTPksA99Kk+e0flhZdz6xPvpQkhUxrHkHGjz8FfTzV0Jj8uWrdjq
PbQiByrP2otwgJNh52YrYEdkpyikGis19UDOLLm6swo/2/sjmS6FGyhDdpvISa+DHQ5bN3erp77W
Cp+BhvJtZcS4c4ROvLJzj3btQsute5AcUKmCPjOPGJpCwVsQ8+bCm9yVJAb9xuqBaEjaeuzhgCVM
SB+Z7InP5010VLrd4Ofvm/VsmIRHNEth1nVvGOBvi8qY3nj1pxR8b4VxF7NFdS2aKtuEUt0m2yDX
5zEDZF88gsosrVWiotehcfiTNoz3yex5mZ1h21iIn10KcXcy52M8aMPeBki7RlyoNtod69Q37DNA
sLtMBhNviLz5OioZTTjUkqOdbPAM8L8pmGHhenwclXt1x0QioBYmRVgThIJ0YTwYySpVpdi68XJy
0Aw5Y0nkDtW4HTvnhtMe/F3JKjwZFfTzGOY6GaEKll9SOCALDH4DC3w0qeaCURMrbIyLyLyn0Ua2
tp1dVjPdSmdy073DQN0dnt1y2NU6fwVyap2IjeO2Pvud9oCdbi4SiUQJSbvwomkMTdU94DOYJ68d
7iMr7SWnlFwa6TP57tCG+i+ci4yPxnWcs1eRqay0ygf+11jX+Uyj0ExWQ20TSOmXr2zmXWmXeA6W
gq52MqCnxG7BnG9uSQDqF0u4e76eHwBVDlFLbV86+dMEEGqU6gmFrAxaCe7KtMn64+9AV83qjS3y
k6yQxBhovkxYGu1sfk86pIa5T/AHaz0GOXfYF8niMYOtKQU954vVNc6lKCoUr7CtNuMoozVMGX/h
JErAhXlmdXR16tUu7n7Yc0Ccj+6ZhVT5i9Fnv8kyn1O2xUd2fx2E/qy71Y+1gCoMJxQxQNikxcb6
2zE17PJlvCdH4Net9Rm6xC0sm9C7lzKfShoLZ3DxaySOgUOQVEJXURNUJWKyhYuwbB2CiaQ2HG/Z
i1hhHcj7eT8nzWPtxGec7D+LZYgDDekXn+s3OzX09ZITtzbEBYfc513Wqu4FSZnelad2HTfQGFgm
l6yVBEePMRc11Q1XgF3H9RRP8TpOp0+jX947gmfzstyye9q7CYdNIyxAQWH4UFXZWSSccPQvyWos
EihBw5JhpYw2MBR77AewDWuDJWEihTlhcCCvLV6tVdpXtz4Uzwsvd8mLzbcIjqoXvIwxWyf2g4kM
POHTZwqI7a20wG7Mjv5bYFMPVEe6hWvyviz7vn+VsVGYVlCk+jzoBaJ1xtYcQ5E4w03/m5QYbJpJ
NoDaCHXJBqZWgbWC7Y67rph/6f2nXdsJglfp+JS5zo4ZN41RttfwJQJXm/zurm5auYYsjyMErMyB
kdctt9yg5h/I8mFamWYKT0tjRJGrcywLUu4GRJKQlU9MPGKecmGcbKhL/lKOE4eCIM9LzyxTzloz
0zbMdTbxqHMx5/YxtaN+G6r6pZrzm+sRZC1qY5uDhl+lM6XlGD2YDb0b9PjVBAhlHRlgdNJs3Dhh
+Loo57Evne9y8LifKj/Py8vY1p9Nj+ux0hhAsoLFT1K6GyGea8xkUHNKy586GxB1HGq49qtjU4QP
eO5P7SyOaWvsTGuQiMofLDjTN7lynoHPvY4ulgtMP9dSDd/ZED+qod+XqTynKeJOgcedimVnxcal
TVBBhMi3ST089ob12RXR+zKNb0Yj3lH0qUB188iMdKP3Guqy9yPUaO7jqZt9JRB4k9QYdouLAT5f
tmas/zLMWqX2nfNIQptsM1lNe6WqqAHmAotw7iJgACklDYdlaA37rmaRPE7BD/ovk1QRQT/HbG51
xthJTzknmYc9zFNxTdN7YbhgPNUFpL605eFI7faxzNxi4zF7TESp+5nkxtHwFuhu+pDRhK1kAVBf
9An+a5v959wC/6DpQARQ7YeIiNgvYDvsvitWUvYRB/goN1HbFGtVmU3QxtOe59RaM5t/boSL5QEZ
1SYkFGQjD2AVKl7pnkAPYetIRRcOokOXii+3y05zhv8f7hDEo9wbAxYUh5u4xu2sw+IWYj4mwnw0
3Ppv0ZHllaREHTXqpwxIyx7Y8Lnj348dE4/O3Ie1o3ba2PNz2sC9zAYc6n2OtqTArJoURV0r+6MC
bukndvc4ERAzgUEtvPHYcLZgLxJmj+OxMJ0iAGBGRCdt2WPFQNzW3GtaiR+2xcS+M3jc3qlGBRre
VSemBLve4Y6uRs5ZlfUcTiXEHyTXJBhseY1jzhlgEbvU45nsGPaEeH1wS1EWzmMQd95Hp9nvEnBN
mIRnIks7mehPXpEc2ANFO6XlDHIrzLh0dVf2rhynDv/BqOhRa5YS5331JAuBmNOgA5Eqwh+VfDY4
LxZ6bS2KvvQRtNAsOLEQtrFgij0FODPYeUieexeUSC7Lf2WBHqoiLxj41Yu7PVcNIzIN66LujWHq
KDLsakw3Opsc13HU9bvOi3PsuFV7ivSR5rvGkzNKLGI2e6Uu2MLlrg3rkyetJ5bUGxujdF691NXJ
Q0NNW3oHLqEgxFIlACvHstH9vrBSfN+09VJfanAm4Z83AOahLF9jtM02qYH6S6ITR2NzJyCgf9Y2
J83Uapxk/bWtJ/rm6C1FwKlT57OekfotFgyx93Zj4VNYm3lxLvPsDQsVX819D08M2kI7DAaNkYlD
IObMxwG+qH7XS+1lccVllNabh93QZuLvLvo/BawqqxLIwkKedQUSHwzG1GbBMg6+KixE7/RuXJcZ
I0YQj01Vv3Zw8uqW3KMd6599Pe0H7IxmI/81k/pgcYkONgVg6qhZr0UGoNRKhbFLAPxjRIko5ArF
NMQwx8CdBKQSrz6N7IFyItms2rb6YMzwMCILryImfID/9OcspkCsHft1qbrnjqrAKru9JqF3dMvu
3namVfKixdoD2ezXOHbOoafR2fdHKzZPon2UCu2JBucOElgbdXU0NIgPo70lRLqsavTadQfKCELf
xmrns1MSlUuK+RZVz17avkKT3jHDPQz5ci2rjiYHnEZm+KOjofUixBU9iiVl1hDLV56pdj1hQhXk
zVC6wstiq39uV05EBe0/u4FPG9F+6citTCR6n++W5t5a82hHR+yNzd2f/Trm0aPKwmPMhHAAvqIU
zVCEt2UQr+wp+clUvAn14qFHQeiHW9arswUYKs3cd8Sgxz73MKwybem73TDcmP2ukpoleg6NorWc
wrwa76zIrwoN19eE9ohEh1M2fcfxsc5LeOFArpTxajNxT/TpVDX9oZXEeQB+rcoBHweuaiJhp6rT
v0Idh4zLJWyZ/ctQOdCVATbCIIgmClKv+0N/bkd7j7dyFXr2RsjOrxacZ3MujxqHaU1sGfvWQzTm
RzUlp8IrtzEk8bYi2aq3FqiWsHgL6+Hd1JxDjrMmHrV3WHrQNu3HiYIFJdflXXUpD4oBt1LZgXxs
29gPLZ27f1D2trfpZMt+G5toAW36HmJwYLHbIfZ6H60ECbZea2G9XSYXCOFnY9hXUmU70ajP8O42
wiG/T2n/pQYpT5tfLMx9VnnT0dGMGv8w3pzOWABmOCb5BgzMRbTLR54UFfHfT76Fj1xbIuSQ8p+s
Lh43bhRFvmXBROi/KwKplMA1HvYleR9764Y2gyY8919UDc+ER33wyFuyeddOukEl5aXJ5Q+5CxAe
6lCP2i9lazCECGqGe52gCI5Dvykcjy+89O1wXhccw6R2l8BZrL2DckhXSd2EyynK/kRGJlsl2EpR
MJZsOkinYXRWTq8NfRR3+cZwxq3hpofQIqgltYuFZzjXGAdnI3ZN/XkszbsYzAkBWcJgDdQmRYoA
cmazKiGcTr1FsVkp99wzzB8r/QlkJ1FWK2NivJwkJz1j88xvUp54fojtmMMOqUxAgQuF2NJNn33j
bC1toVLUln+EQRBpxU5rtROJ56cJD0REbIw5rIp92J47PMRHJVmDkbbv0YxvTC9oPsY/k3pg7cw4
B5qm2MV1eDbwkREMO1ZedWw9YK1h0dOGG7ZkZDGkfp+BMs4Kgw0lQu5stni4JohGz4NH0+j92mjz
tTaTPGMKAoGr5WkuiZTWQoNQVB5n0JRgtPt/UdW+x/nAkTNT4diy3Go516JTDKdYpPuGyrwGn9g4
YPRcrmVpYnI3kBjhN2cBsvpbwWLKlSPt9eSBdSgyJYI8FuJI1/piGxYhfKxn3DxkmTK4/7i/vQXf
fDV+WmV1maTCxt2uBlc84FDtVqKErxc37VOdeJ+q8Ob1mIYviQM2p6YV8GL2yxOjI92+4/h+RY/2
Q2mvDKkO3WhdKRto3jWOVW3lFdNDBf+P7Jw0YM/iu5y06WhhF6NX9ytGZVMNFNn5skGJ1AXQD6wv
C9VdhaMvg4nhPuvFK9AH3jI30MB+lS3NPpNLHXNXnL2Tu4GEhJYNfQ12UUW3VOjVbly6o+v0zx5G
OOhAAhlbtRdUnRQsUEzHBpprpp5ChnU8bluvqK5ondWqx/2p4vRYxgoLJl8RigGJwNp+D7UpJ/TW
nXpDQseKXylW10ZvBqOhPgxqXUyXnGymR2hnbDS1x3W4TfC4rwonJiRjw8yJe+8pIlziZNp7nRZX
2MkThaZ4YmUebAfnWxnJfmwZtckwWjPjnijFMH7Ek5NvXbcNhnq4gxkZuczGdsq0ZF3IX4DnnF6c
MqyWJcadHYaSakF8MpYMujZFGPyBte9zwazDXD/NDaC8oeLZae9kbXkO7RTlutUeF9hEKw9rih/G
c+XrYni3pfm4DBhzQmldvNqjEXc0qrM0PNjMlgecun5vuBtvajh/F7pC51kX8XPBQiImxh0YEQda
odJrKrTZ+nJmbmbsyD7sDx7sRacSttqEWrG66q6JGdv4bhHoTXcKiKIyGCWxNBM4bwGxqcx6qFkF
stVC95qrMgooRS9x7m71AdcVE4OfqCF5BmT/pdUyF9xCyzaCIgZDk+mP05g8hbb9gP9+m8YJ1QMW
MIS1bmtl1DRDT9+W1IBe+hFhpFCvlfB+2e5EL4Do1GEzqmKGt5HNT1YB88KjbkdEiGHRVfaTg2K7
rjK0E2kNOC7iFyJi33Geb9q0DvraehaFfPVoMlYCDrlptTsItY/yPqulxeR0zj88zXhR0vwadPdB
aTOlZXhcCJShipBtn8hnOPV8ESGCdm+DDk5FgwQ6TpdksF+Y8DE3iAkKFM6vMz+QuYAf3BLZqGWM
vsw6eGe2n5rKPIdJuidt6ZcOBkNGRNY44djnZ9CN9zExdjkHddTf5xkd+51DPhxBsRx2HHi2FuSu
tdEnB5gBECClFs4lTCilvxTGS72QNJBhtyWJT30f+rFNOwFZWJ/aD0wgM4/Wh2GFa7dzd4w8ra0Q
CEZjFJ3ixeBCjFCzmcO8l1yFiRED4lOHPCwQ7sVVWhUPkE7T01K7zO5yBscPe9V57Kz+NDSYrDx2
DFQMw/Nh/m15l8slxVJl6Nye+ntnchV4blqiw+tA+fPlLv4zNCg6RZA4XmvT6E9cYSmG4DAez25i
nqzJ22F58A0LoJGQl9DSeI8dDuKMMTn6+jii0OAjTJC5E1QA2ghjF2Iui6th45rXGGd/NAIAEYLK
NZTmG5HbR0Sx9ERsrDp6nfdjz+aOxPyBsB8hwzAjG4HVzvk2G7WdQzjkY2rupyalAMgu4E5+cXhw
qWvhv9HCEkn2ZFn3Sfs+hN11Cf81CYOMdH6P8ulqtKyNlMTPN65WXNJuDkSEoS4zqZIZd0+6fnTa
uUA9yyDEVO7aAhUqCizphAb8UJWLrxYiUrr31C5lQCImmC3JNzUlQaHGZ9MhsVeXLYMji6WtZlf8
mc5w7SIj3DbhTN2A65XMVYE3Gv89olaDvXhxqFCda6Sabz3h7EeVu1P6YoflnsiGZnmK3O4rEljH
PLdad5EsaDr4/Zlxe2P/0QxGDhJSBLTpO90wWIWElbEuik+yXpSGDdUjz+MTWveVT2INCuUw3GsN
kwGZ2++k4R3vdtuphNftYEvx7EB45aeGD1bvh/3UNSevT25oZCBIWvQPplpsJo19U5u2qqsfwFjv
PSDvbWxf8Vkaa52kL6N2Td+gNPw2eC5YPFNRr9bbwTR2FkbJ3q4fRse6uVNXgQzpbsO8LwX5FGPh
DY3YaBJNJ3ZY7R27es/VfefZgmdesSIlY7CPQowPBWhwKttN07g7vd5YETFa8W2E+AL5hewdCpC7
1lobVhVcVzVp+BRAUg7W8zzhCe+LhyiEipa2L0z08NCB4iVBa4T50zirp8W0n3HUbjWZ7WWErI9n
euBR8XJ1UhNVmJ2Yv8R2MQZPj0NI98mxvkl5UvUWB+C9nEvtwVsLxRXLF05SwtYqStM40MuFk58t
LW47ahDOU34g1h+gf98Rmy5B8qW5sWKsWLMX4k787bjN6pIPjmG0oJSF1rLyGJAyAgCsVnB2J2X3
a3MIM3MQH8IAgtGFV6+PXmnWdv1iPy6xedZIJcHL17jOqas0Mjlroxz/tfcuFGfNu1Pi9CFO9ZGM
aCpG/lyzdn7lVMxq5LjCLEZh8sve+E2XRvY2iUg4zdo6LIgdmZp8r1TO3CJrvrqqD6Zk8vMw5KId
E7ZVaBXRdmw6QAKDaQYFNpLqjRtsWPFXIbATphqwfaZ9PRevIfV1JA0KvDqQZhrYCTMPtfSMoXH3
2b0HArhl2pVxs+p1epoiAkF1qk65yoPFCmnBuG5bYJX6JM5QG1gvnz3ddyKukwygY9hkx17DEags
6kCTBSqIYO6tIQ00WOMRK1GNS2QAPh/fHd1lCaYfbLI72c/F6F2NmjM3irH+soNAu7CexKMoaE+g
pU42Ob9qag+DSXRAb3DY/CBcg+BBzs6MT7py/FcacR0Ay9dZ9N9lW7WEh6FJ2JH2z52d56KeqHM6
O1BjviHZi0WuxKieOluPCnNFvpyuaZQ/JH1fqyV8K4zuW4UIYMgpBzF8tyaqr5XF24VJfEgWUozY
KZLEYZOGmP7K8kNbCCC47nNJu8HG4m2x2Edzei4kl5KBS3xM6H+lZ5z4D65hT8GOPeXi6NPnkLtv
5DtxDsEX2drJzHOY6P/SzHgcZ3l2u/Evnigex9StDnZov9Ru/T3rBM/r+6zL5NONQmgKcXwsJgKV
jrdz6SyGlHxiyyCm6s1NXIq3XK9/SdMeMvPBJs5fekeYQP9KRATRy58w0R5KPuR2ng9Oar3PNYd2
m+1DwRcg0YMgl3aRfpHsOx+04pxMDFapWRe380Eh8wCiZiWtry+vDgN03TC3bO2Be31U8WPDb2fg
bEwpmFhljgl6B93ofuKRd5RrE8tlWjX86A85gEnFiLHCfFrgfl3yHbEcomPzpiNWP8XjftI0P+po
yfAvjwZH1tIEQs9fvLsZhkPOoE1bSMDlKMhlV8GO7nkg255lWdaTjl5f5mmAL2uKbuM9oFW9CmqR
Fos6svK1YXFKDyKRB+ZNn9PDcjcMasUWJhYLOOboNCQ3O2UCzGvVsJQAoXWotZ2cCy48d1vZ5dla
rLNr/RC64JtPVzkhVmXSrshy1cq3lEGBY2OPi37cxVsDpHpRuXNj5O5G+d0zDySSVSu7sZObviVN
7vbob+KLabOfzv02Q9LQo6/yji33Jj8uGGf3LyNSk+ICrDS5yxIbVSajDwm3mcnzXlJE6eLmcMmw
fYcfLSZZyNQCCekNTsW5LOuNim+qqza2lJsZ5uzdzo2hHbpAEXSIfIXF2FJ6d9roakb4dkexFgMR
3qY4aEwj8rbdN4zzqzthN7IRk7T9yNKtFj1tcE8p7nQDH1/vIY3A45oYqjOww5lCI0BpVJdfpYmP
ISJ1iToUhRtcd4ROo22rDQehf9glRoDFXFWgkRITD2T3oZkn0KV8/WT9xxdF4GXkMCQoTq25rxQQ
WJKg0O+AZXM6c8N3RrdtwGkCS30YqrdCIxvthrUfx6eutXDQmj+N4trjWqkL1HeN7pqprXoWwymf
nstpp5Nf86bdMuzTufFtDVhFGSLdcO3IfJuOWVBF3y5iRAZZxF6urLDY6BpNwp2H7hzAjDy4Vrlx
MCV4cfTp6tFJleafBWRcebCZNaNcD2LwoyGCQmq82EWFZNx67FeQOJuG8YdVgqsI35E+5gHLBjnX
e7UpGlT6WZDAbVl+QMcZkQKsD3BJTqbrXuxC0S2xLU5UP22rHrv5rAHTscfwKBwtmBNtLcCKJQxs
Z9VuO+5ea3qmOUjNL3eOmWPtZoS4erIowoxgcuoVDTU4GcrZqSF2iaJd8GIzuV3uok/Hoop62KM9
MutggSV+SLHUJwCVvTWtsgj0omb4LrGiaikoK+Ru6W+9h8ppe/tpekp6UG24lzJC6NRLiOlLszF4
i9yuOHVEQa2HKAbWx0I8fn35RLCarQePfXMY9RfBu2gkvqVtOHCQ5G9pBMTYeG+rvRazdmd6migv
osvcvZbZQ28JdiLchxTfGJVWNbMf1wii+4TAtQKjx8hmv6WMYkg+2nO+ExMzefZEgoXxk8FazfLe
YbItouo3XWQFCxxYgVu8wAevQzKLmFbAH+J1+bZGQGEZieQ7JTpWW3PQr1bJFgN50uWGluiOozfi
r6V9r+l+ogVdjhJyjvl0U4bZBNQ0LFXN3uWCMPHqT+bmLnYaxScmurw51epWYpeuiXIt0Z/7GdYk
OpOHklYU3dfFnWhwCUIGAA+0tmFQOIGcPxMdhPZ/HJ3HkqvYFkS/iAi8mUqAvCuVVGZC3HJ4bw7w
9b3oWcd7t7vqSnDONpkrL6xSzNFnFc2YDMPcRjQbKI1hfbIWJDjIrwQiGcxCk47QqPycML7s1Wzc
AZ2x2ULCjTny26MR/ur4+zQyydrZHSSkLs7ZVmevC8e9gfJF0vHCp8W+5KbocodcgoYB4+g15PE0
msM5gVsH72GoYeVh88r00qsj7nrqT8L6KOJ2RNU4wY9pkJmXnlVH24y2tM4ZWNgsqydjUfMS7Dfn
R93Z8c4xZcbkXzP1wwOgmm9OBGdVTbeoefdtDMzZTH/LhOy1svntJQOsoMzCf6w7tHr4xPNceVkG
1KR2RPRiUQSPYRZfegipvgQ7SkoYXuGFOZ8lD0dFaGRYyZXlPegAaDXgMmLsHuVobcmVc3NmA5R9
rhbTutk+kWjRdOsCATn5Va9Q32E4INpxVu8ZDMpGTjxw1Jj7LY8ycx+12lpuuqtFJcnK4a00KApY
gBZRvMvliy0DanztjGs4nBhBrVR6YGkmmGb+HFk/9bp0SsuPQcHxgAQQ81VuxG/txNlegWMzq4Mx
3KVE8mzkjjAF3S629ibSRYhkdE2uMN5lDAOoTsAVrXJ6NAYrernNzXc431aA6bhxC8aaRfnRSW8t
4hAlbj1LmlHOYBMEyhuSOyUvbxn3RXivoqchv8vmoQnOgwgZTp4n4Mwd7ryKlZebAOZTpj31qmmx
rGMUrH8Tobpb9hmAL9nWvebVxAYg3bWD46sp7y55Nzn2VoPInUx/7eeN7ryUhBxp9KIlvjoVo/ag
fyv1iMf1rCcggDak1pyc+UNgXEVv5MEGc2PY1D39N9PNwjhPKBrjh2XvMuVul+/wSQ3T9AQcR9Pe
JsHd5AE0kt2s+GhzmDmg4LCVdzIxGVQgJmGJul9khouWV4TbYQRzS/DVI3bOJttzTCtOn7lj7zNj
MxJfQ7ersd+M8ex2LwEpSwaCUSc7RjWpEV5LFgxPqMAmGwjLx2Z0rLhQQUMsd/Uqg6pAtB4DOsNX
kunFKXsJgDMgMVPj8rJD+50pgiArgfeH2WMQ41BGfouB1nnM2nCTy5zcFiZyUrfvm3RfC3wp1aXM
S9r2O2v5PUT8aw6rJirl9RjPa5g9zBOqVcSyU0mdzxzhpUUFDNiRab3l6tOJrR80XYUABL6HFhpm
3PgGgX1MCrTmWcOlanctQVmzdBX6MaxfRXsZcT1mZIcWvq1m33HEgyp15WGUsF4B82ONu9bQWAaZ
tgF++zlBWCU1zfRTOd0U6Ogt5PHOgCgxUY5dnv7ZuCFaQ9wo7PYS6TUNLnWueVZPyrZgKSYYhYfZ
sanEfmiJSZGYwi25zPrUARmusUWNa/47u07+If/WlWMT8hVFUDX9zJr8MhTDc7bjk9LOG1NiejbU
nLql9hVaOH7hec25sdIluNXs1LGiAAEOOF8sAm9EMKNFS1Tscr+hVF37yVOYUnQfI4td01nFKnZ/
chbZmky7rMYz8ggq6qXJ7ab6oo0jqLfb0izDqdkGU+KR0EM65HbOxT9yD9GYoG1uC0+yhn1K6lbY
5W+2PK2FQhTlNmkHjldB+lJ/bRNI1LytJ5h+jM1ymTGf7LaoOtmOvucSun7N2PQyeFT9d6gOM1W2
lZ/mWd2YzHTs6SgplTfUlxA2jJCIvMLDwKJ6SGQkq+05w8REJkGgwoTdS4Ff0hSmk3ZEsboV1QU7
PCcKpLUOJdSMFiA2xB3FuDuQA1V3zN1S+aoQ7TZ09QOc2dFA8qUw+BDWAx9ktsRV0uKqyC0MTbpV
jvTUezZYFGSBGm1TsF+FuGJA+dEl51pWIyViDn+E9DySgTULWNfEwwqihYoJiAiKtcClOH5haYr9
fyH/RBstBifV6DsG9iSBoDBI/3omkFH7LlNBjFiZEIY50V6X3gsWNY30LcZip8o/puYAmSGNgYlE
U52G6gn+npebMl8P9iI2jypbYSy0m0lAPWe8PticmQwrY7F2LNUvFqA7BOyCPxbNCSSMya91lG19
t81HnNVNtCN46jXRg5e4O/XV7KvhDycQSm+sFQLN30xXZVJ5Z9wz0tHQ9V0OJqcfbh2XhHwvGmvH
uy/b3zLFYN69t82zNPjusl3aPCI88DH1ZxLg2KnD1wCVb4bWFj2ElxoCjXj/VywIBBFRQoHppbpF
3ZTBDm8yHd6p59CXm1XFcHUgRMF0aw1HlfjAqBmp+yZUuIqkHdaksWJKiqZbr96m6DmH5P6E9CIR
fWF+JR2MH6F5NV8zSM1L3yE9mFHP2/uWDibGvRZr+BfTF/xxfD2ZF+CTHAY+KTESEUkkkuK8jIY7
JY9O3Q3FRKN+k0raU0XaADL1EE5ZUnfKIzS7Oa27ob0FfNSIPoviy7ZuNsy+GsFCUV5GdoBO9mzr
j1ad3dbkyR7fRbJvkU9VhL6xWeC3mX5Ri+MfMDhBrO1y59pJsyU/eem5qFoU7u52bNxJIGEWYmWA
RmP/upYdyFK4ruKp9SuQwt3Eag+jKJmNOPFmQnzUbU7XFUiln6Amp9WnlYI3YJeH1K42VWNuAlz5
siafUD2+cktAiZNYCk+IvOKd6DUvTYN1XzNtiZp1ge1q2VPhHXHpQxHvnqzeuMVQtRWkPrYxbnNe
8JITaAZoN0sq8S/6fuirLYSVI2rCnRxQdlXpE5/RPSYIEAbveiTQtp4csC/MfQFiRYRiRU23Ghzb
izNMF7xtldp6YMM8nN8Q1H8Ib1xxuSAmaoMd5Hm3Q+mTzHgIUmULnXg35M5Ndj7Jir5EZCCEQtpW
BqjwhhJXA0/ADT/pOb2nDDVWdnNMhFoSQ5AKcB1Obh3a98TibIyhrwTJBmf4ERPqzsRUvbbQWl3m
gNWvUiBhoewin/h9MC1GHBbdQj0RdMFuKlx1dgaFMEt/a9CyRQ/PcIhPqTo+ZlRUqQUnOq0vKp7K
vM82eq/9kxJ8PcWzMebXLPttihBllngbBanEinYOcYHXWnKQo/AiRLvrDOcvHJ23iIVsU8l8J8v1
cQWb5oXpS5tzXBryD8uS304ZXNtUvH4SZPlVe1D5YIlqdIY1O/9nUaIldJbpqE3R1s4wvK1506S9
h9zCtfX8MAz9uezqZzM1jJ2OqQ64GH0AwX1rw/ThyEvSAJyl2NvMlaJyukdM0jRd2ViWfOvJA50p
XFt5YO6rveCe2YBaY4L9XuXXwWTH7+w5sBE3TYoHh9w3hfD0cdhznnylMb8jBy+EuF+YBZc0wnOJ
h17XeNKZPST8HjYlSjYU297WT6myuAdPinAG3EwqNTI8O+krwv3Ee2V9zEjXO/UfFVBGoIKV/0yo
a7NEcqMxe3QcJpGSfADi5BDEOyKH1iqGIWfyn0zUN7RBDDh+O4P9sJXRSMb0Yoa57+cn3Lz/G55p
xGOopOco8BD3/oZ89KKX1waXGC52OCHU1paRbBr8VCW4lLJQIMR/D9nrSGrZYNa+inNNBCb6RPIE
dNZXtnkap/LSlJmb1CaWQYy1ZbOf2xYmpg6PkkyMsXsO2MQKOTiLufIUZqncSUewwq7VMF+roqvK
SMPOpV9GmU8jfSTOT1w/EgmAaWAQXQbbWhHUuq2rz5epMvCrdZCJAM/p8r9K4z5LEaYbCi4B3vYZ
nKfB+KBAiWFNjVtahV9bxKM4yZYbxBUzeYDpcIxjdZ92OOjEDeXCTo8eSx4HgZJ8tDH1WeqhPrrE
GerxnvSY5j2WIQf0I7luHXiGZfgTHqW49+rUQbSj3sK03qqM5hfcUDDQGU1QKfACq9Je2FQPvbY3
YrauWQTPyqGjpkLT4/ZF0ygFaPqB9xoKZVNh+yY3nUQYItlwfzDveckqL8tM0knmGIf4Pu3Rs5MZ
VJehZ4SYYeChnfrMwBGfek6lgdkMfdQxbW8At2BmS1j1mN+YfL2kQYc5wHo1s+UQYsHJT6xRq7XG
3mCupzrmRpnlDzlYYDIGxAJYLFJHl58g3CPwfNVJCJfzXrnJRraX+/43nVswRsNXin2PahpkUTSi
YRhzqMGplpqroZ++gQbenLE/C37LdT5nKDXwdy5yeAp6aV7wEDBv8tzwG6uZ+BDS7BX5W3sppim4
RHX5sHWyuxXdI+6bqz6v7xnAK3KMus9eg7NA7BxHRBGgy0u11ykKf/C3PaUo/QX68WQM8TvOEbW3
wulZC0gwMYlynlVTvyaV8iX6kbZAYzlUTqL3tFpgUhZzC6Y8NTYw1A4TuOuAr7pqevTPRlPRuZfZ
xjHwGsTjxYySFiOI9KOR50Z+TbyZ49ErquAlp3txWz7YtdDLCjdHCFYl1R+q4PCdBB5V+J3KxpkI
cTAWibRWBMTf8HcmBZroRsXpMRJxQNSt+leleNfCTEOqMoizhXueuSXRYKi3pfVQKg5i9OouM7Fe
pkJXFRDbGqAkj4phfITxtLHT4NoXmR/O5b5r5G2kcvoW6qtNSakU2kYdrTPufctVFHg1ZoowXH9p
NMb3RG2tdFH/lTLA8VB9hqBcsc1HsKOxhxqytI+a4rWl6F3lGngIfHmaEG9ykgLpSaeHJsePvNFN
t+hNrnIQhDGQhlTpD3hCgZh2iBatTbHkiqdWeDFspESOBcOWfWkpsxM0comhuIW9Iz0OZNjGkzia
zbBnYbMFV11uknx+i0tc4CDtcbhZ7hDSRQ6SjwrtRWSMHoMKsbHBqrG+YhzztMS5yiNDoxH1B6j0
IB0/kJ+QkNYygUG5y0hSiyzi2Zon2QenrGtuhkJDircSr7lsHdVxZumo+iOB2c2Cj+KIYx7yEIzc
sbm8lHoHFUFWtnVjboXOtoEZBfdZXfEJ9/ndDsPbEKMraVT7ULbZVxQzOG4JWuoZAUTzH7uQT70m
UVn0LgDnt8EgzYqMHTSmxr3U5vs0siqDq0HIhJkepYAThwBcx9QU6q/gjdixm6ZMDKXTi5nnzyGL
TqIL/y0IJU2Mx4bxZzBKu7CcK1/rez9QGQXULHsL2WuJBtNi5Vyp4R9zV7Bb486Q9V2LThTLZ+6K
UatWbUdJkVPoRL3EKFA+p4rtqQQDaAkj1bDCq4DYrOKOJdC2aexdwrY2l8Y99KptE7UurBSUgB11
KpsENEtHScL6n5mP2mYBoaa4mJZWpqKRyyfrMqkp7Ve8aQEJEBBIrobJqrbYBZOyJ3zDt6sMmjqQ
JAd0IwsgNj9y+jKrgV9U0C+G7zomhk5skSV4Y4W/jxuQiMFVZmdrCA9DQ/2L/JAZxglt+YYUpF1p
qxfT6F7hPO3GIb+R5ewaVJohSRq9Il2z+jdGTzYYyL4x42wWlHAUFDd7yi6cTls17g+jDF2DlYxU
Ws8+lbZNebfmdwN3iNy/yrLkEzbwaUtLCqH1ItQrcOJzqAEfGJKDYNsnEpyUtAWo7tfzZN1qLfUi
MwekRw6kifJhRhKU2NXemia0vuXacY4LsYpoaBejj9tZuAuoBQsn3qiSRXFI1EPdc8fr6PbMYxh/
qcuoTqr3Gm4xVDet81VMxBJ1oNVYQESR5lkTRRYvZAHWMHHYmzn8PgxM9Jc5pFdiu1c6bzIr4oa5
AYNonmlix2V93wXBqbA1MrygoHCT9ma1kVX8DMFv3jv+mOl+rUkbwpi2xFV4hYUxW1cZHGFJd5iF
p0zvlv6o5Kak5udL+9Oq8l8mIbzqJxvN7Um2iA3BDwgbKpjTbRgwn04nXu7qj/px1ygPNS+2ZFKs
WhP9Q+TVWXpsALnL6b+0eFatspYm/UMbjxOuyxCnk5E4borMn7ijdSEoo2uGkYiJuF6W3BssNK8x
cPACgWwsk2jP+qVr8SEk8EFKjV6Q0THkxUqFy5U1/YuKmkpWQJ1nI/nwEXaJca1IOZ1bg5gAhTOw
Jls72vmHzVSdWB+moIUHZSHMbsqcbWRaO20hky3BIJlgVlJSpwE8LMFgjFS6Rav6i9qmERzimCYm
ICvdtzk8lGXea96XcVNvk89I6FtoOEfiM7aaLK1nJzo01P4lvpGQJK+g/66VQyoMt0WrZ8zfRE2u
Q1n5UUmqx0jJ2JANW02qpd5BFDFzd1LCLyWNXhRDeEWcHInJOOUzYLyR+74JdoVD7GiIqTv+Q2OV
iOpmDs23FJIPJRwqgoR1LsYUxlOkQRxsm/RiDFoYA3d2pW0GpHqjddchC8EqIIXDQoM++gESLYck
H3TzvsVbbKUghqp/ffSW22R+M2NRUPGq4CCipXKZFnoAo/CBMlXHkAcBByXAUdLlfRjh7R44Wqfp
k2PM5RY/1m14lFlT9/Ml1N4d2ZPEG3BT1n2gauXQH1vrWSfjv8K0CKWs8FZrT2Uy/zgh9xCTgTXI
J5EDT2JrpeY3RfyZaFZC2hmAmHipF32D054cnArWdJeptsrlay3LbTEFHppPLzNeAxbW4qWWQuK0
TjkDcZOXq6tg2QKLQzWnKo9RKp5BI38pXY1pGtML4kn+pn0NFmeGrwFRrHdgefBhwcfZjmrzJyT1
G2DGlIyspyIGqoQzcFgwWUtSQpnmfYs/mplMJl2sJQwWVbLIYBsxgGwl7Cec17mMqqrNtvO8bH3G
QwGZftKAfrAd73BjJ1p+ktGZ2eikhrrBc9S4pFUiFFaGRw9SBmj+X6I7yMDrvc0+hCe94xHMyY/u
cTQRXMOj/kxnPMB8tTGLblHHi+3nSVQNryUTbmx6pHiTVFlDbsg2AyACR3+02QvyNSFO1Ic2EmXp
UIXbuDsmCHxhVczONqXTQfRK0ns9nSpUdmHidfKW8WXb7bisBUiOiwlmxXlX64c5v+cDKjrEurP+
nmu/BusRe28aV6tUPCYmnF9xtu6Yh2L0EtoV+OMsAeiC5fVPwWRn+vhGWRRCHYGRrXC7W1j+M14/
ZACoaijp2iV/a/QbTkUN06DxlU/vGROU9hcEzZxsmAUo17Q/agNxJB7v0kKcb791ZHqwL1nfTfSF
5vQAGUDGwH02YFkBrM0OgY5/jXpzk7Oxi81oI8LnOFCGRCcLVpcB3Ptua19jgsrBVZwzar9ta32i
dsBxqwJDy51+F6qz4VnZu108Oi5MqRi8GPIYWzQD3f+4CcODlm96ac8AnXxvr0wqGsKNDgZwsCfS
ol6pvtZ6hGpOQh/DmvtTam5m/FeOt9qAaAl3DR7cue5Xer6qM3Cjq6r9kbCvt29mvrHkE6VhPn/b
2SKcBLMEGGQgZu4oCoaX1Ss59kl+QyWQSPhWxFNUqJC9wviJY/qiowG9hTw31HvpJn4DdmLboJsW
yVB9AKDfGDsCZTLb1QdfrT/oYGWgjUENTBGCBwHQTfkEpmCVL5aUwMqmd9kBLAV7gEArR6kGLwyY
u1fgaBz/LMUbrxV9lVWfM6A4yr2w/y3qdcs6TQ074PcM+acsPLX0e/uSqc9uiZR8gHGZce8gxJnF
Cdxilf+Tl0SMyYvZ8quAtvFIhDQKILFl7PmbLLZP+RDuTOk65H6p4FwJ9SujVO6adQCre9WAg3Gu
/QiQmTBDHJ2EccVUVpvC/Bx1YgpD4GzlPmJSkfGHOuZDEkudpDPWjhaSMs2O4qaM7wiEunbXR3fy
O3i1cOE1X4VwB5yTw6avMbGBvYCtPlzM8oE5n+uyRKqMayJkzU/CLtJr3p6Osf179VaQxWNwsn7T
6OCXOk8oTAIUeBpp7thXmby8tumVJ8XCQuNoFwbPSQXrbEk+8TOaHYO6TYDswxtbkjLEED3y1OYg
528qv10a3dLytwdwQLUhXVEXFuB6pij3I3WXiF3X3sR4xZC3x8RV6xuWKQOXeDSg2P8B6hlbWw0q
MYB+5tBHLF+vgOjVxeE4ioPGl+7QAKTtYqfFwBkTP4CcKoevAjBP5rNKME252jcEISncA9NR5vNo
P6SBoAcXlVF0kVCBZYDMeXGwydZkvfWAaLZCIpqtOLXTTWMCptA3NOn8HCUvWI41fM5VfsL4iBJz
Y2AScXp3+BfOP2SixNEf6xNbGjwZMwUBihjNQ/KArlO7zZn0AktfniwUA65Yzr3q6aBvaxTqQvWv
VUM3mhC4oRsJqfflkc3DK6aCYfrUpDeBmqbUf7V5h5yjif3C8gryxyfbtanC2vCk9DtgMCmKQNJr
NR6Q1L4q4UEp7znupw5C0/SdFMdGPcK8o2E4wVWsrO+JibvFCx3dM+FjW+WnR+bFdp5h5ks4LhmV
ir+U959EsP7ugDqVtyZL7f6YI4mi0HK0M6rp1hILtgMA/4Q2zjMQzU6nyXrGpJornIR+MYCWgB+y
L4x/WfthVf4QXtLkw9D8OKDpBid3xzGG4bDJ/008mfqG/6ucXQIjbwG2ensXFSxbcjfV90l0HLDb
Sfp2RLIwK+8gFzqHZS70JcJu7B1Ed6vHUc1cTVYnX1rEryQjqjiG0EjNzwJQYSd/y7j/2sNknEhQ
Jzd0mn5E9NURYcDdCaqgdDaTukZ8Fgmqc4yZpBUs9vNPZuJmtsYlXNIrUUpy/hkXG28F0Sg0/vch
PtT9lgBAPaErYpTBxGoA3szxN2dXxlrDfOx1N1rWyt9J1zFOXc8fY43GbMvLGQ7rXPMYW4FORWdt
hizLkQf20iUPn3n1XkXMltnYDPl8xsdet9homRtyQDvhZ6R+yc5rkUEzWG6jQ8qu1Hk42usMjNLy
Fq6TFIHBjP0sf2nm95DFlCUNRzWO3DC5LTFDccl1M3y1tGahm2a7KTmZ4dbONlD3/aF/xzuLaPoj
AzIv/8Tav7xG00Gn1oZvXfWBIRknCaD0rGC6i/bHG8Od2m7G8F1u3yQ13tuqvMbqx2PnsPQftUeK
lLPR+VsMfCDla/TDkrx9SUaxtwfMndOqHY55+UUJ5BrGvzl911muIjDKv5MocBmXwPG8NFAMVQjg
NXUWUPXAuIym6rNNNAGFIxftXiNoNsq4GNw+wuHDGAZvnEe3y7CERYxPUHob+A0gKHXza8HBhQkT
jiKnMolJNQos9oOCYDWLAkL1Quj9JXpOiyaqKdAoGnDYzwC9ZrQrWbkVL5mpXlhdlNKlMHxJQYGl
Pcx4Wln6ia2F9m7J3wnPYYb9rtBgB6HAhbf8iGwPH+zKlr4sZECgXtTk1cy3bbrrs6uTPPTggnkI
dUYG6kd5mK1rdwfE5g5roYHjkkORHb+MeMkLOXljQEuN4RfOS98DtdH+FL4ahjrwQQ9qe5eROxbG
HU4jmtvNPDqrWoz6qjP++PCi5KITb6SbHskBVFQf/Nz42JMliQDICc5Bfguch6zdOmOnKGdhXpvq
LRfge/0wf9dn4ot5/8goJyIk5DgEtICegQa9Ko8SrIaGrAACgWUu5606uZX1KKoPhaIzdGTXhmMp
MXNkg6ySyIwUpeMOhpi1iqz90BE43uyS7k8a/o3hDXoFAisXcjdY/h6ujjcYHoqfFG8khizye9f8
mCm76bEnO8fYeNN7wo8IKY8plYjSRJv217IQhvPF44QGq+ZbbHYSlXTZWud0YqALLK9cS0tC1fCQ
pRs7IKe4LELXgNH2snS4FWDNYtk4abYOWRnnzyZRKMF+ZQR82WdvwXpiNzd/KeKfw/Y7MrSN2R3s
6s1khCJ7RODVOMlowCgIMeQxgtEhayYjdEhpU+C/KbHh4D1pEF8nlyAhPJs1NLgaGFL6JuLWmJk3
37voXX0DMqKbbCsItjBUoJr4Hl+rlr189zvnd3gUXbZvkMcx74kIZElA8FdYf3+mZCO6k21+GVxK
7VVMXyzV19H0rk87O/AyhzKUe4I1qjQ944h1Dg3nWkiQOhgr2YDFyA3cWuquHw8yKv1EO6BEcMa/
AoQB4vqWVAlWaYEkn2ICNJhWIyRz6XUg0E4OiJFtzew/ZrOuoL1Hkxk2ZwlR8yTjA5vWvfZEURZH
2yWKYmRGXZLNXS57nqaiN8DTKraT4gfmI1Q+cvpXdBQ9GhyR/uXN14zfU7Fgz8AOYdHLLLmXYBYP
TJpOenVVoCVHJtUCj8XM3MTt1J8RHqSRw6hJPgVzlVrd1JxOIJMN+LvJNqlf7R4PWHVQKm5NQQWj
7yzOJ/GGi2AiAWt+YywARnXPs8fas9BuERO7emvWnybgPYdZLwyhD0XBv7L8E7STdNsl+1jmxSgY
FlWbpv6XJoQ5nSfdnwX+9eEDj8IiL8O46oEJDgl+arsj6RZMt8d1DeQroIrvCjClPyVa/T459kxA
Gx+hxmriMWjhA6bpuQz+Euo+Jc18S/et6qqhjYKSzbFh8i8bngg52wFm4/tjj/7WJRBGH+SqTj2S
Wu1pFx8qTS2Svah+tZQ/tbq2DtD3arWkUJc15pZ1i5RcfQuYd2BFYMtHkEt+M4lucfgnlroF/5nq
LKANLzAuNMozxkzO0A+SpPW4dFlfxjIYSUwNFYdlBpwngy5O8EFjbQv7STg880KTjz5uHtr4nUOS
tL7QFOC4utkfsMvM0K+zczP/hjWVAFny9jouPjNErVX3DCOub34Lmn5nFtSPoStxhbtKdG8H5huY
XvzhpeIJaNwaEUhv4H7chwZShhgQnWu2f3pLpNdOUd9bDMSGg4qwPReWO57xIa4XBacCch9QZshV
DySsNw4jR2NAi8DIIswPMTyFWfwoM9HQrjQdE2KM6HBAXILIF/FvEvHI/pXFd4WMhSiuXar/2vNn
9G2gkFClXaZ94uTyjTwhr2gj+Nqa5bF+Q/JpSy9ShZnX4kZhkdzdk+FzQFCkOyi88EefpulCMBY5
yQa2JCsgys2XkTuDUeZYUeQ/1ieZdAqkfS0Rd3inDRnYVDfzuU8wnWWknYPvNaJtX1cbJyEbFuyI
ibeD7kBRfk0Sv/gzeNTYX6PcvZi403Ax29PGDLGEPTWG0IWleybHPT+KcxSsmjN/ZjizmupHjw6D
chR94MpUJXHmxhiR82g4ETgu8xdK00MKOW8+AdPrxcGprnJ4CFhoBE/jBfVcJ95NiXnbI4NAZ0x+
EdF0san9p6OKspHHmWRNdem9/iFnDmhFNPyUGAeZ94D7O4WIXKGiqk/6kR5Kgrm1A+aia9CG+bDA
UFaj/KmYv0lFI8yaZm0MT6v6aYxXLdkBClyb/b7itVQhAN6N+QwR3kmY8J4U1gKBThmyfMUad+/d
Gv4l8T8yNSJ8wNrgG6WP7AzuEK88i2RrfIoMIMFOjjjWPcVeV5Yv8pMxrtkntwz6jB2X+GziOQEv
ghgw5TDl6ZjKHf0qFsDJcfv2xbCnVT1+ztxPfHoyB3V6ggndopBNWciad1o8UlVSBuvqwFhtT+qq
D84R9dzKify0uiFOZaJr5oc5PgfSW1R+SIPPJE1P71GOUar4HDJWEHdZRuu4IYUANqSFerXR/UC/
2vp5UDwwTHF2a6cX1mJDjIG8+00R2A24LafF28QBmQwx6SlbKnFDPaftcep+lSrdNtzusLzcmeDQ
8t9yAKY57vmYgV79LBcvOiNMrV6GnjS2+acVfVVKujerL5sRK+xSe2AFsS6ta0HzghGM7ES26lxQ
yDEaX7KPdc+8b5uLU9ITAU5qAxFtJDCiNO7/gVtAWbZL8t//i7aHYr9G2AZ1xtduji+z5cx1OJpM
FNQwt3ou7qGkV0+euoaZ6bzA5QVfTxRhoV1FSw7GN2nfKItOJPpq+dYpr610GTimSU8ZOGimo0o4
MGEBtsFxv1dNIuL2sbEn/FL8gOrpq99ZhSIDHA/KBrpGcOCoEVABp8+JrUT0M08/FsKAnmIyr4+q
hih1JISJnWfPMpVXlqdy05ZXiw4zMX5CZtVygmPwOaXXtL2LYtsqSCK3gXYrHJQQuMRLbSUloJO4
BVO0rnAb0ACV7jCiNiU7sUPcgN2swWv524fvxnw3woHfHvbA0uIx1ZDAWsmtTAZDeAKwEjN+xwnm
zMNJebJdSnn5+v1CmkXFQueDQdVEtctSoch9/XfZV2h27C/szGFGDwT75DU18Uiu9fTAIkFAJOd0
7t+N9gS4Ppp3hNZV9jPr9/CsUTBBparplPMRYLq2kq+4v3gu7Cu7yr47wpyaSMPS+vMg/VnaOX5K
Aa4arE4N0hjWoQnkhIy1edVy15wBcpGJ4OFAo7GyW6671YJKtDUSklflK8GzAOLidaqwy1k6POJM
URl0bHhWlGB2A27OwqCJSGX5A636rPJ7KS/OPhwOXid9mCMxQZvIps+ADT/x0Mwu2V8FAgPuSXBu
Uoh4+7c2iJk/hG2EGnfknvEUk0gP3N73ILVxIYHP/qdr92rcTOwJMAbqDK6xLKGeQikok0lR8l6g
TFpNp8R+JZ2EGsIlYFWvHyh4yPBos88SWxQAoRYmf+rPGR0IPPKN5qDs1ugQzj0t6zlM/W64wQSh
mjkRGVvxAhUv7Omk0YCrTRvCXlrx42hX8fpE0zGyPhPtX6S/tfP3KL044kuttsxxexTZbDadHs64
brFr5YxoPhX1HnUBA6Y1awAGfohv/bY+mIaBEwM03UVnS2bE+wIzL2Yfg0BgG+uypd4dduBxtWOA
QcAqSBj+h2/KK3nJAEC3jHd/k8Z7edbuPQpJRVmI7c0Kk81KVQ45AJvsp8STK/uU2gr68b11txD/
CH3aRt/ycKq7c8kGMKh/Ndy/AwNSmnCZDbKGUHgT6k8RrChbc/2Hj2vT8zqZ9jeQiWTGBSwq1OM3
LhG8+rNyEP0j6bHB8wWg7QMt0n20/9LmGufnMb0U85eOwEFj01VhWdlHDFesg1HfJgfDKLdxwk4I
tctwaNGpMPrQsBleK/3FtinNmq1q7KvWC4CGdGxzh21YXYfoawAMXM/QLPvBA5e1sSGtF+LHSLc4
Nwab8G35mKDJAgBGaBcTDNDXRfzakdWb5X/6eKjlY5TxaTkf9bTrYhtNPSb+i1y9t2XlQdxARS/b
3Bi7mHeuFFsC20GpXNNkMyIcyRR4FuR88is42VmCI0jno+9sspL/4+i8dhtHsjD8RAQYiulWEqmc
LVn2DeHUzDnz6efjAHux2O2ZtiWy6pw/so4lt1HBQKOfxW+k5Cg4r3K36yaKEtN9SmuXV/DGHWIY
CnmbTlTecB0N6rVXLuxzRXwJcXIBoy8NNij1pHmuFTtmrNES1S8l+w0/N1YtYvBypnDu5MmROBIL
zB20ETIxBaSCpM0z55RBmpmW/9TeQZymsoGPHPJtXTsUTC8aHEARLT4iWKKibmjXSvnd2BDoNy/Q
BcfvDE0yvK33/y3v8P61GkyfwnXBLVbP6H8BTVbr11RfNbK1D4avlICHjpDhnFmyRelXo+5+dMMb
GR2uTZGLkJex7pCOSs7hr9x96/pbal4NlKtI35iXwMaqd5IqtfICRdLNYWhL+OiWAlJqNSYjXNHp
vk5jgAr0FrVH6GRwxNO0iWkFNsL0y6sOenJPyJoCZq44/5gWP9Cv4CYPiZ7BRmbRSsc8VG9AuzsC
pbku/H8G7ks7wBHtA58dKaWhQcWcvmvAisTbK90/8WuOZ8VwDdWpUzwMfCp/5NyOJFcm8TpCdTxe
Gf40wBbxZlSHOuZpXxsdNP7ZqDaK1uOadppM3ZI8wsrp+hGmPmTceRVvbEIh66l6Q5dEasEYaitu
xIHSv6jm+qtCHLWc5eMyyr6aaD8PIkHKvN4ri0zd9dFnlK0j1kBOH4puRvGkN1Of1W47fryasU0X
Wxkl3Ja6zZogAM06DC+6gHRtaesH+CGv+7aSC4k1uknOU3SPrbNSPCHvEMsK49zLpHWhGWPH4CvY
2+ml6m5qTq2dC31UJJpjdRcAbs3a8xF74c3SbxXC1wDz69TsTPkiyaeOWx/xD9yNBVqnxj+9gqEC
tRjqcb849j7h2REpq+3ZqE8xILtSn8P2OJLo1QE00DUlz2cSHa2AaPMdu2jCLTCzYTHNIPggrE6h
cEz/UPUC0I3UDniPKn5XyDyNjR+ISjRj9BBu6TZ0sVRAHNJQRf3tPrcI1ng27RHPPcFVkDCvgsxs
oqYWQuervUraxTbxpgFB5eJidFc9ufpMCap6F69Sf0z9F31GKiWU7DD5LUjeZmLWw5opfoW/9hon
yL9DxdtkOmHHxXs5PIPs1lOMR6OhwQK5bcr76PGEO4VNB12PJXkxBZgb6PRlGYakllAQo4LqLx6A
duZMLUQm2oJk64G+WtdY2Uvjsbc50B61EO6cRFmRApkw9P9GFrCL4ibZXyJrx0YH9wL+RxF/iLS5
oqZ3lIlcflyWnmB1tnJ0kLlbMx6WgtjHfzOsoo4bigywPSV8DpwdycXsb5GyGuVLKM6FciAbjGEu
oq4XciXVkDTSAtEsI+0DZbSnrcqORJ+/1HJTQF9GmhZ1uADSKXj0leKdKk4iWLd1cMiYrQOiC6o6
XAjvzdAda1rW6CDr8GVz6ozjVc9+8ajrvTshd4MdRVWvFmdo/zIPEJc/05xmobXHjMT5XHNtzO6d
U6Z8k9GA99JviR46dr+TMi5sY9qJghLy2fv75H/Z1CQh1KQ/GOgmMtQSeL7xwFsg2eEH+hSef5I5
Le8R2HuZL4jbIiCGI/pXzEcUb3kV/aX5Jx8qvHDmfzbAcESpWLOWoCCRMD2of2MOI8tNhH5UQ9sp
QzY/DLZRT4XtgmLAuQTysDN5wwRo2pXIUHPkuMIPJX3xZMbDmkISE69xubGNmwRgWan7slzLvHQ1
vtVc3eDjizFARnRjxDMUepi8PwYRsqMBiZZaviljdI0r1NijxO0H8OwTktB25UbrWZ8eZvGj1Qbl
Ab8y+MYAFNF/8baRaqGJf3AOZbq3MqQOiDR4U/cAV3ZEjusHuhH2NYJxM3C/nFaInQ0dgjctVlFr
A65SE6MRuHGvcTKTEKzY57YFnO6o2+Im7By4B/UZ1M3etj+V5DFHmSUK2b5WtBxPQXAu2Lel1AYr
K8lWbp1KPodVuxqKvxbBgLLSzG1E6PGkvGcoC2kzXkrTMzKe0XAh1MWu3IwkmfrZRIyP+TVoAGHj
XShIXC0+ZeiJjPoNo2kODZbDSD9U5q4oQmilexVTmquxsMh3E+44emrBG15qS4ZkP9VSvDLlczGh
n7ohDbArXK8XT3fbec9QL8SIMvEe5PBt4GiyDPaPwRHFuIYTtAgUy9mKkN6y8r6H5lMFjRtJSqRU
YOwdM3qX/ZON7aYs/yoKYPgEwAm8PfkC/FOGxcFDaGXL/AkIly9Ju9+E0S3AJ5d2LxN+xkPuYjwt
tIrIiLFTcsHGDDvxp+Rf1fIkyqc1XOPRLaxtf4rSIwsMESF96E7cT/m/DC1VHm/xM4Jy9ulKna5p
w1jeOjIOHrKT4x30VlJv1Ae6M83YTMa6yW9icFKFZd8ZNKiCGuAZqWXefaUoUvzsTh8qrvZrZpyh
qYAqOyiOXTaQfrvyhyuJCuqwFe1b336qpJIHX2p88pKNBnLtl49et0GLpyUXhaOLemuIy2C8yQRB
yPZXHmNMuMUpw8Tg6CPwNZ6XpaAklHGt+jcy3BbWIylOMQUPw1YbflNvM5tT9NFYKeFmHP5svHcp
glD+Bvw2+ikbyDfjbKZCR8UrHfvfKC+oWhgMBEZrxl/JRvjd37QEyTvlkrh/tHqbBd8oYUPzFs/r
zZrAAk+cBgZrPuAo+ld13+ir4mw745x+ehwIGAE1Cky3GNi/8ZjiF+2Sc2a9yf3V47NNEfIL5PgO
WlbYHRiebuv3Lh4Yj4pa/dhAzUVgyhUp9xjhPxtW0wDrQ0dFrUQcSJBcQpT+RKmK/GURW5w6ZPpZ
/RrFfRvdTH+P9S8sviXzR4fERjAI1S84rutwHVA3Hy5FtFHFfZwYHBv0A28ixPLrth8FNQ3qZUBH
3KAskeebraUAye39a0loNkY57VeL8VihZgUARz/Cgtgm9zo4di1HiL2SvTsYhjBLulJvKeqcAvuX
m4Yb3I5Dfekab2Vnp9HQsO7/Qwu1rvsCFVe9bIW9IXR91QH1T/HNmmXq9aeY/VKfWjnDthTFxcDX
nuAO/63aZ2GRBG3x87PKQtYsRgZwjQEmZopK+WkaWb7TTzscsoo+QcCyDz/+6Bk5yvAimbCo9Drm
JAQCPAbszoXyUd1UH1L4Wd+TCE0yPRG8pOycXH6idSX50A6fkpRvuAIY5mUOlWbN0kzKSOX9qaBI
5rLRTsbE872pDDIp3PE7nDZqwIg/fZKpIsHb98O3MB4B6UpUFFDVtbDMsyQdrOE5F6OM67BzJN0d
CeHGLSLuU74HIx3FpuYX0X7C/qcjsmSu+076fS8+0mirjC+P/JFaHH2FRu8Li5CET6rHFoRyzHrm
CCnL82zETv/VH2U2LCsUYBBYanvXUIcUPIIsXUnoTMZRGKdR28XmK6XDOd+g6UauoD3AaL2M2O4V
7g2GWPowFia68on30pp7VZ8ZLKnJbT9ZzsTzamQEYMFZkYEimZgLQAXe4+pNmIBwX1NCBIT3T0sP
sr4XCBOwRHeoCIMHvjBteKraPkuYRXkEQmdepquKkO6jzosRG641f52/Wn6oZzyu3uOkTIKbhhVM
ZXAZmHBiiMXRvw3lvYh1BtgvKz0rOY21M8y6jtsdEhMMwCmByK2/G7RPpSfAMF0Z3zLCZnJWmvEc
YWDMk1eQfUf2Vc934uU3S5uAShBkAtkEblrgACVF74zIUOXzZLCshmBBbIJv3ORmDs5Cp5VwQbMZ
e+q+74JdR3ZcxFlLCY2CIHFW18+excZvV628GTVXItQsf+boLUdx1fEFRKj+1cxJs72EQ4vkBrFU
v1V1o7DGJd45Rv6bSWf2xhSltjRnlf2U7QrOe8yYCxDxQTWcbVLIeqpNKUql+/tFBpP52QTXZJJp
/SJhEx0XMUtUTbV96lpjt/Sn/SQflO63lG40D4fqgY8VBXY7rnF9LKovaeY/OrSzAH9Amy0PgoVt
TQ9XVvmTeo7RM+H4f9Lg9OIX8DjxXJ0QB01h52LDCZSforQXBpKbFgBCvGJ1WQbgCo+EKwL5uYuJ
QDmKjFCwx6ihoSmepvTeEbOQ+DervmAVA4jUuzcCiWv/GZsmACcLRLsZUDYoPUkNOOF8e+Xzb0Ym
OJ+BjoSbu9O+zPqetfzoybGLj8SD9bjHE2+nlf9wdRrytzWuBK25uLzU1lUkCrcnj2/yd2jPZDN2
3bMjh3aw3wbGMkn9DNVibSTXEbNdgyo34EehGWIZA20pc+TeLFeEx7QjHD0r2V/nUebI6qPxNnM+
lOmI6TWCZdboFlum1/yQDa6tY/FIzyq5MuZGVDsKzjjB92a8D8QJ3ggf33dJZdikQRNT6TIpFzZA
Qxzz9thTkJ3u4mIlGY6P/1fe4zcU+WcNkBlbj0C/W+0/gh0K8zLkd+SJHAZleuBKriJeY2esGJ8v
bck/A9NKwg/dtoS9rupykwWHkve8TtNVoN4E2nJCBeeLqAg2Y3PPmjt6dVI5D2W5bb64VjmHCpqK
kocfsNUsEoXI5RXakNS8dcMVEN+aSKq/peqRK6r/MFRUe+/EUC3LOxQzlAYUZsgdli9xllkUWs6W
82aD6EnQwKLeuvyufKbxrWm7ZfOewXTKfKpUf3woFndrS8OhHDsK9Vwcx6jsw/COgijn9wXKgR9H
32vddXazueChRqgd42hVUZcnJB9ltrbHfseD/WEcZHudlecW2Xzo37126ymrzNwnTXMhtmwVghiF
PpGIhAjT99Wi41YhhtfYtUsBIDW5sy5/fFamj9T6hp9ZThh73LhyuJCK1gkfndXdCUpdAc1kE+xa
dCLzluw5r/sj+6GuqEIJ0Q3SpaUdpemqtwSMpTe5vQ4EbXp7PfmOCT1Jhr9cv8QFdzRQUuVaCGhI
4KW8tIIQ7S5x8OGNrwYJOwfSKwz+KoHI1NoTblfQTGwPq7Kw1xKjn/TBiGDNVyU2XyJSUwYXGWKH
URBPfY7EBkMsjHfavfn9NnkGIZpYIQgpu6I+YjmWkMyiDxsIeUVtU+nvI9kdHcpe2/4bst0Ei2F5
v738UtXR8YmDN9oPFuWxIFPTQl5CQlSAFkMAQiUh52q0k3SnexiEkOLlDna4hABti2TF5V6QYofi
VwHNt6jXdfrpG7he734VFBUDPdsgrYdY2WXGoWQ8HPRHH+9HaTPwBakj6WAKDEiubzlmJj2+xhkw
uLLk3SMbXuO3C5r3nma/pmGgNUmCugvtWEBXVVdpOhJptGSpxljCKZgFrkF8C5lK1Hp7stPxGcxi
aeFEZBPXxZFHLoM3BPbJzb+UMQsUgXSj2uAK6b9r8zwkJ0EpVxsVHN3U5ZBorH6NJjkowO8Nirn0
qBYLk8lrRA2LNKFc84CL6KTLW5/dnw5KlnISFMoFmE9tfCqPMPpB1y3JTqQvZf+lVR9l9CdIP5bp
n51mAlBtnkW5swlwLd5UbmQM/s1eDBe+ZFIVhH2a0056+HqaxVn4SyC4FHS4+i004jr3KoIRksvt
jVGj50QsuOmIwyL3UN57Op16qNHqVYMaitMefGGWXKD753wpeA+SAelB98Sisqrie2xMrtFRDTI0
D9X4xszmTjqOJHJg/aUkbgIdtMibxSiRwD8gZePPZqqA/eevAy8PUyqhh/xlImagLOlSWsUyJ7S6
owedmptWl9dCvafVK5Kqrd488WdX4YeX6dxZqE3Na2d+tCEuTjAprbuP4LEJY3TrKesJuYASndr6
HyWGTo2oTmUwQCU4+ONGiwRa7OBSUlRe8fHbAIekkwb1UiKookCYKBjPYv0zTrdtfqmqo4/1ICSK
WIuyR4L938aAVyqu5F0S9I9a6oQM4DY5OyOt3IlqgCvN8magFvEcyFOn0XLZEypHtf0qaNSFIFul
7Wg8dEt4N5liWHSkHWlI2MLcyfs30qMWfNkkwkEVwtjWh4YCraS+p/RJ+JyKlu4OvhuB2ZL+u+ih
G3E8kJlEZw76FQseeooMeCyIIcx/Pc235HqyP2zokNp2E5VUnmPRnFCCYEQNZxg7Dt6mpejRUQCz
aJRf2WW8HsVvaBiMHSr6F3SLo1uNUCXGhPMFxGWFuzKD5RNjiGoRlz/WKSDUgRwFAx+szfSjEkZK
0jqP0BEbmRMh78qGd1piNlN0G0J4VS6OGP0PBgPE1VjHVH2pKljz6T4TZvtGPugZmdlOaDYCzAR9
a/2teGQeVHW8gK6Iom1K48lou/VszH/4419rXTFY4bC8ehXnIMwt+WQiu9rSh+R9pdaBrMXlMD46
75ooH6L8qAjOYzuYTll2CqJPVb0WFFX6vHAVt944QEFCrjCOkFIwkpEVcP6AGZZqypX7jm96GSlv
cnIXzecUvRT7WEOjjdZTRq0D5RlBdeult/SJ+Vyo4NQq52PAvUU3JPwhkMs0Wad0KNcBqFdYH2cP
fiGj4qr+4si6j7NKNqCBMQ1/7IKZkYzCjK2axIRFpZxl2masa5+0i76fbzCiPYjojJtzYBV76kXt
4BUhllc1dIcSfUwB/wZmgy6NNgmYYYdPjO63ZQrQqKLuM7BfFLpGuMj8hfZPGV+/3XHPqLkzSJID
r0AmN1S00YBgsreUYkODAxeGglz8p6ugyOrG58TWDnlfQtyW/xqC5kyeCqLKuKhJUNdCIqxKp2yr
DZHdTohQcegYakIPaeZGr459JGhpi+9K9RPR4JhQP1RV72Xj0/tzoxtEbzb9sPOy4hyKGK+OtZAh
p0qN5bUbHUqngXM+8/lHnz+MunVG2+AuyODCDRvF6rxWEdwSAmCou0LV+SIaQmGb7l+qRadaV/4k
1ExB/79AZdmCXUrWm2acKSsgjoYLhswQXWsQng54qdtVghoB1NSwsdG5XHtBg/sO4iMiOEoNf3FG
EKzJzBSgT98Kfa/CHCBJ9cTVM19WdxARx22/FnWyL18qs80EkZxjfG1MfenHn2b3v1mL2m6J6J4j
9dwlEsKu1sgxppoljtyQya2XgoXH0jMRDmDXmBL7expzQWxS0DTDgi+c6DwSDH/QmodamXfDqzAu
YW/DGROOR5Jev7bR0HTpMhU/ef47yTHu/4kMQreCWa6Lb9SMJyl6BajPpQ+LkY75rLLcFo0v+s/Q
R1gEKbpVKh6zfdEQCaTt5IaiJPUo+18yfHWBSkVeAtJdCk0/j3r6zKDqWEREtmvJuk+Q400KnaHx
QQ/EXIKwlNEEWth2zPzHLEa3Hf4RMxNjjqgQqAHHwOvPqfLaSRLrTt5ZhraPMxPDVc/krvFlz+lg
BAcwk1kViZXDTTF+6GSbkPcQYI//pW6+NXQ3lNhC1e8IbtGADof+HqlzDOui0QDfdPp7Nz7EXYD3
Z8VLQKNP8GOOFwZkVXqPLIxEQCAWqpikexQlaQ/yI48jwsaYtcjKneucQAC89JD2b7YaY8xjNEeI
oq5ynqaaL0EJX6XFdUKzeZ8hlLVIC3Wj5Bvxs9/euuIqSsL7+J2TpYUcAIvcojGxw6PVFjDm4JEr
TSFXf9XbL+QEUaatNBjRte89LInQQHUlc35LVucStb2IALfIUQkgKziyYmuVkUQVbGNlG+gGscfP
wUN8RkonrBV0zK/gWS/xI+Rm7epYJGnj5G8aSewH+Rviu22wffZ8WnfUrxX/rfQ2Qr7I4z6tdsO/
lMg+a5SWJXKReZeFZVPqC12VqD/oujrkGRr0yzQh6YBX85DUnFiaom6jYBjqAP6GENSgOcX9r9BL
wogxDuxNlb5ohZ/2Jy/gpefcsoSJtXcrQC2RDsTErYiQxAxl6ubCxzyVyJNjWt06VpinqAxOyRlE
TVk7I1n6HvaAOUmk0zfI31Kkgb6cb031ESLdH5J8Nf9bUsCUvMHHFN0bUgL9ddkcx3YnWeBJ2/SR
Se+t/z17DPhPiaBLcypvl5KZVRMNM71JoYuU04f70XgErvh0rOJmhmgniTWv6HBUZgqQWC2NoCsV
K8eIHInivSvmzqOHWiWH/xiBo2M23swvT1M8E7rkmdaj7KKGcgNs9wneA/rrvkaWgKZrt42d4FQH
a1IAY4NkyztFD6cOUlle/LxdI7pMeDR8+vT2oLijWM+FBATIUUPVE6JzxrQUaG5GWYfs0uZlx9tk
cIzkklCZ6B9YIGh1mIXIGMV9a4NyAp6pbylctdBkgmEOKx3gviFY860t1mS+6PGaxCZsIyMETLEZ
VVfV0G08JZzud7U85+qywNuTUSHjRTG5PXeu0HZCFfHN39PV0YcM++rL7gDRAgeM7wVlhk3bc619
57hIi+ZstNsquzdoAoa/mlm7KrmM6nfa2xZsi3QNJPpcl/HTgbAP1cRtQU1Hkx8TiPyaA1s2/48X
HbWPST7XNTyFulZ9+8A2DUInOCumYC1EuCqraY1eHXeDNkgoZJ4qK1AcvY9R5+bV1U9gkfxtQalW
DDtLWm8qe+tBZ3I4+yq2/Z6rZADVweva3GRoZ0E9MR+gygcmKOqEGU+Bix9F928i4rYmIxzHO504
p25wGv1eIvJvrKclV4zfl9g/NOHRZA5UJZsB+xBoZ7u56Cb0iry3s+dgJquRTdooPjSFlFWZcm3M
rTghy5x4xcR35+CVITmm2rXS/gXQEpLyLOY0+35nY3nU0y/RpmBwGQLuI/XMVF1HGpsYf6Km9qr4
Sgta2shlYFw6WfI1oZIN+3b4nscbqotAYRDybsao2IHSKd4lRw+RYKeSzF+bQ2Jkmazqe9W6GtHC
OEAIM0dxQ7IYEY5vkem2tb/KgvieU9ymXIbwGEwfiAZCe0bUG72ijEysfJOaUvvVjldfP5VM4eTI
u1O2IY8FM5Om49BDqjor9Dx86ykd8u8TGEfLiwemjpfap0w1diSjcVFvdiQRhKDgXsZwjHcLlZmi
Ivkgy1r9pxBPE/UW7s21UmzDAHbe93dyeAn6nxjVv1qojBTR2tJhEKT3hoNcwdJq+LOXEynAnEEN
89FGZzlh8HVxmm278DR5N6u6mzESlQzVz+Aq+RnAjORkFJ6ssw0U97cvZhyJ3HQkHn+hukroRfLe
jf7YZUiHEATpNqFiKNUjcZNetm2sbP8jorez5F0R0hKdFn1shsC2uSwh/DJYimCTmjuT5N1cUfe+
BIGts1jwbkdXS3mLiWwgScdtpIlS58ZNaoK7KgUMmZBJBHgmwKyiVesyqqDYfi0WIVz6CxPRAt91
3OBB5QOvcJVgZuBOQnPrELZjoFE1PgQRPuGw9Yxd6b0Pw16U0h/8+T2rM6hoA589lwjNDzJFqD5H
AW1qG8PyOF9IAMuRwUv80ip+bXkbxL9K+NFCoQ3muG37XVb1LKGdS7vmulPhJZjlQ3wXPcBgQelE
npLK3ab1ZySFmJ/sVRJeCtsicVA3kaaDUClGt7FUezs/vcVnDTZAQzla5QJ0bHrIFou33FFPnb5P
cMNq/NUirCmw8KSoYETGvIEUI/FQvBX2n9Udo6GFJcTEpgRQOLaDuPMrBIbzlODQaOjKfAA+j/Tf
qjtOzYiyhFB+EPEWY4WvU1hGOI1nc1NpQ73vjf+3Vcr/2MV8z1iZ7IMtJVpSViGux0dTD/W6RH9i
qPjUuXk7eF7GrljUr4zcJPwBw9aiB01VBLEEODoGfozJWCSiWhfT0wDnZVz23yZkMTZ1QIpK1jUj
IvLGCBxfU3HB8aQlWr1DALMya2MTTmQikW5XNiZ66RkbeYQTUd2B6fg6/aH4v9VuVcl3fQgcGglZ
5Z8Dj78KOtjRC0f7WWP8kcBAWEd4zGK6zyPYmjTr/2GCA06rPcgtiqKF6Y55gv3EHCmS1j51HK0J
TJR1l3Iw2WTdYzVNOTxiFPeeTz4mTp9mAH8k4lhD8B9avNrmlnWM6RzaFeOKx8eMGW5pNhxFdfWS
0KRVWMNbb2e239xbPuKXHANDklHXZsrPEP6LYDRcFaYzUfiO1tyjuFYSxTWbNJqky3ectenY/JQG
6f5DTppBjj2JUkFEkXHoraTma5QJ2hDaweftzKxZPexTdo9vUE/ZDDE98MiWZe8GDfg8XEXEdd7x
0OQVHnF/24Ch981X2l5oCjrTIL6kA3thYvq2kVnp1XjKjOccsiDbhwQdQT95mHbbpZUgdGti8p5s
CiYEUg/fDk4G7IZZ/vAHr22ubeXps8sxdIJPVanbUEVn5+MDowG0TjanGTshQiNPAbLEiRxX9t5K
9zIRZkZpr9skPJcdWFsqfVrVqC46QmvNrwB61MeLmQJgRdpSI7ZWihDVZ7kbY0q3u42RHToUFUO6
1aJ2ZfEqy9PGR7c95kcJ6YgNeKcS5Zz1PwWb+4jGRulwehMQzmXO7y6cVj2Tv+dOFQZfmhhMEp+r
hPjr/N6gkPDmj3fgr4hRpusjAo6xRT5+KhCkU1m+iGx5F8kpRTLRMlPTXTKBrqAVRT+Vtw8+hi3l
duRccZmgLtAUfy2lB3pvgNfIMi/KCUvMnMrZrsJEOZRVcK5G3D/YZFqSOg2j2Sg96K+eMfJWFxoh
N+ps51WTW2oOmwKDiEDUmEPcqs3N4Hq0FZbdju2+DAr6xSQa6f+lYzIuqrY7hwH1l+TI2bLNCrcm
t2hl1+mKzWItaUxJbKIefBGzVddCjwVMkvrDw1ro1ZyiodWtlFI7sP+/xQFovUWyw7ElnZohamUj
fsjaYqmxpkpYClLqb8aW9Fpy3QyNWNjGWkkaue0Yrgheasm41jRpK7H5thwgT61ft6r93bOkejzL
kVD+TXBj3B2wrWJpqfoKzhzzzVLGwp1rrAda/Ir04hmwZCoQu02qgll0boMVB+Xlouv+TDL8ppLB
OShJiwDX942z0kerAdl3glCHFGd3dmaD47ma38N9Mj8o6ybdtbnh6NGbCawvUbmYjL96SDqv9jOW
6D6+dIs4mpbUay062qiaJTN5DMbwMUpHhH2DivbRSqhyI0WyW2dy8aRVBFl73+NkFP5PPsb7zrdn
fewqK4o3w3xrcp1knJpw7NwnCYOMn+ZqVw/TOppajnzr067ovxrwHPpkdTfWtWj6q47Y2+PKrrmH
NbR27bNGY0UhSkzedfroTXMf+vYm1WpkAZxq6XgOJPt3LEPS85AmD0hiqgDn4r21MWvmzL2EO9EE
rOrIJdXZSnXPOwlsW9+FjbnpIw8mHWVDSXwcTQ+Yd1HmNzj1QtYe8Ute6zKPWF1nUQPXI1nUQo/Y
cF+q9opBp9T4uzWB2iP9jzJZtieFYBvITh9TX1hv4pHyvCagfzVifzgrPPdtS/gC7o7c/5oQ83p+
O8LQVPjLiUYKipuaYbmR9BWKEfz8WfYDVj6UlEOmv5Vt/djhLOGitEXpVwIyEaoAvtZ2csC1EQtb
X6OoxoFmtBJFI+fWrPiuNxJqX42XRwOmyPvslszlnh7jGsV6Xf8sOCrLjjP4DI0pQ78F2p1Y+dI+
FDqTS/WwcQdFbC/BXmsRxlAIkAvw548Ie7jme1SQsAfDfoetDx12tM2Z1Z71RT2q57+x/K4Esar+
JY0RA/dYgTmv52qMfCSquiUehDIgBaRuMF2y7ln3IzZfQjTK0HJ6VbtL5GNMCKjI6V51sLUpfjWD
e9lLifX0ws0Emx3M5C8PRs13VhHrJ4fyw8MU0Koyyeo9wl6xiTLisUvzMIXRjsxCesXml5syb6Jf
z2lN+YfHURmhqRc49nybmDOuEtvvXGWW2CLKgWfX/mqtXeAYLe3KmXLro4uHFDjLXDP50fwWQ7KS
3knnmUHWNBpVW78OAWABwO9kogriYVQxyg7BrYZd5x/kufy2B2UbNmSB81yDyGKY31kkEFUNIefy
S7AX1uqqR+2tl5RlZ2Tn3Cu6SGqshgVGpLLpyL40F0X2Pem4WoF3a83G7UYxWlG7Bt4FMyVh39pF
OBAV6KEhLd0KT7ScVttRj1hZQ0eC2C7UfTJePb/Z1/Qnp5V81LBniDxZpvrRS9JNSCc66XyfWtfs
UksjBKOlC3UXz8Vz+q2QVahAdKkANGqX/pNgFWNZ4uYhET2dq4T3Ne9ZqSPyQo6k4ojpgR3DWGx6
P9tWHfp5bVynSCbpjXFi5j0DSaNqheuiJlmrKj/HznxPjBGR1k8OAqkQXmt66jJqPlJ69CId+pnD
KrGbG/3kKw3Wu61UaM/pRKDbIgSgKGWyEPr8NKviY0L2cgAHIutuJH5QhPNm6SzJDWxio6y4TGkJ
1vaq1brEClT5ZVDbuXfkdy5LHphnK/k2RO1FYebJJpOhrllXtrGlfnshkvLRBD17xTvePeJXE8dk
asnL0lFEtx0ZTuzGIzntOUvNJKZCi35Flemuw7YWF/62N8a9kK110WXrct56yKxjnKclhg4Bi7cD
jpw64oiY9SyWX2xbqFJkN0JYKPfhW+g//VQ56zYyYDC9ZqRl6ZqgBSiZD9Px5slU5eChwue6tSXi
zji7Rg60CNdf5qlPFZst/ETYUvYJX6bS/Uqbn5vFuev9nxmqOwy9vOjdWhQoLDz6cqf8HAFsicqx
eMUK6atNL8KICI6GpaLQtA8JBsEZOMqnsgYOrNJ/Qzy5BctSo3h7OwjXVpKd+yrblYQzWHzcPgdE
QcxRVr1QnLINNDc+/AiNlEA017XTTeSHTjCCWCHcNUOVRAqZVTMrZvap8b2jZ8Zns7VWycDeRgVi
idkVtieKq/VQam5ERWGiRq5AtGrHsqsq5s4PiVFjDZYBBBRuEkzwpqweCZzN6zfBIGE/ohD7qGcg
IaLLoWDpqfgxfyFzLDVc9vjwa2RbUIjLoczPPU5Nn0CezKOxAdbQE1ADDMUm7MbWgDwoigGtIP59
1nXZlKksyddZvbPQsyaYrAoys3Tc7oR8kHS89silMUzyWLL3gAU1rGKueqAi7qesiPcWzVRm5R8Z
JFHUeacQs4voMicI4askf6OM5qZuCqdgLidsH7lufWs86VHhvm1gBQYM0BNQyZhyFnutA9Hfd2Ah
ckDOnOJ45KfIWc87DCvraPw/1IItTS3ZBAJcpfd2BX1Hxn8cnceSpMgWRL8Is0DDtlLrSlFyg5Vq
tAwggK+fw+zm2cyrrs6EiCvcjzuQmvilHAsr2avTkuGA9JPPINV5R/DdVejIPcyo1k9QfxIhGCRv
OhOHIhRLHxRDAVzKL7dURps4mN58h3yrSHF30gdh9bbN7wZQWMQ2X4lHXixTgc4PPmFv1Qs1URwG
zvNka4wIiKaxgf+g4Ji1Iu7IkKsAx2UCI/bVumPwGvThR0u0Zpqja8wbXgWkzrAhAuAfDcIK5AZb
a0LInlGK4dexkuxgO/6vaX2nJVV1qN190zkpfdgoc8Ccrq9GSv8h0h6aTzBF257a4F83/ubxsuVy
TMK5PtIPrq/BQPuU9ksy+atQ/CnnT7ODm6C/mOf1sv5nOmoRIpMYMsE81tzXHn1O1qxA8C1NnCaC
OUHOX9UwrwZs8iFnc0w7mXJEYOPV2OFCdQOy16GLkxCI2fdh/bFqwJpIk5ppSzP0cCIfQxjWXabE
0s/o5INlKoFWeGp6d5E79ZhGOz0+jThhqmjYRBqDzdra62a7q7LoYLNXHZoXS567gc2PYAwYBBaO
bNao2B0cSEN4rM448La60JBu+FdYgXC2MVdSiqNo2OZWfwzZHXspnoUY46zhYSYqyEgJdi5aD10g
Ge0K/k+ZXDVZ8zWNw85lsuL19caZ0KS5HdcFn/ZItgIgBIDox7GvX10v2yfedA0NZmhuvLOwgZdQ
mHvBvHKKDz26aTGSreqAZHDSDSzmzTC8hd74oOhjQipWqQ+x1kQKYZVwIGK7QL+Q4UD39j6sGYH5
PcSC2QXkZ5QNmMWBQVCIKpXlLIJkI9UB38vb6Jw7euaMWF4RFP8k5PSnMjGvIUu+jvASyaQzm+pN
UYnnFIlD5xuLIf2Jwxe25BtXwy4B2VHWDerfefcAa6Z3oMmZh4b/WpNYR8GJseY8tKxcLM4IhchX
DVBWIh1JeXqWVfzgpT+PU/Tm2Sn3hOEUi0F/1ZnKG/Urw6atWwJfRRBVsaPKEWtp9W9J6A/pzVvg
vX9jtYHBvY4Q+UXtB50g1Wv4RKGPsQiZ6UVFlNqmgyKmAGWEpxaXUQbxPnEPpf5Th7uGu5Fn7mCP
3kMnfr0BEJ0PfAJznCFdQjBNh94fftuUgT32tpR8lohcSj3klAThO1K3ePZnW8Wbks3wWOJsHVgs
6U9zJI50uY3Q80VJ/VsM5Hc6NF2ZzNYjvgPBkLqPqEc4fjxgcrrzTzE+0sbwFMBFaCAdVLF+F/pM
8aSlBhpnW3dkuXhK04UBar7t6E7REtjogxPxayP4CoXAallj7YC/apnPg2g28xS2MJxuQ8Dt7MYC
WxfCvngM7ZvAWxvDAwrGvV5T7wou+wp2C5vNY8SbWtf2K+kgL4g4r0GLN8fJ50M7hqYXH2l0nt0E
Fh6Lv9ZcuhSqGsE9rMiedMHcymBkUDDcDCJzIzT9NHAexyOYSOX+i4t5hcsPs7FAWKydgWV8hMwE
BoR9jY2+HfLOqK2HvLzVPvOlaNwlrF99TLx5UuxDi81c27Brzhct8WASx4Hm1LtcJ50Pj+mo6K0j
98co1GvDcZNrBgWXhf7NdF+zGoEj9XWZhjPrhQVYfTDDWwHnpAj752yyVp6M3kOgjl6ZHYZc3no2
BmLMdlrD0zZnQNToZcz0hR9zl+5XPQ2nqHEZCFULIPurUvGqtsROweMzhnGl2P4bs0HI9d6siMZ1
qPYFoIg6Q55i+n9tZsdoVjtgO+6NGMIYT5se5K8Nxw1xBAjK4+lopWD9+AzLUBD+Vawq5Z86vGJi
6h8Rhfc04ptKwf9UQPLKNa/Mzh1CfAvttCGrnoKd6bfuiLUwX1uLCk4P8R9kPBCORC9nNOItaa4Y
zfzU2VWqRK9OSZjp2YUkh2dLfVfZq+qnQ21xPtb20TcFd8/3HOhiA+WrrKU+YPkD7Sxa/zAN486t
amByvr5SLWOlCMt+2PvkBaBTFC1UovzcQlnwMx/bA2VzXd+NAkFLEW8EMXsyRRrhMT9tu4PpOlwh
IWkmHYUaTYONYjXoi0c1OltHIPh1ABDV9j7KX0WAFGVOEiEOoXP9ewkuqVYjHoJ50ddgQWQihYIr
NO11apzU5LyGTbuVpnnuY29jsnO0i2ihi2pfu8PaatpD3pbIgJCYMbL8Vwf5QdU8h/MlqCTe4Wxt
EWxljixEXGetquZVpV9h/j21wE3qcg3km2OILVPRr80p3OdC7eJ0eg6qauWje2YLxOQ7XVgTti+c
zeZ0NJmBBZ274mJG35TDNiLqUv9sfcLU/aUHnbQW7tmQ7ElSse2Qq+TZKQ64TMKeDN9fHgoMPSTo
QTEeJloo6IzEuXMH2+cwAVMJzb0P7Z3yYSmyhCkhhtS6izaHseGYGpyx6uax81fks0RxvDHIW8Is
Yblz1zC7XJ09CVhAwFmJsACMSLQVpcJd5p9A0rR9eQ0QD3LX3kfZLVWBncAO2Y1Q+jYAgybtO6cr
NZBhWmF9zCJvkyTOT6jQbAi51a2JA3HlJfe5B0mEfKffYo2QsWzrUJJ8VijjBsTek1D7Km6QGP+F
LYp8F6/mLEVo0b7oVX/JBfYUXVxM19vYTYWTa9gPNtj9NCINgu235uqnxg92gemu7F7eNN3BOAe5
g4mqO4YY0s6OdhaTt+l0sHYfhd6vsorDFKVixsSw17HUlttQooSl5Lbr5jtXnw0S6cL/shltw559
+BPrbbfcECBHknOWfabcyFE8YsoZokOkGNAm7bfjRPeK9fsyczosPgELeEtXsw0pxQAt7Fe3v3hV
cQr9dDHkd3e21GNK9OKjqLN9jkO4ZwMEBIEJG++aUpyPzn0mnRRw/tJkW9bv2ZQc3PZqQZCJ0/GE
2WNT42nwneGSJROWTpwAiMZNS2H6lotkoPybwQLK+6iQDJideoxjfnCVcTeI2hJh9WpFzMgGZ9Wi
B3oaBTxBoK6OQg1JYRnY+ez4n25RNAHTyG+6W6NlrP60OmDZp5gTJT+6LCn/FA9d19lgc5LhHZUd
iUghcyEZeww7rCYgiirYJDFhSiRausAryirdCLQoU32ux+Jq6uRcoT4pkvzZN+AQuKc0jMFXyZwI
vFSjGLGOVfwbFi7dLKK+iC1NbWdrJnj7AYdkXwJyqfW3KGeKOcpZbQwEA+KtlRIFz2rDHn47i2k6
tLqVCLq9GB2mP9UmHUMM8YDAW+NUS/xCfrkMVGigo6FKm/xTVPQ3CwlwwtGmifYces61SuOzK8a1
kdpbVXTcnx0OC5cIm4tdvkzBszZSzgzupfV0rP+4CPLqmpTmYYzkzsO9NaExlob2rHkuVkkGw8Rd
mn13SSFONxFcfn/yd2OIrNEEbD3PnMlfSDUsmHRTWtOdQsjK8UwLBJIHMZqLOj+kg1g0/buftZvQ
5oqEHqfcZtGSjBhzDPHnsWRCxB1lh9mIXlcCsq+xoT6fEd86R1e4Sbt8Z2v2WeOyVmHIU0/aORip
OAcoSU6QPdAZznp1LvnERM8rGEyilRgmCrzIXsh81pKjnTMTxostZnYOcD3c1eJ3JDjCYK+WJWLn
Q0FJARbDnyHB29x1xritNX5kbmCyQH9mw78IXIC9YwT6S10j1wuvpez+IcLbyth+iepYMl2gF8OU
iz5VoXCE2tsZ5as3R3sniDU7ZFTJ3AfjXmp9daHyQ2uBucz2Obv4WL8y+jQ5u1009hqZbn0aWnvs
g+ChlfKPo+QyNvZ5TMp/losqqECbKegVnQmCVMretCQmvvd8g0GPwbCyo2/MuSFAqYK2dSfubS82
eaG773IWYMsc+6MROIcurQDsejgXozp6YZC8DMsQbxaw4CfutKeuwjgUf/b6ezPe62ra9EHKno6w
VFXu5vgmeson04zWrjv+tWHDqUepWjc1sZ5Q0fWC6pj7pIeEDokcDYykB5xIM0iTfKdX2aNx3wyT
J6aheDAtF6AyfKQAKpOLRGSQpNQqOlfNYxseN94t1QDlGcm+56waYTu4KjxYmXnOCd0B02ShZuc3
jwHx9WH9MVbGq+UTiU27r+XuLmstECSwKwPd3uSetmWAuaDG3tpQqRJPbDQKYcZ7a2WoR1IY83oP
BwOGLk5cLZP7OBlZYDgMm4plG7LPzNq7ZMG3jnjzC6XWI0dpiPRglNZZAsRv3fKra9Ved2i1c3s5
ZdUph5tnsvwttH9B+UiJw2M8i08bk45REPU7IfAh+ojmi4Ehbn4LtafWgm3EzVkkODqr5NGR5WOX
JYGtxT6N1NarvxV1fienRd/fHWobuhWc5Qjf2vRW4d/CkwqI5tUrh/dyQgukiD2373S9HyWevlg3
NibWZC2rmPZIuMe4e0K4ktzX2gxUoMPq42PYIiVLZuHHUgHqDCwywZz2KMPqlibq7hT6TSugDk8m
UBJwj8J5DJn6ssNuW41bD3tk3WjLqqMGtEng0IKPSjqLid2sx8BBKMyejKmSUUeWMPJNtzrThuw3
1jyikWafgIh/CSO/9SP+8073XlTVf0q4ZU+RnAHp+gEWJ61SCNdoKswbwtmbmyCJ1wYcfTYlio5e
rTId8FUe7i3xWeOQzvgAc/ywpT7AfJvw4NTVs3TSvU7CkeEGPxDgjyzi4f6GNx9zSGfxbRbqWpvu
c20SuUKukYGoGoXIlYthYJLFREtD+Rrnl9wubzpzvWSUGpPyYGM15cEuSPysaA9LpNHITGzN/2xM
tNVCPLRWP3kmDjYVtoQcxRsTTcxkWmer8DZhlGykj5QIuY6tqLQS4wHEH5IRbDImNudBMNksHA6H
LmL3IWJqCJg3hmzuSW2tdeG9lDWNTZsO66YLqREtVGXkreT2p48iAG/XX0x5QgTJ1ekiBxPtiPsZ
5nqe6Da1AhKWUCPwPQBQHc7ZQ10s5vRtaCNWwtaiCZsXXYbPlt/fFU0oA03QiwZguKFExg45jc9+
I4E0tQzu6IUvOUIQkUZMMeXR56uutHx6GnxC8bywpDvMNnrbrhxqWploV6YWxAT2sIWxAo7qrZT0
zBjDexr82OiBLFH2pTaHYptE9CzqjV7zjw4VnxAKs7piOFZDzEchz+SRGb1rvdasKzJ8l9kgf42e
3adBjko9LYYMJXk4HA12nRr8Yj4cmuV8N0bD2in8lbBsPIbuKvI9wqmBVUCZ1WlXEEkvJwgAWmcs
Hbw/LpRXC6mKw7iri9276rN+mXtzNBhalcp/L01wgZQdjpTsn5ovblhnkUfertNr+guc4vHgJ/jX
ZyQ1bfEM0pahuPcZmt3KOePEIwA3wE9WAsb4JzsYWcV70VaUbOaxscaDrJxDJadzlWfXvE83QQ53
zGisXWw+IlhAZosQ1mFwgQTdYhu7GBsDgYJrOFsmI88yMhflPGf0qxML77+sAoPrgt0qY9Lh8qk7
oeREY58n5zoCoV4QAJBpHnsqhK8lZ+dqktbd5ZyNghJZZYVnFEsyhrs8gVBVooZO3OagNe21L+WZ
sLt1RSkBNMp8rzLkElXSsaHX0kXZePhxHfgaxqrsa/pUs7g7immrqi5Mxc74XTAK6K+N0Qk0WRzr
bkfvVCYOvWT+1ZpORcaFx75W1Htb69/Ksfj2E7WcCufQmvGNETczJfAspEwC9w3XuN9/ep+1fVsT
yCh5DTFr8w8uRATbLd+NatqHXfpXhDmBZtohRZtuVw6PQny1eqT//EuWF0ykWhmsdZdRUR4ebEqi
xEOWWGssICKG7xJfIgckMSMGVLeJvGCZsnASWNLCiJLWoxQrcWXrdfDd5cURff+2IccgNJHDGtGf
SNVzZQD+LbVpo6comP3RekSe8dXb4DMT5FwjZVrUu6gUqaRBjY8N8xiypNzJ8Z+GjklnASumsLtk
6Ylpp0xFDDWmMluyaPDhE+PnCbCq1W1xNoLq5Az5v9TtyfsGH1uG1So1WsL97HpdKCLGtGSfE03M
dVPuqVNxNSD90L1dQU/jNB8Z2kA5hZdGwLd2IWEx39Izkuszf2G5yaNOxYawXwp8aM8Wid21bB6s
DlcGDG8ClnAlReI5Z5c4Wd1S05EH6c7ZENSX5YilxKh3fHiIyLSVmp1RaSfXjJcOajLOQYxchoK1
KfqTIcx7GXPg58UpSv11Xoh/qYaup0YN5DkErRsyxBVerX1ohkhu8Irq7NaoUZSHjshFo8o0y0DE
ll1thGVPI/vQ3GXRxjQPASLe+2l6DC7kQBlqGPGFt56orgeEUnoSH1yXdVTK5k/oNYLi4R437Tnx
77qR7ULRH+LY+iEzbFU6yaESXMi1OBktq2+TMCsXfRxwyrAKFoNXfUR+9KjDEVWafUx99vQjC3Wi
b9GcAChAHG4V77k7PeaPqlTA30S55jXAHou1h7VVyugyDAeMtuG/JgC0UGnlpdP6S4TJUvO5IhLz
ZENxTvppk0Q+HYyB6SX615fgtg3LNDH4DdRsaHGi8jxo9kOyx9I6liUGzsLBgzyChuKpzDJm3R59
Um+gR6DQAr1mHEZdbMwOxdBICJzFTRK19rUbU64pYCmDuBHU+1T09pK9+dbJSGqjTn4qiOss9A5g
OlUMCvK+098CH4E++2Riqn28driVIA3nTnMWNoONErNbYNPfDtTpmK6JU2ztZVRhRhnj/CgFRujW
Rp3X9hghi1kAK6P95LkveUKoHRbN2eOESGUncfg0Qn+v9eHRObNypQw2wp9Wveo/XUfjz442rhud
M3i76Bb1ZYOrC17PTetYvkvHuhdBvW0n+Ft6uHc6eZ343EsbVUoODDqyIiQaP54N+ioe77bpUXcZ
BYu97KWrGLk6PiWbumS+5AQsrh29mgMYzgyKexcmD+FE+7GbXvJJYxGF/6ZK7znYhNICfsHqmi0M
I2WwdQLgPZFz2DkBMGAdUeGOcEIaXFgy6LP6m43dn65r7YUz1b3ceom9MlV2sgmONnygeaLzPz16
EI1DPupsHwIcKs1B/UjvjTPjXQ+6u+4xICYgxNbv1uQs4pIuXGm3DijSSGlqO83Vw8HkFMa7M/rP
ESO3nGDwmi4FBcDOaK5gZrFPNCvTeknBp3D1wKliXYQ20Bi18zQgpuh5YqrcfYlZHjlYUxyr/kOi
9Ra5Cb7NF1sZV1w6fyYncRnf2Vaf68Te2QNc//jDzng/kYOUNjdvDTnYUkc9R/8SF/Kgm8OJIEPc
pS+WnrHhjNGXpU53TNw55gWVeBiTJ0B6mS8YtluIQMvxuw7YAOFtNaG1aJgC2QA/DyMPlesshvJV
syWuu4xeGlxcbex6I9iF2m8JH7Bty+3oAEU3OkmxCgVikny7Lay23nupy/ch5SMKx9e4Rx3NlFQH
xFJmpChjLh0sBltlRM4IwU0jt3g34ajzc+hE8ELSAhAGqOh51zB9xAlyj8D5s3XOygKAVQoqkFBB
wOiehRtMfDV0wwqPe6pGoqe7Y5mCGm/9E4bHc6CcT5NroVLGu1cXTw0cB+UlL6Nukdj+o5ryxQ0B
XKsWViZyYHZFetFvNHxObnzUpx4HElYy00cBkWYlM9NsX+oaIyp/poutKoKxvIxAEIdwmCE5JQJk
hNaIreZ0oBZZZcSEhQ4BJKiJShUu9SVpUKPZXnxVoTzbIRJSvbNJSO6I52QHzw4GVcvGiOUhxl3r
Wj/TvGxxnAu+Deqz73pwflOvvUzlPKZGYZBFtk9HhNepZp6i1M+IuHlyiTmPNetaeQ3b9HEZQIYw
WZPAmJbsXk28QW0d/8qqQCrJV+5345nUjfWAXI1p/25Eet3GJCfwiIjWewMV/6415GLhCyuRd+a2
Pycvak+F5L7IR+c49Wht24K9IuOClIHxMkogwFldRQSAIuKvGkBMp3nMWViAu4HbrmnfWTgiO/SD
rTt2WxG3B19wKBsa6dH5NFy0IQN1JKnS8h/Nc8SxqNiWOQojcFmgFU1DfnDvS/IGK2wbQk7vrTBv
TSZ3VYd71qC4beQ/DBu3qGLFyrydkCcfHU/W9EQwlD5Sln6DHRS/VGb8WSNmtdHVPhvU8JR/Tv40
PxgePQ5qByQLAyCRomewqZvMDjgib1MhiQx0jwhK8B5E8aWZcWJ6zfZLqLPVVzezY8zOSACsQ3tQ
A9QQlRt7bhp6lBEBtXLYMSgjPQMcc4FHgG2f8ulbK6uLUXi3KmEoX9f8zij/rkleHY2w2FoV4dau
vFp2tNfIUrfb9FWCY1DYiHJi1pAF+B82k7CGcl0qDdhXTI/sWVCBM8fBZobrnly/OaZBh/dmtnzu
SQ0ZYBTVbsoQoGtuiSTfPMUiv/th/eWjkFeuwBBh4qcDweUA7yJKyzHJDs5iGgw9+wVBvJzSf57k
K9W8PXCy26CKLyYHz4RAbJOMi7lPfuAhmevOtZCaAfVjf8RYm7vEZ0kRZ/Yu4eJ+Uv6XBaDZhlLQ
YNBy7erXsfT3Lp32TCGv9lBtwjZ6VN609o2BRFWNWVfYe1jTwn2aCaohDZc6eCqCRBZB0j7sWt5N
O7/UJQBKKlUUKYQWoxpLJqLYMQQMaD18rs7UsD6TPlzWmX1PGlTPI1XCCBIqSRWqOlSpg05unkfu
oY491DPqhxH7L5kBmdqr/IclzBfiHf4UY45BelBTIUW40Q6Ax9EZexhmXrdvbLEbePHDLD+GVXNi
LbXyBB5XVzurwFt4Os5z0W6DGOZdwtlNUY0dlRbasd4zC9BJO2JxHdUyiGnkehsTN3o73Ymh4SVY
pk3oh0FFHrsWbNMyOhgivYyG/pYWRMNJfU30ATSqGYUIwtV0mQA7SAyqvjn7HSZV0IGxniyVe9Fh
IQ7MfmxjDmEQzbXzyw3X/ToanF1j7pVt60BGMuvk6NDaiuiZ6Ohx0ZNT1Rbd2hgy8rSYaKJK1Uf0
ZzbqWzU05EmMyXo0bcJn5GrI6qOZsvLmr0lCa/TcZXAsA1OsMH6mxHfBtzSGuWsoWCNUWjd3XxkA
rO4yKRAwszqgaLo3p7a/RtW+mah7Rj05NhJkse9ECI8EVRPZyDbd39IYIfel2rTvG/1mJ9Ou0End
GXWUNjJtiMi0f/rOO7dN9xh08KuyEB+GNN+9nB6wngHhClWpU+L38mXKcVqh9h7iciuLad2ULGuN
ON8GGAmHPLTWqnGmZR5FL61n4HbjiDdgNATDSzJmL6YkS4Q9PYeQp82kGU4pWXY7OzI/VUI/Bu73
ElORr3XlrycOIkezqACgOTGTKFcl3oInqaffZej8/D/hN6b32CQzNpy0f6HvPCrhy1WpYSslAnPn
ZcOBiL5TGk9fnggQuEzei5fjU2+baE+26mYYrVduPQxQA4SzMnLfOm/8rKbwynxvk5EYWatuG9Gn
Iars7lCOAhCmwbIrigEOPbwjgWG5NKub5eQvWt7rKBH7Tya5+XZOmu8bJVBcqV3YcJgqb+6rE2Qd
7cA8C2oxWxfGuHmaY1AUFXq5mVxXTIvKCFatpR5lnmAcT+BE9C07J6vATBjl5o16eM6Yq+65Y7Oz
RcokzUOsvLd+xN4YpKmaY9U421r93siWLzCCI1aFxclJvbOVKXtBMUFMx6BYVIx4ZMBqCsF21u3p
IJLZAFub+i3yi+aoPADj/Mk/ymSvW3vOq9Ozm9QVtWtLl/+k+eVrDn/CV9AE5MCHIDStWesks/pp
Rhiyan+1HCu2wv0CnAeIjdfV3yhEHrEYraVWDxAcjZvWq88iqdB/6fTaVhhtQ5UySCoOTYTkIkbh
PpFPmF+6oP6xLMqX1MD17ZfqJHX7gwf1mwpXsvSpwSLxq9FO8LUO3oj7wAYwWMVM/qAgPGKrc882
Mni8U5nG1Z+BQnOTAEVZDNDJyFzozZ3ohbrkekTdPgQRe0NG6HEOKqUoNgWT3jhO//Vg5jSyvHLe
08IlMwhIpqhYLrnQnj2yuE9h+Urq48r2/L3svxsmFwFDW6y0cUDtl3wCsGfTlLCg/AQvcw3J5fYL
eteJo1ejc+86yQKn4DEJw3VRYV/OypPoxi+X9LPUrYDLd+zoLr4uzoNUa9GVFy3BuYL2KOQL4+fc
fdk+i9p+gpJfyXEhe/06jv3BcRWE6S+oWUsxyzZYYE+G+2WF+ZHo4E2FIb4nV0Ahul3aJE3sZaTn
mxodHYmj7Xcj6z8KYtx9JnksPV6yVRfDqZSRLPZD7bAaBcbk+V19GHByPvc64hJLgiZjnoT4AbB4
Uznj3m2z5FY7dYV5uESPlZFdGj6nE2hcUP5txaSWQAKH4NhuBncMHDAtjhWHZjMS/k0UAf7f0viX
T+y7UrgeDVQUAFf4jcabidwMlRZrVT7S40An452rWW7/yekj8k0ObKZ5d9Syq8/tdNbbWXpCA2Fv
E4LPUxRKC5B6fbJxM20FxXSR9Hdw/hFbdINNSv0yuTtbvpveri6JXMjLldcUy6D8KkHVJ9raAJ49
kALlhltAk0s9zVeBhA3gLxENK2zApPt07rOnrh0KBfmJI5M9CRufp0q9Ykhl+Bi3a9hoVXcCZ2WW
4N23E6u4OTZj5v7zDCF23Rr4A1ibRsXdHFmeolCdExLOeb+hYcfvm6IIKcK3EBJ24KDFvg1y5XUw
0OD2TEAWYPmUGX5ZJJzxmYIxo9c37dNYfcX4qqLAp9X8pwGeJEyAUdBfiI+o7/NFgrbOMeMLY01e
WTp+TlOXHZ/P42uGySJpWJFrXBMt767WnjMkfw5uw5g/M8YiAA4FJRsDX5CbXz17LZIJ26PZQCou
d7XP5wF5+jMy9632xpaeODAtOJhXTKNLNtfM3sldZW2/MNxNDu3UiiACYwgMdyU4c/g38dvoONuh
QYT2ZHzy9eg14cfeqkRsSfuGDv4wMBW3uERZ79FllfFlXvzX9WtFakDEVpoNY0lcb0l9SFAGkHf2
bLusWMUWyiTqFZpunC1cOv08dF4UKHxF/grPWeddIK7Maz6iaM9j3LUbpiakntn9fujX6H2eGrZn
0ZNGrVRUf/NnKw9VcbT1GaRVVh9FsjPbZwkhpMO6ETPdWtQDq5Fq4RanPnuO9GGB/kr/axjmgj0w
zAsBF6L7Hib0HmeprilYW2Njh4J0sg1NxpP+69LAOwyEdXdbNuseDU8yb3iQJ6dnt7jhcfOBCdLO
RjBfC8IuJD/6LUXL0Mb7eUePcRXpbGG/1u1trP+qFCPJ8FeReODRWPjMeogVa/gK02rXJme6sgZL
QuAjOgCjD/ayKJ4sZi/0O0hO8kMyqpsOg7GMtb1DU4A7hmsQY8LB4zea7nV2KHxkpLQMgINq/h6w
CVy8ws4bRvrJujUefINXiQVSW1X+Tut2TfvTZZdJ3ibzgPUDaShvRUj1dgP0RJRCzrxNq5f6yBkc
wB2d4CVmD4PwCTAfLA+ZHGH6cQFbfGFskNErFfE8A5+2ylrF4XIoEXtvp3YzhFQyPcrsJ1WJJwwq
dKho3TezKIuNR+ZwN/D0FTEzZaSLxtKQzPFv8B9MyOX9V5DcHfeQ6wZeRWtbzLgMq8AB0608tpby
3CcfWpZtphnIr3dPhHSgkzHk/5bWOZKXzjvXThUMqNo/NfPjxyzFWerlP1Nc4/Imhg/8kTluVVQI
gNg2HOoEfKTRV1pva/OFmaDNQTJYPEvgAdJn/tfScfG+lIgcaeCwdaQnEUOHbY55QPb6UrBSquiS
nd5b+xIlykpHXap92X1wz41NZ/MDsPeNFnBrqg4cdyydnuLxPLKQog1byQgBXQ8qvbrjtV3WAveF
xQIpJmfKJb9xYw8fUEjWwAIWHs630KaAceglnxv7Wsar0N8kABgm42oOu56JxzSntMmXAIVsOzXc
n1tHmxceH1y8UfoVeet6gC1YvUrrtUTcpT3ydCZJ4G9Y5F71VIcObfA3JLS4XydAP5324HDHzDQz
ImXROphb6B5k1xjayoANZgCIoHccYxArsPm9bVueY+MtZpZgwJVJszMrMdQle22CYyouHRfy0JFy
ZS379gdUqNUehujE8jotUSitOoX4PWYxs2h5QvNrhOaa69Hwf5vhGI2/0vwCl1qjyy2ZsqTDMStv
ShmoarfJ7IId9vUIaC86D11zDatjpaYFaW6bNAGkD4cxOLXxWxj9+vgZhuQj5LXi2OoBTYjq2Bkb
QAN99IKWx7ok9jMJNz5/cwBAfrnW8RaGfD6N+Wbq/wSVzLT0zXdaWMtcu8ZBDBeokugN8mE9Zvhj
nhVqQMVxxCtGrOWYvhkho0JS34Znt6Cm5RNJdzVtFYkimYRe89bMFwZTX+aiTynPdxmsqfF2NjFD
0bZCnjOea/WiM4q3vzXMWVFHZukd+v2T2czgggxYQ+VfQ/lcjGubij0AWgc72HyXRDexHG8MVJ4I
yO09Dpe8OTao/zTgf4BIu3abYUvOJ59jfR/ph9b+abRPV9v1RGEkZNvZFluXlf4pccUIlI1yp8e/
OgiZLr9q8nXSTJxPQGtsLg+cLuxdC94Ki9DMqN1JsmE1zX9LR4I2AGUm09Z1QEYzoKV0jsKlbr0m
JQyCfePJlTJfM81AWLYrnPdWPlfklIj3AnlNQHveELyGHq0nRmecWRDHAQEkTvnCIL3lZsfp0oRs
6QR7jZcXThCN2tLkgsm6c2Cgh2LQxdGSrw2/2cgCiD1PXHybZRU8nkZoYkrYzhypDoYjI0Cs6dV/
pJ3XktxIkq5fZWyuF7ZAQK+dORcJpCzFEpQ3MLJIQmuNpz8fuLY2lai0xOnem562nm56RiCEh/sv
euDM8BwQOU5PJW9yEXzFWi1PTiZinFH0FNkfCwUEl/xRdHPJisptYGO38igj70ALHe2CAz0kDt5v
upwgpKWC4L+rwpch/WLan9qKltBBpSFncZDpPfdu/02nip4iuw+tg9dOQVJ5ZyQF4KPWxRBu11iV
AxCRkwFFy/G2HTs6McW+iemE7mTbP9bquBup2vIq5an/JWcdVsMBufb9VKf7PrvXNIjD6r2V6Yda
QgBcPTQaoB2E5qODZn6ZtfYjlOvAjlXmFyUOt0AXnRokLEzcCSNFK6df2b4q1r0O/QVoOgUnEPPQ
e7n/YEdVCB4ggdZaz5L/vRGwtSBh2iHqGwPs3wpxQljXMxDK6D+ZaDj1gXkQefmUK8E3D7ccqxQs
nplkBq4JDIECXNyyMECiD+zlOdx4salb+44OJ9YWw0kqpeemo0huw+RIZq5GaIRHNC/2Aa5zSgiq
GIEU1Hi/gtbl6ZeiDSpnSNvmns7Zrbs6fQ0ZC/iAqyfpk21lzIQ0bK8GQy7u8ioXKFN6YFns+AVs
CCK8CEGlsnBC0z40M7QoC4Jn8Mr0TMF5qCHsV9vcj2g0wDmvb2QdQbph1jyQaBY7pafudc/cJ5aH
mZkX/QLb9VTkLCCrSfxjq5cvYwnMzaYi/KHVa+8oAjSBR9/GzL4YUlcK2+Jz1JSQtUaU2QG2juRa
dhv+GGyoJoCoEGcZ7dveNo+DWszahxPkap0doGrs6ALviFqfApTgW/3oZ9IH0/Tjg5e25ak1AayN
dQaIVJfv8tL4bCnKgFwRS65PC0psvqFwiqNdjtpAfW/xczdxb3zGJpkGo9lrO2PQvU9AHGgqqA3y
qQP9WNQPqd+YpylF0R+MJPncNNzbEmSdtFDNeTY/9LnW3siSXzqmhvWU2UOhN4RyT5GX99R0l8Bz
sNWKbKMfb0ISvSQVEGWsB9WmkBiQWjmigktNU/FQQCNuIvm7qsKgbLk/AA3wQi0cuRKGm5Y0aXI6
H6nGlhVh21PER1mkRfDPwDgFiYE4H0+ZhUTnqL9aEhh1hDK5Zht44nWp7gehqwcgJ4chnG2JopOu
m4gQ2QO0Co3xlGl3P6jx55DiCTxf6zjx2BkB549KSf8OVtg4Kx5y1dZ0x3ML0cmqnX0MYhpUBQqN
smHgYYEnAeQoC8LKiGC8F0S/QeLiCIyDa6s/CVw4pQgV5rBBvizDYW0ETK63FE/yr6FmPXXg/gLo
B27ddfumMH9lU/zql/RG+G10cwaUT2rp+xBA7dNoEGSN/L1pZmq49FNE/q9AlT7mOlIoNqm9Kt0l
eH614ARqUSF2l99FWnhsAr64lN6nVuAWQ4ATJWfcpB4bEvtEsz4B3AH2aGd39LYE3XXYPE16hG24
60ye5ZZ/iJAGDiO41LiyaUYNobM+qWa9V2X5U9qDkwT6A/AsdKMKUccG8sRkwCsxsnsex6jBGdFj
WuFeHjcvYc17qbbRV0FtUKp5wIhviSc1yKIoMNEbz1RxC1ZMlArEvrPGXv6FHs0AOUOvM73/Iauh
Znz3YyCpP5WuLVv6asj+qzKuWImM6WMPmQEVT1VKYloRWd5lJF25kWex2PmVlnOTNFI5IbHE9Uxb
NlCLhOZWbSOjRDEDkxW8Ek3SR3h+flBI4iHILR1B4Cb1kC101CyzNbwla1Q1uE/NqgAHi9d8RTmL
Ky1PKH5N6QzArgSfbYPYXYXdMVTZSqOdOdGX/jGGPHR+y6AuMXAwp1pgHqVJndd98fhv59KArfit
+VR2ZopOVxol9KvA/XotSYOUjoX1NfAMQAwUwcygfOCt26Ehmlt1zNlgIkA1N3laPpXmxprU8OBH
WJRHQ0NPgprINCmUg6gqCe6VvKM5edPHaZclbmmmek/q4ZPo39Uqtt/ItJmdWji14eNQ0Qe2dtLj
Pkq5hXp6FG5tqSk6dLDnAvyKAdZmPEljoIzJt9qmxDw6mRzklMdioEveD0+nH5FuIdJp1PJDfIa5
mdI2TFrT9ZPBqzEi0j2guQh9+BgF5IE36SUgwa5XD0hO5rwHTK/AW8MxLTqCKQsPaCd6Co2NCGwx
DvnvqRSK+KaCtUJux2J187yvBJBchObKQM9xUdXr3vvUIn1ivfiZ5RfoQXoG9bXJGICqYbks6SRX
WpIb7W8U+3MsOOpWdGhpp40VI9CSZYXy3ORVRVlYjsuk/xg3gJVAygUKDP4WiP5PO0ZSFG/POmjE
L18R5YB0cRe17WeF6pPYK6yrSZpRjSUSXlYXZyLaIgo64tFYaXHLQ14bUtn6MUWGaCNyDiVHgTaV
vExWToknW+nvJOtlS3PlziRL0KxyEDGtG1FRyZVZ5MYM8pcKDNw0Rcmsu7jtG+sFHL5vgiNtJsOy
98EYJ7ZK4aTR0fjWNSu3Ee+11XF46LnlwDxnDddZH6resEvKQGBKT0Nt0Kkw9mat9i+9b9Df2gT6
YHlfmi4KodtZTTWGP0PTiiCi1tyt7asBnhKaGadHcxw7aZyZrLVdKbTUap/scGsGkDmCHqt72pMm
bEmqhKLr4hqwBr3SUByaDDJ5fzKFlOOhNQaRSS+5lYwQ+cUULZZYoB2v2iquMHItFGnX2kU+fNIh
c0CkjbQoNpotcNKcamvc1Qb9WaXx6D+JcZjiChR4lngdqkN+0wGarunPAEs0CiXY8tsq6yDKqaTT
0hiSeqMrqAgehsj3+MpW6YOrQo+nzSreo/B9cjLGpqk6BPUqIPi0hExhj59Sq/Zr6Sar2ygbtrXU
+1Z9J6t6khpuG/hVDUsnUWc1UG9MtOJ7Z7X+FKLzVJfaV8GPBuGqyHIqUxxGWTDWXDabTw0ETEHT
WVsRVqF4roXnJQiyKrFWJI92Xci1vpVgBbS/FQr7bfqs4E8Y5L9GA3Y3ZhzCS+mcBnKYUU5ogtBK
vmueFit3fhxoJSXeXM+AhfUl5Gekb5Rcg+E/SmZqz0a+tdF+8uI+FuM+rnphD6BEygDQMRlD19z2
ldeBsGZFI40QDQKEPPsomnagGLDrswRf8mVQu5w3LcQzhm6Cu6WZ6Nc+ayENI7/8AkRIy0jOQAd2
dx7QF8BnTbxD58V88WUdf6RBoxH6GMgBLhbjZGZI7ncCiWQOUWBL9mjPOWbQUgAEOpbeZK0F5B2M
ndX9ElqiY/RpYjU7fB7rocCm125GwSupncpK+c229qc7RsiCiCY/Dh+ReMy1W1VX5rIB0iPc4JEc
TfE+SEJFvdWHinu95ByHZBgZPIjKhkfWlgKjFd1JmjWXAqvKlm472rLTEX3jBilD/uPxeWrC5IkP
HUY3oV3p3Q9TEcN0lPMwQZ4rUGArIXNueI8jlQUTMESjZAd1alMbVZEms9u95icykmmJxAvXnNIQ
ucWiCQwKrkNklU8AAyQkDq08k0OqYVNVdgdQkXaDMG0EawiePJ2OT3WT1ZBKJUCP9paKqRa4WlNN
lsxNAjfumz0VlE9ZyCpFBqEC9aYkMU7Rb1NP0x76U+iH1TOg4JRS4uhJWEf5IrbKL32thaTTfCOJ
YkjlTz1kycTzgLD4md+HNI4AKhzSAXNz+OP5pBa0PMUMrjObnIwGLzc9iYjgTXnSnWKkaTwFQ9eO
EhnKzn7t0aRPZGO4M22K2Se2RmHQvOgqKLzk2ID6SK9GfXyVyg4LeN+WPlXA9kDoRVE7mTeSlsUa
7Yc4SyJ0k+zBB9A8DCMq9wgyIN629UOvpEVaIACkStK41WjhIWXpo+9nJRPPxtweizAAMmL5Nkoj
JZ4U+WBqXo2tuiah2JpWYRuCEMm7BC2ihOboflAsGuCpzlm2U7HhMvcWXA7px8DeoQzX0zvfNxkW
gbdSkMPDV1NuC9fyQ+CbVlagYmmiYOHdSrZG41yWrTZ4taGIt/Rfgs7bl5IvxhsQWV39ER+RGGZX
FWfI6sFjHABJqcLjCJG4nz+Mcaqhu6TgAkr1Ko8zeGiFiHG6DpqfKgv6TtRlrvwMsroi1ap0kVK9
UfVWblFssvJ0V2oyTDApAmZCX4532N1koznwoe5qS7kpeqnn1GDNlsdMLUvtpvQnr6DM4SvN+Mvz
KjM5hOo0UpPJGp+2syWxoyqvqYEYxo1W4RHSkMxK2pRFH4MqzZqPbNU8cvqa+xuRDKXt7zm3x+gE
ksIDdDnow3TbNOxxZTAL360bE84rHJX2Jas0ZH1iKx4EbjwWamSDZYS4D9ICwhS3DXLWnoSyq16c
+qHH+TWlIRXc0h1tG9iCOdLlQBZB5hixHvYnVSdV3Ay6ZgZ3clbSp+mpWXbbqqOtv9M8Wf4ZxSqd
lwq3Zu2D4nmx/ahQaOW8m0rE68wiafBrxxQr2DZyWpnfp1DEUD4ys+8eqcIm9j7VTBMYq2k2nE1V
bAFpm+RmRNeTESCsCQ7EdHs9qsJDWItp+O4NgxHuSlEJRO/HOCZzsxvxGhhV97Oz84abNlAxBFDG
zkbQJeuVewYTPWhCC0q8oDjqXanpaZyMJkA7/NcqKQKg0cdU02OEhygYThL1Oa1BgHgEtY9XUGBj
3SuAbG3MfoIfm8gmSMCRGum4sY1cB7/RqCX8srzorblCakT3mpkOulOgCI2PZ2M0P+Ja0/CAoxbR
4bFmpQnVICWy91bZAkiTaI4rTyIUA0AFI7a1pymcaLMqCriphxgFlgdReNFXyCIoq6hN5CNLX6Yj
kA6Bh4wOcPxbaVTjo+lZMK68YELWdwRwiQjzpHPF8bJqwESUOZZKvonlepmjxe1BrP2R1yJOnEHk
GX8du/EnuHiTTjO4+3gXwcr7KgtP/24rA6x9OsuY7cZlH8Ir8Tmo0CQQ7Q8UySxUNNIANOlIJenL
SF/1CWnE8jVMChx29CILINRVYQ7GDIIh6vpa1CKqA9wTt17NCFA3kIYhRKq/1yuc1UyB0CQyCs+V
bEz41jVQ6pBEQm5uTtrRzpR0VUsoT1qoMUpVL43uyCnDH1z3KTo5atyAEqjtnEoj5/i4zdIEhTAy
MkxmwpKHzcavZMGFJFnQF/NgyvxtRpppb0Jh66jMw6SQt5A7EVgdg5DGTN1HuNEbyEFAczTlrKOQ
VzUvgwRmapumJqLUUHx0acdpbli3UWfLvRPpfmYfA19vfk5T1WV4fkM0g3M46ryNWFcSN7UGGFUK
gC2gUpWditQyUYhGWRfRuD42gidSGA0hm6RTEQfOBX7Lvqaj0gLkycSnMg4QIYSWSIajyxRJd2OX
yOVHxJWyZtfwDou/sCCz+gGCURa6tibNIJZgSKuDJfVS9d3IewxUrbHug29V28KaVVARD38mPmp/
u7xVAO4gdjaKDLMMtLriDzaqaaz5CdCuZpGudNBYlNgorQOCq2PyyQaFFXNvFUZ329C76o+DJ+fR
K9dnwiKZRjRqwL51AdkbGYHk3XahAZRg0/PS60gOK3TTKOugENhRJpt1uZVx+jBouO+ygaZxQAe3
JpfvDF0Uj1ZlmioeA/YAuN0uW5DpMfC5wclRPqI5U6WBTIptoifNQg/qAxliF/4sPI+yRKS1WjoT
5ab2ZHqRhLWvga8DBRn0KChDV1CjukJSXcAllPMSXW7Vh2JM9GFfWFrypFT2aDxpagM8FsFr/zsJ
4VRtO3ob2iHpNMP/SIdidirIYsXny8b+nJdQx44pIada3of7DngdupBtZXyubZ5LDwU6zhnay0Ge
3oNrpTQaQpE8VsmgFGxzk7K53uoo6nZlGsc3ZV+ZzT4EltIf5CGLAyC/fgopzZ8PrqnNMwTNJnO2
SkiGOLedpFJ7b1twyQWfTZCBNiQ+LaVDG0t20X4EjVKTvfuwO6jHKHmLLjcXIdd64UMfbzSVFud/
eGEI3bIAvQl3y+UEpb/7WprPWj3rR7YOz0VyMYthwMaKIVdVc6avA88IEtAKTUM9vyp539IYl/MB
PWhKN1P8qWQft6C4kgDUHJgHWxucf/7jP//v/3kd/sv/lX/Ik9HPs39kbfoBok5T/+uf2j//Ufz3
Pz3+/Nc/DTaGaqimUPgbdrOmyfz/r9+fwsznX1b+Y/I9z0JBIkK/OKTDC+coF9PT9Rj6pRhoGBsG
OCyhWup5DFPoQlZ8OFdTh9pq/1h4CVxi4f71KLotZEs2dV22l1F0LVW01BNcZsUnRTt6xUve3FwP
cWmyDMsSliULfrS9GAjdQda8mVdUyOQD5apjo+h310PYF+bqbYj5J7z5HqpejVkfciVHx+aoHOii
7mgIHKL99TBCuRDHlHWNFWArvDvM8ziNNqLAFhMH+F9+4DR10y3Y/8gRJ5Tmtum+2EqPyHo6UehA
kt36brW7/hOUS7NpmbJKfV3VmVVx/hOCqiugRduJi0fELQZMyS537O1wQB5mqzoIY8kH9cP1mPOo
lqv9bcjFBxRmK9NnA8BRFKWbUFL0J9hInnrI2LqFHqwNcf7z3sdjxcuGbJuKuYhX9rIaZyrKAL2D
rYwbOOXe38IR39j7bg+/fGV9Kpd2moV8xf/EW6yeKg25SVU/du3n+H5yMze/C+/avecWB+sZ5Mn0
sf7BdXl9Ui99R6oSnLSqSQJpzkvtzZItRFChRkX+6EeNfEu2aB4621Lc61Eujs3WqBvy3DE0nJPO
w/RoxJQmHhxuctuekJibXCh6+/oOIAUtKyf+MB6Dk3V/Per7sem6ir6lZsgW309eTKjI2lqqKhq3
UtLTd1MnfEeFnh6vR3n32XTBVyMl0hVDmMK0zodW+UMRYY2sOp48htJLOJiw2isefcWPHpOS8df1
cO8GRThLmKohNFVGzGcxk1FUx/QXCVfPveHiZ6kfrgdQ3q37RYTFgNSqSFWvJYL+kB2tU3rwH2kT
Qz7dYI3r+m7k/C8DzsfqmzUI9F+A0EAsv3LpsTyGB+VguXSwaN1zfEmutxJwZQqVxbUZxb6UGwYD
RPUHwdyebHttL787oec51EyeeHwqxfqzH94MSfKQna96dErlU3jQf6BhtUH4e8fe/mC616fv0vp7
G8o4n72ewiKPHUL1XJ3eS40nrNWuHL0XZ+zNcBaLTlOLRpZtYjS87Dv7GZmM64NQ5kV1dtguJmyx
6AAeVG0xzqNwOne4LXbVLST7PUrd2/JWcfS94kQHzKG/ri2G90eTzj5SbQ5BjZtM0Rdji7pRIJQx
MDa33QLSw0bVhW/k9Dv1hHT6Ntn2h2C/Mtz36+M86GK4PjSnapyDJrfevtgNh/AWwNIG0Jzbrpzw
F6ZWlVXyN5PLk1Gqi+01RjxTpFkkQHuUHRQ0cVSkFfSEsuDWfqIBCaAtRozWKZ7YbMf888pQ339Z
wlvU1TWdVNHQF9eoppaNNXSE7177LSq3Jyg2h+h53hLIDmwp3CrscmB6rrpyMr/Pk/i0b0PPy/rN
LtTRgWuHdg6967coJm7RJP5qOHxfJ3TCzYu0rbYomWwHWNUnNDBWzpn3O5Pwtmyqsi50W353CJhc
51gYwDDqE/2LjxUIaO2qdcKsD1ay9MtDtTUFwpJtz0nE+VBH3TZCikaaM57STwY85XADCHSL4OYd
+vNHpMc2EThJB57jJt3BSFw9xudz5nwHM05Fmy95S0PJcfELNC2Ju6ZoITPWQIosKssF0lQI9AT5
yoq+MK86HTVhyqZlUENZ7FgDVeJBjhUWtAdP5lsAGswfxr/+8c6CLHaoF+cCECMfL9VeqvIziC6L
0urK3ph/6WLOzoIstqaZhNkkd/NI6BXvsQ3ZopGbO9VB+ih9x4Nc7Eik2R6zG66+cm8o4npwdXEN
0uiVq7QhOIIxW81JXOmp2TRbe48y1C5fuREvrI63I1UXeSbaOlNswDad5T/TpLgZRQ+yDUOFslgZ
1/u7SiWSacoGjH3ek4tIQx6ooz7vBDW+tTOe5vnH61/tUgCh6prO41s32dfnWy1pJTgXwFQQ/4FU
iKa3X3y5HuHSAn8bYf5yb84tkAnCTlQi4JkXU0IObydr5XuIeWktlh7pKt4StmFRQTAWmyg3S9um
/4PhzR4i30l6CA/5k7TLjuU96/AxcGOndmHOOaBrjqUbv8ymNE5zj/aHA0XcXbsnLozZELYsbL6a
apCvn48Zfd5aaeoGpekBEqAFTxhVdZG8/OWZNRXdUAyuX8Ady+xZocJkyzwCHAWIqOKX+wKPyQBj
hOthLkwuzCBD48JVBRfAYnIFDjVgLHv4Mnvgnft4r+6DA4DKw/UwF+bsLMzijNKNLqDFS42+y+1v
Stl+BvjhwOBdOQovvAjUsziLY6rpBqpMcxzjzsTowfX2iJiRssjatr4FWLNfq3BcOC0ISE4GCFyH
lbTIaWtZK1ol7nSgI89Be0AaxFHMG4Uz4/oEXtoFZ4EWHwoRBQMndD5U+Cnai32wb7fdrXQYHXVn
78J7+0tGsiJtsVFWePhrD96m2mAhfN9tYZ8dfDdZmeoLZwvMNSiVnFygKo3FFx39RG0AIMwaxe0G
h03at79Xhjzfw4uNfxZi8TFrOTAmOcGJbHhVdqigvjaBK5zAaX95OGw7mBZSPgq+l+i9u7HLab3r
D4Vr317/Ge8LSDoFB3iZVNYVYbEVz/d77nXIZ9W4D4t9fbIfog/pIXGxCEBDyJX2fJDd2kNJXBr5
25CLI0bTwU5ZJuhW47H8Hryg2ruvP/o31M7u9B1p4U5yXvsvyX3+oUdPxQGIffo7C/vtT1ic7EXX
xL5m8BOSqnZbv3kyG/UxwlPYqTWw1Nfn+NLxoOkWLyuTM01elocrLTPDKELwGrKh4aOglR7o9eyu
B1Eu5DA0OFWKtobNjajOS/rNZSVLNZ0AWtpOdJxgZPl30IqAvW7sLdKXu+oJ114/3aHd5wJOXNku
F2MTEqCnQu65PGcTUMJT4wc4HqKoIUePWSlvcsiNwO6QGVup7l6aTvNNsMXerALF9qucgdaN/TjJ
094SRshbO1vZGpfi8A5lOm2eTe8S6dHDH6SWBuHIko0dOtpJZneCQ+le/3CX7iiLErKtmrpi6tZi
KdpVHSFFBhEjbIP6Rk0DGKuBX0BkzZF/aTF/tAMkJjq0MR/RUhR/uaSgmtAXTNugQEIZeXHyalU8
AgQQijPI6WEQYMSlbH99hJdukbchFh8s0kugeQUhgiZA5j+Q+vChA3NzC6Q7uYVkPr5eD3hpL1hE
NAxdUcgMtcWcYpuSlpPqKX+qGLhROkBqtrVDMrVvNpODH+VD+JDc/Y1tcBZ2PvjebEGgzgBbAco7
2N3R5zpKEua9WAGWaO3W/cogL1xRNjuNd6ahWoptzsv3TTCe08MI3QzJOYPLsSx2vvX1r08j1QK2
D0hHheR0MZ6gylA8w/4InbtN4Ta3nCh7xY0e8F+8g011q5xkd759jZWC8aXvZzMu2VAUW9UQFzgf
WzLK9QwrmWtBmBxt6g1kxh/FDgX7r+IF1KKb0hx3wDuOa0/BS7Oqa7JJ2VBXAW0vTlGrlErs1Apw
2ygp5foHrf18fVIvbAa61TCehUG/kJrk+dCEZ9dWJ1FxmqroBaU0xiCqezTlUZcCm7Jy9VxIGXXT
VKh5WDrtNl4Z5+HKNKvkSYyW0+yM/eDSC99iOngESLJHo3kv/eUz8yycvcgmSs0s7E4hXEvFoY9+
W6Pq6nC0r8+h8n4S5zCqbpO4GPzv4ivVSTk3aAC66s/ovd1DOLpLHfFiPiLTQJ/NPLrSca1AKebf
fp6wEZSdwIeDyWGai0WJzJZMrZCxyfscGgSm10+4VDqlc+xuulP4UtyHH+xtv2s+tUdxaA/Xx3xp
yOThlHd5MdEHXkRXS2Vox1SB+zreh7OEdAh797toVq6DC5eeJVsU65hbjhZrkZvZDdJmIkAIG/vI
sr0DFC/r366P5GIIynHknBTKWJznS9LPsUEBv4hBZFeUuxw8x0mN7XArQME610Nd2M1/slr68zId
en2x2aApTXBZJIGlK+uiNjdqv3JGXhoMr3aemELj2ywHo0p6EoBnR9UQTetJKnZaGe7HMT5dH8j8
Q8/Xnjpnjix1+BsmYPjzORuGLO3MiYF4Fr52IN+N7jn5YYFDARANN23lbrk0Kpa4xRditatiXoxv
7paA9FQDHiCcKcs33ciNGX9U7OxvfB1Br3MuE6nc1otbOtW9WhkiBtVyCvbWx8RcWcyX7hGYDzQF
OSoQILUX00YaFeewMIQDrxCm5Nf+E7ixrX+Xf+nojqc7bVffov+9WysIXKrpnQWeJ/jNBJakr5GW
Eti4A7rtgpFzzftX1GLu12EIl55wvN4EMio27U9DXwTLMzDTkYQcrbbHp84ZblWXQX6c7idHP6lb
hOtfrq/G+axZrkaCUVKxAIuo9uKQkHBUAQ5akoHHDboIg/esVt64KfOB9pqOFraGmPX1kO+PP5UH
lMwgDaECv1ocGplcMXabkCl2BWNgIEgHtybpXTtJVm6XtVCL0cVlF4ehX6FsrmFE/KK0GOiE31V/
9Rab/6DlNJJrWFSv6QqxQM8XyaBXMVh5cPdGn28nwJPAakeB2oyp3tvoPdvVdAdZYFfIgEoKaWWY
l/Y4WCVhGwCW5hLkeXQsqjtMn3uizzqSnYWd57hVcAu6/uHmP+bdIOn60yfgfUEKch5Gx0Qt7FsM
C7S9dfrvEpy2q/Zr60O5OJn/jrNcIEaWGpC3/sSxv8wNS1JuN/yJKLITrDxALx4rOj0PCpickBRu
z8ckssTwK7tWHO8uvge7viU9PSQ3yh4fBzfY4v29wWXdbVfOywtpD5vgTdzFXNZ2FlOThtQ7nppd
dit+Yz0Wn+yt8Ywazh7BF8iLm/hBXztGL+0IQ577PCAtuXwWB3Xrp4reYl5D5tNusxd7B9v4s//x
NT3ijUnGFT8gkbOSSV481QD8UNnnmQNSRT2f5MREuTmdUnrOG2jAGNDtOr4pKHwHBR3m117N8C6H
NDXLUDlmeHYsQjZDpoRRqtLiPmonnh2OeeNvU6dzsLm5l93k9LfuCRrCgjFyuCG2dz7IusuRvi8M
xnTEpGSnHNDEf54cLFa3mA+trJ9LO/5tsMXy0fwqleoOznmbfE76cKOGd02/cjXMP3i53d++vBeH
p2cAMYbHKPC76ndlYmzMFPXH23gEEVypThivxLvQVSfvEnwy3gPkestvhriunDYAC0DJKDux9b+b
r1hdUitW98kN8vjTFjs4p3xeb+jPycP5UInM8xhE09xbthfXblFXGXr2OkQXa2YJjeknrf7rKRIv
HNoxGs9gCNTLQ7oJ4AMH3LcAPpT4kBQgM23+dff6GX3hYCHMzAU0hWHh0LRY+JM8CL8fCKM+BPvm
NTtqW3xq/U1z6qMN2mf6Hhe+vfpVXfl67y8H4nKjC1sAoaI7f778QahB3ahgXCoFrHNffikCrCJ7
9R5w/C0YeyexkG5pYvl4fcAXPt1Z3EV+qxlVbvsNcbGF30Teh9ZaydcvDwy0ro6MncU753xgiQ08
PexQ0NByY58YySs8fMgssKIolO6lQn+eJk9HTrDbXx/ZheL6/CY2LPJzsA48484ja31n5G3E0Lqd
cerc9tA6duKMn4ZjueeL6t9a1z5F36Hj7bZix3WxO6wV+C/N7lw1FUADeOAtr0evCryyH5FTRsoK
DRNEPPuVAtH7kwzsIs2KubTxB3N9PkgrUXShJBrbwoDXgjVKiWezKr1en8sL4zDgHlKksU1eq8sn
dzNKk5XIKU2gdmYII8qWrES4MI6zCIvjX+4S5CWKBHy6hrskuPVhOBqVWEnBLkehbkFPBRMyebG7
ewXBvkaPabaaA2bEA+rU9SZrV7KiC9AXECdwuHguqpRclyexbaGPHMcxLt5p+DtFXGCSvs9soHFs
3VL8bMxvvSjQm7HcHumtrMP6K4JeDOhHmWWckDOqgGpW9knxZOT2MPtFwOr6F72QufEb6eppMjBR
2iSLKkpVIcKum8jRzkmF+Sw9QCX4jDavg1z2fXDfu3Nukd2txn1/LeqGNre6ee7KvNUWcaURY4Fa
jecuv3/IT90H3k6U4ijw65t617sY2DvFnfbU3K3WUt+v4vPQizVG70BV+fqGg6CtO6uyPNYfgx3G
djQY68YpvmXOWh18LeTiDJraGEV1+OUsOEwM1Ri+sreyc96npGejWqb73JhJBU3ZcJr4o6A3o5os
ra7d++a0sntWBrNEzHQdDafAQwKjipLZzObYFuFfroidD2aRXw84TZpjwWCq4oWDHQvzB2P0VsZx
4ZI/j7I4BsaKhWka85S5EXplDm6JPyJI/z/CfXpE7VHfKB995f9j9V+aQYObCBQe56hY4u9qmqJw
BtESDSVcJn/An1oZ2vt6xJy40IqgYmXCMl/sLqUasXmsEnQP8Lmvk/tR/1CoqM0iXxIr6kqwC6M5
C7bYT3DqAmmICFb6g4uD1zaRfq+cUvOXOM8sddPgXa6AmKcJ/eet+6Z61IVapnWUzGhfWfu5jZv+
Qjdpk75Aub2pdtb2erwLewmYFgh9SkckY9piRAPS8ondapYzxdJW1z/Girmfpdai1Qfs+7SIEjqA
sJn4Q89z2WxEi9lX+5S6fePKjnanPWpPvTNnm6gVIRiyBWSMgVCy8Z32GbUQ9/o439+D59EX4yyR
1akwKSC6Hh0GH3VEvCqnYC25vLQa3w5ycfqlaJmpXcQgY/G1k190+YPhHywLe0l7ZSleePycjUhf
VMUaU/emCqqHU+2o+7kwTLfDMdwGbnaIPiEEc5Aes222x3X55fpUvtsENCKAzc5FAS7Ud20lc6iw
SCjlyNX6cAcJ9q6tjBVk3Psa6nmMZS+JLT+lfoXee7eDbonI7i6le9t+UX8j1vW8dk++2wSLaIuH
K4qtGJeNjCgvpm0ws5m0ECao/FW3+0/XJ+/dOlyEEufZa1vVA1AK3DPUIMHkxcDkuLovLJr81+Os
zuDixM9Ao2OLQaB6q/wB1nQHud+EzggdTj5448r+WlkUy0ePEkt65KdMYazgzo1dfJonu+tDWgsx
T+2bkzEFZRcDm4rcBF0dTcAhL1ZebmsfZ14nbyIYkw5byCLCYMRHOFTYSv7IVhsT8yc+O+H/LAEQ
ljMgn2bz4saywtiEJg37GAOiP18GMZgOzNf8zNa/0qi6Pm3vq6N/4oHuIP2cwbLLleArhdpgigyx
p4IRKT3Nksp/ugOzrOnfWgf/DjZ/xDdTiLhSoOgqwdBrgQkNNgdDjJUBvbsiFwNaLAQJmlKrYcnk
ir2WbudsevrR3ADuOOmnAQXUVSjkn07e+0/271EtFgZUpd4ckF4m4kwVSff+8Q9Ee5UocnmN/zvQ
Ym3k8mCmwC45HkL4jhXE5bWz7v0zaDF7y5sQe5moUgiBbWqS7IYvYA/DQ7xFeDzcD47/wezdqLkd
wVn8jWt4EXxxP1aVGkh6P+/hBE3p4rudo8MaVc71FXJ5H//PLFry4mosLF/1YUFGrgwrdTLvcg6L
do0E+B5ecTYWsKLnS903/x9p17Vct65kv4hVzOGVaSflaPmFJckyc878+lnQuXPEDWGIse+TXbWr
1Gyg0Wh0WKuPrM9bA8wkNaDX7XDfYlIUZTBA6u+7y8wxHrb1+hZCURKpy2NC/wiAt7B1UhOcliZy
2mZwO8xHoPcQdLjFvloEYNQE835bLjFv2vxNjJWgjcRUMeROeZAYyOGWBMROF9QZdim9RdZ7jBsr
WV635XyLnqAf+g8gBl0rpHh/vqLlHI0l0MEAZTAiQ4Dq3ryL8gQgWsOMWmqkvctQ3tuW+X32jAjF
IIGhItOqmnQFFdg81ZgoCqDLCvmogPDPXSbANlZgr3LAkgqMWSHsT50sGDeWYIwXKoC9ACKlAX5T
MEFGCmCI257QUXRmZXBcHXPhNbQgIwtFGj+oBQkAyD1VTYzj0jQZ+BiUbL6cwdl0IfddeKjiAez0
nOVg3U6mjgEilHaRdKatOq5GNSgzMKGPzui1d+1O8Ejb3OIBEv3Eq9yx3N1aGGXQCch5htm0YhfA
RoPfxq0GTJFC4ww2MldR1xCpoqVBw6vq3KxmgBQus6LHYCgQjj0AUMFSl13odX4t5UvEWUC2Sv8K
MyjfEy5mveg5hJH2rsBIAbL2+2+2CIGDLmHIC60NlOMJykhtxQGrBgTaeF/vPidb0ZV0EN3Ey3Yl
54SwvKkligppNkS3Bn36W6sWRlUoET/kzU9TLd6ywJrsUjTutvViypFFlE2QRzTx9KW2qetRJ2sr
ROFpANTt93GQd+PwsS2EnBjalVkoFuHAY3YbjSfnQjQjyxptLBCfFApoVK9ns8U/o28CdLU+AW1s
W5zEctlredSFDtRTVAIGyNPAQfBDP2LCzAVC70UQ2eUFuDB2eNv3F/p+3oPXm3MNfpZQtpSl3Idh
jNIEFhwIt5V3/dEEM4ndYQxzccen6kACp3I3nMTKBgjUe/SEIdS5cWVMHFgud9KNdS7gXrHuMko7
2N7zhUfT3gS6JSF2l+vyqX019rEXYMAczAPiu+SRkqfucdaeaVAEfgAFAdLDTa290ettNNbwniT7
Od4Z/2i+w2DmG4jlXMDBlvfRI0coy39aK6HUmudI30gFkBrhP2cgVmAE82QiJpj9z/D+sC2NuaiA
fwHENbmf6Q5PSQV7VRpmeIpbFWohv2XUyrclMNfwSwL9EBdKczbjHle/3PjAfwUlGcDBx5x3THhi
qLOf1roVxA3EkNz8cADDGsYx0o/quUGhSrqUPkSEVSUmxjjqsSIOvMH+dwEtspur50pnhqoE2DL4
tlo/pO1wVfYLbnMdgJ2IiCOVYx1scWivRDUAWTB6DDwFpu1oZRA3i+BdbB7jAuBhQDXT1SclmjjG
wV5TjBYYmOjDASC/r3RTC7kGZgyMowOFvVVLLlAC7cpK3G0LYdvglxjKo4oh0BiFEWIkvfshtTmu
ieJpW8T39DViNItMSfxHFeokV0kTYvID60aQblrxUkSdCUOKjrQHt/xVqTqAE+pzRzjmvsFZRWZ8
uJZNHWi1AljrmOXkQIsA6bclTKMpQExxADjodk/lC/DlgEbMy4AxlxVISRIa0QEsRY+G6GKe6WNM
dg+TwTomgyPrIU3e55sc13x9bSr7FrTCMa/dh+m+VmKpUH+psqADXh9ZacUHac8JHJKgfcLMuryX
FW65mHVFoaVZl0WC/4DeeHJ/row0Dfs8SSxAILdeeAcOFQe0CW7iGs94Y+8Apji6wG1DEweID1C1
Buz3IbtsfGCz89abmCl1V64/5LMDfPUhQqDi2W3iQ5Tr/GnAi1hCVhpsCMfRxQyEL2PCEk8Ezg3N
ytKhQRXIF6ieoq3cpM4oiNFbYAh3wDK8HVwsuB/5IPQKD8IO41qu8Gv7HDFXGy2USN9iPgYgXNQ5
AqxenIgmqARIcQF8Nu3v/mju1NexxlVVO+G+vwxeLCc+GMdph7eeqqE38YABEIc/N8ZwT5iuxL2F
6WcZ/YHUztct2O8auctddUgOY5uDRg6U8g5wIj+2teYIond2niwjbUAp4raisEOz6i2wAO/irr3f
FsPw7Wt9PkvkKwNK8WAssr5H1sQQbdkC8SxAFxr9CJRAMDDz5qrYSgHoAd1BKBTR1RTMUk1TU4Nj
o5avu+Kpkw9V9L6tEMvzAdeMYGEh3Y/WIvINK40GqQjiYQGFGJhQHCQZrkXH8IFm4ZDaAliZ0D/C
K0eRTadP4VokdZlgq0jfB0SqO+Bv4+3Z++Qo8Jw667CvxVDnIBHx8JxAYo9rP3MSDLwnxYfcVTbm
fjkBBsONn60hdXsMiTmBnhWSkk66rGbwyTezv71PPBHUQUpFOZNm8MACwrR7MoApHloFR8T2euFG
OreESgS2yqBhW/rio8AhDcynpFmcYeY+WbYNAAgB55JGYwFmcgVlyPQXYBd0gKvak9++Lp+1LflG
2aU3hSdgjBWEKNcT5sFSH77qZvAQ0ZOJ5Yft1f3eGKqLEmaNMBMG0yODW9QXadUglQIYyMFInL8C
Seo53VmX/cvgGbekm1m74aVoWWcbr2ANk1toDDU/27xW564wgyqxSjkDgsuyM2TwMLTT73xoeaVz
Ynv0YUPwqxjoL0R7EN0uliQI7tGblrkFyDfr7ICBf3C4PSvBc9T+DnmjPwwzBUol4NLINIaEWeHz
daymCW0AbQZWoCjfG1r9AyDUvzh7xbAeyIBD1FBkwOguFb2Uo9HLnQYwToJgBXQ7u73EWAJCGC3B
cLerIpQIbIQRP7vUG59BdA4y+u1PYJwUWUS0hvQMelK/FVtGU+njpgdgYTcll4F0XfeRWycw5J7T
BsdKP59JIuu9spJw0hLM748NWpniK82vkXoGie5ROYZO54CDhxeqMKzlTB61f12uxsJSAfpR3KGF
JAfl3295eUwxXIvCrGtUeDrZ+pv1BArO/gaAz7vthWVu7WphycKv1FUnvVsq0LO42YHk2bs94Mi8
/0eph7eB9HEvZuAVJ3gljc7iNzfm5eLjUd0CmQDos9dgjwgdfR/7PMfHOPNnq0vdE0AlB72yAVzX
FAgQpnaFIXe77/48RCHoX8gUYHIS/R7U8dC7At13E9awyBdM0ICRSky7o6CBEakVqkNbSIftTWMb
6UoiZaRaDGCCukF8C7jz6oEkv1Kn/gHMsd+LlyCs5F3szGVcyaOMtJbzRSOkO24vp76mRztQKr9b
gOTb1osYAeU5zxaSNkbDDPMGj0K3MUxPROe+btkS6EWz6XVWuQVctlKmhngdaPlA6D03fSD91mkB
fH0XBA1LaZOiMTJ3DhlOKA/4CNJAGF/zOmZYFx+U/BJLXcU6yCPqFnRSrvk4vZufCHlLA2JvBwy6
cKOkaVHnAb7yVKXyMaGWyUCKTnLgyz4sWmab0V1mPG9vHk8GdQryJqmmmXgSSbySh5dFuJGshhP2
Mb3Iau0ouwfnklFISw3c7fJdUy+sZnTA9WeDx+NvBAHCXkKpxsIzijL4KEJ9vVkIc+18VShg8mwm
F5gOtqUI3vayMf0/ZqDR+fMJj0tJMiq9F2YdgMcgJXvTwMKIsTRvGoPXtk2cSj+FvEPG3CfMoCJ/
q2FUlFatTZVQ0NsJ8MbgaK6yF2FUvCH92NaKbAR9ktE6iJYEVIcASUWundW1IpYYus3aDr04muTU
MgCGVV4KlSUCsHwA70YXJNI51MJV+STNUptkbtKWINgu2sKWB4lzPfOEUB4pAsXV3BdgpYgtMDbk
ywHUWvs/X6q1HtTN2BYEgsoEAWAL/r8wuJYyTvKJpwN1BxbhVCR1h4xAhkLgYazV/Aqk8eBM29aD
lXQhWDlAy7GADYlqxPme12iUn0XCiUCSzfG+wwCPlzpkoC0BAiUvcGGZ8VoatTNgLs21EPTZoEzL
7nBfzGjxnfZC3/3VPaEgB6Ggl9cAwjq1QWmuFBIYssFD8htMpCnA1S7+QVRCK6xsm42b3ZGRSN6d
y7zk13KpfcvLVjLQ4Ehyhh1eactbFqPHnGCQY1bvOtOdVORsIXNNV5pSp3YWiqBoekgs0YdbgvE0
AhOA2HMthXXPK5KG4jvSc2jip+Soi15ighYmPwOky5fc+idJf0xOfJN5y64HNl/nNDsk6vxtE5WZ
R+FL8GdD0sotyVY5S4oBwYOP695yqsQvH9OfCEOBm4pu4EvDEZGTlH+AcAhRx8PwSIIA0NJ62x/C
Xuh/F4DuRsYkzyQgwY8jGWaHbCyOiWId4sD6m5O/Ulc+P5GN3EiW3GE/MU7V3opq0d1lcs5rQWbu
poxxZ9IpLmG27lzKkhrAjjIITw8oNLyoAJZHB5ZGXQONTy+AgboH8df2+n0fjEGb7CcABQwI8Fh0
852UGkKoFYQe4qdw3b9ikBV7aNrDKRPtZTe6AAZL7eBt3ANVPrIBi+QWO14hlLmJSBKis+bzG4ix
rYwJI6igsgHJEQpB3RXIy8DLqCzglBzqj21tP82Svk3X2pIvWUlapsnQJwtmq+70o7YnQ7uL0x86
bkce83ysVKKcqpbGmdr0iH0167IyL2UMNW2rwl4zgAEh86Mh6qYEdLIWqouWZm5sjuCqCn8X4F2W
hOJ1Wwz5M98X7EsM5bJHcCO1SoArL8r7I2hcHKWsjx3IgRSwe2+LYi8ZcMYwp4IUDN12ipmrXE/a
DGAU7V4MARZR6JwYhLlmFlAoZBkAoiClON/9oK2KPiEZ8DDORUdHkxpokCP5EHfB8mtbGYYozIdi
XAFhmwEsfvL7ytC6QG3jSsT2NKhSxMZVXaHlHgRQ21IYu6NiGsMEpDOw/hEJnkuJMS8h65GUuvn0
UwlPAKo8LJiIDbqIs3KMvcG4hwhYDfRHgIuLUsdMAbgC2u3UrfH6b/DaWv7CniFBVQABLusEOulc
laKV4hLz5mCdqoLLaMpepWB8UlLhrxT5EkOFAkWaFVXXgspaRd4NPIa2xH2HsLYeoLEG2oQwh/Ct
X69Al1CH2WsckTgZ97OEITawE+6ioHnZ3n2mIFNR0H4nE89NvX8bpEObAFVnt28yp6uCfQL2xrTm
7T1PDHUrIeHdFeivTEHCl4GC8g1VMXtSnrd1YVny5ww5gRsGjBBlyWOH4DqczdRtQrxDulvwMjqq
AKJnvOO2JbHVQT75P5KIqa9OZqJFYdIWRuoauWiPPaGMavyqXngQEWRZKM/5z1T8f+SQ71jJCSTJ
HBAHp8jTEeTsFlxyduogj31Q94KrcGyBETqcSaOug0KOFiMfsH6pNKiEhfcIlnCAcEmg2M6KdzML
Vc5J4kmkDmwQDNVg1JCYCJNXgVpKrmKEufJJ7H40E0c91pMIkKdAiUNoRGbBKPvoQjTCgCW1QHK3
92agmmRock+eS2CaNI88Zg6mt1sJo0wkRL2qDKQgdc30vokaT094UwhMI0RhFHVRlDZg7+fGAbL2
qlFUNHiB2fNyDrTHqTV95BLcbVtnnqqVGMpDlCECO0yhV+6QVY7Z9PbQvPVZgY52XujKqsVig740
oryEYI1SKipR/flmHZ8kN/1JoisCT4KiNggyYv+P0cDJHb4SSdtEF7VtHCPhb+otgO+05UYzEoAC
T9X79jIylfuc5leRlkZkQj2zQn1StDFDRo70upjpgZBxqA+Afcldswc3RHGMkUhzJx7xEivFCbol
tH//I9ik7CTvkhEsrmbiFj28SA+fKO7xytuRNxaIkixpl6EbhYtAzFOYRtpDpzg4BXOkOUG6SApV
IKYHhyFAbgynd8FOempQweFCF5ENo13mWlvKhiwl0SXRIBWj3l787pAePzsTf9QXoP1B6fQvahpn
q0sZULLIKsA8sa3mWGHg4yXJgQgc8bCsSEjxXStVNlF2QzWTrpa2QwYebwt7aC4ViJBbzAyOaIu3
zNkbJIw7BdIJZ4czKcY6+Yb0JZRyYZHSt7o+oFu2msDjSMhlx1OnCHhBFpz7lHUPANqKoIaC6gCV
zXNXlhRSF5UlsvAYUbw1pX3V/56CYSeHAUAveN0KrOEgbNmXNOqe03IzDAWS8ye3quRmblYdp9Lt
X/IDSTAI6ICK/WbYAz3776zlSzR14VlRK8voWEQWSTJyz0wM0021rDsadTFzmr1Yr3I8//EYRrIM
2Dc0FMQoiW2vRRFexK7kp6fwZN5acDRuuNcuJBsd2l5a2sEA3oXykCu2euqQc+k4O8u4pFDiVzDr
AnA0wpJzvrPWgIGUJcSDrIgMXE6KmwLSMYDa296VYapnYihT1XLLSmMpR8/XkNkoAbqNBR+DmStz
GDiieBpRtqr0HfBzIzjOpa7srMM8vnC9KCNn3VgDjWcaUUYq93ompxUWbqlbP46vZvNKKgGdl4FT
Fuev6X+F3eQDX8yZqs7fXk1WZu5MOGWmSh4KfV9CODGdGkXax+VNea5uIlSIdXfaK/vSIdfHgIGZ
4VIGpzL+X/nCgVefI/tG+T18CEIcHUEbnqeUN9dnMPNOGdra1PgyHXJn6ni9DKztBEgg2gXxcETh
glLVirpRjBoNWdZpH0aKXelX1lhxdpMnhHoxhtLcNJOCYc5G9fRc3QcYvS3DvzDMtSZUgJGDuz3P
BmgipxOe7y3ah6+asXW2bYPVpkxQFf93weisba8Ow4wKGtq7/2k/AfS4jCr3m4VU/E47yoRb7Hoq
nJyb+mcd8rVkKhIFVFFRWDUUTNAdATJrTBYjY/2sw3fd67bq5362iys3f+NozLidCAmPKGE4CJgO
dMqnn8G6OEzYPXWHiXZ3KK9Jc4bg1e8GsoyDrf/Aw0gD7wCfQZAtGgBbaChC+yhdxcnQjaLLxDq1
ybIDdDC1QeKE/bUYWp6JcQGOpozgCZp+iaOczpCFsxr3EEfm6cPQB6K8L4WYnEFjw10CvuYj74Cz
9hS5NACJoYMQlx59P0hRgREmpKur7rkSMy8dHgiNdNryBqpZnmQtiPy+ekqjcqnmigJBfQIi+uoj
5vVl8QRQ94Kq5VqUaxCQz8qLXrUXyE/yQheeDGp/UiuqTLWCjEL73SKcbzXe7cbbD8od9vEYFZlB
ylzL5BR14ejRuwLQGWHk9VqxfOJ6Qyif2KuVknUDdGlaLa5tYx77YwzGrp00J7wmQN66Ua6xsiYA
jxeQJSgf4gzvON9tnxymAACDkflazF8q8rl1KXNpBqWFR3IZx26s/1q4fpe5XBiyI/OdaNWkE3Vx
llpDnCCxpeXFTtJ+xmq/SyLeY5GlB17EmMRFZx98HmXEUWKADSEAoIbUeXhU7A1hOfz5SumKhLYR
IkeloZULPS1xLuBMw7Z9V6TcL4yS825hOc21CGoz4gGQmaDfgA0jAEzyX3Js2CSj1So/K4NH3/cd
ogbPlbU0yoMFeSorYwyFQO96DPeF4AK/ttprd5o3OSNo250K2Hp2tWtPmmBrD9vLyTILUvPSAFMj
ocZF3YlLPlmTYOA2rpK7cGr3AYpEGJTa/XdSqBXN5irrrIzcCw2y3v3oKYLo1H25/3MxgJlXkYwm
gIR09+yIu71OI9j4NCjHJSiBq1gBsZkjhVXK1wzM+YPQEUUpXD7nhzWsgWycY+wIt9w/2CTph3WF
OBp4cc3ONGyd4xxYe7SSRyfqqsIIQfsNtULF8MoMjKiyaofFxMkWs8UAWACcdiiDfKq9uuEiPUny
eQGt9zQ8q+iFQH+1I0Wc4/sZcdMRORCE/5VCPMhKCp5vAIZOkO+Qb8XGLq8aH4ACvupVB8RitvQM
SsnLYnHmC+WydyUveANbhfsXZoK3AIFnAq6wQd1R06zmc5rg/d6WN+ryEASTl6HivC2Eea5hHP9K
oe4nc5yVWlhQff2HtbJwq4N0gbr29bCPTEcChLG+jzzhl8AlWmY5YTIvpBHkKTIzdb7EpQKYsq5D
ibG25JdwGTo7yRrOPvJkUCd66IU+TzOU7NM+dsYAbf9I/9c2Zw3JSaKNZa0J5Rv7pKvaqkVRfgDN
clLZfYvee9t6q38ijEZYCTwJ3e5a23qaC3v6iO95psJKfsI/k4l+FdOh3+hqqyqVQjWBnskB025A
DMPQ7fQQpQ4hqp08E8+V5Rgv7zUv+8IIpCAYXgwJLSDF0qexM9NI7UQIhuoHY6/5xltwQ5KRsZd6
eDIdJmdGn/Cn07kF1lOJifQC3LngsVH+vPHk7FOoIxu1oAeOauyCqnePSSI+iwWabDlbTQyG2uoz
IXTkMMdyAchfhKYXkxs5yjPpgtZt08a86j0XVpy3ulQgnMzSqPcq8gLFD/moglSw/FDzOxEpX4B4
FF5+H/oLuIcDJ+S9kT77x7cUpbyPUgIvO1CgKM5M5y5omCL7SQBWkUqEmRNY9cQ37lrw04E851UF
IYeA4VaCWqe7rZtdmX7mgeV3n1/Lrmras53tCOV4c/kXQKVoH1lbIeXE8HZMw4XMioCsK9NzOx91
zsYzbp0zCdRlmmR4ks8NMm+4k+x+emiNtzTkwIcynBX0QO4buWiSj6ZkNAuy7CN5lIxq8qsX4psi
bHjZhc8G82/7+iWEBgHQwzDVQImHN8K+90Sv8BfRjsErKNqdctBCVKEGzGE1u1q0G1RHEcBGdvRR
lf72QWKu5+ozKOe/9IlRqg12TANeqSq2v7J2uYhbHvcfKwm+XlMaFGA0taxqyHlVrgdX81PPKA6d
fjTzt/RS2c1u5mnjoUl3gCfKtUteRzcjRD+TTl0MFtKy86DhijNm+bUzxz3aoCdHXJTrOCgOutry
8F1YGCUo/IAx3LJQ7vt2EUhLFWtZjq6tyQ92BSqLQuLoBs5t+WiA04qM2Rg3PWgXpmRX6Q5v5pO1
rWvxlA/WZmUexAq1vsYSkJiT3KZ7MwNeJx7roKylUE4YldoR4VKGm6SqbK0I94Ihe9v2yRNBeV5J
0IoSXQJQpHgwKjSlZqr730mgHCzGB2pzntDhO0b5SZxr3+Q1vbBymGfGQLnFeLCaOG3R8VlcDK7k
9jtzBESF0z7GOwKaojmG7gwf2a7ipfVZ99Z6gyhPRo62NIB5z8UJv0urO1X+rS+yp84DZ5s4gmhv
tlR9b6HvLnGj4nISThaGNCw/QgFhe68+C4+011wpRD/nh7TXgGmClZRvJX9x01sFE/6tMz0Hh9wR
D+XFi+wjnZ7hYpa81JcEe+7s5o9ZJOBMAGwAxHyUudRvnR0ZssKGlmBZZ6P2wCLnDEnMeTWyD/CX
COoAG6ORoREDC9pEgw/4f0+sa3dcFs6+fXeMcE4S8iIkaARfBeX+yyqSBaWcECrIhT1Hv2pNPujx
Y6QO/qT++SAShKmQA4YPzANYlDW2ZmxNpZ6iFCgAMKAsLy1rcmoreNk2EpZOKpmHRbuSBARusrSr
J+OkdGjM7SyMhZutXxR7RXiI5WdkhwDWwutW+e6eFMBKf8mi3JPSpNmUVZBlNFJ6KRiSsBNi6fe2
Qt9tAULQL4+8CySB3ONcoQAsLYLZLADoMEErHf0u9bcl4MFmMDX5EkJnDRo8fqughJBGjZ8jkE3I
U/bHiTIQgAOintRzUFxQqFsYI9/TFJp66KKqr8Y7eZwMAWxu7aJIoSPVRTf0TtyOjTS5wtApvO6v
7z4K4pH5h1HgfYSUz/kyKkFp6I2ghWhVT2x5vKgzr1qQKcP43/Z+sZYSho6rD5SnACai9JTNAAj0
0hIhfiTQjnhyhn/sHUjXEsm/kfD0W+ZKKoo6yCQdEozqIk3qu74uTkE7328rwjpJ2DEd6StMvoCa
63zFhhHMnYIlA/46FHeB+lJool0k3qTPrpAdtmUxFw3z+ZYCDl60LFGeaIKqk1JB1tyBlP6XIPHu
QkaDEPZfxaQulg0BmUH5haQVYnkEt5/bvCOfVD2AjApIgnf6hX49ZbbyKtr5Pf9JxLQ6YA5IaHiG
VvS0R6yIvWIZYeSaVZAMB6VUiukncoWyFYMJUlBkHyucju72ajKloohnqWjUA+Q9ZetRrYYdWiTQ
8JSJp1SpAE4NxkYhsEWFY4o8SVRsM0pNldYqJAHZy0kUAN6U004NUjtf3v5cJzB6ATYFrJ3YR8oa
AewNKDZdjVz0w5sFasBVWEa7thyV8ApjdGp3rJHrV//KLv+VSg8KJ4KgSqCSiNxyTF8LfZo9w4p5
JQSWh1+pRqfV0cLeapOqRa6snRS9c2Q1vZCzhWMUTCn6J4cWmuy/TStIKQZYK4kcsSo5zEXnt4Nm
VwLHIJhSwMEIJloVkQUNsjUPmE2PW0A0tPXoV02CJooWoEcdZ194Yignq0lZIQnVELkRbK7H5E8W
VnYUpt620TFd4Eob4rZWwUTZpFWSgDPMldGJZobHJv9o22zXS7/MfPi1LYt1lDB2DP+Hdk2gbVBH
CWzTRRHXQeQimA5tOZ6cIYxO6Rg+WqJZ/4ViwCn5pPPFLUX7pSEZMYYnAlJJTatHTE7adfWrrjs3
UADSUFWP26qRZTqP28ENBAAPQL7IBuZLKO9ujXqLZocQCLi6+Twa5k8lEDjWzXhlQQY+GV3ySKMD
lf18qyRp6tRRwvLJt7NDcL+Cl/ixOhH47Zdsn7r74C77sa0WI61xLpPaslodUWuZIVP/KdxPbn1X
38ZH6wqTYBhofBBjGzwwR8FtT+LdtmTmgiKIFoFThSIw3W2HhoVRbfUodiWMBPTyh6zvtgUw2teh
2koCpZqpZ4VuCJAQofQgP5AFzUEBKJS/RpewcvJy50zrX8mj3HtTt1o6LTCRdljscFAQaYw2TiaS
5st+WzfWoUbPEDq8COEomH7PLSVUxNpQ4gyirNlbury20f7W202jY4BQz2e34L0Y2cohVQtQJzhG
2v77IJ1SFAZiN0suwja0xQVT8eVtJPOiHKYghGUYrgXa0Tf8IbDDAf65FCLYRXmh6e1tIX/U4lXI
q/4xoykM8hhwEghsvjEudJbe1WabA4nH673por2aP6ZTs88B5ug0trqX3/jlFZbPR+AmIadGaGJp
guumLOdAjWuEvVV124daZFtq4NfNonIieKYgsPgiekfuDmPt5wYi5nGYNXEZuZOSX2LE1S2b5rIp
NE6lhCeG8opdILaZukDM0hWXY3lXSbGPNKm/be0sVwFQ63+Vkc+VsbKwG3sLUvRedMEB65jz+38n
gbqLgXgiWdFcRG4z4HWgAKov5bi7T5h6+gJZK0Ed2Q7FejQ6QYkWnDx4GrZOg67UQ5zb0gMK+Kfi
WnCCi+TVOHZOeT/tyADHpNqiO+2mx/S+f+P1E7EO2vqDyN6uAoMiEoUGI2CR2y2Gq8WVnZbFTjF+
pEvO8cQ8KyFfspI0y3KqD+jDd4EhCobLtzR+TcE2u72FzJtsrQ91eyZZOQ5iC32yQ3IzgVuzdjTw
586dq13FmKBQkHudAGQ974XKBjoJRzzx7lv7S902QzHpYU3EJ6o33fR7xRaPwTG71xNbyO3wQ7xH
y+WPBc3jLoAz/2KsQsFI6tcZoS6fVFYnVY7JGiMkFtPQDa0cFxDnnDBDlC8xEo35Z4gN2gEbiAEw
XGYnhZ9abnuZIgtsvmNuBHB73V1b7wvN5ZUwmUaE17WKli6Mw9K5lwo4JkMKRkxXDq46CX3H06GX
Xv9mE1dCqEMa9o1SihaEgGPlIP+ufOXUXIfAJJ9fumP6oABecD4tl7h333hYs8zjaKDaogHOGDcs
5bFzQRYCsYfoUiltC/zBajvYYV+7esGrrTBFocSOFihwJH9D/CpNJdGCIsHlMKlePeS+ZY6d3U3K
C3CbnzhLSpwzfS7Qiws2e3SvAauZcjNi1CMl20NYdsChlD2ClVG7JXT7f1Fas3RbiyO/r3yNWlbG
Ah4ghA9JelIX+aqpRBuzI0c5zLxt1VjX0loU5XAIhmLSzxBlBY9Z/lFxKR1YLmUtgHIpPSHlWSYI
6NxCtgFkUp/I5dFhFC4H/cnefKhw4IAgNd6XhT3ueRnVz1f71t5RTkVLrEoXO3wAISnFc+Sp8EsH
6LU49rvOVtGb71e7MXESMCccpl13ad7xvoFx7JFrx3FAwpUgPlHmU0UI3sSmhT+TFzuZer+pI3sI
Jk5AzRNDm029xE0nQ4xRJU5UVLsyWmwp7Dg3IcNkzrShTCZVsiSSc4iRo3sD8F8jFNo2Sp4ilM3E
S97G1gAJcSDaam95BnCZej38GzHoY1CACo5sFo1golSNmIFhFYrUH01WOKl0NZc8+CqmLishlDeW
50pOjKoGkk7aOsBJsPs4cGQwtWwvGXNTVmIoE5vkLE60AWKy2sWYkNH/OTAR0LVXAijjsvJQ08YI
AtqksQXMNQv61dxGnAiEvVroAsVRQamFzocEYxwso5ahOJFWoa1E0n1cgm1mMizO3jPXy8BMnokM
j/Ytd4+X5pSO9YC9VwW7U6fbsNZ5FzFTBrDIUbQBU9c3Hvi87ftY07rQFY/RL9Ih1D5aV61bvEb7
9r5yLJcLSsmTSG3SUinSIKmQGGe2mrs/9ddlrx/iA8Gt8S2M6XSPvJCGKRJ4tOB2BKqvTg+phsOQ
RwIR2Ru5kxcXvf7nvEN4bCKTiZ1CFh1U0+e3YT5a8SyPAJiuu4swn5wFI2Hbh4dldSiIgrUCI/WY
CaOuiKSSWqOYcqRxem1vAAgQbIy+FUycM0pWn7qJAB7xr5hv0ZGqRl3cI+ExCUCA1j/0VLCbMsDk
cPjfKUQfo1kPphQ+OnaBAOhm5WR3wXPccO4Bzqp9pq5WUQoe7YNSmRACnR+As+B2zXjdWyjEb+8O
b9mU8/0vEA11gYFlq2XxkArKIZCi997KMH2o1LzMDU8pYu4rpaws1tLGKEByNYoIV3TtAuSIh3Jp
LY5WxGq/GQNyexLyNmgYpZ8CXZ0F4xxAEELl3pl0Yy92TWQHEYrxg35tSsnd9jIyNVsJpDTLlSkS
cquMXUH9yLIfsXxjJTzkZkacDGDoL6XIN6xWTwDDBloPIQOty8WD5LaggZIf5tnXjhiV4yIns15y
Z/Iof1fpeTdqEuTFT+XT5LZXhY9WvisJI7OgMAmdaTf8rC5rTpzFEgvEWlwaJKhDGZMSO6AaMXbi
ErsNWkH1p9oJbmKPcJXp14oDIqpdfB3yUWsZi2sSQAfSzobkOv0IQRI6DrqpBV/FITiSqWDPBM3U
5CFRS5D6eN16bC1X8igtxXBEHXf8lAdoIOMhOyyuFLvaM4YDM8PWdos33pOp6x0Pm4+VBjlTlXL5
BuqmiVp3sNUIGQjJz704teuf3R7xx+SgP/PY3Ir7zAFtPa+5iXGfnYmmYs+kD8KpC6B12rwGFro9
E16rG+Mgnkmgbpsijo0hqaBcjpEJdRpAfvhQ89jgGCMbSJl+7R4NABJGk6U3LaRI9/ou3vchYA90
j/Rpk7QdyHdOIXionPaH6Ec5ku6fOBkxr3GaMVBx/hlUclXXUbsTM3xG1Dvlb1IR6sHKouxBQ7k3
HsFO90O8MMGOvhttXm6Q0aZGZKNhAiAoqOuK5ECtvJGqC1NbiEOMUhQ4TPH0VMELK9vI+eivsTec
5t5WjuA5QjrGFy+sXVZjwiPESC8qi/a282XVcc6+hbrErFaNR6XtwTt7Lx8JtSESpb78I7DBqsLN
ozH6Xs81p3y9mtSm0YYjXEVsG6EXzrYg2dZ7qNsa+vRI43o0urOEsUJPDV1COxHy6SXY/upr+anL
oK+mTFcELH/n9pkd7xGKuspt/ACADS9wuE6ZcaGerTDlrgRgdw7CAnGDb70vbvRjekAPvlN5cWAX
mZ0/ECAY6Vd05GWiGE3k56tNeSt9SuYk0SF5dKqLMLgaAF/qjY9gID5ZTnohNbZY2nV/VLz5pPuJ
Hfs8U2e7lK+lppwWgL8xoNBivzvkpGY4zUV+GEZeIMZ2jV9SKMelx5ncYUQJ56lVbNm8HCsOnSlH
DTpAFpRUjJUeC1kuhomWMOPB6pBmMybOy4x8KBV7rU2FDo+LIsxKa4Scf7h40p2Cu0zm4iN/jvts
yaEc0GK05jCRbUkuylctxgswxJ0t3QbXZBIEXPXetpf5P5z+vztEzx8Ji2TUwHEj8VBX2qa0s3pH
ejferXDXxB5x+/EuuM9zp0kPs+JE4a0aI4fZXY4nbi2BYy2fQ1or75tVMBZZgLXgLTqAXgeTMon/
GSQV12Ae84qd8BA+by8Aqx56trOUz0FfY5cPBVY8fYqvJtDszKod3Fieamev2dVwlfvCS84RylOU
cjwSrtlRXKBoaYhOEdS2+T+kfVeT3DjS7S9iBAkaAK805dqr1VJLLwxZeoIOdL/+Hmr226lC8xaj
tdqXma0JJQEkMhNpzpEbc2VbElQDk4O/caI41jJjLs2BzZBsaM7KyNyFDfvjx89OC6CWswgtiGh8
cGH2oI8CdBeQp5ZwS3rdNzMoNsP3rWUp9oTyzplkCJlOx04ilX6NNPeGQmxcdbVxTCCZH9cEMoZT
CyCN2gNSVy6B5p3vYv/HPHnMHW6LODB+N47rHLbD6I1Fqk1lmv5/14AAxKMSRyrFxktyS4JiZbTC
AMRniyXW3Vx8SmQld4NJxbsHjS8URM3zoOqZ82m5zqkcjkYc7ds63ItkK520FbqoXSGtnuvD0GM1
+om/Vr2Ldjzz1d4lp8wrAT7zO3RtD3VXlrg1cmjhB/u4oTHLdb1itNVkfQzYHq3uYUIWpGfyrQjK
0u3gyJexxvFb5MUBZsDy0xZh+IbvI4oVCS3RczSiYN1T5dPwFW0dbl3vNxa3JUWxJHqhFzXVIQUv
Gwe3gB6mX/lDvGt3jstjr3hcxpvRy3Rd7PK3XttSJTxZaLMcNuJM51bcxgVA37kZDNwInPBko/Ty
v0lTzEoUJiyMS2hqz6fHECWQqTYDq+se0dr+OszN+9tHzl2O2rLPCycbzA6LY+XPKXoQZuzxrRBz
44qrOCB1T2g4N5BBZHHkXfHQtvHGWMD/583939hBRTOJ4zbX4Wfgr4GJ/3FJVxvfudf6g+/s+BMN
6B5jD4f8LzDcLwyLmgib8nps2gkqWcjvGcAiexAeEPZ0XSe2NnD5/cy9pZLHEdL9SL2Oz3qPhA1w
Jv5CAkdJX186AXXV0RiapL0EPKPPAbA3l9292dKtI1q9vWcylMe07AjvmwSr6He6uJl7F93rpi/2
C6+pLr0Sz7vfmuOSw5ZV3hKsuJgIUDfS0bC4OZ6eDWt4Le0sKOxqy/Yur+A3huJsgcoreYaOM8Eh
ZyGHKH3jZm4BOTd6fC92aeYmz1vWftXYnwlU9KIWsPVyeQk0TetHEWr7zanMn8n083/TjmWDz/Sv
A/9LxgXk2KAiC2IRR8GYRtXuupT1lN3ZchQnIjOMgOrL/g1eDD8FwLLC48Ew7nJkXjDfO+4rr/Ti
u1zbcCxr+2g6aB4GQLqBbk7F5nZhZEWAH0EMbH2MWhlU06GxS9fQtzi51zTxTJDaE8h5SnhaQBB1
PmjJx66+ycoNLVwVQU3U7EAMi5qWcsvyqtJqJ51gkPR5cHmohTuehiSwrX4rdFvdNoxiGRiaQEeQ
Okxh9GhDL1qshjSJP5VgbC13TiSCmfGNnPWaATSBkL7wTUGWWuse8jnXmwSSZP2jzPCCsP7i7X4u
QLlJWsowD7UImKsvOiCYirLwyPDruoKvrgK1RnQLYx6KqP3WIpqILTl8RY9ZnVp86PKtUcLVhxDm
kv4rQolVWMu7dqQQER/xhBbucoki90PntiCW8DvkkLaSN6tKcCZRuTtVXeLxtcRkdHK8SNN3JbEP
9eg86837uZWxNAbUf4B96UDWVOxrDXxdDeEKksJ09on47kwlYrAtSO+1U0I1GIBO6H9G14uyhUBZ
Gvu2sqBrZXvj8DDgpbnhbdfu6LkIZc9kEVZFPkPEwMcHA4BH5SgRlTfhBgjFhhw1IyVQUdd18IP6
3ZAerIidSNL9tsr5w3W9XheDBVm6ze03YJMMb/pqKClUQPSebaSY1GkCOmzYgFXd/sPIousmqNnV
1WgIs+pJt5ck9IgJ+KF2+4O5D13iilsQ/nrlfvyL4PhcomJLnTKZJAXUn+9YYl8X8z3rs4ceuJob
+rDW5YWWTgD+/GdpSoRSzanTpRSCluYye9c8owERoNV7cacBpEXbDyhBRl4POuU0mNz0ZYuJaF3n
/5Wv3Cy9S1ArDCEfvEg7WhaPXKPPf6Mk/4pQLKzAeca1cOAoYCPCjkTgKZw+EKfbOLOtpSzKehar
ALnMGcwaOm9Gj9Vsed3Mg+sr2ZKghCkgxDJB0wEJDTN8PSdeYm8+Z9av1L+7pbx0oyQmUWrgQAaP
7Rcgnm728w6YBNLXfdB9d4gmc0AGbCjias73XBEV45diOKrkM+QuFHwEpTbz85L0pHtrh9zByfqL
kvuF4iuWENR7rV0v8gZP92a/9crn8YZ6dF8vEfMW5d/aS/5sdeorJ0wz06gIpKVdUFp7Cz39BfE7
BxDq3UZAsXy4+hY4F6WYji5qnKl1IEpHvcy86Q7FUR6z3fspO8zz/VPBpoem5EmtQxftqQsG1ETx
JLi7ru5ka9cU4yCimYW99eeMls7X8suo+0kPNoZ4lz3FzwDV9mcU8slted8t5UcPvfeP6ddWuvIh
/wp3cP17Vj9naTrBfCOAS6mys7KKtNbIsOSeRi41P9QQRKNyZ9a3BdkKcVfv4ZkwxTAXetjMMTMR
F4YPqY5Wvu4lMTv/+opWDcqZEHWDq9EYZwyT+WNo+ACOeuGzvgXnvSVj+f3MLIbC7tJ6CQWmBPDo
evspDtuX68vY2qvl9zMRHIhPMhYQYZp5II0p4MOPzjY2pKxmeoC6/N/zV8xvJYmWk2W3hjAYX52T
6cd+6BvVfmFax4whTJUF+imPbtfktzZRscrA0U8bfYLocta8qIwei6j9fX0T1y0wiHwX5GyK9iDF
IiY5uq26xRU3wLFn34a7Cm1Vf1D3Jh+9Mvm4ifO0mrS2/hVpKXMPJTM6s/8n+miOM3PNzxqYhrQZ
20qX5IVfY0zqJd93HpK70eYLYj2wO5Ov3OgyLFgmCoQGxkP7yfJyH53ZgbGfAW6K6h6ag+L9xiav
HiRQIkyORx/eyoqqgiggMcYam0z2NN+RwDjwwHiafvQBOvx35am823omrV6OM4mK1hZ1jAxUDImy
nlwzouBYsjCZmvjXV7a1MEVDU67PGV9sddfIR5KkXmJlX66LWLW/ZytRQgQ9qtIe7AMwiXMJssJv
ZX5bp5+STPeAzeJdl7UeGJ8JU25DYZEIs+sQtsQHzbF1bQw92FBMdmvB0QQLby5aQD4SH2/2B4CX
s6+bXUAbe6ombVgd/+cVYIoH0adeoW1R5WwohzrZ24nGmPmEVWbTU5blrl7eSeCOXt/LrWWoroyM
PMNsEHpDR+bH3fyx1evP10VsrUNxZMAidFi4aF9R/JpJ4xfV0Yw34vstGcsyz7wMGxqdDEsM10zP
rIzwhM78hMwbyWpFygLug0QgUMKIhUwaJrQupeQ2YVrdgRE8bOzmCJjF7pYjWt8nrTM9Xd805T79
EUV0xsCZSTB2xpRNc8DFVJYFwGSJEVpfMTcYHppeVkDTYtMXko7kKUPOcCseWOzNWXz6j1SkOxem
RvxPJYiYSc5tUI+CZTdqpr1pjQTjKjR60EIpH2zabj2a1uUBcAgpHOTwTMUwzaEGcB4KeYOTsUPX
Og2mbsU4954xCss1k2jYOEJF3/+zwn8lKnZKy5JKiqzDEZaZrxf5K5+T79ePbk1LFpQIwwattw4F
uNSSfqyMUWo9vGMtqh2X5bTjJvlkVcVGDL4uCBg8GBiEz1KH1pNBm/jQQh1lVmQ3ZYSOMHRUVMdo
opV/fU1/0ihvNMP+V5aij5okrOgW1UfXt/ELDYoC/gpVraq39cBODL5voxGI3cTEGBgVpDxmM6HB
xlcsPv/NVziAKwPvIQZdVBKmphdDnJuYz7ZrgYgk7H4LTG7dpRjxC9FO/6PpOvE71J3EKyNDP6St
iDwhUUa6/h2rSoTJIW4DPQ1UZoraNnk12GU8YuNJ+hOoYLcwAhvtMWr484+iMgzyAm5Ex5CmEv4M
XZ4SY5HBZBE4cbgbE6d0MYs3Bjptb+jYftUMA/22aOl3JPdHDjqQkY3aUYv7G4O1H66veU3ZYPVA
puAAscv+8x48s7C9CQraTpTCJQWmYeDxqhueUuezjv97I0G5ZhUA8IN1g853QQ5XLtBUg4PbzIVr
aS37krejE2KciaIIrY3ZnPtMM3m4u768NXsL8DgLY8wQDQN4KTM14imKhkq4AO5PJrcz8j4KWn3E
kJ7IRINUeWzVxJ2KVqQbXShrohdEDUwBIYONIbFL0ZaZYxt6DSZJ2pqFp5iU35yinW030iqQEdXA
q+h3vU7DLQro1VuNWwSnYeJEYUYuReuzsBjYpEo37qPGTbo0fDK7+FM9xs5egLrDCyO0uZK++Zmm
fNhPQxdu5G/XrtLCwAQXQLAJKqJd1hayyAt8AYzLDBikEa/3yuo2LuzKFhNQmFJ4GUxXO38u25ny
Fo6eC40yQLPXrEpvMCMZFvsmkjL24r4sX3g/asEwl+UW+P6qYIx6WSAGAsCiSuNt1UnCAJgFJTJL
cprN8ZU04oPDahJwJgOw3oX764q8dqYQhny7TgEXDxymyzMtSa45k5VCk1F2BkRvGA0TxrFiDJBM
dWk8zr0+/I6jhRrbGbLU8vDmlMU+sViyxYa4cpHROgBsPIBd88VcXn6KbY0NwIpj2Awjw3XOWgfz
ojmqk93OmCzjV1ksQ8PX17+iUHjBgdMcdUFMsagXWWsLDcwOhXCHQmrUzzIuxT6mZr1FMLTs46Uv
QmEDdQ2+uIEFdPJycehZwG2e0tJNZkFuG5E9RiEJH4EROLhFlYZfeV7ZD6yqt8hF3q4QgoH4h4qn
bi4UV5eCO5Ei9zaigyunrN8PeS7vJK/yT9f38Y+DUdeHqScADOqOAzusHF5Uj1bELXh8HSaAz8BJ
dogbt/ppHLTPYSVdkQAYNwbGpd3q9xLACBsfsCQYlA8AqKEFcnrADWImablbZ5c2A5FmErUGCHrH
udvnDWueCKt5EAFRZNfnbbWnSa8dwGBu7wqA9t+wIp03DMfKXhsI+gF2CJYfEEAo3+BkVOZVjG/I
Nb0Y3No2AFtVZGG3VexZdlNZLIAZQfiO1CWlcLKXi20jAg+gWYiEWX/TZw2Qe1ITJe0ISf3r+7qy
JALbsNxLgHy9gaiaxNRq0QhQXjk74W2lk9E3U9PcsOt/sHDVBQH2BDTmGEUGNq+iPqyos6jhFP0S
ztBifFvTdpUWVm5SstHt4+E4ESP1SqvO0CJr9y4rbeLRkZvH3OqzXYx5f6ATC+5pkfWJtWX6ONMw
cqtBVC437PQkdWAPAMI7mMgEbpNkBOmqdAZXo/QB8FE34JV6qTvrWcNIvOuAUR0DBOEuM9LfPRpX
YBKKziszDcgCWR/Mgn0qEufLrGuAF8hK49CVmKmZk6g/VYsx1UtbumzMvqeyek7F8N2gIOYcWutI
YGx8sy3u8tF86cfYG6hzV6TdY2IC0S/nu6zMWlfWBBPyc+smqf4k4+Yxa+3PXdUDhtl8f6iGQAZH
jKo4ro2u5sInQIZiyisSrhGW4IKux6QO2pwBihRQYfHzdXVaU1zAhwC12jEYBsOVG2KRPKVJCBtv
54blyigF93k7YzqX8mrjMq6KsiwAP4LkboEgu7wjWg0UFFC6IVoRNsargANe6N2zTpqXv1jSmRzl
LpYtTdOSQ44F2OBMOG4MWNpk2BqdXruIkPLf5Sg758zof3diiGFtFNQyfS7MaMsDr24Z/OB/0GlV
rm6gtY4DG8PSrfWnYnb2BliVtPT94dUSOeNdgOAKMAeOko8DJm7kaAnuumizwEyGL3WVftPwzxWF
ncm4vfE4Wl3Vv/KokpomdTvErYXnUK8Z32MqKQCPOt2ddLplxVasMqIoghgNDZ0gzrzUuKIbqznJ
EZpXmFPdk6rT79A8ke7rnJY3s533x+uat6YS5/LIpbwRYUZVLk+BrOB7Tu0nNhYfr4tY2zukC4AG
iqY25qhnxTppTZ2ziOicu2ZKhWfH/Gae841S5/pS/itHPSP0lenNrMEIRVHxQLXSn3j0+/pSlnuo
uhiKZhwEQ+jJQVuZslt8/M9ulfF9GSZfLSoeZo0ES5riuqTlb7omSYmpgeoompBg0+zoMWwwfqNR
l5axG5nf2s7YXRe2ekKLJUUEi9egGlimYcetYqEmt9vmFLH+thTlMyzFXxhuyuGYAZpKAfOqWLnJ
mg0762EadAMdU7TSwWeF4ACuOn1nixZyGaDZBUYE0kKIbpBAuDyoykRZY2BYEem7cT9MVee35TA+
xZKZf+EjzkUpN1bURlckE0Q1DQZgbOJSMh6TZiOLuHZEwEi3AK6B+PvNkz0auVFME5S7Zj04OF8J
GV0bKfrrirCmdQxBIeAU8EQHdvnltqV8Giy0BuKqlvYTzVHk6+R0SEfzubbhKUoxbSxLnWz+c1B4
I6OKCn+ONIhyo8qMCEMzYcgB6NTdxKlu3pu51ezyDFyjPMnGfROP0pvn6ZXGYIfkDe/29pJ50u2J
e7PTWAC2nE1vqnPnNFjT7ySO2E0CuKqNpMna3Qfc3EL78Ad0bjmhs8eBrkOWTJCOAuPIcwbQzpxq
IDCeMOgVsW4r8lgzZoA9xY1EoymoDBQHNw96G1Y2muCBeNUfLVHI/dw66caN3JCitrLFbdFOIAQE
ylwnQ5fZ0Qe76Rr/ulKpU9v/nPHSxWhAf4GZrKyli5zWsCZkugRtJs2PBLIId/iPK8ObZd1aLtrH
q94HRG/b7LNqzhGuO2Pbe3GYJBJ8UXVeBlbp6N+vf9jqiaIKuTzb8d5TW5TR3ZCKesDDvcVcjdeE
HXosZxnftICY8Xtpxe/OniMpo6NHFa9oCy3E5qUGRfngIP+VII890m9T3EN7pHZMZPgXPh3TQMjI
IE+AHsXl1M80NQyBz4MXl0BylkzHbggx5cVzfeNY1ywSJ6gYkQWNh6qRSjVINtIJHmruq8AO69MA
ZjxCtQ2vviVGCVCQKBp7e3layBxTLcbghckjF1szv2sXgVt4nlpwFsj0K+5W8jBJnRavrsnkpfD6
skCqwYqFKd+/a2gZAUMl8GqQbFYLepyFRtOaAi+lmqTIsOcfhU6Jr9ms213X7pWNQxkV5QKGqGvJ
9F5qQWFJERayFqAMEqdwyic3nC3uZ3b2/msEPg3khWwo91sCD/h7kTp2K9xY6jfNCNIkaz4hHUCw
gfMWtuvaqmBQwLHsIJp80+MbGiweKcVBsdQ6YtL9s8Xqoyz1H+/fPLglrAfEeQ7s8OXmiQiJk3nC
VW0ZC3dz18GzyyO6tcvg/YKQgl9wmTFfiqzPpaB+YEnHM3gVJISrX1oZy8fc0cQjEm50a7hqbe/O
ZSkaYTopqChqyDIb7WA10asl9H2U1U9/sSSg4yN9hSDCVp1KGY5jHkk4FVsfzAdM0xqfZdcBcpc6
48frolYsOPpmMPjBEJUjglAsqpUQM6c1dHwEsG5JAPOLJ1oXl7sq/HVd0oqBuJC0/H5mU82mRddm
CwuH2a1XIGmDIXPK/sKkQgg2DqUlw4ZRvRSSz2YhyhmO0nH00Q+t2u9btuv0sd+I81Y14UyQYu5Q
QExmzmGFRCJ3LInv2TDueRxvtNWub9q/61Ecv1nTqugJxKAYjzRZTn43YbLh7FZCVrwpwMKAa2pi
SkLxD7GGmILMkFHl4yFir5E1uHpya4fjsdoaIF3ZNhjTBTQKBZblz+X5JG0e91oxYNva5hXv/9DL
C/K7k+i9vq5ta4KQMgUqPKi2gbO//H6mbbyKs9FG3cZtTP47odpLzZofpQkmjetyVg5ocQ1LsoEi
5a368NaWejPVizdqwZ4S7gQKcP+bBOV4nLQuy9BaoubQEEHatvd2WW8B9a0uAwEjvBD2641TyHqb
l7MDMzCIHrNFWfzFbpKf1xeyomfIAsKNomwI8DB1wBZvoJagAoCzRyKYWj+tsPpQd3zXG6SG7jUb
J7OqAQ5e43jzgarbUlTNANout9JeuKXRjYFWysht4pAHrawfry9sdfPOJCkn1OckcsYRknRWPEgh
nlp7/n1dxIqZZhiXw7YR8B1gtvFSnWfeLZZawg7YfK+1N02DxDAlOwSqf6NuZ5KUxWRRH9qFgCSK
8YHcm6AY2o7NFlL1/9uSFM9TUp41nEBQXVT3dC5vqwhsm13yjYri+bqo9QP6d/eW38+MgW0nSxIa
Y3TRCMQgu8H+MfLhuoxV7cZ7cxkiR+eH2tgTSpbzPMU11Wbb11G/TOebyNTudGt0af1yXdjqgs6E
KXvHZUqstIMwvAanFrReqQF8lKmT7YZv2BKk7FzcSIYug8X4EMenfRGgzOJfX8vaPQVzCCpoKMvi
j7KWIdcilOEhojWplxbaDg2UoE7YqrGv3SBzGYn/Mxz8hm5y8TUg6oS68RngaiN7iJCXyZzwkxTa
llNQ+7CX9zqYScDSCDRaMGupbi7leY00tA5T189J5s3amIDlJRy7wHJaJ4hNUtyPg6A+jdP4kMmx
ekSdvf4492W3r4StuYCLSzW8N5z0KY3M/EPGC3kb4g91kbMzH3NRFdOGxVxTYVBA4Z6YoIsBY+Hl
NYFx7pq5hnNmaYnJft0qn9MEiLp1QfgDjTLMvwNGZiN/9YeIScnTYvAFNhrwMHhtq54aXQjO2E+4
nPGkJaMLdJfXtrNe2zFDpxpJuRc5KF63BfoitKr4sJTD3CQfOTrY8tptnBRzg0Wsg6qKjaelwr8D
YVYfoC9nDCQTbCfsnnmRDVS9SIbdrq7Lyac1/TrPBnHbqjW9UIDqR6bDKyCrYrfQo5M1GraXN6bj
lmYpdrleRR6KZUfkNQzP1sHDpclD1Jq/Kh7eJBG7kw3/XTPEs9Ieo5uKFOwmDysAx2Rf8iipMQaf
UT/SJ9sbdVLclV1n71srO/GpBsyE3kTgn7YNr271rVNdu1+oGzMCMkXExup7ubBDE62oiIQynuUe
TcfnuM6CGlmPDfVZEYT6Drpf0Wa7dCcpD7GqmxibHLhBMQ3hMR6ozlywDVef+tYGuvB7rYYNBbRg
Ax08X94wGxn5bDeTwAOv0flHpBHRQp4L6YYRfb0u6K3dwOw96KEIpv0hSc3sz92Qm4JyREbZrHNf
53I2YNAbgFWWeQLcX1bZM9uwicvr4fJOIG5BKyqSQku4pPZ4IffRRVWx3AnN+NHFIEiz9E/wj741
GZ95UYXuOL8/X2qjHIPwbEG4RlVYuf08i0NML0FPimKiQc+18ZC3rf7x+na+VRKwNaKMhfIFonIY
yUsb04AiLUwWV8xo8oCc4gEX+BSz+C828FyM8jwrStSd+wHWfhYFKD4d+jOX4y3To+eorTCJmxc+
sKM2hL61n8valqYpjkodUlPK2uJWjlTHBWC0cmdJgjgWPrFadxheNa32ru+ktaIj59KW38+CmilK
rY5UkIZJ6sy1Mnbn6Mn+uozV0yIEHaQAPcejWlmRYwxWLXucVsHZkaZ3FRA8Q2vYvV8K8g8LJIBu
QAeXrzhbySjzgXUDBqVpXoGOatjBjB1H/f1PdhtHg3ZYjvwhw/DVpRg+kMSpUS1xyxjdok2Zzi5I
D4MxKosNRVjpw1pELQ/ChXwQiZxLUVGLHrQOSUrkxWPkQolJMrQBA0xjaYM7dkmXHIYWOYnJMLt9
VsTwOjMhcexJmb5zJhGxCF50GEZAayGcKxrQLr8loUmLiApnOM8/Y/OpaTY6f9d0BLXIpXkREOJo
lbv8+1ujmomgsMR9nWe3NetSdzCSZJe1tbmhKGsqv6R3wPcGxje8VS9FRUlGuziCLTZiCToBR+Bq
6XG4cXpvrzGy/jC7cGZLVlFdEJkyzkOhIR/C2ID8RPmUi/mBm2mza7vspkqMd7dGXApUlsVkU8/t
ggSlVz+HEcC/+VcT8EnvvWSXQhRzgSJYhQYFCGHN99T8bgBp2d5ShZU6FYTAe6DH8U/zrCKkbpK6
1XIc0Fj304Qkj/wOHlvTB9NV5RYwHsJGuxyuDVDfwmn8mNLG9mRvp15kzPXH6ytehF06UTwokNJA
FRavfzQEXmqL0XdTVmXLitFx5QIusPSsodsKX9eEAGl+oWjVoZWK7aqspm3iykZxhTqd9IYa+uni
edilnoXY5d3pwAXbCO4TNgU9SOpbycbsL7FzC41U0b0+V8CSzrzrm/b2NkMC8OTRwwD+MyzsctMW
RrKezzhBXht+n342p2/MeX9ybhFiclDdwOK/KeGkwAroIx3jKEMz7CZuuJH1wanohrVYXwqFGIRt
qIwrR4NotxiNzoHhs+FLuip8QN/6l1LboppdjPkbPYO3/z85irE3KqADmAPkdMYnq2jvJegn6PBQ
TD+uH82qPp/JUY5Gy+yITwyqBt5y8Ifrp9La6kJ8G3fiYBy85QE7hZKAOrLccIyryQ62XLDWioD7
aIGtregrN0Xr5VHok9wVcGsPjZzfiegAN7UU6UEOCckAPVKBoSxnYnMf5RCFogfwgUko/THu42OI
cS3zPsya2fhUD9x+ub6rKzYLYlFWR+obVD94Jl1qvE3ySReL9bXG8GeZjj9CvFQDVGY+cE17tsf5
dmLFnTmatpvHxsssynvLad7dGnG5esVwjuCpp2mG1duR8XlqMDxTReAetAvzY5Zy//qS1y4GRfl0
SVKsJHsTLWliVsPBTTUBxSiGdRY8PcDsUq06XBe1prMUHdLoal1y5H82/yy0M6e+MPQkhvHvh/E2
LpPBN3jP/sIsnktRHOiQktEeRizIpuRQoZfEtUu51fr5dtfAybPYbDg3hFLq+0hMuS0Lrazcchav
egtA+/lLS/Uv790wSMHrGUYeHfxgt7/URg0ta2keYUhUkGS6jTRQQoq4Tt8dcUAKeigwB2djzk2t
bLem1fe6QFd2Eg7hSdohWvILcMAUYbuV5n2rAWhswJKQmAYcn60G9ymIZPBehQag+HJjT/SQDvVW
09VbCwwZDriUUcZCW6HqtGSYmARIAJWLCSEjIvtavLSdjSyRtnFN34aGEIRLs2QCDLz1FBPMJzSO
W4gq3KoFQNacdIDBpnRX09qvcJUSvdsaRjJVlAwYRtgnc5ko5syC4in2aRhTJ0wbKHdr3yRjEFr7
SQOAe+X10sW/M+qJ4nNZvRZmHQzdz7BK3LGPfS0CiTv1Le5JzpGUBuVE9oABOVdriCcLv2enPB/c
Fopsah8bUNbOcwfMVa+Ovkbovmep7klk5LP8g5wfmdB3zdj7epkFIQvQwZ9bAXA3TYB/iq708v6B
lLWXSGM3tDs9OWRj6BUOyEXHXVgkXtPat6xNgojfAjTK5N96Zvtl3HiDMyIrDybQKA6m2MvmE0ta
NzZCtynqoHKAlDTGnRuy/HaQaX0q4vGLhma3SPvK+DFPGs8IU+T5vkYYLm1AZYjJnkMk7c+2eBm6
HY0PaI9Ex6JhRJ5R32bdcTIemAQOewiwGwLGx5R4AkgDZv5kTR9DdqenL7FxiJG8muxPhhyCqHix
eoByd4e2eBrGj7m+S8GUVZEPUlaeSU9D1iPwM916fnD0hxCj0dS4z8RvS6SuHF8aDVe4OXVaBKgi
gpRv6Mc82rHwxwxKOdP53bD9bN5n+mFuyC5GpAxkPA/5wbn6YY8Zmn6/ZRLzZ0BhAU1HBrA0O/Y6
vfZE+bnj9cnipT9n2QPm1lyDSXfO7voqc2WxA9kpQNN7C+mccXZH+5SZmLL/0toMTf/1cSw19LEj
rSp7NyUHYsIUaHsr32XS8Fh6W1PPKXdxeA+Emfsx3w9D7GbN3VD7OiCdTJH5InqxcfjhgzE/DPrz
UN9Ypafz70Lc6dmeCKBW9PIUZ8Lr+htSPUXdQfYYFBcfRot5Tv8Y9vuId0EkwcupPVqS7EQsMUP6
hcyoA3wiDfX07DkZvo1OoIVf9Pxg0H0x/IrmF9HdEu7PtTuhPbU7OdmHKA3s/Ilku76kboVccpuI
XVt/HfEGb9LvDWaQ687BtU0CWzv2Y+2W9Fg0h7lqXcpvynYGRwCwL/v7yjrSHOQkduczZFjK3PHS
ZnKr7qst7zPMipXxIeHEHacvM/8leuTJn/MsdTOAgI5pYIQPLP9q53ZQlcmJOZVn29pLWYpAy6jb
2ByNp+OJjPmhMoO8c9wwzV2o965yTj1/imtsQR/uNHQEYSzQm4EdreXykOhF0Fl20IC5O8dsXOc8
Znrn9gW7G6sUPyHNXFq7tMcpOQEPH4jwBUoJM3eJ9p2E4yOSOYHRHDAqk2H2y0m1jZD7bfwIWwU+
KjyF4MTgwBTvNUQkRYIPmZwGqdKJY0TInO57xzmORXvbd3Og02rD+a8UWxahSB4RNJeiA0hxmX3a
Rom9eJgF6Sw5WJmflnfTcIcxPyBaufqO3MaN62SeIf0mC6ZkN3ynGyHV6sLRlY3E6TLkri68Flk0
FAaMtBlF1bHhY3qg3Wj4VV42aFTMLS9r0j50DbPcyu+sOT/0NyxppiUBo+b3Bfg8QVIJ+93T7Fgy
+RKzaEY93TmSrvp5PTpZi4EI2sbwQFiG6KlyvubMhzQrosrF+btJhq67dvTy/Pt1KWshw7mUZbPP
gkYtY73ZA4nSjZI7g32Z6Ba3lgrN9I9PXbJhyA7AtarvnNFOo7ZpoKfGaN9aMQi8LNOzrPYOA9TL
RnYZ4Eit7CcL7eg2blvqDmH8cY7I5PZZ3W+8udfXi4wWw+sLWSdlVy1bS2u67CrmuAMMlsPWbK14
7eAACc4sh4AFFK+dyy3Nh2TOoxiBixgqtqOaMwABSmpu3ToboeXaYs4lLb+fHV4S5yMJ43QJJ0wJ
nxO/AhDh03UF2VrN8vuZjBitSRjLhgygT2KAyRLwjckyqpChoei6KJXJ5Y+qoDy9ELTSBfBZORyW
2Ang/7BzsKLNrbj/Q17zK9pbIJ4zvPjQP+mHrS6ptSuNip0DdFxYtTft3hEG0EezwSOgldo9gsw9
nuDHeUp/oh11o3dlzXAhOYaQFt1yGANTFKMRuUCoBuMZT/Y9Mj25a491jewcxh4zmZ7qRpzqbgsB
dmWBaBhfcBvQLAFjopjsrJ8ysCHXlTslFuKT2xSdJhxj7ZJtATKtqCO40h3YRSQmrTfI1pFWNKWh
d7BYNXKrjZsCW31DQ5bem8v8D5LFmLgG3Txm2N8Uzia7wCR0BBELWDz4opJTeDvtnF1GPM3fIpVY
UX0k/zDWhm5X5/+RdmZLciNHun4VWd9DB/syNpoLIJfaySqyyG7ewNgkG/u+4+nPB3aPmBmJkzhs
SSaZ0YpFR0R4ePjy++9wTAjqqEVTLo9qiepHUeVS7dV3fVQwnTBNyv31hS2HIK4Lu0d86JDev3hY
mja31Ijx3RC3hDfGLH8he3PUK+3GkbIbbejcUJUmt5H1jSBrRSWZTk6Jhv+wQhGSWvVKV8wtuZBe
fat2PpGVc7D1d3OXPuqJ4flbMxnWlPFUnmCxCPX8vFgyT6OqfzDa4sGcJxqU+xcekA1fZU0UWVXK
CmSbiOuE2ybXemj5CRdb7yITV18f3tEybr4dx3La8Yznh+tHuCrPWMwWM4uVC0IaOyppjkkaDIlZ
utJQHSSHsa5jdbvk3a+LWlNM0md0LwN6Mei6ObfJo5bKdmeiLdmQ7YemuI982g3mvvvjupxFwQWt
VOHXWewG/BSWIcjR2sEaI5sllZIcuYREOLg0obhx1r46ZVG74NHHjW1cMSIqqR/yPkvLwQXFlh35
zTgX3PBwrCmQh9PoPIwpHC8be7hyXMixgUYq9BjjmZzvoQS9lxppNTduattDZubTUVaiX2NpdLxC
750Ny7VyZORbAVctKVfcDvVcnModrnuNeLMrUnWfjG38rPh2fFBrP97YwdWVUYYBZkzllR68c1FO
mziV7QxoRx64hgGSqfXS+X02/CQ33vJc0z1v0niwpGgAbpwL8rUinimMl27Vt4CDZFfeGjCwpoAK
m8UwT4dijJgHBLAPKfpM8aXOlIc5TCm+h0E570bAzTeFOeYPRUrG4rrWr+3f0loDcnZpfRI1I8sy
eWhiFcNh9q6caAfJoKQR4YDAnvA3RBFLQTUBZR4QjfMd5Al1RidQStgdnvoGytDEvg37NxA87K4L
WrtVODioOndrIY46F6TmipUoOhsZ9cFrN3Q3TtVsVOdWt+1ExPLzE0fRtEvmWoRy6bYJTBC+cYyS
38faP2RSsr++mLW7dLoY4V1OYJYM6xxJTcZ0e8iD5Pmj6vzs+Nbv6n0qRgiNtMJUM0arsKA+Pzq2
+hwOvekpePGWmRxx3e6cZP59rip/bxTZsSLBVelbLDrruwpDkEzHDUlQQUN6LmDsMx7MjZtwH6v+
vsmY0NfXbrZl7NdV5Iek5ecn5zfOcYhrPqL2waPalF5MFu/6ua2lV0Ej/RAhaCEwsmzIA7SwqKfg
Luqq+Xa08vKYjHXkDQDPyCk1zdGpkvoWhEx5TGU/eQFzYcaEBAGZRVPHGzN4jGjjg/lrMhLPHCX9
cP1D1xXsx3cKqqzNxANyw3eO6kOi2rtKSg/Z+Md1ISu2jcKGyqEuhGpYmvP9Jn1jNqOJmcnBvBne
PI7ybwOA0VeZsWmZOwYFzBpZHYZbk9kuV0c7Go/DYgu+P33ngiH3om+rJiM3dMMzQOrP8ih9yYst
LvdLMRbrI9BRNTjqmHdzLqYbJqAdzItye0actGGz60ZjBwv5hgndEiM8rP7c+jXOIy5XF32MBuhy
eju/CRsSf9fPa0uQcF5+08PPFSGIoN9Nys+TfyeBNP4bQnhNyZYQDrB155tGs+csdzlKMajl+8jW
vgayQsJU/vnGTg7nRI5w2RVJKvUxJP8CA9H71HpfFN1j7mwEF6s7diJk+fmJRZkCxrmHi4ab9RPg
rJu8KncOVMDXt2ztHnF7lgjewmcT2zVghy5rVIuoU35Ms8krwj9m872WFMd6eH9d1IqJBNT2Q5Sg
a0QUSZS0i0qXNd1Bb2PIfP6GBIJoHCsq7ZoqbFkxBE7OrC/Opbe+zk14Y3dq+B/KEKxbXs+OVPkc
i+G07wbOxei0D9eXsXbyZNhgSqAHiYBWeKFjO/fLKrG4lGPxqxTln6p6vFHqLRLQlfOgtiovuF36
nC4SDgb8HEOfcB6jHeY3il8re6sOgtvri1n2Q4iCljoxGRRa4Z2L9rbMMZM81JFi0GKidpGnhX4L
0IXpcczP3TAAKwE5+8ZTRyc0FVxZqED2ReR0TVtWvHdp+xqmofrYG0rjQW7pHLsxHw6hEYYH6FW3
uI23JAv2WtEkLTYDJGtG1RzrbAyfKj9W7n0Gd97EELE/xXlk3fjNpqe1cowEKkQrS7Kbkq8gOcMX
b/OMBwmq1A9xPB/aZmvK4IpC0nRLuWRhjMWTEmKiIJ2a0FYYfqQ1cefGiZS4U998zqd5iz9ixRzR
mghqYekAQPOFxUhJTsdQq1E5bBT7Xc4wnbfZONaeGQTjfWU1wPHS0Df213V0ZX1kHEg7gL8iLSbG
fHkWOGaRypXbjtSh5lfHrm40WFGvS1k5KDpXSQgsFCgk+QT71xj4KHKCFJMSJyVmFwK6DRErl80B
/g91I14RuAnhARwlVWsMFX+3D0wqcUYhu4Y+GG5uZKT4JHXjbq/t26m4ZcUnT1QUU2TqIzy9fmJA
aNB5QOVdW725vm+ri1pI4BZXiO4QYVEznGBSJSFF0azWm5Xh1yg3P+LG7pPB/nBd1toZaTpNhfAD
a3Q1CPqntyao0A43eVQSb6CyrgzK8T8TIaiBRkY5r3weKTWbvyY+sgAybjxSawdzugxhy3qTsadK
viyjsom5xl3u17dVEWycjDg9cwnynFM5ggKMQ947QYGcZq8c5NlNqMN/Tg/mTnfhe/kAGYmdeDYY
kN1WfLl6UEtrNjcWaojvwdKJ6iVK1xThsnl6nFquWtcPUTu9+xsndSJjsfknMvLGJ+RKebqUMK9h
a4wf1GRrUP3qSZ3IEExrb3TSIAXIKJP8SVLe1s78kE0/D6nmnH5IEZGDAIrbeiqREoyWp0ofGji5
0i3CtNUjwbLBKcVUU5oXzrdrLPwoswvSt6nWvTqt9iT12Ra0bUOGuBBr0HBXJxYS1X/Y/ue+eLl+
5CvPOC/Pv9cgusPJVFE49/n3zUHLvKFV3sBrsZvA5EDkk0a8fdO93kQbyfY1JcA1hjAJpwXrI1gd
KRwyyZSQOmeFG+n3EDO5ffX5+tK2hAh2R2lNp88rhPghAIOkeNfKhqe3W2tZO6HTtQimh/n2ISMu
EFPbnysr3OGSu9cXsiVh+fnJtbT9FmhbiZ4V02cFhLnsbxSGV80azXq4VWTklrFI5xLw7HOzXC4l
SXr/Wd7L31KImCtAGvKbDoia4U4PyS731BgI0e766tY8IBzXRQ1AIV6UzdS+SKw0WoogMqYzaj2t
/t2m6XIO3kfxBt/S2k7S8isvgAyy+aK3FXbN2CVjULkBnjjVR68ZthqM1rSODDSZjKXfAqbe861k
8lAZS6HDa1eX983MGMYpOpZ9t+GJrPkIJ2IMwfHXlVmz6gwxQejfDqrPdjFgL5tuGcmxpR2LBgsR
zeKgKlRpNaqpIl1DK3WTWiwnFDb76o/6YRn8Hh8crzfumUS7z49bo6NW9/BEoHBzu9bU2ilGIN1Y
+5y2YQh492MnbzgmW2KEm2vNjq/rFWLs2nrfaPljpM07o98qv60q3UJNRDKTVjpx+4I8d/x4Qulq
wJwDULUg21+/QotOXRzQiQRhv+K5NJ0S2KBrGdnr2GWPUtp87Bj7sKtlDUCd9Rut49au3JzovKaF
oKpAGy1BDF2C58oeBIkdF3lY0bk/VQhL7tROuUmzip4ss9gwFJfCiMagUqRnD/oYgopzYaU6J6YZ
5RVusSl/arWgu6mj2Gpc7kKce9XUK8mG5b3UEEQCmQOeADUlPa/nIgcf9DpuV0ULUfBMdjZwzXne
5Zq+JehSR+D0B/FNO6fK7AZnMZInJl53gqn1na5ys2p6M4bOH0VfGRuLWZmBci5EcO+KNJ6cIu4r
nFf9zkxvIsuN9v7OfNftANFAR58C0tuePLds0rl2LmJp86FzZZl1IlhEKAIKOeyI13nCLPxkR2XW
s5T58lvdzypIGZX296JUYoZ++ZlZu0WaJ/dJW5qZG0GGuZWYvdhqUqW0QmKeqVHD2CvorNUFHQE2
/m3t6+B+u9SMX7o079MN67Iuh3lFwN4ZbCAv6nxypKzKUuAYqF0K0z5z77RQcpgSX3bVzzIvgubU
SWkhh5yIIyYrUisEViaF7Q5vOpFeHO3O0d5dNzAX92ARwaMGDRU2TJHFq8cMCLwGzkaxj47xhucV
YoSfbxWgk5l8jgX4gvSsvnzEyYbFcPUkQc4dKDTnNqEZUZloIg3lYy5tcZFdnA2JnVNRwtmEcwkr
foqoochawDLaxypoNs5/BfyKEJUsEqkqJlqI9W6j7gkmZYTox/gtVDM6dBKFdh/AEZ04D9kRbldP
8UaihjfD/NAYLWO7Ui/3tnByF4e3LJbzs2XqAfR6CEasl7GRVgIaewAh6+Zt1XljGTxIm7HEuiDH
AdNFgApq7fwA9Taem2KccBt9v/biYiG2iMKYnkst964r5GIPRZtCkZPmMFpKrAtsXEAPiZ4NBvZy
MO4IVkyI8dK3wI1fgEW92FK6EbCsy9NAZBhkSiiDnS+tm7M5YvcwnVELirwaZcqOYFymoD3KUZY1
u3hsjS1o6MWLx7WDSwPdofq2eA+CVDlqZIj/a7eptdn2sLF0f8ZTbae04uUUkMd5k9buMiBEW0AY
/O9KhVtod04oRZVOanD25Xu7nepbv36yJSV8guS4ezM2nellmpXu/8aJAhEnFUWfIXnJ87XOkyI1
pq+gPIHzqU+sN3Xt3E9UPnbMEX0CrXhzXd6astITv/i0MgAbEa2XzVoCHW5bAdm4iZ3fAvNL0m6V
55TlLRHV9FSIcIAKI/iaRmnYzN1IH/LI7G1DpleBCT67kDmbTHLOGF20lZtfaZykZnuyOOEmDtks
xYXF4tLEUp9AJgaeo1ThXVM3zW4sw2I/GGn0Scv6ycMhsb04YEgUzL3NrhjaLRrQFc6Fs88RyetD
ozToUmUbmr31Rd8Xx+zX+gNjrA+p9/PTfM5FCcYOHGQQKiailFKLvUaW9jk10g1P6uJeYlEXGh2V
ltSFVkF4Dg2pIWkaY+g6heGyasWAxbgLX5q0eQnqZAsHsaqpZP0oRIAwAtd0fjOyuc/KYLHfZm0z
gVuq7pnaV3hZnG7xGa5ZOapJ/5Yk3ME6KRaaABL2qZMMO9mv0n1bQdYpyQuFufo+6Mxqd/0arr3E
ELPByK4sA3vEHBrZiDlgGjeVloL9HCb7sZrn367L+E7KenYNcfkWng2kwNwDAfz5DgZBAaH0QG4j
lv3m0ExFfVtbffKlMLX4PjHjftcZUe7BQd/RuaPmN0MeO68bH3HhBi8fseSPHZwB+m+EO+nEZgyk
Gr+zUprB7XJt8CKYTvbBPOo3lLNo9Ip63fMbJXg25nkcPLOHbWxgpufG47m+H1QNdc6arklDNEuM
VmtspoW5A5H2MWlm6Vaew2wftKG2h2Uy8IIhkbw+jNsbygb6h2ykZ+z6fly8M9+nzsBfYzqg6CFy
Oj+TIXGaVHV4wUErBJ6ea0/VmH80zeEPv4sG2PHt94ZV2hs39+IuCVKFm5v2WgQMEKlNr/d4s8Nd
Y+S3vBJbqMB1QcAygOpA6Cw6f36pT2NuahUzGpLkKMdEjGYaQFwC6cv++k5uiRKc2TyUGOGlI6rW
4QaGS99JmztDiTdu6uVj9n3vfixpsR4n/nlVdt3sq/hAvq9+MKoxfmhKtXmp77tyGm7zdMeLysyp
RK33JUoLAJhJoaDvMk/VquD99UVfzlZYYhH8BGX5qgU1cP41tp3NpN9LRlXt+l3TuFroDrMbQyrs
OZ+zW/sgl7tqN3uap1J79Da7Ty53ndCRIHJBjDNTTcQsTODfoE+Z6F6L4EBgHpcOA5is7+Ng/Gmy
82WJGA0iCQZqGmKAN7ejPQUWLpnUy6+DMXrGQK9cpz1f39LLFS1iiB+xTZSZRA/MdxpatXObON1/
XDjwOnoUk37rNbsw+MtisBnUhBn8cIGzV4xcK5PerFyjsBleiO8zx+236ytZM3CMSqOuAQ6DXRMH
VGJIpcYqFyH6bOmerQ0vSd6/6vEcvgy9ab8NyimYaBCntZgKbDozILnttxgWlMWaCO8OGwpWAQNi
EZoLdlZv4YB1JnxaG2UMm/xDo8+PRuE8pT5dbFN/U9SpuitG9TD4xk7p5Nu0rDeyt8uzcu0bhGdn
YtRENZq86XVtBsdKOWbSB6Ybc41rxhw+Ba0zMXZFl36Wemo55n8vncTP+fUstaKOIxmxBaDbsoJi
voE4I94ys2uro3gAqRtTixY7cC5Gz5M8bg08h0Z5H/RVdY//4mAOMAhDk4+7zFYmVw3nake3xVYX
zoUbyBqXwX+Qd/GYEoyeC1ezIO2blp2cYYFvQVO7upK/dHmZeM6Yb0F71y4OGX+4+ajTXw7YyFR/
arLlRanq7MGx23dzmW2VTS9b6pYlQXe2AKQI4cUCiZ/Zy2AA3schq+PKTUyjfJwUuXjn6EnxMABp
YpauBUgrLMbHQM/lF31qyjedKef7JC5LgEd4M2qXOY9V6uQv1+/1moU6/Tphw7NBL8I24uumAWbO
sQV7XL/C6rSRUFs915NNWKK6k4fOCAxaqmzs7bBw+JFLp7hi7ACMgrMcx41ndXVNcKFDWWGSzBCh
OOGkp1E3YXU72fLaut5HqgGwf6sLel3MwlBFcg0GE+E+ZoUjM63Woq++tL18Gg95ZO5j66fBb4v+
0NP0v2IEr64conyWbMT0yVKOGNrInUAogk8svo2StpXaWr0TpJV5gAkfLugJKfWZajs5FQ3P4ZPc
T/s0hq/vbyidA2mkATqGLMyysyfaMPS0svQSbep2bNRvC1uPPCZfLtMx1S2feFXxqIww32bpGhfL
KVEcq5WkSyyHtxemjfCj1CcfYs341P584AULJiUpAixiIuNioGhYzVXmzHHt9r3Zetao3LZKV+2v
793K+SBkWQ7pJA5IeABjupf8LIc/vhmbt3MxYiPi/1CE8L4pc1cCQyTNbo9zd5e0SeZBcVhuYJNX
FkITOK16Sy2IZ0bQ65ip2gpkr7U7qR0duPDV5z/N7s6B43zhKVAGgjNBWIhf5tI8DH7tys0XzXrv
w0t5/TBWTAA1Qg3GGmpndGEJb6UkD50c1qwhj1+YQOY1PoPZpS1618udoi2UWS88UTSmXjBV4/lX
PIeMaJWilyr+ohtbZYLLwBEvdUlmL4gbqHeER0BiKnEB/SMjV5ha4jq1NhwI7xOXzqijojTJYt1e
5s3GgZV1mQvLz3dLwOYJx2NNhlIGOsfT9Wn8axpS2c+70DlcP6MVKVwYylKOjmsMs9C5sRnpwTPt
ACkTvON+lLxHZ7ZaIJZzPvcI8Vqo4uDdcjPRhHMZCaTlCkWvxo3bCn565pg7vzp59jDDmCJ9vb6e
c/8Me0kgweWHo5mx7KCkhF1LpTgpusb8pPsNOGiNKtixki0OTHUpF7o6yQ7XYoLxdannK7yQKoIj
ckD+dj6an8Lg3kyLo2HPbkg+w3ciKM4+/JQs6ilcqmUcO24oRTjRZkODPvSzklGFNqGBNwzf/JT6
he5JJHKOmU15Ook2iWOFyIKdRDlo+ADjtlhXUxzp1XdFhdGDjqmwutvWgjEmJFcCo/IznQBuPMBl
rqTvo2m+rSF1ss2XeAsKKezx8gVEcAt74+K80FV8rkXOAKdcOyjjLvYXqvbR0zDzZvJJql5nIp7r
m3x+Lb4vF/pdUL4gXml+0gWPzDHD2rDCCtogJW7fJq2svHecsr+5LuXcQF5KWb7i5KUH1slg0qAi
HipxfI+THVfynalOQXJnEB22f4r7P1/G/wq+FW//vHLN//w3f/5SlFMdBWEr/PF/3pTf8ndt/e1b
+/i5/O/lV//9V89/8X8eoy910RR/tOLfOvsl/v2/5O8+t5/P/rDPIS+enrtv9fTyrenS9rsAvnT5
m/+/P/zHt+//yvup/PavXz5/zaJ8FzVtHX1pf/nrR7df//WLCpr9ZOsXAX/99Olzxi+6n8Po8+Uv
fPvctP/6hYGY/6Q/mEI2pEHwDFC0/OUfw7fvP9LNfzIKC8AJeoAN5hL88o+8qNuQX7P/yfxK+mBA
dvGzZczDL/9oiu77zxT7n9qSPFmG+UGnsWQd/nf1Z+f049z+kXfZ2yLK2+ZfvwgvEBSsFrMOFRx2
aEf4REH1c0nLlSGDQWmGQ+qxg9j+gzO24aOZtNPbWpfiY5o0+ltbr52NzO25hi7kr4wttVRoA5by
HBTW5xrKDGiNxCjpUXX+NPq/mcq4dOhuXDYxCLyQIqzP0hOQKKbVwwHrJk/+nXVId/HO2WtHBjVU
t+ahPjq76XiiAX9t8ummrkolVaJAfMjZY1bO1zb4VSANJVKn534374YjyQPSeW61G//Q7sKbdD/d
GBvP03dn4eQt/L7UU6HChurSpEny0rA9Hbu9ccgPvUwnhudrbvTJ8Zqd4hW7ed89SHctZDLxY5e5
RrTbXV+64PaLHyFicCeoVcrQ5COGIL3RwgGKV2Kn5vdubDYkrW+yARxgCdCgdRf8WFmX7L6cNER5
/rN9xyzfu/5je1Pu7TfM6nDrxxgb+1Nm9U+lZf7ov2UKxjswGiPJIOEiFT7NnxzmpNzGjtRQX+qL
2+s7uXY/6OojJQPnMx0houaa5SzLGTqUyJ8k400zfpT1Lf9TBMv+eVxMFgP1RnMGwdq5omqBn5pp
x3HBQHcsZsCQyT57hVrRcaH5M47WnX0Y7ssv2Va0K2bgv0smeCdMwIEnFbwYppMHSkmmopC+X0xv
2M+75VbaO2tvus4x3QeHLUrNFb1k6AQxCSQA+HEiKG1MLbO3KhZKJ6M76zhRtuWG8ntKGFt6ufi1
wj08EQW/xvnKskFDRUwIFEAaez1aGRyNo7YvN6Gl3y/TmSQgmHBEAHnHdVmobM4lBXRIB2WcD278
oJDc+aJ+zvbKTfGYPJpfrU8P2l33MD1Mt/2r+hFaRa7khnUVHg+CI4DO9OsSeYP1o0p/Lr8qZV/V
os6kEtQf/PmoGb/HuuYynuVusGuvNzciVxGG9JdAOqqZr0BoKdLWNlbh9NXQmK5avKsWds2uvy3S
yGNesVtAhBTEtpub6TG3+7t56I9O4xwim55lLXUj2Baz5qM1fia3BzYx38Bjfz/Xk9MQP04cTGP6
jV7OBR/XeYyang+yV901r7+3vZvtw0Pvqm/6P8hRpB/GfbFLn4u36k34ONUbz+rqmQC1WXimF5Cb
8ArUeRPWqtaasCbc+kDcuN4wbE008gCAbxvIy4YNLRCxmH8u/ESkoIZqYXd5lCFSfwxSVw697Akq
pdilwWdQKFs1t+ouTVxrw0AKV/pCrGAgl8GrUIWifamfun30Gxn8XaH+PgfWxgKXLRMO1iGPsXSv
wVkuiyFYBRSMsXv8s3GpBS89GCmviuOdoUDyxez1+F08mhsYLX1FJLJg6Fl64XWxGTqSJtphB9t0
m7R4juKndjQ/XH9e1iSQ34SZh+gcxjLBSjVWGOrjkKKt2eDNTgYia+N8hAeM8wF9oeJW8jiT1BSr
4hawNsusgP7GJUNjLPhCbYbk5J20xf18qfIIQoQFVRmtoCLDi+E7ASafAkIWB7mXxwbsr/5vhTnf
NWb/Gqn2DXXrm+vbd6kT5zIX5Tx5vnpQwGUQIrMx1Ne4Mu+sMHqMJfkusqsn2U6+Xhd3eVoG0C5G
zRIgg101RV0fDTsP4tJwG199LfTkVtO2imurIkCWfJ94soD7z1eUmH0tK1VhQBWsDVRL5kMXpl+u
L+PyyrKMExnLN5zs2vcEaqmmhmuHgbyLNH/XROaDbuHlMOR9q81wTRoPE/9FxWVVjG3ssG6mOCUG
9tt59qymuBvr5lAr4wtp6625VhfC8GjozFxGGC3dz+L2BbJpQ63bqa5ZDU+dX4QeHbxHqR+qvdRq
W3yD3xNbZzbJAC7IvHCZdnllKRmc72Q0aFpR+aDBpjvzWN7qnnaTeZHH//b5IX+bH5Jn56m4m2/s
B+3ZdukQep4OC35Avc9f1adgFzGe6rg1XeFCh4SvUs+/SosCqVhI5sAHB9CqRq6kbDmOF1ZlwTqT
U/zuOYIgEN63tE3asNcZkq4Oxptc7l7jrHlkhN6765oqZKVgcoQrir1dcrMLLleEvDeT1ihkygeY
dobuwTYDq3Xtwm921WwaL6pfwPKc2v1ea2TmiY4F/As8g0/RUpOa7WgrGrh8ZPkext5Rm6XrBhiO
sO5cTzKiBMLlhX4Y6KzpEdrdlvuBQR2HjF4H53brNDdlCg+7ZoXFXA3IXFLSX8adceiOwZ21jydC
g+BtfBPebWEeL+zqskyCnQVlTt79IsmqDIMeB8SNmjG5qfGt92FA7X+F6diV23p//ZAXq3l+ic6E
iQ9736ptxuQA1qfad36a73wreS9lsPvH1h+21D4bdJGMISXA63Ivr8m5XOHy1l2VlnAIEEU6yWE0
ZG8Kbe+6iK2lCTdRnyVw3hVLyxvddGlZuRvpuGD8evnQdCXesF78WuuB4sbp1tMohnbfrw7/t4BJ
SXkBoT+3Ak3VSkqkxQQc30O7bB/vYMi+HT35UByk2y1f6dIiLLv5Q5xwM6YugzrZZDcBKuztmCYg
A2XJww1l2VyWeBuiKUu0mmW1h2GvkUca76NHa6+71S0c+K9bEeu6kvxYlvDkVxFL7jPExfPHRHtp
lN+va8jGvy+WZ/JMdpoy5t8fg+R+DttPqjzPG4q+bkF+nI2YDtKzbu5bAyH9Ib+NXvR9AGu9Z+yZ
WUuLpze0ZGi02+sL2xQq6H4FC0kzWShEvbOfp73pBfv2vryvdgWBSO1NN8rb/1Ci4Dv5hY2BMlmm
waPgyp6yi+7ooGCqhEtf7nv1Xtr9ZCbqr0sGdS1pG5CZYvarpwMO/jgWKU3xYYqeG9XcG/nGK7hq
jYHp2Isjj6uxXL0Tf03usyiCYAUd9M1gZ/vp3qmHo6GVv2m0arlpaWwhFFa18kSiYDvK2kwsp5PA
s0qmcht3o/3gRIX1/vqBrZqMEymCyciqYraNmnVp5bMVLDwrdKIrX/6GEIO8CFl8vJWL7EhVO4m+
5Ccj5RZnzQum+y6aNuz86kpOhAiaFwz+MM6R30Mak4F177Le63vd3Ff2OGwYwC1Ry9GdKEOiN4aS
VIgqNGwedd2AlP3MmOTr27b6cp2saPmMEzF+ncWm3SCmNMjz4EeGLTMkzC8LiCke6K58J5Vb7vS6
yVjaBQwGMVIMEdSOMa4pY1Xt3k0f6kPwZN4xkORgfu09E+suP8g3WximVT0/EShoYGyUkAmRwHYn
bTrMTfLgdOWH6xu5el4nIoT3ypxriCJnRDSj9WTE9l1im160OWVPzMP/aYkASMJf5RCcaoIK9krP
eMIMOdUf6p1M+EFU4uy7g3VsboHgH5Kds6s2wu//x4H9ECooYx9VdNaS5qMNp76VX+ebwouOwQPx
+G39vEjstpKdm+sUFFNWh55ZyYhMH5RfYbBXMs85zDfmbr7rYOWcPfmhP5bHLZb+zaUKutnNVKRr
hlWwVO2g7RgaRDKx2rX7+AU4qkdm9/mnFQdgEBVBsE40eohN/lo4WZNWATa1u/BomgztSvWbQt+i
nFlbGJSCwGoIsyCeoZB5dtNVelesaqmS5Q9j57G2G3vHSB3Lmz0f96DK3fy4de9WXrQzmYLexHM0
w+tNhBo7dpBT7I/8yovlkSFTkZ46r3M2VM6+mVrN3rBrIsp/uSe0PMEKssyp464I+tONxRQqOcvt
vHanHHQPtK0TuTo3pjjat4yopOxyhND/kD4OW2Gz2Ld2IV3Qojkzs9FSEyaLZE5Kv/zMiCu3coxJ
OfaU7AKP/Fqk7ofR0SRvNpXkfdsMbXk/VlbQukqURVs05Cv2iWwd6CBq49Abicl8KZKMwQxaIvkm
9WrlSyrXnhZvBbGrUsidUXs3lmK6YGj9hD6PwicJZIFM9UB0GXt9KqW95TD76fq9WdMtUpDMKKZN
Wr7gH+PgDYuC2kQKvEoQIMu/FnPYHW0jJOAy/OZmVHvzeF3oykOyIJ+YtwJ+ZplCe36JSl2WbHkR
ao7xXWJaO6aRbmnu4jALcfKZDOElMaiZOU6Ss4cSzDlq+M3okju/qV8JUu6iuHuMqvhjX4Jpka1+
n8C4BTdRXW2sdNHQa18hBEQRuE4lLzO2d5yOc6V5Y5DdBjJU/PKvf2NPobsk3U/7iC1m37Mkkxwz
JRoy6y8Fne4q0+OuS1jVSiaTML4KPkHw/uenxvyvsZAVdrTyP8bFoxXA5s04rutC1lSD/P4CMaFm
rYo1z4ZOH80eUI3Zz3adne2GcoP4fG0ZpxIExUi7sprlRYKfh25kO25Yf42GP64vY+1aAR+EBA3Q
HUCZ5SNOHEJZrbrcKrUR8kh4FJSnFLBdI321ZmbQzc7+urC1FTHNBIg0dR7IqYWDSTpfsicJJZsN
0Hzqq1TAkyL/fl3I2sGcClnu28mKpiLqEqjpeISmbz0FQ4UxDH9DAuQrPKtURRgOfy6hc2BPdUJZ
dulz88bqQ2Zrf0O5Fh7MpceCx0UT7E5bGrM2JFwMJfLvFLs95PJWXWftLEgiMcjBoG8bOM35Ito5
qGO5BlGphckbO5ruCj9o3MAczN313boURFUPnC9AQHDdsiioKzQrljXUeAxpaldqt9W7W3WTAuHy
2BFDKxFNqoC3HFG3ykhOTCYaI4akyBunbLP7eeyGDTO5upgTKYJy2XPgN76FBsMicadM401l41Nk
6UYtfnUxVPVIx9OedlFcYZBmP5Yte1ZWMB4y3Gx2g8T8afvCjv0QIjZGWpEpWZXDWuqq/gombt/Z
3bMZWxul+9UtI4Lh8CEa4O6fK1pO6sbIYqwxCDl3TI2dP4d7/ydnYHHsLAbEHxQYKBr2+FxKKFe9
KS/vV9OGv0ZW/MHUwq9BVx0M5jm6mkPEpG8V9VZXhtfJQNelO0L0fizI2rqhVmS34DVLGLKqZF/R
/8/X789KapTVUY0CP8uQgwtzQ/za9tKoMed1X8yecYjuHG/0zC/dgwYthLRJICrilpa9RCDWZ4Fn
0kYqhA52EDROXqokcKiGtA/KjolAC/9T67b7MXXxDZ5qLzhshZ0rSn8mdvn5ieFWgzmQqgCxap26
OWPKF5jL9b289HKWlQE2AFiDTyx6BtM49I6k6YMrT59y+9sylq1U3oSRs5ElXV0KlPGwzgAu4504
X0qv5kbQxhyZHwUPHdwZwbhVg1hdyg8RIiDG6CbQ07wSbsL4RgPsv1G9C0rfc/Jgd33TLl0ENm0h
ksUJBuT1XT9PzkUeI0eejGB01ak9wnP2kmbGvorqQ6NUOytPNl7XlVDuXJ6gB2UNb00dEEBNFaT1
RHRDpGhMde1D+9HIjCnbS1rXPQDBNp77wclJQvfzq935XlLUv+tm88FJWoaxxuGYfBxsrYSrhHFk
zLFVBvlzkkq5/XeO+2SHRBNXBbkZaeyQbjM9tKPd0NjoNPz+fJ375+ebsqjDySGoiZEXsYqI8Yv0
RWJIcOiO+eMIFTPDL/ZIdBXPuYtvcqZJtzdq6AKtl++rj9JGl/BKXuH8QwTXJLUmK6+WtTb7cSfv
rZvoOTlCWw9DlX+v3ju3W77QujnSuawqiB2iMMEcRbhbstIhUevcBc3YeNVrMbr9Te9VD+3n+KY4
1I/pcatYumLdUfsfYgU1rIA0+jR/j3RxQdxbVZ5Vzx7siRuunji8ht1cNvSHHEF5xlIKoIj5a0Ml
tzwwJZr5ycXR3HVAiqfb8RGQXcqw6s18zUodHtk8mAstHFZRLAg3ERRL0wSUd/Coxd4mFBMzL/Gy
BVP23G2kFRejd6HCMMfCg8CIGFL3ggpnFURRmrOUq9rb5pgch4MOQnwrJ7G+qBM5go+W++Pog/D/
s0KqAH5tf7d4MCnkH/4vad/VXDeudPuLWMUcXpl3lrZkBb+wbNkDMIEZDL/+LmruGW/R/MQ5Pq6a
VJ5yC2Cjc68luNLr58Zx/T3cSFtoJ8eudVk3kNa6vWe9JK/1a+wJTudzTwjExq23a5bzRf12kaiB
4BaBGPLbXLGoRkVuZhCpBnE4nqgLK+CDBuWeOVskKCuVLWjIjazFZQ4qgc8sovl4olP+UEJhnu6/
1vfE3aqirT64G1GLm2wGQYvkZL5J802b3niXgiltA21gpc6M9X/knoAnBM80iqMflRCsXqKBeu/f
yqGhh/mXOjnMRT/CNS96fT8jbSVfNh/5/McuP9mt2MUjZ4zzpC8g1jxljzoGWDHK5Eyh5bReau0k
T7Rjf/PbrYUIKENgURROGxPEi28HOkzMjVYG4riLGSg+uj2JC452O3maADbpYa7FTQL2ZQuUd/UB
3spdfMicVygl1ZDbO6IjOxQHFeCijEB2xVDb8L2r7uFW2uKLqlmb5WoDadHJDJLEpq+yp4RFED3q
oHCV4A6REzj/PVzpu+HGNA0CZBOzQ8Bu/KhK2mio/ZAKgGjaT77hV0F0pOc5JMe1Op9bmVX1uRE1
m9Yb72+Z5TQlCV4hUYhXgioG0Kfe5yJWw65fx0H99KOMQayyuuvfDZmLZb1XTJY8JLGv5Jjkt0fJ
HpzBU7BaQxqHWk9bj381y7kVv/AORS3xCBs2vU13GirWcBCRK53lixZo+9YRD/99ix+G4J8rxbLu
x+MqZmoITJrl0chpyczEqNu839qlXgueb8Us3kIKMBFWUYixpjtheMtU6oiMBYW5zzC7vvEJ1xzD
rbDFU9ByA2i5HGrSaHa5y4GfJ13pk+i3DjLuLX1ZbGIs1B8z3B8vsJT/oy/Jju+yh9x509BfKb9s
NZXWzcnNl1qEvrFUpCiD4FSj6pe70ide6rRjODgFDOcYsq1+9fyD/2arb+QtIlywWXYpNqLhXvPy
US+Lb6Sb7lkVbwa2W4IWBkQVhFGNIhxs4A96APZWL9rhuU3X6k3vANFtj+5so7cu9HNjgvrFxw+X
yW2qxBLEllh35tZzKW1tj606nl83+I66dGOu6CBUSZVBQi1inkBye8CedpHptQP5b0f5ETwDvxL9
PiDoz6jDH89SqUPRZTFyRVl70aXYZuqGgPWjzGy+KF2izrN4v9GIVkUCqC5gsuc2Lwq7mYjTZ7lD
txBR1h0Z5m//I2rxei3aieUkw1SYX2O0tM6CnbnoXT5azlv1MvpWAJSthy33ua4Mv4QuLlChuai2
dM5yxsgvi9Yz8i08ovWY6+Zgiwcs1SDilmY9xx5TkB7qi3TgIQmUQPRlVz/IYf+8RRH4fxiNX+da
POIY6CitZeAyG2/0JOy/6Rhb3HFv8pJ99VxsZcXrZv6XuMVTHlO5y3oL4qQLSuqMePF5XoYlXw24
z9auXpoCu1O2ClMc+1sPejVInwnO/qM5ixddAnSe0wnSZ1PM/F9JXHHZcptbWqouwoRKaLVijKEw
3J/Qa99JYfyFBOA9a1zuiUh3iK/t2OkP44N/zricm2B6kkd0rkLNc6/it4K7iW+6oMrzCgUDqbaw
mY+sZuY316ouQgTSAAelnHWoVBx9D1pYJ9cd4Up+qncoZ48vkS3adK8k7oS4Ovjcl6++S4CAArQa
G6S/7fcU3MrTlMIJ9f2VJN8tvrVSsSVgcTirsAzgEiIjEYDrJkuCk5ItdOFZ7X5zpDdnWNjOQTAF
K+MQwf05nuNh7wvBv0j4V/3ojZyF4RQHSyiNOafDRigWwhsnTu3sYoJqCwbG/pJTm21HJauO4Ubo
wnBm5dDkaKvBeVt2jRo5fYuxiGg5StA03sx2Mh6a703YbWQCq/UG/UbuwphOvCI5yyG3Rr0BpHK5
lwex07n9MQkTu3YyZyt5XbVtNxIXppRjLZSkLVQRMwgJWinkrcgaFBhzPRAaHmrlpvHe0s2FNW0N
najS/EHFveyAGju0zjrzG3/w5vSczgQpdvby+YNb9xg3x1wYUVZKgpULEKoGA0a/MDZkOTnWfIkz
nP5F9rjxOJYxEtYhLcxuzw8c9swSz0x2leMUpk7pickxSo9DELuZIwf9E1hByWZKuYS+/Dt+/3Xe
d6dyE6QRBDJVNVsYuuOuYKOyc1YCa5/7W6uk66ndjaSFqaljeRqyBDcrNPsoQIET651X/VjEdn9s
v1YUtnsrYV53UzcyF7ZH1/MawO2QWXnZrsZY7bVxCgebEvb4Jr7Rs+ymvri1y/p/6ND78iL21bDo
9jEcbeWmLxoGqYOv+NRhD8TLHfVBxmpGI9qbfn/9nfwjbgmXPghNKwrzIefaI3s1Dtl7ctT7mumI
7twbbLf2keUtmYs8XSojISljyOQ4YnM/hHOAJQJWN4ze65Dtk/KXhu0DC99UDrrQvHS7+kQ3+iHr
IQ86lFhNnW96hn65rYikNR96IJz0drYjYf0w2OiJ7rtdsrd2m6HH/Gf97sd+yVroUjplrC9mWb0z
vtezwNoe1KEB3IH0suX4153ZL2ELZ9aOuWKVc6Uw0kHrajpx85rEPz63deu+C1tg4IIGCM4SbU8S
eAYU9TlapYprKi7JT5LhlenWhsqaHBQfVXT2ZeC0LPcohapuBLXIMMiuNHau3qOP40cACjaE6+cH
WlNKgNwAiRSz7b+jh3Vq0hpyjD4GM0Iln9xa3Wq3rhqUGxHLdTaSDGocj+nw/tYkt3IoqG0Ee+r8
7IBJuVnj8SYSTDfYfKsisXE8bfHmooxrrd5DNmvKAOPKLu3+pHYkz8xjICcxZoCDhd7VVlyrfSHO
OUQcchguRIQ71Y+etwv9a2YSsvBusXsPNqDlSJDWGQpAwqf58cZhPEfyuosEScIGbS+AEtV6/Fw9
1mqbHwQurMXEEqNSjHFeIeq8uSKt0n18b4JxBunZdylQfTk0DVto3VT28s2kaeUdyOBCQt8Ly5cA
7Fx8v1hNzASjZDgvJ2+aGXmjcDWi9kfB8y27uC4KyNzziDlmRRbBWgEyvK5WMETB+cyzZlwB2PdD
FLlki0q6YzLGwK3stZayVzPWQj1JHrM0e2lSbBFimLYz1XOv8p+fX/+K+mKbGjAmMyUgRiYXoTLt
IqmuOhy/BJwskCu/RmX19rmItRhjZvnGsPPMsYqZnI/+YKCVCNxdqNR7vn+U0HEwRHh79KU9+QBQ
9z9YhEMYDpBMSwKlnQwb91HiJFJL4Wbz987wdIyIk/mWp93Hj9OTfCx8FgxbCdVa8A+Z8HYgYEYf
dZkEJ0lHY2OEzN5hu3rX3sWIL0ov3yk4ph5u58Crn+5G4OLhdBqd8nKCQFEubaP/ImM14/Mvt+Lv
AJUrYqnfgO3GvOPHa5SsSqGWVuPD8W9pbzzXRenW0RB+LmUl2p4hdCBJB3wQfn2UUhEMp0nWDOYD
i6Md2jAFOpl82Ow9zz/tIlT4IGeRuVC56HRKdG7rp8mXgRfEsXFRezO7QI5wbCvMXX3tN8daxJt6
3GZlonO0oDTR5T26+Cx1J/mFbjnY38GBYK1vLtBclH0AJ2flUwlJ/AXlF69DP5ECDiENZmwp/bH3
lf3oAt9R9rab0Ksq8uuUS3dhpakwjQNkl1Vx4VYDgpsSa+MRODqcz9Vk1TPdHnOh72ZTdXKFNhiS
QBxQsqlv/ii90UUSiH0Sd5uAaUNhlqig4kRylVQ428wTTp0mgC+800H4ZiATo6q9pTGrD/rmLuff
v8n6EimLWtrjgMN0Z1Qydta3Vgy3vtbCLopiRg2jw4mSsrlkYuY3ifwjs2R/41PNT/aTp2bOb+Pm
JABTxPBqCzkaONSRg8Rh5qLRjPEVjg/WdxhWRLHX67//Sdr14S0sjAlVqijH8OdshUVnciU7ezDR
Vhd9Ww8BRLbh0tdGvz6IW9iUgZfgJmjxyXoHlLpHOcDQImq8xjnFTmprA5IPI5m1gzXKfeH2obSr
Nqrb6zoDDydh92ZmC/t404MiAa8D1sVOB4B7SYV+rer68fPP+TvA17uBQZMFmzwYm3wP4W4+p9JV
UdpzXOp0geV0coKRUx4Koi0dBsxJABrkWIIHLdl3B+VnfdIc8d+UDdaV6tdPsTCoYm9MZYSz4jlG
Qb4nh/5rp9plmAccAAv563gcngp3DEe6pc7rhuAfyUvEAKOPRD2ZDQHdTb7mN0HujGAht4EvEaZ+
BDjJjRtff6e/BC6C0m4Up0abreokMidtf5htHAD/6PPPuh6X6b+kLAyqanIagZhsLlcy2e7OqOU5
wLILJgcm9Uy9zcc5/4G/m4VfAud7vtGjRo17YSj+/xcEKO0e5GdzfVTy6sBoN4elVxUGm5wIK4DF
gb2Tj+LMAiAPbFQwmVGI56ys/KaQL13ENLceWz8VimDjQrcELh6j2A1xQQUIlMv3ajd9Kand3WMo
3MM07r2yl7z2XiFoM23tyq6aARPQgAAmfGco+3jULo+ngs3z2QzrQkSX7IJtLdxLqzJmUFdAPQFF
XV4Y9XJKhAJwU3/7XwZaprB9nr+e6Co/gS05L+Ru9e5W7SsgGLAqixl+QMXPN36jMamSKHGkIHXg
vvQG+JGDGMj7OJxnpchxOkTueElVt8Y4H2b5cjv5uolwsTJKId/+BAsLrw6mNtQa0lNxr/n5HrSv
aCPQML9sxqdr93sraWHfAD+uGkXyniZ9/RsZFIe0tXPjzsig2c+tcGP1g/4SCMLAj5erj804EhNH
m+ObvHYYSmdzVtZg43qHqTd3fN40AWumFD0zbMujtoV/LGxOIvQJF/t3mYOL7QWU8vPAdDNb2/Mg
fthy0KtBI4SBognbqXCQC0vaWwU6MsLsHzO7fJxrQ/HXgWBgakYj5oWzWVCfX8HSxsmY1gU86bza
vUyoEy4Y+TQvO9e+9mDeGy+qg3qUD4DXzi5r3O48V0vc4fVz27OqPDdiF49TparKpwz3WjG52aV5
jHwDmzUb+0Jr4wKo4QHWEMUC1TKXJYwk0ycrIkApmQnbiivQLgsHDF3EQ5CFyK6RUCRy/4XnWFOb
W7mLV2gKXVuzFnL7SWt82apHr5+oHlBVJH5ugfZQ5yS6q4oBjAhmp89EP21ns76Lwq6omWPpDdsK
C9a8tAKmBwl1WpTmlgaRUWqBUZf2SCirJxL2J5DqJg8DZlGwyA/w/p/Gz/G78ePzD70ldGERFavQ
a2uEUJk8ClLqFhhX5XFify5lTZ1uj7a4by3thJQUkKIKJYxsazQnHjNy/RMpoJXAfhjmg5bLTErE
NbPoCAKQgR1MmVLA22ZbR1kNc0CXhFV7AKFi7X55Y61IR9LkCAO+CW+EAOqZePWBO8wudg3/F2CA
aybgVuDi8gqzBasKh0CeYL4FRMjNU5ulLi83rm9VFQBhP2O3gO1rOf+UdUlqVjTpbYMEho6l7erR
kLQ/0QTgVLwDNyBYXBhQ0JxKUz7jmaclDaZWODZ68fC5Gqyf45cI+aMfajSA3uizsgmC6Qp9HUqD
IdhNp8gbZ1n9MDdnWcSfed/qDYwFBMnEltthVw37DHWDLOo20rJ1pbsRNT+wm8AFUWap6ByiGo+E
zAV44NUESMvodzu613b1lpavHU2d15JRw8Yvc77jW3l1LiSqMSDj7hQ3VUU3i6Oj0X2v4HP++6+F
sXV0IuDDsUK3iBrGjmtcixCm6OBvK0uAjKWFH1X6lnVdC6ahdDOPMZhlgfn58USqzgrwMGswDi/5
UwZcrNhuMOdzH3u6279VtTtjzzxZT6lP/K24czVsmItq2PDWZ0iLRSwGIs+pkwYsI5Kz+tcMdhNj
jUOo38m+iau5n1/pag/kRtxy3XcCbfqM+g1ze59iK/5F36Pp71bYw9Hddi/cZ9f0MbtmHgv+pH5w
K3lxy1yNSVskOKhaEnuqU7tINmKGNVdyK2HxussO6GpmBQm5nO+AHnwa+LhRhtkSsXjXI2WZlMoQ
oTAwK/JDIm095/kallHd7SEWz5kQPYcJnyWgSTV64APaq3fzTDXIFoLPlWHNGt6KWrzkqmvjMrGg
C2SsQn1owhgDJ1w1/tcjzRblxmJkUd2lw3ykGisFKvZs/sbrN316vxn1r77lX89p6YIZ+o3lUCEx
nstkoxhKoBFt0ZOJXANzPMm30U1CvQnac3va2mzb0o2FM86MqrHovO5LG91RmicJbJD/2wdb2IoK
RHVMzyEB2/R2pCpOgQNtgVauaQWGAbDQMuOB/NauR5bGRtrAvuuNYjNBdtRYdKJ0C/FmVQygGkAq
NoPQLptYppYKtaIjXRr66sSSKgBT/UtBZO/zK1vr2MOByFidF7E2/xuob5HGQzNZaDuqQb2zfO3Q
gV/XLdGMYZisH4LxAGSA7Z7M6vFuxC6UQR9obqHfimesVDumGq4ucI+kW4O4q2WL2+MtVKLOSzUV
hffj5WcFa5u5nQOSmoeGNzecxCM7ExSF+zB1uzv9sL1ftqb1GBWYCehQktGWZWGKvSjwiOEHAHfG
F10pH2St3HDQ63dpKaYyo+n8tnre5hiO5TnslKBlvqYlZ97yHWmlDbiN1UgKuO//yFmYXsY7GZP3
OMrcPe6/tsye0Q46V/bNQ41i1+Zu3tbB5t+/MYxihIHVYcDBNIUARgbxhQ5YU5isjTew/o1+HWxh
gMe6bpVYni8wjO7pa4ktNQqCpv4VBVFnajC+nD9/LvIdeGDpxm7vcrbTN0dTpbzkag+R3Aex3EPk
lC4CnP1wHI5z8af0jMTRdwB/fGvcAaB0hlNAVWunBKQEvkCCBqJ6/fxn2vy+izfJu7yU8vm6UaFJ
vyFY9vVdvKMAi0GpRD30Yb7l+daKCbe3sHidademFepiMHIv8n5uBNeHKQDkJlaeEw/liw2HvhpM
3shbtg+E2JhEtYK83hlcGfDlWmvPmPWiD5RItkkPslrXu5W3iOlkHRhb0vwytQsaJdfuigIUFKv1
8shWvJmCa8vBbzyZJZ0n01iqiAwSW/J9khFE5iaW6jZHLOZQ8RP1fe9T3ahvZeaYjprFcABRR3vt
QH10FIFu0F63R9fXYpbbW1zYnU62okyYp3WstkoDLWeJHRcZYCGzzs3fkyz5x8ZT2LAIy9rhGLGm
Z7NiykF0ioJ2112bgCDfmfbtt7y00+31lLXy9u0pF0bIMK22zzlEivsGJEpANjgWO34vbG62reY4
t5IWtocPMORdCUlCODcR0wNndj44yYXNFj12rEB7Qg6CfWD4/ZO5RZi6ercG4KLRwAAW0XJQwQQz
ipBQGDFCLJskoFDaBtNdNSw3Mmb9vdHPSRVV2SogY9bP8g4htZef0KDc9Tv1Owv+ZPgV9J2/zrTI
e6Qst5RiliddlLd61wXUj3ygqwBvwNsuwq4+8htpiwfBc3GoxR7SVKz0DP0dZqndSd2KQGdz/9sb
v5Gy9L66mVbaiC6TEovBmN/VUmsX5o4nxGassfXc2vDDW4qxeAElS7qOgQvSzurSljHPryrh5+96
/hM+O9JC8ytCZK0lkDDI2AmRmY1GnRulNCTiFlbvlqiFM1UbFFvzOe6b+ucOCKOS9awJgSpXzudH
Wm0EgDoPKLlAHQIr4MKHyiJYM0UZ/QYAhhxb0A5i7EgKB+C+mBfrL36uLmBa3HCk6wr4j8zlmK+l
qW1Sq8iBWJWrtloM9WMZG6bNTGWrnbLus3+dbznWy8pEGDoF56v9eV8g9bBiWh+6edPT77//waYn
JlANIIZgYh4Z0cJjRwnrMIRZQhpmbPWutIs/avajU4EREYBrgXpw8cGmNDfTQqvxetFcBPLKRRRs
8DbnLygQGkHl96HZb4XuK1UT8MeIyCX/5jpdvOWuF/IJbNwzISBH4CPZzZd5NB9cBF+2GuArHwzX
B2Z3IIhhVhF/+2h7BZrKTVEDkgqLrPeGPx3AiXbsMRw2r1pstU5/txkQBp4vNC0wsmgtd0kMs+6b
XIawVkhORECUZWwRX/2u7LMIuCsMMMhI4xbn0eUpUS2OaUUgrkTlV1YeMrXaMH2rMgCTCShqS58b
sh/vrBhKrasbfJ+0Nc5RXXkA1aUAKNhihvzdpuMsN3IWnmOw+jJRJ8hhk+SqfewBGNY3J+AAXlLp
2Ou7DeP0e5z4Ud7i7uJ+6MZhPhc4ovalH+0ItovnCXbqEXcLKmB+OB+t+0dhC/9RNX0FrncIS7Dt
ooQzdBKg2Dehk1ZVbkZyFqEM4ChfmAjeJUIKfjTUwUn8xCXxhxBJXz6/t3URpjYzPykzx/JHdVB6
ZO/6iHZc1PygZukU6cv/JGDZOgAcP9UnAwKYrLkCooiSvX0uYVWjTYCymqhgYRJm8TGEWC7FJoIE
tY2dKfLrGhSUSel+LuX3DAtj7EDmBcjT3/W4hUcfIsEqVDO2kNGxnaF5jZO45TOvbfYEHIx9x+zk
tIXuhn7eb6f7KHbpAI2JD3lUMojtCkN90ftBZCYo5crW+M5SrZUOQgT823AcZL391lOjqU/TxOTu
m5iKA/kuaQOYb+zRbIXpri05Q0ODtCxy6QD6KWB4GGkYjRWYC+Sp0mxVjgUeAlpb0+2ag/Ax6KyO
f6sbcZRczk32yvq+PYpDW93VaBKeMKU4/GhiwP7ZbSk0nYP9VMVN5BT0hwng0A1bAIpCfaq7xoy+
EiuRXKWt1WtZ5FBsue87GgJxVdzp7SAPhzJKm/JkqnmWepookulVBM/hnU6KKH8ts16lwUiSXtyh
QY9JjkZtw9GK03tdmjWg1pSOB+lEB1QSjbxuYzsmapw4lhFjAW+QtMKNImvaRwIIUwcyVXC9edJV
DwMoqrxBaUobVBKgkrbk7j7nfQcRlhCmiiIc1IbT17wwUqD9lPrJ0LriLKgTYlSAgLsj79ovvOmx
b9SWWmzXWMB4xRhKfpyAKB6QpuWvTTFkV0vQFX/AfMqdSg3wqg1aGqpk3NdWdJcSuXWkkWGNXuCS
p/WC5WhafjexUnN6RnZCLrzlXR6Sgkh7aVIUh1R54lVR9ijVyV1Fy1ezHS17Ekh9jrL8PIjaOWvq
g5Sr3ImzkdjAabxP4VrUCLsDWkV2A6dHUU+vlcibQ62UsVeWgMW3xCn2armRDh3XLQcRoXTQI0M8
AstR97VckUPNalPghWuFz0sZfHtK9j3ivHSHtJQdbhIUBNBdPumRSR5pZaBbLQ67UaNYIdbItylm
V5MT7oq9iPCgY42jsilxunSM7azJfE4m3c1Fo/MnKuao3yJBzFSpdlRO4yPgZS2H4K/JMr+qtVn6
aVEG4D1GTXkCQx0dSlBjjFJ6B+hzL2apcQGg+reYJPB5ZRbZ09Bf5HZ8UyVqPaa8G06WweO7QlUB
KsLin5LYl46h8Fc5k6/MHI/FpBdOxS0nG9CW4y3G0Vt8+FI7VFmaexoap46h1j/RUJfd1sr8eEp2
3ShfSWG+dgxQMhXePxBwZevUEDVxM6nUbTKAr1fo5KPW91474SuN6gORZNsAX0LTnhvi04k+g7IS
2228DzkTnFE50rG6Kr3oC5USUhDOJn3pD20RiBxTyBEeozmFJQBBMRNzMZvR7caHTMTQl1WeSyV2
Syt2ZQVFouoNgJxelFVeZfgpOKOpAuwILX+z6PCSsvhIuPJDyDPfaMihSvo7oxlEB2lhyHBRpagB
w6PmOAbHgGxWpXbbx4UNIK6XqrKO8hA9FSw9T0oWFjI9aES/szr1sYnifT9NF33KfiTy6AtD+djF
0ZnoxkMHvGhqoslbpc6gC15PjIsY6a6UNW5bjccqaw4Zz3+KKULZ6py2flw6w/izs554JtmyaqP6
Pll2/j017yfmgCK5znxztHMk58oLqfwkfjVzQMh0znRXmnfyd+luAH1jBPICX3mT6BeNupP1tf4u
TTCQbq6D5ZCBv+6FPqpXID8iRWDfGvKkShMczlUBxZxI3X68I7Jr5a6l+ATqlduYDZKMU/olulTq
TPD3DCcRI9oyzVBI9yNxObC00Ax4kJ5gj2yeZSAdeFLormgfO4yqKkLmKToy+3yyhRjjC4Jg9yO+
kZUlXzDHe2IC+wZaEReWGwvN7VUeymdgaDkCf2jaBCwQ3iBG9wUQ142R2X1j3As8tmnFLwyQliBT
8giVHFEFmGXpCt8Uhik5FcjMQYZxhWcFFb3G8uLS718Yv0rFAQ0imjjkgDGrTNhL9X1GziPFtDJq
A6fJcoo4ty3T6xonEwABBEajJwCkcc1pEtDiSIarQKRenXgGmISo9zuLP0j1C43Qh6b0BIgNlyXf
mNEEAn1RZSwDas+CkdowAkigm++ZcZKnR6pVjihe5LgOBKDwJ3aVe1EcMh6iITcWO8XwmsRRAUUF
O1wolWfGA5oiTl/ITq1EtmEUIDoMePRFr96g4WL3IyWvhSXYcIBxGYPW7JlOljtGD52GmS5pcsmE
bSuf9rBEmLgXr0q1n/QdPqh0UFvHytymCwzNZ/nzhPVavQtazW/lAvsAP3MeUi0oYT7SQGkfeixI
owwsPlbTrirPFIX3waVayKxHicO+pae4D7Vnynwty9y6iXdSCpPotYyB0tpNEbibP+v4JDYh6RyM
umGZHyPjgQS82fKlS91qbJwBKaVseNLw3aKOlT8X6L1a54oHEyYRozPUMPuppcdes/PSw+XHrdMm
d1ip0WMsFRyy/sj0fYSI5ipixja2tTywDBdZY8l2ferVyP1HbLsprW3VTmfZY/SVii6NDkD6ENow
V/aF4fb1VaZO+dAbXlsHFh/s6Nz0AekeMlTKCn/8TgWvtu4i4lbYEqdBZNhSv59Sm53qBKSfopOX
bvpKpX1yLQFwA/9zMqUgyfx5KFD2yYGiSQMy0PbE4fKMEOXaRHAo97s0qNB2po6ZHnUAOhCnfRTb
o5b6FpJ568zIuRI9pbChvFw+R6IngRe6c9WudSI8allwzO5hfMbSn53n3lCcckBgk3OenFS6E2rY
ITeODKdRw05wtf4yNKnb8H1LEBzoHkH2mWMyGdXwMn2qtHDEzZfnqt3XGYbDYSpap2kfMB/W9ve9
8TjKu6QNQM9WYSnN3BUF8C5oUJXUnqyLgIhAPBTZieSBYF4i6xwPX6z6lCtBre00qAXNXiLypZP8
hMIMuzJ4z8WdlXQuinWgY0t0OWCSzfjZBL0HgXk8JfoL13xcTmT8aKjHNMDZuzIq3sOdAm2j4ZS9
xI3odMKPGOFZ8mNAjUfwMB7jSNlXOd3Ff5EHefjLUmwyOaAqNbOnrjqAvnTUHTkJ2s4H/Vb5SKnH
mxEa8gxUOEFz8Jynh/nazUMThwXG4i3oFwl1epf+bApPAKBX+cBinydB/UXHfyFxhH4m8UFJvNjE
KOgx0r9OaSDFe5mc00dwGDTAkiChyZ/LDvWG3jV+0vbCTE9S7Vy4r+tvY+wZ1MH/yUpX42dUdVo4
n2fszQjAvIjMnaTb6UgxUhcO/HEkituwHdUejOqaTQGIk8AIm8aOxL6y8ZAox1p7w8HbfmeicM0y
1yJRyLvrqOeuqnkyjGbjdDzBaNtO4SGmA2xjDCqsOVcHGRyCchcIxVnGSwYhuWJBQRusrV8G+teA
aBuMPcNz16s+n0IDuzfgMVV12Y4U6mgRriCI6HlMwU8IGCuVuK1us/YJE7J2mZ/7pnIU49k0rqUJ
C3cC/RnCMoN5BF5JgScTzIc+PprRDsM5dmyECXNlafDGOsgxRKtlLEQA6hrkryF+yISHWow9pcK9
IJwtT2K6A7OQ+W2y/qJp4xoW8/Qatc3Mgdkk5D7NFVA8XWFUIgDv0Bjrgcc6CSigPYwz4w7+JS/2
JjvEnU/at6x9q+KAJ7ukPmiCJ/ZnRQrwIUUFGc2r3p164K+g82uKrlbe5dY3xXSL4ZLkiJuGwTaH
y2iYCA+DrLO8zGROnOR3ltK4Mfaw4uaBmZVrjlnYJI9JlwVm9rNXfoDgBuhUGfGZ8L0SH5PiSeq/
T2Uc0mmEicXHsISzKGl3bQ+Wc55cMcDkaKzS7UFBj0spu1MkEq8SpUM55aEaSbYy/KUkcHuT5gLA
z6sk6WurDH48Kh6v4Aiz0mYZVp8lZCH9+KApj824l4joV8V3Bq+gX3tY8HpyS+EiD2dN89PugQDA
S0Zkle2T2qPxhU+eld5BOeTOs8YzLfAFzyNQf4Z2z6ywzb1a3+nirrdyf2xf08kTMYmO78YSC0Hk
Lhr8svYKLXFVg4LbUrHV9IuFlZWm2+d4TeqLmgghlb2Rpwjj/FSRPVPQvdjy8/yiVQH4ghM8dU1+
TpQLhR0QSeeiMovPuxfQ1VFKUCBgyJ7kkYNkRIi8rr83kbKRb6r6VYoe40iDJko2rx/m8AMz5CM4
YUSMBOWp5OSFYNdAh537wc1PQ6xAK424QvHrzi/a4yC6Q40xLCSidMJVY2MBbpZNR2YcUu6V08Wq
HrKkxvRtWIuAORm+SqrTToWTpEjRPUvGLF+7SxUnYfdt/FgPHhAHdGQDqmMOP4ohKFSnK7w+fRJb
HojSscKPkE3ELcqLlRwqWMr20IIGktYnAZ056YkNTlbUboGr7LB9xoz/x9GVLceKK8EvIoId8cre
++LdL4TtY7NqAQRIfP1kz8vciYl7jt2NUFVlZmWC6rUflyg5KtLgDLXZSMysk6SA2wDe3QH7OcdQ
ZlpAGKL3avto3LOpTKx8xo6R9FUPCrXAp0SfnJhdXG1Hu3verMwxsx7VEL1hkzwmPmXsLH6q/H04
JMJqTy3HqvujGT0s5X2RnyZ+iNHORbh9Tagi9EctO39TcbmNySDwXfKIYPxhSDIRvHyuDR11/poY
w3JWAd+H/hDbHH9XFRlwZFC4uRdiYvR7gh9FNPritsEtItqgBElC82JYYUx08GRLHvEKdwFJafM7
bTmSktBopw1InBmOZl9V8Kaq4zJfA/2zTE++lwzNe+d76WKeOT8E0z4MLyu79uKzGVRShrFvHGcS
M1IQQ0TGkqP04vVm/i/deuzLYtuzS6k4DnUVPTJz/qbweWx+Fb9reXDsd2M9uezUeccB3Zv77eOH
7RoWydfaTyoWr8hoIE9AP6z2iU9IMEtmie3wwdhXesrnht7CychtuPc7HDTs1Zm/JNBYWTYRxvx0
qX/WHiFT6UDfw7IwMCYHN4KBvvQZTomHHuK99eIB5TqMzbtVvrYqNa9mtQ95Kl7nOvLYcQ6xVOmh
5Yjxh9FY9Nmmsir2tl03RwYiE2728jouh2B+SGHFB61hbfxwxXii/m77QPci68I903OHDrRDj7tD
5Z8oXM56zFdQ2HE4Wx9Xe7/aifKywDuEfY4zXzkv+AV6naCtqv0reqjB21NAOJP5bHfwge9QksZ3
a8WgFbnIFfjtuzhQ3wGCBXg0zI8O4+7ffWAQsgitpPozYYYJiwd6nL49Px4O0kGxN+JR4bwSRLV2
sfmLEt9n7sfD/ck/LNjJXy9bm6kHw2LvYczoeWnZJaa994dr+IZyaGK4e61/IOKTuGBFDNDqg7+u
Zk7AX3hwkob9mfca4hUqcZsg3TvqvNR5m1GoVAzVf78Lyiz82ZpkRUlYd4Jk5q752PKwjEJ3Z9hF
YEYjmaMR8Vew4MYsE9X6malCFA8HPkzpOcMJPNS8GFVuyFw82xQ26Ogzgwift8ZQ8bR+r1hngs1M
ebfHJ1/fnfd2hoh46t5b+CTXce/GY5N4BzpjMRpflPzVNHPX89Bk5r0JEhxyjQllpmnw0/8DW47c
ywvE1lV53tCQo4sLCoh0vCrHDOinBC17edQHjl0X6+BYUWPvWyOjPDGa19Y+LKJKgiYOruSluZhz
FNKdNGPlFEMbVVcEr5E5pnNh7kp5Cb6bvFVJgFfhfWgi+yh4vLYZruAXU8Xjm9EUlF/4h+dF679O
wusaf9xOcDcgv6MfIvVr3ehVILZ+jqZuNwK44Uf3hLnLzT3I3bJteQ34QZDYrfYs4X00XjaS+c8b
Teh0634oxBzADOzcUI8fvEnE0WN9eoMF2glwbtAlIrhyeejC58B8r+HBWwJfy7b2lxtx68dA6DyO
meJNqNuwm3/kmYa3eYnXt9LEXJo2nZs6aN5B/tenxYmNo1TYHXSgb0LF/dJdXPOYYbcPnm5vAjVt
wTa38zeBqxh/uxM/LtX/GvCHjN/DpUwSy0+tAzl6+/lfc6qBc22H3koNKw/cQk2x6VzGd5zP5Zdb
8brCvc3cl92uDNt4Lc91nbfbWfj3Zrs4w7MmSejd7bKNh32AGZimqJBE5ZMq4F9iWVnTfIwh0i6e
V1B37nzHECNL5IVuSLlPKwd/CFV1zvseiy1sH8gn038KWpXxCb7F7F1D6kuMu7BiV0Qgg/DUfkYO
Z/1SplVzLd2fOnjumkh+zXLnmLtNo3V/8aqTgiW2da231A5x8yYD9KcC21dVXFYCG18HXe2AypFY
BR9yhI8cUsswIGBGPo64InTcY3RKXLT20Yyr+mr+udCdsZhA5HUlQ2RN8fK+HAHV2H8LbsK7nuP1
2qy3WcUAD6TKkdG57kPM0RmmUiwdlHWCp00sBD4XfYPZsFjhLYkj0A5J/eTgF9CZ+VoJ4HMXdYA1
IQyujviN0LfbM/JmMo6pC+zngT2zS2nsOO4flx23fX0QXbo+FFlLH0/f6oQoWIkHjfT2MSbLjr4D
07DeymdqR0h5FDsjyMdnqlHfouAwGH/16+gjmy/3UaP12b3CElUUnZ0Y1g0D4pRt9qtJD5iE++sK
W7QXvF1bKi4Njk5pHcYjc562d30i3U9QHVee8uUIsAnpfzZCR5q7p2PanOFsNbR4CEPO4dencJmn
A8u1tXf8Y3mq3/GsRyvCSP9oqmAKoNydwFQYoqcAXYGrLExph3Cg3dTmHtJLrv5nS1L07Qyj/Jqi
Yy79on6qV/i6N36uPoFdbCIez0ju0qKAxB7ooyfzUdzW+a/2EnYr7agncNOzE7zoZfjslujggB7k
/Ger4xIVFdM9Eux+VPkPuEw/fWIlTyNrEHcxvqePqkB6fG/k65vEs17P0kNeUtGhDqzGYUHPhaI3
dgff/EGy38bRLiedt0XjM+iPwTkvAAmW64aojS1VTVIbiQY8AeNpK53+KVwMYodh0WrR6AFj/xfY
gO38vbnHGMt+1u8JFZXly40pcF5OMcayj+TvinR0Ec3j49RuFzpfwZ2Tm8Kn9IHR+Iie8WI4uwAu
nJOAvtKL8Y/hu//oajQj7CDCk+k/Bz3QBnFZl92QszG1vp2zRM42iiOCcmwrA5cnq4O4+McQjQsm
/juetw/FxrDbEofkDCPoJUy6KQc7MVkctn3q2IukfO0NWGExqyhJhl/MbQvDTTED+QTvaOoF6fLx
aAnDF+eI6ka/NnAGZlRuiacA1kb6bpYpNa6tcQIOgBbOmTKLHQJ2bWjc7+uTM7wH5MscM5fjMVU4
fhPgsLhrsSb8NgPfn3b+hT2VfWG/9F5ewXO3eyoR7fsNH1JgcDZNfBTjihYTugRh4FLTLb7YGH1V
COw+RJmpGivm5RkXn1iBwEXSDBLtfGhnT70PExMlqPvt1dH9ntZDobdPUyPjCg/LNBK4a2XehmGc
DSlc14BnAuVr7kb/CxOaaDZ5vlUAhtwmLv0RpkWInJxmoLGpv2FubVSmtZ2WYYAHXLjNni1fhiIX
4re7FSK0nrdXYui9o43EMZCWbHkRD+wjGd6b7VUBzi2B6Uhre5npd+ACPndhSVrd/aaOQlR5LDtE
peb5QpabLd5la8c6tJ9BXQCx6+8b+daIWf4/Hgv7jhCgx842xsr8tJYdpjqKzTTntXSuXL2xZl8P
T12T9+HzzPE/1Ychrua274IjZq/EWmDM1t6qKqsMHbMV9eZoMI6ELTca0SNg4YaO11acLN8AFvgU
lh9ee9NTQaaL3Z/X6q51Gs5ngiSlqYcN51CdJoOmLrTVgn047Gk2vxnW7h0kP5R7Yr6VaGzH4epN
biSpHfP1U5TDSck3hQ527VhiGiy28OIs3Zo6xmcgL7LfqaCwCXlbzDYbcNCtIYw6C8jc3cLmor0e
Qv3GQq8I5icZYtKpE+HtWhfH9a/DM7EuPXth8Cl2dtWy7DnufEn7JCjRmKCaugqCQhOVHV9s86GC
n0FUbwQ3Tel8hD1mPpMVCAOK+xH+tFQVFapB5SLQibJUYObZArJzQ1nUHYlK9MoS3+8Eo05WQ0Ng
P1dh8Nyj1RqcMnP7szFeZvegxve5eV61Spl5LksPhvrvHIYWfJIvgW5TBU6o7TAc0TY251MbQhaL
CUdjf6PRLz2HPFfdR5atvp2xud+5CwLOF0Aj8IMTdLm0KC4I/M0qXNmNq7Om/Ai9fu9ZGFcm+LRj
FoLJMV5cAAZLiwu/kh8jxGXIV9qHKwNMg2Gjd+heAA6WcK13UR5Nw43hTRexBs6fDT933Yu2/nma
3hExknTDgfLj1v+RWuPF6iKBSdb3jJ1nGJnVi3ys3JMtJhwUfJjx1W5PM26ZvrSyKeBZ7wSR2/P9
Zq1H4t9qH385dpdkSx+ESubrNXbmwl5Fgj3dxPMRAqy/XAevKVgvDbAx7OCUBuykMw/1jHmJGk+T
8Qd0tHu0y5XOXPPPoVPEO5o5ZVdoqzn4rd6xGZe+BuIEXGNq8cvwprDqObbA9urum/Z93AdBLGG+
sWB5UNnHfpZt7PQXIDsVBspmWD5lOYEPVbut3TcCUezAspp5aVIvrDKE46Z1MMdqA1bu41lwA5Ng
iV1YbOoJseMEe/2DOaKy0SN7gLUc1IdR1zjCz2CDixXKv7WChMwOc4Whzy6RtQmtoQgzsaD0sc+m
OegOoY5+FbkrYvOGu01e2QDiV756Nc1n4RfBCkrLeV/96bx2UI6Hjx1wg6egsTS/OfPR8gra3Dlm
HTz/wT2E1anRhVFd2nBMpn46MoyO1iRTPLzS8eIeMORC68LsXmXjFDTgX3yy9j4GDtXi6A7dj6mb
46hkagfthznP6TRZ1352bqs9nX1pPs1hkIbBqWntpGkdyGqRtex2gCHsDR0ftfqjavz90vLEk3Iu
5Cx/ZD2J2OL9H57C3ZMc85jpvprWurMpKCmvQrykUWWTNAAG42aazLtNzfsUqpMjkDHCW9Ad2FnQ
azIHfzIQz0tXx9jSOEuJK6gVJKLBUdTb3mywUz47azxrL/FAPKA15UhKbLmdV1WLlgNcF7P+CWZn
/dDGBsCVBfoHBdKv9uBnT72Dhxqgrfdlms6DPwFV6lPBZOJUYEgQLU20iroFM1UDvmoAg7OhzM59
2q24jcuxIFV/CPEqETHFY1ClNYMXm5MP6nlF2x+AG9zci7XA3wetrND4g97ZYkduC8RyrGmLaPqF
DbFnbBGSsyO6fsjpBtRQuV1cAlgFkQCydrCzrXszq1tdJpQmCzI9mgLcXa0Pffg5bADWYgsgJAiq
pX+xnSxkyTzGASR5iEdVaQ9AksaOlzftyTZ2wbCrp2dW4UvMJErHtGvNZLV2lTptsOypMG5gyCBv
k3Mz6I3xKe7WC/ohAnMWD+SiWQi7jbrtExu8cF39Cv2fmry6j5nbvVXj16ryAX3/1Hoo5JjlYaXk
nINxPzgfvq/iBhiv+LMnmdjVjejcZy8hmvht6LFsnAAtczDpsecVSHFto7ALoPIJqfa+8bmQbwCE
TB3t7bICxdRvBtsRMIst1EazirzxIOHfLQ81niXHjGr0l87/DNG5959eeFrt3JtTN5xiH4Zd5r9S
H63wbwJV40J93FmfW3Cp2bsCFOdgNnndrH/28AM+UAqZEhLbXZWW8N+pGAhLTPq1d+Am3iT+5YwX
UKBB8znL4+QcSpZhTBHtPwGeLChf/bAvLEBFAmj85mJ2BtLX43o91U4hrW+OzkJNT10bExfDxpgE
yKTBeGyTWwsuZAxeK3RGjXmSENcPmet8GARUHrBmx0iVZR/GBs0sfLVrBNXeRozrcBR2yOuCU847
gIbq2SWgTMIQmqkUC+Sp5necEAJez2PIjhhn8IPosAmQuyBrIReqxhojQxNLcHW1XlJw/a+zS5Mp
AOSvuqgKsNSJppyaTmLgKSsJogTfusbXQob+RC0/Yehdpe/tBEyhhsa81su/BWXLQza4ARq+FiK1
Sh7RdopgQeEsV70cIO+Igv5vtp82cmu2fBgOMCtJSXCsgh0Jr5TcRn31IQna2mNngGEEihY+mriX
cN5TXLdlIArOgrj23bOaqou1zlW8rOTY9lDuG8vnYg1ZJYznYIB3HUbFphs/fRN8JvAOl9wmDid/
V+cwBTky080F4GLNrH1gEdDYPCVAd4ca2WpQ9BKqf/q6TkYf9UTTXemF79Co5WPTlclWX+FskjCj
isgyg4yYdsGCXtlxEwcP9/FrhFAthMyMJVhlUwWp43G0AzOo8u91nJL2MQFNeE6GnY3+rwtQp7Hh
09D8rrZzVwznp5wB6D+m/qqorPllAPQzG86OWf25V94prJ1cbYD3h/W80rM3GFltNPvFAFg7Vg4y
nOyYMaxKCrUzwS1NnhWPfgOID68KVTzyQIsgY3qnB2TINeJoyo/HL1kvoKjmHzf84As/2SXwY42O
3mM6n3V7qXHGlQnPWfA9y4z7yheFIiybIbCoLJSEjiRkxl0KNGwAqQCNfmGCWVraMVtMPzKX/ncs
p9zicFshzZux9rGiPojpOu/9GZImqJPCIA/5eJ2Mb77+mhOkDTVYMaM+BX0d00WerQa0yPpW876o
xgqWdvxTbs3b47wJ2oyJtfJ8hMLBhqChR3JrCz7eF1GFQFsdnjRUDItFd5OBCJJ53vcuPwXoPxaI
LdzV2ZcLrIvZnJSKvGxT8yxbtm/AC7VdnUprSTtuPGaQ54q86elTawI0dDJztHiJp7tUb8bObacm
s1dAr9sASsUYcZDbejm4C1pY4fIdluv3SPN4M+YPuwERK+nNb9o3H7hFPWMiaOwVIhMXzmPAdtQI
4VHnv5ibe/Ta+sS1A7gRZ30jr82ozoH1UIeA3jQnXMpDVo7qsFjk0XB9NE5wg7rw6BEB9FDkVjUm
rml/StG8mVDyTWEZ9xoP0mPJsFDwCgNQe75rHVCWfJNnYo+X3i6Tct5eOgPyErmU+35AKh9qQGIZ
5nMpZKJMckQuyaEe2XWru6xm/KjxWemMYWV2gYcPO7J+1g1gEA/zFO+beAIe7MzjT0ibvcK1YYC8
6hXZheu/3hh20sNQTYT/K9gUpJXJIcsbK/A37EN1XTat4MpHs3/VGDHwIRb8RKG8nA8i9lAA157e
u2mLtdp5uk6W7UksZ5f/iXKO6nBJ8UT4ch6XZwVXEWhOOXovwzl7AC2BviC7fRpeLUTmOSQuVRtb
IOjgKhYFQkCMsJfqqau6FDfJ1iw7jvFoISG2vCugWHnXAdd5Qo5AvFoFTJxjrlD5FuTBWiSunfk8
eRCoufLYDXcj/JjtsSjLnNPTMB4a24X2R0IqZyai/RgAkpfrrfKfGBrZhn67G9QcB15lLtgaTG0L
NJOGhk0s5JcdivFyWwC2G3yGVvJk1+9hhTPgC3Bk8WJk9vjD3Q/mFd2IO8+0Y++xwT2+KOu8bG5a
KsjI0BhhAPXaIKvlkoXjztuSTvI45FNCxXcDEIJheM9B70hgsgpBhitOuy92xP6ydSzDdASO7zT/
qvLQz+8KO8aAGKbpQCsZt6UfhcAL1ckDxkFhsAfru3lG/SH3wMRT3TBXPKOYb0t1cNdnu/IxzyED
unJitMakvY6mSgbGYxM9UAiUwPeNq0VuAsSjhbFOPiQMnZcvy4ZsRygT09aBU6ILpSFIW4lFTmgd
myGRxsvKT32D+33IQ4wcy3qzIKvpAEkFfYqljGSBSFBPd106QLiHbDNBsOsjrKNyvG2RBey5pzsa
tvvag6oFekvdYRi7lgr5mDgqHTtSWaeGdpJyvRg4RGbTJqF6VvMOc1CkFRo8yE02r7u0Y7NjHYx+
2/6seA+vrBPgdiFhl6flvq+6HYeQFEcOFCVAVH5rSYO5BrDJjLv2hEEYYkl4T7Q5hsDUHPAYnLxz
vpYQMZOAkBH0N8DI2Oy6mFVmvMyQGzGWiAaKzeXP2/Bu9bSAOP1ku9PNBhfgWNhn8VGgERmvlUYf
ADWcYDf43B/4NH1uG0l1GEYQ20QSILzhpW37Yw27AJozpL7EAjzy4sizkkgPhWOTN23ZGCJXo7MP
gjtQxWJ5d9Ig/mSGj70bbIgCV8SlhHB6nqCFCpEvtkEo/aje2oRHIiT6rfHm1TKB4CI2ewxk+FJJ
ByYAAKbo1KuHJO8a3/zSFDPoXVk5ELeCEvS/QlPlsgdoDfXMbLsJeajDZkicALpIHzq+Ach8BW47
SEpoBUINihUlGWFLR7Mac1Z/K2c9dCsA4NKE5bXZFQMEiCWEd6PvxBP1EFsFgzi5xPYaAMAFqNbf
SiynGcsWP4bGea0xF9zUBtUIhSqZHUvax0HQHZ0pSNoAhgLmN/EAhaROmGwKwh+JDnlCnJSRiUon
3HAvmzGcWuJnrXIiH1+sh5F+0fZbveiY4G8G+WiwFrLDIOXAYk35Pjp94mwwCQWhpjewy+fa2eIB
8qcKsLCFmajvyyLgHnR4tZXOyook9w5wMoXUcy00lHqwRUKyoTp4KBcOCJcROFXHU9RPcN4BeAWC
nw31LPIIH5ep4/2OCC6rbtjPuysJGacMTiPEgUE9pC4exzTIAkCrcjLcIWMvYhHYv7SnQ1H17B5u
nZmFfpVbFDgz9mq/qtC4y3X5WlwcC4p075TDN+ncU4MVxmbL1AfoN1G0Y0sr0C3Zu8lCoQrJkkH+
3icaY3RnGVCzBxr9PdLPo7pB9ZhGfJKZemHijzaH0HPuYwZ5UTka95LP6AIG+x+VJqbiefxzZ/db
z+AZtDF+ElNgqtuqo91bKP+jb0JcARFaWG1XVVsXEtTnjpvvcgyLYZqeVheQ7QKwTvUcnCLIek+Q
hwwvzANbYFttYv8sDlAI7gWYssvZTuGafeHTYscVnkO8NHwP6wtMaetoRDKAKlD7zQGWB8fWVntv
CKCGR2hHrBfvhF2Rh3AO06NdySrH69kk0grK2PaojgIFut3n7DLQ1Y4qsp1l63+DntIY9u3jIMF9
1pLdvVWMienghwwWJPl0+xKh/U62uuC0LqPJEHe20BcgZSBwRRgRxgtWrt9mWP4EA09ZaIPuhjQo
bLABurInz2cnf1gBhjaXtZyehkZ+DRhBReW9j6t7aRbvzCYoDy36XHr8WdbevvVLN5UQnbctVF/Q
m50qOUAD+6jRY6Xj2m3xPjlj7mgAZdjXTC0PpHLf9rd6gVBqaIK4Yi2UIvLLrQGQWaTLDS0OK9JW
IX6G5jqw3eeBTA9pRRBGXlDf3ImmnfILe5zOneEWmvaFXA3U1ZUDnzI8H0SG9drVVREo63fpJr2j
80rB91UPL8UadbTtnvyZXlw/wBBaohMfvA6we9V8MUMgFsptfRAQLoNQT9xhH9SDfd5GKH3UVawL
MDOEe5bTeZzQU5BxuWjmtnFL+xc1zxCtQkJMhvGH+P3ZxbYGlpnunLErdjEw90MtxGBoaK047sMQ
JK5vvqyAopJtxB3XNxvedWVd3K6R+67ty0wZxoBhZD0K6eIvFiIf2NaVMWA6EF5Tg2lyno79aAHt
pf3e9KrbbIbXecbtYC/Dn0lnN0Gsp5OOrv+zIr8G6jtVvbYNEPd42Ih/ZxUAHeKKl3FS1VOLQe9a
mSbzU8mXLTdZiYFRA7F8c8PAA54wgJywHVOettVv+U61BkatQJasGGBpm5ZUB+nGkfxRaTzDVZhb
ojn6ZAxP8E/xQAdQoj9Mv7F3VkXJdW5C+2isDlTaIenqxAhY+CrGcFRvQQe7oceIbogBRExrQoQd
NcvQuwWuiKD5tv1qRnAZG70wresWIY3ITwUpXclMzjaDQpXU/TcdaijFNuK03wNtKBiCrRGHqe/V
DtYyYeYKXIuqBJC6Osy/rGG5gMyZ5LvRhXU+1i1YC4vUmYHJK5lq3AqVRekH8YP5slZc7HAetni2
rX6/aO2lolVhXsP6pyDeuGGxRNe4VrmO24GgY4KKRR/E6C2JmCfYJwUInS+g8OuKEDhdKsYejtH+
A3kj1CzCcCAob/aQa8cVmbmZ6o4DAfg/CJdClBsArVbVqefU5LaAQcCLBIg7bHs3tbVfQhMrX925
B1aomzrBDgomBCQcxFgp2g0+L5Pe//GqOvMoJoXeS5Sq8N+9fAZTE2ON5svh8HlUAuMj3OOQUIxB
aTXuHTR6qPIJ44+ZFYLi3ll/qtK9Squ9udR8IuUGZyqGyEXKOhNq93lvwHECzXPnwz8U8DCd0Q3L
gaGddD0oNvE7Dj77XqzqN6z8DzapP6sL57j1FrgaYW3FivzOwc+FJWnQvissy4L3nlZP3JCGMTIM
2bOkOzWQ8tnwq3rey83sfiVZOXiHTWzVbttqZ006zUo4yGMpzQR1yEE7LtOj9VRmJ8c9QG00u/MK
GZgS3AsObjMYIqELEaexox7NmrYxDLygQWCmE/MBulhlLQJEQki/O2DxTz9ZlZxB8busQ2PLnGXb
sUp0EPb7HKLRzbF8KG+4UWN+5IOC9rf0S1A5lIUzBBNuiLJFPOCeZK0MOgOrqkWYdwjS1lgntLDo
UNoCxH9YL5DA2AH3f7cVXXbeTwPxC0/Mj5onbWMCEcOWHvoV3i/JqhsouvH/BnlVVhNHb8CpWnJa
V2u56+puHWJucL862NtMT41PWH0Kid6sJ6dyAxsbOSUaLw7HRDA+jduxnenxcoVwSEBm1VjLtqbN
ovvy6NjuglyJxdjWO+lcwImtN+KiHXrp8MyZOuHuVnwIdH9O1Xj3OpAWqJxWWzpv5nEN/ng9APxs
sdSFVQ0mrXnHHZiexq0TTjaac0C22VQJnx51S0dYhLfa6VNkDy1htkzMQp/tr75IKwnIDO254Yzv
jbey8WA7ZY9VnM6o6hLa8Am6gtKce5Ux0ymHGF6tM/gnQFK4Z5wxnFLXHbpg7yg20gOnDpbYGOr1
rMyJ490Ml/XoDj6unwnn0ILIhQBR3MrJhccSXZiA+qWDhmDzqIttRtroMqnqGpnskVNarVcIfx23
K9521WCIfJiOBoMP6H5zqG+lZeBgSUF3k4fhyTEsklvoy8y44l34bwYmD5yxBsUVSVxkquiAGIyQ
cteVB3JoCrtET62akrpjD9hPWOsrQWsfVaYY3bQb5/W7DFxhm2j6J8KfzAo7dve5DU35XE6wKb9Z
owOgCrFSw/CPLFJhLEPhE0U9YWFpt9AZcoZOYxZKgl4wipeeK5nUaw0VvNpwuUIcEnaAlktLa3+3
BqNcodqsxUOXzLDGCFOECd49cIgxb7ZiCqp1bk/4nLaFmXmjw9aDDnZ5kEkK7Owwer0rEtde8PXj
V/O6l4ER+jxNvMb+qNL2UHBPtNNOLqIlx2YzcK/64EnZE1tsAyQUdTXwr7C2jaJiQNpywtypTTsS
cvDtq+XO15ITERy4cIFbVB3FPxW3GwRCoHvAvwewsTlROiAAOajB8F5XDLfawoS/ddPegwQSn4sx
14HqUqWC2m0bhao2oRvj82olo00GTyZDB59pqJntdjgZ/1F3ZsuRG1mafpW2uocagMOxjHWV2cQe
wZ1JMpcbGJViYt93vNM8xbzYfKBUpSAyLKLVdTWXqVTy0AF3h/s55//+tESMqiDWfErrujOQTUiO
DakXue02rD3DY2+JGwONXWOLB841hX+FUVIrtqae09McjKIdmLJh4i9RiXv6Ko3sJFhrZp6C9iqU
/srPi/pN0dL8a9ar6lsIWS3chIlXPGYUihCt5Sr1LtOQDW7HwP6HR6/MFXJxMqUtxJGKGDeIMnMa
Zjp+9DKOasQHfEWrehE1Ki0eaW8GX7W0sNVthEYwXWhI+OK1nrqVui66UIQkmmraV1JOw6+uq0bf
bMena1YJQvMKqkypbBEmWfk6HHjZ13avak+RMlVsFJ2b4TLMcm6oJbtAu3LVnBStK6yvJAxDvI6a
skeCaRjmolDDNnoq6qRiF4lzXZaPhYWqdzNmrpZf511K41PUGiSIRaX3GneNzvhsKjUneyMp0Dba
YuCw1kr2Ts7rtOrDkkjt9N4t2MS2hTBFsZIOlVYOsYgnObEjB104TqpFz0ZX0gxUZCEqSjXJSjpI
WEXRuk9ax12zNp3+yiC/RzuVq6nxTolzV6eyICn7KLWrIzRyUci0Vex8V+JBoSA9qq25xFmqF9dK
74cFMtzS5goUVazjossiMtymFZj0BJdct0oOzO0qqSXq1E5vaUSBeCitBZ+3qQksioJ4a4laKNQj
Y+GwFdkoKCKkoyRN3AyolitDL9w1WhmjxA95WztOeVdFpXTbPEy7nUePfr31orBSNopRZgD9Xc30
SGZ5JIXJVFVRcEAzF/o72fPWaCxIqdBVvVFVnLI48W0dvVL7XaJVXJu1VATloxEQhM2jDElXaVHn
PwdtJpG2aa3SRuvUHV14hpYgrdpUHNavLL9HkmxboxLvyjGiFc5vE6XhuQ6lckhT4dm0TyQGFhVB
HwTPblgm1UpS5qlYYNRWaU9JLf1O+Fr+bcj4Kt4krJ3fqrbynDUS0uJmrP3sS+WrdCWEXm0/9Znt
Wesh5OWgzrSR7tL70XFJDQH3JQdaX+gJVCE7BzcknpOsXqrOJCqpCzLBz6MTkcTWg0RGlDZlWaId
6bjwggXku662Od0k5qgLGsW7fNCemzZHlN1WvW6v0jrX3H0alFJZYXcXacUty9ZPyoUWaWO3r6vC
H7a0CVj1vh7gCq9C2XcmSTe7NQ4Oz5MyC9dc/1AVSJG547h8NBdllhbPpDRt81oqoa3Tip0M3jYy
Ijd/6G2vlWsmePZW+zGVKD8bM+R6ReTiwsYVkBO0X1Oxp/S2Nbwq2dLzA1amdJySNoletMUDWUIK
fAICWLGslUiNNqYzqgFV/jYMNzACvd9UazD0K9sLVW6oDWTsWFEr/H4o5FaPvS506HmZCKzN0EnC
y7Gp/Pu8N6hpeYboP1GAEesqGdUruLvpSvjcTYFkUycu6pweLVP1tBfDKkaB4MSxAyQWNb2I7aMR
xvHUy+PS6WUgZhaPfLn89kvc1Q4nnqLOAlrmA9NcdEVlDluriMMvqRt3KdAFXzOv8cr0omertTS0
m1GkvVbK4LlbKzdplOYVDv2nZDBKf5WILEUMEUTUxQzFTbN7EQcUOJijKYXGJvH9uOZ0bo4XGH0/
cYxMzrKaIzQAQyo32xmZxKlszOydxlqESJgVWlwzraTnlGL2yzvK4T+/9//Le8vufwd1VP/4L/78
PcspLXp+PfvjP+7yt/RTXb691Tev+X9N//Rf/+s/Pv6Rf/nHT1691q8f/rBO66AeHpq3cnh8q5q4
fo/J7zD9n//dv/yPt/ef8jTkb3//2+tvSYAKuarL4Hv9tz/+av/b3/9GNdMAefKfxxH++Ovb14R/
ua7y//t/yqDO/uPTa1pnJ/7t22tV//1vim7/An/HtLn5GY4OyAFyS/f2/leG9gv2sEjyTXTo8GEm
pl+albXPP9OsXwB+TnRzx3FguFr8XZU173+na7/w1jCjsqzpBXLA/ds/f88Pb+PPt/MfaZPcZ0Fa
VwxtImkc0VWk6kxWpJahmyDHNW1uOFGp77YWnP7UbfcDe6n77tCt++vqMV4lNx0l7XjpP1ovl2FT
c1e9nyLPUFp+BP9p9MdgaT/Tqb+ebDxcPlgL/1dqRJT05a2x6Fac7tcKbWr1iib4o3f2x7P4MPZp
kp8ZuzkjretlAuRXSORKy+R1oNVvgXvJW/EdsVW9mSwL6aO8EHK27qRj8UJBGtmaoZHLmWO9LDLV
RlvS4eXeyC/1k8b2/pJ945SFqntJSeQhxswM4tb2EkFyhgiaB56jTVxH5J5bE7hJf+jqs1e9ajVC
BPJYrvtgGheA4TOQyk/RZjAdWv+ETwYOiXU9FotQIq/hEn8gM/lXvXt/D2XDohHUOXXLnn6VIyag
FaXcdXpCUa9Yo9o5YJx2oxzcXy9TqX5aLNPbM1mX3LYtw7DFbNekwcxW7IJYxg3NR1jQ7KmX7qo3
5ZbSsZDInRC0HII7cS+fzk+c+TKdR57QQkejHDQt7OOYyEp6p4m9yyl60MXSsBSkKhfxO2wvHxYG
bCLNwJ7EcnRhYFA6e6aqp3R9ObApTM/UPUDf2dAYeyUP+QEvgM/nhzb96sercB5shhQa5MBFoycY
t+mlizYxpNPgfAjtp/k4DUha5mR0YGnWOyP36PH5Tph7Zh1T7Vt3aw6KpkGX3jJZtnCOcdUhQ60i
T8eR6a8iJOFAf4w8e3EuMuG8mEaHMn7t2VeAQ3bB9bCJ3K33hfal7YWRzpBwP8WbvTrLH2WnjsTz
rycrPW1nP0V7kOmby8thBub6KdTsxWVMvjQpeahuKMgppEmzD4yRWqDsEKTz5at3WuBpd/iLuTd5
qrSb82O98FLFbJMhm9IMroWYiFSJYzJZLfrh6wuz81KQaakczRwdQpUfawQJkM1EolkJi+wPh8Xz
Yzm5CGCFc0wwcNKTs53FcJQxaVvCGPVLHyMFCC75zGg/fXqmmXgUYjYTRw4Yha0Tot80LykKPlCm
FDz2aMFW7a1lL6OvtAX50BlQZ/1bozNno8OQQiZk/OuFouHQhfRxbL+ejzDHE/4+Gf8cnTkbXed1
lPdUQkzrjB6G5fireQ+RBzPq4Qq4yflws1lhaqaqCYPtEf8Uqhxz2GOT1BG9UqjMdXoX6IldqTQQ
Ddw0/60w77jxo8lHaraO+0DSZK3eeMEPkf/mitfzIayPu+/vI5GYa+HdxKFy/knzKJEFqWsiMAwe
HXKCXPUG9y6KvkVUSM6Hmk3A30M5urQ52GJ+MN+Euwh8gZ3x0FqyNVX8UtcWSApc28Tt+UAn385R
oNlcaOvC5uishnSyoEZ1rCsMF/Z9Ki/sP5fGM/0aR28njU0vdwfGMwm+246GN+PWiVBmqc76/IBm
u8NPT276TY4iFYpBA+EENYhcdJx68uD75YWpdinENE+OQlC+aIrQIkRCPU4Pv9Xywks5NdEMTegq
9FAwrO+WDkcB7LJK6nFASzLQ+2up6CCth7ynQzX6ravvzz+vUxPgONZs01bDuECRwmAKWmE1supD
Zi8LWhLOh3n/nY+OLu/vxdAFU5ldQNhznrgmVDB3maBdaEt7TCopOa7UH6gPV8mWToDyR3Dv/Ahv
nWV/CO7VFX0jq+LCRX6+rb//Dpx9WbwG2W+uFB9fnO+2YxCRKV2m18pOrjjgvGYH6mU4QXfXyrdx
DTZl+1ePGT9Fnc39rozoLvBD3uYhvDfWk0uxeZft9UW0Mh/PP+VTy+x4gLPJ3+Qeqh0FkXVr2+sM
dk8zFss+hSHk/jgfaf4R+X1UpC25/tvs73MG6KAEks5slCu0hWytDeCHbb22tjQOTcz0C7Pn1IKQ
R8Fmk5QCbiGtjP5u3ywhiBgrTQ3RrzyFsX5X582Fzfd9d53NVV01mR/caDHqnI9NJy8tMxKwSwTa
4ya6Km4Q5S7C1wnhW2+Dizz6E2vwQ7zZ8NpRGb246WERmJywyzfsV+mbkBceonZi3/oQRnyc/h51
YbvWyvdhwauazKOjrfWt/6FeoxVZ5I/Ml92FaXJiRn6IOVtyXW4rQurERMG9Sp+MZfYNNQZCXA1j
53LpcYvolsOVe+ErML/FTNNTVzlsaHRTGFJYsz0avp9Q4NeAvfrRTAJQ3Fa3Cv4Mvb1EIL6s9lPO
4hIU/NSiICoMY5t9W3DE+viEQcn33VDqqGFuJjeP4CDX4+H3kXJfu/A+T84ay7FsTBd1XdPnKZnI
yjLLpUmxpp+L5tqSFsI4voQUPjVphGpONn7kP42552I8SuqSGamtBm3aiN06osbzc+TUp0GHkstV
07Gmw+JsXtaiyVWN4v9SxU45uZ2Mcb11vbAerCvvYDz1S2U73sDM3Gc76z7YXHqOp6aooZo6Xgym
yUV+Ft7WM03VY/qak9pG5EMzXhgvkwLtoOn9D16ZwcWCb5DUpzTnx/lhtpTXFUmDpNN3n2UOusdT
XwNhXAhzckRSJSVKrpK6w2waBvlYaOHUqd0O+taXL6n+SuvBwfHezr+5kxsl7SkYI3JSpWQ3/SJH
BxVT9qLsPB8b6jvjMK78ZfWsPBoL+4439txdXUrMnZrxx+Fmi7pJDVtrG4VvDrzMMXFRdg1bkBKr
f3NYs+dn22HQD+DUl+Hefwp241W7yDHLmrb/bHPZIEufft78e0OmE+sCTvsW2ZePjzHMOdzR2xJh
gWRulSuwKVsaYbfGAxtXv6Ex/NG5ig60h+3SV/dTfcBtMtAXk4POMl1Hq/+GCeSpGXT8G81ebNKU
4dgL4DqGC6hgSQnzyt5b31zAFcuKlrRFz5a6Th/o2L+Y953lSt637uPYs7c8RCQRBC3AbN0gfOp9
d5ORfjKeSswq1mAj6kW7dr+IdUQSisbvb5dss0/teJKkszANoWNzN9sPKkpvsR6FgIWqYItEaNEE
l04Yp0OQwiAnQib2/et1tG6qhG3b6hmi77144rpwHi7M4BMHJk4pGplXITFEm88o0Xft0AhuEAbC
jjVf+uW4iw5yN5nb1Lt+8oR+MZAFbOwLW8/JJXoUeDZxJAJb1S6hAin5197+quv3pXXJyuHk5DyK
MZsgIQ0/aRsQI70u9xpos0WwVpYGJNaFOCgH+4oKzLLcJBeuDydf2lHY2a5AEb8Noo6wNWzNEVpV
3+/Pv7aTM9/B3tgUsPzMeX6ezrm+Khp7uilM3mPtDrD2tt5WFwZy8nA0nY84NljUNM1ZNpBvfR4r
tMwt+y/hk7qOrvya+aGspyKS2i4gsz0HF2fGqcdnUj5FtsmJzzFnm1zQyGCwMtjJDZ1dDSV+u1+d
f3wn5h7nda52JAYdvNCnx3u0qsZgqH2aCKiSVS+xhqgEgXnZXijXnBjGcRBnduqic4aB+GYAWwFg
21XTXrj7zwsn0/YnKJzAiZcCR8r5yXWoSr3xasr7abx8v1ltdUy4nhZ6ys6H6GKBgu0uoBP04i1L
n3a22XdI2JKyzVRMpdA9W1gRNXQlU6fr48bbOVfhKln2G7o0l+knwLPXyU15ZT3HOKQCyYJne9PQ
jvzJvPAATr1FmwUgp1I7JiqzeaLnjamOFWDEyhyv+WZuG1//pAA9+OuTxTZNylOmYQnDmYUZ80IT
tJEFyxD6S6u6iw4uiwTzfj6Mfmq+HMeZbYgpXTVUD4mDvl19RA8P9mbnP5X3xdbep3eYnK3EVryg
WYh/RfK9gut8o93kF4ua7753P73cowHPXi5fXNuA9BJwVnOu6w0I7pW5BB1GiglM5E6BufzUb1N4
wrfJika4nfEQPl86a5/aesTx45hvol7rBWE/YeDuOFcgH6dgtkJ8fKvvQXqREFz2Bmarl+KenlR/
vu3Z1sDd2oyCafBkqJYhcuagAvwNPur8254X6t8X75/DwwhitgWZodRaKVCxbfJ9eU0r6G33OLKX
s7mu+Oj+mEzX6YtBenRzyXbo/Bjl/KammZ3ReypjLOxPAve14j4M+wsDPPHpPXp9Up1dYOzEo9M8
IkaMZDoNEdCpX0P/iT70C4HOLxupzg5hOY0YLa1gAen8BibUTV5eOEWcfloOnSZ4/moUkz6+KX2s
6Sm0+Vi04bVwg1VGMU4AEj0/IU4P488os13GFjJH487Xos+/psGwLEtvdT7CqZwDr+TPELMNxkTs
rwUxIcwHfQnqjnLmiizqcliNN+lDtTsf7tKAZruIEvdugvI+gIz7a6Tdl/nzv/fzZ/tDDgwQtylG
o6YCPhWpb+XxfISTU9iaOiAwe1f1eWnFdvpMdj0wLq3VlqL2F3XzXam/emQUzweaHsVPG+5RoNkM
o1c1dNuAR9XTqyPca6yClmn2w5s4bEBnzgc7PQ2Oos1mWltIuyPlQFfg1tvld+MVqb1n2Igrk6Ie
acXz4U6unqNos0mHWoJrmkO0CSACu6GEkPP5fIjTX86jGLOpRmto3JY2MXTohuoheTTWMbg6ZS3X
3bbYTq61UOyWyT1XYVh6m8kY+PJ38+SEP/otZhNSoAoQWslvYY00KQOB0Jt4c36kJ479iBr+nJGz
jxN9zLlUK0LA2N1NOVm5xQ7hciHi5PHOVulTkeSFHKl/3PICHTlBkRJH3rXXYgXHfR3tbTzOp1IE
OtILU/LkkzsKN9vCK7oywQPwLRyyq5ES8/j9/GM7uZCPfv5sfY2yzLwuURiOrk8t4Gsf1KBWATwI
LkQ6eSa3j0LNFleQoSRuap6csdU2N1Qv19YVwk1v2x+mE/nUx2Q+JptL2fNLT3C2yoyOO6LT8BE0
QxrTPSBb3qfzz/DkOrYFaU/53hY2O6/EmuK6fsg78geJQuBOAvd0jW/ng5w+elI0n6zi+NTOz9oh
uAkjcKm7Tc2D4XV/P94ZW3UpNghS196h3AGLh34YL2F5b5KNjfHH3aXi36nd2FFVHOX4quP/N3uF
bPqIjND9LuFmgD/jbkUdwoxvQgOU7iXr01OP9TjY7MUhOUrGaHpxGBZh8PCUoBJNnAuP9eSsPI4y
2yCHKu0FMnUyOl+6w7AcV+oBWNtSXCnr4R7D1f4FktCNt7qUvTo5Oo0GWHv6GkO3/LiPmDl7WW3w
KK34ugpf4hah0pfzU+bk5wyvTkkGe3IKnXeNYD4dj/Z0C6YEZ29xZ/nmLPGij7n9qtwPLu1Vp0rD
uPTZiBapcvBQZymRvh7qGn9QnuX3yagRK4zb9Ep+G75Sb9wAZtyCsT4/xNNP8c+Is91YRa/VhgpP
0chAvgxvAHRwVxkuHELeq0DzU8jxwGa7cO1oicxdDlTVumbTT+/Ka3WtPmdbIGwP4aN7B09rSeX/
vvkECmt9fozTx/Fc8NkWPdRG6SjToUT60VWWqdeVU+xEjUGhD9a+4JLfgy46H/PdufFc0OnBH6WB
3M7IW9cn6HAAHr0z99NHDuY3V9rzkU6+QUOfyh80Ssqp8/w4EMKRwSv8aZUHyDYq2OqtsUaTtzwf
5vRaQHtNqo6GWjHPFo9xOlXgOEiG4Fh0B3RPUfDRqbvnrADxnI6P40B7mhUOcC6x6fBVcIBm/+P8
r3HqY0Q30r9+i9me5usp2u6pAzxEriHu4uLx3/v5s10lVfpOBNMpyHOaVzdQX+LGvpAWvzSE2Vku
qL0/7nxVGCDh/JSHFzKrlwLMTnKyqq2w1HhGeZVNYqA9PdiXpvfJD5mkMIHeAdPfebnSNELQLQ3H
Hly21vY2ebWnpuPVVNymLoTn2nJcT1Wq/0FmXzhYjE5N3apjvKc+jpZVVgxaM/CKlrn5Q9AfZGKl
Bn7kQvbvVEnxOMy8qo0OsfSid1ZyKl4iF/cbfE08g2x440PKAQEAFO8qLcSjwxdiEYjwNildPLW8
+sLmdXJ5/zng97L10YDbvAI4VU/3t3KAsPPNDIAsAC47P+1Pr+6jMLNdpBoF7WQm87472NvpVJ5f
TaVG0lQYBMvV+WjTIv1pbzwKNvsa8N5Sm/YsFln+I8EvUQ9fVER8gHgurIRLD29aKUcPz60aUylH
ArU6aVUQj3J4ReR7YTgno9CIqQm2XwQHsz2jKP2oCcaa3lLzS51+MeCrD4G4EORkWtw5ijLbNjQt
d+rAZyL8s1+2NG/McIUf6SevX2fQJQ+4C1jrZqNxGYih6wOjRJ4I/U2FMvB0/hVeGvNsj0lMkWsj
bi+oh6/VjEMYDfpW+uv5IKfPlv8cs63OE5kRtrXKSK/c0r4ZXir6MdKNva9WznZciul2SpOXsnEu
nsOmafHT/HRUjSM6BQAaJT5OG50F93sXbyijbQQHy8e57MLQThxKYAFyB6adhYvHvAuQ0lHd95IH
qOcepShfLxRsllK5rZD9wCUMoLQsmkq1N+hPAZllAezXzBhXfeLAMPRTHkEH0VNVoA9iOIwioo21
+7wr2k9509kXThmnzjM0otEFTIZAip8UJqOT1WMU8yr0rbvNN8kWzOg+XOABuz//ZE7MrA+BZl/4
pLOi1krJzauj2U3d9XYTrzyOzBe2PMP8eRtCqEe7jUOPynuJ+uNrHgIPLbuHf0Ga69pk3hEMcD1U
NdYXsjZccjlDWuNpBH4QDJqpqJ8w/DW/DnyYukVrRdDi/HaEPAFDwb5C6V8++GU07FAQ48CmCxdA
GAtlKey2+pKPbnQrmQq4SjgwPdIQ9m4UUGa17WJ86A1nXOQ5HixQm0EJy052D4HJphJY2Lg2gky3
FirpDz6AdrMYa480q2Wbhwx2GsCXBgZfD/QurWIFIAs08c4uBozbQFoA9WmA6bgtjCOFhlajtzYg
GvA2HdQ+0yZ1v6jx/0RNbaAv1hbWSI8LZLMouLPH2qZjNInEi57o3YYu+mQfBMnwLcES64oyIXf1
2DK956xzwCa2ea09YmAqbmxn+O5kDUXx0ixWVVHrW9EE/WOdBtGdrjrU9TysHHF9xj+2M9qdBk9o
ockYEx036UAzGWU7AIE3iu+J2vJftb6cHG7i4bqExLdDiM3FrB+R5pWVfq3b6agszMGCtVzHZfkF
iJb/WwekfdeXvv5YN5oD98yo7katVNFlhWXxKulEzNaFqfWkNsamBxrDbQGYbgbBtYLE5et9v+oM
XbtJ9NGEMa8F1m0Q5HBa8bh36q10lOG+9wY8ecAkFqIFDpzGeFmGhbDAfLCY3qy8yysozdKS1xJE
RncdCl3GqItoN11LX4Ak1PzCl5tQFkNxNeJHq1cbFL8e/hzaODYYavKgbpC1WJsEdHm3CGswDGuh
JuJLq2gsRmcMV/XAOwPmqw57NcqxLBpqPMSXjWrJbc3juxqTSH4KG/jIBc25u6aCvy2isNtKK+zw
lVSiBz1I43s/KfDwNu34S0g99tEsmnTVTcfhpGiNR8+ItYOL6m4j3UTbYbQe32uh46/RCzT3UirF
OvYafeFXonFAgYYmqnbLXutBYH9Foy1AuosqzdbAMuCD9V1wUOQQggnJ5UaRVfBmmS6PUDfxiqzC
zMfpR833UTgO+rKxohJ8UmHs1ULD4YMW9d98RS8hnzfNbUwnSr9IWtyrhOqgEx/hd1t9VKw6vgDu
grIZGv+h4lOSD9GTsFq41V1i3DSaAomhItPgL61a9Bj0DKjxYxB2W2FGsNvcLr6iyxQYdzjhUzML
SOGT69TGdoy8zrrNS7e5890i/KJAo7i1WygUdgbiv07B7QMRKHayySeQvHDqb1mcQkcAvzNZwcTo
XRo77a7CwdJf8fnWMSzz3Re1yLX2MMjevwkDE/587zn1FbktXESD3s8+J13m7VlGCVDmrNjluS54
spb8nOhp8JD6Sng/NYw8VINScDdTNU4GSY4vhIyaagd9XdzqTencswWYC/AA2cawvPDeVWG1i8TB
0a6Vzj4JVWx0xlL5JFI3uWUvGq4VKAp70zODa0NNlBX6f7GD40RjFhvhj8Jru43aaRNjI/a2lao6
W7f1ipshGus1MCn/sQVIuAq8Xt211hBv6ywyVwV+3NtscoSPQeBc+4FUlyEYhZWR193EyHTrvV0n
GIk7SXXwI6OkcN76G10vm3XTBs220+zwEI5M5nTAm6ILdNImtZ4YKDEcD3KXqHCg08BX/MhCd7QW
re5b+BCGeBimlvLYWWaLsUg/PBdNjldFLiMHr8LBy+9KF4YvXH5nPcByR4qVjttAcfJV7NegIkEU
Rtc2SGUsioPxMWmU8kVF7+YtmxhP+2oYRzBfdn3APyb9bRzj9nMdpM6qyuPm0DmZvx0sD9ltHxj+
566BtRV4So2JeGKbazGY9X1lFNZX0DPUCDsjdPELM+Inz8QiIm1EqC+UHEEDvF7tSTSY1tJv0Lzm
eYC9ZqaDOJap338tlQTjWl0PZbqMssxpN6WMEkBENX7wAcCfx0CzNTDGQ4iv4iBQG2ttvTW9bLjv
xq9dnlTbWg3774aadtt0SHz8p8dS+wxjJjZXgR24z9LmAorvri+fQiPX7tnNtW1c5OCsVDIvdJq6
t3GGe4psXBwL5ajVayVhCi6sTtf3XqjHB6VqoForaXMwKycFDDjgYeAhuFvjpeGsc1hha9MdHBy1
CjtHfe5gjqK5yk07dM4153E8E7tS3aeiTn/FJQSfMrUYbzs1lVj5yWDj20N427ALosv1MXxLwend
5bCr9rKzjAOMRH8jchxP6rhpd1kd4nDX1NZTj6uTaWZiUca9Q+tAV91o4OB3hayUhTBjd9VNsoAu
LqtNFjb5DbYULvBMJljZZHKBO02zZxfov8myl7taevKlzfxoa/qj/Uo7IMoMW9r4UJUmWxirL+t9
TFbqcTyMeYutNrwb/IttK8acsMN8scKX067BEYYj1nupBmCxUIHSJTFLvg+EWFSJwNQtbuKvrmdF
V2NkwgLjIGL4YFbhHOBTzBqG7OjL9FB4kMUMmovWiiqLnak4pMTH2KBVAyIQvMXI3gkHXk1auMG+
aUuwpKqoYPjSMfmWwmbCec+O+1cz9sUNHep4ghp28jayFjCkzMJ113OCtYUiDqaKYfBfPT7qNErT
RwIAxCYzMR0vj658uTHSO9TjVmbgFdv7V7qS7QIMi85H+fmGMEWhDY8OJTQ88xuCzZ2yCW0vWarQ
czv1Fl3thQgnbuSEQFlKO/p7E9bsEuJlXplmqYrH0ArW/d4bbuKNs+42Gl+Nq/BwKY14oifmY7xp
yEcPbojzttYGHpy8QyiPu/AiXNEmt7EQZawBHHj0af7RSv2XWCM3AaZ6Vfaj/ggW+Qgo+f+OSEKT
z9GMmognH3gk//t7+XYMIXn/3/9AkJjmL2S3yG1ZmoaoAvLEvxAklviFFMB0bXQoHgEjIcg/ESTW
LxryNUk+zppkEqjb/kSQaNovKImFyX8EbgI/RP4VBAl1OebC0QUZhAmaJGFzPJ1qf868/dADnRYB
WFJXFTSa+LXSlGGfR8BEl5mTmQpw+9472E1b7yzOvo9+oibXRdSXOzLE5ZM3NnxXcBfHOMQrrM9d
kuD6mwLmWRVmF9Pe3vU4/GVRVx9UCwPCNjVryuyeKDeFUFx/B2+bXcbQ8mpdebgO+YWmbR23t3CJ
KTE1NJywWjp8E24Qgw/XfRJaMPUnN4Yemxx7MOXbaA/OfQxQ7XsfpslLrg4dTPCM77qGNzUyeWtd
W128r/pRu6eLotqDbMd8sbCTheDcFC9pCyhWyEkFQnajVoGRmwlESkZ9rUYtxrJhU8ISb+TXnpvB
q2xpF4az7jp3ZllA3vQS/d4xEv0xHBRjD5bf20ute0akwu3EEIn7Wc9tl6+GCXgxaeVdNSrqpi2L
npNcP9l4ZJZ3q+Zteeilp9yncSUPPJnyxqyLeJsrNZlfg8/GEPf6XQDQD09VLdn0qvBeIKqRewB0
1tJHH0C8zENcU8vJuURXeh0sMEkjq0xoiNOT5JNUa2utur4HQTFubz0AhwnHyVxfkjQc8KPUg1XL
WDZB4w83uZmOWO/BfykGsJlNCoXLYB6v3RH4W+El31Qc24D8YVYBFXI5GiYYPTeBwOx2fJZ0Ldzq
jhSrXG0ssLOo0uASGnRYJFayduJ83KhFG/NoyuhRL0Z15fdFwS+AcVtdKyDphY1b0gh5MLLi8BA7
msDntu8OpQPDDEitQyVUAWoYm3nxMtpusjOxMruLcABbuE51Qw0OI6AkwrLaHJpDpqvJKoxTDexL
hze34ZiPDUXDXZIPQEBbFeZmmrf3E6ZqlaQx1t1CUe+jPPDuCVljZ4YbiZsqYt3LQf3cyrGrH/CJ
z4s7TevCWmAwFGbBt0TWTmWsFX10S+trglauKAB8lkrQrhWFw2bBeVgDybkyxsLPaNHUFLqhFr2e
ihKigp/GrJrHAYDniBNYRMshOSEHqzng7JiUS9XfR7XMnpQUpwHDi4yNO4Tac6xY+UPjZdqTHfUs
k2gY9rYZ1J/TnkvZooMNdN9y2VtG5SC+y6HWvmLnUq3BUFo4Mfj2Pq7CfAMzuESbFQHopMZhXbtk
v8CAcw95SbqyPcBVLNdVbIy30BX1e9oBoq/UQVEz5hnnj67NVRpuDXE/FtWo0lLh0oYyFPZt2ked
u5B55JMGidUSL7hIKQ55N2KvkY6w2rI6khia2YP41sZRe+/mTXQY49HYA5rNd1bspAqTyOw2fdRy
RWgHc8ftd3gomzi/0RnhlvN1fJ1FVZoCMU3H3/wi1veiFuU+4hTxieMkopPGsCYgmP6tKNX2WSqg
NBaWXkU3USqzfaybgCgD136S9Yg5uieTWwvvxXWAFdh9Y5fO57yFaojlCNeDrnSEt9OiAPZ4HPvY
ZgxKWrzpplCe00QDaB8WabKUalT+WmNB87ULNLw3vazKP1lwiVbAveDYjFES/pZyu2LaNaNKyT2X
4CJED7dcjcNm5ZfcTRYciMA8e3poKutMVapb3/L9+9iKowf4sNEq1kurWBimzG6iNo0f9K4A6QdQ
gWoHviNmgk9cl21qUUe/wmt297kaBWsYqP6Vqwbxc2Z47VWcCmPne2SiKuT2oPXCGu1cTqKqwuT9
VtcHfIwdXSk/qe4gP2mjdLfdYMlXuCDqYfQdcSDDk3+LxYgPigCeCbQnrODJ+YqzF0EEOZxPU8jn
g/XmSZFugrRxbgsvrF6E5WNOU9SgI5swcradL7vvmSK1fTeM5Qo+sHddpqGyK/rc3aialtyRXfZX
WV5Zu8DO3e+UMsst9x50jAFvcMmvby5SvwE5vcoLNTgEamnQdq7q65BK51boulmCSWz+H3vn0SQ3
smTrvzL29miDFsuXCaQqyRJkkRtYUUFrjV//PhS7L7NQmMJj78ZsFtes7bLZnhGI8HBx/JzsKInS
uDMlTT0oXREkG53XfVM0ceA0ZIWHbAgYWxoM8wqhT/UHTNcw2ohScSMGXs5kV+sO16KlCxeFNgyI
V3bWcwMg/LHJiJmdDm6L624YfN6yyGq3Zd2I3zO36BBV9ofPktinN6FiCNI27zxzOovpVT2kiHDh
g6BVKANiRitRHmK3rh8TAZ28TZA0/anzq/hTDMMtykQRdcdRkJt9IMvtfajW3W0B6d1OlQvpSqtE
4UDtQL2qtCLf+ZYGIyJ0tFQb5Ta0vqUZsfiRP2s/A+BPERZxxesctgpqMGmO2IdgqjulEihK5bLh
ohFSqc9NpjT7JA6h7Ta7GPepChd6KTY2GZDOWnSVMmAq6+4j3JDqXjdLmEoHsfJZUkt8r3TUMCFx
rvHBsvigVXH+qFsyLbKEui8KJUjaXQhCAkVnhtqLFnn9VyJ262PoErur0N7CUy807r6OSJCDuKDG
HhbqoYWC/qteS+hrpy6qy3rBk5zJUnedkyfaVtE2diCMEAGKgXtVlUp6kOIqt0WtHk5C5Kd7T5G8
45Aim+iqLeiR0JuE2YfYIEs3g0MhJt5FYIoCPi9rPmkZzBqSF6U7j4240P06v4jDpLrQR6Hf+SHl
fHEshGMuUxKPiYP2iEQYW6OqqqsukoabKE7kfVSKI9l1LF9BPkVZRafAIlO0h+E05qWN/HAnWDpe
WAp9R6w5gPAHF9e6ZQTXY5m0KM4OMjUmpEJJJjtS2Rz6O+I4r0AUWZGTzNFz3b1gtpgp7aLXvouV
FNqqG4B8DKq8vKkpK6c7WTAyBOeNTBA74VJ11YjqKecBaXHAFgizxD+ge7DEjRK5qkJfzmjvGSKW
PRvOy8uQqryFJJuvcys6Rfo6aZEdEYuiFFR5xhEdVZ6ULpdLmE6Rm5dc8VOWleTdRAI2PCLmZyic
niWNl8CImVpBEAz2JmGIn0Wc+1YrahTdfF12zB49EL81B5siQn0VBQHK0k3SXxpyJF66HqVzorvk
k6uI3Te9RWqsrYxo24etuJMi3bynFN/e1rnRX0HkGX4QuoqQxU00ezSJc1FAqI1Nb1bCdRmNHtyl
inerjxw83Z0Kcb4vW3cIJ05i1Hl00DoEdwJP709Gr/vMk+k6fLaN32/CMk6vYrmIvhoCEutBinxN
nHTageKFQZlHtm79okdwLYTJsvSQLBgksd1meZ87RaXTKUvC8aI2o8ouuMA8AUr6WRqHfgdTTXgh
x2WD+lCkXYVwFu9aFoDemayiYI6kTFxIzRHu03wfTNR/g1Rkh4Iixt7MveAQ94gCjlC6nzQayPs8
r8TPQ+1mP+DUQ+beqgTp0BuoX8AcGNtN43pOQ/2aKIjObxC2Jzej9gdNvbFzYSE9mr4iXdZ62DtV
KQWQkurpLeT64rH0oK1KhgTxor5rnI5Hfeu5VGzDTjBsxHTGbVxU7imqJWUbe5W2deF4hFM20jd+
TIAfjTH4LcJep0tQJNRSiptp7I97gVcO2S/KoV4c56exEowHVWb+o68CJCsyCc352Czu+Veso0Tw
dMhLujZNykMrSAnIS0mBDByaflOt9kFE0Rltk+hBzzJ8Y6OmF/ztzFEUoJrobjGrOkLx3enBvTv6
puPpZrcLRjSCRbe66HmkTyUlDLstR6iR/AIi9EnyIROo1LdmoDplNXHhJ71U2UJbSB8E3RruVdeU
f/Xh/jc3/z8MtZEb//dkof83fvay5+o8P//1V/5O0BXtL+YiJ+6Yv5lBFfMvGXIH6jSmqOkQtdJp
/Ccth09Ugv6TZEATVfSUpmz+H2ZQSfwLXnQdpAk4RtGkYvUnafmcWQPEBOyigCHBx9DOhKzydQUn
ca3ILNyeJ+2p+dk9+9vAMY/BMf7U7YxT8JTv1/gtZq3aNwZntTZCUmi1Ygy2Cqq5AYJMFfFZaSGY
cLb/t78qC+fEnzNDsCLQpKXnzDggBQ79BSdwVptqRL9R6OQk5GvVLjWML/Bs3arIE75vRnkZ6Dkr
bGCIj6iDprNElTr3fOyx9ATeJI8+gdFpmn8riE0LmLUqqecLIF03keyH42VuouIL5XhfCzbk+yl5
Oz2ufQP9tbo1gwBBvoqYNbqhDD8QxY5tuJe0WtkG8ZjsPBFBqWxqZflB/8hfgpJa10bloQl8Fdm1
bLBjGLsP0ViEd5pb0yWJ/H4PYJQugh/UGqzZgWH3qdrfwVao7/Iso2hcwGpvhxAulztpsNIDIXx1
hK1L+ShpqN+qtdXfhYbPw0Mr1lfsqY70MckN6YanJLBVlTqKh9Rj/NCiH3JhVr3+JBVu2m0Us8/v
RQRLSeoq9VhmLa+u2RNEyKbltafSVcef1KuN2G5Fw+NRoHcCu/tgnmT0JJ4ReIGozA1RWcDlmgaA
DeLVg1K6xvWQG8F3oRgo0ptKcshbyfpS9e2IRptoCZedbkJ7L/li/bMKBvPB9QrthxFF4VXRIKIK
GXjyzRpbP9+CKYo/m0bugnuplKOYGsjY18QHTSGa6D2WZmP3SqNf07eRnVJv0EzVIrAXm8rtaL91
sdwf5JHPBfasOpF5FUf6pLWdhJ5/4aea/kAYUN/FuZHs00hgrWPVb9FE6D7TcA2RQvWkwTbzNL70
ssK9KXqrvPbynspwEGU9GipCNIIabiTzquURg8IfuNh2EIYiJY9uq0tdjdsrzSuZmaJieg9Ho3Uv
sK/lJrGU/HNeN9UuQqot3hTAp2gMuZOISF14J03N82ODos+BUwoSZygzlUdFCSjuCO3WUAckOANm
Czah3LRXZPLZNfG61e1KebBseWgzpEYNcEsRcnTtkDfb0kyKYiOT398QkSkn0y+Cp2rMVDSRuvhz
PVAD2AWw+QtO2iKEhPQmHY84iB5kRFpvXF8y73VpgI/elxUkntJOutWSZLzEfUmfTHQzYTNiGPs+
YgxK2FAJUY59Mri0ETzmv0ETfK6iFihVkY/jfe7n6aOqxpM0U2UkF/FgSh+yum1TphI0KQEEbpmH
3gryR4OLgQKeZJofPHQnCBhixcS+2rUEBi0vflunCVK/oJ4/GpLb2WpfpJ9LwzD3QaVbJ6SOxm+q
mis/ereMim1FS9iuRkToRxOwAP+dn5WbxZ/FVPacarQ0W/dQx/Hw/89JmBYMkKpScOsZWffBEHoK
511MCzPJAgvJc2qqzUHT+vQubV2mmwWaQL2M7gsCG8gOb3TCJWR+yy6+wim6t5Xmq+XNKOawvCl5
pP+MDJTSJRAFKGgXZfjBc0MXOIogkIhaZqh+7YNEumySCmLu2M8/5grlH2o0YqXt3KaBEBaq2KMQ
q91T2SrtJ4pX7rew6kwmHnT/KRmQ4I2knsjST/QEgfYyzy+GQgcUjgQBOXGpdd0Tt6VjbkKKw4sO
vtQdB7Q37MTkP77xogE2BLNNvH6bTGoMG8MHnHEy07avTrIvM+Pcwzj8KdI9DzSX2/NZA3GEWqP2
fOW6U3Vz5ysGwoaD6obtJHYkX3B54o6KYKDFhzjSiq+0qLrvpmhkBP2heheKXXRvNci6IfBZoGgq
Avu4zjiBTLr5tM6gLdRDNMzouR8iOeyurc7yL4ug8n52AhQ4CPBFLQKHvlo/x6MV7ASpg32r181W
R5Rv0DpbKKidtLWuO7iSjZkd88S/ciuz+pYiQfap1gOJzFfVy11ZiU20EcWmNHbvP1Lz1hNPFJxO
E9CbHsFEU/76lW+yVhugkKMMNEyLbIcvJaKX/8IGU++wF8AyLqpzRKObS36HZAsfzmXzZBBB+/ct
zPHDL6s4s0BAdt5tKuKs6SsVC0L6uQ3lS6iENw1a7CJFYM9fQw0v7tmZNdom59YGWaPNP1mrlUuj
+CTpn95fzfRrZ2ED2M//7Necq7vNCrPVPP77eu+il+B5nzK/daSx/VTSPO8VD9xSWq4YXVmUNhsW
4VHXR6WcPpIB5FrQm5uiClYOwtvAi8N2tjD59cZBGOgNsYgNSm47Nb/UitKuwzUqyzUrs1YnShVl
5g9YEWu66Ti2yErsKFvB3a9ZmV0csxsqOtZYoaFTKkfFv4riNVj82kGYfsNZoMowKvhBSg2QOcsn
tHI+BHSzok2/CbYTNH5ixze/ktKbXz17jTN77TzMgJNuJmZtgnDXRs1HJ4pMmgFrNGxrWzjd6rPl
yWqnhHnMFqpGS3IK0JTx6NWR5TdjUDPnMGkwnJvJoXRMRpWVoGrIm7ypjxPRvwUiEPZvuJZ1kL/h
ybPX3MRLHvHePZ75iTBXyr4EmrOpTrUd3rbyprj2n7prqOCggAuHjXmfXruAIKDPuH3fhaxs7Tx5
K2Ohlr3JdFC1+ndKXt7RkginNgmTKH+cTk232iDesyD5IXF9vb9t3wA5M7AlSf2m7BDPRl9JV27+
xYoAq0q0iJlwf8P+5MoMrFYTuYb/oe1prITUQteWMsfwvhyVMyPzQ1+MfoNeBw6qDdFDHsp9HWYH
qEKro1RJp3+zIt5eGcAwzamZn/JqoZXosccgntqLINznwMpgv1pBfiz6EOhg/rEy81OdHsuV17Nv
aGtuiFdbujpgn6h3Im3jiFaAhOGwf39lb9gPf+3jb6Mzx5W2XaYKDUbFPcy7+XG8tHbMuVN83HWP
glPY+bP3ECLDxGzBNKnnd0dhBbnzBoEy/w2zb+njnuui5De0O/+2+2l9y+6UQ2jLt+Y9isTVZniQ
D6tkmdMr+ebKn+327C4UtGfjsp122wqto9/UIspwtRk7Wp6D1hph/ejoQDg54kNHCgcCRJdicDTF
vj28/w2WPIBpmRN6A5iXOUcuFSKCfX6C1wsbEkJ6rU2a7uNybdRn6cacm5ntskEyXeh08TdihxI5
SXwbe5vCfYwZxHl/QYvu9NzUbG9TuC36qcCLKgXZXnxbbSIHujnpItkConyytF12GzqWHZUb+e59
22ubOXtClM4EwVdgOsjRqYskZZcDZd3QlHTeN7T06p6vcfZkICwgNY3Mdmam/mUQ5FvJjFcc6YqJ
FzTO2atrSLHRtagzbmBG/xTAjO734ePLKv6o2Ps/TfQJ6KDEZ/3v67h3QfZf33/81+k5/RGUrzSf
/v6rf9dzVfEvNJUsAFLQ8ED9qnEl/q7squpfJpyisqjAAgYP2PRH/1R2ZfEveohMQGrw9kx8Fny3
fyq7svIXV9ii/gXIHEpXQpg/0HyaHWbAFcbE9U+VWJcNlKRmLwKIbJTucr3YSiZqrRWI5qj5UGfK
Kunl9ICdOUONpJJRTh1pKYWf/oaaPE9NdyhUureVUxRbbTexFaub5FL44B/kTfAP/u+V1Nh5XXfu
If42CMJRBdUGi/Asv6DzqLW57yGV+C19yBuHsWXoInUbdffnfo/qnv/FhE4lP63znc6jzMm2wc5C
zAzPJqoQM0fYyTBH+TTdQNSUTuv9cAVjpxObN5FF817dyBFypwC7Xd9wkgglujLdp1XkgOPP0x+N
sjYkP3v3578HmbBXUW+rZSg/0msHmTQ4AuWJ6mcupkCHOxSfHlOrXIkz5qdqtv55xNlFQ1dIXQrx
mloAYC0dOnY3HqrhZ3duoXYvz8CCL+siNYYVd4IL6i/P/pn7yqKi4E+NgtHSAMjZvXlSbGYVb76i
TgzXRnvahiNxhfYcfoivgk/vW58HFb+sg6OEUOElj529QYis5yMzOgW0ztaT/jxc0RSxVSgMu8vm
ob3SD+s0bzN//bdJaJwxC52dNruubREN5MhlujWAOSYEcUV1//6qpqM5u6eAQ/9jQZ8tqpUg0YsS
v9o2Ct3iSXzmo0CpGyTJyhlZMzR7RimwAgux8Dxu12xbhRZsXDF3dpuFD++vaMkTGJI8UU3SBtOR
N3l9+nsk8Zo2chFT2+ewEAJf/6jRhtnFdnSlfWmQ8PmWPJi7aNdcrNFuLH6v36bnzN9e00rRAHJl
qyel7rRu4zJ6Fan2+ytcszJdx7NrEFVNUCSeSR6rfwX9sGn7euVjzbmqfh08ZjQhH2U6nnfntQmv
BubV+5jottKT+7PZF9kkeqZ+LLYPLtP4e30jbYvvg22c0KhkUAEwBFzS3r31/f21Lt/5s18y+5qK
mgplI2UMFMIDphzM296eJH5827jLnfRTcFlc0qZ34h7+zoEC+UqpZ9G3S+h7GNODxkzXzJeOQdW0
XZ+VPGSDYyAxYB69vXuc7r2wL/fQfmy7T2vE4Mu+5rdVY7b/MYOfZhDxmmn3/kP4nTq+coB1zbSb
z0Avjq23C53mEK25uMVLOsHFETWRDHHOf55FMWNl09WR7qNn65s7IswY3xjX8n1pMolO2rgBjAIv
Gf/K+9956QlBF/E/lmfuIW39pHLpcwG/Uh0zp3ElUC/Ont+3Mn2sN95Ok6khUK2AKm/m7UpZKmox
wQrE+Y4/6tu0tK6j2gdOBH7Cp2QvW7uuXWNeWP6cGu8G62MQXJwdoqFj5j6WiYaUm+iubi66H9GV
tbW+AL/oLkFDVlvUnCd8zv799S56Cm2KOydUACX+19d4TMbaUH3WKzHKaGTfy3YloZgPc/9yFDqC
u4w+q9B/z76bHvXqmEsI+Wogd6O4O4Xgt91+2IEHcjqj+N6J3clj+B0A88rVXHYNZ7ZnuxqOXdIj
0V4xSD7u6qMMsW9/SC+SRwu6yPwZ4eL9xJ9XImQoH9aGy+dbi/4XpM9gWE3+R4d75pf8sJKqQa4r
xo+U4NQPnnTkse7/8FrMrUxh9pmr76SGPa9VFubL96LH/ZPDNNsMUrlyM954/Lmlab1nllJw2mY9
GuXWPwq79im4K+7Q1LTzS3AS6mPwoT7GdrY1nOySOXREqQVzq/NrDtbtau10cWtB7RFKE82/DLSc
/5TEinUXQDlF7qloe9A+TRJDyVF6kQZo9+sEYHO397L23wbnTZdQLcsuNWkPtnV3NDp/pyoRo5sK
E6IrtdkFS4r4QtYgGazu5Uif7XIdq0UYhyNygtl1UV7nCX1c69Blf1ZehBBF4s1m9oemJQrDc12O
Icsl1Whkeu+p8qNSpI+pnp8g5Fo5NIurITtF6AQCOtCdr89MH2u9WEo6KlPEBoZ20t1rjXH+5tP7
XmzKxV+57ZflnNmZOZlqrEfaYZAKmF9SGBWyzaR+o4LHVA/BPjkyCvFxvPIvPAYtPrl3a92QOV/K
r92cCmlAhYnD37yKUsGvDXw0hT4YR+MmfvC3kaOfzMf0ONryI6GRaVtfOrveVhCMIwZGn2Hrn1Z1
AhbuBeI/v3/HbLtNMS7DAf31raxtxmxzNZFrAn/eMO3PyDVEg5YtHd/f+rmUx5u1z7a+qEO41iw+
cbkz9/2l/nzVHApHpIBgR86kCEQKdO/ts6N7bxIblFtZZKxiI+607RQcrQXYb8Kxl6PAJKOFwA7A
T3WGTPML0VdNlz1gkncSe/Sfpngwtt3jlOrHvS3uMhv247UjOI9PXuxOmRKcJcCjjNk+RBC+5Yzx
N1vxQ2uDt9oKX0MbrAHKE+V1dyn/f9CXvElkJpsKbGxTGRe82jz01P3U6A0Nm1PoW9/koh2c6gsD
k71jXjBmgXSXmNvpdm2Xp4N0Hia9GJY0iaCXJOoNQ0vr+wlg8gK4hNceIZK2fX5BhJpCilL4KgHY
9Ia9tWZqU/9ootOcvXE1CgEKaN8G+YveFjbND9/+pm7Kj/ouYm3Gw/snej4N+3KigW7/x9zsoSvN
Smdcml017n+p5KpH79jYop3s1pXQljykBrcYnp64z7Bma/P0subRHsqtASI8MB4K0VEYugj6f/Gu
nNuZLWrQe8Xsciowqnflga9xw+bol8+55K68LHM+s5ftI5ClWimq0J/OtTZGz9Nz0Qx+5WPDVt4O
V/1hvJ5oY70n8bDGuLh4Cc7tzeIsXE8tBRN7h3hq2437gUmJvRluUBuwrSvQ+LfZbWLnW3hI/jR4
nm7BueXZt+vzWmFCZiy3Wi47TMhsNUaa3z+MSx5d02RAouCOgMjMPHreCbka6QSRgeXeSWV70QX9
7n0Tcyzvrw9GuYxJXwJVRmdeP9JxpEDaWuikzMcy3g1OcCEhjWJe9p3tfpPtfB9frRGqLi/rt8np
VpxFORmz6JkntdU29xtoVb74ubFSoFhyx1MN8J9FzTYuzmIxF1VC/4zGaVZZmyJ+DIen97duzcjc
50u9AlyYZVhAVsSR4cXRsCFLWVmLvORuJxQ4HACSojOi/3q7TC/XtaAUS/x8eGsc2yf1JEPJHIM1
/cgKt+ZnaY9y0wcGIJPvseM7rqMcfad3YmfdYy0uehrvnnR7IFif/ZjKzwbLatlZv4gu8KKfa1nf
h82wgm9ZXLMJ0R3wARQL5hmxgOpgofklZoR4ooKCyobGqfpUA40Qk2LlnknSwhvDzmKPfQZaP/Mi
KWPkbcG4BCkFc6HXEym5elNei8i+ZytMgUuHX4dvARUs+kDSXM5bHzoScZH7VlJfkNQvgb92vZY+
EV3dKQGFdEye+AHOr5fJKFVoRRrXS/vu6h7wYYFOr7ByLFeszJMiM7IiXTQIuvH4O8H/bFGf0NTG
fv+OzeECL+6J40b1wJIYOzBn581tcj9TpoBO3ZfH5mf6AOJ0Ty1xn9rRId8Fjms3u4miLoUFtNZR
2FzbzsXDAW8ep9GAjhYoy+v9NJKGu9kMFGFcaWcU6k3VMv4z9JS62tDduJ744ErWpypDfqC1dlGe
rJCELh2Zsx/wUmQ585e+LzRCVTUwVKEpjCsrP8JCtRLJL0UitBEV5Phg3aVe83qRicnXHBn+BgLb
3/QxurOWkduCGOZbJWvXfNrinpIUqlSGJob0ObvqqEjwHcWcHm1D9YWCbfbo7cPr1BkO6r/YvTNT
85w6bfW8H9KRCCG/FYSnxFjjJZ+3naZA4NzA5FzOPs/oRWFMdQQDQ5vbtWoyqKCJMXNrarNrss5/
HtoKRMDY1gw9g/foR/HD+9fk7Qmh/8unM+gRM+EzTwWUmv977IiRLYou5tTTyFcCu+n7v47CJwsI
uBCG8MHmj5BcxVHdedKvZGPyj6XjH5LdKjnMFDW9tmNRCJ1KvVM+DdHI682UpVKLU5mVhMf49uoB
koO9eBPfIdmAEOoapuutD3ttbNrWsy83DPHUCi9xLkOe0oINYJPrvjDmfXj/87wpg1qQSJyvaubF
wshIh0FjVeoecArjUvWh22UP4clfeTcXaiGvLc1iK71iBgKYAFyMjrQzn+EjGncjubi/K5ON/Iie
yLbbjU5foLixFhEvbyeTZ0ya0ZLRZqss60mLHIzwdoDe0NOtTRU/juHH9/dyzchsgb3lamlS1S0V
5fSTKSIgGpbmpjb9lXd6oawz7eTv1cxiyLrrukzRWE3FTurTN9slz4ODlPMmvJlwtsPOmvj5ibG2
2mni6V/XFFlIpybACIgRSucy1Z2Zb8lrA+29RCAbvYE+0M72hjO+NNeoIDnGcS2zf+tHwJhAe0G6
AfqDlPT1hRC6MiiMhs3NsvAbBcJ9Gkprd2EKi+c3HPFc9pazQL1qdsMjT7KGvMBGWoRCvZGGUrkY
hgaaTean92MqRsw2iaWT6YFpj5S3DwwDpd87AHQ7Xul+MzIEd9mEcudEjI7XG/h1+myjyRUkikMb
rTFwLWRIzDkinUTwYcgKjYzXm1JokKi1LjMi5VO7k3/WR307fioPLWMqGZK08FbfrH2HNx2hyWGc
25w9x52oZBmDTy1ZGeKztnhVAOuuASXrTzDEbtcrZ2/9+yuD8xgjt6D7CyGg26a0NLZt1gl2AmOF
A69nfEE/obSh65A+mLVe3zEVKPzxA/ba/OycMwrZVpY0rXe88AfI5Yq1ePVtRvHawizEH/KsEVvS
NaZmPOaLmABSv4w5FDuIoSnV5z93Ugye0yOlm8iY52w5vua6nZ743TZo1IMQSE7dwJibGM77Zpau
67mZ2ZoyYLSMPAbd1grERyIAxxz1+/dNLDR+2DfgS5OYDU/YPFJTvFqRGoZ0EMms5Q1D4scUTub8
kOy1q/jecoIf9aYHVeMfagq61oOV7TK0qdbeloWI8dXvmIdxFoQIvSryO1TqzDlisdFlgaq978Cy
un1/zcu3b2rcEfPDWDtPOqwuCOKyw+uqH4hOncSRDv5Ot7vdpFM1yYGuQ3mWnjXrzOTsWYOtEDqV
0W22tAs3biZsxva5hoPo/ZUtHJipgEDeTuJJ9XZmhTGvbhyzuN3m7tHTAQzkK8dlaeuQ2p16yoxP
Q6Q+C6l0+Ix6VyBfm17NOoBHvT2gZlA68i68gOAp2f2Mr0xx5SIsXO5XVmfvVpubSl377F4UICQm
7GGpIJwL7b75NrhrnmShRAxiUSZJmi4GZenZtfNMI+zNLKUBeZJPBtjF8jB+SI7aFt7CY26//8kW
DgbwSIURTIDaPEGzjgYYSVUqpw1NfcYCodp3Y3zX2vVaKDKxJn0CRgGJAhY+WxM0rD6iX+R/wr20
87c54YboxDfqZ/O78Rg8qjcIcCCB7j2lV+WVcZwqucNJs9udeV2sRAiLhxTPqU0EghOo5vV7W1VB
H4kKh9QTIQTx4pMRrPnnuXApZQWWe2ZjFty5o9V1XppMPWSYRxK0ufJdFUFECVmP3djKVnzIN2hK
yTizYFeuaSUulK0n+4Y6/Qw0y+fpdjzmyHn49Awrh9hFgC3rrqo2+T1HNtlUyjS/xdzlZ29boH3c
r5pf3GITNno2GUjqGz9QBU1i9lm7da8mBxdRRRGqjbL/BVlSjv/Kv6GE/tvibMPHqHUVY7ozsW59
7DLYl2RGd7veXfFw0+GYRZev7MyCNbXU20n+icOTSftI+D4IFvzqx1b4+f61XIoKMcTFBGxKp36u
Cmb1pdrW4QQK2MFs+FxtYp7FegMJzEE79ciQrWn6Ln+z3wZnKysML/ILGYO+9n2IyTzGtarMoqsB
EzApRTC3NfF6nqfDUNOpJuPLNLLH4iYaoNbrddv1/1DR49fdOzMzi209TywtOcGMK32OOx+aqSfp
z4s+kHegco2/nPAN868DkUakIsfFZqX+Ia+i51CJVyoiS7t1bmK2W60WcIcHk2WgwaiXyVYePw5V
txaLLH32czOz3epBVnWMfr14qtLun6Jnd68cfBt9DGEXPVQP9X4Nu7TQRWf3eGzwksipoP/++iBA
ixFH0IeyewALv5VH+BZRPt7Q4mVK/YNBd3vKdz8ZMMyvuabFXcXrA+sBYyjOoSmQIaBaBWMmnGlg
tcNhq/XeMa5je+X6LuQ7+tRMBgHDq8dMwOslRnBeCE0QInGzdT94h+RUf43t4K7bjxu920iwETjW
vr1ri011L4TOmjDRUjj7yr4ys6+nPTxfhO4lpMvZnXQRXGl7yalu1osIS5UMsD6iCZEvXCaMXLy2
Bel4l6FK123DS/2U2qm/EbbpwYIuhDcdeiv30DrgMbbNVwAzO/3OjTbZxbq07OKaYQ4CniGBGyD+
fP07GH2RULzBN0/qtpOyy+Qu3acJHLFWR1w6Rhwfg2Xruia/vL9nlb0Ssi5Bpm6+BSgLw9xORV5l
tFbmCJeuJoVKzYI+kSb+HH4vDEaHl8GIxSwFShobo14tPiy9Z+c2poWeLUQRY9j0pwJQ/RQfvdFJ
v/uon+mwLcGUAtPkT2U7JUFrILvl/fu9tJkHiGD3DOOKT2WVrrlT5OKkwuC7jUxv7dFZqliSIP82
NTsVfTqmSRGCJiHFtL1xo4FYDzbaTjrUF/6n6pt0ksm7zJ31MbtZm4Ve8gLntmc+vBZMv1ZCdjc+
wvF4qA/THYSzdf++t5HXvuLMiUcpuGmIY6iMnty9+KF/6hzJngCT0f7ln3ZgCm1l790Gl/7dlEdM
9e6pfbsWRCx9Vwp7pihBLgS96yybQGKir9qBIEIGw0OA2xVbRc2+xmH6h5LZL6/8uaVZCSRUtdCH
kogId4SposjTn1o2fEyMfPwXEd+5oZknVxWjLISeUFor4b0arppGAa/tbQxvrV2wdFrOLc386KTw
bJUSWWZ87C+nHkh/EvbywVxpWK19o8ntnF15twhELy24bXUhHMIh/9oOIrSiay32Je9FhYM3FiAt
4wuzfUvlrMtGibMfNeCPkJBBa+X9Yz/d3Hksfm5htl+oz8CwOQF1jVB0QsREVN+HLCd3XGFAAuLn
+9YW0/Jp6ouezTT9Na8Q9W0tZlB9TU0W46m7co8QcJxapwTnnV6tXaSFxrTFDOdva7Pz3QVtG8kK
VeHU2gxbkGlPzd5zIror+iU9lr0HrTGK2ZU9csV+aBBPXaynkUt+5fxHzL5hpeeSl2lT1eje+jaB
QpSvKVhHaa9+c2lNFEd4bi6Kr+9v9OLBOVv57LOCU6HjknLhdDJmPQyZyXh438LiDTizMLsBhll7
RQDJ8zZpmeNu9M2g6Q58+u9bWXx5zndv+hlnF62OskbSwglIXm6U8VplmsVzLKf6ku0tp3aSWzXe
TRLMdgnn2r9zxWeLnD2xOZtoDfF0XGumFdHpKg+J0RrX0D6uDWAuJqvnK529sWGm1GVe8MnCI+2L
vbWJP4OJtVuE/2x5Z/woH1efvOn8v7n8RPFTDxco4HyWXC47t5IsTPpHJDFrW0L9vHpUGclMb8xj
7qhPot3d1D97p54aGtQit+9/3uVD9PsHzC6o3kvI34bsbxkqT0UE+1OUPypGu3KKFs0YpgHrJmmm
9VJYOztEadaYglJTSoHEfq9MRZwocdxGXVnNsnczKc9NYECdHuvrw1plWRLLUwzmX+Z0oJj3Ok7h
c/tRPawjfBev+G9jc9mNPh4A75u0YyQ92ijDfVYX9vtfZ/EtPbMw+zqpWJetGXE8IumD5X7O8oem
P/rprVXc9t2FEqwhAhffojN7M0/ZMobeBgOfqconPsYcRTnVc9zAuITt8UssrnILrS1w5iUpb3kB
BeQJtqzsGkYCmx048MMqtGDxCThb2MxXxqo76JQSJ4BUcp2JWzLZC2nY6jedDXrzw9Qllo7CcQ1o
sHjsz8zOfCfU1mjHJCQI1GoPsnadVvlOSda+2pqVmY/sulzSxEEhY5SUQwD956bVaypGifT4/nF8
Kbi+cVdAFlC6Qa7sTY7cioSQ1AOmLKRzBPpcwk1w8PSXPERFiHQaKu0vopNviwx3isEmQx9Jekxu
/ev8rrrpDmsBxlLrXwcD859fNPuwnhwZPk57KhFnKXNO8U7YIm/ZbN0beYfPvFqbKl3e7N8GZ580
aLy0baaTVKefg04FM3iXJ9/e3+clJMyrVc2+6AiYKoJFlbDp0jxlpylWEfbjVbpd279lF4Z8EBPK
BnJFs0ynkhqkbBK6CEL0RRaOo7pS/lvM6SbCqX8MzDxYJkP/mqIAsJU/SE9T/6A8enfMmuzai/w+
epQ+wdyEeHBx7I7Q2IaH5tIjsXPvwi/VClRlbakz3ybD+I8W2hSKNsVGaL8I/uH9r7Z8Mn4vdebL
Qijufd/CQFvV6GjLMHV06RU+c21cdHEleI6J0QTVijn6y+/zIh1zIjL3Kn4wT8OP7DHaGledPVxK
z8gG2tFKLLv8rJ5ZnN2yuiz7sBY5JuHR3KtOf/AuX2YVYJ76c9q3X0nxmbXZFQvjTAuFbsqI7rPN
F6QiT1PzxfxsbWunOmqP4el+XQR98SU6Mzq7clWbDEPfclCFNnyqI8ocAwQrQTFuYAs+4BCRABDh
5/03p8b4f6R913LkuLLtFzEC9OQraMpKJS+1XhhyTdCA3uLr7+Kcc6dLLIYY0+d19x5lgUgkEpkr
1wLZCpB8GtBE4Bz/ll5XnTK0DZIwpzE7j2QpzfrcGzB98rNzLlarpxLupDiGiZM5GYHGgrEhktpC
u1vbm9Bu2pa4bu2a6lfmxvDrU3qbPbYHtlLUWcoozs3OTl2nDVY1ljgUWpNDtjKDFthnbHBHkjFd
vNq5X2yso5wJONg0BYXq6fevKRMAA3Qd5urCyXaaV141hAaf3V75UJ3cZfvACU9rrdjFPiVATyoG
QwDmN8nM6pibrCxBrIvj0R0BZwGpRESTPVS2aAqwrpvS0f9rQIRxbnnmPVPdoC073EYFueH9bWwe
THklbi4djHMT07+fpe7MaMYY7MJTMSzzi9G87UDd3fSRZ1ZfSiK7RBIbspZpLMVSEyhatNlA6nQx
vdzH1QjGdr1zVBlsCVXtpmr4SLq1BtiyGQ2ciBoeJpgt+762vk+yoIgsgNYScoLmxEfehBWtUSlb
OX5LIRuDlv8amu2TLGwDXKcGym+NGUJVBt9Nbht35YwvHrYzK7OtUqwkKpMEX61xLe4Zv81t6jKU
wbvD9AhSXqq38b6+X+eNWvmMc+qipClUXsvovpXZSKsRk7v892pStLK4+cxcoMU6K1IcbdN8h9we
qG8UCvKCzTByD/z/f7NhYCbApDIAavJ81kWg/doZMYBwcVv6iag8y/ZXdmva83kyjVj8r4lZvgCN
c9kUlQpW7YrGD6XXeuEWTyA3O0gIHDqU1oCbVNwEOKq1V//ihX5ue3ahs0auMXwzVU/RWFOczJUP
U7N09FUvvV1rM/1TU7xcKWDGRAW7FxrO349ZUxmaBe0FfExIoN81qmN+2B/Ey1wUkhx9Y9yXqVO/
KC/8cwIKr0PVFnt7uGD//QGzyz3qQ171JT51egSSY2OfFFBnAu8duOq1uJZvox3vaLhTXjIvuwKw
8+Wz2PzNWxDj1gq46TCCoKqzj1D0hhZKmoDSYatSYUAij22CNTbyxZN4ZmS2UBsAJaMKYSTWuRsU
d339a7DWGFEXjOBEoOk9DYJB22SW0wurLTppVHtHhcQIrx7z8T7Q334+HYs2LDQ7TYRlUITMQpkA
NVMuCtgI+gGU5weZ6/dQ5/vvTQRT/mNl/vxJLB6nFYEVDh15C7pguZY5Up+vBJOFK/SbmdkHg1xd
yCRVn1CZE90A2ln/YCTXqonT5s6O2Tczs1xL0bQuYTZWA2lTpw6fMzkHrRU4N6WVlGB5c6ahOQAk
DXWO/GzlsZTREkSmE2+lfIdREJqk8spHWzMyd+UwA9qzw0cz9bsheiD1Ll4jg1i4UvDB/qxjdv3X
CeDwTMY6BOYnoT7/rPdtQ0FQ5ydGUEMoJnr/2auXdgiDCpjUBB/BJEb4PRDGoSwShIbe0SG+coqI
nHoccm5OBKlEh2hVvfvZ3tI3PLc3W2AICt86YBo2Ktnm4b3RQjgOcn7/NyMXuQ0nscJhhGS5l1aD
awSY6iIrMztLewWRZYzUyqiZAa/w/dPVuVWCwQRWmkq70gXaZAFD8SXeQ4Yn1Nae2At3M3gU/lib
fTh9aMt8HAyUufZosyvexI+hA95sOuq+QkaPwZJriJ15/Xbtal7aMqTbaDwTE4iMOdnBoAOQEcU2
InhTXmXJY9ePDxAf+XnLlt5JExcbyngEwlTgnfn+NaPB5pnS42uGUA25RlfzgCFiv9kqMjVaCsEX
t9uM23Ilbixkwd+szvaQJRBmlgtYZZCVG7TmWClrF+BSE+ebjdnOJblNRBMgbBhXIGd9whiSO5Gm
hg/5LgR6Zx0ssPotZ/4v8RIpZAdfYTu0b96SrQympdqtDuisOrqjPqK6vHLkluYNvq1ydj2CtjEp
5BY2wzf5BVnV4KY3xa7ypxyy3kANFX0rSFgyp/4A01R0E2+1AwNSYnUIYPGg/HGkeQMraACByTh+
iHVVHUG/vjOAE8v3U1VP+xAe3h0ne6M76zipxXgAHjgysbroF4wMhTAkqNgkkLSxCdS0Ai8SLS2V
L0bsTamX/s8HZtFzz6zNPNdEywqqWhDQySz1tQ+606iuYXLXTMwcV2OSnkUkwJiKWR60Wt8qZI2I
aPqV8wQBkNV/v9nMU6HE2tRJNgxOXX6IYAfhxiZntBtXir5rWzNzTogs55CnwscKG7w85ZtBbqCL
BU65BNIbRr1yFpaqL+bZquYuqBaR1ugRImbthZKnNO88chI0Amyv2KIpDiAKyDMGVzlWjuQqf5FB
YpATUyJI7MHCMMu5SGfWDQqD8H/O7gQZXuW6+MrCccX/lm6FczOzt2Il0NaRckS1cODHXJJ2Zjrc
Wpa18i2XfHCa1sA8r4Vy5Lyj2cRKzqJ8SuyGd6sOINtFNv/xIKEEoligbcP1ii82J2sJNC00LKka
nUL9zfm1aNfYYC6+FAxA2mtiXEWd8x99x/Ny1dgYvRFqYDIdKp3m+SGH1h+3nZ9XcQnSnFmZbXsd
Y4zGNjjiQSAe9XD47MzxbmyK21bpfpFB8YVQ/NAWfqGae7lYHQ+d9vvbSYZ9jKDgYTQRjF6Mh6at
Dp0QG/ZBddD+Fm7mQi1vp9a0fUHbC+x+a3D0C8+YGZz+/awKaGqVPVYywm0mSgiuh05rrVFILO0c
WhqWCiwqZErmg9FW1HEthb6gQzAx2kmnXsiOYq7EpjUjs0CeFF0fiGZyD+3L1K8S8yNeC39rJmaB
3GQR08MCe5MrxE1F44oeA7xrZdklKxj90RRgszFxO4fVsqay0AWClS4+Cvuj1WMK6fiVN9hlnQjb
fm5l+hVn2w4GotbCcx+8wLtiN/GEQ4kdkG9oPaPxs+YAF7nEZAy5LwG5I4rp1ux6KjSux1lS4iVe
DcYXJvASF2Sa6lGDVp9K+1iMO2kgMhhGUC/6+UAvfk1LwbQR6hkQCZitk0txT6Kkwp5NooxpAc06
jbJBXzFzWYjCEsEfMg3MA0t4IWiax+OoyQwS5ukRSttU9mW3BQYPjQpHgtigq29QgLsO7sEDhtH1
dBM2dB23srBYsGAgfICJb0LKzL5zFeQZIwZoVlPImpJIZrTk2XOslSuvqEU7KBBMxLnQXpjPsLOJ
9DkMYKesj7J5J8X3llh5UVxkNKCbwVwH2lpA+1xO/kcQ+mY8gPAnk8Ab0qjmNm/4Y83STSVlK1fX
4nIA1AK3DdBFFzJNRmL2tWLAVgwGWfAPRwAsir+wAa4X1NYAfZkQp9/PG9BpNjib8cmS1jrYpg1/
bG9KQ3g/u/slqA/f7dzOzAUstQMZZ4/SWgq6QKA2NvK7hemV5/RQHmUn3Q5X48G8SUNnvRi7tGXn
pmfZYWs1LA87nPJKmG8hL48cGo2NBa13rfy/fc05jluUYd0EKkz1+Ujb5qlq39SwXImRS25xth51
VtwTrOe8axA6uNR7Jr/lsuFU+f3Khk0bP7vwETAw7AM0FB7s87KA0PKmAP/W4LT6BBOs3AkZzzcf
XHPHG1wCv/tjf4J4z682/Jv1qRA6gcKWqWPU+7tLprER9BgxwkfEWDkfX3rta+i3Py/vHxj1xfLO
jMw+ooleX2lK8MfsWNa0QhtgC2WPTXpCK+SUP9QxTTZ0Im3PXfRz7+KSgpRg7VU9Of1PP2KW1CGz
kWtJw+FTGacG+5K0ZKv3AlRBJW3sN0Ut/mt5bjqFZ6uesryz21XFdFehA3bgKEV8X2mC2iV/hZTz
yjFYPHFnZma5mx7bedWFMGOMdYjJ6PopQ8/MkiPI9LKV99Bl/eWfNQGxi5o9+gNzkiXRArnBOcHj
70k66f54lT82h/Qw7O2N+oQX2K81vv3Fk6H+a3D+/FPIWFhs2rW2ntQPBc27h8bq3ZYdjPDXz366
kAVjw/7YmrnpmNtM0XAMnVhKoIt6Z/Hb/5uBmQs2Zk2aFLhSp0k7vyWIWPlaCjL9iUsv/7OGmdOx
QLfSQTIHRxhGeqeiiCJ5Oc+b/JgrLGgelTAcX+3c6ujAlfHdApHQY1yD8n9XjWkfb9rSwFSqysvO
dhtoCg8UhF7SftDz5tiXEloP3G6q7cAL5Qjflpiba7a5t7UgXwEVL2Wn2A4wXgALhfHieYIRQwl4
EvtCPQOyEuGh3AOUcBdspdvSV57tNfGVxUB/Zm12jEIIf43ZCGtJb9IMcs7tu2Brk53T7Xe5O3+W
NP2Is5DQFoSDQR5GzHJnCsyPVhN16j6K3yfpuTKNnaz+z0NI05FFDjUxGtgEzHbfbfImK/OUwybX
ocrMrm28v4JmxbOXA8OZlZlrJ1DeGYiBED/ux9+jp+L+SkqKRvct9uuBA7amru3YJejpn5Whx44m
JTLuOQdFr1ShXfZYWemZJ2sDKsltdBXtow17szD5AfmPQ7VZAxpeFoRnVmcnTBtqO7fTyVHQUHyr
bsYrEIrV4H9Jr4sDUIEPmQf+pW6NcWMxEGpg4CcqRCoudDmy1CjbIMLboumAbA4fgFOllvKmkpY2
+lqYXzwMIDBG+88ACcWcA6vKs4pVBMlw8wIlvO5hqrPbqLMD8xvtiB9i3hLD/d5fRMczo7PHey7p
kchLhN9BlDsyYIptsFfqA4sRHhguxBUVNJZzOe8kA1wjjCaPaULE+CjqlXtZk6q/uZLPzMyO+TAO
tplOl1ZfQHw9+SXlH8S8k9nXzx9scZcm/BTKBArBtNf3k53YVT8a4+QSJoaQyKuq79tkVVdy8udZ
zAK/OlT5NHNiQ5vnplLWB8VgsdFpfOTZxr7d5I6x06/ilNob6Bn56kredFnyBfc4ohXONCqV+gXP
YtXWGuofmHvv/N5T/cwHfU2zqzfh43AoPOEQd8D7eaD2rzX5tIX4jIesMjFygr/7EjFmyAI/rBz/
GSSYCJZaP7pZJxdYcMNvZmbvM96hvmfaMFOJxBnJV7uKWVxICi0kmPiGGMvWLlizQx6RGpTgI+7O
bMfvlLdp1OmDTT2r/pgDdRRcg6jH/c/++M3obFlKpGYYQ4fRQAP8c3gN0zeerTjHJdoIznG+smkL
z65QwbI0wFN9dKYhhWib+e3bpF4jplHiTccpf1FO7E51Sj8HFm6I/3uQsnCNoiiLRgveS7PoHwwg
PuqVYXSkNva0qnRLfWWFC6f6m4VZIlJEXFEKc9q6/JMVu8wECU/732s3OF/TaxN4QmAVZq++vECJ
YgCPoMMbdA0h89abLo/9n91h6TCdG5klHqaZkarQiukw/Q8uRt1M3GFr+LNLHiN4xLmdWRgMQsUM
bJGPjr2Nd7z2oYF2SMDMpj10XnYHXkxCbZA8gAPlFvgP/fPnVV4Owc7Mzzxi7JWGjAGW2fnxTf2s
7v6HTaN2ktuopENIJfRJ8128jQpKtr/XaQuXognYYg1QdUJ7A1MD30+EoRSSEclYv1rZkM+S86ck
tP7KYf7YmC0SEbku0lZFKUJTNtCvuooYapwaWTGzFLbOlzLzfTPVFVVS8S3j/hChLKCrr0R7qvoV
gMTSEdNkaPKAVEaGWOWUa53FEDskehvkEfKoLOG0xU1NsyK4yjv17mfnWEja0GibEm9EYuiizNYD
lAmXcwPRsKry1GeNdJWL6ygnHOO2vQb19HRcqbUsOsOZxWnpZ0uLIMNqhlIK1QlQZeSPat/Rn5e0
ZmCWpaUGEwHP+eiA2svDGJOnrrUlFi0ASTltDZ5K6mx3FIz6pymoP50eFLpFCU6WtQzjHyTWPKfR
zkzMbipLHoe8LuBnvVO4yibbmffV0XJaIIGYox6GXQkYX3JU98O+3EmvwuNu52EGerOm3bG8Vjxx
UYBDRjpPtEMw/di2QCZgmcRp4nthvfy8XYuujnm2/29gtl1lM8plnCCXCkDTLqf6toZqdhlqK7F+
0Qyq2ioUcZB2zPnh49hqNLWRUKbJb8io0THmTrNKc7H0tZBBQD104hxEJ+m7cwcs1fEvyYhibPxo
psVja6crD1l16daCZ+BVCUTx1Iad2RBQGmKFAOkSmI1H/QFH2IvqaxCOOzHBpELUumUAqt2u2bW5
p9Xcl7obRSLUitNtWT+2JvPVUvilpp4apdiOUNzUxakIvoYhQhx4R03wkBsy5e2D1f8qe+OeYVIG
FDeuXZ1Ym9Axu8mS57FqUfO6F83Hf3cIyILogIZpiOfW7BvKWZdgTggJTBspVGq2JnQ70/jzvxsB
6lsFrwwUOlEp/P4R07Q2arxMRidC9lIYn2z40IB9+dnIkjeAvA/M85jLuQQRk1RuyyaHEQyz+kGd
3fX22mN/ya3B3oFi58Q7Cc7w7+sIzCpJetKMTgn6AxMj2s0LyVYuo6UyBkgI/xiZeZyQCi76EEam
jFZ2q4Bmvni2MFcEQb/b0Y23UG7zyBq4a3FtU4ENCaAu443wfW2p0uhjOMBsXl4b2s0QXSnVf+/f
oVahwwN0DOuDOvq7CWvIKikNkMpyKqUguCoLatrHlRM7fZ55LIfUByoiAI5io2ZpZtP0VlM1cIMR
onJRVzi5OdIIWNhIvtG1bBPXr3/hd5DjgNg8mB0uJP3KRv1fkIvF7ws4dr1GVbG0IgA/UGdS5YlA
dvbZtL5QkHNiZwJJLTGMlW8rGUiuhFT7YFRPhap81NXavb7kDudGZ14Y6qkaYGgJiUMbuH2cU7v4
JGuvt6Uje25k5nNdUbeZMGEEhWTKwasQQTH3591ZSiFNkJEhDzYgzDbPHkI7zCdB8NFJss/EyGmJ
icQ8pEm5Ukpa/F5ndmbfa+SWlMnZFH2KB2X4JRdPqvzy81KWSo0WSn3Q40FrEDRu0284S+ZsFFU7
XcP5AcmZGxeYxpe3HQWG/anKPHUaIJoKq2vP+MUviCFLALFhXZ5blRQlKy2IvTjCfM/IlzxARrDy
6r/5fmdWZolJaoOJItDhCqXy0CJLlYdHy/yL0GCe2ZgdJBNSIXI4wgZjb51eU3v4bWN8MxpLGg+3
av+wsl9LuQPGkFTcFioIxrSZPaONVU3ksKdtumPhCoyW0cydSqe1K0HaBbhrsNpWtPTXqXSWQGsY
qPxjfOaQ4EbBgchQHNYp5BcBjQ5RCc+PbJu+rpJjTk/Kecw9tzU7x5ZUYuBqqlFMfHUTLUT+1dES
NDqYsHpcGzL+J1v4wdp8jicq5T5KSqys9jB7UFKeUAZNT3RyHUw8MjquSuotdazPP6Y+u1QCq8+N
uMBO1h67mVAU5IntJhURsUMt3LdgHmT21+ZjcCIaZDwhNr6S3Sx1VCwLDLQg1oWUJ0Zxvh/+brQB
PqjwE4KrEHPcx+phquEZbu3ygLJDcFgv4C2F52mCHOVkSO1dvItJq/eZWuBD40J3SPpuFcXKqpai
5rmFmZMGsipxPUd0rjmAAPFDFtxX4e7nY7gUv85tzJwT5VBeSCkBCBWjl5XQ3T5InZKDu2QtE1hZ
zXwyliRhVrU6Xm+q/pUVz7lynQ4rYXJlS+bZjZwkYdGrI7ygfo/ra63Y/vyxpg9+cbb+bPkc4dyq
dt3YAn9fLqvHzEgOQwJFI0vcNknzq22UHRLrv1gS4H86pOY01GC0WeTnrZAj8Jvjq3GL2o2gArpi
P69qsUp8bmMWiUdNU8OiweFRNtqeONpT8tbtUIUEudnER6fu9ZQGvonZheA9gwD6z+aX/ALXDnT7
gDUE4ffs6BadyjSthAeS4DmvHqUWU3raysat2Zgc5yw3qGUQS2ZTKlV0zA/SJ1nGmK/oV1aydJbO
VzL9ijMrZjHaUj8iIsjSqyqd1OjBtF76teGIy7VMTCfTtCngfhjWn66bMyt1RXSRTqFOSjvaK68l
MnirXUurF/pKkxlwGxEDUh7W/DUXa0Wst5IyXc/RnQSK1WNNayc9Mdd2st/ptfyU++xAtmuvyIUX
HpQO8ULFzBdkbo35O4gRHe9YNRcwHCtu/ma/1CCwlTxgdlpH+SieiBtDs3LNDS9jx0SVBmjQpGmH
x8rMDc2WD2GqFGj5qGbqG43ZOLyuVnKsRSPqxCANhAGKMrOTJqVJLo+2JYDRvMr7B6O5//ksLf59
PCHBuz5p8lmzm7gHNsQMUJABhxF3ImAzc7ICNFm0YFqosE0FLOCDv3uf3ui1YfclKG/q+L1rQMuc
jStX0mWUxU4g2cSEuIWB2vlOWIE9jtCIF47o9AcDVEg9HnZaG23G7LE2G9cMkpUIuJA+fDc5rfrs
TLEwTVlYqVCFRCZvSYoXKuGuiNn0tnNSVm0qsbf4TRE85QM5pAjBQBfQvF0725cRBL8D6l0ocaBf
hqbZ998hEEGMLFXQtZV6OoaGk6IkFEsYSIzX0DWXxFpo3VqTIityJohlzttaqsWjQERCOIUAOdig
u5mcOJ38XPLqwKSbxEipJQCjlD5/9tEpo/h+iX63O/PRqsmIWqr41nlgbPG68BT7aIuMKmzPE6T/
leVXyX+urXy3OYuZstWjFQlAnJOH3JX1R8WEVLe8i6U1cuqF44GPirqKOnECYHrj+waOCTB/hYTF
cbujZHhW9ZUTvtBBw1K0aTAEUQoMkrOEILaEbEplSvDMBdDrLYmc9Jd5AMN3DHb2snLB3jBMoRky
RwlV9sPX38CWv/2E+Y09dGGJlFgTjs1jt5IBSCUYrJRtTAu8/+wrysJld77a+Xi9Uloj1B0NbNzv
5ggWZTfQaXAFblePX6P5ALhDt7XAEeyzbV5Bj5oKqLraIAmJVt8YKz9lPq5lCFXooRiEU5tkl6mE
ynnidrm/suLpCrg4Hn/2dz6RwPRMsatYF87gDxHV7jAbcZJOw0s0/C/OmdyDg38PrLMf+JgPwXQE
eeHcAVfcpG7v/vxz1n7N7HnATElvWIJYnOoB2Op79P8kmgx73rOjLa0lHT9bu8BX52klwgZy8I5R
3Y1mR5N2RBkCkBJ0p3NOf17az/upzgFBpaT1bQH9Eicsn3K8VwOgNfVo5WYBLH0xJPy7oRcgCNtk
OCq8IpBz0x9CCSxRSkmoYMNVykskGWqj0rSoHyor2tZqemWoykA1Do1KTR9ue24e21TelkFxlZZA
7lX1/RCku1FRHmwbnHcstimGSzep4FcY1ngcwmGbMfar1JKCVrp1yLVG8dnAt5gRvCoK5maVipbM
aFNGiBsVBkWDaBMo5F3Jq5cAZXyHKRghtYnkiqZrXVIK2c+l4l6pAsURcuKrY7cRRPi1qO5NQ6Re
GFcZxDuJz4P+fpDt29qAKlk+Zvu81V9ka3pTdggQGSZRMImjuJ3Jr6IeT05csijN9al5BYoLcpJ0
bVerPQT3OH4p0fJnXkt7qeESDQW7JVzdqyzBvwCx3cqKN3UDR94fQ5YUjlFCfJhn3NMyyy/LbG+o
2V6KlN5Rhu4EhokD8NGvTSNiN1es9zaTbutIvktAOkyHtn3U1PhXk8S7ljR+yfIDWHKuM5KVTgFd
cciY37WKFXhVHuw4iY5C0plTMalwtL57lOvukzPls1Glz5YVd4Fd3w5KfowyCROIFdn2driVG+GP
puieIDt5o+S6QjMh35SJwWnJAsnVCeb8Iku+7lWxB6LwuTUCYLjqxITmTZ+7oG59IZF4NezyNmZF
5SWEG14e1A/FkG2EBFgsU3qy4Xl3MxYYy5bN5kUAAB4EBlVjsNxp/WOJTMpKxbVFmoTWGNUt1OIe
MsFQ7lH1W71TIOYBeU1n4KPiAzL6CF1TTlEHKT2kr5+EWF9APF7pGhRwQ4MMVFbsw8jkmoqkOsV9
vcvrvkFjzvRGKEJ4WdBdd0m3s/twi4HaB6jN+oZU3ZGi8bWyO0pBcgW9403TiYdIhXJ7rPebvNKg
HZNVscNC26JoK23qTKQUnZmKssi4QxfIA7rIwkU73ES89KG86ga4l7Y8F/dFMdyidfhMwnBbZHpO
jSbFxEZUv8amdYLwyaEt1H3YQwm8E+IYFLbkmOF4n3TlkcjNXtf4sVRMRq0ueWRDEqIyruN/gawq
YTWNGwUoFVb4+O+e6jq51tLR7dJsl1n9AxsG2x/sKKQZSP5okwSfOTNvU6WyPGTPR8BPftmD4mbx
eNNG2qtdBPemnlGVFZAq7VpfC/hbplmfRsFMGlXWXSfM62RARqjK2eBxrQo3ZhwLOjT6pkziI1dB
45nZUUQzFt1iS33SQpM+Mnaybp5qEZ4qSULxmzcbSxPvWjJl7mjYC+PQxvVIQ64810V2jQcfRCEH
P1TjY62HEQ1V/aVm0kdXm5+Cl79MkHAM2AIakNHv8ug2aPVDx7QE8oDVRmLEM8t4a1jFMbQyjbY2
WOU1aVuJ9L4CuRxNcbSpVaaA+STiM9WGo2b3r10mmU6nd5+ShVsVItgQMhP1rk5z21FLxaZ2aBwa
w4DQzjD6iuhcWwnfxzjejJoNEVhxV4UIRqQzVBrY5V0SGl9xbYNYsag+Y7jzmIe7KkOjWO6hlAjG
00jZJTbftXruQNtiF9oPvWwg0W8kDZRU/KQamSOn2m1dsK1d5l4UyT5YGn2oR7lMEFpDxSgHGKwv
UFg1B1dIJvhJ2qssehVBfyprw9GV3E8qA8mt5Mh1edLTgeaWuSnjYVuqjVPjo1UCUE383/POq3UT
h6n1hLVVlceRFU+JJO/lEiQWg72TAw1UTLjfpV9jD2UA4D3vMvXNtBNcjxXUeTRlm2ArMlY9JgJT
/smJ1NoHuL52IQaIyhww1BBrLG3c3Xmz68r4SgvQtgqz+JeN9CEuT6at71jdPCgN6N4HxUsba8ua
+C6OQCdcFAcZujiGmW4UFTGgaWkdSI9pxv0Io6l5ndSUmw+SVbstZnfk4SrB8FVV9hT1HgqH80ML
TEJdoVFBQJQ1NuCpsPd8ZC7itT8G5qaI2itWv7YJ38UV99MEGgUscUR2rHuxkWR5H5iYaWDqLgcw
zUpBakAMpzd0L1QfcvIWK9md2dWOYY57xl65Wm/yGKRmTX3gKkPXvt2QOnMTGViLuqADqPnSgkPb
qKCSfAcZiJ2eQIlUIq4JboGJh76XNdc2BmDj+8JLuE1l65RpJRA2gd+FKqpUbwWuc4AjdmatgM7B
s9I3zYjd1nzs7IwW8ifeeN4QNm4cQWUkf1XLZ5D33BjVJ6gqfWDUUAeApEtrArkjeYl9SAzJbTLU
2ZoIo9/GJgsjTIt8GWHo5VCgTYrS5Vrt9nLDaWx+RORF0RuPJAYFOoNK5CYm0naM9sBieq3W+4HC
rit+tG3oAiqHKApT1JHBcyeBMwiXimAvhQo2pG7TRQZN4uJarvHqY+RYa8Muiyzo92RbKX6v0Iy2
SHrgqGZV9aPRQ1c6AECQOEUR+2mWuiquJz481mP8u7CyW3n0G8NPIt0NGVo4bUQl6WpooeiZZf5Q
4M63hsjN7XsWnwxldE2DUQPuYiVPSvd7qJBoYoMqMzlV9quQoIgh7ZPuMCUeuEscJZMdyy4dYkP7
2XotypgONiY3yyvWHu0IvQd8LUtB29SKUTW1aJq8gJHSN4dt226V+nkgt5HNtolCtvFo/s5qjLbJ
jdtH5SmuFK/Sn63kq+0Nl5mbisDmq+iUY2qaG0t5qbOeAowNuKL8wvt0a7VJRU31K8BfIUyFCtmr
jLnpAPGIGBbtTMQlK3fLFjQ0UGkElkU3H1viJXHkqECGB/n7EN3w4J4FD0gfUvzmBHp9+fieqFep
3NDSvNfk06jrVCp6KgXjNoLuUd2iiWRB+QgcGGqluSx5keBvEBmkta16GgkoqW80/hC0+1rJUMOo
HMzeg2/pEJm5lxF9kxTiSRSZC1YPdIbkjlrN0UpUn49ekieORe7j7q2Itlqj+qzfl2BuVW5sVdqU
OaFDVPhZ+oyYEZXq7WQ2UH93NTRFahzQRrkPCoUaUe2aTPckOb7iMT8wHBzczo5c/Y6jBHv0YIY3
UtvTuB42w7RbCsRldMPRtJ6WxkNnfAwVCAk1aZNEz8GQ7QnOUy/lTyKLdoPV4JEgXNMEtjhhtxbf
tpgiMMlXgKsBKZNT2sy1pGFHWu6ZdkCjQvdEb29MxjdKgPwzT50xb8FPnWxrhCe715w2uWnIbZw8
c3GwhsEj6pdd/ubtsNc6v4x3ubG3cgmiNNuieGLVg158aL0XZgSR1uPSRo28oCsoykbQEHAzXBAS
xl9kxNvCUmjfXonoUbd3ue4K9CmwZjb8toab2C6cqvd5/hs/eAP+h20TvFU2ewVbpByCEdzaCvU+
MWunwpdLalxJntQ40lBspeKXOjzFAgIyAXBVd6OBImnTbGW5oHZmbCvopsM7jzytqBbJt2aWXQeF
5dZyvA8L/Gmjcsay3cqSvCUc1FCDfCr16ABVoX0vvQb53ZC84rW0UZqGxoSBlgBMyUYIUR5rQG6U
umEaeYhrLXy8NlGaMEZXl4pNWmCa37RcAwRX4b1Q7uzsPWGntuYU+aNjFXjejqk3xFeQ19tExoNi
/YrjO83+JY26O4K6nwyM9vZzH2cUlU3aNB+hjMqwDYb9+LliIYhPD1240zAKozIV93G6GRJsrNxX
TldDcra2ISvMvSrOfS3tN1KAQQUJ6V6SuGWOvB7ni4yKK0iya9X4Lq1Q526yjQbwyFgVjpXpsFre
Wd2XlAXeUAOMFnC3CeN9oKse9OMP2vD/SLuu5rZ1dfuLOEOQBMsrqyRblrudvGDsOAbYK1jw6+9i
Zs6Ooq1jzcl9zHhvwwBRvrKKDHvDiOS6v5BLID+eysGHGs+mzyALOBYBSa977gZMvNUuCWhxzyzE
G5UZuHCCm1TqA2i2lcMQQhEmybE6Rp2h8GcDYGLeDLrxlk5F6Q/VGM56Fwk3TxbJIjNLxFA95E2B
uNR7al2Q1A09YcjIFLWvqelezfXzkHHcq0jhW0iUy1sjmyI68ciSTcCVF5YF3Y+yg0xuFtNsDlMo
m/AFUCBe3ImSJDZq/fK67Gu/AwgY8LEt0VJ8E53s+wqMDDwAHYFZXo8Xr4SLclaEs8cCQcB4NZpX
igdUz1nMShn1yBbKRY9kWSUM7TLYMmy4q8XzgCuG3TXrJwHGeOlhp5tmkbLNxFN22M1jklt1OI4p
DMtl2MyHzjS3ZX6QxRTL/qUh7WG0XjvMYq6x2XrInK2a8zZJloL61pgmFrZRZZjfvQWVItQzDJmM
rnqlarkaUGKm3px0bI48/XYYZ2RRLar/4pV2uu+0wLoSuW3xF1WsxLtz1WcktjJYNiFsXwwetqoI
lNH4E9qz3tKG3JnBkk73i7Fvab330uKq8gafLzxqHFzsbD6YhZZIdTPl1Jf9NV9gCTvRQM1otJjF
s8gRNYs6yNwnZpTXivUHHdGhTl41OCFk/OcyPcF4FTHHrmu9cLavJVNIS1ZrYnXtttCy6Jz3Afcv
/J5CgfWqq0C0P1z6c9SnqM6KRCArmsY9nNpx1b5z+0BddyOrD9Qcb3pCA2ng7tCsduuZVmJrDVSG
aRMvObgPY7Ghqn5oVIvf31pxKfSbssHl4zJxlw1drEGTmNXuziTanenww2SVke54e9WTA0/Vj7KY
rqCuhPNvI/wg04Z6/EG3tZ8aUMbSG0Ni1T8kB5NJwoqRTxo27zBYPqjbt02nb0umYptmEavlFdo2
34piFH7Z8gRSnLvCLXwx6KEqywRGgZsyyzcoYSDkRl5WN/mmSelHizdZVexKAwDVreWtt8COQTB8
9BYPYaab25lMT85QDCvJN7QaurPUcMCbuil6RLetFdpcxtnYxGs5wcngcF/3z6qwbg10obHlEP8u
RoptsXxPCQFiUG5mu+H+uPDAa8fvrQEcj0fbK2eENJJX7EvmvKA/7vlGNn9arH21yxJSL554gTOl
X/Xip8dJfu3RHJQueHwHuDhx73TaThrFLbrEB+DDGAatZtgk2/AKYPyJZ85GNNY6J8y41ltE0vYD
G/I76mTb3Oifi3nogtZCVjNYtYiY7tyULqlg1MoTuH5/U8pCUjTkD05htpBS7WosXBrpXN1W2lj7
fW8K35J5FYz6XITwWts0Wu+FBOloQUfPt0vktRoxv5t8SUCu3dYraHOcNnrFr0WFjHAq2Gvr0ANT
9bayyqc0a/KdOYx3w2h+XzT3djLru1z2dbTYthNKz9sUXYXSl303TDlYlpPJI6OxZdK6tNwbUieh
w7sWCnUji6Su8xgivk+OIZGk00eweaC3b9zY9bBbnOZd05pdP5s7125uChu7t7NhWFuWTmBpxUvZ
FQ8TB6SgIy/aIp51Wt5O7vLDTPVbzYZgaeEa/b4F+DVsSPck0A8LJGIRv1WIpalTb2wP9bNUq38K
h7ehVufgvHTDHuImY4IemwHwZVF4iEzUnRzX6psn2oggQfT1GqKXiEDCIa1QSbC0LJg8p/aFUEao
Z84cg4P3nFvyCe7noTt7cLHmlePTdP45jA7+NZmfVbvIcC54D0ly1KbysY+Qiwjli0W4d71jjjsz
9caknxfQgHrh3bhDrVfwBanSZBomqDN7U3rfeCABRlW9GDKiuUf3vcnoi6xa7XGuzf6zhoqO33Qu
ABGNM9+pofPCvG5oXDTOEvVDv9xbVWlG7WSpTefY1Q0EjLrA1jWKR8U27/LCAEO41bK4aub5riaI
7YWrpVd5CnW+GlWR71yl/adTpETDuWjrN31i79LUW1+My1ABeOeYCdD1LVRBaDE9D7bS38Yq01Fu
oNqH7gnxiOORxrrTpKHMEPxbde9ilFKFxtI0YdsPSHJa107MHhJJwSw6E7Fnbu3GkriQOii02JJV
zvD8dUi0qVnAmKxR4Hbay7CBbi5JTNZANJRZ5pbRrEDtMnWQderl1mQ2ieVSevgpzRMcTR5rRutc
i7xDTaNkRVhxaiflAJdhJKRgf5G+BFG7stJQsBHsPd3LNgx49G1KrTu4kAx3RToMdoQXP53eNIN3
ny2xsn3WNXxGcKhyZEbNUNDuaTQtmh9sOZVXdqrmxFtggNHW1Nk4DWwLhoqJuCIW+nCTY77iooOM
ZG6VCU8HlHQz9CRHLtKonrQuMKB1cWtZor1bOhSSDEU7dNbSMZobln40zlTf1h7RdiA6VI1f4FAl
dtqYsavjBQdfD8xDN9W6XaZKFWv6jDzeauZt1pYMYYltR9oyIS2Serq1V/L4UmkkNnjZQ09X4Q2t
keENKYFCVNOK0DRRZ9EmY3rTzdx+xjvaPUFN1e4hHNDh/zFcaVhxvvTsRlvsYcOlLfQAAvrdTSqz
BtGIKG7KjuXfwDrhkGsAvP2bs7RNmLmQrdOdPNsX4EiPsMnyYBLkI1SdzdDNXQ0xT9eMKdmYegrq
gzYRMBQya6m+s7nDHmPV6NX3DgQgeOwiGnW3OQ5hE5puTbqozZus96E+KNHNs5RnBqJQGqpIsI7z
ZdEThUwmM6+RcJk7B9imoOg6HHy5sGhywRQYHa7vRevKPZUOe68NuPr4Y0+AQzX7Nq6gBLkdLZ4d
WFWTyPI6K7K452wWYFZ9uLyg3gTj4zxAEKmjKjWPUZYbKKjoaGwvTqvve6PUDm7JTDxb9ojYDgCk
kTcvCIqXq15pYH00LXsx0CfwqQFpE5neQxC792vs3KjmcKxoeVr5BE8YzCvMwkH6AImMm36ce9Dj
HC0qtLK+yq2RbAxb2DExM3vDgAxIuLYgWzfH8d0QEnxmhcfK6Xp9ozHd/dZ7ku8MWVPcOQ69snvX
9j1bOftZzzzUPkDyztBZCfvRQYw6ZZC1xxmBZ5yhIX2ynUfgD3T0DAekgrPEw48QIrYnx9p5g43O
8KTyA0qgy2ZsRwgy4ZHuN3LW2E6bpbObwX44CLMUkVpU+SMtdZZI4U1X0zJ516NT8xvSoKDGpENT
H5bM4wNHXxht9tyKxrHAoYaNCIJ+/qKGdeMQlwYF69p31hkwFOZjd10Y0xTXk8k+ScqzO9nk3k/b
ddVGdeNySJ2hv1GwDQFct5wyf5x6N9HZ4iUZxFNjlVkz81GHhwDokrnkQXqifALyhfor/uCq6wp6
U3h9cWsvOklcTyNWUKecx72wEPMPNkQLKJf7FiT5g3SQ27IhWxLeolBV0HYM9dHOb3orq19BVuEv
tg4Umc+gAHxnLxqUbqFLea2AZYgKUrWxm+fIuTJTVDflwrWk0IR6sjTBkmZ04QqDGyUacFmlK5RJ
34C7CfYDHqNbqQayJSNu9NZsE4SfYme6/dyjWjGlBztFRgGF6OWWYPXeahzFb2ieQ8F84m7oYf+H
YM/XW2Y17DCjOx/BmUSHx+nk0PveJCjvgr900FvOAil0sQPyMYeLpxK1r5Vu85IyREdsVnawoMQC
mD8aWE09Toe5dh6KGWKs6NJO5JkKpuBELbrF3k04kOldxnR7g+ZCW8dLynXtZqFFnu6aSjd8FMPH
z0xZXo0qXsp0FOMK8yefeL2dOSpKfsa88jAbLiIlbtVasMCNPXQrQj5Jngkk/02mL35vd83n6Ej3
WTSOcduPFSr9sltrsZrpBmtkdmtAnh5FdTpYHvA05phoPMsj0Dmna6FQzhDaTPMNYuUJ9UPoUaPD
kZLxagInaj/l7prImLP8bCblbTNzBLmvcPoJxrzYXrqAxoGjlHtvoYh0jwr1uNPqRTvg4a2DtKiH
N623PEhWad5nO3i2T8xOBIMJu5eir026aSzSbjpQE3YGCgmhQTSOJHEaWCigLrQVGmQj9RlXIVxp
5PysZEauF3fJ7pWa6MdEUYBUvQGoL8lZWJOmvxq83gwHMYtQ2XmN4mzRoJzt8Ejv6gx5Ru7F0qDZ
RugmR7EA5zWux6xHrKrNZYh6IgzmF1YmbaN3B+7Ntg/EZ3HPuUTfZ2YoFihzcGKD5c1jP6EQ6tMZ
ivKl21qRKbT+iVYc9RPpdEjgXOiID4rHrS4RoY5Tjc4H7Sc3NPOq9XVlLYdCEidCPTyLCr0DaGFQ
9uKXxmwiB1/MnXLnpV7jQxbkmbLx3KQ9Pdh8NF/NljZZUMuqu4bu8xSgq4sCHzxLxUdBGEcP2TKM
Kw18xnsKpWHYOm+MgeyFnd8XzvxUafNjWwJS15Ymbna3j/WmfkDsFgMgJwLJoQtTIRnyGu/DW1wV
2mm7bVob1UiT//D4XIepNj0Mmo6JZ2hlGpp2r7U2FN+68c6eRyu0etIghikRUxjTVio6JmXjvhJv
hvb+hMQ87SovtGWqdrxEtjtZiEo1T91BLeSF8/6zd52f4+ANAQReEzFVWTCm9QFdVDuCZUygckAj
nFmFORuQryvUzyrs8Fo3roYCkaYnf6yvvj/x7KPQ6kdPyb09VG+Nuyx+QVLLr1PrSabmZ0Nn6mdG
9r00li4wexuXtjSqCCLAsd7nfMvGFj3QMU+ghfEBvXh42dkiEhl5KNolIqaDu0e6kZdRL1IISGLV
zZPfyP6xarNbt6w3Rm0Rn/T1oaLmrcq4HaaEqUgSLMGATIC4+Xvtsh1dCEfTEM9GPeefc0sh5V1o
3wto9wS1ya9RgoBuQ1PUySyo7VfM/Vh6uGVLKIRa3YMpsH+MTEBtfHYeG+5tpIBDgGCA6Vhp+4Ee
900LWQjMH10QxrTHdjJRG9CMN5pbr1QA9tUrcW+hRxRNHl7VkQ8k9lSz6cZpa/WpB6iPW/pk5MkM
vfHFUii8p/TTy6kXe7OIWlR8bFtz4tZF2xksC+73Gt+Jwlp8nYvHIh9+VuUAH2PK0IgpcIj1qYuh
j7kpLfbekeHVLbT3Ti2r4bx351g1oEVSB7hHo26IbPGZ6RKncdTDal4tPnOlhaJV8PlMFXxuK4Yo
KIUM4YwKi9c7ZQQJMYYQK3+CkYaKPIs7iTLoYbHxrilX3aYEtd1Ze58t/pSj2Tl1SLoEjOL81OHV
Bqcfu7NCwWIs0luzWr6VlnaNVwlV1XZ6n4b0eSxcgBZS4z1fxhcyeYY/NMubENatbhf4zzh/aDTd
8VsydOhIeF7Yu2Izuv0Ool1GiPINWrmKBoiWtuWElLrMix7tLn3X6V2CDP+Gifmt7uYfA3L7SDhW
EUmOmjtvkEGbI/PdUh5YAUpsrosP7CobHW2i+7XZPHR5hXo5tMl84SDJcCGDhIrFbWa4sWX17wuU
EEpUTTLT27K0DyTLd9TlkVmTsFnIXgmgzCo2oXjqNkvoZnJv1pArgVHHWKLQaansezu229zkJQAd
JaqZLI8pm8JGaxPZGUnalhvhfSs4igKkK+8yra2QpX5Tmh3xurmauyECUX6r9f1LhtS8N5fEaocX
uriIWLFB6nIVOOiLJ04dLeQLLuP1esxdGRsWu7WE991kL4Uz3eiLHbi82pclUJzEJqiQqBlbGjq9
KHYipbidOxzIfo64kI1v52uNudEOdmU/qU68ZJIXIe2hiEyiqnX8snd/5pXbhV6uxbD28FAMpm95
k1bXGR5RptNvJX12+rchn1BxNG4XOhfBCOYNwbLmDm6nsntmcxsAb+3r7eh3qMXWfQeRL8N5duUw
JbD2fskVxiAVylSD8TGV0w/G6I1jL2k4SHZfNN13HRVIX+sYaq3Mgrz1pEecMpjK6irfGsp81TQ0
eYv2SgDYA71vB4JiBTEDs1jee72Isia9d+RIfXihpCjLTFuzmn4SaLP4UjLspKnA5eR82gIQfOGg
mCAdgJQgiuxTa7lRdfng9i6PO9Wim9EbfYhE5xpmAJ8ZgiigHdgrkpSrEVkSfOpqGXrIaQNHqJ9G
RyV+dfo24BEnBO5SAA4bCNKxj/unjKE+RQdp+A4Hasgu2ISembag31onDOmSv5jzHkq9DdqzKDnW
E7/JzB6YGNabPnAwN03Dd7C/RQFJ3fawpuSzk+QT77BjGLRuBPOixTOuSrQTcdFR4BCgiGdQ9Zil
Oo1cZrzVSvJQOelzmSHPmWyCujhP0SC0ZB+n1vLEOwSCjbJY7Jr9z9wp0FOcyBg2HJ1T5Gd5Iisw
5bwFsSjej5/GQh46lBBCrCrqddlCgqVwP4aBv/PFLAIpvW0+VBp6bB25skfFAtgmXmIQ/VJc/e9o
QvMXafII2FxbRabNXruiRVG4WwUbcDmvvmKmj5JWMm7FL2x9G06htyNXMLU2r/muuJpe60f1vQm0
LR+Cy7LLZ3DOq/I94KvoRMMr8gQDTKRYtbwXwGTtVxN1I0R7vkFuRsUv4O/OgvyOBjoB/s59JTO8
7SseF/QZY+sB8zRPF1D9l2Zj/gn6xd2tCyqBJETUHhvdm5UBYWV9FiW/gMa8NJsVanj0NZWmzGmx
gP1dm2OqfEVxLoTN4d+sGdh0UH2joGCc6r7NHMm90AEMzxmYWlqLRjQN5969gHQ9iwM/Gmad7NFk
iFNJs+mdlecxX/eJFplJvzU2l5zAzuiMGwbsH/6Zzvr1jsapG9JXbMY43oObwJUUPYsP4qdR/qQ/
4DmaN4BoAEZbRWPrG3EBZ5h+0zxdAtKeQ4F6uutBx3ZVtDyFbZu24PmMWCmg9iBv0HN1UWZR1YU1
PbMTIagO/W8QNCzT+gWn/mOucIOCjgB4Tp4FIzI5bLLWvTFFi4Cezp9fA2jPMXUgYaID8gomEkq0
J/u+bvhUNgu4aRCGuZ4ApN2YYRvUgRdYYF27P9TzDOck7cIczxwCk660BTCuIfrvrGtwNEfNncjM
VkYc8PdbbagOI4EIbUcuEO/MlWtxcnX+Mc4JV8cDnRyVU2ibdCiYtwHYrI8uPCJRfu9AVnbRC8HV
yT7gEYWDj3LBfgmH+2o3XJlJdQMsEsJwSMd5YR19vexn549v+4s3bUDg5c/5L3zQlGsC91ojEhD1
d8i+ozV3Ser6zH5d9QDAqEUNSQcR589RaNrWbmqBZbZUD6750VX3X8/i0u8/ucpMhAwjd7FTezbd
saX97jqAQn09xvmV+j2H9edHO8UCktwpkUYES/4Cs+qqEj67ZI92hjwJHZ+jhTrZjqWA0G+K0m6A
PLC5zqxgdXQX4Y8eyLDQPhhoJwUr/7m+NTYtiZbNpZvlFxPvXxsVkgdwzXah5GCdTFPM6LAwPAyB
cTd9itsR+L+P9VkHAywYO9997a6mWFThkFy6W89+xKORT+a+9BpRcwo+LCju75yVL4tzic/urKHA
v2cHZzYLfqnQ+DgZw7H01ElFCtrFMBG0KYB566WV7lAlJ6912xq70exo3ABJt1eNjsgK2Z3Pc50H
zkKnsM6bHxXTxU9U7NDbU+YtRZ806ZdKhii5I1CmQITwkgz7EuuIvUi6jWZqS6wGF2QaVL7KwMNP
kqUrxB4tv+LVyg1rg1LGDISKpPcZ3BGBZJqRbIpOeyyhOxLk2tRuitp2n5rSrmMgSkHOkBqsh93e
2ZqlCSM91ZKr2m1qRLToCaZ93cQkE9PazZJBRXMYshIoS2stenAjBJFe4LzV+MDs9PtqrvVEOlm3
aTpK9pUthnBB1xvQd8uL7KZTkW7ME/V73gMvMlIaAZltxaRr2V5VhrYTejXtel60oTRsM/6Lk2f9
/mgnd2dfNSXUbMCE5fygrCuV7kV6SXZ3/fBfbYyVRnh0ur0R+qugwoKvt3cOU2S9xXnEd17gfIcd
D7wJQcrfjFn49cQuDXrCh6mVlbeqxqCyhf0Lq/x2AtSIXTPn29cDnb9Xfi/hr58fTc8yJ9EAGQw5
jq1jRUpA7Agxy765Mg71D9Rql8gyfGuD/e57Dxn4TpfulTNkHBM8Uohg462hIFz+ub7Mq506Q6UM
LC84+KEASIafyANDhp70RebPmWDwj8FOHrVugvLXLwmJZTdCT47vV/cXfXPpNjl7YcF1maDTAZ3v
00UlVtqZ5YTPVzefBI13G+Xor7/b2RFsCv6b4bkw4ztZtSkb5slZ9WAkOvLGkgfzckl86OwePBri
ZK2ywsg5ekMI8gwR4NYNkMmGywijvOTrufwKJf51xCAXBS832Cq5p0xcIqYZZQljgcg0cRMqBPAH
Yk63VVuSoO4kSTzNFleISLQQRQj9kJmkfRxH29qPGb2kN3x+aX//NevPj06EyCn4PcYakli1v6hH
u790us8GDBAX9EDjshE9n1xbpC0nZ0pNSBEoZfqz1SVgH7l+qv9NnA6nqn8GOrm7WD3pdVFgIBub
cBjZWrOOqykFtKv3v/6Il+Z0cmMZZTV4WUohK6a6GLHzriB6CIuRC+HyGWFZxEEOFObcde9DhenP
rzM4pS5lj3H6SCsCdzcc+NWaDCjAFq9wDAIScDOcI6RfAfyyLinAnDsUQCmjgemAywwNqD+Hbwq4
cMwLVCSU5Ry6kt1RN4/nWYtsvH9fr+gZ8SAYXyDxgD2bA/7CaS43oQkrVGqvU5XPTVwmKuG3q4Q+
v2gqem7PHw91siNpZgxqTDEtB6EItV7VfEEZ44xsFiYDtDpIy3htIPfw58LRjttOuaY5MG19RPcL
Hy+FY+TqmZo9G8AKXBcw3yovELLPPS7Ho55ck7KGXymUMSFrMgJYqql520jtfSmXG9o1B1cvL+gG
njsFx+OdbA8miQ3R2vXAjUAgSHsN16ACf8kM8ewupAhUqY2O/b+805x8liVCWMQ9KvV8KXJAFYud
aMBalurh6214dmscjbX+LUfXIXyZJ3uh6xIWADgVqe9dYs2TS0Oc7L5FF2yya9z/oAC9Tc9OrDZe
MMX2D3FPgzzm4aUr/r/sxt8LeHIxDiWApVaDEa3E27TP82Px0Gws3/WdyD30t6ttqXshkLw0yZML
EtmT7Y6VtwAtmF934IxY3nDhxji/+yCuRlD6gYbPyRljWq/rucDuYyML3eZNoXjdd9WF0OPsmXJc
GPdBpnwVCPhzQxg9tUbGCxWQvA+s4bstH9MsC5zKA0Ykj/9i97lQ6aC4/2AncnKAIaDSsqHBdZ8P
KsqNfJt54oK+9dn5HA1xcmaXvF+6dhUnLEYCEFkb5gD1SBBfKI9tQf/inQR85p8JmX+uHq1Z6qoR
8bYGpHmLDnhj7r3qf1dPMY8HWffi8ZnVvYqMFUKYqSBA2xlQx737/32Xk03AhT71i8B1DtYMaGRQ
S/jfbUPxYBwt1Mm90xqsErWD8FMadcKbfUnM0Mx+fD2NsxcpzgolUC52oD/050L1CxGFbPHt7SEF
o2nvmDIq7Ed2SXT17Mn0qOPi4cOto59MRgCOaUsNH0SA2oVUP/F6AJT1Ofqb6fwe5uQi1QFsGNNV
AtATlp9mrxKRu+zv0kvP3Pll+z3OybI11uym3irvKop05yI1KMnDZDdJhWrw/z4jiBgBColYC6rw
J/vMcrWRGu26zwR4ofOTTqCk6Li+aV24ns8+QscjnXwipyUjXLTxzqFvt9Vq39zwn5Bq2PbbZdsF
IJJE8sJFeu5FOB7x9GtJp216nWBuTXaXQ4vCnS7Jup2720DJQfeLeB7Ufk9ehEq4gz272BBQToTS
Ag0N7zlvH/XJi8tLm+LcHj8e6+Sqnsloz0AgoVBS/rTSV5kj4Krfv94OZx/u40FOLusyVT0rXEQ+
9CG/mW4gNbClegBpFjOBncNVHkLdYOv+TS0c5tmwvUcDAtSjky9leYvGoGOAhK2DQ9HcZzFgukBr
kiH+m/kRODKjdkAs3T0ZybA6PQPqczX2AR1mB8rhJt2JkN6YiQrk1o3LA739esyz2/BoyJPDzBqd
uYDcIc+vgYsciyGwcvL49RjG+ktOU3znaJCT6EdK8OQGBwEXf2u2dbRK54yxtZvBafKnJxGmAdmN
V2DAPNBkCTtEfaCd7UwobUN3ZtNe2EZnvAZQmfn955zKixFwQ5a8QtFpgIhv1YU2CHh32oO1s4I2
YNsO+JL3+b569iBGuEp6ymtAGdB/8Q0f/9x+vThnD87RH3NycNpBrXwTfACAESpfL4e7YfDgGlmn
z18PtC7yvz4CmB6/JBDRTjv5CKkjrB5CFHgeZI5tXM/3U2UBhpCpbUsZpC0MUKLBLwNc6/7rkc+W
eKBr/p+hT+VipUpbyzEx9LRzEzNMd8B604gdQN6O2c0l/5ez197RaCcritp3a0JbBiGdQUIPHGmH
3g1p54+LCdLlpZfj7N4+Gu3kToLohV3CNBsh3cZOID5yNT3nV6s7W75nG+ievRX3y7W9EZH1F9pC
5vGqngSTlWWrsZgQHeuKfbQ6uW7mJubQavn6653doBAqhu60jebyaTlTNrJulhIT1FvvUEISx+gA
unYumgadvYlMmGM5ay2YeCefbaJuOUAKElnZHQRCoz5h4bijN20IzP2ujJ1bdeHqMy6NePLp2oqC
qrGOiCtg5xzkm/qxfNJXFaLpClUWcCD8DkoxzwB2wKD8aY6ARoW3GlirF2KBs0t8NPWTL+kSMHSY
wAtTOkCfWmZo5yOcIMiFL3kucEMI+s8Kr+txlBgwrvUyb3EwxgGqS9C/ax1vV3QkYpfsXC6t7Drh
o5FkzgjV4LQblFnnD6Co2eXr17uSrGvyr+vsaDInEVvfWQyoX7wpc9w+G8GyH69oZPsAlca/vC0v
bJazx9w00aOGyAUqkCczKoFdrjvwCYKSq6hCU24qN8PIfU/1Uek1iQv+xtcz/C/b8/eQJzOs0QVa
KS1IT/bAs35YEd84cb1bjXCmOKl3wwbg08i6zjbgVt6W8XCXxv+7Gw6eStNZxfsRIMKz5s8P2VDg
v5mFm7v2WDygJ2jk84Ub9Pxe+T3EuvJHe6WlAK/ba6fBXuyVgOEvdLiwlJeGOH36ZseDHxjQHHgN
Nm6uX8EeKvn6a52t16JPbKHxgxonzDX+nAb1BgJwuIPY9DCGfFOF47v35CSQX//5Nx3xo6FO4xfG
R3gGpy7uLesDyk2pdC/cR+fTod+TOb2LZ1LMpaC486eAvJKYXquNCPm12kFwIZif0piGXy/f2Rtw
9VB1HSydrZ9c/hp4aw2XuAEJVDoMMP976O7o4AN+Pcy5GAiAQNDLUb8HSuokI2pa3czyHAkEOOiD
8wOUPid/zcYdMaHIM74Pl/rH56Z1PN7JtBpqcbcd14QlBVBUmsV1VmbfgDbdfD2vs5nR8UAnT1kP
aaklU4gFpgDylUDXA5phb5uIP5IAkuvB4sPC/W+eLcB2YCi01vQhSfrnlncX0iy1yhAZqwaKQnep
0UTt8vFXUwNTzoKpMLFPb94KykHLDJ5eYB5mmRiBERFsRssnu/TaPbiv5nN3EXNy/rv9HvPk6p2h
D90AXoegThlvoHBtmDGCeJZf2vZn0W2u/nugk/u1oIS5y/jroOmBtP16x7Yp6g4aYDUQCg7MqDzI
90sf7vwx+D3qyZVL3Zob81pyh+EdXFz/g4q81Ag/G/cfz+7kTswGsIyHiUPuGlyhkDPAwrVuAQkR
ekaw19KjFho0gpa7Ftpms5buClMXviHnCxXRC5/ztDQ+SNm6TY7T0RAokwwQzfk5j49f79MLa3pq
C9ByroAiwmHItsN2VYztImd32aj27NV8tKan9gC8gKJRC3UmWGyv+rSgPobji0J9gH8zfPErt/56
YuceT0g420S3CNX10zvT4q0wjWW9WhoGZsnsU/tCbHV+BICvbHPF0J6WPaaxgnyiiyBj6PdF9to0
f1NHhC/UPwOc7HfhylYsGt7/vnP8TjsAtwqNg/equbDPzk/Es1wUr5Exnbb2oeuh7JagfgOIQpCi
BLb8TeXdJb9HOJlJAd2YNjNxotTownOF1bes06OvP/i5NOF4jJNTm850KlHiR323XzH9oDrQqpaQ
Qcs2+pRfaOmfjXJBUQAwB1K865v85yOSkrInJij6gbiWESSVTBH9H3Vnths5smXZXynkO7NpnNmo
vEA76bNrVihC8UIoJCXneebf9LfUj9Vi3Lw3JZdDXpn91C8BBFySudGMZseO7bN2d524rPDb0plT
Q9EDxYks/8LJlvOtfrC23em13XhnYoPTa7FimxgCWBo3q0drsdTGisiL+Q0+COrGfs/QGXuutxq/
oUNxpx3ArjWigjOx6Txix+cYS8O6jJO1btjG0Vbj6UaQ2AlVCsoQriTtC6jrVTK+lIF/kQSN0+i1
+/nwnlqoyAVjujBfe8jHIoa8SZAxUG/qULbxLHe540PnKaPnrp5BjwC9vQpE1++fN3pqBX7b6Hya
exPkTyLHAaZllEuYQsNzGD7J5v3nTczDc/wg3zYxv5xvmqiSEolQThOKFUgL0ZrXhWw/yIVxXwo/
gsV2ztj1dJ80je0bwt4HnVcOXkYKDWLUjoKicAiuZcu/Uqg//LxfJ15HpoeAjATtnWKWo2nZYDdm
qyNmCKbV7GWK8ZDlu7FSrjT5b8h4aIpoDs2QSon+0VyUI6UMzHJABtuBYBCg3dXegQ9z5k072SPB
kRIDBpNL5KO4sUF2mBcVU77Jw61Z9ftIBHBh/XWpR2dW5BNjpPHsVKLT+XRxLDwpUq3TpZAemVZ1
X7QB1grWwdCrh78xRm+aOeqRP+qdr9VUs9i57zQyhGSYxJ261pX+zGw4scXQIQtdkEXhDKvG+1mO
ZDjtpAi0iOk/af19lH39vCenH9iff/9o8TcKbzI6tMZOr+k2tN00fQwzqXcyTPyK/6e+iGMjCrmK
kOenzGy1eIzFvm7v/kZfMLHRDbYXWBBHo5KTIW1MyZwcA8O80tPdur6ZVYSft3JiPeWk/GcryvsR
aXv8nbMQ94Cf1L4EtpaWUmJux+m1FCVfwxkqn1nmUiNj9HnLp3asd00fraqjYuSw/2h69imVOPT5
S2lpSUidFsmCwtjLZh26XbTUzyy1pwJ7De8QoczuKTqufe/7jMwp9gY1lp34QdvNip3Y8TaUO+OL
8D/w0Ts5JzHkMWZxviaOaw+QOSlxYkdzfWF0HwAKuzWc4iq4a3atO7qQRcXfOwLSxT8bPVoL9UiX
S6lqcEnRHkX/oOeQYsPnzwfw5NRh88dDnaoKCrfeP0YSfLXR+IACU6lZ2f6lDmkU5mRfwc837sPe
dqt4/XmTJ9de6raIsxXiyOPdxIomuZY9jI+m3HJ0yBOe/GCFOF1T9vt5SydH7U1LR3Ok7msZDTs2
QdC3FlqiwBDN1/J4TuV6Ytufb0r/3aGjZzjmparGVLlR4/O1ATA7gYYOwZ3q6kp455xXTj49G58F
RAn4rxxrlUM7U9IkqghWu3bXRQ3pDslVh5sGNuXnT+/kOv+mpfnzN9FM1GoiLyumBuwYp22oJUxv
Pm/h9Ev8pol5AN800VQdyes5sMgOzUF1p02xgQZOuggG+PpcdH1qNqD/BHwjOORhpXvUmFo1A1RG
os602Fb9tzjuViay5zN9OvVGvW3m6LENfaVDlO4ILdx+aaJ6dkBiAmBfZBvriuWJMB66zGrkPXNh
zTifN39qLgqBn5khODDT1fedtLuyzOko0UZaxtB+o26hyOZTaWcXlgHuw2+lvxHfvG3xaPPJsiSu
SctT8RkEmyABoDioy9ovzyhpT4/enx07Gj14bDY4TV4yuUtg9r1O6Z3t/52X621fjsauaOVOkRL6
kmfrUf2aWnsp3dcwRT8fpFMZFBKJf3bmaN5L7CcEn3SmWVk3OlODurWF5CS/t67q6A/KpobH6v6d
RhVB9ZyMARyh6PupUQPpCKb051ZNmdn4ABPY8S988KiUei6sVbQEXX1m1E6+4ShJ/t3o0RIsS1mG
sJJtOtqmpaOv6rXlTmvlObvUnQJN0+d9PLE4otIi9yEIt8yPlbqDphRWS6ydg7tupXY7Fg0yt2I5
AJP6vKl5Khyd9dgzsb7iRMRtwfGLpmZqW9j4lxBrV4u0+2p0Zy6lTkx4GqDueL5+07gAez9c1P6l
tVpRBF8Wz0W7yRXgptaZ1MfpTli6ahPWKPAD3rdBrjNM7dLCR0+PLoaw3meTfWZ5ODUDdGqYme+z
Ezsii/dtjK1eZ1pDRXjzTf3WbMXGXqo32vNPm+rVuWujkx0irsBUUZjiQ1nSkAFtKuaosItSsDgw
DNUzM/rkFLPxLGCN5wrnw/6b2TDkGl5dE+ZrFVz6We02YpObZ/bGo3Yo6sa0ZC5/nu889Q9TWdSW
PLZFVjsq9OTgrlW/htVVjVXW59P4Z6HWm3n8oZ35ib7Zgj01Rwqa0o64ix86F/zxUsCtdeMdrNnH
uaIXNuY6B8Z6qxwMXODPr0xHM/3DVzhaDRujLkQnR8DPtAcruqzjL1p7Jr97fDf6oY35cb/pJjYo
+liEZe3Ac9lz9n+M61IsKEKV4E2Z8uDohX8wpPRyksj/61J75qB0rPj68AWOVt+wjwN90obKSbby
esAfO8d/yLGX+dpwIX/Ol5q3zbJn/U+W4x5bIsoOIngD50OEn+nyj0NOYSBHC0KE46VLgVabFPPU
irbWTtlpt91qXLaX8VK6DJ1mGV1Bkm2WyiouFhoHurPFPseoin8+i/kmTSEYm9M87wcD1HCi95BD
qbeoDuYVx1WnXmuP+mZcUtCNkXZ6EEt9N1u9oX1dl6t+U60+n/di3ng+PARqrW1LR+fIBeL77xBX
QpHkKag5uMpO/yDcaCU58X7mZRhut4yv1eWsATTkxV+8O/9n7+c1XSFvR87uqPc2mFjMDeEUm4P8
RRlRh/nlORPqozDwuI2fpphvpntmQRwxcuy8FKtf0hyX2YEDmA7i4qvq/3MX+V/Pw//2X0HYJqOf
Z/U//pP/PyO0qkI/aI7++4+L8LnKa9wJ/3P+tX//2Ptf+sdV8ZrdNdXra3PxVBz/5Ltf5O//0b77
1Dy9+88ya8JmvGlfq/H2tW6T5mcjfNP5J/+nH/7H68+/cj8Wr7/98vSShpkb1g3H5+aXPz7avvz2
i2qiN3szseYW/vj48inlN/9P+lT81/898SuvT3Xz2y+SZv/KUQPxszqLWMjRMNj968+PdO1XclyK
hoyC8AFLJT7KALEGv/2i/cq8RB5Jig37WT4npq6x++EjSfzKCyOosdFM9m2ZHNwv/+r/u5H6c+T+
I2vT6zzMmvq3X47yN5RvcfoioTEDW9ig2WzevwZYlnAUV9VhUY11IBwtilvgf+UYAMsCmCgv0MnB
WlMCLf/Sq2GoQYIa0is/m71uvKbOrqayUP1FHCSSwMyjaVoczFS4wbIuFcmZ3cr4mZj987X9+X1/
fmHeWRK3PIj337cqJFTeMzG4zKX0NgtaDOY6zdrZRp7g09YnGIhonsBpzohkeZm0bXiAspJ+pZ5X
3ahKUyowkgovdqMy91lvpqy8tbswVm/zuot/b2bWoSdBglnaGX7h+1DF/AybuzHQLmCFtLhkeKEE
+is2iJV8Sx7ylS9ydVpGiQc80Q5n6qBpG+wtkwxD9E6roklZidbIv5rk6VQnykb/ruqU8iXvUgqx
LMV+0azCLB2twLfJ1QqjARVmzfS4fdXnOQaYXTjlrMbJDOYqNc9Y+fHIdANA1glxb9eEJI+pP1ia
o9dSqKEKkyyDKoIyiuvuBpRMvJbwrFnpbZusJFiHl+Dc7WHF8W0wsQNQknrhgUhZZZRpLqNI63G4
Ukr/W6Wb1UHSOqnfxaNet9fhWOn9hQ/ujtLhTp3qXafpgEWtMs0L6A5ENIss0nOu1n07zlxM+gbF
wSNuNrsZNSV2RB1h5GbhvnWrAyBEb2gqYbvkcYPAr2A2pDHsMYY/gC6fe+Lb6EEtXWTjNHD0C3Us
JYo6j7chU6BcyHDyJceoBVytYKh3dRE3SzuZinJlRsLmixnaANBXzLTyvP0GH1XfjZ5nmQvReMGD
ZFXBrce9w2UG9wyrl6Sw70QR2B1kXjsWS6snVqCCKZvpvGkhXv3chIjWgLUAu+tXYCErO27WsM/l
5JBJQey7miYpkEkqRU8BphQYDggtTcvb3LLDetXpYXdR52P41DXlEKzGwR5DcM0qBEALxnQNr3oC
JdmBGb1PMTbEciI3LbjAOqqJR0CyGTR3tWg6V8uU/AX2V7i3sIVcTrHv7bzAgKVbe8DFsX/hoLLk
bqJ8Kewm2cUT1wJRXdTThWV1eK20Y5e3By3t/MgZvaDFuUzJKYAfpgpTFH1SlNepAbAkVSZWSEhF
1lMoQx3Uzb0WFt4Fyup4Z/VK+sWqLO1ySkbxRcp166FSKjZPkVisAikTGiu1VAJoDE4Ocj2STNOM
D341ZBtTH31rZXZZtbQHLC86owZxkRU4sYVSG/zgc++qJod3P8VN8j2YbWHwcMhX8FKyZVgM9q4e
/eGa2zDrR5obdrDsPTlZdYHOk4zg9DnkZOJVo6VA/LW+ck1Rjk9Wkg6r1M5B/ullUG+BjmH3VTf+
bdBzASn7dukGRTQuuDXsSUwNaoEFnW6TvckBX9tdm9+PCWaDpVSqlwWXL3vOCyZo0gLrAHj8BykJ
Uhyt8AiaCqsGPsmbfch6VVwo5NbcqR/FIQukdqnFOYQT0eVfAUIXN9WU27e+JUB7KqI2dm06RniA
2p72LGK1mY17NBnGo6RtvLzodraI821DtdrOSnAZgtdebsc8b74MvRKtDTu0XuTUknEWs6jLYkFv
Dn4z4dqRRBmHCivq7uSk0r9lhZROm17U+r2sR9rXQozyTqoDb8VZZdqUOe6upuIrOH/B247VLNjL
RYwjZ1PxEKfIvOjCAMPiopG4rGcpMJZjgz9OYFnJLuraBnTmZO8TqN2bCG7oxjQN38miTPpeDbp/
Y7ITOA1kw23aTtqyD6wfmUJ9XyI65cJuK/siqdriAvGD8hjZkvnDV2042X493BtyhVNOYEvXrDS9
W5XYt5ZBn+8Vv43WyZCINa8XE3oEAlNJ0A7BMunPilHAyGHFdANFrg56iZNSl9rRLhfKBDy/ohE5
CMJNlRvGoghVOoPIZj+NWXqNoijgDQa/bOueASzaKjDrVKQRpwMt2LGGBs9xqoUXidfZTpel/Rqd
qbmtoOn83ttTvh5BWK4QHXZu30DRHOrQYzBrZW9CSV5FPQaO7MGY4KWj10mYo/rlK9Q6mZ0oz3dJ
zsUD1g1YsOhRVn9pOEUdbAwb1pLCNuOVQ3aV9r2Mc6zG0tBr4RfyIuLFZ40eF4VlI6Ifa6E4hWGP
WyMT8obvmF6JKhPXMI1tXm5sbwofKqmTYAMLLD/sdxVz8lEVWvLkK3iztvU4XE1h0mwIbHE6EWrv
TmHX3uIPQzmJlBbFTht9jAJLSY8Pvad6L1Le+T5ONo20SX1BCc7YJrgB9jjjVVabbQdm51dbMN3C
VMMkpND0i5Dldk9+R3PzvsX4CFsJ4M659sw2F31p5Ma+rlvZ/9pFQbjOy9rHty+OdkNCQVFdj2SX
4YY7Uj6Lz3Gkd9WpUDZhBfwin7DmqYZIpUpN69xwwnegnkp+GNr5QohovIg7tV7AHrVcZfKSm9xu
cUadiqmAw5PpRoUnrKVeCaOVf1iF2lprsxjCS+pp8p0eh90iGfsBLLIW+nepLIHf62NgPlYqUPU3
LBDoF+Vq0+t9uQ14wXCByZRkAeLJX+VYZyA8gYZ7AJyu/0gmvf8qFwPOdpVmfQkV4MMwgdUfluoP
L15nqbe1nuAyRXh5NbWScqWoWcfdTvnawtv2F8ZoJVdSHORPzag0G3OIe7SZahCubKzxtshkdJDv
RXadRyJ7DGVN2ihy1zwK9nmnDRX5YSw15SIbk/iyHfr6DveZeA1mmTr5UJPcfCg9J1QMeG1DTVgi
VwGc3xau6RWmAt2uUGeXjYL3363aNrvWuny6CIYGx9vCHizw7Ha86qQwep7yoH6V07Jy0gHi1WRn
0aqo+2SbZNp03cW2tPUyZdo0TaHgoKFUh3KAfm72bbXJPT1YGhzwVp0qhm1SBcpynJqJfVM0l20W
KLgPYo+0Mwez3KD9rfZVWflLHH6xS6LO7oWwGEwEzDbHjwPQiYMYyCNmBbupU07yc5jY+SYs5f6J
KCPda0ZHMVEnWEDrONsGbek/jmMzOHWAz6fZjodOSsEXQ85Wijq4ZBdTd71X8g3S0HbVVli3U+yB
upn8/CZqm/BKm/Irc2ys7cRmtOz1LNrh82Vu8IVClFRY8g84ttg2R/heWqBpy4EXdJHJufSQSiyU
hlRGk6uyx2UL/EyyA9T06bZPlWlvoxVMiZcV+SoR5vTUEspvYq9tsOKd4uBOMrxUW1Yxlgyz13K9
NUcb/WkvAbVWh4niFM1XpK+KiTEl9in5gurmGvsMMhwgfuW4WXSFJq2sulNvp9EvL5tSrnBIK/lh
nIn6LHfSfsTPPTQgjDtlG0lbXfWayxjGOkYauHRgBhXY2pYbL+mSnQhWWGmm2qwOarHOlRELXfuW
Vj90xL6wnLMGh2s/uZ7CEO/bxgaKxrFFZ50hrit1+MqjfSUnofGoSTzPhYIdCZmeqmGeBn6fcX1N
GF274ehrV72tFi/eOGSZqwyZsQ+scaAUJyv6/CDQ5vJHp2x8ieRSg54v4bwpVeV0r4ZKWq9SbC5u
ZSPVn3HLa3H/wvac4xSOPKB19So4QIGfXsxOJ+iTh0a54bwl9pJaCHtRa36+EYU86CT++ujJ62Aa
LLKmxIKgSoPuS602uPGOwBF+j6SokN3ezEtjFeFpsyYqKORFKpvyvveLZq+ATQaIJg1WDNG7IJzu
WtV8lKVKv5fUfjhMip+RGwgl7aERVbj3PKzWcRHp3LKBw1aFVq4ter3KyuVYh+O9NGTeqxm1wVOh
VOqhtKufq9pALWqeDNGNGY0ymUJ2nxUWHf7Ok9pho/i8FGcOgu/zvD+PgWBHFIreDGU2ZOKA/Dad
x+mKc0lQArwWUXMdNzJnILvoziTtjip8/tkMb7mwDMgP3I8d5cdBdMicEkuso0spXtv54BO75/01
llD197HBv0+Ek/y7HhcNSthS61JHtjoSW01XNd80n2OXgwfSHxfOfyQ83h3j/51JOU64/P+WSlF0
8Xkq5fqpep9J+eM3/pVJMX6VsRimlpwaTpjKc0HIvzIp1q/4tnN9AcbwX+mSPzIpyq/kNEDRkuXj
NKwyjn9mUkjNqLYsbBMBGB7KkJz+QiLlfQ57nilkUVBFgZFDsWEaR2l0wa5cjZDkFpVs35uzFeaQ
YLfq+ea3N/mlP4b+bcbmfWbvZ0PAsqh5oEKFBNCxEgXUmm17OSf7wrJ6J0mzmySfrmw1qlZ1E++L
UJy58HifKP3ZIHw3jftyniK0t6MMUZqVst/1LXZ4OaBnzp4vCep4S/bv/BqrnypJXRH47ue9PNGo
pZkzRAZ8HfCFo3R9xeGqYC8CGWmxIi5KUh4usrMCDLo5gyvGdsXtWI4NzHQuPft+JGf9N7grCBn0
VwEuczySOTtsm0r4eWVT/k0msWFOj7UpP37ewROt2Pqs8kWCyCWScpQEtlq2i9qDpysXL/1Apjv5
rkLN/KuNaFTyo3YwSD/Cypmf8pssMEkFXWu6Jl90jbk1o4vCZxOZujOp9I9dmVuZD10olymaPVqL
oyapO1+2uEfG1Xe0BVY+twb+Kp/3ZR7xPxN/87DMrVjg+RQTFvOx3ksUtaGrUJoWjXjQ0vqyrfor
s79Kx+fP23m/s/zRDkpXXmdyjNpxJUCE/URazA68mWrv9dHcRD02AJ+3cbSv/NHInBNWLV4tqjnf
D8ygw7+rKkZfDPpBCxIHabqjafVFrqkwUM0mXhqeFr9Yns6Jqgaj1HvB/eQrIyYgZXdGjvBxACmq
IJ8Kil4xecuPNSO9EhplrOTEWyETJIumBQchDN2z9Mxr/fHh0pKhy4DrKFAEqPS+35g6KFHiU8qc
K+F48KUYbHRQRmdWrFOtQLVERixoQzvm1oVBMiheEBUL6IbtYtCDb8GQPXw+hKfaUA1kc3P8AZ16
nq5vXi2MFn3cgvCWVfoM1JW8y7T69vMm3q+B8yThQTHn4Qyy831QXZd5DHdczCQY30ewZA+cbJoB
q5Ikq55GbGacuIowRBFq1vyNcULSRt+ot7XBIL3vnR0HHqcdnBTSdMRp3ZYG7GBr+f7zDh6zFOce
IrlVkXEiVDLRpLxvBj8qP9Tndw2mjhtuNJLy2cXYX+CBzQF/Ia+UQ1BhXUJJJjLE5Riu+h/nZDEf
15UZ7c4tJGwIblOOuzo1faLmJg5lPccWLCvtdhJ4IVcBktkkJCFhFfpknXm+J4ZWcOXD+s/4It6f
Z9eb2UPlTuMXKQtzIInnJrC+84AeClxTtVF8tVl/FsN03iPjfejwc0JRu6gIpAtoPT+EDv0QGV5U
MaFqfR8OS09bjxL3u4XTtRQPLC0T+5mvWfEtVctl37x4Ba4BXeBKPl5YpqvZDpl2hL1QLeKrhMJz
qVKcNnU7a5ckPQa5IQYh91U4v3eNG5L49r/7FaZsyGZbv1zFyW07XVu5vKoGfPWyeOlZy9xcJtpS
L7bq1C1yzE2T7krJSpzFxKrHqyvcxAOuhcZlIwa8tcmS1/rBIoft2wdJXqn2U2fpbhZUTm8MC66m
3NEPOMQ78bSzwnrBaZ5zU7nkSmWRDNhFeVZy6Nuo3KXB8CiZ3BlJ3y17m3A2E160bK3vfm6BPB42
3Ljgoal/1bn5alYmftp4AhHxC98R5SFutqO4ssiXJ57mTsroGpGCtSB+6MmNNt571oUcfQkoFJUt
6skfqCpe+ukXrTMWeHPW6U0P9E9eRYEP3/a2xaRcNXc4yzk99efldGXIV147I34u4/x3DZf0dvhS
kVwJql2De1ymKa4Z4B9n47jpPU8cMFXj98paT+plLOOdqKxm258Y1mqjr6fiWR9wTGqe4vbWwL+r
9zBeKhedjk2dDL40+9rY5U6zM3eK46tyti+CLj3FF10Biy5dZdZSaWcjy2U3TCypu1h1e/ux1i1I
deV2yKSFhRu51HLDrGwU1du1EreBq7gVjhUdStMx0Lh5l4FXX+Jc3/fBIq4u+hJ333ih5rGb+zjK
YQ15JaarXr7ry72WObL9I88vZC4kc8jP6F2DOOdotVeKG7/ZtF3niPx20Cxol9dYi/kADfGvcxvp
WmuVVR60C016VKbVZD8olenI8R3usQMmqt6jnGyEuU77V3/6kjcHhYKucjEOGAHvMI7zEawnNwpp
KFyGi5BjZpiv6vL7gHtbFf2oKpKZDcZsYbjUpS0FcYvM3KbVZipqrv72WT25eNk5Uce1wNZMcB7V
G9fCRTrDEjOqSL4233UUFzgpZcEmtJXFMD5O9mve3UXhXRKTmiKFNERIca6s5Lue6Msig3QGJkjX
pS9Zli+lmDpC3V7o8YC1VrIp1GXSoKWOkN23pMmMXWffBCWPoPNWEvBRY9QceK4gNNtNKOMVpunL
qpXdBJPLxriOZVI2qXUBC4yPqHvLNGy/GSVjaXtXSu7mEk5+uHZLPxRvuC7bbglAPhO8nwF3refc
L06tVagUuX6HdAF48Sio1EhSTp2PNgIRfB+5ZDkxdw66YOvNZWWXXlxN4qHsbf3L53vSiViIYz6s
LcPkqMOx5/3KXDSjZWEBy8Fj7L1t0LNnLAIrKh66GnTimTjwZGPUZsyb+8+I6KgxraqroCCIaE0D
n7ieijubfLPRRA5RjXFGUDhvKu8jaH6HszOFIvNp9/ggJ8VWp3aJj9wkvBDW42ieowF9HDNExwwY
hWLE5zBe3nfHHpUq1UZUQ9zOdrwcZMW48F6VZukWSrgK5aY+E7keiwuJIAw2Mric9EiDoDg/4Tcb
KV68JJzmYxQ2sC9ZNDzjPS2WwIxvbUm604cJG830AjkCUL1AfJny7FIzqjMSx4/DaGscshRqyagB
sOUjhaNcceWccihfWNWPSP0hqsrRq+9/dV7ShkaQRHkqkPJjNSjeoL3V4A+/MBNQYbh5ErZtB/kc
c/1YJ8cDJZylNwQIBkcB7Sgy8YGrGuS1iBEM1rqOBBzrM/KRjUoAtUWYE5LeHrrFKNRmHacBnAyu
iAMKBNroXBT6MTSjfU5iPFpCJWCv7wc3lxCWY0A3H4jibWa1XwILKmqRGFulKV7+8vPVgWpTkIKo
hsE8GsNQCrExLYmNxpKpmiT14E7BmLmReZaU8fE9tJG9AeMkv0CIbxw15Yex2fCic/gLWmMbUkCF
yzpb+ecdOtkK0BBEsBpplOPYWnQNb2I8T0oWO1DQfeZobG6fN3Ji5vMGw2WbuwJM/uiN5zK3j+KU
JUVG9BHGiivVg5MkPz5v5URXqO/ihIqQHDr/8dhouhSR+acVtQmW3H+wg55buk40QRd4XDpEX51/
3k81TBm0RilY9kdZR0AUWxeGHK7/Yjeo6tZ4Wqz3CGk42r1vo48UytoHphibwabwKbTSs3Y4s6V8
6AiN6EIHE8n7ywn4eETGLhVyyJEq7cjvB1mIRMXu/iJLWmWRYxGiXJzLQGrG5PlbvFl2caqpJ3vk
/DJNL4F6U/3l1Y6/PxsgsBTN1UHHKi/unhGhmKT/ujKJD6VFyXEvwnCFEOcvWrjMXSHNQ7kMYp75
IH+04dsxKhDRkFfCZLzDzNS7StsUPs65Gs0PrwrtzKx0OkVrZKrfP7Ja1bpOzvNiEXo90bHuSRvM
Y0I39erE/csTTZvXMYNHB2DoeKLpud4oeoJ5RONfylOxwCrb+byFU52ZWQEmKT/2++Ndomqjkcot
ljC7FFR3flVR0xjKmUbmqfouXrEFNbNcvpDtNyg2PkpCVEHdDiZ0AFYwjpStsgyC3FU0VsseC9Dy
TGsfuyQgZoAYhPHLOnMcHVUavryYzc+thVfQUbHrjnY4W58Zm48RC6d99lVezp8hw3F6uawQoUvc
HC+GssOeOa/bH5oeIJdE2bJISdDmupYtDFsQVXMBeR+ZFbfunR4BSZjK+8/H8cMOCwZ81iCbqmoy
YdSjLNaANNqMYqJs3Rdfx8rwFoUPIUdP1fs4ss90/Tjpgc/BbE/IBQmqVmEd1x9Jva9EPGRCmIo8
C9fJC0sdLzvD2A5pfejgq8tmcSbmZeSO0a+sUsi7ASTM1fdzTdzRkig6YdcY7QZO3lmcO3vuQDOA
q50kLYsgKaR1mwYm9h1e1EN/0WJfnx60ZNTTcVF6MdLdRZ/VRbjRuWJFnlTWba1wNA5QcIWB3KUP
reENqAKyqMJsoS90q5o9qAcRossphrZl++UGSmy4LpGSbYiETLkVY+nX98Vk1NlezvBF/RGhvWuW
s2e3RTosM6wJU17d8KMHVEgDxVpj4bUbleSw/y2pRTyssfUqigvC7mK48MfIRoKIgiuCFzn6BrLX
2De7a62oihi7Vz2T1nlYe9UO9up81u9k6dLv7NDfYX9r6gvb6NXWsS3gLgu112XhSFyrRm6pRMO1
7WEUNuZGvQk8PYp2lBbIs624LhDaJiUKpdBQuTNRWjPJl6qEvLDzbfO2Gkou69eTNl/Aq5K97byx
whAWOxhkTnb0tbQns7XcTLIHtqrQUpAVT1mRoDqwrcStvCRE0cp3cIEn1d3Wl4jdKFfy0M8n1RDi
NC1bY+squEGPiBmF2KERiJYUP2BCn2R1nTiaVDRuABwaHL3vuQAzLG/hcXe9tUOturPa4MJsUTrH
l0OZFuui6dEYVVzO89XDFSbM2cpP9BgxYIeaItTly9qSJjdtaJcBDLZIPcqNJHx97TWqhgglotYe
w3hAGcLi2gUBxaq17MC1cG52Sjq7R8xkuDLn14WudOmFHufyxVDiAayLDJMhLreXiu+Z6zxT82Wj
eqqLlCZZxFKloaZkQR+4qVhq5NOvcvQ1W4Q04Sr3rGmLYD57GMEAroU+81zCIkFSUtZbQVR7ZUCh
2I02D2Ss8/QazaF08VNCVDOWyyiI6hUo3s6dE8D7QY4HJ83JJZm9Pa6TGGP5Qg0yR9Wj1DVaQbF/
D7S3HjXlLkStcRfrERmFKrEXSWTLTp0HukNBHrGnr0orTo/FnpEuFARf9o/aLptd3ckqE8KM15Ws
xY7aNcLR1VbepyIfVgJG/aILunzbxrrq2lE7XRW8HO6QBXgylOH0xVZKfQfBUdwNY9QcKrVJcEAu
BAy/WCw8FAs8STtygrIwLzVJI1MlTdKuTxv5wi8H09VTSSNwzah+g62IF3mTXCXS1K6jKe02iAHl
a99P7ENUaM0uiVoLqXPXHHSfmrYqyLqNFNgy8rrE3taW3m+YVDKVYb69xonb3reyHRxMr/qh9SpO
xNaQXrJK8uSqOkCq2SlORFrmgkJ8ct+RZtzyN7JdpEodZ1hNvp1Srd7YXdqvFFaGH0qqmluSFNEq
jPvowGWVse4oodr4ZSRddmkJT9Vk05+Mqr60rKB8SotJ2usYSt2OmagvJ9ziXSmwKDIlrl6S/Vcv
4D7XThga4Q64ZgqMVUYOW8T1qi5GpC2lEI9jm5L861UQC8NYkHeykfvYeWHxGnbTeozj8RGhbOjk
fmVQNtuGrjTIBfViOq6MeaY/FIMmbihu0F89c/TXYsq7XVL0oWsmHXrfkbwq1/So5MyyPkRSF6w7
1qRtUvfWVjS+xEpnBCQeI1DrQhT7LsF1XfdjkzO+1ju4lPcb5ErdbV1pIzbsuGhUVZQt474IHe7F
073Oofag5/6wDMu2eLF1FpCFnKYhPHWls68FZvRPdmAglOEBAwSfymqvoarvsQiPradE7+rLqvDF
NUNU7fWw+W+OzmO7VSQIw0/EOeSwJSk7W/b1huNIaHJq4Onn0+w9cyVBd1X9qUq/rVzla9Br61Cw
V4H98Q0SQinsFgXa2P9zrKIPW7N3T7mZ2WnIAFB+L22a/VnbrGrUf8O7awanYFdVUb1pt+rhD8za
6EyH7A0hNWzZ0raG5q+Zkb4p3LWqn6ozy9WrykxPitOrjm90Xe/sgUmcl9zIrMNQN3YdUce5YDT2
j77US17cbbPxNg/eFEsUSohEdUBnrTO/WQi+SZ/V9uuJftl5R6w9PIEUZNdMzSZ+bUV/tK20e1ON
yfkEx9HZt9GvReF7LWnMeSa4wVet+ig2R+E7Orneh3M1VEaQLeXC2litOKusWXvuc8+IXEDwMN2q
0VcUTSJzld9LtXYxqAcKJaj3YF7zP7Mq3zlPZ21Ls91QiAfNyd+V0T4qnFUAFsLmluHHuknhW8V+
V9zEjGabC2uxgaDodly+edofuk7L407gb9gq532r+gnIm7+QVsuf9WMdDYU2x/U6a6dNTbqDoqyP
i9ZGainfvcpl71yhviu688hWkyTwDGP6QMY/hG0/fE7LAaGmFmobfJE5GdHS8INo48I8USQOKGKL
oa/xTojG2DMPGUE/F3edu1fbGAXdada/NaRrYIydsS8xlwaIs06gXcJfpRI3Xhb0k/m8yDVEB3yX
JnIvi/6FNiAyVsdX6/SoIUidl/VxM6znpUx3CmiJA1Ci5F08GawyKtfzKrE7WLnxO09E+ZfyfkqQ
8C36Ehf2t6H2TjiYmFcKa/ICffVKPkVK22kpDQxNFqn1FvE63hCumepUFHygggVTi24HiuKyVXrr
PlEGVEhmeR6TGOoQh+He7Jao1ZXfxZhxxixpuNgTsHU1pH5eD78W8jyfQIt/ujb9zUPy5I1oesGU
x826R9J6UWitMGRgZlDQ2Cr5UARaPb8jS9R8/EVvdk0sxdoSEMRS61VjiRLKMN9uLL91Zl/Nco7n
L2cgHgqKc56aR7EoQVJxyxiK84bWgxItuq+hwXpJ/1EmCYKtOa8iqTRni70EMPRuJBcvamdxWLJu
V6bZV6WbYV0ovuwKlIbrwJWlBqkDb2i0kWNAHuQQIahNhY8q9pWos3Sf9HqoCrQsalsg5MVKgLXg
fJPrbyZ+22nI/F7wkKV+GSfzYLriUSdNgQw/pDdJJ06jUlM2TdhQoyPhy1jdz871osmcT8Jz2qDr
JuiUrBLHra4nP8tb1uBZz9XsPWltN/tpZiUHr2+UB88rPPbl9Oe150uuVdBIukJDJ4ilC1fvR/Zu
oKi8xkL7UBwWfDlc7EHmtU+LPn7XfQNVlkonsFLl3V3s56qVKnFTVrTOrAQmZMgXtbz3CnvnTcim
t42nJWfnx+zm12ZLrpU2fGPpQdbjDkd9+u6NeQVzyVDHn82kN3x9hrqhHKVBosu/uv6nbNvGlfxc
r+6l9sSu2qyTIZ8rjLuhRt7VnAM4Ox5uitV94tolDE20D7YqP6bSvW7t2oYUKMKw8uXm0FLfC6Hd
z4tzQZ/6l8kKoKFwkWon1kvrtt8LgWN+q+tjwNR+ShM3qLLsVEk1YrLfcyOfpqIJul76aTMaZDfo
11Jtf4tupTzdWeRF1N7J3Mb3GleAPjo/OMbuan5k3E5HG2PF0lYB6eeHROcBOIrfsjl2SNUHJ5X+
pFSXHLTOkKW/uUNopDMvYBmsec/yyVdbkz6j5c5EqasopzW7x18U4kAKC7pCiL2gTSCDULaabCLU
ncAYhrhoOj76XZnW96vBiDk/dFUdNFu5F6rhb90SDyTKyGw+SICPdFDAfIFdNa6srYt0tcRhVh4l
hVNjv+9WYkUg/6vGwuQvIy9kP8Lwmo+qgi721nwPDzL9nAlGKJpXnXajr0rOufXUzeI46qxGlOpV
XYrjpntxoVQ7YY9sUFnS85R/WsVTysbvsdti9OqnqVWQqFf7MnF3jVVfzM28uObPmCM7gxUtcTKs
huJ7MLm9cy0ojraVP9fpj7t5gSUkFh37s+u/3bQs/brD18iuN/TeTjz2zALuGIla/2otNSwWEO2e
iyX9qhlJJk+GWfVaFePL3Jf+mpZ+ozh7kVsBAc6BTUqSMHjf6y3IVf0TrMSfyhMfLSNBX5brUXWu
dNKXum7jNfuk3Y6JsYoXw9ylzRxuA3rtsYoGtnXfPA6J4x2WZPAXkfouTaE+pWHbVUeFnqLsKWNs
vmvgXrmXX+l8DjPISy9ZCuSei7WMNWEHWEhAkvnHJ+CydcD20YTqwoav+qumobDSv1zH4Z9i55Ey
dN10hxHmqKv/rLpGG2/4jdnHuWH6xvBPMc5AZjx+9sTNLyt2xJnLsO13urcdGgafytFYzOyGoud2
hkpCOr3rsF323no3NejPmc/cpA2z7Ew/NgWD8dOtlD3KSotrr1FmWK/dsD7r07mUz7Xcq1Xte3K/
TYdi6UKLxDdZJz4j+4302BX0iE36DVXgiyQJrO1J4cVWFRH0WhIJVtUUzZ1r1rFd1qyfSj9QKJ7X
2vgzoVwZeLJA0Wp2eU1hOqX7sdRe2LZUxGrPWFY4N4nJ/GNyb5JuGxIxE0GRcK+Pa1xhoaRSsvq6
Hwqa+wTCXrbHOXXOsCkPwASp34o+wIfX9+v9sFwUy/StOTnpthItuRLobRrkBDQua78bqL2mfHaS
E0yRC3Uq9f1yw4OlGQlTi6TNCGiMgV3RRUocf0y73Omk+tm7LWEaG/DJtNOhbK047d1Ig+/Vt5bu
6nM0pS/I+O4VLXRh8hswjSp19tv4OXoDxLF3kPIxH6+WVXI/3mdiBbcPaXJjjVPkDtV58KLFvEsR
3QzdnPH1nUdBr2a092N3nNUXnbOo5SHCfi6cYE0/i5Ql4tpb3xwUwLlcPkrai/RhGV5rcTeaemQ6
7LFTvvHA+i3dnatFKWje7JqRNkq/tK7I6/yKRF8obGwGvBuerzJD5ggrFsdBpV/tsmaMh5Tl0ILv
ardhtap07aMPYBfqRslx+TZnJBxC8fuSE5KtOwbIJ7NOfdM5q04MoyM2TAXZ19a/tTYPedPCJOWJ
ZPy6BaHMQvcVNhx1B8Yz36hdXxqx1NEXVB9qeSq7c7t+1jipWkCZLf1zP5LWoZrc1bnpCzZOaYav
UQS37U7LBFkS2BoiZ/nI1dOU3C9zZC9xbgOVNoEjCVfbmQnz2gWLvo+uhBEhLpAU2N3IfxpX7stQ
vth00Az89qDEIufKHxg4f02QJ2PTAvQFs+Jx1nDxbtGYLkdgPl8xu4Mu6mNDpRgrjwmfWHJ7iXqv
OvUGA+w6HwtdZz+t/dNLgZQnjbqMWk//2Xq4djnZOmz/j40sZBN3umfsFlfBfKPt3I3mw0II0bIq
fqvOpnfgzC1e6d/0I6NpB0Bvb6x9O6m62CcdPlx8GGi3fptCIWWz/50U65LqN3vA0o0P87CZ/twa
TzYxsI1RZOGM0yEu2k1+mWkp9s3mCgQHSzyl03ErC+b8rAosp3ioe/tY5WbgFeklN1ANLc4+afuw
0oodbR8ITYyQNC69fbY+jok8NMaL2b66vA4sJYSufC7r5MSeq6izi5idWxFt5jFDzK/244NDJ5ll
NpMXTQGL5dFEHiqVVa1+qr2M1kM6X2y+tT64e5LZuYc+llXBqaVcRPNv1i5dSgqiI+LKyt/YUOhX
LdlKdnuy5melIBqRZYjQN+GYO0fbizNnCYeBKdl6V5011MiUtwu/cmTY55HZ7Cv73ZOBk6AQ7QHJ
Cr9u/o3K22AKX8uHyFEI3e5I0XPaMO0eG/V2yqgX6XObXS31XbVPfXI3S4BI527VJqRD0dQ+6npY
ABNq65F+1Xak3847zfwW5XqwOtRAgHpYKquWdHZDHIbZi3XB2a1z9ICs5x3NsDRfpm1nepjmsS4l
BVN/c8BqeZqxqHZop5o7swh0Z7eW6cXb/sm23hmCKtcs4G/8XhnyM2LfrLu13tf5q+MeSu3Zbd4N
bn7bjuS6+ba7L5JnmxfQKg4bKyDqL9PcsZrG1d5VGSTDzoOn3ooj04bPdoBApvt5uTextMnX3Luz
s/vVHENvKsNlirctshjz2ZFiZFmU44cccX3zbSym2PKcdSC/0WDXO95QaahRIh1QLw4+BdWZxa1W
Ayd60M/dvtCtGFfgk9dgRPRE4oW2QfFyU/c9H2cyXATnBydbkgN4bEkdLbX3uhnzo9qQrgPAnigE
R/bi2MlqN7b3TdVEevW86tmxtLeHSrXDrFGDhZguswQEXVo/Y/mtJrwPEt2+HDpgJXXCUkGVt142
9X0yDpgjUfcFQ2/7eR9bIxrbITb6a+fs0uEwDDScyoM0z2n3Iof7pXpXyl1d1rGrl995xouqjM1p
QeipERgrB/pGtWaNg7EDAv9YpR2x4wN/G2IswkVenJWGbjb2XaGdx0r8uST1DpZ8pLE7Kmoa9ig2
KfNByTBXVyTh6R2V9dy38jgPcx0qoJq6y8hMDJ4gDGDuloD/z2FUSUJQQzW3D2pLE9SuP5uhPs31
fN1cZCvDtrOVoQ/mjlu3Mb5SB7+cxIpZWWi9NHyYRYG8cMIPxv3iDBsOO8IYsU/7xJKkSvswrdhJ
+X3+YUWfbc/PdVQpI2wL/rBD2WHhek1a+qU1HNfu3liWoM4fb8Ny08z7ZC2iRllDXE1bJT8LheYf
BW461JHizEcBipaO1RvRTewbiD2xL4aZ6xVXaz09DAXb5DmtF9XLS7RW6l2hqOGQ1Awf83ulEJpq
WLtJ7cPM/J3b00aX7VSXbdN3dmX47npWQCXm7h7BHdhAKLbUX22+RQH3rg535XI7yFGiH738qCRx
w1AoVuNMaMRetvd2qXKjaJd2rIW/jcA2lnyeNypJtkUdsR2lUB80W4Imdq+K5pyt4c7ShmiUzmuX
vpZFGUhGXH2oaFAU7KXKFQfdrqAhS/RsT+iCVcsHz8h+TMV7aNqFFrFCzgkiiL/BcLDvrbysenem
Y9rRlvZbEtIcP2mUcl1BSmplOyNvQ7M3D4osyRDs/Ub8TZMdZ8M7Ub00BJDn4xOeb1N5r9Ux6JVv
udQHXf1BzMJOhyJQQCT6FtnitcEKSeoZrv/kKHP7rN/Eo662W2WPv3iOZpc7U77BkAeew1Z6tQzt
uoxq/izbCpDdNe5Mz/fIPqgWGVR9dijT/qUwk6d8vEztFuvpDzdQ4GgvjMNRm29MVTadd0mdUc4o
4A9V2cfT/DhSJNTnuncOnH3V/VZpBqvxfeivjcWzKw+if83EACYyEdCjnqsufUnEwGXQBCypiIQl
EWROfzX9v5AZLVR3auhuSSErVxq+0gwnZHrM5TaY1uLiN27tsDPMYJT/9OEu0499qlGKlEMzovAj
0gn6xGzf1uyKI52OhlkE+uRGCLBfUkgj6njMWjffT+O9ZWy+s7jHgQkmN5wwNwym6admuj2eMkos
juPMLyWX5N5QmhfNe1qscMWTrR/mGkhRPioN46mm7NK5j/r2w1HGS5Vpvl0xulvGW8JPXdd+XX+5
zqMLC9Wh9q6b+6WFYS6vQ/dv0FmJZvNmL++yOA69tm8XN7T7jk+z/q5oPEVtcYM4+1vNdYub/3e+
zVx0LZi2KGd9uEorsIjSADrEI2miLgUlB6HO1yFugfHHtT4tmhkKIwszsd2pub6vmLoSpYkLZ4wY
9RmlKu6t5iRceKLe3iXsCkLgfpk3+4UqEZSZEqKQPgMsHyRwoBBJMHWgLQiUa9dFFd34hUusf1ZE
bQHtZD3mLZMsgRiutezxg0cNN9CGznVT9Egs5hEnFPB/eu7d5KAmtF3QeY2onokHDGDPCerArUke
jQZwIrwpyqoyynrEnJ4b5eUc4b3ftfoQ1baIkG/Bgv6otLsUlypahuSg52k4Dt6/YhtooYnnE/OB
CATQzg+ryO+zLblPJWIFyz7c1NybgeOACr+aFbOnShaGGlbSDIwiPwg1iadkDbvUfS4c7sZciURC
8D0S4FJ3D7ZKBq+Trun9ltg7U6tfADiMwGZT8Gw7QBwO00K3Gpw6T0v90S0JuCnFb9dIv55k2Mz5
RejL6zYPgXDqQBEdylTPr6ZyB/j6qRQ/tV1fe2t7Kcvfvk7j1ZFvhGBQj4y79OYzNoqTmqX3Ekfz
aHl/6eK9ZTWuPYy0HWPPVjzM3hyl4mmouC4t9Ufa0+9I3AtCxGha5a5e26Nm8gTbLqCjCdL0Wjfa
rvRu6KhL0zZssD/OtusFKSBlGrpmdZrn6a4Zu2u/9sBOZ2ESSVBqQCJNYNkxBhhFmfdbWh9dcKWs
WZ8zkDTD1HYg+o9T4UVkFxDhNYP7Gk/moOzE0h08+72tHmb7I/e8Ixc2gcOrFq0JW8OljMxlPnKf
fImcz8jFq7bNbzeO9yIzQSZL2FjedLCHgs/h0qKUc72fXPMiNDsUy0WT3hyIVKdHXv4a5SvbQHDd
wvm3NeI86p90QKUN41D9rNKB7FNCkP7Xkcsk04p/ZQJioi1VrKb4yb2COWC5FPpbz5FbxO9o4Q93
SgbJnFnMIuBku+Yo7m4Dz7rYdNoCpXiEkf035aeXkxqgZ9mX6TD4oNsxpMqur8Z9Y1thU2tBUX3P
JckujEw2NAIMlkzsw9C2B820Y3wul2XFK9iUhD7ZD0Y/hErTH7dhCJ3F3BkyjcplvM5KG9Rqcie3
NtLAUqlJ51brQqcHX2uzBx1Iw62UX6DMqyVeC+8n714LpbxzEgu+jmxdTdLrDqG53a+tZeDabm4n
ODTVz9agnrHcA3q3D3pO+1bqJwv4oB7S2Fn7sHFqhLLFfmTFCRUklJuMZzGf81w/ilHGlXxcpuJg
Zq/wV0ENW6KmOf0ZRrE0v8/L/LRN9b3ev+dq5y/Tcm2yMSaNhRsrPSukK3XCu2VOPaai2+tA85Kh
O5mZjFbTH5Rvcm+P0qV7mIyjlWdQ59l4dD0majo0Mx+eDINWgKG/B3vRaJtqN7apdAqaeWMQf+Tg
cMjaqCwJGQYsibvlKCYnbImMxEIdWWnCvbGYl6m0jqomIq81cI6k8caYNFl+74LZWoQgVo8gX08i
GU/Z5LzYiN9ZCoxPyc87tAgDVC+4HpuS4Q+Jlkhcv7ORSywY1AkwF1sx+JPgI4yKCVE+aY+qVR7V
afoV2/A1FfOX8FaDbrpydtnSgjFU8ETCEDbW+PUby8ejt0x3kk8ZVFuJYN9lEtEF8NGmbAvYIAEN
hB/FvYOKP69F+SKrdbhnlW9yn3XNq2t2caVhniMWBJCiey7nVRI6OX5M2Iyom1hXzDpZo0UYL2uW
/ijtciUy6tdu2iswxO+yZfTe6PviTnYJsooc6Lajfy1a7UtOC2PBTZOLPJ1Yp07OsSK3YV+PwtrJ
KTsRzhUmPOq2n4iqsXrWQm5NuYMOO3v5cm9D8IedqfyQWP5g92VOmtMS1W3yVDG9hEgybNYuoFJz
vXTZ1cJ81SWX7yqb22vdaTtvdYBVCX0KjDop0ch2zZNMDeAPb/L+vyC6Qf9rBZk0aclSMTHLO2cg
y6FPHZh81VaCudG8QPbtswpifUOFHlCNcCES/xB2lvUvzdedK5KHqS7jdGPJZK/uM53bt9ZfXFpK
rTZ2+uLc2czQoaYtD6ktwmQ2n3oD+L6mFJqy+2tU5zlN9Wvq5u9smM78wWu5bVXlmPX1y0DT61dG
+ZcryqshCVQp8FMwVLwSifta9aYd1pNNKW/+OXkBoaFNp2bKX5HoICJnp6JSkXnnpPeWi2AFR8Jx
SpYYscKhRk4AKO482ZMg8WMgL02e7X4+QtjsEcs2u6La3vKmBPAesxc9c8I5ZYqclRib3ZMsgR6T
NsYW8OnK7oGs2cgovAd1ATRaarqD7piI5Z9GY982AwiMfiqAJI3MOSD1ubpOdinH/tHSGEhbjdBg
QujO+rJBOurxgkOml5KQsTYCD3nFeXzOzfKpMbGOTKq273p7L03YBjAK6hmSiVCbqmc3TR/nfGnC
XndPzVB+ZTnAMTQsMo6nJtv+4EI+zG7dE80Tjkb7NuN3STMDLE1Yz4TjPa8LVJm9lYmv2OKsJNw4
BtoN29Dov5I3T2qPhoa/yhX3dlVd5zK7yDH9rCTrmORyJn5plyzKIW22NjamKU50oIBuOkhWuA3b
FBi5dtfq6R+4a0jO+wF50mFwVqbgrYJ0x1U7jLQUFY1ONrGbJ1PvhIapKUetVACppu2jcDtfa6mx
Wr7re/dQwNaSWHZUhL5HjBhiKjX8dKRPhUlQdPesKNO/vLRfOxcCQsexA1wIksYgh2vyfiXpTqyk
S81znK3NqVFsqNr6kKzaMQP6IRdtv5RVQA4eKoINjG9SxdOmJ3HdZnTK311uXIW8rXiNFlxYORVQ
hzYs3ZI0vcvc0/9uaQiGcVHmcVdV+OJd/d62xpc6aw7LXD0WAjSFTjPFwTVpykPZ/eZ4i2Yr4bIl
RG1prChL6kd3Le+5nfak8KH5Md57KBmlca6TUPZ98+xs71Zz9dTpRVWVuG2TD1chl8hynqT+gAL1
LjXWizUXJwnbJwvb51qMENMF2+o8doaIMrs6sHHy2Nht6m8LxLHbHp113ZcjEbjeuU7h6o0tJI0q
HB03SOgFay/f6Qq+sdw4Ft1EjTfDUdjnNP/Sb1Cd0h0NG5JbexlYo7aWO31E/gEBkWVG5Kw0WRzI
OkEs7sGbeXweABPzaUuZlW7Ru96bCkXcgxsARPNOr/hTzOOYJJfaNXxi9cKBSjrZ7U7VB19NfqvJ
i5fSjDtD2VUT3UjHYlXHDpDfAxzNaHTAwgXo3W0+aqiU9Pw8tD+jbT5LBWXXtLrH3rmQxg+byFIA
iOhN7BF5ga6tHO72j/7x0GuvelXvO/7RwX4SRRbdJNB9RaCa+BT1tR0Q5q3mP2M5rxOPtoNrQKop
GhFnBcQjmX9rBxiJPIryEq/4NGX5ktcmHbQBTuCEOvTLOBAsjdCP7E9mwZurM9+3OlpbAtae9JHS
pSkHpBtHci8jMS+BplRMbj1igjFsN0Rdxtmt/rmg6kMDE7whNtHOafmobeVOZbQzmhmJCBB7KcFK
Gvq0ki0IDQWeTrce9Pi2ubiXXOJ4zIgJa8Zve37Vbniv/XyDmya39y11ilPLO3uVujdUJdi87NTT
+zduFac1l/703WknIVmrU/LX27cD15Oq2o8+4YcsNmBDGLYugV0mImiwMYdq6ZcmsifNklGdF+d8
6y7VlkUWeTtVnxxqr4rclGWl+V8KLyTbR3vuv5V08Bvp0REU0Lmp7wBPIRw9uXgk200gPvQOxH7t
0N6Hi/Ns9jwHarebO7E6YFudJaF71cEsENJxih1RMqh/ThkLBpZDDsaiJVuktygMb53LSp0cgMJn
2lSCjiq0jygByOBUj2mmE2PG1bquH1xjIVX8TNLZWYWmRhmXGu8o0RT5NjsFdF8RWmoaL4Nz7Yrl
s7adjD52PK7GVVvtP27IowrLMBTqRVZFzJYvX68eNflno1lJGWeW4tTVwU3f4A0XT8B+r8+4+/3m
9libZl+Tk0ZaQlRaLwmEtXzqlDRY6ksFIG5zuMaW9du50pG1pGuvi1Jf2RT4pY1dnDdEQ64Nctl5
6gAwtbd6u/kWvVfd4ceaFLlf9P5PKvp3OZ7WYoGeygBUCWbksgBZKwS5a9txKC0fTKZU7h0XQCuR
Z0naG4ElIRpr1BwGg/7wtA3lftturM9yqlserqEFJez46HETGRU+3VtFnIDWet+p+lDYtGCDNr9O
NTmYjvwrTC+q7O7owofwpo+8glXjXacGiX33j1f9KlDctTzaHKJbdvmzPRjXZFk5liDcVoY/NNmx
h9cv83I3z73vma9D+VSbgZQY3vnXQRlObbrPx3OBwRrn3ObtBZNOwaSAtmMlu+OcYUsdVdKhSHo5
UKxlE6j39ux33rvevdrbezWrvGgwVCYe7l8LesQ92taD02gRiAn3V14GI3joqAJxP4zL96ZEnRct
+qe2XjI7niFVoG0hgNcHjeruVAKC/cwkOKGqoaUbJAEUS9xzK5IpF1hf1fpegqCQ0uaeSWIBC9Ae
xHQ25l2SRJylsjwUw7fJwiR0XtB3K3Ohvb7qHWS2/bxZz4o2kRF6SsyPoaLf3FUwdrmd7WR6XQjR
0ZDmsqXCiib12TW+lgKVA4aWO0XO+8H5QO2gzqGOtqvypkOqb8g3y3e3fh0pmEo9R7l7bzFUWs1e
JwM2PRnVblKOAOh+aUdN0TIQ7syZdQHuej+KF7qvgCUZIS9w4kBzfyj9o53/NctjZ+26Zpfbr5a4
u5lqK78jXBUj7/CjGGU4vNnVzlEvtIbV9u2WHcsH8Okt/jjvSuMsa8DL9sVC/lU9ohIoyMfU5FW2
SMWi2vrJc+Yi0icZKZTaF4PY5W9dgnyTmJ+bZKg7Wclrbx0mJSrd0JxjvfvHBKsSlJB0rKYcYi/f
or65liSYNk+OUkSIw2r3gG93gA12/QqRGpvc8exHdcL+wz8CjpeHlrnK6e5KK1y05xqBIyorx7ms
PRzwe2l1gSojvUG7fF/q13HZKf3rJD43BwjBvWzyUmuntvpUBzPs1iiH5dezN2smAYZBoaZqvi35
rszdSzWnB1t5mKu40WYfHdYDUCq1JkheUvz5Rlh6DxNBwFOyp3hCtRs5ndWutj8WU+6aVPhjc8xA
KggZC0bwIQVSpxgt1HhpIJFdi0dteUcgNA6HKXv2Np+jla6X/quW+FPO1rybSHFJtNgo0Xfd281r
r+8ol42MRpYLptD82aFS9gWnZwS2f2/favGcWNys3ww6Bxv6DIVJggLP2CdKxwvwML+QQMeb4mAq
8Ix7gOeijflcVpHEJcOORd8m45T4gqK5OD0gOpru/qRWbzqfTmSPovklWhugwFQerJb4YaQsWRVn
+qGQh3EgIYCI0fy4rlFn7iBTZop4NoeJ87MNce7sieNmMi7Aoc+iyV+2OdBLVH6LPBk8dI8BQAwk
O+KyB1bPfeRUlYgs4u5UfqvipFE/vieKTHo0akrv3eK+KoStViEqo+xeQQVWChlycNqS0SgiR3gh
o5KNSU59GdZHAwQM5xSyte26KFFyu9YkgEN1maGp1XFnyfPoTeH8mW4/NQ6B7A/6BMVzpOaoa0Ag
CWx4l9vDOuwrkN7FPN3eLBQDKEi599qrh76NBVSkK/wNOmtXVwRu6EZS+n11gXl4sfrTvH4YyptE
TdOYv8Z2QM7R53HtRDWG6tUNXbqwIb1o08FAYYEiMOPn4AUR7oOWnrTmuZrIQLDv8vW7qM+9fq4W
llwsF9WETP5eQdwdDnT2XMpYh6GZ/cz+j6PzWm4UC8LwE1FFDrcCIZSTpbF1QzmSc+bp92MvtnZr
dmZsi8Pp7j/12bSeASnaoaMDlQ5/Ce+/ssu7u9VtBNHTpZvWHTIkUTRaFl71kPyoYdcmjTMhdEto
ldj9NB0n4xkNHr1Sobt5f4+6w6Ducu0zbT6MknjacxJ/sEIs8hm615pxn1DMyOs6+5w4meqG/1XM
jp74Vz/ZWuYWWX7aZ06i7uLw0Pe86qo3IlmYpfehOJKHaKu+jWBnMrcFmmsMD/xji/LkCmgmK0Kn
ScQE0cnnZ26G1Ihvcfowmv2kHYmsbPTzNP0M4VcrZja1k0CQwtpMso34LER8nTmZeOhFQlPEF5i4
ntqKSazEakFBuP+0sxlXDiYdBv97H+0rFtpwi8ZMRUAZIFZ9bRtcf3N6Adbq50OnYkGAVv6O2xY4
1Z4/sG8swh065t7OlDWwlSGuC/37/7hf5IGdcM6CZ1a+lyHYMoxNn82nuHCrpl114IZc0FbwCuUv
Atry9KT9X432CVyp9bCUt1l1A4LP4YeFcDsThppmt3p+DyCmiHM7yFHoBPHVZ+yPMOxm/VfDaBY4
Sbqd4qMeeGa6yQqWbnfvE+d69D9S83cQfyLlM6vQdDCpNcG/tvwwIGWs67h4U0B30f6Qs7SVm80Y
EDb2T5BJeZBFW9A9jh0CdWdUHglSzlrlp+j5QIq38AeSvLnF47Az+9ylJDf9ISu+aIEcTfuck3cV
chWBUfYdYysGLlmB+9YBt3PhzVWGnclyfO086rILm4jEnhoctm9hYrjSiFRz+gj6D63v1+M8Om3q
OzGCeHInyZqYV7NwaOe3nItrAu2jAUwlN7YqFFjwg8PTCgwaCHkdmMq6QM9pMETVORpFbZ2UpzLc
z2hX0sIbbqkun6EuCuGca64gocBSHjr5U4Z6hLVQ3g3xO+YcpjpAqvIy4Ut60qTxgK9bqCpE9wYy
IBLh5PhNz7wmwfhyseKH6p/19o46I413ivTQG4edtRWyFmghdqEhkSOwWiQTOVgH3LxRcohrzc0t
IlhwPyl/Eo8GUMcO0r3c3EXkjrl2b1Mbze1mHq1VNYzqqtX++PDC+Kyiy1f1dcshHZQPvm506AR4
x9K2/JOfXX3rISrXVtuSTj/ol7r8lw0OYedB9q7Ox5q4SHkdzc5IoChWhISM/5kBvSwOQgBbqdhy
AOVOcfbIlymNR15+SDSdgSU6Zr6E055DGGS5dDqkKC01WEKMFhq7nnj/st7G7Z/Qf47BtQRAH2mI
sVg0UWerKOW1NYqfZDB5qKskhikWnYngmmgtWodI+6d20qrqQjeiVZobCW3aXwMh3JtXjhMarIqn
WG8FOmnMC6dkAtCVEV7bWBtXef8QhSsckJWfF6GrD7S9kA7XvB2ZQLWjYqoeuekiFhuJFuxXRMCX
vjojpJkHIPiShk8L9jvUlI3e7s2S5VpuKK7zwKnMtcAARkOIdRYIRiXBPh4TZxA2ufQ2FR8WIH1U
I76Oz36sOB00NDHdGCbUTUjVIAsmurfhu/wvbVyVSO8woQLLm6F34uStbODl22W1XD99EpZfI48D
7wkJnY2tk1JeZu1nismIYZfe1+J7ai7D9AWpbofTuzptTX+NCYhcXJS59J/TMyJDIWTgtAf8qiqw
kmkvQghUdPK2G/ciKv1Y2aNEsMa/vIUMFZhkqzVUmi+IxyiKbdBqhGQOsw7RQATZS6pXgf2TrpRK
aO/RZAb1SUDUPImOXE92pzxRlEWhJyCzG8GoiwSaduF5atwOrNnm2pok19cfgfSRMb+io+jQ4AzJ
X1Z/zY3gSMZXzB0lQ/SCJXcCgUY9SNNRLS8SMU+hTrfAsSAYu3Va+WckJUzLZDeOXwO4SiVvKm4n
Umg1ZT3EXly9mV3LidlLJVVzoIMhEYf7afiHi2BS1+L8D1hgA0rP2YP2zJVrCGJXeXr10ueTYIH1
rnLhg1gPeVz+q1rFidfGu0jkxcgBi8pNXX0m8VmKTpPqzsOw7foPPAqIlTATxWurBRNgoMMbFpag
26NdaUvf3K3a/CjKPwVa/S4+dCCgtYtQYzVxDBod+is5Ff5fTN8nJalrqK5RXhS0UfX4ybWh84e1
9RBwtxPAUzjgXvO/Nva64hERI90hqVWeZv4hM9Qi2QurN0P6k8tLY50iaLDW0t2ishlbG6Tk8j8f
vAMrAixfSnN51WObnewrFVI3568pT0Py+//WbTTK86mQuEPJMT6oUeFAX0ZihytQWpVclmlEQJcB
JgOWZHi5+ZTrFXihzkcf1Q9l/M7Cm2F8oSlg0evV/MBIpAdulZ7q+Teo6ARqiFc7yl8potayfQYh
5ZvvgqHfmgf6x8ARKOGEft6bHnzjMGpufys5ATWpwWut0+yq2AUaUobImTVHb/7Uxk27rSS/NzNF
xEJF2JxywxlPGorPRcEpEa41O1pAqW94GNp+5Gr0GRGALIJsH03ci8OPNG9nIiamQ5ycaiaclNxm
0x6i3zjkyP4V+XeJjMWYpW2i/przK/zWUEjIwjZVXqHF7pMsPqjtBkfaul6O9T8kn6ZwE0pHZloy
EVRm7T3uXz2CItVC4bWRzOM0naPR0XVXm4gC9TdR4orInaNhw7UiiX/QJ6lw9IVdJdhjf2cM6WGq
6/nUxTUzItFXDbaa0OuqcmPF7N7wJ1vH28F0IEm/enA0+D0tVGinoNw963q1qjKPNRt68K/znwog
dG6oa53rni/FPaomrjW/0jKGtP5Rw30vkWfmOyJdSZQ6UQ/tFfbHsPREfqAk2SfG2pqPiv7WDXur
vIjB3ofQ8J/aDfVcO7zrAnjbI20q6GM3Dxm6YGo/VVRR7IVY6WzyaZN79dN2nPBX2P8Uik26GXlv
/jFA5CqhqX4yj3RLAptn+uCipKPTIIHroTIQX5L+G5cMwtA0ttY/jfKn1t6UeNvVga13u5LXUt7k
/l2bT2HrWTEI71GCFvBV2pDlESvU3rvRf8bRZ4EwrifprHe1wkV2Jvs2rzxEsjE+iYXX6q0Ycq2v
JdMmgHTAV7vYwVYNQJ+2pYjPROXzxpmIARMuU07HVGyZV9NxNVkOpjfNxPQ9vmbqE5+eyEWdHEkn
a1DIJhCy+p0Rr/f/EoB1uQdW2/l+66o4xTlPVugm5RVxKoiunu3n6OQL/8LiQ+hdkDQ1uYcZRqn8
1adQEHdRROu40fDijdwrtVOrrq9e2KDSS2vyPqP02kw3aLE+6nitfhMEdn0BgLJ4m7gg4z5y/caj
E9fkU9IcpvZXKhOvprrXvDRzByz1uVyAZPQ4RQSgVz2Lgr8KCFOpFtCTwTZ7GeFXKSU7vfwygVhZ
DmD2UBB2YVxyhheMYKuyglWnQCHHqF3BPFQdeJ+XEdLYuSXSXY4SzC/K9rj7FHwUNe02zn7/b9oe
kvkWLlsMgK+djGi0hjuXOGbumz9zWhLtEhTRzOrxU1UwM506UEEC68wwPDFXhxDG0jcJxyiLjrib
lcyziksjnHuuaWFPUAG42EFu6ClQ/Gpc99jS96O/izQW0jjDj2ysuvJ3Jk4+bYmpR/U+AJ4zWuqo
gJPnBCsR/szTD2tHnI5mMqsOMgs989FD6IFDGTKVV5ZTuWmKi8GEGWs/y0oLMZZsliAkl6S5D7nX
SEgiPV+55hZKCOsaFMpKiDXKCA0WWlf2nqABKpx+RG26ZIwgbsBuVv8p+m8XvGvzXQt6vntSFpcR
D1RDWPIgGtH2peAYEJEP/I4TzJr7o/SEXUp4+bpdwNNCxcLk02MXQLULqZBnrvq78BWKGWG6xbQx
owdicfNboq9ly1aTPUTCoEHzEwn0rjXH2biG8zYJjqX5TLtdQfsoOG34UTEpZyOpo8pKvOD+4lyY
F7hKVsfI6Wbyx5XSnXrhz1BO0VPwcdVgdaqRxkCHxuqy8GIGG6PWnGKkw+OwxoHGYGWygBFSPash
EDz4uOKtASxvY7bJSHA5y4RnXSH4MRSxspsWzKw9yFQbUS6efX5DIz/L7F6Ii7MPh8O6FT7IfYz7
TUhoY47TdOLQzIQWXHMEBtRJPTwKAeLtXxIIgnEfYLoec9adAbqznQZWsbz7iYkLCQ/+p6rcy3Ez
wRNgDFQBrrEsoZ5CKSgO+6DgvUCZtJqOsfnWQZb42OXo66oHCh5Fp3V7Fdii2GvR+H9i4s4pE4jX
pBvFQtnN8gTl1DGyngJWEfXXvoWSEY5dwhXo1PkNnk4YNU+wGEPgpSW2G23Jp1iFrJMxXrHyGar/
mvl7FG7W8CWXHjgunv8VzKbVkZWqYgKml+3rlyTfw9YHYLKhAQD8EN+6TbUnGhQnhm11ZxWWTIt2
ebXyMftoCUEcLbVNvltw4FG5BcDoO7ZiavzCN+0VCRhpi255I2B5inbirNyJ3SYIkzaxrVeYbFay
tM9C109/CtlVRaInbQn9+M64G4h/hsWO/S32x6o9FTCAfvWrsIyjByBlCBdhkPHI5ptAfRJLSdua
qT98XJuO10k3v0thHc+s3xhK1ONXiggW31naD92DPQTYjoFaaTxACD+az6S+RNlpTM75/KUicFBg
ukosK7sQcMXYa9V1yaeeqMasdVJRu/T7Bp0K0IeCzfBSqjfTpDWrPVnblc3an8jqhM3tvaC89OFX
nwTUtp43umeH1rwxA2QCw4+WeDg3evNgot2M0WT5wbQaIBpDc3Dz6K1V6NazP3XcV+IhTPm0rI9q
IkzNRFPPsrOzWL43RbnOhhMqetGkYmwj3rli8BpTPhjDJYk37AZapxJmfP+Z8y1Y6UmIjsvko27N
fgtmlqa3ScJAo53Vn1gqUHBexR4LO1uMsn2mGyufHVYghTAU7FeaKxorE1/TdZAuzHNlcolwcgGj
2zoTlHxSWDSXrA1yPq12sAXrTWaTQ3fI9e+CLpyaPK8FrsQScwebveiYwkohEuNZcMsgzcyqP3nA
j/2SmcAnLvmuadYi/25xALGbt1x2yo8e2aR1xs/GhBA4UYkuOPlH0yTC2/r/V/k171+nwPRJlAuq
WLOg/yU0WaNdM81pRXMfjp+ZHgAFdCjCKTco/RrU3Y9+fJuUwbVSGQWWnbAIQ0Un4f+I/ZemvWUG
lnauIeTXGVypWv8z+L/VBYqkR1Kx7N11upqrq9rNeuSwMHWTJQAV6C0av3DK8IinyUvC6luPsk+f
3VEpW3OOOjBzzf1Ht/iBfkVTf9llCafnmuo+pR9qPNDuXlyTmpUHfyRg0jbgiA6Az47+fJllHiXB
GOAe/l7q/9QfY2KtkKvLa5b3sbveV36tX22KbT1NNjGq4+lK86cAtqhvBBs2Cad9o/fQ+Ge99iSF
BbfRus3lrcw/3egGMaY+ZNxFnXhWmeAkqt/QJSWRM0WKQ0UcS20VN5S/OsJRy10+sa/ws433SyMS
ZvTrg7TK5d0Qv+KciAx0ydxj6m5SnxKY96J22/HtNbRtmroVUcJtcyS8ZgEgeBjf23arKbalHeCH
/P7LTC85GapENWTxPTHPUvmEvEMsq+pLDCyXB7G/YsMj2FvZpe5vcrHFrA99VKYECfQXAG7F3PMR
+xHBGbca4WuI+XVud4Z4EcRTT9VH/AN3Y4LWycn3IGGoQC2Gejwoj0NQrfW4t8PurDenBJBdas5R
d5wirlKAhiz+Fpc76QB21LZLjV21EVnFW92km0HwkWOTnh+59iFrJaBbgqazARH/J8UJPOI3RCWa
sY9g3ppo4rBUQBzuA0yw4r4wXXF4tt0Rz/2qySFh3ssCESG3nqrxaK+CciHFBQEfNIV60fsrkbQB
XYIs39X3SnvMw6fsr+Rq3TPDFLcwfVuIWXJSuT/VgCiadVh8RZLv5ZoIu/yvGp9hfhv8my7TlzBA
btvqPhE1TTqy1a26AUvyag4xN6zmnmEYklpAQYwKarj4ANr5eu4gMtEWpFsf9NW8JmytmY4DobDW
o1HZFNad27oB/KXp/4lNYBfJTfPfVFSOrQbuBfyPIv4QK6NjsZdWmks7xmXpq4zOZoEOkpBd2sNK
NWyZzGOJKAIPXhjbE3vhSu6O9GIMt1hyJvESqedSOnRk/+Yrtthhb19nrDEFMzZbO1Y+UEYTmkOm
hdP/ZqabAfrS0nSow1UgnZKjL5X/ZMyHlb9twkNObx0SXVA3EftD33RtzVb0Bh1kE71b3DrTdNXy
HzzqpJnMyN1gR1HVy+UZ2r8qQsTlz6xwZXPj0yNxPzeUjcW9c8qlLzIa8F4G3aGujv3PLE1kLc07
tUxcgPdMffIrXkMSQjPy06CbyFFL4PnGA2+CZEcf6FM4/xr1xn+E1l7kAVEtQn3Vxn/lckXxltfx
b1a8+FDhhfPg1QLDJd2GrUXciz7C/oP8OxUwslQi9KMK2k4RsvlBxBgee9guKAacSyAPO4M3TAVN
Y8kZlw/XFX4o4ZOTSeKUMcGvulLlWfpNALCs5X1VbUReugbfaiF7+PgSDJCxhmRugUIPs/9LI+ID
eGiZrRRexVo+IgkVGnyqH8BzQEhC11eeMjA+PYzyW2l0J+KWBt8YgSKGT942Ui0U9Q/Oocr2Zo7U
AZEGb+oe4Mpiu1/7gW6EeW2M3Rzcr9hNxo51einetERGrQ24mj4KxTXEm8EPErP50zp3HeA0QUcp
lbBfwz3Iz7Bp95b1ktJHzQr5VIrdxmQr5ikMzyXztpARgU6/EZrduhbPUU0kcfnbIRiQHMXYxgXq
eJQMKAvTnpI5P2P9GY+X2X+3ajfPdkHzbGPax+IatoCwyW4JCorLlwg9kVfAAm17aLEcxtqhNnZl
GUEr3eukxODOwCLeDbjj+KmEb3ipTRGS/dQIiWOI53JGP3VDGmDVuF4vvuZ2y5whX9gIR8d7EKO3
kavJ1Jk/xrVaThs4QXZCYdllbqrR0I7/IuMpg8ZNEigRP/OwNuJ/YnCysN1U1W89730+AXACf0++
AH9KN7l4NDKy6D8B4QqWh/peFN9CfHJZ/27Az/jIXfSniVYRGTF2Sgos4eJi8hICVl6d1Oppjtdk
cktzO5zi7MgAQ0TIELkz9an4y9FSseUVPyMo55Cxee+aEQSpdmsRB48MJbmD3kobT36gO1N0b9Y3
bXFTx3UmMeyvRwWqoAF4RmpZ9J8ZipQgvwsVNDNQtH6GpgKq7KE4dvn4O6GqGa8kKsjjVu3ehu4l
56hgPkkF81NPAbkOqsegEXzE8joKxVpTm62uXkb9TSQIQrQ+iwRjwi3JaCbGtTYBX+N5sdV3i6nO
qv/Ik16V5iMtT4mKbGarjD+Z7y3mFHZSOlLkTeOvhfcuQxDKV8Bvo53y0WfgQGSU7GS80knwhfIi
o43QERhtaH8FC+H3cFNSJO+5F+P+UZptHn6hhI2MW7KMNxsCC3z1NNJY8wHH8V/df6GvIl98wTmD
7DgSMAJqFBpuOTJ/4zHFL9qn59x8E4erz2ebIeRXkeOv0bLC7sDwEMQ2uHhg/GhtaccWai4GU65t
NHC2/GoZTUOsD33e2gJxIGF6iVD6S81KLd5N0Zaz9UQY2rBBcd/FNyPYY/2Lyi/B+NYgsREMQvWr
XNdNtAkju4rY9ujJ6n2aaRxb9ANvaoTl1+0+2BFry5cRHXGLskRcKlu3xgExBNcqYOrZTsqPkuCx
Qs0KAI5+hAGxS+9NeOw7rhCCCP07GIZqsJC4uGWoc0rsX24Webgdx+bSt75j5adJV7Du/6GF2jRD
iYqrIRzO8mrKZQ/UPyc3c5GpNy918Uu9lGqBbVkNkABf+yo1/KfunqUpsCOU759RFrJmNdGAKzQw
CV1UxnfTiuK9/Y3GQ167Geqa/iNIPgZajiq6CAYs6kio/STz82GyIHRA+qhvcgAp/GzuaYwm+WDo
vKTMnBQ/tXMF8dCNL0EoPEoAzbzIpdKy7XJNykjt/8qgSIbdKid95nx7tU4mhTt9RbMnh7T484tM
FQHefhi/VP0RElY5+S8hxi5inAXhYI7Pmj522kT9WtBcIqkj3CLqfS72YKST6jX8IMp3NHz3RJbI
9K7psB/UjyzeStO7T/5Iox4DyYmRSC9jjd0N2IJQjplPluHi7FmM2Nlf81Hlo12jAIPAkru7gjqk
5AgydKXRetaPqn6alF1ivGcpxIKHphu5gvIAo/Xzc5s7uDdoYh0BMBld+cx7aWKYFp45LKlBtZ/N
9cx51fOeRSsmzputYGAuABX4l9RvqgEI9zmnRED4f0p2ELW9ijABS3SPijB84AtTxqes7POUXpQj
EK2XYbquPTU8arwYie6ay+P8UYpDs+BxzR4nZRreFKxgMo3LSIeTQCxOwW2s7mWi0cB+mmxhLTaL
9L5h5u52SEwwAGdBvuqC3ai8pMFAbOzoXyLCZnJW2ukcY2As0vcw/4qtq1bs1Pegta3637IBg/hI
FTctcICUoXdGZCjzedJY1iOLGIRVoN/Edjs0FTqtlALNZOzL+6EPd30PXMxd2xW2hCBxUdcvnsU2
6JxO9CbFFZKLXzwL9JaTetXwBcSo/uV8neV7AYcWyQ2qLX/JsicxxrHfIUH+mwtn5sYMpbaAZ635
rshvhJHN6QsQ8UE1nK3u1gz7ujm1+j623slgMl5teE1ncVMbrIRBx0XM0tA63ZC55tSTcEh410Hq
fyrhVsTriNW2mPQT6vUG18eq/hQW/qNHOwvwB7TZcRBMbGta5JjVd+av9YEOJ/gVxvWg/gAep76r
EeKgSMxcTDih9F1W1kpHctMBQKjvCUtAQ3CFR0qJQH7uYiKQjmpOHthjUtDQlE9D+NcTs5AGN7O5
YBUDiNT6t3ok6ueZGAYAJwNE540oG6SBpAaccIHlBPzNyASXO5CMQHwpyqfR3HMWaQjpsU+OxIMN
uMdTf6dUf7g6dfHLnBzy711cXnLnSoLlYNrjSf6M3Tkqbn3/7EuEqdbbSFsmyK9ILjd6ep0w27Wo
ckO+FUUubBbLQZcNdrnIFeExrRhHjyMGm4IQPVF+tL635EMRbTm/T2CZDbrFju61OOSjyy4FxNRn
mVwZw1PrHaH83OB7I9mH6gneCB/fV5WUvGrQxJrpzNKFCVBXj0V3HEJnzHZJ6Qj6OsD/y/ZKwVOL
VwOQmZiPULub3R/BDqVxGYs78kQugyo7UJLrmNd4PdW0z5eu4s/AtJLw07OMRUIUXHl5eKh4z5ss
Y8HzTUVbPsfDUojK0Jvae97e0as7cn6oqm3LahCbe6hUX2b6CEKmmlUqeTgZ0IZkxq0fr4D45uwk
xi2Tj5So4UOXUe39I4bKru5QzFAaUJgRNaywcZaZc2UvlnO2p+PDlEAlb31xl15Zcmu73m7/sWBr
EPlU93P1IZnU1m7cYLFfSxZSdmdGZR9FdxREBT8vUA78OPpe864xm4W8ag1C7QRHq4y6PCX5KLeU
PfY7DvaHfhCtTV6dO2TzLB32u60vObmxT9v2QmyZE4EYRYFxYaXObmrx1qwaGWJ4g12blaYi7uZF
lz89ayNAan3Dz8wC3iRzk5oY5hULzqNHb/b3vuAVBA+YYdfikxxvyZ7z+1+yH5q6d7oI3WAAw3cU
5qvWETCW3cTuOo7Qr3st/UoIPUnH30K7JCU1Giipdk0ENC3RY+ushhDtL0n44U/vLRJ2LqT3KPyt
WX0uEadYuWXjzNboVKW1EWj9WPWi3s2lVGLzTdbkD6L+hdihFcRTXyCxwRAL4531bwGxks8wQhOr
qoSUXVEfMRwLSGbRh42lraO2qbV/E9kdPcpey/od890Mi2H6P4P4LsvTOlBjR+8+GJSnUsVjiLyE
hKgQLYYKCJVG3KvxTtDW/UPP7Akvd7jDJQRoW6YOxb0kxQ7FrwSab37VxXqYv4Drtf5HQlExrgH8
mJ8SaZfrh4r2cNQeQ7KfBG/kAckT6WASDEihkdL5nLXkmuTA4KzaMTjVjFJb3Hv/BhHgqaWhNUiC
uqvKsYSuqq/CfCTSyGaoxljCLZiHrk58C5lKQsV2lXXPZ7CIpdV1LC75dUeOXA5vCOxTGL8ZbRYo
AulGjU4JGb4a4zymJ1WruWdZmhd4Gc2YLn9OBjkowO8tirnsKJcrg85rQg2LNKHacMDV+KSJ24DZ
X0t0hnISFKoVmE+jv6QHy5/RdQviOtZsMXhX6o8q/lUjAkJPDYwH0KDcPstqZ9UsA3qTqcgY/Nu9
Ol54yKQqqNZpSTsZ4Ostm7VSxHcg8QQdrn9KxVP4UBCMaK5seSSn+gJiQa8nDovcQ3Hva0cUz4SQ
Oi1qKG578IVFcoHun/ul5D1IR6QH/ROLCmvJ7ok+u3pvOfXYPmT9CzObO2s4kszTxApx9aaig1aL
djUJnTONSNn4vbmswv7z5cDLI7ZC92PxTpKlnQvdpTJLuxChdXzirUbYcHGjyvesfo+Fequ1T/zZ
dfTh5xo1C7Wpce2Njy7CxQkmpfT3CTyWoFK0tNJmTsiEjk9d8xfE87pBVCfTGKASHIPJU2IVLXZ4
qcQdsBnbjwEOQ6b1xhYIqigRJrLA1km0V5Jtu+JS18cA60EUUe3i/JFi/7cw4FWSK/iXFP2jkq2J
VgYAI5ZiiYWVdXClRd4M1KI+Rzm000UjRqhc6IPxtfJKJVul67dV6FbwbmJyzdGR9qQhYQtzZ/9v
Gkkk/rRIhIMqhLFtDm2fOGlzzyrGMW5FU3NZyRuD2Q5RuRqgG3E8kJmUOBr6FRMeeo51eCyIIcx/
g1+imMEEE3gGF2I/H+fRX5s6qhUQjLjlDmPGwdtkqwM6CmAWZdQ/rSrZTOpPpLO4i+IVEh+lTm49
QZXoM84XEBcHd2UOy6dOEapFXP5Yp4BQR3IUdHywbHTx5LgBNEM6Wxyxka1j5F35+K/IVW+Ob2ME
r0rhSND/YDBAXI11TNZsWcKanyyS2O6NTXlnZGY7VbEQYKboW5svySfzoG6SFXRFHG+zcNhOltss
xvxHMP125hWDFQ7Lq19zD8Lckk+m5ldL+BD8z8w8kLVoj9Oj96+p9KFWHzXBeUwH8ynPT2H8kuVr
STZ8wAtXU/WmEQoScoV2hJQCcoEHgmZnMMNKzii5//BN27H0JqZ3tX3N8btkHRtotMl8iqh1oDxj
qG6N3fDs6cISAk4tcz+G1K3AxyykA7nMs3nKxmoTgnpFzXHx4JciKq76N4nN+7SoZMN4T8rwt1XS
M5JRmDNVk5iwqqWzWKNgvg5ptxqGpYIR7UFEZ9KeQ7Pc+zUKwPcYsTwrbc6zENphyN9Ab9BnsZeC
Gfb4xFoMK8QlkzImuzr2i1JTCBdZHujwFPH1Wz11Ri7WI9nx8Aq2T75HrbNUTmVuqVTPRwDboz/R
je++hiJr2oAbWzkUQwVxW/21BM0ZnAqiyijUrNZWIiKsqnXV1Z4oU1QRKo49TU3kI830tPo4xGqF
iuMu1d8xMcZpUzh1/a9qg01U3kxhp7XeMO78vDxHpGe3PBURcqpSGF77ae0THhzVr2L51pcPo+nW
k6VTC3K4cN1CsbqMVQS3EINsybtS1ngQLaGwbf+XKfGp0aRfATVTSEozAhW7A7sUzDdFP1epQRwN
BYbMEE1pEZ6OeKk7J0WNAGqqW9joXMpe2OK+g/iICY6Sox+cEaty6ZlC9OlbVdvLMAdIUn316hvv
Zn9QY67bYaM26b56l+ltZojkAuNra2h2kLyM/n+zlpdQOSOaMG52JIR9ozglMTtGQiw2ndsghCR/
N/ZMOADh/xyIe5ZQILwMNE034QvnGUSR5g9a89BIy2x4VfVLNLCQFAQMhj0ZNhYaGjZ6Z+p3Ufyw
0x73/0wGoVvDLDflF2rGkxC/h6jPhQ+Tlo7+rDbdDo0v+s8oQFgEKbqVao7ZvmyJBFJ2YusImnwU
g08RvrpEpSLagHSXUtHObBx45lB1DCJqvusC7kvkeLPECvrkoIVk0gN6imgCTWw7RvFtlJPbjX/E
zCSYI2oEasAx8PrGrx4qJ0Hd9OKOzcD7JDcwXA107goPe0kHIziAnsysSawcb5L+rRSkBwBWRVv8
L037xZowkjtHqPodwS0K0OE43GN5iWFdtQrgm+akgRdA3IV4fxxegvY6h9/GdKFBloV/sYmRCAjE
RBWT9o+yIu1BfBRJTNgYvRZZuSyTDEAA/OyQDW+WnGDMozVHiCI7Baep4SFI0XtlUk6mRbC87FUn
LdSN0y/Ez0F368urWhHex8+c2iZyACxyq9bADo9WW4UxB490FGnNTtHBekdOEOeKo8CIbgL/YQqE
BsqOyP0tmD3h/sMqBtwiRyWErODKWvKsSaIKt4m0DTWd2OPn6CM+I6UT1go65kflrFf4EQqjcTUs
ki/T4CtNsZOB/I3J3dKZPgc+rTvq15r/qnxPFS/itM/q3fiXEdlnToJdIRdZZllYNqm5lJ856g9N
tQ5Fjgb9Ms9IOv7j6Dx2W0e2KPpFBIqZnFqBCpZkSc4T4joVczGnr+/FBt7gAd19A01WnbD32uzV
QiQ1Z5qmpN/pGIZ6Bn9jzNSgJUHwx7IrYMQYB46uYfE18Kf9ViV76YVbllGxDtuaoZaVj2Di1iAk
MUO5tvsgMU9lYt64Xh+kOvVUEM05nEHUlM1mKlmfYA9YSCK9vUP+liMNlELtXeMlRrpPuvl6+VVy
himqxceU3FsogTKo2tPUHTSPedI+fym0t05+LR4D/lch6DI3dXjIYWY1oGHmZy3eIuWU7H5MXoEr
Ph2vvLkx2skxB+wZM6hnZgFWywR0ZWDlmJAjKU1cMXeeQtQqhB9ww9AG0fEWsjrP6bLQhWfaTGKL
GmobYbvP8B5Mvvdvoglo+27f+hlOdWZNOsPYKNvzTWkTYkRMXU9SdQGiy4xXQ97n6sgUd7KC1IPS
j0t0GYzH7QXTUmRuC2NDgmeFySPdZ+PGyZ6y7NGVjzQQEsQZa3SM4tLboZxgzzR0HzLz0GQywxzX
xEm4LWDN564MYL7YaQCxCdvIxAKm3E3G1iBg03jVcLrfjeqijFWJt6cgjjJMUrg9d67QbkYV8cXv
0zfJh2D7KsV2ZNHCDhjfC8oMv6QGN78ULtKyvTjdvi7uLZqA8beh1q4rLqPmbSIllW6xTNaZzRyu
/O6ZsI/1zG3RrqJWnTIW+Q0HtnD/x4tO5scsLk3DnsIIDGJY6aaZ0FmcFXMUWFa8ruo5QK+Ou8Ec
NRQyrwYtUJq8TUm/VfVVZmyR5L6sBMUl3rz4noswGG0qh4s0sO0PXCUjUx28ru1NsHa2yg+NB2jw
wAj7bNiM54yLX8r+bwZx28AIx/G+tiEdjpvWvleI/Fvv1RM15fdTKh/b+ORSBxqaT4H9GJkXv32y
XdYr4ugXr6ObrSc6aaf8IFQrmMW+CzG34oSsFHjFTG4X8MqYnXLzWpt/EWsJTX8tI8TZw8HH8mjn
/6wuZwZXIOA+6VEQIg8x6cT4NxrjQZZEMNzwgGUt5dLZE9cs3Srs2/GbSncdC5Y2Q8i7m5LywJRO
D58UeogMO5Xm/vgcEhPNZN3c625rghbGAQLMHMUNZDEQjgQEbbtGEoGb3hXJt/rTGJ+i+QPRQOwv
E/XWrh8sgOXS3RJG/95NV2mfK6pwOPLbudjBY8HMZNo49JCqLgq9EN96/hzabzMzjo4Pj5k6Xmpp
gOXYaE67Rb3ZQyKImYKHBcUx3i1UZrqB5AOWtfFHuM02GTzcm4Fe7uOI7byUBxE/RcN3iurfKAlz
GpLAs9kgaG8tB7mOpdWRi5cTKcDCoGbz0SUXkVH4bnGa7fv4PIc3r767KRIVEoJ5RXR1YWAGORmF
J+1sy4r7S1rLHAluOhKP39hYZ/M+DN+c4dQXSIcQBNlLbBVK9cS6ae++76x9+ZE4jD34Vixip5nc
+3TE2DZXFQu/gi1FtMvdgwt5V+nGUWossG0aC77t5OrpzynIBkg621abtxNy0KwB3FXrzJCBTCLA
cxnM6mYdVEnNiu3HoxHCpf/gIlrgZ522eFB54OS6tJgZuJPQ3G6A7ThoVJ0PC4RPPO5D51CFb+N4
tCrtl/35vWgKVtEOPnsuEeWthFBryVHQeOnO8ULOFwhgChm8xl/awK8t9lH6o8cfHSu00Z323XAo
6oEmtN+6uQh6g70EtXyM72JgMFiWaqtyqNxd3nwmWoz5yV9n8VPpexAHbRdpOhMq3el3nuHvl7e3
/GyYDYx6gVa5ZDo2vwiPxluQIA0ScWY3bKT/OoQ1JRaeHBWMVVBvIMXIQhRvpf/r9adk7NgSYmLT
I1Y4/gZx57+YMVyoR4+tia5MMuALof/W/WluJ5QlQPmZiHcYK6TtrCzgNKHPTWWOzXFw/u9W911J
LyZDZ+3SD3Zdu9WKGnE9PppmbIIK/Ylj4FPn5u3Z81J2pVbzXsBNwh8w7r0OxINugSXA0THyx5id
h8yqg3J+dZjzUi7L5xlZjG8OIHBhXVMiIm9MmOObBi443rTMbA4IYNZu4xAqDRMJul3Vuuill9nI
SzyD6o7cjbTDlYH/2+jXtbjbY7TxE49W/nXk9TeYDvbdv1RwtDm/EBiAdcSnIu3w77OtyYvhr55p
HbMmvEdhvi5Hh7ymDPuJO22lY37aOFqJjC+9u6aYyZLBjNU05/BIUdyHEj4mTp92ZP4I4thE8B97
fNrunnaM6py1K8aVkMeMGW7lthxFTf2uoUmrsYZ34cHtvri3JOIXhYEhK5K174rXmP0XYDRcFe5m
DhF5afewYRdjlddiNle5Xr3hrM2n9rtyoPuPCpqBwp6UrwZEkWkcrrX23yQAbVjmo+TrLLxFPSz3
GQeNsnM6Q0wPvLJVRchMy3yeXUXCdd7z0qgaj7jct8zQh/Zf3j2lVnHpZm2VcPm5mL59ZFZ2PZ0L
53WBLAj/MUNHMMwhpt1u5WUI3doU3pNPwISF1EP60dlhu+FW3/yL106ZezF/9gpDJ/OpOt+2BIv5
anrBaMBap1hoxhvSUtDxMrLEiZzW/tHLjwKEmVP5QZfFl6pn1pYTQV5PxkMPtNb9F7EelXgxcwZY
ibkywdYS1ENslNqmmNL9fucUjz2KijHfm0m39viUxbyT6LYnddKQjvgM7wxQzsXwXdK5T2hs9B6n
N4BwLnP+7tamMy7w97ZzjcGXJAYX4nOdgb9W9xbWe7g83pHfIkWZbhOdFk4d8vFziSC90KYHsp0O
icjXFkVmYeSHbGa6glYU/ZTqXngM+4ap4YJT91EXmLoMtPwxZdurCVjmZTVjiVmonB0x2fpjVUcX
4raoBxEAQ+p0CEjXB6a/Nvmrff2U0UUbi53XyG65O+5KDCIWokbF4tZobw7Xo6/T7PZ091VEGOmg
rWT3l0/Z9FB3/YV8ms0MR84XPi1cALdo7Tf5ms4i0EyqJDrRkH0RtVXfsR6LqCTtlxBrYdhwisZe
v9Yr85H+/zmNmNZ7kB1OHXRqiqi1j/ih6MjRoU3VsBTkZgGXBXotXDcS0XCreWvNhNuO4QrwUgfj
2jS1vUbn23GAvJpD0Bn+10CTGvIuJ5b+N7Mb4+5g22qtPMNeszPHfLMSWLiVSXtgpu+JXb5GNJk6
i902N5hZ9NsWKw7Ky4e+/3Vh+M0VhXNUQYtgri+di06K9ojsO0OoA8V5uzizmeNtTTmw+6R+0IM2
P3TK2djJs8tYX2uoCKcfO4bOa35PFbqPf7YHjqaDem0mJx9Vs+ZmL6MzfkzaCWHfaKB99LKNo6BI
9kEhyldSRZC1DwNORkt+qyk9Egu36GPXRVk+O+5zq2zIOA1wbCUhYcD4aa9+/eJ6J9dUyLc+/Tp/
KEc8hxJWd+tdy3a42oi9Q67shnvYRGvXvTZorAhESeFd5y+D6x5j6e9ys0EWwKmWT5dI83+mKoae
hzR5RBJTkwfY3DsfsyYhSwhhw+pBkGukxcZipbqrnlgn1z7ErbsbkpBNOsqGCnwcSQ+Yd1Hmtzj1
Ytoe6wde60oltK6LqIHrERa1tQQ25u+G+Z4ynTLSr85l1J7Yv31BiTXqgG1YdkpMfXGzS6foIWqj
Fawm+oeLznvfdcAXcHco+W9GzBvKbmJDU+MvB40UlTejwHKj2WsUI/j5i+KbWflY+Wh9f2rf+yaD
DAkXoS36sLZYJrIqYF/rbxTDNYKaqO1RVONAczqNoJFL59b8rHcaal+Tj8dkTKGG4paRnGOElGv6
auqH15Kjsuo5gy+sMQXrt8i8g5Wv/MfSpnKpX3zcQQndS3Q0O4QxBAIoi/nzR4I93JQhEST0wWy/
406yDjv57rLVXvRFA6rn36n6qi2wqvIpTxEDD1iBOa+XaAw1garuwIMQBqQzqRvdLax72v2EzheI
RhV7m8Ew7xp8jBkBFZzudc+2Nsev5nAvhzlYzzDezWyzo2X5y4vR8DOrwfqJWLyEmAI6Q0BWHxD2
WrukAI9duY9znBxgFq4HJF3aZLPX9tQlbwj/ICYKQ/vRsXDsSR/MGVeJL/utvkhsEeWwZzd/G7N7
wDFa+fVmVt5HT7Qa4yw3oPJbDSDFkQz0zhwoB9Y0GlXfvo5EDdYMfmcXVRAvo4FRdoxuDdt1/kPe
yy9/1PdxCwuc95qJLIb5gweBqG6BnIt3i76wMdYDam+7eo/6AnbOvSaLpMFqWGJEqtoe9qX7UBZf
s42rlfEuAWS43bRNVDZbB++Cm0PY9w4JDkSd9dCYV9saT7TI6/1kJ7Ss8UZjsV0ax2y6hrI9NpbO
akWcTOwZlspWuX0Ks3wXF+zz9fHT7NtD7plAMLp1iI2VULDJvpXCYBWILpUBDQGIfxpbxVRo3DwQ
0fN+4w3Hhu+sshF5IUcycMQMjB3j1NoNstjXPfp5cwpyJJPkxmxS6j0HSaPhxUHZQNaqq8+pd98y
Z0Kk9a2YQOrAa92QtL32I1fmKbFZP3NYZX57S3prbbL17kg69JlxA3R7iBlQVAIWwqDOiyo+BbKn
GDiArLtB/CAI59mzaZJbtomtvuYyXQ2eeTS8bjvVx1o9jUa35I78JIa+G6lna3Ebk+5Jp+YpZpei
rg1q39lXULytrHppo4G+4g3vHvjVbONStaiq2uhWv58oTvw2hJz2ukjNNKpC0lUfDKq7HttaWsr9
4ExHS3gB2YhBtXQ9MOso50mJIUPA4+tgRx7LYwJmvUjFO90WqhSxTRAWiiF+juWrzPWL7SMDZqbX
TqQsXTO0ABX1YT7dQkFUDh4qfK57XwN3xtk1caAluP6K0Hg1sNmyn4i7ap+wLzMsvKLhvC1StQ3/
Z4baG4pePvQ+sEoUFqF68md1SRhsWfXG4xMrtX9d/mQ5CeBotlSecR5iwCA4AydxrhrGgXX+N6bz
tqRZavXw6Edx4GXFZaiLQwWcgeRQjlMkdmCOivodxSndQHvj4SdopCxEc3033yz12FuUIF7M7pqi
SoNC5jXUioV/bmV4Ct30suSRZiN9mwaPErMr254krYOR6OkknIPMSLYWolU/FVtDdw8yBqNGGywY
COjcJJjgXWGcAM6q5tmikPBfkhj7aOggISLLoaTpqflj/rDM8Yx4NeDDb5BtsUJcjZW6DDg1JUCe
IiSxga1haLEaoCh22W7sHZYHZTmiFcS/T7suXEFkiQqK5uChZ80wWZUws2zc7kA+IB0HIVwax4XH
UrxFNKhxnXLVMyrifirK9OiRTOXW8kQhiaIuPMeYXay+2EQx+ypN7vTJ3TVtuSmpy4HtI9dtbm2o
vdS4b1u2AiMG6JlRyZRzFofdhkX/0DMLERGcOX0Twk8RxcA3zFZ2Y/JPiAVbuWa2iyzmKiRhl+Qd
OQ6kJv5QjoWV7NVpyXBA+skzSHW+EXx3JTpyDzOq9R1Wn337ESZvOhOHQoq1D4qhAC7lqx2VURCH
85vvkG8VDdyd+Vpi9bbNrxpQWMQ2fxDPebFOBTo/+IS9RSTsTHEYOk+zrTEiIJrGBv6DgmPRirgT
Q64CHJcJjNgfth2D17CXH22D5jdH15jXfApInWFDhMA/aoQVyA121oyQPaMUw69jJdnRdvwf0/pK
FVW11O5Ebp4GfQwGc8Scrm8mSv8x0p41n2CKtj214V83/eTxuuVyTORSH+lH1ye4NPps7Jdk9jdS
/A7OLzG4N0F/sczrm+rPdIaVRCYxZoJ5rHmoPPqcrN6A4FubOE0Ec4Kcv6phXo0lqjBnc0w7mXJE
YOPV2OFCdQOy16GLayAQs+/D+mNVgDWRJtXzjmbo2Yl8DGFYd5kSN35GJx+u0wZohTfM7y5ypx7T
aKfHpwknTBmNQaQx2Kysg262+zKLjjZ71bF+sZpzN7L5EYwBQ6Iba1KLbOwODqQhPFZnHHg7XWhI
N/wrrEA425grKcVRNOxyq3+U7I69FM9CjHHW8DATLaGQ4d5F66ELJKNdwX+UNZs6q//N07h3max4
fRU4M5o0t+O64GlPZCsAQgCI/jj11avrZYfEm6/SYIbmxnsLG7iCwtwL5pVzfOzRTYtpXhsOSAYn
DWAxB+P4Jr3pmaKPCanYpD7EWhMphKXgQMR2gX4hw4HuHXxYMwLzu8SC2YXkZ6gazOLIIEiiSmU5
iyDZSHXA981tcs4dPXPW8/mExV8DOf1BJeZVsuTrCC9pmHRmcxUUpXhKkTh0vrEa0+9YvrAlD1wN
uwRkx6aqUf8uuwdYM70DTc481vzbWoN1FJwYa85jy8rF4owYEPkOI5SVSEdSnp6bMn7moz9Pc/Tm
2Sn3hOEUq1F/1ZnKG9Urw6adq4CvIogq2VHliLW06kcR+uPRvwHv/Z3KAAb3NkLkF7UfdIJUr/KB
Qh9jETLTyxBRapsOipgClBGeWlxGGcT7xD0q/buS+5q7kXfuaE/es57LXQ0gOh95AkucIV1COM/H
3h9/2pSBPfa2lHyWiFxKXXJKgvCdqFs8+7Mt40CxGZ4UztaRxZL+sETiNC63EXq+KKl+inHcSIem
K2uy7YTvQDCk7iPqEY4fD5ic7vwNjI+0SZ5CuAg1pAMiZe9CXyietNRA42zrjiwXT2m6MkDNtx3d
KVoCG31wIn5sBF9SCKyWFdYO+KuW+TSKOlimsIXhdIFJiYYbC2ydhH3xPLakrZ7jGB5QOB30inpX
cNmXsFvYbD5GfKlVZb+SDvKCiPMatnhznHw5tGNoeqR/q+7JTWDhsfhrzbVLoaoR3MOK7EEXzK0M
RgYFw80wMgOh6aeR8ziewEQO7h9RzhzK/GI2FgiLtTOwjA/JTGBE2EccvYVOvJ+07ZirW+UzX4qm
fcL61cfEmyfFQVps5tqaXXO+aokHI0UYhVa1z3XS+fCYTgO9deR+G8XwWnPc5JpBwUWGb2a6r1mF
wJH6WqVyYb2wAKuOprwVcE4K2T9ls7XxmuhdAnX0VHYkO/7WszEQU7bXat62JQOiQi9jpi/8MvfG
/VfN4ymqCWNl4Qpkf6MGPtVWrBQ8PmOcNgPbf2MxCLnemxXRuI7loQAUUWXIU0z/t83sGM1qB2zH
vRFDGONp08P8tea4IY4AQXk8P1opWD+eoZKC8K9iUw7+qcMrJub+OaLwnid8Uyn4nxJIntryyezd
UeJbaOcgzUsKdqbfuiO2wnxtLSo4XeI/yHghnAa9nFGLt6S+YjTzU2dfDgq9OiVhpmcXkhyerOGr
zF6Hfj5WFudjZT/6puDu+VoCXWygfKW11kcsf6CdResf53Hau2UFTM7XN0PLWCnCsi97n7wAdIqi
hUqUn1soC37mY3ugbK6qu1EgaCniQBCz16RIIzzmp213NF2HK0SSZtJRqNE02ChWnSR5ridn5wgE
vw4AImK6o/xVhEhRliQR4hA6178rcEnVMOEhWBZ9NRZEJlIouKRpb1PjNMzOq6zbXWOa5z72ApOd
o11EK12Uh8odt1bdHvNWIQNCYsbI8q8K8+NQ8R4ul+DQ4B3OthbBVubEQsR1tkNZvw7pP5l/zS1w
k0ptgXxzDLFlKvqtOctDLoZ9nM5PYVlufHTPbIGYfKcra8b2hbPZnB9NZmBh5264mNE35bCNiLrU
P1t/66Mg8KCTVsI9Gw17klTsOuQqeXaKQy4T2ZPh+8NLgaGHBD0oxuNMCwWdMctc7mD7LBMwldDc
e2nvBx+WIksYBTGk0l20OYwNp9TgjB1uHjv/gXyWKI4Dg7wlzBKWu3QNi8vVOZCABQSclQgLwIhE
W6EG3GX+CSRN26triHiQu/Y+Nd16KLAT2JLdCKVvDTBo1r5yulIDGaYlq8cs8oIkcb7lgGZDNDvd
mjkQN15yX3qQRDTv9FusETKWbR1Kks8SZdyI2HsWw6GMayTGv7JFke/i1VykCC3aF73sL7nAnqKL
i+l6gV2XOLnGw2iD3U8j0iDYfmuufqr9cB+a7sbum5umOxjnIHcwUXUniSHt7GhnMXtBp4O1+yj0
fpOVHKYoFTMmhr2OpVbtZIMSlpLbruqvfPiskUgX/j+b0Xan5md/Zr3tqoAAuZzHnX2m3MhRPGHK
GaNjNDCgTdovx4nuJev3deZ0WHxCFvCWPiw2pBQDtLBf3f7ilcVJ+ulqzO/uYqnHlOjFj6LKDjkO
4Z4NEBAEJmx8a8PA+ejcF9JJAecvTXaqes/m5Oi2VwuCTJxOJ8weQYWnwXfGS5bMWDpxAiAaN60B
03ezSkbKvwUsMHgfJZIBsxuepyk/uoNxN4jaErJ8tSJmZKOzadEDPUwCniBQV2dADUlhGdr54vif
b1E0A9PIb7pboWUsf7UqZNk3MCdKvvVGUf4NvHRdZ4PNScZ3VHYkIknmQk3sMeyw6pAoqjBIYsKU
SLR0gVeoMg0EWpS5OldTcTV1cq5QnxRJ/uQbcAjcUypj8FVNTgReqlGMWI9l/CMLl24WUV/Elqay
sy0TvMOIQ7JXgFwq/S3KmWJOzaI2BoIB8dZKc4IwkPKPP53FNB1a3UaE3UFMDtOfMkgniSEeEHhr
nKoGv5Cv1uEgDXQ0VGmzf4qK/mYhAU442jTRnqXnXMs0Prti2hqpvRuKjvuzw2HhEmFzsdXLHD5p
E+XM6F5aT8f6j4sgL6+JMo9T1Ow93FszGuPG0J40z8UqyWCYuEuz7y4pxOk6gsvvz/5+ksgaTcDW
y8yZ/IVUw4JJN6XV3UlCVo4XWiCQPIjRXNT5MR3Fqu7f/awNpM0VCT1ucOtVSzJizDHE78eSCRF3
lB0XI3pVCsi+RkB9viC+dY4uGaRdvrc1+6xxWQ9S8tY7gQZGKs4BSpITZI90hotenUs+MdHzCgaT
aCXGmQIvsldNvmjJ0c6ZCePFFjM7B7gu95X4mQiOMNirZYnY+1BQUoDF8GdI8Db3nTHtKo1fMjcw
WaA/s+FfhC7A3ikC/TWAxVXRdZ7qP0R4uya2X6Iqbpgu0IthykWfOqBwhNrbGerVW6K9E8SaHTKq
ZOmDcS+1/nCh8kNrgbnM9jm7eKz/Mvq0ZnG7aOw1Mt36NLT2sQ/DZ001vxwll6m2z1Oi/iwXVVCB
NlPQKzozBKmUvalyvE3v+QaDHoNhZUffmHNDgFIFbevO3NtebPJBd19qEWA3OfZHI3SOXVoC2PVw
LkZV9MIgeS2VxJsFLPiBO+2hKzEOxZ+9/l5P96qcgz5M2dMRljqo/RLfRE/5YJrR1nWn31bWnHqU
qlVdEesJFV0vqI65T3pI6JDI0cA09IAzaQZpku/1Mnuu3TfD5I2pKR5MywWoDB8phMrkIhEZG1Jq
BzpXzWMbHtfeLdUA5RnJoeesmmA7uIM8Wpl5zgndAdNkoWbnTx4D4utl9TGVxqvlE4lNu6/l7j5r
LRAksCtD3Q5yT9sxwFxRY+9sqFSJJwKNQpjx3nYwhuekMJb1Hg4GDF2cuFrWHOJkYoHhMGwq1q1k
n5m194YF3zbiyy+GYTtxlEqkB1NjnRuA+K2r/nXtcNAdWu3cXs9Zecrh5pksfwvtL1TPKXF4jGfx
aWPSMQqifmcEPkQf0XwxMMTNb6H21Fqwjbg5iwRHZ5k8d2T52EoR2Foc0mjYedXXQJ3fNfOq7+8O
tQ3dCs5yhG9teivxb+FJBUTz6qnxXc1ogQZiz+07Xe+HwtMX60ZgYk3WspJpTwP3GHePhCvJfa0t
QAU6rD5+lC1SsmQRfqwHQJ2hRSaY0z42srylyXB3Cv2mFVCHZxMoCbhH4TyP2fDPlt2unHYe9siq
1tZlRw1ok8ChhR9l46xmdrMeAwcxYPZkTJVMOrKEiZ90qzNtyH5izSMaafEJiPiHMPJbP+E/73Tv
ZSj7zwZu2UPULIB0/QiLk1ZJwjWaC/OGcPbmJkjitRFHn02JoqNXK00HfJWHe0t8VjikMx5gjh9W
6SPMtxkPTlU+NU560Ek4MtzwGwL8I4t4uL/y5mMO6Sx+msVwrUz3qTKJXCHXyEBUjULkysUwMsli
oqWhfI3zS26rm85cL5kajUl5GFi1OtoFiZ8l7aFCGo3MxNb8z9pEWy3Es9bqJ8/EwTbIlpCjODDR
xMymdbYKL5BREjQ+UiLkOvZApZUYz0D8IRnBJmNicx4Fk83C4XDoInYfIqaGgHljNPU9qaytLrwX
VdHYtOm4rTtJjWihKiNvJbc/fRQBeLt+Y8oTIkiuThc5mGgn3M8w1/NEt6kVkLBIjcD3EEC1XLKH
ulgs6dvQRqiNaP9U+6I38sny+/tAE8pAE/SiARhuVMjYIafx7IMGSFPL4I5e+JIjBBFpxBSzefT5
UZdaPj+MPqF4nlR0h1mgt+3GoaZtEu3K1IKYwB62MFbAaXhTDT0zxvCeBj82eiBLlH2pzaHYJhE9
y/BGr/lLh4pPCIVZVTIcqyDmo5Bn8siM3rVeK9YVGb7LbGx+jJ7dp0GOSjWvxgwluRwfDXadGvxi
Hg7Ncr6fonHrFP5GWDYeQ3cT+R7h1MAqoMzqtCuIpNczBACtM9YO3h8XyquFVMVh3NXF7n3os36d
e0s0GFqV0n9XJrhAyg6nadg/1f+4YZ1VHnn7Tq/oL3CKx6Of4F9fkNS0xQtIu5Hi3mdodkvnjBOP
ANwQP5kCjPHXdDCyiveiLSnZzMfamo5N6RzLZj6XeXbN+zQIc7hjRm3tY/M5ggVktghhHQYXSNAt
trGrqTYQKLiGs2My8tRE5kotc0a/PLHw/s1KMLgu2C0Vkw6Xz90JJSca+zw5VxEI9YIAgEzz2FMh
fFWcnZu5se4u52wUKmSVJZ5RLMkY7vIEQpVCDZ249VGr22uvmjNhd9uSUgJolPleZsglyqRjQ6+l
K1V7+HEd+BrGRvUVfapZ3J2BaetQXpiKnfG7YBTQX2ujE2iyONbdjt5JJQ69ZP6vNZ2SjAuPfa2o
DrbWv6mp+PKTYT0XzrE14xsjbmZK4FlImQTuK7e43797n7V9WxHI2PAZYtbm/7gQEWxXvRvlfJBd
+lvInEAz7ZiiTbdLh1chvlo90n/+IcsLJlJtE251l1FRLo82JVHiIUusNBYQEcP3Bl8iByQxIwZU
t5m84CZl4SSwpMmIktajFFO4svUq/Ory4hF9/64mx0CayGGN6Fekw1NpAP5V2hzoKQpmf7KeI8/4
19vgMxPkXBNlWtS7qBSppEGNTzXzGLKk3NnxH8aOSWcBK6awu2TtiXk/mAMx1JjK7IZFgw+fGD9P
iFWtaouzEZYnZ8z/Urcn7xt8rJLlJjVawv3salsMRIxpySEnmpjrRh2oU3E1IP3QvX1BT+PUHxna
wGaWl1rAt3YhYTHf0jOS6zN/ZbnJc5WKgLBfCnxozxaJ3VVTP7M63BgwvAlYwpUUiaecXeJsdWtN
Rx6kO2dDUF+qCUuJUe15eIjItM2wOKPSrtkyXjoOs3EOY+QyFKx10Z8MYd5VzIGfF6co9bd5If5S
DV1PhRrIcwhaNxqJK7zc+tAMkdzgFdXZrVGjDB46IheNKtMsAxFbdrURlpEPGCECYdHGNA8BIt77
eX4eXciBjdQw4gtvO1Ndjwil9CQ+ui7rqJTNn9ArBMXjPa7bc+LfdSPbS9Ef49j6JjNso5zkWAou
5EqcjJbVt0mYlYs+DjilLMPV6JUfkR89V3JClWY/pj57+omFOtG3aE4AFCAOt4r33J2fl0elBuBv
Qm35DLDHYu1hbZUyupRyxGgr/+oQ0EKpqUun9ZcIk6Xmc0Uk5smG4pz0c5BEPh2Mgekl+usVuG3D
Mk0MfiM1G1qcSJ1HzX5u2GNpHcsSA2fh6EEeQUPxoLKMWbdHn9Qb6BEotECvGcdJF4HZoRiaCIGz
uEmi1r52U8o1BSxlFDeCeh+K3l6zN985GUlt1MkPBXGdhd4BTKeKQUHed/pb6CPQZ59MTLWP1w63
EqTh3KnPwmawoTC7hTb97UidjumaOMXWXkclZpQpzh8bgRG6tVHntT1GyGIRwDbRYfbclzwh1A6L
5uJxQqSyb3D41EJ/r/TxuXMW5YoKA+HPm37oP11H4/eOAteNzhm8XXSL+rrG1QWv56Z1LN8bx7oX
YbVrZ/hbujw4XXOdee7KRpWSA4OOrAiJxrdng76Kp7ttetRdRsFiL3vpSkaujk/JNlwyv+EELK4d
vZoDGM4Mi3snk2fhRIepm1/yWWMRhf+mTO852ARlAb9gdc0WhpEy2DoB8J7IOeycABiwjgxyTzgh
DS4sGfRZ/c3G7k/XtfXkQnVXOy+xN+aQnWyCow0faJ7o/E+PHkTjkI8624cAh0pzHL4b740z410P
u7vuMSAmIMTW79bsrGJFFz5otw4o0kRpajv11cPB5BTGuzP5TxEjt5xg8IouBQXA3qivYGaxT9Qb
03pJwadw9cCpYl2ENtCYtPM8IqboeWPK3H2JWR45WFMcq/pFovUWuQm+zRd7MK64dH5NTmIV39lW
n6vE3tsjXP/4w874PpGDKJubt4IcbA2Peo7+JS6ao26OJ4IMcZe+WHrGhjNGX5Y63WPiLjEvqMRl
TJ4A6WW+YNhuIQJV01cVsgHC22pCa9EwBbIBfhonXirXWY3qVbMbXHcZvTS4uMrY90a4l9qPgg/Y
tmo3OUDRja6hWIUCMTf8dFtYbb33Uqn3MeURyek17lFHMyXVAbGojBRlzKXjf6Sd127kSramX6XR
10MMXZARg5lzkT6lVMpLVbohVI7eez79fNwHOK3KSijRuy+3gVYGGYxY5jc2ja08wGcE46aRW7yd
YNSpFHUi9ELiDCEMpKLnWcP0NYyAe3jOT2FwVmYIWMVIBWIqiDC6tGGD6e8V1XAPxz3uR6yn20Me
IzXeqBsIj0evd94sroWiN7/IMltU6Dj0MnoeDRvH9u99lT+7PgLXfYNWJnBgZkVG1m21medUH0bB
RMyESmYpEBBxktMzTa5yQ6NFpWZ1sXWBMZZMMARxMIcZoptIRzJCq/Sd5rRILTLKCDELHTyUoCYy
VXSpb6MKNJqQ4X3v10fhAyE1WoFDcos9JzN4ZjCgWrZmWF+HsGtd+/s0D1sc5xbeBvnZt3JwfsSy
uZ3yuU0NwiAJhKIigutU0k/p++8j4ObJxeY81Oz7QlZM08eVhzKExZgEjema2asFN6gpwx91kQGV
5JWrdjziurEZgKvR7d+PQK+bEOcEtojeyFek4r9oFb5Y8MJy4J2pULPzorbIau6LdHQOUwfWtsmY
K9IuiGkYr4IIBTi7LbAA6LH4KwYkpuM05CzMkLtBt13TviX+COxQeTt3bHd62FwrnUPZ1HCPTqfh
VhsSpI5qsrT0uyYd/ZAVTMucHiJwnoEVjX3+cKdq/AYLaBt6PX1pdOuhSup90cKeNUluq/oXhI2H
oGDESr8dkycFjiepOiwYcgWUpdtCB4UvlZg/7RGy2uhqbxVoeNI/J13MG0NS44B2ALIwICSSdTQ2
DYveAUfkw5TVWAa6BwAlcA+C8Laa5cSMkumX3h/trniwWtrstASQdWiu+wHVkD41r7hpqFFGANS9
w4yhN+MjgmMu4hHItk/p9E3Li1szkw9FRFO+LPnNIP/uo7Q4mH62swvMrd363hbBlYaXumjilxo5
hh4aUYrNGrAA9VXQCatI1+teQ+wrpEaWNqrAieNAM4N1j6/fbNNgoPdmNTz3qEQZYNSL/ZQAQNfc
HEi+dRPq6aPyy3cFQr53dQgRFnw6JLgcxLuw0nIsvIOTkALDSH4gQbya4l+y5pVq8gpxsoehz97p
HNxhArGLEi7mLvqOHpK1aV0bqBmifsyPaGtzlyiGFGEi9hEX96JX7zYCzQKVggqCliuKH45tfGnj
6You5L0Yiq3fBE+FnDbKHHBU1eh1+Z2EmuZfxYlONqTBUkeeCiORpRc1T6KsHy2R3pY5ApRkqiBS
MC0GNRZNWLFDCBjAeiiuzti036LOX5WJeIwqUM8jWcKIJFQU96DqQKUOBr55Et9DA3qoNMsnM1TP
iYkytSzUk61bz9g7/Oxpcwy1RDUVpQg32CPgcXDGDg0z2V5VQt8PfPh+kh78orphLLWWOhxXVzv2
nlxKA+a53uy8EM27iLObpBo6KiW0Y39JbIROmhGK69ivvJBCrhOQuMHbGU6IGl4EZdpC/dAr8GPX
vF2cB9emHt+OpvEaZ1jD1cYG6wPUqGYpRCRcLZcOsAPEoOiqo2ohqSIdGBrRqndvDbQQB3o/wpxN
GPTqvlX5lut+EwzOvrKueiEMREYS+8YxUGvLgjuso8dlh09Vk7Ubc0jw06KjCSrVGMGfCdC3/VDh
JzFGm9ESmM/U6yEpD1bMyJtl4tAa3LUJOpaepa8hfsbYd6FvaQ5z1ZAxRii0dq6+EgSw2tupRwJm
RgdkVfvqlOJ97JtXC3TPaESHqkayWDkBwCOdrAlvZEH1tzJHlPtibbrqKuNBRNM+M3DdGQ2QNnVc
YZEpvnetPDZV+zQYyK/Wmf7VrK0vMqUGLGeB8B5UqZPD91J1zHFagPYewnxXZ9OmyhnWmmG68yAS
Dqlvb/rKmVZpEDw30oTtxhFvotHgDc/RmDxbNV4izOk5hKQ2K81wStV5uxeB9dZH1GPI/d6GZOQb
o1ebiYPI0WwyANSc6Enk6xxuwaI24m+573z/q8NvTl9CC89Yf9J++cp5KnRVr3MNWikWmHuZDNdY
9N3E4fQudQ+AyySfZQpPvamCK7xVt8Nov3DrQYAaUDjLA/e1leNbMfn39Pe2CY6RZd/uAuo0QJXt
IypHHhKm3qrNsgEdevSOdAjLuVU82E76rKWdARKxe6OTm+5mp/mu6nUQV/3erzhMeznX1RGwjmag
n4VqMVMX2rhpnEJQ1AvwcrNyXTYtC9NbN3b/lKcRxPEInYiuYeZkZ5AJg9R6IB+ePeaKx9QRzGyB
MtXWddjL126E3ujFcT/bqnG2NcZjVTe8wAAdscLPbpxYHu2kF0uSCWw6hp5BxQhHBllNXWc663ZU
ENFMgC0t4yFQWXXoJQLjRP7eW8x1S+m8OB2zSaMnd22o8heayl9S9CdUj5pAPfAQdE2rNgbOrCpO
MEPumx9aChW7h/2COA8iNrItv4EQeQr10V5p5YCCo/mgdf1bFhXgvwxqbdsPdn4f00jKrqsAyEUI
wn3CnzC9bb3yu22TvsQmrG+V9ze1Ib6yUb+R4dYMfUpkkfhplBO81kGOsA8EAoNFSOcPFYSn0G7d
owAGD3cq0bj6E6TQ3MgDURYi6GQmLurNrd7p/W1qBOTtgxcwN6SFHqZIpWTZNqPTG4bxrw6ZOQ0v
r5TvNHPxDEIkUy8YLrmoPUu8uG/8/AXXx7WQ6qruvlV0LjyatlBpQ4/cL3pDwJ5JU8SA8g15mXsf
X26VUbtOHL0alXvb1gxwMraJ72+yAvpykt/o7fju4n4WuwXi8i0zultl6Meh7jd6m99qEcwVsEc+
L4y/86jq5k4vxQKV/KIel3Vn3I9jd+24PQrT76hmrfQZtsEAezLdd9tPD1gHbwsI8R2+Aj2g25XA
aeKqDox0W4Kjw3G0+VbV5U8SYth9Fn4sHVyydRuiU1kHdXY1lA6jUcSYpGrL6wEm511nAC6xa6TJ
6CcBfkBYvCqc8cptkuihdMoC8nAOHivBu9S/iyekcZHybwo6tRgSOBjHtrNwx8AB08BYcSg2A109
6JkH/zc3f6UT864YXY8KVRQEruAbjQ8WcDNQWoxVeaSHgUpGHosZbv/G6aOn2xSxmeqL06/a8thM
R6OZoScUEGIXYXweg1BaIqnXRVs30daomC6j7hE5/4ApuskkpXye3L2ov1hyX+ZYLqT5WlbZysvf
c6TqI21jIp494ALl+juEJldGnK69Gm0AtQI03EMDxt2nde8kAy4QCvUbjEzmJEx8FkX/AiGV5mPY
bNBGK9ob5KysHHn33cQobrbNmHX/2UOAXXcm/ADGpkH2aI0MT0Gozg4Jx7TbUrDD941BhGT+q48S
tueAxX4Y6rVs0UBDt2dCZAEtnzyBLwuEMzySMCbU+pa4GYv3EF5V4ClKzV8awpOYCdAK+unDI+q6
dBmBrXOs8Ja2Jp8sFT+nqcuMT7F9LT9aRhUjco1rouHb1ZpjAuTPgW0YEjOEIoAcCkg2Gr5Ibr53
zLVwJmwOVoVScb4vFc8D5em3wLpqtFem9NiBad61dQ9pdMXkmt47vquM7Zemu01RO7UDFIEhBPr7
HDlz9G/C19FxdkMFCG1hvvF6jBLzY7nOAVtSvoGDvx7oittcooz3qLLy8HYe/JflS4FrQMBUmglj
jl1vTn6IUQYi78zZ9km2Dm2QSeQrFN0wW7h0urnpvMxA+OrpC3rOBt8CdmWy+hoEV2zjttnSNcH1
THRXQ7cB77OomJ4FC41cKSt+zs+2vi6ygzBmIa28+JpFe6u5q1EIaaFuhHS3luXAaKRYutlNl9wF
xrAEf2X8rGjmIntgWrcYXOjtt2EC73Gs+/vY2tjmVvg67mRbioyF8cOlgHdoCBvuLq82HRieaJ7w
AE+Oj272AMdNISZIORug+ZphdlHzp19jsAxNeDXP6CGuAp3NxEvZPIzlzyKGSDL8LHA8kBQWil4P
tmIVrzAu9k10pCqroCR4CtABMvrIXmbZwqb3Qr0D5CS9jsb+wUCDMQ+1K4eiAHYM1yDEhGvJL5oe
y+Q6U8BIKRkQDipZB9oELlxh5xUi/WQ/VBJ9g5caCqS2LtRea/dV871Nbqf6YbKuoX4ADeWr8Mne
HhB6wkohpd+mlStj5Az20B2d0EtMnkzMJ5D5YHhI5wjSj4uwxTvEhjp4ISOee+DTrrfXob8acsDe
u6nZDj6ZTAcye9EX+gKCChUqWPftDMpi4pE43A3sviykpwx00VyZNX38B/QfLJTLu3cvenTc69Qw
4Srau2yWy7AzGDDtWjK1rI9d9FVLku00C/Ib7QKTDnAyZv0XpXW25KXyTrWbAg2oUt1U8/ajl+Ks
jPyXpd+H+YM+fIUfmcJWBYWAENuWQx2Djzh4j8tdaT3TExQcJIPNXkIeIL7jn1aOC/clB+RIAQet
I77RQ9Rhq0Pq4b2+0hkpFVTJTic3qgaJsjZAl2rvovMeU3PbCv4A9L7RRtyarAPGHUOnRTgeRwZS
lGHrOgBA1yGVXjzCtV2VOuwLmwFSiM+Ui3/jVgxfUSHZIBawlDDffEEC41BL3lXiPg/XvtpGCDBM
5r017Ds6HtPs0lY/eyBkm6ni/tw52jzw+MrFG8TvgdyUA9qCxUttv+SAu7SnNJ6VJOA3LFNZLErf
oQz+hhJa2G0iRD+d5trhjpnVzLCUBetg7VD3wLvG1NYm2mAmAhHUjmOIxAra/HLX5MfQfA3pJZjo
ysTJkZEY6JIrbULHVL9tuZCHFpcre9U135EKtZvrIbhheB3nIJTWbQ/4PWQws2zYoel9AOaa69FU
P6rhEIw/ausdudQSXG5OlyUeDkn+0PcmqNpdNLNgh6tyRGgvOA5tde8Xh6Kflri5beMIIX10GL2b
Jnz1gx8KPsMQffX5rDi2OoQm9OLQmluEBrrgGSyPfRuJOxxuFCtHAEjlGwNuoc/zqaxXy/ilk8lM
K2V9oYS1Ucw2r/XhFlVJ8AbpsBkT+DF3PWjAnuOITwxbyzF+NX1ahbi+DXduRk7LE4n3JWUVjiJJ
jXrNazVfGHR96YsuYvZ37m3I8fYCm6FgVwDPGY9l/2zQihffNMhZQYtn6SPq9wurmoULEsQaCnXv
13fZuBFk7B6idWgHW19qrJsYjlcmKE8A5OIKhktaHSrQfxrifwiRts0ugZacTopj/SowrhvxvdLe
XG3fYYUR4W0nbKYua+OthhWjg2ys90b4w0BCpk3vtfpl0iyYT4jWCC4PmC7MXTO+ChvTzKDZ13jD
app6jUeMNhDKjKad6yAZTYOW1DnwV4b9EuVoEFxVsl731kuimQDL9pnzpanvCnxK9C8Z8BqP8rzC
eA08WoeNzjhrQRwGAJAw5TMT95YHEcYrC2VLx7vS+HjRCaJQW1lcMEl79EzwUDS6OFrSjamqbZ09
OcBWu/BhhlWwPU3fgpSwm3WkWjQcaQFCTS964MzwHBA5Tq9KanIz+Iq1Wp5cuYhxRtFDpJ4LAwSX
/mx2c8uKzm2gsFu515F3YISOdsGOGRIH75vQE4S0LBD8N1X4NKRfXPXSVoyEdhYDOclBJnru3f5N
0EVPkd2H1kG1U5BU3jhJAfioXWEIt2lktQSIyMmAouV4aMeOSUyxbWImoRtd+fvaGjcjXVuqUkr9
Lzn7sBp2yLVvpzrd9tnRtiEOW0eZiV2tIQBu7Rob0A5C89HOdr/MWvsRynVgxyr3ixGHa6CLyxok
LEzcCSNFmTOvbL8b8iigvwBNp+EEYh56L/cf7KgKwQMk0Fr5qPnvjQlbCxKmClHfGGD/VogTwrqe
gVBO/+Ki4dQH7s7My4fcCN483HJkabJ5ZpIZuCYwBAZwcSkxQGIO7OU53HhzUbfqhgkn1hbDlVZq
j01Hk1zB5EhmrkbohHs0L7YBrnNGCKoYgRTUeL+C1qX0S9EG1TOkbXNPcHaLlWCuoWMBH3D1JH2y
rpyZkIbt1eDoxU1e5SbKlB5YFhU/gQ1BhBchqFQ3l6Grds0MLcqC4BG8MjNTcB5WCPtVudsRjQY4
5/W1LhCkG2bNA41h8bL0rK3w3G0iPczMvOhn4NIAzNlAskn8fSvKp7EE5qboCN+1ovb2ZoAm8Ogr
zOyLIV1pYVu8Rk0JWWtEmR1g60iupdrw26CgmgCiQpxlVIdeufvBKmbtwwlyteALsGy+6ALviFpM
AUrwrdj7mXbnun6889K2vGpdAGtjnQEiFfpNXjqv0jAG5IrYcn1a0GLzHYNTHO1y1Abqo+TnLuLe
ecUmmQGj29sbZxDeCxAHhgpWg3zqwDwW9UP6N+7VlKLoD0aSfG4ajkqDrJMWljs/zbs+t9trXfPL
pWtjPeX2UOgd0zjS5KWemm4SeA7Kqsg2+vE6JNFLUhOijLy1FI3EgNRqaVZwqRkq7gpoxE2kv1sW
DMqW+wPQABVqsdQr01mlJUOanMlHavPJmmHb08RHWQQNt8HBOAWJgTgfrzKJROcovksNjDpCmVyz
DTzxurS2gymsXeVXuyGcbYmiKyFcRIjUAK3CZj1l2h0HK34NaZ7A85X7iWJnBJw/GiXzO1hh46x4
yFVbMx3PJaKTVTv7GMQMqAoUGnXHwcMCTwLIURLCyohgvBdEv0Di4giMg2srHkxcOLUIFeawQb4s
w2FtBEwuWpon+dfQlg8duL8A+sGq7rptU7g/syn+7pfMRvhtTHMGlE9q7X0IoPbZDAiyRn9vmpka
rv0wI/9nYGnPuUAKRZHaW9pNgudXC06gNivE7vKbyA73TcAb19JjKgNkNQKcKDnjJmvfkNgntnwB
uAPsUWU3zLZMpuuweZp0D9tw07mU5dLfRUgDhxFcalzZbKeG0FlfWW69tXT9Je3BSQL9AXgWrqIK
UccG8sTkwCtxsiPFMWpwTnSfVriXx81TWFMv1Qp9FdQGtZoCxnxLPK1BFsWAid54roVbsBPJUWGT
xZSo+uW19MgfJkHvnhFP5HOUGf1gYBEm0R0fukWhEE8DCje4A7qBcSV/jKlRjftY6LH9xRG91xyk
Ebr6o1+k5rQuUx3t5NKhp4CsK1AXxJOAIcvqrRsCSkRmA4H14E/KQQ1bFV5MAuVPCDcVCbNRL247
k09Lm+JNS7ONOiWgtGDamYc2UhkeX9BiEFWGLOKoOvxNZY6iuxaXChkIl+2+wSe5AruU9dgpmTUg
AWqVadY5qKKhvG5lS63WVCGtPV2IpLpx8ygFHqINGPolpmnDyIuRIJyZdJR57VDEzrPKuD8xDDQG
WZfsUsAG7/TiJY55Lv/EPrJ7OuWLDJkVPpNiHIXcN6k+WPTkIzPGT4B/c0XpWyb7lhEOO1xrgEhk
bV5j5cyIXaOTMWs4MKAKGuCp0gcz1oyT/hMmQ1T0gNEhCu+SQpV0bOspT2bTC6hFMWqphhn8yoVb
oOcXdKN/lCOnHP5bcNp7akQPXtQ9ir+4b2rhKJDsC0cHa680SpjVgXn2WhImYOYNKC2m9/114DnA
OGgDukF5S7XfoaJq5vrI1o09vbqWThIpsONNnFioIUeh1CEi6JoojmVLbvVFOjQ9t37djOkduqvU
VLVIJuuYpcYUol03GfTM6hrk0qtMTKmhKdyHsWku8o5x7nUfp12WrOqxyccX+pcpFlN9j4MZist8
jaGwTO2QSjC0P2lPU/KAhrGKZe34zm7qA2VfZfxRtL0bzvbwe52Pltuh+Bg71MgueCVUgBLUsKel
BUM/+AJgu80OSatbXGdo8sJ9SDVJXSgVs/P3IGMocg8b3Gjess5QD4MH9a3YODVwOd0GX8Ln4ANT
K0bfNikhA53j1dYZ3D5klec2P2y3ybOvbZX78tbQ8rHe+HnfMu+1zA6Pq961BUjKqjDvCx0lTgQ+
rKhX27BsevyvtTpD+rJkFIHfw5jaJmyaUrRXnQMxrKc4M4sWiUNP+K5JbYnapSp5Vgi2T/CZRegW
4ZfWyWc9VKtVnviV1YYe3Ga+2SokpLQk6g55CO6HnnI545ELNx+w8yidIOIWZ6KVed/8emiA94y8
wPzBFG7H+YlcW8GQKwaLgaVr71FGkp+3Gpey6bkFXZEgCq3XqizAag61bz/XIs1a7oo0oWdIjdB6
cTQWm6H3xtYFICk7SunVP//xv//r/34f/o//M7/Lk9HPs39kbXoH7K2p/98/nX/+o/jvf7v/wT9J
mNa64ThSAewWkmOA//79/SHMfP5n43+1XmiZbcsH4aVbA6WyMn+uOZbCRDt8HkicCWRZhjRNRyil
LPf3QEkfTokfICOa94XckCX3y7FoUSCqnev/LJL8PVIgIE9bnAtITP1VOuUSQATSdmase8vPQxnn
VyUdMi7ddZzTxydDEY4Ac7FvVYvqkB/hlqzCn/4We8gt3tW77l7fyfXnQc+9MstRjiEt1zSUnH/T
h1fmh6EcrApQUN1qx7CR27RjZDtGP0jT7j4PNT+q091hG7bJbN0yWaD6PRSZbh7T4qfHMYqjdOjm
0QIE3ePBaYjb6Kqscqqffvd51DMLNGwIOIYuTMu0ThcYA5QBUcQIfeRi6+wDVDTavfayldri80j2
n+szbMMVSreUaZvm6aPU0iozdFrbevmDiSSk8fBCBMM4F8I0YPlajmMKdfKBjSI1XMMnBCS5jSsX
YP0P44Z0wVxqq+jCfjyzHQ1hG6YUttCFfbodrXDM9MHEzcgLkR+yLEFbJUQfX0/i4sIunF/9ydYg
lM0OtEHQSXte94ddWDeZa4YBwEISgp2Y9O+6OffarJ3SUpT0SbtNyH61bl84R85tDkHC4DBYUa5l
nDxPZQkvy330VwbTfhFNzkRmXI9m94BP6/Hz3XFm9xsfQ82758MSy86A5dYQqjPvTNwiC1NhR/k4
tcmNHWMOJe8/j3duaY5l68Jxbb46/eRr0ys7cD04raBmwN4Grd0/TpHlkAq3NApAMG3+RjxhO64p
JDM94+RIlmGhgLBiRsr4ZqGBjtXIfcuh3LsMvT4PdW5jurpybGk4UrA3f3+Ug5WwiBmGmvY4btVY
HXm4i01d++vzOPNPPtmVQGMd3RGOtMguTuJYTe8iCs+SCo1qVc1atXrEhCdKm2dVMGFWwh4uPMYz
h4hJKMslri3QpPh9bTL06mFCy3fBMLbKOSoHdQDNoJwLz/DM9iAO3S9gMNL64wbVJPd3aFV8cWPT
bFInG7c6Ys/RzJLLbXTqPn+UZ16ZSS2ppOIrF657sjtMvuGqs1pUNFABWmM/FN0bnozo0XjRhSd4
dmVAh0xhc5wY9slbU01M5q7ggMzteDF7nDbLZHpKweB+vqazr8p1TQ4OOu20hn5/VSDxwNHZvKqS
iVrlIIhp334e4dwGhLJimoZhWY5xetxbjmkLKh3gt6lxmIIEZEfgFxO60/QQobplhxyPkQvLOvf8
DBjcOoQ6myPx5FWlKdTrOmJMaqOMqTPZ0ugDNCEJCMJhn6/vbChpSbpfQuqmPNnswlBqUD4YKZkd
O0T1y1jug+7Wxl/i80DnXpWhuMt021WC7f77qzIzw43hS0NO7/znlpKUtP3q8xCGeea0+Bhj/g0f
Dngrd0waV1iBNcg/KWneB33nIKnrXLuzSAkWxiqevk1l6a1FzoAfceaSNtnnv+LsE/2w0JPN70i6
XGkw/4gY41JPbMP421B5tMbi9eeRzn3RH5c7/5IPy42DsQ0q1AUXNTPpBhiMPr2aSFd9HuX8elwO
QltYICpPvrGOPDLydHCdEepwEYAdKtSVRJU5vXTY/3VBnZ72JAH/E2p+vx8WNIkq7TOfPZJXo3+F
ita0H9wM5vKACTPIFrUWSV1vcSKpICDb8OR1L34whI4U9aR81JMdm1xJcFVMXQHvZQSL7sB43Xz+
SM4/+H/9zpO9bE1k63Q25pzlEJtyVWrJJh1+fR7k/AfzryAnm3mYosACI8Yh4N+YoDMiOv2fRzhz
tjnStRRXuC1M5zQ/gfqNpIbDMZNZOfiiaRj0r70h7WddDuDmBj+Hap5WQaBf2FJnnp8jpe5K6SpT
Waf3gzc1XkV6R5LShq9hX8arTma7oAbN//kKLwU6+UJaRhXQKQnUjQ7gohrqGgRkRqb/WZiT89qr
u7h2QsLwkMECvI9MpgC4/40gim/Q5NmZ8jS7I+ub9DbjbfVm8RRK64evAyV04er8Z3FOym1D0wp7
CCzcvhhiJu5TjjNdpi5k/WdfzIfFnFw7tI7KJpi3HlyZ2gl2WVmsVHepfDq3wWFASLDLumKrnRxd
gQiLijdOOajfJDP/Nvg1OU+wYLdV//T5UzvztZKB/CuU+fvRRaofhzFIWGbN1Tqq76IovPC1no1g
CMOGhWNY+mltS79VoUbBIxOqeex5ZqK1Xv7GIj6EOPlccsZYmTLmV9+5P6Y62MkWkfbPY5x784pT
hwpdGtIVJ2cn7CGvKGPaXxpWX1qYvZXMLI3KvtA0OvO0XB31E+TpyA//6AQIEUONinkfgwyynYGm
MKxXBLM/X8z8QE4uLKK4iq6NiWnA6d2YKifOApsojHLxnAyXiCY3C+4xHPmA0H4e7Ez5ik0NaD8q
dIsM6uTtQFGwIseHAG0BfN9W6RAcSw9GulcoC8Nx9F8Q7nB3Xn0xBbgU+eR86/JQtXVDZOYEzXOQ
BOZNJ+hQux7QCQTn+o3fQt2rEXu4sOYzr1FCG1BCCkeHMnASOUWxocn+kl7vm5comjZNXVx4h2c2
5LwNrfk0spQ6LWVp69aBNJjIWzUM4ChGpmzs6vcMLaPV5y/wzHGkDEN3LSH5gI3TCkyDig5zwCoX
XW2g8l5M9l06IKeMkPtwXbq1wRwtYFL9edQz6yMqXTHDldTqp5dtlgIYz5nGAMbOEWh4VhKTefQr
Po9y5kUpw6SyRM5esklPjtpakDzoMVEclC4lyCIPRanPQ5z52JSJAhLdbfQGoX7/fsQOiKPVwiQR
7WZ9EE3kOhh1VI4RnqL3ppn//r74Ldy84g/JaBgZUnYhSV6H1T2603BOQ6ghu7+xKB6bNadCjjBP
LsKJpimoBqJQBTaQzLD2zJxXMth13MuXz2MZ554gXwznLoeW+0dnA+ZOp/ycFLleG8iAAEFaOu/J
xllB11lOLwzlMNyT9dJfXSoizm2PD5Fd/feHaTdOrQEK4ziGxd3rksmrsf18def2+ccQJzuwc0zV
GdkcogSSUyNM6VVglf0LL+zSSk4ueotmNnIY3JFmOv2IPeJFY/fv35H0PW2mOEoI2zo9kjrRar3m
c60UcXbUjLtKTQdIeRfO1rMP7EOUebd82OBtnzXVWBDFH1wg1S/1mK0T/9fnb+Xs4/oQ5OQAz2qP
oi4hiIGOFcI80cGM23//rv/tcc3X14eFxEZb58H8JtCYnSUnqkPYjI9/Yx1cE7pwFdWScXL4uL1F
KjmyjrD6Jb33Ln/4z/7+yWmDckmYArfCv9hqn1WDb92MeP08xplrnC7jv9Ywb4iPz2ksORk81oB6
Ms4ijXGrowA5GojeWRjicfchng2a+vOo57aZo7iASFkMmz7d71GNxlFo/RPVg2BixBhr6FAwmkth
zm20D2FOTxjpNVVqFzzAfHw3cGLSvQu77MI63JPzRQv6VHOY+sPmRCrKvhaIU3Xl++cP69IqTk6X
PIR5AlaDdqN8L91gRUJ+YROcvQSYb0r2MPeNe5pSUT1kTjEfLnTPvXt9rf+EscR0SVsC352lDRbj
AW3sJeIsulp9vrxzGRDzaddkcmyqP+ZZZgeRLgnn6cTsIhmi2Fx9k5iFT/5TGF3o3J57lC7tRiJZ
tk3D+/d9F7T10MaDD8ORTJyxILzw9MJyzm0Jhi1cpaxG0sv/PURbjkWkBYq7oCqu60nfeCOy+117
IRM5d21/CCNOL09jAjiaEsYPvD0ETx4Xng3puNfi8G9scjRCDPzjHFoMp+mIOynPtktekKzcp9rK
cGVF0Lf7G+Mj9SGMdbKitnGsZowIEzbhGpTJxvDUemj1CynBX6fySX32W5yTb7bR2tHM5/0W1Ovy
V3XA2myJfcqyE9f6BjelbXAh4tlNBwNNUKmZTEBOAvoZ/A1ojECYtaeqn6mI6frzT2jeU38s6UOE
kxMimgpHFS0RXJE+D216g/TRa1tilVJBNhaa+7Xsc3fWR77wPZ3bhfSdqCD4nBi2nGx2349llGcB
ym4Tfp+VHl+ZrbFL0hIpAixOPl/ln8EktTsIBEaLDtOdkw1SmFPsOCFKbxxi+ltj+e2uCmeBQ76F
KAPzOvP1Pg/558dMSMGIDNlnnaHcyXnRe7CRySOQQnX9e+liluBM0yoDZ3ch0J97RNLEYRLt8gkw
FT4JZCt/bDzIggvAqbdDoH4hMiUuxDAuBTnJifIkGlUedSWpvg0YbxdCTFkj3/XY4pOBXAm+iito
fBcS1zPoiHltFOxMT8ERnM5rnV7L9aCFJMRN7FJVQHawFlrq6Xc2plgPojKab3lhRBEyYOjkQMXL
YtSsUN5YhEJFl/q/57YRIyy6JQAbnD8GkYC5/NjPeNS5pfbYni0MOF59oCMxcwl4de6Bfww1/5QP
yVUwFYndJYTqsQsELGG9ojZ34XQx/vz42TemQzvLNhnWnc47RQW1FEkNBBC30Z09LGzktNBa9XFO
jdUh3dqrYWkssWPubvvpUItm0WM176+SC+/53LcyoxroRekcdKdbGDibW7souEL1liZg4rJdDoV/
0C6mxWcDzXPQ+ZME1zb/9w9PFf+LqQaeR3bieYiZgdBHjAT1Dqa12YU1zZ/d7wcrz5Y5KE1DIv2B
jQK/Key0F3yWvbgiJ3YWTZDcRbX/ACwGi/HkQl78ZzY+xwNnwPmGoIJ18oVK4IhaWKKt1Eyefi1n
NoVXHaUGuYkjqr0dahwXU8tN1p+fc+fX+a+4J+d4C+8w5K1xMoQNlK9y0Bmoga0Y/WarQ/uuV9HQ
IKL7N6IqG+yBpENknl6M02ho+NMCidd89dbF7m2FB+BIBrJq8/AIiGb3ebwzs2CgKRyy4Phm7Nlp
bgb3Q4tytykXSeyaR5BUPkSxMrhCPgLpxSLI171Iwjcr7cblPHJZAggnHx3cGsuvJrvw0M/t4w+/
5jSFSycrRoSUX6PHu0h9RdcBbe0Lj/hMtvPbkk97cEZTo+5ogNpuoG0uWuSkl0JfgEw1jVWAkOAS
ADoCe5d6tGcP/Y+LM3//SDHgE1HgEhcJv+/2GgHxL9VLs4w3CDNeeK3nTtmPoU7KcDBpfmA4hDIK
ZJdrfFEyxmIXHuS5W4Nu0Yw3mvvs5sl6hFbTrIo4dFrEV6C5Tt0yanEfS+oHv4ovTWHPbg2gJS5q
MRZAp5NzIJ26tPDns9SpJDaEWnndB6jJA1g3/sYJx3HzP5FOvvwKanz1/9k7s+W4kSxNv0pb3rsG
+2I21WYTe3ATSZHabmAUxQTg2AHH4nibfpZ+sfmQpcoSgyxxsm6n8yItlWQIAcCX4+f85//Shhxt
HmbjxoiafKsaY9qgx1/JybqLe6/Z/Hoavvq+KFUs8hLqY6dFKwpZc4wdD8n1iuc56uCymecvv77G
qw+QkGNRlqBbPD2ztEZeJn27NCb3i3A9fzAwAysr9Ub8++JW2HQpvCwrtoNU9zSP4fdxT7KeJFYb
OSLe9rknb/u8HPI3NvlXr2MbeH+gxnHZX5/PJiIkH4U5traozyL8K2yQjXSu131z+evnZi5B9LMd
jzvyiY5YH0NSwqcV5TiuzMAbSQPg7NXtOl21eNUO2WPl2fI882gJ7d2UxmGtsVL26JAfS9og3/gS
y4noxZewrCUWRuT3QhwcwtdDFsxjbUzwxH0JpjBtSxrv58k5UPlZ2qUH+mE6M75x58V4zxtcPLeE
9db0eP15LLULaNcGOuyTmWgaptUFZQEdS3k2ZvGzgFqSAKFVib2tBhgs+LTgBgla5+AS/34s8EJ+
4+2/GMyWS5RjU91Y1GYEI8/ffj7YKaIyopBuoFPcDMazzi2Pjhu8pTFbbubkuT+70MkiN2Zhl1sh
F0JBEK+d0r5qsMvyvJE+qRSETRrc0WUTvLG0vn57FGS5P/dlBSKqHVpDPbtZWUMGFkFyuPLyeHGs
8dPtr0fWG5c6TQiWiYhl7nCpFnOYuuj39GCfAfJ5Y4V7uev+8cb+vKXTvGBT9/0cLU5aEQBAt5nk
RYer3W173td6hMy9Yeu31n5mtduaQYuI1YCimOgCX+Emvvs3bhrbNIZqYL+sHMwKE6DYJ6gUg3E/
utPaHbOt7u2bf+My6H995PxUNE+juSjs6DIpA455NNwrdw+LYJMBJ/v1VV5ZCWnBcDgiLzrZF/pp
8K92nQ0e3iUA23KTwGWW6unX13ht0i8FRaqjJmQN5BXPJxyLi+j8erkI3hiAhu3xNiuHe0fOyS3q
weA6ptEJBCusvhtyZtgxmJMa6jfimhcHu2UQUVggsqeDJwxOFn09dQNWkGzNbevF+8bcF+Jjdl4y
qto+rK9iFeoVFpni66/v/tU58tNll7PCT8er2q7oZzO4bIWCsF6a//FeXFwrf30Zc1lMXiw2P13n
ZGV1VERX7tIQGxg1oWiJP8V86VbhVR5lWxz08GfJwQZP1m6M3I3ZG8e8bt9Ibb72iMk9o9KgqrYE
ds/v1SmzUiqXKKQz73DOas6JhbDa5B/8ukrMlgJMPKwE/xFU9G91V7wIKXm/voHAwOLy5CJOVlur
iPOhU7zOuTA/Kdt0YOaUtz3kyXU4lW9JUF+bOCSMSfJznnWQ2D2/1cKKdFcsq2zTFhdhoD7MdfFW
9fBlq9RySzYEUvqIXjmaR0Uw65TePOwvW0lnuOfWl9o0sKtwsupiRBHz4NHD/Fkk1XSJQZdx6+iu
ft972LRkkv5yP2KHt/oivGzysLz99ZB7bWT//O1OJlQxOlWiUr6dHrGRmRQqyvY+icM3YqhX3+tP
D+FkArmxS6tMwHo7Lq5ApGLJzbsbZI3I9KZp82/ck0dgyGqICOxUyZFAF0h7zarbGz7Wfu02xdIA
LdW/cxmfPKjHQLVRG52Mnio0GtTa2GhhQlTqaVfiPyr9v6ydWsbPT5dZ3uDPa8+YljNQINQw2ZLN
HuFEadRnaM+qp0nYb6UmX50TpAJcRCqeZZymznzT9Cylw2aVZsmVMehtLtPkjXXu1UGHDGbZFZeD
40nwBmUL5zeRtCtcq9vrKsDWZ7aifOP11ltx4qsDb/GFWE4J1gvdfkqrdSMcwe2w964SM/kkhuyj
tN2v6q8f4ihxIeqxwuWcQIb85LaSZm6KcJaANgZcnnxQFsrsm+2vB/cr74eAgoWEih16utOypDn3
NeI2jj3BNPdnmcJrC1+V+g3d6VtXOdmIJL0vUVHmLfaN3fVcTaxE8q/fCLoNogmqggGH7ZMlQfYF
bPYkaFcacxMviqk9+n89MOJdUBmxWdydF5KuqC7FPI7R4pD8aPt3kfVWieKVgcwFUMMtI8xC8vl8
bgpj7I2k5R5KeZtnuLtFGKeJZPNXX7lHoZEsC+lWNK2nOzLRcMN2mIHTSm8b+ei4+V+ejxzmDI/Z
wdMi83iy62ok9HiuatCRqW9f9UI4G0cbzlbGk9r9+l5ePjGPwyvJd5/cpktm/PkTAz1FVcmmogF6
JnTfu/j1WviP//oiLyc9Vs7LyuLSvmuRT3l+kd5IO0P5IaO3tfGRQPcMtUrqFkKEdEu6WaY5Sf5q
mtrimssCwGGQfoNwmVE/LdOikHNVBwyFBAObVdjasCDMIFvRNbQ3zS5bdojb+U1J/cuJyumUU0yI
hwqqlNNbhTht1rHDEO+HXH7OE4rrZZ+Eb7y1167iUcwka8QAfLHVTfSneUHMVfRUX0dpdod76VvN
Act8fx77LpG9Szc5ei6Wg5P1IJMxvsaehP8F2yrJQW+Fn8OyuJj1l1l8//UAeeVarNQBAiXu6WWP
QG1J0KdmQZnUK/oLF9Y6pigV/CXSJ/DIqJ9mqVSbX1/0lYfIys3OYAeMExak5yPEKvtOtC3WYiIf
cYayZxOZpFscf32VkzNEYOMywJLHPOZcS0/06XME8tSwP6TdqvL7o/IxoElITwAXuEGtvpJY/U44
G6Z6PrbC2AXwe35I//7XM3OF7g+zhceq1m0K8+bkj/95mT62VVf9rv738rE/f+35h/7zff1UflDt
05O6fKhPf/PZB/n7f1x/86Aenv1hW2LJr2/6p1bfPnV9rv5hA7H85v/rD//j6Y+/5U7XT3/77QFY
ernBGL5NH9VvP360+EagzuKM8KfPxHKBHz+9eij44P8pHuaqfOhefubpoVN/+0243jsyZqhKKUsu
BeClmjU+/fEj3363SOYoxtA8xhqyvNiyalXyt9+sd/w6CwuTnH2G3ZJVEyPs5UcifLfIVDn2U/nj
dO4Fv/3j9q//Prv+/mZed8WwwmWp/2kWMjQJYGjnJS1H2onc0/NB6oxp2OjAbTZeWda6wmB4dqwv
me1axaGfgJiZtHS27VSvh0gV4DtR/drqm1Fm47h1ApWY+yrKEiyxpZ/pR6E9lWI1JSnPRWTTrXM/
CoY+QjOAPU++8p3aL6H/tZhcewqr31U5GTjw2YkTwv3WU5G5VBaMzvpcBrhI3yYpHtTb2qnN7JB1
le+fS9BdZCVQOtzGHdHX09DFMvhUTkWvLqANYHxvRrKD3Ry5GcLKSxy5Bhx9pfLGESIXSWx/lQXW
wpyulelctVXrW0/DLOEfBQ7EiaM/Awy6lZYt8os4MPN+I2M/bs6SshH2WYmB0OLFbbvDripITNzM
VNjnxUuPtjKseTN7AtlqS6MfL6asiKLL0IZjcSGBepiXReEGIG1m01LWgyC4ix4C7gjMdNtJs1o7
duLPj5PVsqr31mDnH33tdUOCn3ElybgUtF/3NyKA73VtAgOs7FWbg/3C5WUCyhME6bqOowT7RMsf
aLH+kkitgFnRrOAMu9FPeiDraUaD20e4W06Gu3XoKedryEvGdMaULQ40cWnHwGVE5xT7qovNaIdb
c6qvEwHK9RB2eHgjeMno77oZ01TAQ20cnXy1Yzuqx7UZ+UCu5jQD0EgxsXuQmTTEl8gGOXKL/MdX
X/wEv8u1kQRi+gg6tgFZUmB/nV9yfi/yT24wYCO7zoKkzuOV1Uuw1H8492AGtNj4GIHIBuRyKYKc
+MGo8Otp11GujRhSnucZtAMFAe2fH8YZFflZ52hX3TJBMTniNOWocW82YM+uy7xOY/xSa5Uuci6v
5m+ZSr9aM18ckrBgGksHz3c5oAhewz6P7IcBb6pUrtwhxqZ65fEZ5zD0ALufAt1j6rGIE+1o52Uq
MNZ+2yUTjrcBnj4gIumDwevH13V+6OYYZzZ0f3F98KGhynMRehhhcXLRfX5QBoBzvAuDvtjH9BvN
25Z2Bcdamy1mvjB9Ne5L3wxqL1jSjnlgXjgD1pggYIMCAWtttsm3KmuXTycScXngAFwGM0v0mrs0
f05t3a9If1TWNY5gZnQXhEIPj54BJ2VYJVVBOm8Vt4gED/Ogpv5j2rpiujQGH7vEegiSrZhzCUBy
iGMTZAj2YvmZMYcQEMnhiBolrcOon44+M8jYUev/mvWjCu6AFMd+jostHnvo3Qs51O8LR3j4zsNu
h0yLxCNqrsNCWCAzkrDwrmY19hEVskKMDxqfyuBKtHaQXtJHWRtHmRaD+96p56k/i6q5wp6tVPgD
DiLQ9iaPbAe/s3xOHzM/7pNPQ9KM3jEeZiPfO6ofp4/p6Hf2eDfGHhSRlaMo099T51z8uwaZZiWu
hK1Ov6d+IH1cyvAx7B892JUoAHFqU8fRZWm71LOlRwKJLmxNICZdjB/n1k/AZyej8BYgjJ8HmN7y
lImtqHOHev4YFLEmG11Dqkmtg8fSoO8rkREhg5qyQ0HXpJEO5zKp8vCrb4kKRQLOuXW6D3uBV7OL
dVx8Bjs3q27Gyujr3+dqNElcdskQd8e8iMChJTNt5+6qZVU1xY68aTV9dBkNLuVNR2ae2g5IjJw7
ejUhRmdDh1xpg/8b2BBLT3PWxsDc/Ny8wQq2zD8NY1iLT00WxdVNDRs7vx+NcYJmDGwDxqRXm8mW
226DA+eYBmyG8oR97ppTXh0mGUd1ujGTCMpD2TheubOcIs2/jdqOsmszpw3oe4+7TA551fD6yyyb
UmsTuDKFIsbylmVoz0ZQn/0qm8sc/CNCpnJ6HGopgfyodogvphYiM4QQZJz6Y8HK3VbHGEeLfC+s
OYfFbEXKaC8SR5noUgcfJyxs4f0aPPPG9+i29Ul4OiN5EWOh6vn2YvlpFg07CAQhU8mvlnRFVvw9
EfsjjHm2O/8ZH/3/EUYhdET1yWH5X0dS66eH9r//6+c46s8P/QilbP+dRZIK+S3ZFoIfl8jsRyjl
mO+oQCO3Qp+DHooG6j9DKWG9o/hNsGQgO+VnlBP+GUv57zh/YPzB5xCPE+uFfyWYOlWQk3PgMjhu
cIgNFnX1SSw1ONWYaB97+PxiIP94VHdY835I71nfE9zFV5hd6rvhnrl1/dOj+jFwfjY3Q1b9PIxD
+UZZdEl5OPTrIUVdTsg/nUaTMNQUuPCAl4mA3UFAZn0oCtHdE2qY+97pvvRz032P07H7nY0rhWTQ
1FugJdNd5svwKq5z40BmNkfNMYy7UpXBtsMUZetYXvZQOFFyjimtfamp4/XUnUr3M3tHec0OX+6n
1iFcsyKBMT6EzIupMOsPKcmEzwlr/7FxXPXBJnjc98KsDoN0HdyxR5BxSuPCt5Zi1vGKTQRTwqkl
A9kRGd17HcjnoDeaTZ+21gWw18DYMkCGu1pV5j2tYzMV+LS5wnEy2EFF7PdR05Lz46+wdj7GaIdY
zMmnukROj/lyQT2l6XeANocRG/TevbPBbu0Mmie3bGETPIqB6Atik0HeMK2sK2wIm/fKB2Sl27Dq
tpbXpJdtmeJr3zgSXFns+TdaGPmRJpv4MZ5ioF1lXYJELFu1ozCPn3NKg+3UV9Ydlw1u+ymbozXr
+rwOqqE412WPObAqBGoCa5zu62LOv5c6wb65b3GqjuYSf7W+S29EirVvZ1gaDk9vlryS3J+wnWBk
9YWy93iLZPisEvEZazeYIYjb8FLoLcG6ubSSYjMTXgJ18GyWNgtMWT+aqwZ8b6gc/HXmsbmRYADO
agxvz4YIj+fWadKLRvnRsXPM6LNF9HA95Xb31WoaIsixlf0VmjHn3LAi6wJ3QncvInc+66kcXbvQ
1DcDxroO9vpgBnUUmVh8N2V932Uz5llOEZf0UYz5g+9IThKjz55XphYRhnQgZA1ecU5cog6Oar1L
k7xqvwliVmraFaDBbIQ74m+dWv1wGCyYsRuy2w1QyLCe3BUwGgyN5Whw4gAo43zhi7gQG+wYohKu
Td2Gg58+K6yFWFI6zU2CV8ZFVxnTB0rP+lvfebhj45iIPqfIpk+Tp8ZuvUikuw1nhfzDGKct6BQ3
iLJDXrEz4OZTN1+D3LMubOU30Q4zcD/i+8XtHZR2FxyWicwWTUEarr0wnbudmXn4PeP47aR75fZe
iodmhKW7Yhsyd2rwmML9LEZjRR8HbHfX7qIv0wgcc5cEeG4/6azw/Y1dpM3tIBiv7fg0ks/DcD0P
L201ATIuJ1P0gDDnDOcPaBgW5zuv+5QYo+qOqp1lDRke8KZ/mGa/Jj71+kyuEUmX+po1s3IvcGeh
nmLjrmzPGcbVtl3vnHaKL4AED9MqjNpqJI0SR8NGDr5wd/x36e1onZvcPR3g/hc1Q8jesK+b54nZ
iHBjR1Me7txydM4Si82XNWuIn9xyEPFOzyK/RG5ifzUpkVTXczTT02plk/5STbXDNm3HI2aKylJX
JnEbBJU4mcAlKMwumYD+99xMuhgDlB43dj2Sxt44UdT/jpZ0enQyQCljZZqfy64NR7C/iXWYiOSc
Y9gGwfks4+4srloBi9V0RYG6Rs/jtRdqilhRVAZXyRTnGJga7u1UNdbnME3zzyN97RGW9kPycZha
tffiJt/l2EIjpex0pldID6Ho5azMch30WFitOEsFV2NAw1QXInKlPFsFe0dnUMslxmjfZBfYn6Fr
2cGKKrz/VJsBFvuu0dy4SENu7SCrviZZXh/4qhP+wMGQ2VsxRMBWB787dCPWm1e6BdSwq3QE00Un
rZ3CanHahxrqCeroKjK/5Ph44YIcTHhm+1Br15ScOeLLti2I3jM42VhEqDJfEwarKx+HhAttufG6
cxIC0Ax36qjtg/3cTrqAQtEX52rKwRVBJjALii+tfZE6g7xYNizg8HIyrzO/au+MZMh2dljbGENP
1peYrZSlahg6A/S20WZrm4F7prwIXJQRQ2Me8nK+D5IwvRubwt9bSdOf4d2E63MtrZIjtcFUjbPW
HLHAjPLHEfPSLxMPP6GgAdwdxpq4SH2v+pADSdzkRg0njBca3xS2TVQnkB/yf33j3hCpwpucQ/gm
g9yq10U5F/d2mudyq2ZAuW0zzvoQpnUWblXreJvKT4OzoapJMWQT3J5t2pt1srVDQ5z3ZKtv+lzL
i9J0+v2Y5Q60m0DgVr/kxW9krcgUozCbn/xSh0/GVJufWIZB1DQ++0xEEeJYBSX9Cg0nqOuwYYaF
kTdc+Tax9UZMxOZgx8Z92cf5MTIwixdYKj/G1hR897RRg+N0hunJ75P0w8CXvupwqd3hFG0e3LKg
CiMHGe9xDJ2PfhMaaB3j9LKsRH1L9332LRVD82mcggZfW1QvZx02KGdzGU93Q+8rtUk8iLAr8h7y
PE6b5DiQ+d6MS7PlepLYbMekNj4vprPbwi7HqwjTma/NUNg3zhSHZ60tq70dmdZ3jXX89yDIoU6Y
hTV99ovaPO9SjHnXI8q/jyknN7XphK0OWeEYHzH9kT69s7Ggo7HwjW/F2NfvIQg7cO1o58Rdyh/G
+ywJ1ZfBatr7EjaUgQrSR77VKI5cmTBkuuqDCbpTXcbljVDohHE4ngWA8sjo7gX2gNTvO9O6LZzE
zje9PS4ARr8gaWR32DKcFcMkv45ZM1y1UVwcRweR2rYzAkgynCfuElxFp1VQNXO1Nq1RnEfabeiX
j6vPDFaxLqtBX5VSaw2Az80OYNn9YlulCoP5ShnF91ZP/Yc6Gaz8su89AYSyQ6TP/DYXxCsWUGeS
MEkfeVVtzJJaxu45HXF+CER4LDEerHvvUwmuk2GqBXivwcnJBZQOptObQnriWzxZ0+NUdD6G+Xxn
sn0inNWab6OOraWde9F3+W3WkT5fiz4yByw3u/ixDpr5tsOOeatGguKVrrvKxSG8nr7NsRp3OmqS
R68cSd40oYbXOSwN7nPf45segAMFtVAXEKEcXiz8nGlCWE+yQVyGfvUX8/Aeq4e/9OzhdO9zejhV
feAqXJicHik4Zve+8x6njl9H3y+Db8fk6ID7SEie37P8k0Q/rluxwqqQC2wmQLkrcBIH3E7W1O3U
Pjy+5RlwqjDBWs+ksu39/biBn/HJOQOUnyEBAEL02eltqA7lbjg4XE9dGTBd9u1l/z7dveUZdKpm
f3HVkxJxrXvHILvLinEsbt1zlNhrkMSb+hYEzf7XT/QP2c9PWekX1zoR6gw2ZjhmyLVYpfcOawTb
J882pB1DHc1DsKFVYavi93IbPdprkmXZyk8R1r/1RU5VcKdfxDqpLGLKPwjX5Ys4+/boHoaDjd0x
5Lc3b/kP9ciLW6a8Ty+ISyuTd1Ja5tTrSxXxUpdbLjfVPiyO3aa7ULfZBmLAdv4snc2vH/Orr5Ty
XoA1qm8xpk7ubtICo5oSJJCzL66as3iLm+IqWDV3au+/VaY6KQT/8STtZQXBgpUF6PT+Kvb1SScj
CdObcWtsgWht2avWw5mxMzbFpngv3jTXOCkLMxMRZeBxRPGFyvALz29joklKdrh32LPY5DT2mdti
l/wwcPyftM1vS12KRMO/TtpcptS+/mP/1D6kz0pgPz74j8QNJatF0sR7X8REpG/+TNy45rvFxZYm
cZPfWIpR/0zcmM475EIkdFAquHTTOfzsH0Uwy3qHuAd9Hcob+kNoh/0riRtMk56nT1BaUIRD1RHw
FanlBydr2zCVVBtKkuucp3u5kbpQyS4X2g9uAuHUchso11SopWcfvk8qgLIDcxb7oFvIf2kXCHgG
MQlhgto027XD0LsXo+hVsJIAHgSxuarjrV+WZYrO0u4gRbkDRC8lgrxakV5o1CoV6TAeLBoqsP73
o24DULdQl30yi/6jrHs7+R2DAjAO7iT63z2vUZze2Hbr6Uj+P+q2Kfb++nyYhslYN7VqGkBHdlxt
dVVm2fumrev3Q13qq1wZ3fjBBlIzL6wFZe5dncR+thbaAPU6xqNtHyNvgpgKW9oz1mGRRSBU84He
qcyw22Qjow7db+UF3QRpvQaTbjYmfogkbXNjV1C5qzayluBLIUqOhssZFtt+g7boISbeZiftagi/
JrT3tsgQmNLMkdqPZh32KKnErOJtVhY1VHQKaFvgGHNEdhzdOlaC8filGP0hPps6o0ivIiFKsTEc
AVyUpFzc7FSYF+ZxQuTZ4eqUOFBxZARnZ6yLVhxKGu5Iz6GEu7NIj2e7pK1ziDipa36aJxuAsifD
md+Iis7bRHq0hgNrmvR3mnSLW62H3vbqyzpPw+7aMYYqXPNu4UNKqMXePrB6tmQZATvaaJ0sMPIa
icANFjyq3zZuFsqd8P0k3kp3pJzgVrVL/3HmDuGFn+QKsjwHssXWtvPAHZa5g9ZjsijHCrgI+kPu
j3O3NuYhA9dBP8GwKot8tL9Jc4ZVSdY9uYFWtSC8Iid8WPTD+T5XihomsGxRXhDqqXpL4maoz8XU
2MblFBBbg+ztY31d+w0pQU2KCPJGHhkXjpW6YltZ7pDRBNMKKhKRhErhRXDlVhpE8ndqTN53lRTt
BwSGyJSb2WjdbeFmAcKbcWqQLqrWdh9RVZJKcYR+8JocaI9uW+FuMoo+aoeiRfg82Vg4+9mtBvs8
F3PV7PNYFdlZWnhxeZfoOYq2sQnm6dZN4sKDkCgGf90xmntaF7UmfVM3cUzXBK0k+6QMjW9DXkFN
lDqLs/vcGGVwMRqtpqLAV/jsdKZPFThMPYCGegyx+qgLumjnUPfg7r3I7+kYSMkmkQeNC7F2p+F2
xMAvJamwhNOpp8yPqRHBtGQelxDnmCpbh4L3BmG3fS5HXe75wPwJmQgJ16LVEL+ncCBELis7ZUyR
1/bxMK2y7jYquwVxj/gh3DV2O6iLOQJ+5/RzJnd+OBvp2o3GId4CaiY5MY+TA+tpsofmpqwc0Lbk
7WCixaRWtqMxGPs0rOatkSQUAQ3qNWJD2gRTugmQZgb5yayedBAP7raudNmdTXUZeIc+1Rnyb1jy
5XmhR32oJko81LX8oLQPNrgQ8whsFHrXOAQDkBVRDt7elXy/jTdYrjr2XZPofd3z6aPHuY3Goahk
kjdXUraO2PijO+PX0U04xHKqQdQ+jrU2771GWtW5OdS6OzhNZ0CiDUcam0Xvtu2Ghnk8puMkiK21
FoXZfcqiehm3YSVSLPdaP0dOrQPsjjLXlcVZz7gicyHcyL6OB1qkXfztvRKaWhs3d5SFwIJVeIxd
hQZG1ls3tSU5C8Dk8sJJzBpULM7/740e1fbKcHVerstSVfMmsMrY/zC1YSr3XROCbuj9wC3O04EM
yK60u6pcJ0nQVAe79bGLHbrQkeepG+t0XUFRm/bgbWYQqmrCBWoLB8ey7syE8vzW4ysLCl9uKW4t
bY/2KnHo9zpMoT0Oe6vGJvp9EgOBjILgGHq6hmFKifxjMBe8HfC+dpYe6BZvirPJCMb5u1Zx7u1k
nZcugY/sxC41Rw0BxTarG88r2uE4REid97oZ0/qQOdQQYhSNKgxXxiBz90Igua7O/q4d6GwnCleO
NTTdeYfDS7HOool/d1mHTQlNIbjBky/ysb4opYSQCiM+BFGqsireVloNxjYcKIHTOtJElQssURrx
scROztvGY5NDqkWMQl9Z18JmZhLSp28DjrZ3Adk0by2o/97R/Q+PN22JXTdWYQl5ga/ZMG1tuyic
tVRVnj4ioOTqxWwKr1n35P+GbV3jlXwpVdnbZ2DEZbJmsS2Mbc9a33CIambywVk4zjfoCmb7TErl
g17vWSjPUR/U8SrxS0e+Z7FrBQbxUU/6B2Hu92oSFAw84cVPpSAbum4yu8ZMPvS/yF5f5kpejs7Y
1fsWIlB3kdHnxU+HyJW7OgrdT7UZF/01iXDPYrMhl77UXcx5Z9uRqNc2KYE78FxTvO0wjriviigz
VwDFRLk1oxzoZ+BVnoLRLt1+AypDuevWUywd3F4LUVFW6fAURsGhc9PWAJTWZUhv7FQwdVqzpBxu
2tWWLURa51WQsU3EbjV9c6bQinaGUtpcxcWiBHRCJGSrDHEIMK+KLN4m80b5gAZyJGlksBiS/FDV
JjaoZW+BzCUcZSa7HbeBMTNsqqIg5+CQdhywgoh0fFkFUOv2DtnD8swxR8o9TpZOdy1eO9kKt900
3wUzqZMHx2pQrmT4Dyy+DS7QI6XT2P7dakg/7yrXmkNwm+boURovrHKgqVZ6SN0UzXwkoxLGgmVN
8Fu7aYpZqRvLj9cKHU6/D0xJ1GKVstqyM3XgqvF2BvnUFzU2T4GbjGeARXy5bps0G/ZZW6oNxvOh
gP/o90KuWDWG+LaqM1YGS1a9z+KspnCv/bqrN7XpZdV5o52MjL6NbeKqKQK6CBdTw4dyYkvYaS0U
cwGhJZqVusvN/lBEuhxImaA1BlEXV7y85clsZmOWoH79pHX29djb6qrOEXttRZMxX3Jf5t7WGrwx
vI2Z8A4l9HzObIjcZC/eD7Pr6Q22V9DA4nJsnfctwdiii7JJXV36WT2ZHzpWr6hgoQMuducUhQw/
DymSplXVjXRAeaIG3tqOjWyvm4BZfyMDJ+tpzu50ANQazOO2bY2FbKew4EiQeCcyP2aSkTuSjcYu
IkCkfWMHOm3vpbbd+KgivZiM+tTVmr1BWvC7apDDbJuSuu1asYECdyOVDQ80jsIatUXZ19N11NHd
fCirSqGIakUm79CfWfOKKL/HNsnIZLg13Myer0mKTaDscm8gE29UYYD7fKpDfF8qo/odvx6dfS7Q
vuGBlFTI2MxmWmmvrcsHAvGm2Q9O7xYHx8ymbyNaYH+FdDo23tt245Z76eOm8MEfyZc6XWPgkUpV
R0zsU5rMZF+ZafOpcO3aXHsI7ZK1oF12voxibQZwu2MXdrBnqHznO8xKvzHdYjOOcI7Ox4YE8Wpu
Td67HxsGGqbIZhr5AlnImdNzy+s5Lagj2Q0Vt3XiF2m6ETKHGBqnNjzcJPAS6xg6eXLsKR0nK0wA
VbXWvIJqDa/BiTdDiYBsR5xde9sFDJjtfUbnFTKyPH4/mW1anhlGHH2d0qK21omVUKmbNL1iW5ib
if0+iknZ43lvH5usbx6Fl+thNWn8dQ6iCaxzSbEs+JKhAIMPHQkj3fljw7I6NiJzDomrMH6wrDlK
z8kMjj9k9P9zMP9tSf9xhP3XB/N9lf73fz07kv/4yI8jueO+Q5HPSddDZWHY7iJl+KGlcO13Fr0H
pu+gMkWvyHV+qFKFab2j9YFGFFQU9LuggPvnidwM3xEJ2HjEIObmNM1J/i/oUullPTmRc6538LCC
NrOYv5JYfS5oMJ0k0EEWewzsalwqK0R7x6pTcZWswcdTXyeUTB4Jj2A5dr6ZfAd50NZ7Qr8+Phdx
63Pwmmwd7ouuHfyt6pey7+SP1XDropJm6Sb/3OjztpUoioRIYIyHw1ysjSgwawodITsAU4V6ut1W
GuZsidhphV6xcvZ2heBpM7RVg+9OJ/S4KYcpH9+njhhhENcd3XzIIxO8STkHZpSuyf7TklLQveON
s4AiOvyxkck/NrXFX4cNjiNp9cBuxtHYYQ3MCH7YDx1lZXpn/7FNjuHML/5f9s4jOXIl27Zz+X08
gxZdIBTJFGQKpujAUkJrwCGm84byJ/aX8z7BAMMCxtv+1agqy1uVJ9zhfvyIffZGXNFZPi+loJhe
6Yiq72gC8tBmXZFEPnkJD7Cp6Pw56bh03rzon1L5WmezWbeoiMpH3FxIF/xotnnWl6eH3lwyMzwo
Ju9/NScFjFhNk/d39CXLo1p7/VdT7UTrJ1GlL/SK+8qrAfEuzjuXZniSCBH+UeoxH30FUNn4RmVg
iZ6A1YKsV5LJHd8w80XEQtMnBNL7FMm43WB+Bj1HfGM+hTp0s8sgTeH0hogXCB48PDj/nWKHivMe
7cTwe4jSaHro+FsgNs29ZXnDiEvy0LpTS3cxscOAGuQ7Ybn3RlbcIw95X7iSl3aAo60JstqdfjtU
dvgDGb7Fi0D1Jy9Ba34IB6WakLIOw9/OU+AXeuoYBbAJesttn+uN/lBaTo+ULfdm3qeIdqq3k94J
b/xAxxzxyawG/xhMnU3vjhE+fTq0sUITVzhR974sFGojUZnUNjUWL0Hz1y0SRHmR04xvRwVB4v6N
EpvwkLXCndN3FBE0+502GrWxB9oylzed5QgHpV2LiJlWvdO9rbO6zd/2Ra+oBFq2WbHEaLSpuIxT
qH/jsKniZpjbOHvjlo1tc6TzdNoBiBg/dU7NHyDxRYStPkXb0cgMjx/1Hc2aqs1UGaTJ6LyKJo1G
Y/UUtk9zb8X3SIim9S5KHDI0pBAIHKHIC+n8WxAL7rpSy/X3xjDTKvZTr0iHGzW1CS1SVLyLL4h9
Kp6/2PLN95KyEN+rIVOS0xKzQoKNMqW50JRWH0S5ghKqQLmVZjfQSxL1saJdHafuBCy7KDwqSEs2
FaAxjMlAJU1F2sbMVILyKVK1ezzGdKuFhRDBrFmhFURFHep7rTSEBkygSO/dso7Tnad0ynRneYqh
+igdeu+cdFQePaXO0p1WABHHhTRC35mZWJiaHera/NhBOQZLSF0VIzOAspOVVHM8HFrwcM1ujkAz
7kJjnuvPwDxjKdWiJBWDzarg91oojN7PdTVCgtCO5pcBmH6+s+reGXbNWIbxTs5O1W/QKzWyveKg
q/4pDT1AsH5hm71763k5rdzYnsLhs4JCoQ4oGMy8syf4LdIjfbdl8Wsmt9uH2jUH42u36M2d2bqO
cpg7xVlOPWiE8k4sSmmeKgBcamAusmcuSP6jnRMW7TuA+bZCtSwyRZBX+E8CgBH/SNxnEwbEAFOD
YSL5PxLwqj/RYE3ym45/j3RY2PTcDCrFK0n/KA1wsigVDR/By5IojDlIiMMg6pHJsCLkTxLbWb4g
mOmYb+bR9A46XJ5TACBJEGd7VnXbxaWpvp1N3OhtO4heD9Suin5HOQ6NXLwACg0VDnNgWQZd/aEi
FQFAUAKR/WCOBqL1UJ96b7KxZlZLItyoQRi7qolJaukA++akg9vu0OoGDU1/7TcIIOeDQXgOBpif
wTWhyOuEfqSb6MIqOoA/jl1BCmzK2/Bj8cxKPEDh2UXvQ7PP5pPTEqEHhjXyv7Q0MRQf4TAORXxM
51zlRLhIhaYAnRJ4RmJOqgN22pnyk6cDwPZ7LUcwlhqKOBS95n6piNGzYC4pQweRNXfdD1o4dx3A
NAuemKbKxIc+TVKkmoH9ffG8ivmK3oyJdee0MfJjYijz/KM2hyzemy4AXvg2ehq7Yqkc7U3CgFTu
x95c5O+59q3OjyQfoBwap9YjkHpC1NgTObLqiZgWIAyzKvbg40YUwLJx6vdQM5XuXa5nOgUnrYwK
mKfBEhw61egSUHWtHjbvnRih5eNiU5+FUQcdJ8qbcDPvUL8wkHRuVSBCRaokxPJZl8wfzTSEpNEC
60t5baoZsfMy5hZzboHS84MZmvC6v+oCceLJycky0PglPvCZrmGgY66UiGqdqQnjQWVaxXgLfFmU
APINdO7jDjT5HRUOuVOcqi5/3wIWrY+xRt0VUem47DVqdHVr+kpDg8AfUNJKAKXQaX4vFH1M4Ybj
SSDRJsM82f2EiD1DKL3wuy7K+rdWz1QIXIRG8QtKzwT+6oIg4aNeuUYvRznQHK1STp/fRJCl7HKx
TMVdDNA0PFL/XfSj2vZ5CNCga/X3w9yn04lyL99sbOd2fDDavhA3+gDM796YhGe+HV2HpkFnRZwU
uvYggOZpUmJID5PBvlPAIA2MKvcLJIlwCpm3ouRvfaCB3tHlCGWbf2Ry9FvnRkQUI8xYFfB3Kt/v
BSgw8x2fbXB+qkUUxfelmlEFsbR5KW4iQEXh59IdNTjBSmXYl25SeawkZ4CF8pmwTl5JOiC5XiDZ
SupOAiON1qZIMTeLFR9AxTDmA15PHX5GVL9AdfVpMZysjqw46PDRxr0RhrXyTjMjhD0srwWelhaO
8U+r8v/nDf+Hbqh5vaH3o/1Rxv/3P6vnQOz/+n/9d+qgMbZmALJm2FCOQqv/mzqY7n/A2Mh0LSIe
kkXbwdb/5A7/IckZSB/k4AxMh2AW/ruZp6n/oct7TjMPDgLN5G98ReogoQHP+ugG6QcgDIQ9VNlo
BqR4njjIcNvLsqZkgMLrqeryAkGw2B6NoRiDshtUqkBFelJbqA1zS8k/PMuzLkGxL5injwgeW4Wj
h9bzuXljmbSqNij7aokAqDN4j0rl5EfHqDYm9lctS7lOMjdbpZ/Ok8YM37mhiJBnyauekKNuJglq
XHaDvfD0gbjaIPOQ+JXVliI2o2p8VkZoyRjPTZUD1BAt2m6QX4dcXXsRqJlsidCuwQhyQWSbzIrz
5QwO0YpNQYNDOVosngnzqPxCN34P/PLU3PQPym6L8+LC3rlyVsCg4wzqwV0BaOC3aWwNdLJveMII
xkIz6KA2+r7tRXi4fh7WNFj/LItvBZsp7GnoyZ1vntZ6ajThC331Nv1d3rg/0oM6QUirHtpp1xwo
vyin6yYvfi4mq2UOT+1+zZlEZhpFVg+21LDc6DTTmApgFm7861Yu7aHLGDppKjKgXOnzdU0e8Uaa
cCjmOXro8+xm1qeP2Rzur5uRf8367EEqiMAiAzrMUK+OOW0ojxZEWfmWO4I0LPoBhJnHwA6ZhFL/
LOgBfaTOS/v1ut2Xm0iZQ5dVEGBdeCe5/GcDFYNuZK2hVgQKVR+/x8+YH9q01T9ft3Lh0GMGTwqW
iz2Ew+bcTEeH2OFlBgKw0w7hYxPEO/Wmuhk/zSfj/rqtlx8MU9IQwyIqT/VqJ51ENAgEgbNbqkEL
KkYRGIaYMuYdmTa8burlRwNNYSODjH4vVLP6Csuk5iYlhxAIMDVi723bJrRTxvJXIpzsbVPM5vfM
s9otmteXX0xCOKBE0Cxs89Scb2VlUiJx5bFfKJ/7Sll9GkJr2l1f2QUjLqEd8r3oLgNNWa1sVHHv
Ed0C5CBo+1e/nHGL5vLlZ8IFPrMgf8Hzg+e6mUF3pPTHnDIzCWUU3+R0FEZ/XMCgXl/OlrGVZ2/1
LvUUnVMeCbrkvVu9n5qYfCCPNgjV5F90fo1Z1T9aZRwHd83z69Skl8nUFWSonfYNAkLtZMMaRxws
4p+hKrYYQS59J1ejdMhcPeon9uqwI/3m5uHggOR1m4ekmH5VgBtet3cA9cAeGSjfcOpwTyvHHtpW
XFqiYklmfuculfq9ckfvjuZNG1y3tAaYMtJFSOEyvwalIP99HdP06FxkFOog7PLShSqY2TzSj3YO
oiiNHQmAepeY8XwAdpF+WZy5eruA6gCYZIRqe9z4Lasjw3AZuCsN/B56B/APrgMcfVYZwolClq0o
4rOqMoSAaAWdA61gEsBqx8DT02int1N/U1ojM9STDcd02eR2EI6mHYhKhHuGuaKDMfbe/vrPu/jr
iL2gLCFc+aes/Oz2lNkAqN3TCx/S8oABiVtynH0U61u7IM/Ps/P8tAuMjyJnQQQGi8PK2dCuLwDE
FgBuKDd8E6owd7oitJ1Qp3YfoqriT6XW3cQEf4E3T5/TLBk3VJ1XV2r9E9ZXqk+YeWistPT5WsqX
Iqsh+eAHd8c+bfvvzIFo9kYsc2lzHYCUMkyHcGRtsevCIssGSlehIYIo9k4aEIgy1Tec0os5SnnE
UGKHoJwTxhsin5dnH1HLR+ZbmNgjhW8VFLI4xVSaao8xlkZR30bWQo2r86z7eFLRuWMsr0/3mUdV
L1bm9Ldk0lJuHac3H7skh88QjM37HiLVYeNevtwPGiSGoxJkwcXBaTj/nZGS9pRo29Jv5pDLVvd3
bUdJnebpRqy/dgB8ayzZWIHTzAL6vdoRZQzNZmkJE/ods3JBvjPBYQVToBz7o2L4W1jvlff8xxyh
zxOBH8jL1StXm5ZNqYqiF12a8mEQqf0OLc0ttq4L24f4hMHf4drM3krs5/PPPA6RGpU6uBVRJ49R
Emp+aWaPXt1tsXZdWA59RgDAkJFKpe7VcoYq6wXNZJzCOFuHsg3DG68KxdfrrueCFR444g/mw7ke
+uotdebOm6uEconwmGkDPMdYUa1sSV3ITTl3PKZMJsA2S30E0vDzTTPzsleSEIoDAeYQVGXd+UU6
UoY0m0MVAkscrHeAODfW9tLXnFtdvXUQsYdj6EggVFR8mmhXIBo9fGr16RE+439xLkDhQuHmgU1H
fHS1xHguFZextsqPbBXiFTfQkSJAEGV//XvJO7PeSWJuuPXoNEpZovOd1FxghvCGcMi75beZMvNP
Iv23zuwMfADQDaV9pbqTvFb4M0lATFtT59yfW3TGEuBDxYtY58WfMl6qHX0NPKlibs0tXFob4Rak
ubxP1GNWz1PBVDbGErTKw/rodPljlthfmBf1u1C7cxr35+u30oPF1eZ7mYRbK3P0U8YkqjGXVL9B
tvlVGQVhe4qso2TqvW7r5VFkyN1FGAQVJGZu1peZYnCkMOaNZI2GDEioHAFfHLQi+5OZn69beumf
8Lqy7MFNg3JpncWQmw2wZzANVkAipdegzkpGfSmPJlsB3oU1yWEFJIyJjTXKIOcHo5+bVLZPcVBV
xECmQf9I9ftahxQ4LeziA/0e45V603ILIeaDDo0aAYJz61sWGuNoGwrjcjDg6MyQ28WfFC99iuuw
3Xi+LmwkZHJ0JSW/sFTHOV8en1NTZ42UJnXTNrBADt2JLk92oeW9UlfhaVUkT5SRgLRIB3luSjFz
1FviiiIS6AZAO6oFEnYyv736ZECWrCKLTJqLq1pl7ZGV1QCkyW8n52dIhMdg5V1clFtxkHyXzj0U
QRClMFjAmJCgfXq+GLpdntk6+Ho734XH4RgfEnH6xbNyLA4uU3Pp5sOvvXxeLApjHHgwF5yLp9Gz
Z6GXHjEuW8QGIV6oQMmXlAkc+J1ZHQj2oU3QOtnVc5Z9BxTclwQT5alQHGOULTHrd9dOUwJA1IuY
zRxNA7whagWeP6WV5BGv+oMQXdFvhGEvnd2TCrZk8oABEnd+vk3JWCbhbMbya0DDahQNStz6B9i+
Pg5xPfqOPW/x2V64r0iwPe2RxsPxIhzrp7AwXej5PVMJxjE6KtUfY6DokG041gufg9iI/NKiqMH4
4uoEgE8n1pAxhZOg6tL8YbZzp8OT1qd/BZwOQ3O8frBfxjBkNM/syYU/+/w1nbOssonwzZgRBFgH
DhEd+Q0Pful7OVAB80BRhiJXOzdi6QmcAgDlSZwXLQlMJUy+xcUMrrWIBNSFXlfZcbB4qrpFOXlp
eQ45hYUiClKB67h2rBtvKCwuVJq4b4Su7akR/H39DlILIFqn1OsxGHq+uEzpFRCALK5emnRXxFYX
2Kb4ct3IpfPnQAqAIZPa6Jogtigm2CZ6QheB9PZkTfvY9EC9JDT0t/TLL5xAj1tl6by3sA+vXV3u
9XYT6ozg67Y6+DHTB/R0xa3hhG9iR4Wbviq+9Bmu8PoKL3wpinjw33L2Mb2us8G0ReOY5MOHAzve
UT7/G9v1xqe6tLTnNlaXaxkril0Tb0XSC2UP3E0NxDT/chzzJziYMJjT/jD1ryy5yReKSX28h0uI
iyr86oCos2LBElCWPkMMBz2ePgNkfQfZ3cP1DZQ/fvV2YEZ22yA+pUolF//sJgPtynuIJNlAwCHm
Gw02/z79/S9s2ATpKmzb2Fld5KboAIcAC0BJVqeak4z1vgFusAM+mh6um1oP4v6zbTQbaS/y3jIQ
eL4esFTgemfQCJElcnjVRK4m0NdZ6Y86dmKKo0Wq5oFVApYjF3LyHzTH4k9IU/EkXP8pT/Pi6611
VUrbBPKcijUFr+fQKqp0CXvSlWb67ABiSoPMaYTiQ47ZqDuM5uMpzdP0SzUMA+x/U6y+h5ou/G6G
CbFxzwBMsavsOrP8Rkqe7FOeK8136pZJZ1EsJjC+IlLgzemWnKl9K/U+yWZ5E/QmjXPyvqhl8kst
PAaGx1SUxiEy0TjbzR0s63G3lN29w7SLtru+9vXo+dNnIO62obaRJbZ1fFDk6lyQnQGHmRlTLvbF
sfxS78cdVNLv9UPqy1nlrXn3C+8FXkB2OUFIaGQ055++rOUIs1LggqqsfkycCTaZUjJKF0P6CVkg
YFfF3Lifry/1olViVopRRHi0Mc6t9iNEmJrCPc2W9mM/KbYfQ3gSNG0Z7pux/WU1Q/jxusmXd5aB
VkJSpPnwDpTZzk12bV9TUCJOXiLvg2T0FcJl1KHaEPy4YIabT3mUyyTrL6tr64ZjmowMFKI6774n
zruJh/om1rSNDVz3tjgrsC2gtCHfeSAB69e2YBgQWhrKYwqoIPiilnfNwPw3FzOAcWgXuvM7Zt4P
UdjAMiPsL9Gw1bh+6eHJRy3iWW4r6YCcIH7uBAuCjyqEgtlHQj5miKs52SL7IRLrlKvVEDSF+i3P
ENZ67Wc8s7qWG1StYpmaVMajEyOSYknunAVGoaRLt96Sl68klpiClhPSqFKs88YGdqhs0gEKCzD8
7xvVGB+GbPaMVz/GDnk2qB8UWtiydaej95SGOaSZpGD4YY9vgQO/1gDcdYzmygcLmVzS4PPv1MTZ
4rYlFR/Lyy2gwTG0pjeh2Y32RuL2YsOkIbpCqgM4g7716hXBI9qFptCzyd0q+lmokXjqKH+4fgDW
XA5UJjDDBZbZoUXpYFUP8SZb6eoSlFm7m4N5X+6GzziScOcES4CO0K3NvOLNdZsvLvWTScoieCzU
Ily58mfv/WAZI40fJhg9LT1U08lpmAYBqPFvrOCIGddnBGENZsj4ekyYkvgM7WOT/pqiB5OA8LqN
i99I1rkhMiS6Xb/0c8wYlhMC4OniMUAsGsmuauOGvvDtbBZsbbQXiJ0pyq38wtREhgHsswQ7M3zo
OGtVZoIWXnadV++zYdm9fkVgTTydJ5OI3Vwdb7vzpl7xeMDyMXqbTAwshHlvb6zp5dMsF/XMympR
et0ksEmDlDCP0UlSlZRG+qbdm4d/EDQRRIF7NYCre6MPdenkkcyRh1C54kqt7FpVq45EHdS9a/VD
1YcHp8oeFyO6v76JF82YXCkqtpKlYRUFwF6XqKnKq2UyXD4Nf9OoQZo22YgzLx0+2tNwVFD/kBLO
59cIhVuHxi71j7bMP6qmeKcpzItdX4nckLP4kQ9FSgU8h/olJb+Vd2jcJEcRgLAZOiVv8D1rQk21
MXs45vKmm75PMcOuNMrD+stILLzlbF9uJOqiaH5QkaNgQvnqfIm6IaquNkaS4LknVox138jVj2n3
+/oqL5jRZShj0y8E06WvzCCf3PFyPdU00/ZWre0CyHvZVgtpf1hvHP5LxnRgiaCeGJJ5oQDVpFBk
uArwgsTr50BtW+iXFPExCtP09Pploe1F6C/zYXqo57vntDS2NS0hqFHVJ6p65PH8kHFGxo1IT5aN
hb0Momi/QSfLKSHmlgbP7TUJkgK2W1MsaZEqa4eGRqMH5XNvRAxZpIdCURKUHwLGKqcDHN/zSVMj
e2PRL/0lW0rPH20tgF70H89/BJiiNjJdev6VAQ2qoRyZ1gDxXN8wTHPjRa92KOfWVienzZnDyhHq
8N35+xyflPxvEW7EAS+v4LkJ+c+fvZbU2qqhkP2s3m4d5i7h1CRUVPaGm//JXTX8EFUNrBeMTmzc
/dVO8mjCkkhaDjaK3gwtinPDmV7nMOHTtJew+9KcJUB+l2AmL3oqOd6GudW9eDIHCRK1cIlQgePp
3JzhDiO0O/B8mwA3Gy99sJr4WEGid/1SrLzmP2YYJaTVBOqVJui5mRw1gaoxCQuhdnhDj/7GRITg
uokLKwF3gkyFbBXTl16Z6PSFnYKt32e+2Qgqrb6PNMUM7Kn9dN3Q+h2Vi6G0ixQh0EmO/DpGZHSL
NDMnOEgH5mV2Q2TX5i4WA0N+ECIsZEtTd9tHajcHI33RL1OdL29FPDAAnpXe8CE1dKg4kEOYb4eh
KB6ArDdbNYgXG84jKEuYoNDAX4LoO99wkPJKK7yexGZk5FjU5jsraTau4YujKiukPBOcHp0cav1O
jG4P622ZE7W0YoG/tXocoLwIrE581OL8wYytdOO0yofv2cNIfoFFufW8i7JMu/rGWa1Qnu2Ik2rR
l7s6BvuRqMx6wIWztNDbKt4tFSJ7Hy+mcUwKyIWuf/oXZ2xlf7WrQ5aU/axzOcEV3cCReCiK8bdu
0Qe5bufl1ztfp3H+9Sa9MszMgA5YMJbmmyL8Nqrm63puL/ZS/oZnHs5kCk/MHjaSpL8fsuV21iEH
CNOv15dy4ZBwLSmn07TkhVqDtkVYu7k5cRCHKT0qsft2idWAMb0D0r87o2tepzUuV8UzT9WCTPEJ
i36+Kq8Ms1w4nBCrVE+tq76Ji2ZjRdIDrw4hby2Dx5QsZNNtdQgra5ziYsEEXEF2sJjOSSvTG1rB
cFS5DHde378LR+HM2urI5UvtgKejBt0mg9rfV6mBVKbQZlU9/gtDlCxRQH4SY1stqwttU6kdPtQi
msOwGPd6WrxuTODp4xBR/o+J1VqUHrmcBBVBWn9DAl208sm2hw3VtQvnjVcG72dQWyIaWl0dPYby
h4cG5L6qnzyh0aH8oLhwHVMxnWEWuL5pFxzCmbX1JYK9Jm5jsAZJDJ96Twk9kjL3v69buXAGzqzI
X/HsqgqgJ2GXYgVOtQ4aEs26oeVSbhyAi2shp6apohL+r905fESxoQsJ9YW6xVj6nVkYgcsMwvXF
XDKD8jWdL53/APxzvhi3mqw8l9wX/TT9oBnweWZO1C+dLdXiJ0zJ6p6ScP6voVUIFy1GLywYcH3g
sh6k53U+UYz2wmK8zSFZutcgw0v4cNr8Y0CviZJPubi/i76G9TcKh/pDqbWVRw42QI3XJ269J+xf
qnv62IYNv3Mf9beWohpRAD+KtdUDveBl+PVAL3Cc1O3U9TdXbSDKSIvRGih2anKfD45v86CNebbh
YS5+ECmbQVIL4GNdi+pRR0GBmIfASEdjV5dQzltVXB/LUS9fV4OSDoDUkviW9SAou65z6G46tDPs
Yz4k8UeEj3bO5H4xuw0XcOG6MCkhgSTMnYA6Wp0wY6rixNCB5UTN+NWw8x8Q1G2JOF/YNGxwckB3
A1hZY/nyFCkMoVKX7hY19fVuKL90Xua+iT1zeF01Xm6aRHTLo0yRmp7x+YWBfivvk1ye47Z2f2k1
wjZMd1efa4Yu99fv5oVDh3Qk9Sfg0SAI10eBaQ+IrBp2jv6UxBdlb3J4qHyQfSd7isYN53nhOz23
9tTRe+bWjFinpQVvH1DsBj4g8alNnerf2KBeQ4Qq2Z3XCBlk6mJbuGTjMGLF1iFvwzQ6QK+5bBm6
cCAADTAGRIGBmsu6496KzNbSjnen9OLhJmvHAXm7MXwohiLaeEYvfiVSft4EWZpctxcVxqkzhLLB
JdIeRIHA/uOkJlIFC/SjaXm4fiSkl1x5Udb1v8ZWYYFADSJMYoyF8DDZPsJT6mmZx/yQTLrGaDOE
0hot1Z3iWOnrYzkLz8wScYRAmldPeUJUmWcF+UXtRlbQzDDZF5VubZz5S6cQUhpQ2vQv8Err6xV1
ws1MghJlcX5onYCVQd1YyIWYBN+Ka5XzmHj0lUMK3XSe+oKzYaqN9rWPa+dx1Iq63/dzC83IlINm
DdoiBKr++o+ny4o/PoRx23W/MFvGvh1rmXbPTvlX7806KCGdeYTDrAxyzSqDRFNbeP5Ta+OVv3RG
n1tefbt2QkyVbJAaPWBtaHrgVLjTomnXhuqGpQs5IdMActzKYeDk5fMlhEMExkNJgcPYF2mWHTIG
2U6wdjHJ24zFEeoeqgKGXe7VYlg2HptL94OMg8IGYBaeNLkRz5zY0Cb9OAFT9xUndIAmpbTbggLG
xu9aOE/fdcQp/yau1jw0OlxxG9/3ktOhy0LOAyaLspt+bnyCHMZeFHZ50KFvdKWyS/sb7rqNK3Jx
jaTdUh1Xjvmuzq+IUj3pZtLexDXjR6gOp9OCfudJKBD0d8qYfqrtCdL3ca4+XD/Al24OjptYndKO
9+LmWI4Sew1SPX5sBbH9fXZafzSKnen+LIXYSIgvrdJCsVmnisnoirtyBGC/2sSuqbpDXTzsResm
x1E4nm+NXXZXNpF1aNQEWRdL1J+vr/LSZZHK1xRP6TxSvTr/jOC88659uqbpZzv5o8RfFuUjJKsb
p+XiAqH0cmjQSkDkypUXtpFFuk3dCmI6+7DQC+z9yrXyQ+H1dR5UapTuabEXh05tPl1f4SUnSyCD
FyTiZ3x7ZZrxqBC5RhwR3QYETD193KcwWt5ct3LptBD2kWDyZGBkdU4rilFaM7NAIpfpjY4S6H4C
pfGQGRXqRApEXb07qRuX49IdpKLJqB+lMPD08p8/cwC5XqMxEsvLUTqfp1A7VVb+DQq8jTfkohnw
tg6U61Q3peDvczOyr4tWBmbSojpQA6Eb2QfzFrzz0g7K6poFp7ApteXPrbhqWrqiZgcnY2BOLUcY
BCGOqJ4bKQQp1TjtqvBgrIVZ9nj94708IqAucTG4cNdkPHfly+wY1SUCdfoYDjQk4KeiDzWwu9O/
sALoBDcGUIwpnPMFtm452qnFpA/dGRRzwdHb1h59OzgQrxtat/g57aznmaXVkR+rNG0SHdelxCPN
JkPRTqhK/nStJJZ9PXev5dP3NtHvQnM81p0Jkj9L21MO1U8QWwhZUOzceCqfBMXPgzn5JjOPKrva
IHxWq+/48FW9SKymU8Bhiu7sAd2luN53aG3B0FaqynfUXax4r7Um/zPuWQ6pJ1FXhtJQGSKhFLca
jEmFBriui8L5TTcpym+7zhvA324GH2lTW4m6s/us+QXTjAsQrGjixUfTFYnoEk4u+w0yto/Xd/ul
B5UL48haFKSZolndDiEQVs0qNltvwp2XD3fxWHzKs2xXTfbvf2EKS7hrnDVDy+cnaMlzEKeCKxLH
MfzeGSCOiGc3GKLqZm6njfDiqQv64pM9Myed+jP3glRTlaQl10IXsJ/ZDR0N9LIyQ/8UG7HwnVyk
AeKsqh+r8akT1e/QHb5CQfQWxjraxa72s+6gUSr0R8oJJW2KVKHiO/eBNzD6YEDT7euFN4NBdoGT
LRoIQcWGQHsW74tYefUTy2eiLksWK5sGa19Z0qOBXpnFZDkM8j5uKHqHDlDy0XCXCQkFWNYXza9g
P91wLuv5yKfbiEFGFukASxKR821Mp6LvhhoEfqYINMR0o31rmfFwn6cNoI5C+UpkEO29DjZjhKBQ
GtGg9p/dFD28xh2/XT9Cl1wdxPsyweY15Eed/5jSWCrFNfDlRh0WP2KGYuydlcO+vXHfnyodzw4P
3od5GhC+IOnBsuBVzw1RV7AnMfcQa83wK/q5N3/tevOrHOHwaz31gsgelS9dAa89xL0fpiyK/SSf
oGxiLNZv7TTkcMQqFHXudNvCV3MYBk/sB3Se94NbuVArCxeisbwJoiHsD01TwiDcON8XxMv9ru6M
IKyYVBrS8asmcHwAqm7NSbOCHM/rl0ZZHZBaixBC0m5MSNUDS43vSG5PUWf8qb3wLonct0Pr/WUk
SN0N1hTd1XoBg1hYf61F9i1HUwwu9cyBVXq2ggn4x9uy760jfMi33txwbdQ2QgzB0oKm2+wHrT6k
q1PMkrpR4OyJbACEnO9vj9w6UgwkdrnjiuOY58NbxJPz1zm3Jys6ZXmMgd+hyHBuZQkVAPAOZ3e0
M/fUd3YLeRCk+yLQoBpFxjPamhxfBRv/WDSpAxFoqJAUrSwmozJ7Y8cDMGQFsW9UQrDsiPomghVz
44yuPPd/mSKBosTAc7yOuhc99xB2ZHF21M5HA4a9XRI60XslHIb3ltNtzf+v8RJrg+vqSSvQ4M0l
6NRqKhcChP5vZeTpWwjT/4ahk/9q+776G6p2EpSRpp5S+APhQlG3RsNXkdY/P4MKqMSJ63hEuS/P
/LptQpNQFjNPsRaa39UsCk+tGOod3ef5m04W+YAOSFFvpACXDiyxP9kyEwZkGiurEJXWctiZak6Z
7dQi/+otyc/rzu3i2XlmYvU+5kynK03P2Qlbq4X1zerfkFSaR9RK5ofrptaY/3820ZZ4TYLWlxmN
MhBf9dKWCT77D9EGlEbRgm8TlooP07xjhxzODtbGJvadinp2tujO/vqvuLhgmMS4KZLTbB2ZCxQZ
p0GRWM6mqg/eUM4HIvhHs95qn10+uhBSUarnZpIInJ+ZqJnMyJNxmTrkPjyfu9bWwfJDMYsXD+vB
rxLYiUknfatT3w3T1lTbOqZ92m8qZJLjmZogZdXzHzD2iABo8YTe/YBachwepsTmFdMYMFKd7s6Z
uu8KEURRUhW0B283oVTpT+6k3CixuNPc7sPrt54+kmvQUaBAuE5XhKGFY1+BaNQLO/YrkdZ3XurY
X1T++Pt1U5fuq5yElVN28Pqsv7Jp5JDKCYVjzetn7uZkAOpcdIvlRwpaoX5DR0IchAo6MLhu+eIp
J8NkvAFPjJ9ceeOM6lYSdcD84NTsj3nrtg86ept7SHKqg8hRjoC6STnVfWcdikQv79wi3YKZXXLT
1A3gkQMOS9dj9dIxtmKVNCLAjiqd+y3vkL6BONRh6FhBsTrfuYrhbTKjyfDkefgin1d6OOi2y4z3
BeGbulRySNcg1Ba0VeHwCB+MPn5sptg+wuakBWHERdBF+zulmnCcxz7cSBcv3G06SLCdS74+0tKV
v+winU+u0BsbXXEnMnStltRgwC0a+g3PvI5Q5d1indDaAZMgOl6nMLD855Ui8yV4cNPkkEAX+nPC
pSD3kavarzYahjiIRVl+9sSk7B3UVf9Y/QQrAUqooetXUQaD8fWj93SqV1+AOBXAODEzG7F+LF0Y
iKNWTtlp9oiy9aAoh1oJQd2QyPkiHuF0g2gNgexsR94nfLe0ICuePOMGUVmEs5w6PYQNAlhKZD66
wBHvFwdJWRiaaWdpVno7qBFU05Wzn3UY1Ptkynf2YEMQ7jjv3Q7NHHP43PTmR6VuVd9GqMFfkB3J
NMZbyzQ7ImrQB2WmwEWcif1SuY9FYn8jgF98LSu1U1+aOVMskbhFGhpyitJC22HKfqZD/TGtxp9A
IYbd2Jk3eltUwFGKt/lkfBZTHIyO/bZI+/vEKP50qFFnZdb5Q4MAnLV0fpKqD0MMnXhnfelrAcO0
seXbLl17gj3Jx8aIADX81ZUr9VyxZ/mrU7ciQKfJPM5+FseMUs5Nqd0vQh3/wogILYqNjLUZMEuL
jlMCtO6ViGB5NuW/4FXwZJFy7fzixpxGdwrhsVEfisU+ahENn3QLs3bhfaMqA/hRsulxEdZYIbTN
ehjZafiMs2oEGVDx76WI4w/p6Kc237cL0/ALQzLoqBYoAvi1CvBOm6KNUy9zwfNDz88gzgIqT8cG
0cHzV07mOZ76VO5eKv0NAtj3MO+G91SOR+5aGn738tp679YIOF2/bi+jM6hNoQSlhWgzzL/GrsAE
PVqlfF4HHZIiV3tD3LTRTL5gAvEFOkFULGHDW7/gCAAMRY7Ssk/YhFZBNEXMFJpbX/LlY8nkn8Ez
abGPoLFWcUKqxXMUjTVHt8mSWbJUo0nWqRN2q6wCe81caKP7c9FV6UaJ4cICyZEATvw/0q5sOW4c
y34RI7iDfOWSq1KrLcl+QcgqCdwAAiRAgvz6Odk9M22nFVZUdddLV1WUkQTBi7ucBQgtAi20i6WX
HsLlsCzGHq4xvZIu/JiDJgj+/pvCKpjAgsgDYtXllRy3xHSywpXcOS6k3VXkVXUBD0T9GbPqg52E
pCVB5xzpbfgbkTtUNWYuZwmkPhD+YQ3sM3il9zEcikr41JRIGOj2z4fw9yvvzBk/i05i4nqWMPj1
9DtQcucdSXHpQqIRd3wKs0b94PrD1z+v8+GTBQCu44gA7HwZU7wgYbFT42rpxxauU/M3JZsXB/9f
Erw96D/+/ZN/ViUDyBmsw9+TCWjSLiTGNC5LRlYq0zzwAFO7Pz/Th3v30xr+r3snRgJWeoo1wskg
foERCkelerafLPN7MnYmCf3nUS5uhii0g6yjCmmv1yIla+FGMJ7HuTAg9ZbQexN8QL3zDx4NtsMI
zVC0wCz110eDmklDaoo10aqBIDtr6twfoRGuCVTX/8FS53EmAYkHsl8X+e6CERlNoXUPXTcxJrmy
tUIOlNguOzeoHv67xS5ema/GuRpDVDGT4/2okFVljdCwK3fJJyHjo7NB0KTGhY5M9jeASEN1GmIk
jr7DOBxYMl2JXjzgRH7yPB+djZ+XOcfHn/oKXFu5gj4E0IRbUzgCavckAxdmDx0RxzXqpk/mHB8/
FjAaIBGAs/Tby4JCR9ROSA1cbxElkfAVgcrZglyx+Qyg+FFox4z//5e6eFUW+Q04k3i0lqdbUEXv
Esu//P3TQJB7AJp4Vs2+7EYl2oSLjs9L6Pg0LA3MNqv0uK7d35vmIaFC2/c/61zm1TIA5GROcBj8
SdvtvEhdYARj7yqTBJ98TR/uGuq2c+4GDeHLpAqcJ7iEILuFAIJxSNG2qemRNwdqKv68dx8F9HPt
gusQ3DiUMr+evMBV/UB97F3EbukQZvDjgWkbPDqDlxEeCX9e7MNjjjYEuklI0EDE+3Uxm9r/PQui
uha0/h6S/mZ1/PLcDPrzSh/u308rXQa+qYf7p4NoxBi/gdZSsaTs/c9LXIoq/es4QGwcBXaMlPO3
Cl+0fu85Ae7Cxhp9rBo3uA5gL7HpYAaZpSDPbIfKGvj+Ls+k0l6eDqneRufmihstab7GQ1jYYA0w
EO7iwxwu73XFkmOdyviT9Oqjzx3bjV4HxuzgBl685F55msMbD82uAUPCyM9g2buvh7/HLPn3fgAn
AFwLUMK/ZalNCneX6BwrWxHdka6zuTbLrrHBg4pwaYt++WTBDx8L4B0fEBfEsMtGfmuisEkWnN14
VmVE1eFsK+vBxOjPL/rjZc4uS5C4Qo1xcbMxm3ocauh9BkNScAKfYTqZRe3flDb+9+6BlvR/q1zE
yWrk4wK1JIhPaUOzJGL30aCHT772jz5ACOSjlgDe+Sxv/OsHCK9hSHbNCCtjnNh8ADqwTFdTHUeM
cYrJhNUnoMePPkO0ITCPgKoIpIQu0lKT0rqJAYLPlgBi7zn0DNDrDKs+MJ882EcLodOBBicyYOAQ
Lt4RpYAVo4SAOVTiL3s9U1hywkfpk1U+2j6wlAHLwzPhsrmIX7BrjAdAONFPW6aHVsq7jjgwTVj6
LmOJ/icZFfoIZzmhAAtethLQFrATDLHByu+gHuPNOa1vIXBa/vl0f7hzP61y/vc/pR7r7I5URmcN
0GGc9mHPzXYd4+aTBOejbwjUtrNRCGCpECn5dRXWzTEag1C6DSx5WaoJu2acfW3o309soDH8L7NC
iNCi7fvrOkHcAH6r8IYCWMKHA3sOe3cLE5u7P2/aB49zljImyKmBJkDB9esyglrbMYNNi9wZIsQr
956M1qBdk9h++fNSH7wf5DRQPAc/HkClSzxtoIjkkw8qESI7Omyd/z7Q+h/sGm4yXGQxko3gMh3s
GVq564K3M8JFdLNqjUsCzm4uRDv+/DAf9EsxPPtXUwptKSDwzxv702nTLB69EO5o4DbD6rlgPd7l
CepAcFJdjRrDbHCUnAoRk3HYtnLt0LCM7TjlFa1rk8lGQTA2FLH7488/7KMXmgIKCoTReSx7+WUD
2VNZQhCokibcB637FCZqb4T7+t8tcxF/pzmpddrieKIbLN8cccYyxE5/i4E0+ZvY9vOFQqBL62Fy
iKPxG5k0Tag3wHgeN6LyG8x8ui89ZN8LJ0r05s9P9UFYRIhCo+M8aEG//eKlhrUfdAS+IZkFSATS
sHmEykxXAk7Yb39e6cPX9NNKFwG4WwPYt684PrgDbAH17GIak412oWr4TxZKoYkFkSiogV/EER4a
GCYbPNIg+gNduiWja5gWcCH65OB9vHf/Wegi/CL9h6l1BAG0yrhHWGafbLgezqhlXJNr/V8+1cWL
QkesXmEfh6+vNpukrq6T2W7TqvoE/vRRyIKo1xn1CIQjOpa/fuQB5NKbdkQutlbLsw14c8ZafXYX
f7DI+QoG9h9YGcxxL0JwFNXnjhdQMsyOQRYN43FI/Ps/n4LzD73oKSMsopmBK+XMZ7g4BZWDIAXy
WA9lZ7tjyTMD3M6tryJqIZFQ/nmtj54H4h0eWteYGaJj/+umVYNJMC875xZ+XJCJl5iEFP/dEuef
8FPwTU3jh43GEgi9y1hUXePZ3F+0GT+5Tz7cN1xZiAgo9X67T5Dyjz4mnDhnmBWR8C8og9wrnW4m
z1fYy8/UFz7curP8Aq4pNJAv6/8xMu6wqHOkg6ippJseQ8Y/79wHcQdgDxQaxD9zLC/TCk8itYU+
Zg+pXG1LR0Ceb6hoWo5GfVJsfPgsP6108Y7aKUoFAIMo/GEpnsOh61s01H/9k6dBry4AuA7E0Ytk
uR67anL4jNczDs/om9G84/67Np3/ybZ9/DD/Wcj/9cC1DDw03hvo3Ip07fIFz+ZskjXEvPDPT/TZ
QhcfD7x+WQxqH5LYhN+Yvr+D6e77n5f4IFDjCPznWc4/4aePR8C4eUhhvpwpLq/JKq4g1L9JdP1C
ev7w56U+/Hxw9Zyp6sgvLwlA1CRd2kEoFeSmqHDR+GnWIwuckxvajKivf17sw637abGLrYsbJQQN
z3GHej38N8brCLSJTw7Ch9/PT4tcbF4qq9ZGZ23NIUjfa+J8VcnwKoL0M5Gxj14SRFFRqIPlieH3
xYFbU31ORvCSgijdOrgSYPZpib9BefgPngjQN3QvY/wFk9tfj8PcOQxFL7ZthFFCw53NmgIIRz6b
63x0FGBtcYYxgEmK8d+vyyCK6mFV+FSTRkwbGIGJhwYc5kJxP70hcAvMU8f1P+mrXJKwz6kjDFD+
f9VLfWoA6xU60i4CBGQO23x1bI3xPxt16awcQh2Bz6/t3JOCVE21a2HfeotphvqyTkJvZR85EH6s
AVmma9zcNSzo7tuUmyuK/8HydbbBLYOR9N/U+fj3r4YzGUh76Dig3fXrXvGIBkDk4ZDBKbLLSWMf
KtWWCvXbJ2nUR6fsnHbA9AHR87eJ7zlipirCKUuh9gMXwBuGPlcb00cDV9pP1oL07O+AmrNiHggW
Z5r/70Qj60o9BADKZl63xm0OyGXV5tpvTH/TcoUBQeNqeK/Gkhi+WUDODzbVPJigsFVA9A1Mg1t4
yyxs8bYh/iS7HdfAq06QYmLBNR/QnAfdIeaz2LFeuOJB8aBaH32XavWgQS64rx0xNaVf0449jFC9
Yy+T23fV1pylZFrYhKMWPvOBR95+WWco4l0lE7RrCxM0HTkEIuXf07SKw93ijax/iKq2Jpuqs75z
VXeesxSUDZ7NaEUEHjIEqSoT9VmrY9FrpEph42CcshSk4/UlqW1dl7DJWppb06Vn4zldq+9Cma4v
uYi1n4nZnbs81AmOQo9HkXsdi5nD+ZzI9lsgGj3Dd2itGBBRTsi+A7ST2lPQ+OZGdZQ9W20qv+Sc
JN1uXSUX28lzZF/26D+ND6BV9DKFRjEccLeAl63fIhNb+GdD3yJ67CADCNyMVRBNrnnqNmWDXKgu
4rmZ5fVSz/Cqd0y3wgbTJfitZsIYKxsBtOsO8LoR16tH4RecIpI9+YNoX51V+U/tXJMpQ+fJf4UJ
HluyPgqgikGWyNkH3eLucMjXb2JatcjTMDRBHotwEoXl+GfgqJIuwbxxMrC6qLRjoJOuAJzpaQd0
TDVMZ/6HZWOfz7Xvfl1wjND/r3s1FhQDZ+gcj61+rZe6u3M6L2E5VN1HiCBBpjmHsJ5tr0wSybfW
CcEaxWDQOfnoWJQ8pMuLjcb5TfsWzBgF/Dlc0mlK7jxPjznGC3LI7KrOIECl2u/aGQlQ36Meb+BW
13ulWWLvjZk5LQeY8OiMEVAnswVleZuTqPKbzGPdInJjl3FHfIN6CYlNywHntDO0m+sxaXdm9KaD
h8oKcDODJ13D3k8y49UQc4dw7ZKUlQnbK18N0WZelyHMQ8zi4G6/VJAIZPCCP0gll2fTqOi9risI
bi3zdM+9cf3qJoyFOZ7D7LxwbDZSegYJtaTvvbs2t0rNKgXtZupKI6Puxwyb8WETh2iPd2JIXls8
/I7XLTmOaJzdMn9gb2Zx5a0jgGcifJlPYSQBDsLB3SQuV3XGHfA/euqrO5jYyR+q6lD8ECn1M+zK
h+6oRjh+u+kwPPSj23+JMFl4CUxtf2h/JPNdpD1bFXVAG3XjD2iGFCm1/V8tYf1b5QGSFw0q2nEf
BxiK3EOIb0w7AlCeSryBJ1rrQk9hE4FS2q9jMS9ecOB2rHATpcNNnOqhdCh9BtDuW6CaR0lGlY9j
0MImTjLYQK1I0ef5iq3j1ovNIxR1IaQbmTbHhGUsuQ6SHDr+T67lBmEufgIvELeGF/IN89sJtxG5
7QDEwSjBigOL9QsfB7Fx+5V8pZEeXoOFs9uOdnNZx/3LTNIbruP3sXe8W0J6cBSWZt3idQiUcMHw
nVZgTiSpOtAu9PIRYPIiaijN7aTWbG16KG5Sz3tUehh3g5yd24ZVLuiIVWy6azQZ/RNdpmDDvW44
6kC6t3aa9iAddHfRxMgPKMHPj0otXN3jYgrLOaKTt0/06k55YBU/8YBylvGODmCSWJXeL44fHDS6
2yb3KIcybyAgtxGucnyq1lVnstdvte7jYh1lUizTarb45QDVSWfTpOmaxUnf5LBZEIUP5NtGSOHn
I7Z0b+MxLJB0XVVJtI/5APu+s3O845EtW0x7wMUgsNyoAgxQqJP3MuG5Xqa0BND9KRqGoSQiiE6Q
CAERzo/ErYSATj4H6tFXjp+5pF+P8IFn91qt9d6VkDEXfnDSnX900y6FVEzgQx864DlwoCE8mdK7
1VNXQSXCrKWk3y6pXR+NSeaibxbQQ6i36c0AiKAlcz6D+57REJ+sZ+E1aPzqdl3rKEO5FOYpH27C
AZrrfXzWUlwHRJUuSDZtx2MIuBMFa7kkKqQh/nEy0S1cpF8cXFkZS5ezoQlf88UwmEq3csjBsQNm
FA35LIpWDflAEOfiBrzJYI63iWwSiJQLdlBTcAB3LMnisRX54KY5nTperkm1bYA9y7wE7JZUuEB5
92u8ieQAieDJ2Ew5GAmqVIhiwLAHEdd21+hBkR3k76uc1ziHgXtnUS5hj+C64rQUexOt097VdbuJ
LdwzQIQ69jVQvD5ui9wJ+Ar4jZsWkMx4TrX2MqWNLpMEE5euAqHPky9SEHvltOGXcCRjAdLSI1yl
g3x0QdEGqcuWaEy0e0saVaTM1UXLpN7W7RIdHSqcbeJO81eC4W3WODosXUuOcppBOBVNB6n7+bar
Rol5kpC5VLOPa9ffw4ym35oh2qlqKFLbR+XacKDyqvqga22Kmukq01OD9+xMQbnG3vdhhH0sUMUq
qwQ2GAn+mrdh1+2bDgyzsG957jGVZLzttkvYsozW0xXmT2s2Gg5QvT9chRSXUNVGwR6nykFhC4JY
WzVP/uRCk+08dmXrl8q2sgg7fey580BwPS+SPDcB93M9xzvYigMOQapbGdGvJlxVvs7ynvbhcxUi
fqccaFkWqukOapKywPZPt03azJvO+EHhDl5BLbf5nIqnuZ2Dsq9nWtQteumpaCSKYOHkLtMMvBxf
lFAhkxgqMpnXNdI0bqIh42iOZ93Svhlo/xQtZNBzaCIFRaXJK0WW4tXLN4hFP0upvg1mQCRPruvK
3MiUbARg/ZmGNW8sHOexZt4NJ/CtmxOxlMGYHKxrHr2B3leDG2zI6t1401LB6Wi07/0Mq88gqiUk
K7nb4I9JFllnc9vB8Gcam304+PXG+PGaO3AR2lvo6CHDihp2ImGr82R2cSwSZy2NDiJkoo1bagj8
b3s91vcCcKeCA41+bBhMW2m3TPeu7OmjSHGTDmE43YOsHGymdBInCZP3LRxrmis7+RUpwRZYbN45
PEpKMTdquXPliI8ynr3aFmks1C6S5KsX1aGGvij8VDNniHVf0FV4btZKXtW5csfTGAVbFrgu9NJa
WkLBRF+3VjmP2o0XdETdscBGvjI3GsEOGwBwntdqP9kJilLVvCI2qwV5BaFIeidd9pIgtYsMjLYi
HNp4qasc/gIVZFcSma2wrtylKTta2j/D+7LN69SzT3xITTl3i9qnZxKvcePh2HLuA+SBqxmqApva
8NswGK7byIZFpNdhQ0yw3EKLICyp482bRuodW+WyYZ7e15TtQNNdgDgWmEDJut4ugriZCLjeOTPI
JlHKX7x4Xa+NYYhrErCzHjw0d03SPdTV0oPLW3YaW2wLdtXbj7QC/cYdo6+AkSOfbmCQ4PvVTdWa
ayHDuYDUKb67aQhgHFjdhasV25SFXU6Vwh8YX00uBb4cpIgciXCQT9C9yRtpg0Lgdb11ZuRbUEcf
1jQwkC0lA0jU4bD3uooVgD6VZDExtEBrmg29bHDPtddIUjehnkESilL04me5iyzMWKnet+60ZhBx
+j7q6VVihp4PkCvZNhB4LpKKvem6OtWq2ctO7odu2ASOaK9C3dysSItBJ+tC5JKIIG6fpBlJpyTD
OIGV0MhE9Jyn62hFiYP0DKzz9h4WWAfE6AIFwmszyqdumgvajeutwdQ4l6gJc8xBvhEuw03bR2+e
rdtyIeGrqHCEMOFy88oiQEdG7QFd2zgGJ3Xy1VVD5y+MVmnpWyiuop3tzWeq8lOkfZozH4DMTIru
UUbeg5fwO/jvpjcurOyuyNSiPBiRs6GCWoz7OrttmfTdtEljxR5jigDNHa8pIpYq4Ie7nbbdEa6+
zsGdEBhgZWsh3dwNV0mDIhKqp3e4Yo+azQsg+voKKjcw222XTCxQK06HDszjkR66ei2gsvgdJzqf
SHfyFyjioxJ2G/roLTNKM7vzQyTkS+W9oESBZsXcGthnVvUGnrlVQWQy5k0DeGBYNYBczujUYLaT
ZvicmrybKpx8wZyi9qY4r+egydy4IqAga5NHRJOvljBPZSam4aGtgeaF8xlEDwZ1Ui040aTqa+i2
trgLfHLFibeF5V9dDDJwssHFL2nb9nGckwE6cyOI/vBmQe0g0yIGcTtfcW97DX/EzProR6PMFm+5
sdX0Xvsr7vE+9rK26aY8nk11ReVyQ5Gt5v7s3a1dEpQAW4JYAa7NENqXgXWmaEDgzWPPvNFUkht4
4EIfnE4vi9DfW+4z0BN6J2fa7UBH8++6Kbhj3bCtaAWE3pw+QCIdKttR8gZpkyYHh6TLaxTsuTFz
g3eqkbbU47N11A+4UfwVV2FQwBxZ7NVALa5GX22ctHMyM/oggXSqnIhEsZPyQxsbfUgcIkGp9NbS
9ZU5aumhu92F75CTq2C453+VoO3g6RRYauJd+M3Wa6KTbJM5R4W1onqvdmapDoz2N9Kym5EhERqD
IWvI/D2p6P0ARd5yVfVfAgl6tkxiP6zTN3+FSsGqUo4QB5dyb2B3Dnj/cKG5HidyBbTfu4U7dtYZ
52VWyR5x8FDXUbiB1PLJVm1a2oiS3MCXe4DwHVPDD5bQezFJZIJrMNyTNdwuSfoaVDVM3QcLSaM+
fIK38m3QtSebTuwIV8FvdQ04PTAfz1Bw5vlYqz6P+/Vb74AZE9BkR5uF30GqwG4MYPi5m0AmmNdX
M8qIuyYegpOlDdSsRZRHfD4GS2ILnOOCM3NsUtZlmJNtVltv0ZHpzkpK2BcR/OX6fQlZLmdbMbDv
8xikkWNn3b8aMn5jq3BK3FlfVlbd9sHyDAZMblx3KMLK0SjCrZu7pt42frcntjnqVRzBDx1z34nd
W8bTvXDQW2j9us7QuUFONqcwUZoiBpDH3JSTogHuxObQzBqID88vOg4pmZHE9xXtcfv7yRtt54eq
J1uExhvqObZwQvsOmXKdAY8V7MZIvwx4nnjmFjzOoQza6Q3X8LXQaV2mHXLDmaXXgZcUXejcx8wz
RdeLO0iV6rxT4SYY4bcz0e/k7ABkcCCRWcJAJpr33kTfY0c1OyDdodRa9buVgUaESQJQxQ70Z/mq
3ypVs8KzCk2DuYS+wmNV8/t68M8M5EfkOSei4h+mkWGOuNOXgxOTzLjCuRIz9M5DyGVrysm2kdAL
SvAcVE0mm5JKlDVosKd5XFOkW82pdYNDxNCQaefXVCfPUJ4PNnSk9Bjjt2S+04CND8dGA7p3viTJ
teIocjEp0gUh05gxbtesXTSEQfz2S1OFdxP17nwqx0yG1M86D8cXfZxygEYsejH0Hhp+ORdRva+a
RG+TEdEn5Cj7mH6soFrrGIlxKuv28GX/mjr90RnCHdHOVTv4+4jSouUJUt8q2qKNBuMmnuBq6Asf
tmG7ZI2/LRN7TpdxC+ECfJLVfoG0fgbV9AlNqBUOIyguB50+JHFTFVZQVgwD8g133tW97+dN6hwZ
UoG8D9BGglTYVg/RlY2jAtOXpXCr5rXvvRh8w2YvBj5kmMy7ey3FtjXznOOKaU5J57yFsakyx4xf
mE9UZmE/SZ34iB5yNqkAze4efa0xKLv5Cp9ACeWncoh/0Ere+VoWqbavXaCOTqJztGivR5/fT5EA
cG7aSn99rlNWzgEprVhX4LaXB2GcIugQ1dDi+x75tMrJXANwaYqUh+4WBfUdjKa2zJKt6ptySGku
fVY6rQ8FmLWcMQ6pYWCoYgIzAITWoD50y1t67p6hOkJu5NkvfWKfz7xWeM1FDzoy29FN8q6GROL6
ZMblBHj1NShnYPylOHaKlz6x76CpoK+5QNKGNetX0SxPS+I/RBI4lGiMjhAudLZzL+4XnKLc1M6u
d9VGh4zlUxzdxDW5cyp+GuHRC1mYatfr8HsiyI9IR8/QhY7zKMRhUZEu0zDewfMMjbZRqXLRLt/p
mu8HzqDCPQwbX8bvi8fxSY8HPiNChe5OrCRTw/Q16cSumcMjphCnGm2cauDXdSoKtFa2IzwfoSgT
H1SlaOZ5zq6icHaGF+OtZ0JRguo5Awo736QLPWpP7BsaXQWqB46SLktWx8P3iM45T6eDYAn8Uywg
tHTMVqk2Qjg7R5sgE1V/L8TwKIPp9pzU4HioA/wVZIkyGXYCnG+lXtGQUOijRV8jzUrpX/vOvONI
mG3flbisWVY7ah8HmN7bZQ9rqyNe+akaCMipTVGnTmlXeiMNroCkSu4qabaOL3OWsAaXQ9plKAIw
kBPRowPoVw70Ad4Rcr5pmK6Ba95ATXHboOpHwG1Z3vlNWCDw37TM2XPh8byZ+1cCDguCd+b7TZ6O
dgtf9Iy0qHZWzPfa6S/Zut/jhV0FIX903Ok+Wi1chuyC/0rW+2YZH4LIbMazFErIn51WFWxxyiWw
yNFh3J0FHipqMLx2XE/5IFk5xVO5xGFB0cTBaJTeBkoj2ZH1ruXx9UTnlzWdvyTpgoqYnzU6DpF1
D4OG++mSvLuo4jKIv4TZONDMLNO1jgnJBScw+HJLaHohbLLvjh++20k/TAYoFtWET8kEgcu1Tt+o
o5xsBs3gUPtLV/QVspgZtJBlba9k57aZP6SHQKPFz4Nwr6y/kaTdLGv0tMg27ynev/Sueay+sYju
a10fKgQZrtAqjMg1QKdlIv5lQWZfXBkcfEtzCjZN7azvHh8LVPpXHjKKofWLuQ5umI/6YQbfO1zn
g9bifenRL+JdfUrRsqjBEJbsR4+UUbvVuAnosIfq8P3iP8D48AmTGaTVSRFXeofrI5vkcjt6Jsqd
qnqRys2Cfj4yOKtGYwjTxMB8gU3EXex0oK6y4aA8UbYt5Jdmi6YUZTLJ50GSfEAzOZd0wvRjNmMB
5fg92l8/GtqWwwC7VJ4m9zZmuXTGeUPoegtx7EdIYUC3aZU7Zp2/vEZYlGHiPnXpVeJ2fqEV+xq1
qAD50m2gW1nEK1rs4RSfkmV9WeLoNm3RJEGDYsNxBnK5oLqwM/qLkAFAM0KEB+JN+xaFc2TE1hca
qE2KMgWK+S5Ba0LE8vpMeOxnVSA1vF+XBmCSJZsw3oDbxala/RfJvB+shy5nqjfM6sJj/baOO2ht
D0ACGDfctjQ4jIlXJjbFHGXcQCLtpovjAU0dckUwsig7Nha6mV4rqNz0OrpuJPJXM6u99WnRYPw4
2vGx9/l+rcyADxQa9bGBeozWdmeN+jH0IdrYKtgNBnI2jctK64/XrsF8StVXgb6fRo0u4OrvwfiC
BkF05/D6+7zEpUrHDbDlNxGmQXwoNJVHrpMyOD9oHG7AkjyOPNz1Kik84jxAeOfgSLvzJnaydq7g
7DxAziK894lbVCGUX5bE2SMdhs34nOo8HDFh8bjbbsag2ej1UQcT/p4eEyaDcubde90mX2KAqgsR
8jMcqFk2fkL7HGWByDFw2zeYuEDhFYdV+lWhBPK3eIWPhhcNuW3QPfTpAjVC1Chd05a1gBMWFP2D
TNH2LZHJ9Zra13Ald6FGjOla726mKQzt5JshDWZk7QHDbXyD+LyCBKddPbkYKC5qulXmNOE7XiT7
inHRt8aMZoMks8o6YJbAhIeGxDxuqfTLCrViinJgwd4764Pjjfhi+sJxfMClDX1352rXWQUTIQUZ
TLRxkugrPvySV0+SudvOT3Z1iNOUoJqq5y06krkiadmtnZdR8JjrGoUsb37AuWZnpF+MQVIwJ54x
kqBR1mlXFGwOdRGIuboeVwIpSIv+rBFevItaFGxeOOHQetTeTJU/oo2kkYcJ0p8Uq/UGcJjlqBYd
bJN4HDeqF80dME0s86rpdWKxLKAfzXJPoUHYua54wXSq2jKuvaIb/KZwo8acXH/oSsdF94n2wfNQ
MZF7nJVuyN87pz8g0dshOJdk/mHlDGG5eDuJ9W1ovJygm8H4VhO2H9ICkFfAwCk6r2A7aMRvj0ik
GqA2N/5h6dtCqPTgoZOHnvmp0mBj98zko/V3kyR7Cb+mtkUCJLoRmfQwbqMOoieexkRyyuyEKtnr
t9HUlxFZcGDdW4ExE8X3TqFJZqCnDsGqwiDVhvXMrfuv8nM6aQjEjSHUyVpRtI48CqARiDePIJl3
ewz+sgZ64cyol5k62+nMyIfL0QrSGfdhdt7VX1zIzWZwm73i1jwHzXoi56EyahNqnn0C1N2gMvA9
DzJmmC2oPEHB5bxOM6wo5hDiBN4Jm3VVc38nwyRHIYXo3O2chhzI5D1Vfvwap/1JNKpE72PrCIIe
MTS76TVaOe1r3ROdxylMLQY7lq2fbprJ34GliZfmFTGJN6huIXnFD8qvrywGMX7Y3nXsfxg7j+3I
kSxNv0qdXA9qoEWfrl44ANdOOnWQGzskgwHAoA0aTz+f1/SI6jOLWVVmRYZyB8zu/SXYhtqiQIG3
KMQfomkOXgkJ2A8XW+f0TPjTaeK1TcwwA/PxujyaMAo48y4vAJFAgAKUAlJzr1XxUk/PNYuFrGTo
ARZ2xTUHHYIbogB1/pW7YzhUP13mPSetux9q796Y+xdDqC0+8J+kH7fWiKBizOJVpPZGNuXHLLIn
MY4gSz9i5JArs0dvqndzW+ytviBAsWD9NHImO57kLnkPmkulZ7uB66Wbh2+37i8OKCgqbQZTrwwr
RR1P5Zo7b9IvBC5uVp+tIvCOkCWHIR92o//C3zuq8+VxtKCVUjCf4XPwlri/Pc1mcFTecIdI6lQn
9qtmtk8G/vwV5rCfrJN0jHPOnjKN7c4h/MtKmRnBvIEz+3w5kXl+LpM6ktZkHY0+udeTLJ59P9Ib
UOYyebaVjrRBHpuAi1Mb71N7OeWgE0NPnW6hPOS0YN7aehKr/1Uk7uamDwm0bK8FNK/P+nOXGidh
/NHX4mCu7mlgwG5AA/MFxUHrzcAnDWehN37wNvwEKFuqFJ7XLO+L5TC4V+jMp5T4MtF2F0kyc1Mt
18VSp1UeAxAUf003y41kFOYugyxYAuC4qbEOdaLtlNddLWW9kKK7sW+IqT95X1WffTeFcED83QpY
oDqUt49oKL8Kv3nmhIrmYtjWKKcW7kxCQcMCTLzL9M/AG86DKE6GTJ/osUf4BGfiTsUvty7eTDoe
w0Fml0JknA/aU5A5vHvTsaZfrBm4yhDZbm8ES+rM3QajCw2aySmb18hZ3TvoVJaQemfAmeR5faqF
ODhNHvndAGoHoZTyaVbZma/nyiN0LublT+EWyPnZZjVtfq0IhPAM9Wc2FTjUouLJrT8CswEHnJ5G
Ppmc9tY+aalK8NZn4XCBpWazbFzx1t5wPad7NhIB3zfEedvtM1Oo0B7M3cR4vGkAO/ip4YTPeOi0
B6udrxQwxNI2Hrzgg3bz2KKbsxiWV2PGsDN6aVwBg60+2C+AL0E1G51PNmD9Hyc47sbAdNOlr81a
Hwxz3KbWI30Sn6RIhF7zMOlWRJzjMZ8prM4FN/8aaULFzUKI0lLTDl9Frpi2bpOeLAsFrH8cpMEe
04o73sMTXMres6qXXFrHxaOQPON2CYYtGpNQrM295q4bC2JYOS+tmO6VpzUhAKJPr5BOC+OuNbTf
FUcD+AhNH9nPbNvXWU5nvX0bR65W9o96yK56V2CIgyiQ652mr/t1LO/GpXkPFusAVbBpEZ6Irggp
e0OsDyBZkN6RMAVLEOGxA3/Oi++R6FHwcbwQkAmD1X0z7x15uBoSQ/OTl9lvljHulNkfc6U96OZ6
oH/z1e3njZWvbMz3tlbFswIcbb0HT837tJo2RXYYxNXhtEw4U5CKqPXPWpThuK5bhb62qdxdiktd
L071/MqNceS2+COmJDYbbePrL5kf7LOxPKtljGvVbUGGX9ah25XFzKSf9rFy1lfNmXYpaTLS6g/u
kG9JKSB6j+sCYttnDDHG50lzLnOCvXb0H2xwEJK6NqX6dNslAlsMSRi6LLVzcDpBt8gYz3b+WcCg
2B3BLnmwsftgU6x2ZPYmSTNaVPFAOI2xTYkw0wsZGf/c3GZa/PTgpdf0n1TTdkXJpOw2vJuYcU8E
6W3TBAy9na5jl5172reo2mCp1tjALTvm4ItUhid3HhWwpnau7eCtr4PLkNa/gFp+z3Vytuk2Bac+
SO0mSJQ8AJDy8eoc8xzCUelxGly1yf5lZfJUFNPutuToTbbzTBUupQoxAG0hPaLa0ICLf5AFh37A
295Zf8ZBnBTYp6a9EBOErqCZrna5HG0kEgSXPVamk20MKe8mbzz3bvOgpB2nfX6WNSLp2vp940Ro
HbhOtvE2G9WeppKdWVuYzAZYe2JQ8zbG4XMokPnkZRVLPCqrkxyNrDx24lPM+R2XHHxfhjCnYnp0
HjBKbW/B8Py13yw7ewS9fCfPXCEQAlGbBedRZccFOEA7l1sv6UIxvSwll5NjjZxnSDEm+TVDZNdL
czKp1O2YDDoxYn9GchDTGRhStIVkipRYvt+lGUhL+vChREt4mUxar3Y+Utqus0lAoBfDvaPTLZr2
1HHx7rrPZkoxNYwxwgUnDoAKdEpsWtQajYrM1AU3rS8pGKEDyWecg/Gr7Yh0gbuy+V/L6+Nb/64l
6k+TmoF4ogF+NeTRWicOswBAwYIDk9N92Vm/ao1IzgJVAxXL9Kot51r6oeeeSs1kF70OJuuG/rtY
vLuusGPiNP4Q7XtHFso2ozC5yVeu+P482V+2RJufz7Fc880ixMZK/wzNEmtGDx/6hz1u47fqO5Pp
dhHe2Z3zUOv6qOxaQLD0UjCQ+8GF8swwpaE20gtnQx3ReWDCrRApbkxOuz7vjoIVy/cwd8mD0FPC
o/JN1vJOOeZp6X71qow0VWSbwhyeofZsLob5biysL1dxI69Dfcco/F7lZTwmXAg+g8DGt5li3Xb4
LBx1tTWSXRo8SD7vtSG+3AqZmpO2TEVuHQ5EfAROsQHUCi09LUlAlfFkDA9zn7+UFCoM6oZY51tb
Q/JiZMlx6dK3lt8aB/L9UjbnhA90QqKnD/ImainIMG02yvMj1T0m4qvJ3htHD+0bief48P42CieO
lYFSb/74y84p09uHurzNmfGRgr5vSNP4cVo94FcZ4Wdcc58mDFN981npy5tvmtfWad8zw/9whlew
Bz02F7ETUt+WTvoG8PaR+vdzlf/pl+WlKnfdsm5z9RxY2budzFuTZajJnoi+e9en6hwYyPpq47PP
gt84PzeNcSJ5JFSF+KEWaV+52ZfjKXOn9+gM3QRRSpAEgDdjzqVW/og6PyeCQazSljvRpdmjPy/i
Q90eSbmWfrwYXrdNXPk4OGLY+TRyP/SNVkYZDH5UVYyHajX1uJGdf3IanxCvps8jW6LT6HMGQj1L
rbCdAxUKUr/31Zyy/tl9w/rMar/oZhHpVt5ucq9f2SLa5LToTrsJqr4NZ8NqEUTTv5mk/uc0u5/r
QvgqpNuHZ/K9lcYN0Dbrx7Kt863wls/JMSQSMHhAbcZeWc2evcmW5GVoiTOrtIFhwWwv6+wOu9YG
AO1kX6J6mk/poA0Hh3D8EICh3moelzay4FtVrbxOBqw3YUNFmFTQE1gTeAhIh/P4RCAI1NGbnftx
8R/9MfMAUUuL+auNUX4a+MCMDPFhZe78dD27lMNwvBL7MNTjbuzcz5yLjjGTUjkvof3KRjOHbBJk
sPpCsBwNOZN7ZlMP0DT7ErppYybG1cyDh9EBunbcfU4EVkhUaUpLKqS6Pzz51bBvdH4L0cRNZm5d
X0WU/x0mN/n0gUk80BDZiaumQZwuqn10B+scqOFGW2nPRZad1taLYL8ZHL3+S/LszyaWzcIE1Jk2
nl3d8UuTgsZnmggr26CGVAfEvV+4AvRQrekcryWb7WSMdpj6JVzfrEJH6MR3+Qe+nt+WWbs7JOWH
yi0eJtnsRm95ACWrYoUGPbIcLNhoPMBW82brmMXZY7C9kZrP04KjIZ/fMiJj9nOfLWBpPSI5fziU
uOHgYRsnJCHjizpM91qWNaiXUEQ0johRe5lHKydR5ucHymVPvo6mpEu73xQSYdljg6ZKsHg2+vwn
W+eLLHj0nf5xMPUn3a9/2+tyu3tAxWiLGogNab5dS5sJ3EsPlV5HjbI/hO8yaTja0SYEE41vy9A8
lj9G5hqoBCdv09WMA3UFp1vlPLnC/xR2Kdlc14OZLsgHin4+kLZz37jpRdbN7xUrPvjm8MXn+m2U
jR6uhbfj/7yikvu4QVv1bRahZRj0SYVp22VAIUTnLh4hFQNMx6R8scEFMIZTOpFfKKcPo1+JnM4u
87p+5vZqAiQN2xZDGwpScVfX+cXMOOFYXbLNWGbFdhjWHDllsu1E2yNBCFisDJZtU3ZLREhDG9q8
WhvZ15+9MJ9WXu6KF5tvcc1Qt/MypsTDHgYLKHhSSQYTiPStssWwmV39B9hgjpeuQkop6teg6W6F
8lBHQtYEufZF3BPGtMkpGDWWgIaXYPzJKkQ27eShwO6ze8Nri2gskVdQ/7rvyvmH1X/aq87U6FQb
H3Lf3cNzsxPlBw1tYpg2U9TdEE670IDmUYWUrXaE9vosbD9u+IeNnBCuTDMzp40RAI3PhahDfUPf
ITKRUWfevjH6k2mcnSa1orUaJw4FE/UwK7MnOWutXNvC7WzTUediLhwW5KTfiaV5rufik6EMRKQx
dgXVH8SOMFWOyZ3VsrZZLY1fKKDDBqq3ISdm6wrxsi7ufV+53xWxrqqro6KorqNqPtoe5WOtQUJS
cBRlksXGNJ8aBGVRwKMWTZ1D90YqtI0916e2FHd2MJzVbJ6kMvaWPXgAy++US+vbYnGfKKh+Gf1b
FD0dy9UyfOdDer8M/aGS3kVKeXbKFspHTns7Na4qAwQxzWJHrPF9b9gfXZm8rdP4ilH5LdXnLvR0
6wRPutV7DYQ5+G0isz2kUzdHiwnIm0lj2K/+CF607qxU/4HQ2khn3QWVc1BuwStDKdNSJ21EUjQq
xS65ehWx6FiHQmEPh65ZULGb6p3Vy8IR7XUAXO1nk0M96ZJzEk4Mg0v5KOVtJrw5QPGOowlXPBzS
UfdV7qMyh38kuFWPco8bh0RVKBZ5l7N/bTzcA6HZZx1buk1gezX9ShFOb6xFvZuJn0a0cj0mM7Cc
5/UJB/jobRPVluFSW22siOjkObUhjfqn1vSP/Uxz/K2oJc5HHsBacIiZK4KzvnpPluQ6FcNR1Op7
hN6a88yOOjS8wFOkvou2Etu0QfGsUz9CdMkJg9S94Td/Vh1ofvFwGo8a85Nh5umhqadLx4+PHaxH
Zx1E4y57t+PdbAV6nQxLUC+qBHG0BEKSoOpa1Z+WImiizOnuJ7c/Wsl8WHnjkeLs6FK76f7HU2m5
ZTwbdRshj6PyF1Lc0fxHWZu/DatLI2KHub2lxgQqYODAQdEpudzR9cg5u+Q9h1Pl5CGwa0aQvfeY
kgewaddkLwOeyQ7CR6D3QTEVL9k8xmkXvHea8+YZBXSCuHjcsF6mPwRldqRWkE1KKyBzawS5oOyP
lKWdpg4NwriwnjbM50VfPwAXguO0QEAzJPxkZx8t6ouVNVtLki8cTlk4m5xYgNvIMM0DAzg87Dxk
T71P3g3RXb+MypyR6rjxwF+9vEl0l4FIZUlP320nlO6ikfI/yi32UgsEs+v3XZDilDRrdU70kb27
QZczeq7ENyW862AN3l6J5pbO/WCatrE1KvclkL5+wCe0RGvvEnhq1uxymcH7WLV61Je2RPvNRq8Q
Q1x1ZBchItt8Kw2Q32JFZ1e3C+59hCDtTIXARHbG1LkJx6d4MWE7G+l+NDMYv2+lr9gXqIEtiOwv
8ld0U4+6Kg4pMrHBYA+ykASkC8o7/6H3tOfVN6+jZ78GaAsd6P1ukjDSk8mgYXqXfl2fx947LSVh
va68SdNv7e1WLiNT4/hulAHVmuoffTMdBtSKVuv9aqflneADHaixW7ZlnrE8EHC9z+hiQmOSMJ+V
C0SHYY2xP5lTqILmPFrms5t41COo+h0G4W4E7MXdMYl4HPWnPGXua1znZa27J1wjB7vqDpoHM9it
+9siKevsWUu1u7FKXtLUvYhAY1fvT5itzqa6DxCXhaZCtt/UJ0KhELUVGsdwmYWdnW31DsRYzRe3
qqi2LedPXFCBVC8USeyhZY8Ygh6rmvcraE6jq52lqV50j2lpANjQc4ZW060FOJW4rs7yq0eaFCq7
gjtT3gyh0Ed8Q6zkdshTmZxQJ7YR1v6XvmBQz8UpheDrnPrsI6pkm02Y+q30waFaSbectyo1vpFf
7HsrPY11ewf3C9pZj+Ho9181qGqkmdr9HBSIWOUbYoywqCj1yuMinV9SQ/6q2x6Q19zPhPSDK8gj
EZ9n/CdfjuzcrdCT56F2zwgDYr5sOBlmQ4m8RI1AK8C0InC2ptdF9YoMbC68k9a99yOyv2QsTnRQ
pbSkWKGeTe6mN3WDqa58JTf9zdLcY4G+Bc/Pm72YERUz9xMjAzCqz9sCF1+Wg8+RmkkQBRvOrLPc
Xdmzh2FTTK2KZU++iZvCwK6PYx48E5K8U0Ead4bzWOkF4l3nQ65I7tClHyQLt6c5+0Cbn20kdZNT
RkaDZBc5TGesa0xVF5YCD4mufZqWZI975V5bEwCH6pconb1tO4w733ULf+WIBp34mr2Nvf0J7OFt
yrn/4lZ+KnWO7wABq+s8dp4f1553JQbwd4f4Gk5R+2EmjAfimEvDf1QmqFCZwiZ2kMNx3xO1PM0o
hpL8j5nXcrNkH3pRFM/sUi8tawhXIfS3LcPU065F4d/JfETmqD/h13sEO43amzvKoDpuK1nfNy1J
LL96eG+COCEVDIFigZMQapnsaMljFWjmbixaJlSLVO+VQWXtpo++dXe2tjJJaesv71Z81QTpwy1b
NpkZYQxnSbEEsAkscDCLVG/JjKJKLxnJxz8Wt2ToznDqbVvu00Zc5q54qoP6pAJ9hZLqWUzpFQK/
H2TU5wNITUmqq2d6e4cqL9+i+CoIdPhsvTxqs411rlfHKc/g0BpTi5OxOs2eBqGz9L/oTX7zlGXt
aB3eaQV3g4tVFXPZoWU8beohal0rzKhH2CA8THHQDXk82uvrJHQPEn1O92W+mLwMpnliZXt29BpO
F6MmNqEsDFYE4/X4gcP6OhH7rY389Cqzhr3E7rgbpXjOXO8oGubdIL00A+Fc9jDuOcxeugI031uO
HUxya5nxDTs30wScCznhpE0nGxUU62dUNzasAn+xII38bIGLDQCanBYGv66WOyn9WHPUqVKsrE6+
sZUWYx8xQUGyg0ZOLfogfDd5QB2KZpFupi/qujQLVC7DZDAve8TUOzfgogjK+nHQZg1drzxV6YJq
kM+xSfWAx34qNkY7DWhY0xeGqtDorXg0lneDmQyBIK+9FWAwGVttOaCQw9cGTU4HAIYOZ0KkV0LC
NrJ8NBZr4rU1H+i53Gup+70Y2WFU0EDEkIcQsROzAn+3dHKLne8r3HUDrz8rczMbOxob0QHAtEYD
LyWt4lGT58dm9u4gzOJOyQiz604kxq+5rWLSCfLYllx/esNgvbZLtwnQSkQinWvI/akJ01wUcdAE
rIOuxowgxdGB5RzQjEa94W8zAZdnu6Ttpk8lhURcWx2zouWDGJuz/eXOXCAIYiOat3iiVh4b01aY
WLP6kbRi5MAExYMMW/4U9xavyoBnZu43rmrdcMntu4YOt50m/EfMjlxFBWIHfUD0I5v1d9JifMqE
elZa7ofoUYHlkpQtZMwehOPcIf3eyTTjdkN9BJ7T7eycy3boWRcyUpeqfmQfL5eX2gx+GhQx4VAa
lzot91bi8MepY+KaN6nDseEpCt6cBxeQMKxz1nXPHiD602ecSd/26D31jf1klt5LwEy7MRkVLFvt
3dG+927MIBvN4ySL90AznhfP+gpyZ8FmI04rBiY28PZ9mPADuM189Wba1aTZgrSN07XD+QssnS5Y
x+aScYuTnVZlGTVeCoIp5C935o91ExRh6Ivmuv42A34v3XiznPJX0oOOr6JO40QgXPftrT65w8Y2
xRdz+boxPdHtanrUN7Sc8WPqHekA4ULpu2GL0O/8PfyYvQuECzaxGlMEqMYk2k5vmWa9TO1yLEQJ
yGs+enbNl60zHivWnaXj255d976zgUFb9DiBWIHeQYGH+Uch+q1WifrG0LkE9Deimji1sPkD1+pG
mBc0hQi/whLULa9L4J0m3BES3ahIx4ufWWd7CvbGzKZgeldha4DuboucLI2ZgU4SmVkGApqxIDJh
GnutSg7B1N4npIqAhYm4WtbhG5BEnrES1aegC35net5g4MzRyc93SK52VDTxJwFRDUWeYvBF/Vdq
4tdoI4rDfbCGfabemqH7aLPlQnIy3UaKLmPPbEDE9Oy3mdTdNrcYoWA3J10/0e/dx7pb+6FNFrZZ
IkNGKM42VK1cJy1Dbi8fZ9vjQ56yuCRlj1yrLGoqBTlgp+MmG5UWdgn52a2YtysiZkwgcMsaMnsO
d0w4QoO77AfWq6X91jOrv2EvbF4Y0Km1BRyyqnPid1+JiUgo8Gt+NY/S8Szl0x9Rg7eufmYL2+sG
4gStHeOmLD+Swe0Zl5kEcjlDumn6zhZuRgxkTvfWkvEutGxc2Ry016Vr7gyz/5C1wwaLGRPPn6Zv
QRiykAIxXCVjMeKWb+5G1/7U2xR99tgMH4MIqtesRiGTuy366Q6/9tahpyq2wZ3ZnjXjkrkp4sjA
7j/phUOaY42YjWyvQoY0d7/Ju3vnGazCUU+wOcj8mi5VulM+mktag5Sj/TiYB3aGoVoIlP5bKQAI
6QTNt8VIDtXdwXBkvFRcUK9+2h/8wRL7pBm/zaqiJ6LnrEmmyngxVDaHLu6BKOMMVUGnHZyUfLag
ysHuNTeX535qp4eSeXRTJFSel1yLUe1OXxNW96jwJGA93oHWts9eBnoGT7EPRvHJ2YUrnigMRMwq
Q1YZrEjpCwK5tZGHVnUwxHR1Pq2+oFE2rV6ysaJSBL0ldWQWo5OozmT4mkfXaYuQsbx7XFpLPhc4
BqKUJFQo2mRld1lox2qMYeu1tMDznCrMKfYzfDJ4yMwNMxWOFvW2ekBu02yFVc+R7o7lKR+YhpqO
x2VO5MTB5CTyiEQP+TbpmuOGIh6+rIJ+g27NLsRSes+ucJIfA9LukSBWHvK5m4OtWi1zL6ohjaxJ
gdJW2BHaGnOVk5kDHTy6s616FFRDTRyCnw7Nvims8YECWJYYnqoY/PuHi7eL+RxxqHTpl9P506EG
ir8mvbNshejrvVhqnhijtLarsj/tHgGlSsH6sOR8U+K2IDBDKjBM8OmmW3ah5iLuaoa0fyjXfAmR
QCCupmGGLsh5Sv4UXqH9HrpxRlhvK//kOlJFDL3qvQbS25e1PUZ+QnckXOVgvQIB98wbGcoToxft
CRu4cU2Horvrvdz/tBfL45NeWwQTmiafyQQp3+bULs8Z5mkmjlJDeKMlXZyWSLY3nZXejiDu8R25
afO+XkxA1wlqkGu9YvzxaLy0oD/Kmi9l6QyNpkvlQVQ1y2VN7XZXoXBkSlOIuhY3PTqVKS7Dir68
sG7Skza5ybv7fG9QDRUXTj7tUGegsUlH34wty3V+6hlVQVYjBB51Z9qu/djQhTJkUZUo9+R1oAJr
ni/vE+8IChEGFjvAo7/MC6kRSk5ozKuEJaE1jHeF9JKXOMBUaundoVQK0ULmYpD1mT113fSvnQSU
F6lv7q0CncFcGbfPLl0e+TftpHdrg6JTdXcl2j3ColGB2ZYt7iZwgP1UNu4uV3ycReFW34PRO1/+
WE7bnBbKXb8m43MFmnPv+tzTfGTiiZu8usCEcJorhcu161iG4EPigdTuu/ZGaMuZWt7W1G4+uSA9
+5UenNo0CXb8xxnxAEmxHbPAPyRZoMeESrJxoT6Mgnbsz7kcMO+vY38UU5lf+rad/4gecKfUsLIj
fSnuvR4zhOiq7uSWNDY1buZTBWPM93xp2tHSbA2pR+PdWQkCngCHQmxlucEEU2J7Bvc9LYvs8fet
xhMpCc5Rttn60kuDYRekJEpbud6jT4ZUZ5Q9mLVON83ocwxU1nQi1xvQfSReQqy6QWGKWSO+Y7vl
GHxDbYd+knyW5lTLSdvqFWkbqob/dUZbD3OFy10vGp3L0/FfLb6pp2FOHQhwg0/NFnBouN1DXObD
hWZ5scuxVG2xOaUUgDfiaFg+LFkqu60uFiOWpmBdwQx+SZpguNqYsePOm4y9YRW0fGZtdiCSqsA6
NmdbJv1lN+RJ9VoJH14AZei2Uql1sNtO3k9S8Gzf9JwFbhGyeSzeeEuwN3RzHQ+r6e2qCoVvl5pZ
3E3z7/ZG7k1535y7JPE2mBHdiDr04BQUvK+lICzY6Lg6KA2VlwmOU26Ah1hLrd4+q9axd2iQ273m
ACkW/TJE+eSiUMgc/Y7NZEUs7FDyKr0SM0ORbW3kKnjiZX2PvvzBz2z1NBhyPkCKw0MgtxcR8V5o
Z3EZR8xLqghHo0XSX9gF5de9Tp/igCh62M6rh0nQy0s4/2kIEMjoBc74GMK2vTplUmGBHGRxqXwU
mTylRWSkQn62omofJa2VO0yZky4jaMWpJGGBo6b5LkAdNpNY1KFurOCw2K0TE2o0LjlQV00dty1K
bnSR6eKqtKy5ZONsDTxHY7kbSVcX4SA0GpP6VkdIwhW+vM5u4TxqXCIy1iblDPwxdTb5AagCm74+
mmB+FKvjs7Jd9avzRR5ElfBwG8tk1AuYoM68SyqBjd7RSR+IirHlSNb8Gcm+5Gx32bfyrEfipByC
UzhyH9c6qPy9V0st2PjN0D4R2pK/4yw2poNUnuC9Hfo24LH0Cu+MCCHXXkdUYfadpRF+8UAHYYmR
cKXQ/j7jri0LJAJ8Rcdk6RVjqL3KAUmZmhyFSoO5Jq4aKKnvgdaxBJFLoLjMUjmPJB9MznyzJE3e
S+0MpROnSymTY2YVACGef0uM7BprcrcJXgIOGpxXL7mRJp+iKdUQO1MePJJ9hehsaRxUYn1/MyMi
g12DsLSoiWR5Ypl0N5KHuyULuHnyRsVUWVb+IsNsyNHnsdvMmPD1dl02qk8qBeG79JP2M5bJ5CIK
6Oz0zhty8Oicpqb6KVlvLVZkI+f+xU+MHIw18c133NJVVPeVH696zmerIzho4rFUbQMuNGbDIbG7
bA1xhxAXNZnYCWPU18Rz+HPNd8nSXlhbJTN+LvmQg3niTGmacBVN8jspPf7R8rkVIn/gON3lbXv7
SZRhApSac6XO1GMNdTQVAeeWJrvWfyK9Y3q2WFmf57niOZZuT0Vu3SyrtRlTu4HdL1M4dMn/cAo4
M5KpLiHeaDshTqGTquwMYr9QAsrYJk6JbXYeboKsxAZT0nxca4e6nPTkoImgLo4eowJqotnFzDD6
GHDvU56SWyqIZRe7pJ8cssssc/rWvXnN4v9Gli+nW6Pj2XJF5BeYEfKv1nuymcJSnOkd3dtJ70c2
/j2N2AChblu5s5abtCAIiYgLCcjgIUsHd8L8GFTlYVxzRLdOmEGEOVRKlgLKDo/sP9Py/vv3/G/J
T32ticGqq+4//p1//+bzUFmS9v/lX//jvvmpnnr189NfPpt/v/3U//2f/se//is/8z9/5eiz//yX
f4m5zfrlYfhRy+NPNxT9P39P/gy3//L/9wf/9vPPX+V5aX7+8dfnby7SKOt6lX33f/3nDx1+/+Mv
UwfA+79CAW+/w3/+8N1nyc+8fPb133aq7rr6//Hzfj67/h9/aY7+d1P3SKAzTJOXnui7v/42/fzz
h1zj7y4Z2EFgA7+6ECYEplUUQqX8NO/vlu2bBJq6FNJZpkMiX1cP//whw/+7bhuYpEyMnL7h2sZf
/+tD+Jcv4v98MX+rSD6os6rv/vEXYwz5bv/zC7v9LV2bPIHAJ57dCEjaos/iv4QMWnOCc1GyW/b4
Ooo9ONjw26hzDAsS72jPsWytQ4iRlwo6nzbt8WA0dBw/pLdmERyNPtQm0Rg1SUZ9OmbYcSul79Kh
uy1TXW/0BChbA/VNIrDeJhqXb5E0Vt+xw6pRe+IeWr070x6sP+gBapDCmWML1511n3MoEktnJBr2
XLavbk/WGZfW/2DvvJIkt7JsO5WeAPiAC3GBX3e4Dq0yM35gKaG1xmx6AG8UPbG3EGSRnp7e4UX+
vbY2KyuzYlbyOtQV5+y9tu17GdZIE2T6rU1VNljorYUiSG0DIu+CQbEBK7SZxBsf4R3M1zTOWuN2
8hD1Y3MhZ0o/xLbeJ1hghfE9SeNI3HD0gNtU+7VprY3CYhZSLAg2CzWwkQKoM8NmRS/RrjgUT2F1
Q+ZfSdWEZqzxQArSAElO5RDt6pWF0VDBej66PAdECCixaxp9ZWNxoo8VvV6m5RQh88Ra47kgvOhd
6uHU9EvfxxalLUe1Dq2bJHeKJFpMJlTgPbu1sl0ODu5bahxsgDeWZvjWy1BFfrzxM2OcNtlQNXI/
ei1F/dGsEvOlxab6kIaKjHaVn9XGnaa1hXWrklmq4UoHDLLM2bjk6Gitmh6k4/eIZNTewGcdCByk
2K4Q6LGXd8feYmEwFaTMrq73w7KE2yMndnlrERDwAu4Co+nSoe4P2gaCi3Xb2yK7sztN524I5z7L
dJxdTuVN+NiNdg5wbS3dJfdXR18uAAl/pvGgDrgJe8V2e6/tUjetDIu8Vc7DYss6Do+otcnDc0E0
sZFtbDKhrtsu9+vvMeyEgR5vSjR2yyslXbBGOsKSeNa6VaaKFswRxBmClDGlO0O0oEA2DQ47Ab4u
3wdjqZV7GYmCXvGkxBFSJ8czzKcqVjHVwmd0tO9KOo3GvgztRt1CHu7Zt2asjgHZ3rxXMULFdUdp
2MP2UTnTHNdIo31J/IDWvmo+B2cckRBwvSXCJZ3ly6j68aWxA6HfCC/Mg00Ygo9HxB9OZJuQfelg
VSkj8aC3XutjrkEn49pREmdIn0IE4dStPWhMeU/bHURFQseTFPbWuHIayyvAgTSJc20ZVlrMNYps
MO5q0FqI5utwpj3qRdMphAqQrUmmKviVFfAHCgzCKieUhIqkqExb3h7CvW0UWvJFpTg1bYPYioc7
R6Ia5cSSp9R40UBXaNaBJdxUmkynne1Fk7jl/cI7Y0UgwdArsxI+wwLTvGBcYGoq8A0stDAzObHU
hZXeBpZCg6zSqqF57foq77Y5mzUHgTWC2UUcMpuuOi9PHkTp47uO+xJ+ktAt5UtijZTnaeJXJlI1
UqZ1sD4douwumF32dD+hLrWqsrJgIajrkvvZLCtYQlTjgDl+wB1fTBvJ5re6rtouUzeejWl86wA1
SNecQ8i9DBrdKb9nZUZvt6eSbH9QOR3puwl9ChUNnJys+zbzhM2MelVbhF7dk2w27wz6cErCjyPb
KvrEFLCae+rg4uMUM6EuG6POE8R7aNzWWpOZuJ11BGkupQ9oO103MKGAxtGzmxDVbbkPJ91Bbi8p
d5nLDAmfSRPTV8XW1MxvtWFTvyi0PjF2vmYn4l4g7zN3AfXBdiUmQlSXGt+i+YX/I1vlCMkoiQKY
jPAINFX9xeoR9W+nIW2e2JP19yOQ//zK8sbI2oFEUbLPrZnPbKq2ivHeZ12eIBOh9rFKmMvi9dQB
kn4cJr0zVzUwIrhdrZYFdP1A8PjIWmhIJVpLQ7LV6VZWHEYojyXZFF4hHkt/9Io0HwbHLNAc+hPq
dUfE/g8F/2O9qKzQuLYsm3bmhM6GFnZiJ69w56rvAVquT4Kx6zmsecBoi4ms3cRWCpuxE5jewsmL
k22BopGuuSc5t5PPmqkr5p4JiQikixRASD+l0f3UmklE3C8alqTb61YAImAdp5TvcL4pnahBmCWp
r6X4zCddWaaU7hBdKVVDSBAPhHICBQ7r3m+7isK2Q4arvwZCGClYmWJmb/YJrbeJWr362JOGSzWS
GEcMyyX9GrqhykuVDUUG3YGtOJ3dDITGpjaRg9EgEQjPFEPls7DjLImeqFTYaAetYGLRstSwMj9q
RkbZJEBp1Syw2ftiK3okFUUNBitPijHbFEnKO4drD4kWRWN/vKlRClALaXvCrePSH1XO61kT0RT1
m2hvlmYhPoH2Tzl7WKWEZusbzNJxJG00flFVLHFO0B6BjOOEBxGX1Uy+okfH0lRke8/Ms2Rp54BC
Nn2LygwzfNTSemgy2jVeUuU8CL3zUY6+BZ6EdZk1W1lGVXvIixLbSQzLNaLllSHBjIwanBaa13Ln
1ZN1a6Yd5QKCFAi1o29ViOey64MrI7KwvY7oaQbercDonqIOfhyQRNpf5AtLm9JWwYk4KNLYTUNj
XSO28hFqRbdgPeDIjWCixr0d2jVFJDS6KgBWQ6mXrW5V4xqiGL3F3uy16KuJrGfceRzP5MIiyLLf
qwpwCkwMMbDFEXSF85RoKgpO0Yeedguyau6+9VEor7OudjrO/SQBusVUYIntghByV4i7Twfbxtmz
c6FN8EYZJhiTO/IBa2dfpmqBzlhapbdSHGbIayL2xL6r4AAtcEHOLUX6XXWQZk+jV9O+VqnyYaxr
kefflqlEK9kS6gmhhpVJuNB0xJM5ZmnzewLc39r+X4df2SrnP5qf9/o/nxn+PzwkwM//Nw8J//Et
/4/HNvn5rPD21/86KzgCJpYj4TBLyzk6K5j2b5olhQkHFkTzjDT+66ygSf7M0mkoappKEIJxdFgQ
xm+qZRMYLwGic2KQ+t85LOjW6WEB4iM5dFDC2duTiOWcRKJ5ugiRImsY1CHpJE9ovnJ/DzM3NO4b
y5jhsICGTf+DqGXVoIxk5twnUdrypRt2YdV7DpJtuoduPySfDKUI6AEBe6jlyo71WrlTaYsFX0ZR
m8ZnYZIO/grkxnaW1MCKol8rHAUEjLnIb7Q7I4azN9OJ0nJ4zSXl8pXBRouGC6I6cxWPMV4DpAUa
83Mj+xRTEPbYuzb1WvLT/VpLV6rZoYUMdA3X74hcLL9CXVE5hzixeufJ5keKK2RVaOkh4iFYUp0y
QDXKkarQPnB+QWFLgzbvvEPXBHXzIfYnynY9zAXLTayiSFZRSvbrHr+Zgmu9NHxJiz+oX5EfGHyZ
jWc891BnurWd9OzG+7F38qsig13nFJGZ3IVV3NHY7Qj/oqzsl8NWTa2ak0CatXu2qI1sZ9qIgbuE
g0c1cP5v0AR0DlYAt0oNtI8QuXwD6x/g5ZfcDnPnMORajfXKESJ8sbRxggQQB42zUhNmu7uo9hFk
L3I75mfVBiEBt302Q6FtiRh8ZY9OVSIf0Njs9Fk7NvdGlnTG3h5Qn4PY8WNYvsjLrG1qJ8l0Gwqj
yXeUTUS3lZ5KCoBRFdkH+DmwlLucpdflqBh98NkKwbFNvVFeV0z1bAytGs+H79nd196ivWUU4Y+8
SLHiUpafsEOGvXMXFHrhoYGYZ8JYluO09XEKUMsJ88q6T5s69jo3oRGDUARttbVsNA5rWzYSzLXO
WI35NvWVRjLr29Ww9UyM6Td6Ww13qhSRulMHhOLPytskXuMRw6DwNrnjxp8n+rdJ38ASEX0tRgm3
w7BarWS/2NMFGt8WDM4+FZ30t4WkzmY4qeZFqXlT08SoomJnSnpq9CuWXa9972S37QsN2A0VaNao
+G296t/WrrCNPGdX+0RO+tE4GECIsuCK7YR4BsRWDq6hQtz0qenmnPGyAlYeiCT00G9LJvrZin2P
rNB2yZ6H2sg6pyCddjUdc6X0/Y3S0xRfZJ5etvSDgJqvnJ5tOfiieaXuw1E1bpy3FdzLB/ZKbdR6
KPKdovzAUQX7OE2TYYP/2dBvwJx6eGlDKWPXbybT3gFqhTRgFEifgKCk1V1X2jkW7EIZp++lAf/1
sZgcuz80bxsRClTecJO/bVA4a7JZ0YshVNZhWnUPcPZ6pI3INghIlI7iA8hu9GqjsEOjc4sOlr1G
r6F44ryuFst26pEFgkXu07temWkujhoCuPLTyPnCVgvnwkJvYKC9+CGe5KuC+igiLGVc4TCGxFjP
b7WdTP20tWLg645bil7tmgWxell3sKOGsiCwWJ9Oqq3QvK3ysOT00fpoc3LcMV790vixrGvs3Vn0
nWKK2bm9MQQt7AVkPFQZqTYujZweAhLsqVIfwrxLHLdWVGgJkUotAqWpnTOXgc3AyAdDUW5QoWIA
0kVUmnddZst6NfrtDAztzbLeNBkNq6tiypCNASd3KjcTyUCcTNOjuPXDiaYjYMp834O3wGpmTb1Y
9orZwhlAzOO7kHH8HNcf8WkPmVk6P9JK9HLrgHJASaD4kB6EU3Q1LkHOvntZJEQKhwo5ghvskzSK
iOUlVAbAufU8eEjsNwgyrWYVaHOucmL2Sr0VuvBsdt+BhZFUVtrHaoD7tYSBbeAZrAagl3oMyhs9
QoxXsVVVXGWcUbynru2txyFMp6fOEn60MXMiwmi7i9gDlt98060RCkPf4qVuAvavyyzSfIP9cJ7i
gWiGFterD0ZxYbeJTLFRpSSa+16j6NupSjLlAHI8olsi5FSuxxibNCaphg2V5qn9s46JwoAhPtA5
KdmN9/AbHHxjpd3U3fXkBLzhdQep5UAXoG9fvNQpy12ml6VxUJWKc2dfAxxHxlP03UPPL7Tug8kD
hep5laQOp09j9pRnjY+M1VYQB5M7WY8r5nyjWqZ9g1dKMaYseg6qNGuey0oDYt0j3wbFFGptfxPU
LRb/pOGDPojBHKarptGHD9ogOVrVjQS4I2GGPmWV0UL7teNB7GNpT2I52FbobbPCGtUlBzuY8mTB
rkaz2PcDXNtFanD6ukrjtG3w1eejs7Y9+CBIG8yw3+toRXAPmIYMrtVsPqH3VZF3q6pzMEAYwPG/
MY+Ciq7asacm5dGmuddSDaFmOWQy3vz92vP/0M2nKVQ2YP/nX+XfXyrUd5+rz//1f798/mnL+ftf
+mPLqRu/Ifq2dXQRrEPiLQ/sj/K0bv82B5E57PIkyZ0adeY/y9PWbyp7URU1KBOPOWdV/VWftn/T
+VexQ2WLqNuWJCblXz/w36hPz0Xwn8rTzpzuZVjEbav0PWxr/vOjAKGhgoUg7JH6ygoz4zf/QO7a
+IoZaRku1bUtXHSqjrZVt9I9ulV//JLjyrg25zkdFcZJKXGoJJD+O1+qztHs55GBMYzcMUY2b6Hs
LuJ9tzUW0zK/E9vo93f0p/bIT2OdhJXMY0nDIpSXsBqLE9tJttQUFRGxjUDaxr2/zdbdVtsom2gR
rC6NNCff/HRRGtpI+gaOyiEDlhbtiOPbic+PnUlm/qDXvEv3zbZfB1tKqxeSzKzTlGeSsR26Crwa
JppiMmbmCz56bLE3yRBYBFyFqpPfBb2nFzalxa2BZoa5PG6UZsdZxnvJ9dh8pX4JzKhHzZmKSIYL
9nTNwS+G/IcswMZPBbvr9ZAH4U1rqMNHRck6ExBiQ1veAR+JZoecQWSakPHgRYh29gJp2x6e5k2r
jc1DAen5IaWJri4oYfjrxk5S8FaNc1PZrb8pTdl9b6cg27Gwafu5sTcj6vXwiwL59jqoi2prJgra
Wb9qk9RVR6/8FFda+2TaMK00xUMB1vgBFTdZa1u8S1rKlMuxwaSq/FhpE27UOIlXTYexImkaFWen
yG7UpLM3U1sUKxr12R5cSeZ2qC4gSMFeTt0qbuc7qLcUduKqC+5Vq7ZpQqrOFS1B/kvnn9n08Z9R
N8SEQqSVCVMGl8d9XMMWXGClGq+ceqZeNJG1KXu1/oxxSN2KSu8WVHexg1CM3Y8N7lFOU2JF5zGr
N3bkNV8UNCq0Rke0VnIIxavjVd0mxtGIhl+M+pLqfb4bTTO7HahYHUw68tukrriMzFnPTfPJsrdl
WwHr9Zzoyelh1C7FoFVbW4462t9p2kqt1p4nz2pfe18FUle1z3rp1esK0XVGzmJTPtZO1sOGSivr
q2OnUBwc2qgigxCndiMf5GRjCUyH8an1IUzWQ1l+o2vOcSDX/fqGJrp3KyYyDDRgtGBHy7ahd1um
9t7p/d5ftrzBxnLQI+AbaVFGPZwKX+z6KW7vnUYXBwkr5TGfEvUzldz8BQk/hAb4EuN9neTlrSHr
SAM+kepIYtiB6/xUu++WqPzYZZAbfbAyolSSRknWsZJxYHXMUvZgN1Mrd6cIkMbOmcruU9WU4W2p
U8Fa+noGGylyivQmCFosxqztSGtr29z2Ulc+q7CgkU1CBL+qx56OmKc7qUM32EmoiikG5Cm1BQ0C
DiNn8ygxK8ogUw9S6GhgjLpD+TVIinU04AhkEBEOEvQH2cZm/+nh6PE7smQMBNNmnjoImnq/tV/I
DbMoW4NP8ic9+kSugPLSFrL4MHve6QAQiAa4vLC2g4LkhNSKvnmlkdm0O4Es5FNjWsUVvk6YaTje
16NmwaSWSjQ800EAIl4KisJun809d1PreIcoT+T07GvHe526KFZXXmbCa6rQbSMHHdr6Q8Hh/Js2
0CKDFeSAERizcd3KUuxSLxfP7HmA9wbc2bXd5fkmifJhXQVJCPqdTsqhaLLpC4EvBopgTUP/H8a4
9EYp7EeYf8NNIm3tqW9ICpIinm7J5S4OVRCgBUXIgvotZscP31APyx9aruIm0CAvK4cxt/GxFlrI
JNXoUVjtAr0rzY1Z2UPpJlnabUtwTdcw4TN6I52dvoZm4Ogb0doBW/40aYOl4SflMAtcwORyqEYf
WkhnvEJe0TwoQYLa1GpM9lldXTd0akPvIxS58UcRKI65jCqclCssxrq5RGUT38uyKr5rgt4JGB9q
k1ku2/0gEiUAYdDiZ4vzoYU0y671eppgrhFp3GwqLwJEmvYxyujSdr4pCKEavJnMyYuYvg6gs0k4
Lzr1S/hMoa499HS1EVraTnIljE7ZdX2JW9MOk3wJp0fZloaJyD+zkHEutTx0thXyju2Uhd2+scjn
yGrhbWNrtGnXpLiFWq/Td40mS6SeZhl+mY/Gd1Fex+FCmoLIktYh6Y/SALRkzI3TrRqMWObR7EB4
MMp1CP1vTzuVNAVEohiq8/m0nQfS38T0sBBAeZ23BV+K0qSHv7J2clX7Vpm6zXToQyDStfyq1w3/
YQgj+zERhU0hItOcW52q1iacfOMbAHN1R/RQuCeTAZKtNZUPVKDqrxjKoo/oIqHboKooHRjZizBo
lY06TP0H4ZS3CbrlbZ8T6YyCxDtwOCge2R7QOKc3du2H43RfVlSl7NYBxtlF1Xb0DXEnA5W2KyZa
eI7BhOZfjtZTN4bmnpCw4VsCLmwXoxd8RNSjbEp8IQW0EeHcBI6CVsTizdmHRW/sPH4h7XhsOj9C
3PUHP+tgFBmmStTgoPlPRlwVRN1rI+QkFtRmLIsr5LxoTbD5+5hncx5MzhS1Nyc/g8Imp4X0zOa7
U6ON0TPVX2tTXd42RaHd16Pl39nsdHBKUjb3zbLflpEebI0QFoiTYe5dhKZmq/S0nCh0EVTpm1BI
cJ5TRBcY0Wv2QIYo5+HJoNyhtnV4j/7S3BBJAEOPxhO5GumUfEsELr7aQQq0tMC2rTjyUBaPEbx6
/G942YgqvieFTwKP6RPHgAIJnXqF1dlXG/yfvmf4Xy27Tna6b8n7wohw+KgDQVJO6qEuR3Ofr2sZ
gzXrJE9xcrSbYOyx+XrFTMFpfX+4VgNnXBEJlawnPzSfYtbydqE0qQdEGmdBjgoQNJYCHrc3E3oQ
tWX6u0RM9pr+d/VUm5iN07LsnkJUlc0q0ToLXZVaumYN1lK1fPHcVx0VipbTO6fuiZ0qHdopoC3u
4fWYpta4aas23xpNGm6YX8w7S+2UgzDG+Jvv9Nk3x4Aln4M5P4QFTy4eNGw0NLrLfaPZ9SEBY7UU
Mb76Iar868Dqim2IZu8ZUam5VgkyThciHRH8Od3s7Qh1ZyfHgoP86MSzubB2HjrPMW6I9lJuFKey
YXU42sPANA4Aa8ShbxntR4/Ek8cRAPB9JPRqnYiOJCijxOBtcaDUlgomgQPty+kqS2zzw5g6zaPN
NHJvcFRf1mPS7HCDWl/yLINhX4E8hbyqBdbWBkLwUckV/CkarxRzBeHaHPmVvd856a2BYO2ZbYUD
CagINPgN5WTN9lQfAV1ujEufkjz1nJbcI7SlT6gsuns5+vKzWXbZPU2zZm/4WnszdpUgeaYaET3C
JXgODZxEVmqULfjvun0YgtSyXbuCnDDFefutTjTaTZ0OUiFAR8e0IcOPojGhVrArHA9FXYuQo3wD
iN6TtTjE0OhdarDZU5eYGoXkQbZfpRqne5qn0y5hE0WcG6F8mHHKwTy09YSJxubWIH1Jh8eIEIwt
mm1yQvoG4YWFgGehybZcpXFVYvDsvWf+soX7Ocs47SjI/ujfk7u20IZYgwwyOJjuCkz+dCSziVWn
IJcqbaAsGRO254QMVIKl433vhekh5dP4YYd1TiE3IWJrAnzj5La4B5ZbPJjDMKSk6Bk07ATGjNUU
MpXoTqixNJfOpyDSGtz+wcT6lBvcktJIW8pmKpoKZv5dmmveYdDT+JBNuv+oCdmgX6mgxseVKKHw
EI6jWYPxUtOi+FyZQLMoJJd3SlM7L2AZ9atxUvUHmw8QKTRs+ccxjJVd2groW2ZtXJcZrh1NUhVa
sFFDgfS/9YhmnLVkjm5wXH5XMzdXJLL/+s/jgsSff+uPkoSBvk3YaLfQuGkQZGxKHH+UJEzjN6hO
tLOk/ZbrqfNH/1LMCfEb8gYOnbah6rrgwP5XSUJYv9H/muPBUVsTDmz/nYrESSivgSqQH0XNg36a
odl01H462RaJJazEQsutg5poE9NYNHn7AYT60/v1h1/HQfwnyc2mwGIQVUOJ5fgErcUOAmINSvFY
RLsxayCYQ6RStu+PclpesbgYqQpdNVAnUus5Ka9kZDE1nkxCCtrqDnHaztPQHjswKDu97H9/9f/b
Mscvl6RZ8+03MIGpNm3Jk6IAspPSSzQrcHtZ4GooH9oyO3j1+Pj+NZ02KS2GQTKJqNGWuPCMk2uK
FMXQiphh4DZ8zixIzdIJ8wtpv7/cOAYhL1ezNZ2+K/3Qnx9PVdbgkVjZ3ZogJb/DDc/R0Z7h6mK6
8IzOXQ9tV+xCgncLU/HPQ8X11KN3CEKaNdQvxHdhXSg/nb2WowFO4pLDtCVoKVfmblB+ZVr1fSa+
l+qNP1y9/2C0+aYcVZ8MS6OkYOr0Nrl7Bn3un6/EthKM8QpXAqzMEk/6Gpb6Jjko+TfyC13MWRdq
eL9eGOPBNdSZMBBnnL7drQdsFFln6CbRFe1TAK0BRuj7QPz9N5sa6VxGZcoyKaOevA2jBXARoG1I
YEYNTYNqkPchrC48Jk2euX060qBZM2xSljy5fXRE8GqNHuCXV+VxcMuH8j7cOzcTypclXGhCKW4g
qrv1QX14/8H9+uECW6JeqKM+QGsg5z8/quYxhdeEqpmBK8wDDsglSOcrkUwXntbZyzsa5eS7tWEl
DxpFPBcPreUsANWla8W1LlzLuVE4Ss4XJFA/WyejEGNXSj1kxiMcdzU16ZyGRTGpqsDyTBaq3Sxb
vn/3fv1+JTJt1h+dKYNa8sljG4QGQr6YZ/KGXfM3vDKL9wc493iOBnirZB89HvRZ9mBD4HCNON20
zQbn0HTpUzp322xePWHM9gO8zj+/AqDwiKQQfLq1Vjxgh15kFe700KNUEZrdKqrrCxd1bkCK4nxV
Ggu+pZ6ssxNYWx22dODiibnry8+N8rGxgmsn2OniwoJx5v4JVQhBt4LVSZrzAzy6f04SmnEls9D1
ehUbrWVeNWq0I6vXufAmnB1Ip59gQO9gI3My0TLJdzoRsaFLY+Gp8UlFrXrKShBM338hfumaMNGy
BfpzIOt0pQV4bvRUdl1xD5GMadb7FD4Xh2Hp331KtrG79R6Sj++PeWauZUieE4Ij9kfi5C1PDSNo
wpbvCla0K63vFsfjCvxOHPiXru7MB4WpYv5+mQpVIU9uI8tgGWN1hQf22uv9Yklmh2DtUDdUGr5H
G2OT3tbb96/uZEjJs2LSnddI09RNaZzMgD3wI7UKMdW35dcMVJlh/K6R+3f3Rr8McDItKRFS4mwe
YCo+qfAF0zkhqf/+/lWcvH+/DDJ/c0cvejKVAKJHO3It504Wu1j/aoWf3h/ilxvF/phtii4EryAF
Zf3nIZCEkFvi4WmNq8/oGRdBZLj/ZITZr6Lxwr21LI8vQlNaSeu/4SMCegWT6Eav5YXN3dmLcHRh
mI6O6u70aQO1zknbVFnOiYdM4utSfXz/Gk4+Fnpv3KWjAU6eNhGmQwRAEsBY4631bHqBTbkShefi
3L+w6Tp/LYii6eHOm6GToQhcTKiVcy2dstcGKgT4Zd6/GGP+3o62dW9Xo5smHn1j3iPIk7UhM0UD
+8kAgNEiVSaxW+kgdFQ5FcW+aPFuLhNqLD6BYH45EgvaEB8BBpr217oaw3aFelqlnSQKgFZOsKU5
R5KEHUdLYnG7R4UY9LcMTGAz01Q/5tbUvXK48Ff5DF1MkjnhBAbDx6iCrSFioAfE+fh+77aDdmN7
mKybQLNgUUu6VJUIdn7ayJWpAGSL+1beDoZV7LMKDlXUxRFZJLEOayir9qYuSoryFggMxwRWmGtj
t00TGiiLhFl88/5tPPdO6PMCNDfUtV+mmLRR47i0OrgdQXevk73gfU2KhHgM48L8eW6geeNDi2Lu
qNsn0yfGCxvJIkmfc3jYQDK5Y4cL31bWTfl35xtec0PTzVldwAsgTmZNXE5EaA1D6Ko0WNZpot7X
2ghVKbTv3r93p1vjt1fweKSTt9xXPBLfkp6946Jzkaj4L9Y+XaUodAg/f6BNCPxqna6h20bX0YX7
eXqs+X1w5iI0u5w82ev9POdZcCacMGPwfql/JXvMhX9NwuhCbuZYqcWlHv65LxrP4J/DndzVpkzI
6ygYLtAQUtKxQQAbXfimf1kp5id3NMbJ/XSkg40u4sm1ySM2oH07eJvBlOsLj+3sMPOOgcMtgkrr
5FKSKmJKqcDryUf7Xl+nq7ZcdFsAui6qu035JBaEOFz4zs7ePskqLpiyLPVtNjtaBEtZBn3RS1Za
q1/G4JbsCzshbV7jTufD+YLYLrCCmOJUzSFruxtqHlB0lX8G9F8v/ZXtavfebb2zkap4q/dv49kr
OhrvZP6VeL1GGlmEajf2Po9gryF0eH+Icw+Ku4XVj+24pp8KVMomJr3GgxndVTOSmvTNfFxMueq+
P4x27lKOxzm5FNrFZpvgvHAFNiUDyQ8A1K32QCxS/5VFRL2qlqGbf3l/1HMTIqsXe3LqbI4UJxNi
bhlTZwU8r3Zm3YXA9kdXqgQtD/9gX3E0kH6yLc/DQkkLUm2JRoPD7PmmsrOKvr3wVb29X6fvHw9J
o9lqCZsL+3k+quWQqFPJkh+/FLvyZlxW63aFcLHDXbPTttauWsV3zc0s/7WXaG5c8vcuPMiLv+Hk
ONB2UNsgkEWuF+pqsxxUHUhBCOyKmDfZ1vT4bXIpPMX5JoSfXhmoFW+mTmdHkFjhhimhwKYWaZ/7
ySatODTqOzCg9rKVQbkxupRKGFDrBPBiSAyC52mXamJnP+Ljm3jyUuhmg4l14CZWbvuj2I2v0yFw
s+0AxBVT8EJxLy0jYn76//1j02b3+fHGFtGEiQ+OEbVH6xq5SLceiYpe0GV041dl2S1HUqdJRlqD
0ErdaJ9ttAvL6Nmv788XBzfJz7/AUFCqlhW/oEDNUpVfsTG+/6Wd2yn+dVM19eTzntpotMaAAdS9
t0lR1FWr4ubf0NPNP/S9WznP0EdzvJppwhprxunW/Uu68nbNolnJPfC/1aWT4dmZ8eiezff0aKg4
RvQOSnn+pkll9xy28MBl4b+8f+fObjLQbkLMRk1nIOL7eRxwLaVMATm7jVtd9S/yMBzgdSz0H/0t
y+eFz/fiaCdXBZUFqgmpFm69IophmSAp3+H/W8NrBaeHn+3CHmqeDn55YLj6kQvaBu2bkzcvTDGs
DxHj6bX4DOUOrzvJDyQW5Fgt8aXtqj57vHBHz35vR2OevIwhdmhPyUu4NVfD1fyS+Lvsxthmy0tf
9mk55m2DaAp22uyC6WtZJ3MJ0oOoh3MwzyXT2nopl94dnL4lz++WNOwFTM9b//YfPsM/R507c8dv
pgNDuddrGFvyUezNNTTDpbcWH/UlYTEXZ6+zU8dflyhPHqDFmatpGgYTYLuEfd0Xf7dAwo706B6e
HjIhjDY4Tdi2QamKF8BwtmMTrJrWu37/tbh0ISffmQYWrFcnLiSXKFE8+ujt4f0Rzh5Wji/l5ONS
Qs/plIn9Wrd2vsJ1+jg8hSvA1ytQsRny+qf5AWnfgr19YaM4L/y/fmV/vRHzXHY0V/kofcDucG2d
M955BFEC+VsZTXOXNd3HfqouLCenEurT916enCKS3m5DiBMhsBr9mkTmh1Sf85gctxgJVvQhb0JP
v8e2BMW9xvpgkdL1/r2+9DRPtkLYBZtGKPNrCUuzyHeSXK33Rzi7eTx68U82OvmA60TO10iE2mYi
YniSjzpM+BDR7/sjnb0WnWOfQRON/vPJ0wPwHJtlxmEpKerPI87v0Lm4ypy9mqMxTp6Y6vdUw3rK
d4Ccg6V8SnaTy4jmB9QaYBXNDcHuj03mVpt/cogxqbap6PznzvfJd2dAcCEcb746WMAWw/XKP/ru
joY4+e5wvDQRwqLQVQCu7ylIrJDjlq/NtvTdYSnW1b66V7fJ0iS378KzO7u+HQ198uwUbPWe71Mi
i5NauYU+R36iR45cX2K0Tzvh/CD4zb9SZBt9+ftvDc0hKmeCtoPUTkZ2RKPjW5uLc7ZGvhj5qmZw
4Vgz/ytOp5XjIU5eGpQ0alDmfAIjxFavET6CqvFBWM2F+eTc9HU8zsnH3KLYg7DFpaA+XEj9oazb
hfSztV5epeLSd33uorhbNqhRKqf2qYPB7isVaILJfRuJevLd3ondUEz/4NbRTMO0bVGixRP184xc
OyViaUABrpdWr7aRfUk8B4yNKh/efwveHvPpMzoe6GSaki0iqL6k4lyv8L09yHW/mtx+Uy6rL7U7
uhUwtsfg+cKg4syLcTzoyb6HfApDy1IGBTO3FMtgOR3oeXGCgaezMXfvj3Zu6joa7FRd0igQuscY
DCElpUUYxqtJe2qdesF0dmHKP/tq/PXQzJO9Dt6AWgHvQzEE12OgmKt+DhohEvX9Czo33x9f0Hx3
j1brwUE0F6Rc0ISKf5Cf/Prp/QHe6q/vvBQzcOB4BAkYczCyLKJqSivo2b6GbtX8/mZQORDLeplv
ugPqXGNhfA1eakJlKpfknrXjXioYnPu2qbyAreI/VMBP7qnqFxGoHj63acpIrfmcJVdl9BLGKjrx
4cLzO/umGLoOzUB17F/6vUEaWr4zcmNz8pAD7/+Rdl1LbutA9otYxRxemaWRZsaTHF5YnrHNCOb8
9Xswd9emYK5w7fusKjUbaDQaHc4BfZ+afjBb8bNmTS/Xl3j3IWVsZFFb2myimeaAFZgWeu4UH7PU
Phm90Vmd9xPwueNe4HTLfttSpNvR0aVBM4tZR6EslEHNQCUpByrx6Baurz1eiutRA96y3Qa8dOru
48bYSGTMdFBH0GNqIMtZnNFVIRCEs0A2fcXRkwLt/c0dg2jRITxdd01mI5ix3kSfVqGZIFjNJznA
MGz3OJggEzKivgTIeI3JWW00Jpezo7unfyOWiSJATjS2AMWDy35e/cUbD/WddZtqTucC+ky2EcAg
39ZPHGewmxndLjNjSN0qA2AshbZAZXiRTugddt9Gpzp0h9ZunRhSr+vJU5O51GNpadtZgZqt6qGZ
OYz0/ACCpOtC6Fpds1bm+htBXlWJMpSSSzBgA5SbyBw1dvN423VjLr5eq8DsR/WYnOQJcL1DgJ07
xIF1rm8T8J2FSXBdp/0jvzEQ5tYDNEJZiXjpuOC5Pdbvw5yTGzutnWOTeNvEkYYp2UsHo2AsEdw6
kJYcuhfZQ8HyHowyznJC7STg5RSu75fGpmmA+2yQGijDrpKCHxGjE4V+e3319g+1gmgIHakKen0v
1REB/5hmBnyzCJIJUCyh9XhUfDO90eSac6T2LfyXKMYy5Exo/7nGTQHUIFnsGvKTWf9NcIxq00+F
GGsY2m5G3zSCBSUpXHQP30xNe4sxoj/sl3p/a2/ksC0/eb0APKYAB9giApOqfU6BJBED/llXX5Rk
5sRa+3bwUym2HJRlay9iVCpDxQTM593tFPHOLccO2I5KcMGpQKmBOlGjH/JuvK2G9QPqMwDQz70q
UZ+vmx1PIeYuEWNAZoCJB+zjev9JopAopOSFAjyV6DdsQoFGigD7L+HwLItTFP78qQcNVghtGjsN
aGsW7iqgsGMM1uVndDnGzlZa21ZBoPoO0g3KeL3+agGSGANlPG/LE8PcGmhgsCKAFtGIcnTHg5x7
oM3Nv9cfW0/2pbP0XextYBlJyn87yzrjNoTKXEwAVOMiacHQDZIKCQPiE/GvW8n/42x/2T3jMkr8
QjQa+Xee5ANW2BtDETAlDrDgPNR1F/ev5KGJGW2XmK9lGyg0Q15J3MJkgASNMTi7Rr80SCI/KT8K
L33k+d7dQ6CjQdtEH4qos09eCUCmkqZAmtVi0AdNIaa5/tUKbmQw8ekKqtt+jLBRaoC+RHfF0GOA
cWQ3CdtABt0kbwXpwf0twtjIY6LT2BgS6z3WRy0NMRNG/MIuwLkDz9hNEvZngKA+cTZt9wxsRDK+
RAX03jgVhEYceL0A78lVQgW0ao58GNz+pfoMYPzCIZzsFk8q3dyNd6nAcLYOogxqt+h5EL7p5msE
/vjrqvFk0N83Mvo50RdgJmeuYbyW7d2EvMVs/ZWb3Cwf40KGZY4AeoaARg1wZwIj7I5umeA1b4Zm
DwD/+RSDtcbJkSPnVaF2E9boNf55Ahg3UsZSrfQEJyA6A/MjFB4qAb312lHxljCvOLZJb/5rpsk4
E2ADAc0V4wn/HAXEiQC4C/7FA43u/DU5TARiArNOVXQsaOtKvtk4FeYFSjs6CI4SoCaKQqxbBn/j
S1DqQrHXQo8NxpguTUUZ+gwwbgqazFYBTL7xPcglfvy5NWLmQtPRH26giYiJfDEkLFsZQcusoT8I
6VPf3OQlJ86htsYunakiFDUM4NAYFnOU8e9dUjRomM3rNwN9gGnTeaNheG1qcoxh72gBagJtf0Bj
VgGsc7leRIxA6A4oAXCu3WUiwL7651TpOUL2LAHYkugORws6ZjkYdcgElt+uRgJ1oEwxVuRZ5d9c
xFsR9BM2LkI2ltQAJhqcXzsWfj/k4iHOhhIPra5IIo4+u4uG+TU0cwGqR2SfI4ByrElBc9sglLwD
ggPG8AfAOLTRl+uWtnvvYzrgpyDmFqHD8oCdNmk5XHS6B+qOgDdjrx4gXG+G8Lq0Xa0MjFrg9MAi
FMYJRdEE6Ppmytw0HcG98WoqWSiRr9eFUOfCWjYdjsPTV4RFsOcTsNRFq01I/cEEnLq4W0BUXReT
b6rfcJCAMHdd3J7lAVASTc8YM1TQZXVpFu0y1ihGI3AaDMnO5DNBH9B1CXurZmHRRGiFZyPbxLX0
A/oZuxpJvRyEm+bbNMrBNH6/LmRXjV9C2AYuKRe0LKYp2VwC1UiNcKwqOCvF0YPOsW4P0CjUBuCr
IQJclM6A8YYRuAO69PrfFGEMGlRjc66Dec0FlLytomJj1pzKxu5SvVNKWKpIQacu9SCYGc8NAwnd
aDYBnb4+dWLz8boSgBLbMWJNhz2ZJv6L7atYhXY0lZHmr/tg/qQfB0R2llOdQH5cnYyABAEQPk56
uITo7XauC9/V75dstrsCnDuqoTRYwXGyXIyjgOG+Cv5ChEF9G9VNFZlDY8zgKIqoCHVKwSsAzjVw
pV0XsWttv0SwIb++agBEMCFiRnrPBBKS0L+WBqdut7tUGyGMSUtqqWNmBo9rFQjj0vADA9Scw7+b
hAYx1f8t1bsD31w7NQAqEsl6f1aMp048i2DjARuyI4WAKr+tVKcFYQNxhOO/aDbbX0MDDdOIQhCK
MP7akJMGWLQIGrXlFqRUtM6lVg4Icx31SQsU5TOo4JGg5RngrlgTsZVoiO9Fk8sDppZygzEsrGov
qI4FikZgQtq1lbl/YSEbMTRE2q6sGYPSlvojEcRDq3Gu4CyG5ft1Ie929tt1tJHCrKFQ6ZMxY+oO
ZYsooK9c8K4GffAverF2jXEjiYm6dZEA3Dmly+b+09mWWE959rbck4PoNncm2MOKs5ZyjsBu+t4y
FRNRomECd5lxhzrBsIpI0/eYtyhkcIudq9shGMP8VFDquqMQFF7sC5zLZNdBbqTSxdhs3hxZndys
ME0w9NysLSjX29HtMVFiiOiljcoQdIg5aNWXPw9hVE1V0CuiGbSbhLleMi2Jsw5Yni4Av8ApINjr
0Pp1s3LaSXf2ElUu5CqQlcDEDIWo3KpX6nklwT4zgIR1b4qE+Q6DN+e/JwLcTJaG7nBMbbEZGDCz
lnXfqbmrglsagFq2pAjedePfOchAlcBsLUAmZRUmcqkFwOswbGHANOrsIZ7BcmR0NuKoP79MIIWC
tovYj98gJmtrxguqFOCWlO/iMtvR8nBdDeoImCOsYpADURbcAXoZGAsHKnCpKoArc+v+Yy0WXj4+
FV3hAL6AY9Q8QYxRD+mUlIUBR6euswM6FtCWvynghBYmXj5gd/NNjE3qKh5mwLS83BlVI1pCNKhE
FuWzXncnNIrEnKtrd/d/yXjvCt8cUWNd+jInaC4B+5YtrK9Z0tqz8vH63rB4nLQ6gM35qcl7u/5G
yhoVZYvhB0rma89++tDddvYIZkv5/Z56W0FPacef+wc5d5YbXhKOpyLjDXqgd4LgVchdE/iVjqit
95qRgXNurt+uq8kTxJhgq9ZDGyEMAPtS4fR1BHYbQNuhke26mL1mGkC1YoRbRmaDthFc2oUyos+v
HCBHuRtd0St94TY+a551RiONLYex29xIh+syd1XbiKSHYrOBU6NlDUapC3celSN42YGBXXtSwvHb
ewkwaIb5fiCawN7ZUXhNzAe16Kk1ekCql731JnX0RwDLId/GC993T9dGFrOKsQzYqEiKYBb5Ywua
Jj3jZdj2Fo2CF4vwegABYdM3aZFbY5ph0TSCYQntS6qi+gvE7+tbs/OUxjz/LymMP+rAITEP4KB3
wSgN0qCOPgl6YMWZaA6QkESMpJtJyjnPq72I90Iqs3pTuZhqCmh+ZJlXv703z6uPsBpDSz5Q9u9A
gAH8tPBfpEjpGWLd/FZbxhDjxgJzBgKonw0t+Xfr1nJmDBK1gQlOBM61Qm+/a/KY21EG5p2uqXAe
dQ3wTOBRxiviadq0g3i01hLO5bJvMvCUaKFBXMGmEaykQxmGZvxUsJh5JuiN3Fwr+qPRAJntut3s
a/ZTFJtMADIhiHArVIXRjfTBlMJ6+DFHYyDHkaMAQPS6sL0AFPbySxoTK+lxB2aDBdLM5/nNRIw9
A+be6cE7QbuRHNGuz/pfLSbWSwIe9Pto3aXTSvQMNIhrnMNpfVRzNCRkloMsHUeznSAXnQiqjJQZ
hiABO3gpZcj6uqu7HJB6fnsCZeMABEfNtl6bL6geoHUNFG+63YMK9WUBLv339JF3v8k7nuziC5g3
hQIKEZDJFgXeFJLf4H30vL4qH+v7BKdRd+dQCYF/6gBTC/nC8Sz3NlDDxtoXDrwv2bHeiw9hAhZr
xLT4GuNDysTw9U5xc9APRrDh60vOEWMyyepe1mJ11fIC9NYTcP3jH2ULElBQw/03MYzJGnjedtOC
jQVa+G2roltnUAB2VI1/MaeOZTPAaQ3oJnThMj6tkcmqkQw+DSCAvqYnAYBc3ywpevpzfVRaS0BL
MYUOY8yEJOYE+EwNj9wc8XffIUdx23K7U+nHMg5T20phbCDVASenJxIIzeYvSnwzxToYCjEj2fPC
oB3/tRVkMVZQAHNUl1uoo82WHVm4fDBjEQ93Ymx5Jur81xdv74xt1GIbG5PMkIgSIYMs9R6u1NAQ
Vp4j4aycJV86ErMQy9JCoIXhhzgE8jQ6NhNH+ghgCPVRt1XgBxRBWrvk9bpme6cJr2WKyA9oPIUt
/VhJD65ouo7VHMaJAvztWwuIvdeF7L0AYNgieBTQ047bjX7FJoCMSC6DhhJv5cmRKcmA4PaSU4fa
g+bNzgR6aCSphh49Y92NJtg8NMPd3dtIZ04YyKREK8vBX99Etd3iAgIT63UF96wR7zRUGKAcbm7G
7COw+wKMFy+cTJi9Ok0duU5Biy3fiD04ZT5fF7ZXENI20tjaYwQ0uFE1keCYnMmjTa8gACIIgpqD
iqBL4Yjj6Ma2W4HycDXICN1yCaQztbIctcJ0rFaSbZC/v5kFKuLXFdzbr61+zFEAS4UKSni8fDGx
a1v193T+9t8EME+13EpqU60hAGQUXTk4HQiRrkvYO81bFaiKG4Of+jKe4wWL1uIBkPUfMAXjqMJi
D2LOMb29A7yVxBytQa2Voh+hS9tpaWMbyzQcAZRcB9KS8QaJdjeGNpTTijRquMzGAEYOZfUVsuKs
F0/qYhnhCO5kztrtagS8K1pYhTC2sEKprACXgHWLFcOrivxBkFU7LrmAkDuPCQ2pLxk9/6gJIn9+
uUdjES9qOsD10X6qOPY7J/Ex+qXak1s/AG04Of5NhATadUO1MBGFSTomWCw7Ka0qAkek19E5mYuv
UjS9KLnAOT97J3Yrhrnq0zHTgLWNThkQmzkZ+SanYGnG2e2ULzUYeK9b+t5ubYUxrq9YajzZC7qK
LfKUw+QpggjW3Sr8GzGIkICTYQAGhNkskBV2aS0i6mvJaKfGbVObDlhZ/+IwAdftpxTm2JYo44Kj
T0duJQUZ6yLVX0rw3AZJ1HKc6t6LCHViDUP1SFLLoKW6ND7SZxN4wvDUg/uZvAHeAcQoXubTSL0k
LjKwRQmYBe7AxN52ge0HKCr0/GLi/VJuSzDtLit4FVmP+e3qYvLqnJ6HIHLr0HyU0Lz93L2CePf6
5u3e/1upjOPoiYp4rcY7WgyyEVzgjvlDXp9zT/DQUOgaNRpsbf3VemnQIn+f+zyt95VGGp0+qwGd
zNgomnhaOdbw/JyVkyA/tzX4Aw2DcxD2JqsBzvdTCvuk1ogZxwJ95NJrGawxGJU9zpU7fCYHNOA7
gms6qd+OIeXI4MjeVRAtNdhSvCAQyF3u6ryooIbJILqr7tX1KYpmrxh5k2d7sCpgpPolhdnFSRK7
QUsSPInw0sxv4hvzgzXYsxuHGkZCKsfyAIoXge/Hrg4EcetNr9qEF4rv1d01AOUoEhCJNRFd55e6
VpMxAK8+orHk+8iP3Z1RHUEnp5Y5nerSh25kN379pc+96WMNVkReZ+zeNbj9AsZLjIMwkLzAF+QD
oPKjdbARJDWcM7O72lspdM83IYSUG0KslZASfRHuhq+Y5UB+zbTHmwJYscHkak6d29HrFOK4Apjl
9N5I53EO7o6quCIldM2IaHLAUMTlR9QYikaTID4iO6QhaAoi9FTPT0nu5PBTM/Cm7WwFJ/xbw0lP
8eQyITvUnjBPXORuWde2VsahYMgc3VT67cxbFboBnFkUUSyElpe6KRVgmyMFumEDe2BjSG7ugYvQ
aenhRTZHeE9oGg/deXV1p/mqegBKAB5J6gEE2QXU8q3pFx5F1SJ3oIIz7cUugixsnfbMLx3vL8iv
j2XOXtLBayeguHdVvX/OMvGjWII39Ppu82Swm01maZG6DAFrVxm2XHbg5Rwl57qQvdfLxbLTr9jY
dYPy9CLqWHY1mF0QhiQ2XXRyqO6z48Jlt3uH2b62y8wx6s08UXsR4pCgOxih5huv0X1+NNE/T7db
PszO4ub/pJA/oB+pcmF0Kjp2el/h1eHpJl37FsaqkwW0OeuKbylPVHXlYwLJum3awpE88rCBeLvJ
BJvIjoARmvrJTjoUOgGVks6xlz3QKF1ELQpUCegRQr/g5Vbq4IbSwHCPsm44eLQUtYp2CigD0e6V
A9ivQNXjiYBraES7xdMR7wZgsn6vK59jUjsB78V3MKpOplbULV1XWhLT/NwzykOvH03ymp+VYHEL
T5sObR4US0C088BZhr0pvwvxTLxNqk4yepPWhEFsCFbh1yL1cwccRA4mMu8KHYEqTyT1Tb9Z0mbl
mYgGuKAF6BSRa12bzk/T28W8BbUsaNkie7RKsJt+i/vZR07Emeues9z0xFyRzaYfgKNlVCrouVyt
0GxV7L4V3XpKu5LTX8HZVBZoec2NuK3A0eaChQq0vaUYVH0CFmktzsA3U8yg1On//JGBwRMsK0Zp
UO5kEcIWoYzA/YeNrOIZLDEtUjgEbHYtb/f2VnArh3G0OVFKSV0NqPZDB3U4ZpVPdDpbcHobhQqz
dYsHFYVcnqHueYStWMbztnKLmKqHengOdx9EtewfCpkMHAfPk8I43LkaGnOZodyUkBtxAf0d7/HE
k8C4nRbQrqCChh6Tmn0bhPS+jMHRfN2n0P9gjXy7VoxLWesB8A0jjDwpz7NwY5XoH/QTHLH/JoZx
HfQgSWOCZyDO00NeP6jyD32VPXUZveuCeGvGOIxyHIiedXAYRheK8QCUA/2/7bvKZOTXOIrMlrqF
CCz1AKETHyt5ffgLLSRRoWDo4PllU0MFEuSGlmG5wHfvDYCuH7P0b3zALxFsa60xGSDYMaBGm4x+
1Eye2DTutK6c/fjdBdCWAPSLg5AEyVw2FZTVUgdyT6DxS4MWGmrroiPat6KZY1870RaVg75QVJN3
8gwCBt4QBgBvuWgP5ZPkdmhMlp+WxX9vq+C+tH932pfiGBcDeOBoWiKwGVRKNTizboRi3yY2EEed
ZtTvTCnjWMROK8KlRMbd1DrpJw10jm76Ur3Mbndb+ohHbiVchph4A3ZJMH6pz80fW8mlVMYFgXA1
EYgFqYL6vSg+pfK9lXGG0XeSJvTVhRQRSthgMWZLy7petblY9IBaHpzqB6VSGAL1qwIkvTo0njEt
8Uk8mRUA/Cab13u2k566lM34pREIz1aeNDhoTSadrEwdHbGRi2dz6qbAVIkg2g1ag98SRWqfQE8I
jBbJIieAepeoXIEZLpAqxfRJrWvBdRewc3AuVoVxZFncFYsYA6oLXTu5nanpHWY+bqw2/vNg/WIJ
2DozSmVp1M/vaGTRkcZWgFHu3MkF5VIb8C9njl7sTEyZpgaY9rDbpEQycB4dRXlqeCMkPCHyZcA+
d2QcMplCk6qJTbRHPXvuyg/XN+idjeXy6rxcOCa6iZPZAo4hNAGUbJCGQ4x0mO7RJw+tVaH3+SbG
WLbTfRJ9MMm2eC8jL5by8kT7qoIG3ER3hvgbjYKg5GKqDMA5rFbDtOvVeLL6BriK89fr6v4/R+WX
IMYVoDV3BaEgBLUuZr9HYAY4yNy6JkV1G5z+q+IRrpv9/TanS/xLJhOdpHFmdvncInWxDrdWlx01
ceFAUf4eAF2KYDxAU7VCM2AMyG3bDoQG6Mdrj2XxKC/frq8fb5+Y82wRPZ+UHnLM8tsS31VK4lh/
Dj15oQuLzoXGWfQMz5CxdtUpIZZTW4o3WZKnR0cNxNzXNdp5D16KYxJL64rJoMrCARh9OmYu3awd
OnBmxwoqPwNv0SMPfWynJ/RSInOuwcpOGkMEiDhIT3Q8Qo1w+V7cJX7n67YFDtt7PUw8dMNzFOWY
IZuKNTur72YDYpNDD/rb9/H22H7o7Q4BptvjWHMvJmoOvzuXn5bP9ohWCHWSRsZWTkfwPneNQzq7
GIJ/Buvf1sUBleqJJJ70o9Vt/a8eUZdLTe15m74aZSPCBgPUcyAHEKnfdd2fo7ZcimA8ygLy7Rbc
6rgKhtc8SewRr1DZ5LlpGo9fW0nGh+hztmQZpfwAXcopjm5HjJN60zOwQW4sJz9JgKWp7Gag4+c3
up/Z/2Izd6LFrRtjOeWSpCtEwKsgdiNu8aQ6ki29WsBjmFzdtz4YnhFojhwWge5dN1yeXMbnmGo+
q2JuAfAZFL9VI4C9NVyiz1X/KVtqnjfgWCybLulAoz5NI5QUj9anerTBZKd80vz0mDslUMt+RLbm
TIC7SO3msXaiB55z4DhYtuIXqdVogXQQ8pfaNaJPjdnZTRNcX1GeB2JbA0gG9BXS6dSaaFWmdMFt
F39XbgEzLbnNgXYvIaec86rPe+H/1oR0JthIgBQmNCO0UwP9KH8lHmjpexgwzarOX2Mn8ZBzLI68
MWmO52NZV/q5zHKrwqZqHTi+EwBgeHMW1z5nVanfvnJGdcbZqCQhmZVjVasfokN9XB/Kj4MLImLQ
JvBOBc9QGLdD2gwVkQ5L2VejDYYze5WfxolHD8dbOcbtIM4VahBf07H5xxYVLL3llI72nrwXJsFE
LkM9F7oiYG96EMjYabiGuqt8SJ9QdvUih/cS5PgSNiVRioVSJSAxchuUkdT2UTNfTeBcjCOxdXPl
3LicLWKTE0VdC42eLbgZgFttW5EQ+VYWyZ6mjhXHb/0/YfzPm5YFVRdWyWjQ8kUf1rjcTSmwBkd6
M96sOGhTjwbyaRA9EuK0+WEBhnb8QQWTk9OfpxtuRMXTm4lvBjCTUdxDGlGJ1c062lZqK24VWE56
EAen1G3th6Bj+oVXROEJZtzLmDZWVYmwVi0615phG+MXWZM8zjHnXBEGPTObmELNGtPoYpy8LAWm
sBcvtiDZ1lsMtdCVRMtjyeQuEiZJPDV28/sS05o85CCZqnLF1xh0KbYfoQtzV4pYY/kDkIqQ9AYL
PYZF1cLWvwJr6mYZbOUIBCHwOvriyQqKxpGcGKM5RcBLVPO8OovdPuQo+4o0ggZuIjw4HB9Bd8E0
+wXSICjozEHtlE5yLgTOPcbxTmzOJRusJJ4aLMI8P4ojuBIw7HR9s3kSGO8kEAzzKDTmafqVvACh
fvAnxag4xZNdu7XQ7gJ+aHRLvD9aN5u5kEzXAf6aouKGOQCMIDTNhw50qX+hy0YKYzJ6geBtMaBL
mZu2UaB3LuUdDZ4izKUUm3pPRkpvlr+kt7Nr+ItqR/cWEFCKr8XteAuW3s/k43W1eDKZKwoIYYW1
UNz+bJgOUhIHXRMFVfpXvmWzeowlxMpSDboAI1+T5VFSp0+llntEqw/Xtdl1Lhsx9PeNKZRlXFTg
z6URUnvogjxQgKP/L5AIdg37lxx2lrSo/4/tIKVZkKFEF0Xmv/OMlHeTK7tLKDzFnJ3aDTsVjDQA
tp/i9rOjpao41FOmALnILOWjUk0oiM46EqTjNDmaTPEhhXi4AQuDcW8JxnRS2wmTQL2meKZgRp5R
1S2AHSVM6Zg1j2COmibrULffxlxa0ggWPdIBIkpugU5fFk5W+npceatphde3eG/pFdAVq4oFmCCQ
PV9ucRUvsjZYOCRjPoGV6qEvZve6hL0jgae1hmXGHATm3i8ldDKSTPOEwkuj3YhpaFJy1Z6H8La7
YGjHkTSKeW+yUwJLWdbrosBpLalwHDDdb6dA4tYbcieRlQfZs7tmG2GsY1nNBozbEBZ1mR0ZuW0I
P66vGV2T3/YfM+maBO4dTPEzsUO1JFMFvlIEa9M42FaB7gOE83NQjYt+nhPtTQY4Asdf7i/hL5lU
681hrxtA2K40EWQsuhODEaGUtbCZ9UexLYPr6u2axEY9+vtGVINxQQG5O6R5jdWVq1d9KZFP41WT
9xUyALFj6ph1Zl+vfRSrMab38AJSn+Ju8OolbLXSloDWcV2dXXtAszr6N00D9X9GnSwuk3ExkRMo
+xgo12mnuZZaan9MJKSYaM+kRLU6ZRBmbWKtUVdAN6zbT1moxuZRTvsfavnnddJLMYwZVPUszSuY
5t05klyUy5+tVeQN9eztzFYVZsHSGsAB76g3AjqyK+k1sd5SAAtnKyfBvmdn6M4TdfQfauJvva16
mS6DgdkGV1eroCHrrTnmdyNAGjmB2W7aVkXBDW4ZuXXwqV4adFpgGKGPIOgdqvDrdK5RuHxvDVto
0aeYHV5eeqfHk+7TT5Hse65eM73PKE4VZTrT/PZRqUC5NwTVWUAbohBMKNPGICMl95kHkKdn3pN/
LzbYymcy1X3cgqlOh3zxmIbKTR+Sw3DI/Y7zJN87W1sxzE0YVVqfNdTqlxQjqmL3kkTd8/Xjy9s9
dpojwyhJaa1QhYL/UuoB5SMNPoxA9ZEFOqqc6qy85923OrFHLF7NaFQhr3eBanMoP8+iC8i8Jkj8
/EPyiD5+d3VmTz6Vtz19JDnz/XCffekGe7grvki8Fnve5zCnMcpyRaopY0zWe6UaqPnjQEAArKPz
vOf4sJ0O7EurpZ5h4/lLU+qV8R+rbQ+raSsfBY94wuoKXkqLHG6DDrTnIugdZBxjbg1g3yH8OjR0
KTbiTTw06qk0cMdVo6NhJVWt9YyJE1Pt1vW2G8yE52VEzLyiAYJ0172oYCFMHg1PClZgDSDLgQow
F7ufpxjjgOI0keNMwh5OjhnQPuN+dYseA0l0Rr7wMCCZPhZoeeE4Ps7pZAvdU1taaSPidGpL702o
zaL0xykm7ubkNovJVrdJX3RaQ08nhSVe3c4pH+cbwzGChlbEePMePI0YfyP2KaZuqCdHE71vlITG
/o/X/c3uXmGKWsJdLgI2ibnILfQ7DkmFRVMU7Iy0eNb01mvS83Up+0a4EcN4GQFlIJB0QRPjcXaB
skYZqpWA8jZWJ9VvnTKYOX0P1KzZqFXdSKSKb06XoGl4TcgAAE3qKLNRxxxv0qVHY/QaTfkHUkrD
YWhyubGnPtH+YoYGrmUjnXEt9SALBea/YCeRR0EVFTdxI1eqgwYjSvKTAm+uYi7LMf5Fzwu1imua
M34lArB/J46IAOPGScMGKSfAxReYZRHdzEP5wru+t7tGulGV8S8Yc9QnpaEWFN/Xq+r0q8WRsBuh
bSQw/iTqEmOu2xQ4m21bGGgoKZbzMufCSR76+FCnI4BirutEjeO3JUREY6GJXwFkGWM8QPZEQiOB
uQ7NYiuxAXQd1TbhQ6+L2Y+bNnIYMyEADc2n+H/dCbIatgY3qcFSzJOKm9aj1O1IlD7JbuuQO8Bm
mV+4DSa7q7v5BsZcRtKDXXIG4A7KJifgd53iQvti9dOXKuLOl++uK17eIogXVYyOMjsZY0i/ICB1
dIH7+cVYlLOIuYw4bbjtgrtG+UsQG5ACSCSV5gYLKwdG4cueFFqe9GF5G70WM1XlsTzzKvoc1dgy
wyKkedNHM1SLNWeZlhhPI2QSm548XDcaniDmUsCggm5GNGAj5Psqty6pD0rCcZ77/nqzfsy10MjK
HGdEQE7vrnrpvhph6kXu6EiLLb5JXuZZLi+E5+0Y/X3jrwGw/r/PI6W6q8bMIYLAOdQ8Ccyhzixx
za33SLcd7uU0c1I1//zf9oY5z/pCjBVtFQAn0W/E/FZSgbT/FwQCuFs2e8Mc2L5qpdVaYAD58iHP
QaRenoeBhwSx6xU2QhivPkx6WxolshNFSyw7ztBDIQjaFyGV6NACJ6wCkNhv1zVl1qTZT8APaRIA
EC+3v5ebVMz7ZHSTJQo6ax1fpDGuwqRtpmNvdcldbU5G7xJrmMOuVEgwg6/+Q4y+YHSnmbMzxuVi
R4QA2kTttdBsiupYmakR6D34SbVFzQ9108X3xdpWB61BzrSeZjNQCisOpUWITwOirRdY4fxCpDV2
EcSmoVjqaH+TU/lmJnnnpCQFImNSZfdKpi++nC/jnQBU87NOEvBhdJbu1WP8KlSYUydxtboqKQk4
WJNmCIXEEO+KydLRuC4ON2bcAz6qy1Ri93KrwFgi9Uvd6COmJiLFaeaanJQm6u1YiOOPhZBUkSOS
IX8ziinCFZjNzduSNN1JQrbnDO6T9pAUCrkzMMRT2MA7Jq4sDcOXVU+HFy2RZD/pVP2eZFOHJEdp
msQB12L1sSzBiO5kRZw9VxjifBiWpHvITaM37FIR0LND5FUEtEmfk8ruhHz8lBhDjTdE3VmvmZaD
uAV9aFa4Vm3sk1kcHvRCapymTaKjPNbCN5I1TeYsfT13NogIwVwp5JWXpk19I6SNZMt63trTWGme
YhWmr5gVUJ76dbbXxkKj8KwaXg/U4GfNSK27BC8ZT8naRMFWa9YJ41zT2WxzDPktHfILRiKsdlQv
qqNbS47megAkVktcl3YTD20Pyp51cAQrrj61WR6fFri4Q1cYLWa8+uzL0k4oDqcrcIXktlgnR5Xn
FUCc0WusthgQxbMGHFoY0DWw+4/5NLXfSWmIz3JekE9ENRJvVrTa74i2pE5DouJOttLET5V58sco
Xe4qIFxNtokEwtdCNKUXos3kroxz+PE1qR2VFOpi95k2HpWiXZ5KoauCNjFXr5u13umbtribWjM7
p1UdAVqtiU5St9Z3YpIq95WpR6dM7YrQFCvNmUvrWxHPJEwqHcQOUdodgYhuhgNWOazzbAmltQOD
qZJbwWiOYJdQLAwQGnToKhs6M8jaProvNSk+z7LY33R1qj4j/4uaSNNKAppRE8QjKWlCvKBb9K9V
i9+Xi+RFeY3uK6NrAkxnDKEq6IIdQXG/IYrkC1nWHtREGvECkCwXfyeFsybPZ/iXLCjUYvVlrUaN
pRDQEZ6pZeSrBN0HpaXKgVInaEMcJBIu9VTZqVZ0QTT1Ghhl89atsZHn3pqHMF9H2VkjLTm1VqW4
XaGgcx8EYsCtBpuLU/aLAugXtGzkVl06spRYjtkOpqdbpRSKuaaFeRunJw04mPejOM6fzbWBXceC
chzqtHJA1ohsSdrWJwByTPdjJxgg6Giw6FmiBTNgtB+bCH37AGexTmVgLHOwkMSdu/mYyvJdK+m+
OfYvUd/fEQHMVei/66LuBuPg3hCBeVFLPyjy2xyZh1L9Nkp4lsnDQWqSlzyabrs+OllF5BfJgnQ/
KjBA8wt7BUgLde9l6/xxEtAwCXgnecmPYl3YFA+6V1evNA+KNvrZ3IYSmXGopoMcKceu625n0gdj
Wyu2Ehk+KqEhWkE8YJ0eQYV2khXlJbXkIMdg3LDqia2IVdh11Wtb5LGtaP/D0XVsx41rwS/COQAz
towdpFZO3vDYHpkkGECAASC+/pXebjyWLDWJcG9V3Sr1XYcWZoIefSBJXK59zPN19OrUOkRydftb
HYWP67FcKerp1PdUaWvyaFbQaHv8ZPl8DVyUQwzCELjW/+WtYXkk+dcyuScp/QvrqC177ZWrlleR
mOdGzGe9R5jRbx76bf6gejiB5kxSfoz3sFR7kb1FNlz94VEID6KpvTZ0wDA/xACwE1PptnXPhwKG
t/ExPSAe9+1GS7p5D4TyL29tb5EJgnwO9kfn9Zit9bdzt+pv0tKcL9FpchNE7TBPrCJiUjlPcAmj
NuR9Our66O67phevEFP2qRfTNcX28TIVhk88XliqY/9X4Dk/hf/S+7hKgAhRtKbJekAGcBwIKbAk
SJljH22ySSyhBfKzyJwCAX9KKkqrkxsZwowv84M38L97aH8jgfasoKK+zfBu/aNwSKPfTWDj3q/f
kGNc+cgfLKsfEF/z6TiJcgmxedo2/rNe+SmJnU6RlHFvWv24wMYmU4uW1WrnKItYWNFjTzeBZrUO
Co/2Dw33L3NY53W9FBxlx9aOcLUx0Q+XMSPPo0PSbDeZvy10RJlb+ooc4lU04muL7MX9+M9FYX8X
HzhiBr4WzebutLNvvl7uZ29+Go5D5h3FPzcQjXuQJFk0Dtfh8K9qGfI9RH7MluCoJc0Dhqaqvqm/
rUJWgR+A1VtG5PLA377gO7zI9RrncFTsMkn60owdFKjeqLM9okhF3L1ikuQeYM7naMZfg+synJ6p
lupJzhLGtzA0Ib2PqW5YPwzr8cm1PE0CfP1AQRWhtJ9b+yYt3vPQKJGOkftu5kjCrIYX+0y/dwpb
yGSVuHWCrIapZ7Mdd+E+evfoLl9YN3zKyJlcRvWeWg434fHnJlRdyf3uNOj+FBvc5HCnDeflMhxw
RGQ29vD01DMWz5gCy8FnJdilR0KzFd6NqaPtX9qCFY8RakrsH+eoX3G3gm6i3Y3PwU+hKDYsKxOZ
ivaeqfNoI8BHotXHRbJw+XdAGuF/TcTHKyJaPaS8ex8aM8kZlolOJ3xFBge5u3VJin0nFzf3LluQ
iPMLd5cuetMuUIAeZRf2F4dJZY1VIprkefUiZAe4WecNMUuptwihKURvqUwWSGJYc1Uc6mCZNDeG
L+qZrMBhPIy9P16mw2aRbCsoCItZeFjLEuvM05UfHCfZj4iN7iOWzt1wM6tXBhsMvY4N12mLGMcp
G8T03B8ozVp2G+j4GE+RSqX9MbSli84WT4tsX6YZX+CD72e7yqloK5xOfcoXjj3vPTLpFe3QiVvb
cEztLt1lCYdyg0MxV6dFdpd6kkXfNdhJQmae/LG42OEQc3TDxfHmLuiTIEWSB6YPhu6DjtDRq31O
OxKUrevTfdCfyxaVGAYteTRQhMiEf5sJFed85LHzPyaINrhzWEb0i9GjHEz75pMFdpxCFOIHNt5d
CSv6LDHHrxUa1rRR5OmIohJa1lcuvTcZNzKNO/gqe9CByLpARfxjc1QGJLhNqD7ToVb/sbr904Te
e4iM0lQz8P3tzNLETG0a2+Sx3uIP5rvbT42Shl1Q+uuCQog9jwseGMGy9Zu3WB5fo3eLdhjkk+Ux
Gfidg1EyEO75LJL5DsK/Pj1C/mvp9ycTtMCDg7xBvkmPY9EK75R4azHM4noQc6T6GI+0o82LpcMX
7bowVbX3sR97gCmV+qs5pkfH3BkWI1ntmaeR+49tYxHFbSzEZt4vIZJbOMhffElgCuRPOxy4usdQ
19+1RMBxcHi/MMyHqb6W550mj1OiccPp7pzQPWWK/cZfVtOh0sl+hQ1UCTXuhiQc70LfvblWn8kM
DcEq7Q2z1md0lA8EM+tmxzJm93M85JS0ufDwnA8cGVtNil7gR/BjmLN+YxfkdSNACs3VOpQIYckM
hKpbeJR8DE88qP/BOqbyyIHQ6WnKum2tU9gPfY+0+6M4dnrMtzc4Ln409XGk0eg9ODl8h97i4Jel
kbaW5FxueaLxaMPxRyC+CKwAFmXaeUM6EUbSgSE400BhqkybLwQOtkGA6KwwuHjCE2UfUCSaH1dP
BMlJE347+rFqyXQVmLjGI38hbq/8HcHY3pIjbbQII7i6qISnh9uvLtHfdAlrnLdtGXTyJZT0cWj0
eOJD999MpjZDepssMIT4YmJ1ceHwfCzxNzR8T/AMz5qaF4rMV4M+6sDvr44/dk0KG0cv0pBfiJpD
IPdU1dN8wiY66xb3+vIzq0Vy0W+57mA/rHEfbjJ+HmmT+7jVBhRke8zqNBijEk3teTVR4autCGL1
a0REcxpH/fMBbY0d2LXdgyKs+W2K5pN1bT57Uxk0HcriAN4xDmf7JFad1j6K/A30Pjk+Egz25UiM
8tCaY+HUUTZKXShnzuEm0t5GSIeqC+yD0yBgFsnfOC60daBPuubPx7h6uaMahJ/tPzhSwfHd28ca
YWMs7iKbZkjRU2X94V6Qzt5nRq9PswQG4Lo6laa1abhHkLD5Jo+ZjyMECiYMMg/yFS3gs/LjlNZT
ujT6s/dRBkBq1B48JW2DWWoNg2/6qq3KZ9QiPf8XrTzferTDXN9k55+DqSuaZLn5NkYC6w8vv6Xz
+I3NUOy+n7rIpq2n7gRJ8Lb9lHaiSjpY/rTbk9z7RyLx9+29Dd2lHfuXcBwKOTkgCzRt+Xwv0UrM
+hXioowa+2q6X4L+Uuxl8I9Kkvl9XZNSgkzauiSV/D2cf9HlzyJ6PDw44RtMHXjBW7fBtClGqPKW
KvbpIR8EAp9kGm/dWF82gtkBBYubQaVM3qS5EfnK2wSr5vh/9kuzT/Dq+YuzD6Ez7jyh+aDkjezN
qRXmEq5QwIwEGCn3cSIAHNA035fvQNAs7rt0kjOIlEcEyKeaDrdAwg4humvp7015Bd1Yttroedfu
trC66BUW6NJl1OuxPdD5q89hqAu/8S5q7GEL8d1AfG2ipWjm55aGd9G+AgN+Z+4RvHPKp+ahgwwr
maBlPXBy6iJEwYskt9KG8ArBLPZAvIxokTYY6Bvkl7/09xFReNdwemJPAe7qHjnH3YgGpDkj/AtF
A7mOfC+b7a/Dvdo7DCEMDrtuvyK9Jtt4jTS6qfLxbJG8llnelC18QRIwDaKfCqnpRfhPwVoSfwRu
vuc+Q/rjmYm3rfsaYHWXcFkI1ZZH/8gUroGoZHuYk+a/ERRr6PaSBGc539hwH/QXnuAbdJAP/jSm
XMmc+xg/S379DH0utE4POE4YpKzNzVsTPBAveZ7Wj3WsQt8HY1Ym6ydGbNOlRSupg+R8oEpPt8DC
ZDT+m4gnO+xIrB5OBhIMtJA3PdAybNoi6tRF7DfamYvy4QM4xlcdxHfL2mBX7Ue+yfU1PjCagdWF
6QIN4xL7tYfzbYzM+5L88X2TYjCg6ASSTo52u0y4BvxjLPrxjavjXEfdUzgFL0dDy1pMH8xDGcRV
0XYOtKVOSY1pgmSDkSy5BJFMURGnU7hl7YRbZOhPHlqNPrk36uzIWsjxKJ05ziG8u9LD2wuLaYeF
FXHzmpjvw5+KMXiZw09Hg9zvH2X02GwXl7ic96RY6uiedFUUdNeFQgE/4xiVBu8DO0bWaQwZFOz9
gMrMF6kM0DIMqdHkEof66uEl1O3Y5F2AWYH9DY7ZqWP23G5NsTTIRd7uN4vTt+7ufKzmXvlPxJza
mptUzd+RJzLhizJEdd4NGmG5DqJ7c4Xn8usybxejxlLtgLdUlBE85JBjNiD5D/0AS6PAPqqZ/94j
OKXFvnrs2AxART5rZb8ca38+xpx6hAwZP8Rzl4S/cSCczEDGjNXrU6DXXB8+GoGuSdJFolLtu3/t
IXGKewgf6Ib9VTJ8Ma3VnkPId+/V0SlJhjv8N4qogdy3E8l6ep+o6bSYFWUxbs9RPmpKkKfipVsU
Q9l/U7YwLMYL6f75g8l9QEoa6ALb7K0+mlIB9Krx9oRGQxrivO8obp69WFEGyEFcum6+0wpe3fW8
51MER6D5q58e66Z73ab9j61NtiTtiVObIlYFckyNmax/vsVcN/3ca7h41aIApujlkTdftxqVLxam
CVBQA4SZx/uBe3frEQLvM+U0YHXPEUdhHcdp8POPxDZdG5TKC8bS3U/pDZ57iHKwQr8agA8LJhZb
8k0i90z4UAy49tlhi9qg/zB+0ew+fIrwSwTibpZRwbEmfGCGsMIVOFLQepYM33LUUMBv4fOq7YUQ
L22Tv8pjqe+6e24eoz1OlTTpOpWD6w849eBpd2hPbRflWrblhploMeHaCH3YcK32ZW/iy+QlrzbW
FxTmL6H/3jMYefbNBeBWbmlbBPzFJVD/Y+Apmk4+3q2b9yLG+UakuYcx+vsQy3KY/DOXb12IL2Wr
egz87QopCmbdeD7Wwe8m8l4R44uBEtSnmLsjIv458vorgMp7lBon35s/Q/qTQ9PmCCx68JpX+CBk
nLfncfdTrjmovsK2wD04RhfjGsfpVtQxSL4OCsRelS0QgGn6681hRRKRtZAB41zJ1vhFU1ks7M5b
vfMk5X9sKvz61FOYNNZ/YMEe4/mtJ27YmSV+MTgvDzu8MKJPtbGw5VTpGtV5TLZ8DO+WEZLenRuU
jtNJYhNE4iPYNqweeFri6AncL1L7eW1gizCvd33UFtOKSiwCyhCeNV6W6iQuEoQz+++8q5AVkjW4
LvE/B7hHO8QIOD2hz/qvQZ1BcWz5QAbQm19qb/pksL+p6+PT43HVJG+jjTHqRP+Sdr0ory3j7QeV
eqcKx6lzV0Vwc1l7psdSRd1YSuz2bsKorPC3E7MJzncPrXE3RZ9rM92EIne92i366/U/0MhnWy+6
0BwjKMvmPatj+QdviBptYn9DeiAKKzTQSJb9T9Dg3Q/m5zgyL02NT3vE5gEK7VcYoDz7cJxPZv6H
zOwZgwMbsMW3rS3HfS15fGvo9rJFz7C3y5vpwYs/B1wpevkKGaKv2JjXbDg3DW45n6Nfh39pgN11
W3gCBzlyTy0W+RJUe8vLZhxOh/631TxXQFFl3GVhDWgBYTKAkePhr9xdMRpZxPhjEJrU4G5ISNoG
f9raK5vwa9vNKUpuEZpth8utw3gmif+teJ7QVydSpRHu4KhVoLdVRieEGDf+BVhbuqmT3aMqYtuF
R6SSSgN2ewj39jfGMNOeCKiMsXJmcYJEG2j5Np6i6DhuXrMAXlpgfT5/cfuIhXyenctDTsrenMxK
cuu+OnBWgm7l7j64AMYVjhVAgHOk+ClqPmNeX45hu/5EzIhNpVRO2ZHElej/7Aj1iAXSltr4BEH6
I4EnWOpC+zK27tUhHWaPsAXFpfWmx0A6nIavP7kxUfTYgc/Q+zdigbnFtQZkEgl8WXOUjVpPQixw
rUWCiIbq3mynRLCU+k8eyunew+DQdL/Yl7iBt534XesojTmsX/f3VkGTtr906OMlHmzXXXwBKKN/
wpJOO8jJfoqP0YHiUB+jt2Ya7Prq59uGDibOg/Y0wG0OEOQkgQpgzN1/DQAH1Z29AttIVw//gP6e
IHeN3L9J2opoaPDc+HsNMRIwxrkISA79QzGMyJ7t/RU1hD5bGp52/3EaHsf41QyymvaPGiPQamvS
BU1M+BbKJttkm+11FRP+y8QzpgtZ4RqARD+J9Qo9LoCoMbwm+7s3qtuBlNkmGUA3Q8oCeDaN5Yl6
poKmp1hQQHeBqbpuvZB9z2ohthSqm3JVyXNtlns1WlSViazqoS0RNXcOE/oygKDzxHTqI/JcR7Ia
wZOk7WLu9Tg9m3EcU2FamiI2utJ0wXnHgqwNASs6VhA6smyagyuQzIJN2yXk1gNKsEWI4guW0q9x
Mvp+qVuA0qsLdTao8bUOcVI3a/AP6dDtuVdBPo3rmy+Qejomx11ijzUH8UOqJQ6LzqBHTPr/PH68
6M3cgbnLdsqAdqpLyMarpCC44HBExv+2bkSUzlDOrDLh9jIjhtAffjVS4yAeM+94TYalONh+U714
H0f7jFMzx84CVqQ/m1FcXWOe23G7SMnQ1H47pU/eNrxGa413JkwVghTYnSiXCLmKrcrMwgGgolxb
x6TiK3jyacYdTXQP5ihhn5p6D8YOFdrABzAsd0BvSx89D9UknWtkEgcoLDFZAmtbWF0j+LlEdk62
2+YKq/QX2w1t1RzLPQy3oWOI/kSLBPPg/zNenTHs3hkl27r+O8QCWCuqpB3PwgMK1m93WxPdUxfk
US/uOoO5cDlWs92hJSXv1i4/qO+QtrF4DOu48o75Ei1NCdub1O3yUgdHMSayqAHNMYoX48Paac3C
Tr96/Z41O8OXJyheTDZMa4EGN9fx17jo89GC/GNJHrf6lKB7WjSElHSeH71DFUMS4cz9lmS4NGP4
bmRfKnx0omzaWPVwHHHaiuRT7O+m28tYuNNm9+rnljfTWClrCsng+jJCgOPFpQrhoD2JwnH+Qhk2
HujfCE1uu3fl0MustlNG4RLToIzZGjcDOfZO/oKNtEQlDfr/Vt4gkLjGp3/EfQwu0dxtHNwRW279
AXq0uY46zme+wKMIxYGHmX6vq9rWXRLaPdpgqFAOFrCrTweAYvzoyoXwTIvmro63MmCAgxy7Ap9v
VlBObV11crpFPLq2HqZ1vPrZTfYG4RRqErywYN6ysT9Ooa0LGXzPChPvqzpxjOFuwLsCPd7o3P7x
+xUN2HydfPmkOl6MEewxVZA1fVAgKu+z9vE+NnY2fXfRFrxkM8IGYHmFuyIAUi+nGCKexifW+SdG
Ub2NXfy6HXg4zXAhG2wefz55XKcMHVMcT3k88Wxd330Cdo0V85zg9c6YJm1zmBjd+M+0pnYoGXip
pamMgH6Vaqx5uNmu7mlw78gUPtU4iwLVl3wDTq6913oEcO434KX/MdVldogr1oOqPeLSx0Ud7+1l
HNbKW5rnTYelv4/XRNBP7pvLPE4PsTYk62hcSeDM8QqNwWiuGOO9G2tQnJTfzQRIec0qsuEdBEfF
bXDyLPJidPNXbQHMpUEMNdNwkTEwBT0Ai9AX06EniObUj/tCePtVAlJWNMx3Oz8jEuaOOV2Cn8+8
sb/nsSnEcbyxXj04VpeT9W9zBGE/WP4TDsorBE+/g7mHcxWIpJBU69hm1v1qQV6xIETh/hFqVq6d
zU2P9ckjWawBCvo4KR2L7tZx+IgZIp53cYFfz6Xn43vTRhiHnrx7ChvS2USV26BGs0lB9+l+F/wp
8leUEMvxUrdoLjZ0TJPoykhMTwJR1uchRlEKmAfycScvuoXbFwF+K6fwItBDGWdNegTRrZbA+Hh0
3wngoCuWDAicnO3sJGj3OfHjlzbIO+kNelHq8LaTwpc/VeL/y+PVz0Lnvx+Cgp08Hnsj/sAa/tXb
/C2js/5kTtj00ApScr5+iLpGIWCbOSMDj6/D0CU5QG2WIYr89xCpdzf64AUIu0UTUMNRA/5RXX2e
Du8S2eRCW/WJ5fYIaPMStetTRNosIuEDvOlQ2SvyOfXbvzlsvpp6uI+2dUkDgdkHHYepca0CiJv8
tp75AHH+jTelU+nwSKPpOZ7bixhnmtohmFOxe+REGvY1zfvbvKKxh7bkAIh1vPW7vDWD7jKChQpY
YPjdIV6xdB2dKzpIV3WtuZ/8QN8Q7YYDd7YfbiSnxvTv4dg8q34Fn9Sgc5Pky7ougrG5gCuL2b4x
pzynxw6O0VBghFP0Tnpxbg/7D6ApT5EM+6w7MBi6D3NAVwoPZpqBI7IpHSk7uUDh0KAg2RRBEcD2
BNKQTUapHb0x97mDgdC8NuXs5L30ASwFrXsCtvK5BRwwzpQ0+YTJvZTs9M+KpMayHqIPvONzNNPz
5PwBNThvsq4De8C25RJA33uK0WTaGZqkfa5vVJDzER6uWuf+3CVTrm382MDOLXNKeGnf8//AcKkU
rRZkx1qc1UqSkx3xv+JwRnrbAeAmxC2fLgN5OVRi75mASTmFPCVLMIZUQLr0r/fBUwVxv6VuABih
4hXtNwMvDh/EF+clImWEmRtvp08cax/Gh5uG7KI3XFDs5Av3h1M9prWTSbGNyd9BiycQlQ+YrTxS
Mxp6Crz2utYzYMh6atJeuKe4wWfigBdVP64Fm1GY4pnaUz3byi7YJwGaaOVT0IWRf6T7ugrMygXP
fFy++iYaQKN2ceGEBu2cQKfQBqCYGj/xc0WbBzChI8jwGc4f4PoQNvcI4R/KVazxdNj1QzNOfYYp
EYKkrfqj9QETUmVj6CjEp23oqzqS33PD+8ztiEHuewhr4toEwCdRONaL/1yHPnht0uT73s+ZRy3q
ySD6TV33xmLRZ7Bl7rKmHWG878fgR/BsoBNIMLvfD5/BFHRZS1FrY6hf4pnEXua55ht5wkumyXbe
JwUSb5r+I0t8Y6ER6eyBVp8E48Ak/S01HvHxmsIBRDKaVev233ROnkcPpvdzhF2+KF2DaICdm5dA
OKKw0xBCjT5wefZrhh8zIoBvB6NEhmqEAuEswzZAq4KOF1ouP/VGuCc5OuA+rPfwHBgsBgfe7Zww
zJJ0HaNP/u4d53WN44qSGItJkBi6kEZhv+NZfyXDT6km5Hqm8BwFyrhE5runi0GcCxsqZKbPGYu1
O3Ii+fKrX/BnrE8MW4ULOSexMmXPkLMReS1539p6LhYY5J75Fogq9Nr3pPfoYxhKDwgurj9pIVYt
vA2dgJuG7mpIs/cpEpG6akRRU+H80+/rZLYrc2q6O+I2eVlt7JdMzc37wvokc6yBO9aCzyd0P2SB
wDkszLA/CT3VD0krQFaNXpirLiEIlkZldISsS9lQhzhfJvQc5GAghJP9LARHzhRS907t2nYvuh5Z
WaNlreI1BBPSSVcwf0PjpDl6L+o3Zxj5R5edYUoBOnvQFlaNF00tx+6PQBXRWN0vocXemhNgX8tI
SjSnU7UlQ3/Boezdba2TZZ0EC7y8fVZ1mz4qo72gWprwwBETJme7hNO90rqtkA6EeI+2Hk+DBfVl
ahue8Oj8azss9knPm8rAKKizgeVyGh2MFoe/EpTqHPBbss3Ih5S1fVjjbcxt29JPEWt2v4FjxlaH
THhqSVKAXIjeIxyoZyVXUhwQt+BprZO+Gbfrm2N8uxPIpK4kdUPVozQt8WgPLPNDPoiA/aEkmrEv
pUGlidWRRAe0R9aH3B8eM/f6UPEdjnJ+h5JnBgsBwkXHONY8uyRYJ8a+J62JrirgCqcCWeeqjrQ7
78HBgpQmBHQDnjeoWa1yRoj5hrav/auD4LgdyON+EvG6PZsgRklzKNt/bxNB8ACnW96Rafw9ul5d
2iVRKyqPFfe+kKH/lKxkfNIYZ0dnZ/SSxlsCVwQZhByEEQlADgM62xPXnYgXLlfYGSDRk64D2AwL
VORl9wYwWGbR6zOUny5IN5jHQmwIbUgFNmr6UD1ZcQqHogBms756SR8j8aH123s3cPkYAIwqAZch
dnFQ/aXvqAB/gtLhY/Iae9fZbrwzmDaoHEX1i5/ZDjiZVsgqUUv1vyhrW/yOnQeBXivaJzr+vAI4
Yr9hCrRFv13XgIO3Axs+aKz5TiQFyoCdE4Pnxkb76oMe9E+PWM63LYRlCaLRRY9EhklZd2p0ANLW
tLV57Z0Vv82M95iwGrdPs9XAZ3uQwMgsCVr7p/GJ9zXbfrmu0cLAJkQS58e8q5fEd/gGYw9wBpty
uAtj5DZdMbu+TgVWLOshK+XJLZgMuS49WptCgr16TjiG8ABsgXXPvUBHyzmMR3Hj1u7obRmfTmoj
Fni1Cb05E9REoDrqlf8IaxKKslSgOscB7jd/HCash6Jb/Qg2JDOUC3niDd5V8sQzyHlhAECXnpsm
F9APvkFSBKDYzn0Nc1Lmz17l1iMCn8M76AKbQ+J361uMSSR1C2Vjw/rheUGJDwf3OUmiz4biJ6NY
nNC5Bqzbf6/TTP9NtEMl4jEBrc3I1jh8lDhD50xCW4rLjUKmgywwgCTXNtnN73BkCZI0VKDWxyYe
FJQZbbjzMgmFU/eNXdFK4RV//ig/EYAgvBbgZSjZlBFAiQwI644Arl34c4+ZqgilDakpuLwjTI43
Z+d5RFR4aP9ZG8kpb3sHM6DQMlRjMAmBTtWzBjnmh/QFBLk1+sHYhgBERk3CrRjJ1kz5TAnmLxO8
wDSk3jygGBgnJEiKYXjBjuuCHIrU2Dtvcby6eyjrEujQjxWMdqEWMpSm6ad3HqOsKXfWLRXcubYK
TCS4MhOCkTi1yREFKdi++nhQC06ArA+G5NEhirbsqNxe9ejr+jT2k8V2VAK08dbSs04IrCkjvf+3
c7mydEcaJLQicNIFlLcyDPLHq39L5BryDOFi/aPoAam4YI0z7Ut7xtzeWFI68390bZYZQjfMAQTW
4JDw+aGuwu/VfdxyDHIMyOdEO9n6LzsHO6KgQsK85sp4FXc7PbW4Wp/7XkzjaVXbcMdN3K9FICyU
zMwAZegJNPTopiExG9oWuErCNpoNAdueAiTrlbFxIyLUtpFWvF7iTLpFfQjH0dPqVlzFgESCFfT1
ldc7WDuDpRAGAFB535sKgi+ZOtHAbAgJ3e8rxA1pdxzDNVhad14OYZ78oEvOhkgfoJXXPrOB1Kem
kQYaWo1LeFz6d3YMrrIjLqAunnxEMIKIkOxozj240iuz2G/IUwHsEIO98wfoL2W98X922tcLBfBc
ofsnGQQYFnyMcRDTru0JahygOcpXTzhbkVl5GF1xHNpVP/yPu/NKjhzZ0vRW2uod1QAccqzvfQiE
JBkMapEvMJKZCa0dcl2zg9nYfGDWrWJGcTJu9+OYlaUZi8IDwt2Pn19hBG0V9CCaPFVWtrTka9IY
BvE8WWde+7qiracEr4ew1QcAZadcBRIXUl3jQCGD0j1XpzY58/vYX9Gbym+zgcWnU43AM2oakyEd
uHUcEjkd+/0XPa3gLRW6uhSjOWyiztLAsptsmajgg4ogAD6mVeH0UHpTaZjnsd3rB5nowdfJrtJ4
0bddfa/aGdoAuKiOV2QBS2ijt2elrRZ3fi056Kb2UC97U4zPOavoTp8iG5VVAvzbYxLyamdl+owB
HpiMz9UCygzroktJFx4s033GClBYq0L387dOc8elX6jJpnIk+RxmqXphY4KSRk4df6sCNzz4VdFc
BoZtHvREZVrgp5FhIhNSeHdZDAtGWmGbz1OgamgxjvX9lDgljLnEkgnwSUCDqomEfDEyNX4smXTc
vgCBIkydiNq5qytrpeYMQq9AnieICjg5xv6rLi04sTWFMwecZmfRLrxtZM6Cm5rdV6zghzulUlmX
E6Pr13WOZiCYwCzcIjS3QaE7+6DT3WChC3vaO9NYgbc7Y/KkxV1zg0bZrr3JDqiACostEKK8fYDq
WDx12RBtjKDqSUoZm+vI7VUIDz1R9FBQLlPK+Qe0ESyOjRl/EYMbX0dtWN2YoI0XbtF3clErqnEV
Fq7ypcg7HXJGGCsETA+WhlOBzOnia/TJXv3IgKY9UG+8WZGtfw2DtFsPeUPvEe7LOncdednUeXWr
NaE8h2I4nXUR0ZuAR2N83nfJzMiPt+9qn/98G/5X8K24+iEIbP75X3z9VpRjHQWhPPryn4fyW34L
+/eb3L+U/zX/6p8/+s+fv+Q3//jLyxf58tMXAGaRHK/bb/V4861pU/k+Jp9h/sl/95v/8e39r9yN
5bd//PbyNYvyZdTIOnqTv/3xrd3Xf/zmomd0Z0+0//w4xh8/cPmS8bs3Rf71//zvPMLf4sef/On3
vr008h+/Kab7u429CP0h3SQF0haorfpv79+yrN8d8qhQZZgQhHVh8K28qGXIr9m/I/rTUZIg/kNw
7MwJs03Rvn9PE7/zPfzoXQRA5Dub2m//+ow/PYu/ns1/5G12VUS5bP7xm0ZaLJqhDypOTIRsy9TI
sVVJQgQkmJ1jP0rKZFfTONCTpW659APTQEDrJcDUisp2N8f4wreNovEZJ7z0MkjccyPVcbnuyAcj
aW96HDvR7zsnSs9NEcs3LanHO7riw6ouC1Jx6ONdjA4alrhWRjoHOjnwDaGMi9AqO69Udl0ADcrk
mxz4YmtDwd3ctJldcza2IqP1Ss2S13VWqDupKPaL3Qdihc+SRqsxMzealYB0WHm6hmsa7LI0Feuh
swPY9bXtRa5qoH8tTGzETH3cG04iPcjM1ACZqmp7J7NsTyMo+7ZRYH7WbmtuKWWdjZKhb/cs38zv
grC3X/wqbyiNgj7+4si0Xytu0jwGsJL7RVm6VP/J6BivdeROI31ToIjS933PD2WreGM4lgUFFY3D
EIeBneEG1Hu6Wq7EIK23TPQx3EiT2sEt/PTSbpzuMhbmeF+KbBy9Ko5LCAKybl6LuMnaFURT+yn2
VZvfKusKMD93vL6tSwqgtpWL2K66Mz3PhfmawBwh2wZSCJz/glN4XpgWZhn4kFDp9lWQLTRR0dQP
6umhCsbquhJ6BnKqwk70W7gurh5cTnZb7KxAq/csuzQ5855+LLkZHMzH1IkOdpSP+7BM4JNWWuNx
KGM/N5D3WEHgXka6MRcopb3h4u2lKshHckNb7iOIzgtnaOgy02bcNhU97WziTJiPUu6GBAMYX9rg
0q4+mp7FE7qxGPuprYD7zKA1to5hQYaMwYzFQLM8scr2XjYlcibg6U2tgaaNTZbSTSm1lWrVwDUh
NL0hdBAK9TV6HmQR9OrKEPQ2bUI+ThpoGzubqjXsBph6ts9BwdJl9T0fkw78DY9WLxK9OE97FCmq
lo4XuVKa2zqO4scxE3DtR+CIRHeza8XUlF2oDskqFV1H17YfYJ9UqtvuIyN29kLvIOJ37mQ8NiZV
ll+FjefXkH0aVEkHI6iDs2Q0sULKdNtz8m7wtMjv95HftUtZptVOrw26iy1F5NoG+WerlZyI6eZV
G3Ri4SFsBpLqirhKX+q0tLZqJervU0+FJpzE30dK3aTeZFbDuUGC7EoWXX836MnsAFrmzcrJ9PwO
Tpa7skdDnCfCNc9azjVnlXSae1v007WG0bpna5yWas0I22pdD5xQDA4BOb05Q6cv45Q0a9SCzkuv
KeyuLuulZ/u8mWTU9v26GCq65abs101AxUgoa37WI+FaBREiv1jyDSUOgXqS+eeK2tk0YcOfpAp0
MHYz4xfV9zlJJq1Z3ao1W3eiD+F1U3XuhdO5M2k85seTfv4cjtu6F0mpFfD94lI8JyS+In6S5apw
rfCxKep+3Usn3QQ1R1rVGPhBx6fxlEDdWxZxzUEqDfNlkFTpTd+rs3KKX7bGOAJoTq0QqD5Bg9NK
+TbUtbouCr/f5Jy4efI1SazA+yWsBWGSouW6GMQA0wJp2OMs2QxleZf1YtjiJeY8kh483MkxcNRF
rFn9udkq/drNY/c8tHWYdWY0sfDWYvKq3iWzIhS1QltqyG6DknovCvOIk6bqi1t17KNVpfo0cbNm
Uu/HzjR3UWXpZwOLwKOWqvGbJoZqGyuK9QVaifkljYwajb2cxZyagcOzIRRIsG1lXylmYZ6NWGI8
DUmaHlS7cK8dRwFJQ2511XMKe2w4Rb4kGfCr46dy9+OOFjK9STKTO4r/FmdRtebO8RoPj+j1jOvG
TeDuqeDg1SFBQ1SueifVu0VjcvQOdKN1vcAe/YNvlf21lVdA1FPPH3t/Hlj9hY+FESZIGtxouDP8
lFM7jy987LXBP/S90J8dpa+fjEmZtorDC5W0IjpP+tG4T951FQld1HOb8uke/kR5Bu6BrZqAEX4m
izC86ZHXLJ2prG4NWtzYW4cmnYx61GvPALA8GN0UPhpNTxMhqKrwUXWn+qlHj5rRMePFxsSAQ7fR
jPlZQMvV9dSJOYKdobpVY3rTgd2OE0QiPl5D6UB7smihHxeR3MVuHXxNLMajHB7YbIZIrNRAzN0H
XdAeaQrVuHda5sZYUlNw4GudlyJu87MmnFstUY1yLMBZbQKozdgjk5qOfF82w2tf2cKj1Qz1UlVZ
qoMgGO6KPnZWRTLxP426dPgnHIDpO/7Kj3mU6DPRCgSWW8C+gX1q6FuwaeKKfoHdKVwt0zgw+Vt9
40MgLOeeTIkEgmvWGpr5iArR+UzLRBQ9BPwcRLySY6x4mlCHZutk/AQER6F7tSqg4Xc5ETxrRDbY
S+LUU6zRvw5vma7UJKi0Qr/Q3MLY2DlV8qIv2G4GpROPTtW2qNqoi+a1W1kN0LbJYoxqTiQdiU2e
aJVpz4ebbs1IRiWrk2gvLZNgCkncDQzNMJVrOnPqlwl57BmqqBKVq7BpVJR+Yl8rucuHq0KNyzPL
iRxETXGwDcor+95Ui/7JUnvlIQpksg40y8XlEEp+tUsn297VQokOLapOdDeVkKj5UEEtOr8xb7mp
/szvhgDSd2zANyTGDOMqV/L2OptoWVRq0SxpgTQ3eeVmNxyQ3W+2GPvXnCv4OoT1dCWoNp9lPaq3
QcdLmfIwHqOhltuQQ962D3XIfFAt/Fef2WXCxVTF+WSn9j2rbVAux97J2Hd9oe86Yvguy0SXrCej
Zt732RTc0heJwXale2mwtH7pK13ZBYRcg+OGnbbJ2jZ9aCz8XMmRTZm7YQB1SkGel2VlHHsg68DU
kZ/BJhSlfcjjYLjXYihjE3fXXhSqbV/oSjYh20pa2iNwDtEWZ4ANZ1pf94dxMFUOpPyo3+rlQ6fS
byabd1B27hBLDzUdHSC9BeIt3Ny8axHsmbSBegoac0IjMBnw6zvRrJOmNJaxTxGTDXW5trIMLlvf
+jCfwe6zzosbtTgLokh9aIsKChmX1p9RbUAZ5JAaeV1c+9dGO9m7oOuCTczCTWNTgDJB/NK/0z2p
vsLHLfd2lzgzW69svGGI/CeJDbNFZQy5kF5/1PBqByY0H74O3lwnFU8WJ65myU5rf3WsZqZ0Sx3m
cwmNce+WsbW3stI/pEpaXlHF2NdZEldnvaqNt63jjlAs1A7niz4sH/V4Si5MlPEV8RKqRUoOFhkw
zgqnfR7CEeupPK5h7ipaDvPHoF64KwrLuQkTFTmqMCtl36JlRlmoNc0rNI7kYkw12+sqBWVKi9YV
wEB5Tgezd9ZVMFXiFfSlPtNFxMMvoaAqTdfP3Z5kN1QKi+KkDhddnSSviqqwG1QJTt+BVdyUFEdf
RcKNrzq/uPKJ+9lS/biXvlDwMBixIK8qVioUiBp8nsLeNDMPQy+zjLNKb6tXlRVkMKirst50LXUc
aBOFda4gpM+8dICAEzllfBvneX1ejhyoMWZ0N4LWgroo+zHdVrQmKIzobKFQk9sqAeDCxTQ6RzBY
e6aqKVeNSfCIEprmmZGkwpvKXhyylH2ZpTdaj2rv7CD6pQit7WzVOGis/SEjHQb8Gv3spG/odMuz
PgibbSTRVDtF+srrHlyXsqCxonXZrs/Y/mhL5zcd9RRMUdHgoGD48iYOO+UaPuf0wNZRrdSRsrAA
Hr9rNAM0pw7qq9oMAXBlP934vhV7ejTonlNMxWaMKnUJId6/9qXTXeg6Ntt5HeULm7bhpSgLfaNP
RnAXTqG6gsSu7Hl/ArFoLLv/qqFhpedA+2Xn+2lwiF1dWZpJr2zTSclXHVjCNvUzeWn2xHxMdj59
BR9ClVMo1rrux0fTNPS1T48OSVNn76NGa76ruT59U+IR9wkltx+rfqo9i266xTqxqAzyxjgTNW9g
b8GLYwQp8zS2b2BGTFtTzWG2+kkGyclXBjgmYbWzYHmn9NWb8rqbaIlvAuKUv2ssAMm6cA33S9rY
KU1+3Y6uABB5+WJa/9AJGyV8jRMnogiN0xbQqWNHFmXP5q7grbCM0hR+pJzCQ2JM8a0cM+smAY6A
BT8ZxnA25orYDsOMKutx8cWnfT1zhBBFaWng3il4W78phaw4Vw3FRaAGneX5XVRdJS0vEXTGCrIK
XCHjLo6m9JCnkyFWSTe0G2ca2PEV19+melMIz407Y1jXjqaPyLZYZheZUVpwMcusc1ZEJ2rugnDT
5Io9STarMEsjGAHRmFBh1FV5pxXFsO8qUz9r4KYBplLUvmoCsGNJMgQnjZET6CE2S/+aA3C8Z++z
i5vqHTXCbKO8GHssMoNizG6lzCFtjAAtG7bBChFLbm8kqTlPjj5OcJbGSFxik5TbC8t1AZcjvzVW
aFsVfHFbuW47p3UXkaHMhFlZlOtMKVJavma5jVlMzOXoiiZeB2qi7Hpgk+/glNZ3mvAi8YSACGv7
rn5FMaSemWbebIu0MncZVcQXWy+CS3LWoi0d+matIRxCAkQP0pgBKuNLS3vlrC5nSZ87Re6FT0GQ
kzEEUw6ZCw2BpM7Lw4BK8jpW8KKAmTL5L7pTJDt/lN3XQdgmLAX8jFg2RncGIwtFFF6s+O0b5R5C
5NYNhL8IGuxuVko5Oc99KqHzTlYS7p1+gnTPGbDfpLWurxthaGy4IP0dMbGBDBFvdvKbtFr7nJvs
ItIaOUjCJhnkddaXHI0Nx2CTtetwL30f3zg70lDblupWcTNYOZmss4tAL4tnfTCC7+QLOpe50+q7
spbBVSVZcbtcI7tRb3LpLDGyQFVVqug/K5+gUs+odPvGsIthPWp18ZwrU3NfphPYwBA1LUouzpJP
tpra04LEBu0ywhWDnawzNH+D8IBzXi4za6cp7wC8GWygeXHxkVveBWy4Ou+GKC47Q+Y3Qa1Wcs1Z
CBXT0AKyG21ePKJXDzZji8sMXRu484GWzV3yxOPNjLYoL9V9oncx5LhYCS9GcIel25buF3WwwkOv
Nf0245x+1+uFeeeyOyh6eD0hDXaVrr1XMAbmtFyo6RutV30nqPW+Rn0ue8+FNHEA1q0vHCwaD7LX
MTIQUbIx6zK61WKoKj52Mpd1lcNtM3zUdlmKTsZBALoZdc4pC3CCrmEnd1MwaUPCeLN9aAfGeN1R
v+6lA1a2cBoCUpi6GcCzrauQmcfmIgq1YKumenxpRlm6rBDpbZKhRfMAh6FDGaaA9NFb2hsyinZ9
E43LMU6HdQxJiO2r7s5kjxRI9E384DpqdTYobWWu4DdYt0BQ+QtF3nRuJBkQZ9sHm8LQnXUyjhAf
MkecZ2ZVHUwFSpZjawMM3jDK7oXfpRfGkNcI1XUNxmcz7UFd5S5QimpVQU9noyuiHcmz9r4NreYx
i1NrWxaGf63K1l4mVlXRLxm/UjGF4PdNfJNP+rQWYdzse+i8W02LnCelHCxvqKdybyLOuaq0FB8L
HchsHC15z77Zg6uU1UNdygRvhLSn5KsD1OE05MbvDtB2ACghIR0yU9atHNOLvNfQgfVF87XV8mnr
W7pxW2togvyBlZ88yQLidFwMK6E2DYkDbnQFPmxuyqZ1HzJCe7cskcpmgrRgI4SS+W0BYWdV9Lp7
PU5OcEWLQsJTzZWtrcHYjyOnnwl8WrzJldZcZUMffhMmCIs1INGJxOjcjAYNC61SDYhWdGu9qR3N
L/BWIa0KN8fIoNO3aCDGK04uxbKeG1Jd09hwSFllVa1uzxES+HQvmuSNCtxFx+/Uh0J160OqE7nD
pmUhZQNrDJeqXyDUSUcfqSLjPpRhEt0Is3bvo2iw4Nq6xgOcH4T82qhbr1HO43dKH55Q4isboxiT
da4BJVJexSvdyikKrLY/B+Lsdy3Ghl6uimJJKqg8t6dRvebsgMsU59zhTRRJvZOiSR9MBX6dOduv
WDRRn5SmFF/DKuJUHfnaTUam8zwn4+uqAWaJDaAS3zXbNfoo8ahLhClFMDNetCDcG2zK+Dw5qnKj
gG3QUKoSlxpXS+6dRAXNK9qogqKfhXt/TNzb1tejH+5y/19jGjqEUEzQ/t+IxtW3On/JXtu34iOk
8cev/QFo6O7vIBUOacwmAcPoeHAg+wPQMLTf0ZoLkglUXRjsfH/iGervLgbomJa5umVapDfY+Kj9
C89wfzcctlUX1hr6LpKenf8WnnGUc2dAsHGFRaPCERogyoyqfEQz3GRK8yS0nxSfSh9nDxXSKowj
G1TNc5J015TqA/XEopr08wR/sw837A945Sc45cgQjsVCVXXb0lVbQBgW7pF1Y+u35ThF2nVPCmoP
xuFVnjxHfuMZ6wYLV8oEL92fDNCZjbs/QDhHoxr60aigOw1FjP1kbJIbsbV26QIN7BoXi/WpbKb3
XI+fhjKJnYBy4PCUub/HTrhxXo+5GWrX8UW7svH3lReI2EiHcpZoX/bWVbRzz/oDDaU5DvLE3Z2f
3a/GPnq2M8FGspU8QSFJaB5GjzlT/MQDnC0bP4xhaWByrkX/TnV4Wcm/+Pn90VrBmsL1+XttnW0J
nMQWtlnGN7gULCDfeL8e7v3J/G04GxW4YxvEUxynRih6G7oqw1UrZ6Ovmhfg/6V9OVvCuzfkyq6p
z7xsr23MM9OT98MmO2TrYI06jJBZdWsvf/1xjg0teW9Ny1ANslUcbgMv8M9XPyLssqeEQ1f2vXlR
snV7na6dK2CaWb75bD5M7FELNThhOTlbMX68CfOoIK6OCkxKJoPOyvFxztJe1my3UbFSaNvDUEOJ
1l3dG/r8NtWmgybHza8v8+g94irdealhtWKrZ2E6usoigydddgA/VViqN1EBViCd8ITJ5XGq1Y9R
gFSFatq6YRhHbvuFy2YlrBleWq7pJSj+s7HCr4fyxKOrMOo3g3ILy3gF7zY5cUM/vcAPQ7NIf7yh
OP3Sp/LnC3QRP6pdVa5kaZ1KvNGOlp33KzShixkmlQ/HqyMfT6lbhd4qJryLC+cM1ErbJpsOS3i9
89KzUy7f2vyhf35LeCE/jHZk6FmC7tiVy2gocJbDxaS/jyc24RZ5/b8xFz69OqJcmJYOsVri6K00
4ZU7oc148S7aDrfBSiGrFA79jb49eW2nxjq6k12WwIwxGAvV67YGK19jAbkal8BD9eZUEtXRHvX+
2CxICQZrjkYoyRHgn1iZY1YWQFxkK/6SpsgsW6jKLVWs3ORtXJ7Ig9CO9uQfAxqq5hjQCxxLHLmk
Rg5wslsxoCL062IYn2s4b8vSDi8KZVrFDbLTbEKzq3FOD/VTK/rfV5eZKYGE+31VF+bRe6PYMCs1
CTuoWakgvKZ5g8tb5d+a63SdkLmRYZZWddXsuNKhDVhQ7v9gwPxEgPmpKjj1EY5ugMWBOR4GPoK+
aXAsmzA2IOYuXYfLt/6tujOKQ0nO4YqYz6VzYoc5zsyabz6Xb+o2Bt3z7DmqDWpRgowFqAnksl85
wz06iw1N29XwkDVkVuSXqA7Lzamd5H3NPpqtH4c1j16yetLtCbn8j2GHi8JVFzSsXsRy2hpL+I2Z
8YiqMdsZ62KXr3AFWSdXqNK0bRQt7+XmVILrcWDIH7cBuo3jGDr896M13zCaXI81tBbW3nxKy0VF
0CKQwpPzpl8Y22hdnXrpP1muuAF/DXhUSExjklRVy4ByWe7yr+0m20Qs/PDYZrvyU6/YvBj9/Xb/
NdrRYtUpU+8Y9LEWRYiKQMljDDC0fVrDiv313nnyRh4tVUVv+I7VcV2kGS/V92TQ8LZbwH9f5yv1
8VSYzGebzE/38Wj6Ou6EZkNyZekuu8nX3fZt8srLjkSOU8WY9vk0/esmHk3TrG5Vuw64NFaK7/Ii
2mLofQYbZudvJy+9RC50m93m3ilP9PnP/u3ZYRnPuUqzOFcdTZWk0iWyHmboZGH+6vvJ3RBmb0oW
YnhKO1YmtetNkIp//SA/fWM+jHpUnuAAUeQwNdhOMWRF6qg3s4mODeEYmUtyorAUn2xwJiy3P6/x
qCJpwjYB7OUaew927LTGoU0z47WxGrbzu5O+iJX7Pd7q62F4KXa4cdyoa3djYByy7S+i5/ZQ7ao1
6Kw8uRt+/oJx1zXLtgydj/hzsZS6GL2AYs77fL3LVt22WnarwMvWufffPaj9WIU+jHU0TV3ku10e
tjBM452/Kdf4Hnuts1HXhAatT+ZNffo+fxjtaKr2k9SswubKKly0PCN51FpPFM9NeeXWW0D/5NKt
WAlB9N73IhTFCzhudETp/xbhaiwxR4WjNy4lh7lTO8Sn7x/8RroIqq0L/WheW5WWh4XqP+Hp6RqH
Iv2S9ne/fsM/nVcfRjiazmLu2AeMIMFxS58GnbnK1TtkDWgy78z6/tejnbqeo31WDIWwkkF5Uhy5
atu9amEbNn7/9Rjz3/jbSvHXFR1Xbk3jB25n+k+8PGc/sj3D7elq9JP60OTA9a8n8z6XPxBCZZFa
RdgqGN/BKJS7lOOfgc4wDM9+fTWfz7wPAx0tChnd2LpXg+c2HPNHGyLQxpSl6hnQdXscgTXnRkDc
WjZ6wTODLOgCUU+YUTcIEk8k6H6+rf35WcBZfl4FMH1q3D7BAtvYZJdpsyzXwxZnH5xYPDjQ5K+f
amZ8dp75cJuN9/Pjh9scuWmGwIL25dwraodlxlpYrvwDRwyMn05WZL9+qpyof75A5EBjhYn7vN7X
T0OHUQcdsUa8mFjT/Pq5Gp+WPh/u5fHEq2Vb4HM7lz7OxlYOg9wJ583JHgPY/hNkfDtEUwojL1sk
BGZE3rguL9Ntp+8V5NtbGncJkRpIe26H7rWcFlSoHaJGC+M2/rvSUJB8j2gh06a46q4NgwIuWP7P
1uoPV3E0oePWl6MueD7GBp+Ylb8junnpL/IzUtdOFVWfrtR/jfXedfvwLiRORVwzjv1UHhoouXpj
PMx3xvaaC2k82+k2swwUSLt4UZN0c+pS5x3ub8sKTViLpg8nefVoHqJ2RUIRuU+wlxaqe69Cnfj1
G/FJX4lDyIcRjqpv21K1qsj8J/UMUcZ1tOopir/Pd7P2+m2xRnU6nqg4Pp9eH4Y82tZDpFRKn/pP
6cUcQZatgpV76X7BIJ3KsXj89fV9uvZ/GOto8SgUu0EP6D8h6F0E/tY44Az16xGOU/h+VA4fhjja
y5XRZaImuLBcGGehB9t90e20NQ5d7+eKbhWeV7v2btoHy1Pl6ak7edwSbUys3N36faHS1pZy+6+l
cbakFmen95/3tfYX76N7dDtrNyanYh5Q3/QPKVz5uD3HxTlf8wy9wasttJ0mQt1/55x44lG6R/d5
7HFDiqAI0rXrVyUeVZBqF2I5bN9XqQxj5+skxg14Kzcnu0An5qF7tERH5AakIH0/zsyK8TAf1akP
UYYvxXd5I7A3Pj3op1XSXy+We7RY5/QFJQTx+YLlxWB42SgWaaOsnJdmQxNqgcX8TZnuLOW+0IdN
czh97vp0ZyI9TDXg/riqdXT+MaGf5/FkP0FEWA7IgMnUWPozjxod869n0amRjs48PuwNa7TtJ1Ng
g6RcdqqNEWO4nHRxYkE/NdDRigpVA0F64Dw5Db5LJOQ4w0K1bgTmkb++oM/f1r9u3dG6CkCsQQlz
n5Lqu2UQRHLnJNe/HuGz5h1L959DHDfL47TCFD2EljQXRnMXo13nlyzZ3v9sE/ww0tGKDQ2jtXyn
IH9gXVzmbLkgMK5nb/0d7r94/CyLJaar343T7df5cfx9wfnrGo8WHLWqZJ4rjBzv2pe5DpsPQuZ3
8PIluXInntnnyxt4B7IrFeBHPXpoZkO0DoE1T3PdN0fXtsZCeT96+Qt0Vcvk1l+dvLefvih/jSmO
ihklqAjYKHiKw9rfkOHzMGMR1nJctzjio3glXFJZnjrifTYLsPxCAKdj72Rb8/c/VDW1dGRkV2S5
E0VRPTqDVqMWH5CQuJWxcqbmVBz6Z+snkCsmpmDT5HofjddjzVk3k/9kG6sGuQ2UqxOP7tQARwu0
UKw4rnX/ySTncLCeFaU+McBndeBfV+CqRwNMvZbG8E9odsXEAWirXjloBfQheCbuiSXq09PXx7GO
Fn7Tig0BZ4xMkPSOBPGlmeHni6qua2+DIj83e/vKyqVniAeTPKBTq8r7w/9pzpG8ja4adMw1gZHF
PCc/vBx5mxaQ0JBudbFuJusuMCSeNcGIZJlYo/I1z+rqrXBDif4mb+0XvamiZjEhC3keMOrAjUyP
71v+BQpGCITVXT7bAYFskN8rWuturNpBW0k/0sWihCF0rdh1aS9DXw3OZWNiaWPOCOjS8i37ChN/
eEeR1CCZpZpAZ4+/smGcV1EZf62Q5TX4hdn9XVjlw8aKJ133UldTZstpDLkWJRDDNkiDDNuYtLOe
8FAxv09F3+IrXWLjP2qD2q9qPwi1VWL3sjiLhAhJRvD5nPYw3aEJNnGNjsfOQCLZYMiI0UK/NwND
XLYcD95tn+KXieSvjMAVDV6wVJv8gL/B8CAakRV7gXw7RfYY9EQWDFh2jZgIXWipFaBmxDhpZQwm
9kRhOnTXDso8Cipuur9U8kAV2zqa5izNDP9eDUEnrn8q+QYSiwi5bNVxdFb9oNdXE1LnJ2SsLURu
X7dxITfH29gsZLsEncsvexQLJPyWrfpVyE5XseceYhifJZZsK6Nzg4cADeZNgPYqwRJeKHg7AsbC
zxiznSJ77Uy1zP6uDMcarXtnoRW17eomLNsISlpZuFfSNEbbU7K2fPBNu/2miU67MImue426oKYE
H3lp7QrDqLAOMW4l+Gw2QVat79ijlLNKzDfrQ5OUylVU9+k+UVT1KwRWrLPcqSRSLVGwrpms3D+3
zCG/KabURlpfRNDyOyKfllD2cZxSMA+5dvHOuCI5pZrFaZnxYgZoG3OHt8xRFGfZ2Hr6LPruu98p
5nnuynwpRYTAURil+IbljvoWNpZ7lpcx5POhyllRYg63AichDP9MXFUjy8VnWTRUvHmQeoXf4Uc4
4fRzrozZHMZAIOy12cjsGRMi5xIxS/kKo5NDtNMj5Mxl1+XeEAzatd3Y2TmOYSZvjqHl9yWWs7c1
3GKM6ZPIfVYqzLcru7C2AHjYvfaDoSyEGXEIx/UEp+5kiK6RRkz4s9raFbMq3UZJbLG61yEkqyyo
D1mU3En8gnH5rSqULlLvcE/Ho1JbC7dPn5HeG5c2tK+nzhrFmRYmyD5K6IYIwpDpkCk3zi62FmZ+
otiK0nCXRRUgeqvjsrxUCIrc22oPlGRBzVzjY9R54UR8sJV07GCIShHPCFVCyCzBXAbTWjd6S1u7
JCkSz+PCj8iVw5ugxa3kObBUsnoiAUNMdGpz68JOX45G1+2byWggkkf0Ph0W5AQTNn02AMAwv4d0
/i1A+7zXO3NC/5rjirowyOxADjQQ/wBLzT80Rp9e1I2FFYKdkjhEzNXw3E7NgMNgwg7/f6k7s+TI
jSztbqU2gDIMjuk15pkzmeQLLElmYgYckwOOPfUq/o39JySVlURZd3Y99otMJmUyIkCEw/3e+50j
/XJbCje/nWQSvY6lLzZ5MPlwGpmRLMeIgMusnSWEBTKBrYElTeQyFgsmm0J8ONAG1wVB3ovfBsNq
cPOQRbwHH8+INRtbaFv70Jd8dbRVvE5ulRKVCCbzNc5TtXaMPjuHceP+yO0oeEzCiolJIymJZjCm
ZZzaiZF5+N5W+HbNhwBa9n1J1HkkPAsVKl3BBXVeNbUEtWBUpDtPRD0uY+dY930d6Os4bhDDQari
fQBg5YlUkb1N+sazVgW2l4Z32sQHxh8BxZmtG6wATrngXagQvMtgk7F0PckpXvQII8rcPrZ926wH
v/sk+LJyEJ3IysDPkC89M3uPAT82Ol040J8ymxSZNz7NuriUakPu64aJ7CXebvYaawOEqMn6SEgP
BUzi/DRcQPYyAEtMWGLZt9a681jxCLMQUu+7Bzd/G+Pm4IjyFPrpmvH9H0bBEZQ7yfI/DQfYAyqk
Y1EOp8J6FDmVjNZ6Jj14/TotzITRKLh4zH+DoggOSTPehNiTZkGve+CLPAd33L8n0vYvsmsPTKvs
+6Tf+6F/4sG37WNiQWZyJ8d04VfR8hqVyhLU0S7Wh/IaX9yI4E2kxrmE/el1l7YHJDglm1hmN4Uz
PnbRi2nQaR3SN2t8iUq+U465Ko1XmGFLTZFCpz9qYtyeAZgoeXZHTUq6XCbytbCt716ZI6eyMIVc
eu/G94+EUYBvbBpicQ6/nKz5KJh8F1NGImrw1saE7NB15Sr2xPswZ1svTNZ106yi0Fgx8U7YP/4p
cyade4C6NsPE5Jwj2lq9um/D2V35QWmth2z4rEHVbEr4wlXb7mY4J+0ViceJsJ3f53baFQlJE0us
w/m2D5kCNu/7SjDEO6xjO/rMlFkuqCSfwtn4CHpJ+Dx7ppKQrkNTrBn06IAmB04Ki0kYb50k0tEz
kYMHzryd/LRdEbMlBE6UepMVwZMp/buW85uVtsupg7JVmGvCSKfSrB8inHzQiACa1Xdu+qhcZxuE
iICc8l4mTN5iJOjQyg1VSYK/W9o5oGUmyBk8TG4cO0b5MJCXtZ/dRpClwNjSDpLLVB0s4ax8u9oD
8cPYo4nEuJ/uxOgx2vBbioQLB0SpuGLdR31j6WGXK+6dacyXdWf96FJYbGoiOiN/Wm15Z7rdPiOZ
x1Vx8Fp27rLB9I67sWguRVx9alI3W/RPBM+kexgLAap72EvGuFdG2XTfIBlZazEmbzy2x0UxOvI7
OL/btAtvY2YZ8B1u3IxgPKmBCQfRsJpjjhhsKQNGn1cyqVqmfltrO6HJPc5zJJ5HPzl6aXskVbDQ
wIGc2jswUg4D0JRkNLJeLDJbB0+6VMmHBgi3qyYrXcLp/9GmKUVRQjKryncotZmOsWpV6pPUEglb
v4TPGkvnaBR1zjOEYz2zzMETXk+xcRnRuiGJlDCjTzG1Yma68nOUPmNX7mykRAcGncsluqtiOc45
CF4i0tUEHwJBRMkTh5zJ6MD1ZnrdgTcI5qF/J9u7I25w8nt53b6wQpFiaRaKp/Q2dSPBEqzd2ynq
jY3pBJ+mHImkXzGG0BGQh3TX+HLdtNP7b3gxPk7CBiWYi4OJrqe2qIpmTsEYae+LU6O96Hst5hl3
aeXcOhynEBUEBv0QPWWPXGkCzjh0fTVsSL/oTV0N62F0TTJmIfsssjE35Mnq/Qiz01kGUTlvJpGr
bTClGMAsSSFE8E1YBlL1720bIg6FGmqv0ymv9jQTi/1kdf2yDMEh+dqdkaBY3rvuUaMkkaWW05Dq
U8FANl61rjXvKNsJdDUZFKdFaNakrPs8oXpWE6YfGv7RA9owY/5bN5iAwGs7SSpyl8DA86kOtrXT
MTM0TpH9OrqSf40rWR3MQcp1LqpgqzAjXOyx63atH9ubmoA4AKEcbBwMn1cHZ8QqNBuzJC3fQVGM
E7GH0UcdYWr99gkpb/OatENRrjwQpebCsoFjx43D08Wq0/ee3GWw6AkOH8BjBdsBOa1ENKHlhlnm
+G5Ke2LkaV+sYaMGA2qBOXiy/bK/V8VYXdiRW7uysZmSjVOvhQ7oxNMyKGedgOnQg8suzJy+jXWS
XhQ+xm4D2yI+JHKqf9oSzGaEzixdCHOeHqU0kWH1s7PpcrxarhWF5C70NUzcVrG8IfdqPdewDX+0
kObqBWfjq6jMMeMfKrAFsU0jP80p8amEasTD2NQNfqamnLcwaI0j+FznFA9d+JyqriHXWDtbk+3u
d9ubxLPn19FzlxftOxDWpliAXiFExa47P1a1FR2H0Gj3XWr6bAwEdBIQvHilnBged08c6LUqRPjK
3UXbvzXgPTeRuRWZtHnCl4MG9jj3eJvgdt3lcxTfdGZhbALDqs+c5hu20A1/0uygs1Wjf6RQWB5L
CzbEKAmGYwAHkTtKMwP3bk8h5HHJ4tiNDuVDF4ILZuaeHBMi3ly6N7wpb6WaMHqq8hZ4hj80a/DQ
2MaasWdGfM4S9mZVsWM6M7sPO9mdRo22okhq96gMEfPjrA5+nVtkUB/ToDj0kz984FPz821UO+Y7
NQc02B25nEUhCbQsQ7vSR56II7+rZki/pWYzH7LeaTjYoClawbAcPhvyOJzq9Biv0yEe7vXE6XPH
SKC7lOVgP5Wtlh+NK1AUCLMZLjGRigPLUnXXGDavV/Qf/NjqLTIj/Rh0cfU9zix/1YjMB+PN0WXZ
U8dj0yG9U4t+KiAWnIPgiftZPRnoFW6mWCD+HXyocqyMi8wSPTR2y86+CSvxkDf2HIxrbyJBnRvK
ew/62DgxcxTsDWN2nUWf5PaqkyAycDEFJ7OvxQGFG/2+wSPDv2bhKe4U+tUNzYT8DhEySAYN97tF
zLa10I6+GPjQ72HIButZRsZljEJxcXUX3nutE71Ug807QIgRMhVD1WJpmHo4lGhTf+R17sJ5EcNT
6im5C2USn53cczmFuDU567k7NrJ2m0MxWYhygmgmczOGR/cqu03CsfoMjZl2ZNrp8VvPSYN0ENbo
dhgoQOtW2N84p5ZbmAPVrVcryabNDjhC98VT2ITjqXSt5Oii6P4OzQ6OSF+BJRlhjBI6LgjmF+au
49GW0ri4DuLyskisxu6nmhsiSbJ57dLA3Fal0YHEnOyHau6NAopAirbFM222N0qW/bwMhb4WO4YB
4MSYeITgcLRUJ1rXOBMbw48/zBhWCnGemjrwWDbgAfwSVjS+SSzIWWi8x4qFemFO0rQY8+lgmdha
PHVuTps/LeYe2FJnjWto1dWhhn96ZDI2hVfnXylCohqowIorV4MoPtjNukgQDFX41F5Gg3mlBbwR
L9wSSY3EMYnxQxOth8e+97siu4m9QH3YQtcdwls7efQ7jXIOg2KF20gDD91fR+EfsyAiqOz3Rj2c
Q8NpHqaiCH66PP5vpwyga+0gw10EagrsQzIqxJt9lBH8dxK34/vJdQiX1uT6Bz+OjOfSDNJ4rY0o
QDHYB23A+V8V7qFCEAMcNDJ1cyrY9WB0mmD8zn3oEUKlA3uj455B/EKJvXGFqy7UNA9sKf3uOLSZ
fd9pxZIRCFndFLtdJmxKuAM7P0T2HsPyYVqrW/aY+tYNi/Fn7+rgDWq6B84+RyKfDumpIoy7rXOF
KDQW5DYc5ZDZNuUT+ymxiZPU3I6Egq0lMGl/H1adXANvdC/wQcjQzrNMxkWUlgM7etWwFoLi1QvX
d7K71ndgIA1TJtmx2W694kgu3qY2N3bk69VeScd/qbsCwXtkjhwObVzvXWa1B3g/0KnZvPsISyzz
DbVN/lYOaX6MI3HlaQfBVliQhRel9K7oaKfpeZJ1FIj4KW15b1cZUpxIsHyStCDOicIia7PuiRc3
sdNwpAIt6/ZnD+zUtmhAboDYzYHiz9mVY5K1fnpUKXdmNc3Oqo8hNQCjJpTATQPwawFz1nmdibyd
mO7/SEfTvkwaGZuCd3tv2DOcC/5bcFZ8mX/UMhgfSwEtqWto0i4AcpdbC1fVxuRhhbpV2xdGRYNL
nTMO1QVxD5cakktGfPxNsEZ+1gMZas6JTnhHADd+q65IFcAX/Q8Z2fNHPYiRmlfY6astpklWvyiT
Xoug/y6SBhYD007gwoATjKyahBf/WiS1/KhXAQyb3+YCovTMdcoPxrpd08dOv/0vWq9/ndP72wt+
nTASk1cQ4PrtBaNtAU56q3bs7NYZIoRfjt59CRP9/dW+9ONsBQQyCtHmXmeTIYYmAS3ObFwXjz4N
brZX62in1tYyfK7m4kw9i/n0/7Tv9Pd38aUSPZfD5DD8eH0XaiXITl2boYwNeHScJ6YB0Z5LtbDn
h98zQMXvtfD/KEt4Tj/auqt/9n+FIf4Vqvh/jqJIh+vaLvwfEofp9+H//def04Z//JU/0obC/Kfj
0xCGhUjq0LevTYR/pQ29fxK0Y1rFdigI0vPh3vkXPtH+py8EAMfQJuNjwTLhr/0rbmgRRgRvQtMB
uCLVUYYL/gN84peGEGlDiw00r0RCWliE0f/6/XTEkLnZZHKIQyjrjVhKqvc/XZDb37/rf84O/G3k
zyMSFdAnJD/BR/mN3vinNkkGWRURekwNchvvhm2/c7bGNjv8an6ca/CXpcbz7L++0NcRpE62RuhV
AtQGOp0r5C8oH+FF1HoZRhozkGvx3M95XD8JhdZ8IBJ/Ewmp8UCIJnhkB9w8GjrynnpHdDyU7ZBj
HI9Htp39xLOjpt563SGEdbXIq7Tf9TCXgD1DVQ+Z7UrUq2B/+Ii6si92gRml7wnKn34ZW1FJgWea
jBPh/7BY5GIgbi9HY3rvK7pGmEBLb1zOovEYEZ7hIi5KnQbMfMax/9lSAL9p3aa9Vl5KXdKLdJN7
aZs854xA8wx35ix3t3xcciBy6pBBgwljbp6jEQmqa7CLcd08c85ac9YiGpkZC+5H+rcqM17cwJ6A
DVvliXMxnmHg6OheoEn03xnprt+gEBUHi3KKs9RCh491k5SfGTCWtxkqAn6SPm0gDk3sT6w2TB9R
WlX9VhuJPmeWNtZl7dcrzK4xm67IzFsi0NoKlonyORfNQHjd9VhOVrx3C9usoRoK9kKm4BG/yDLY
9etMCutNIZTkRGjTrEJ1FI4vGlDg94odJmcJcT11Ww2Wy3wa2dRH8hC1ot/Xcxh92LnPjHgYjeOb
8EMwN4DLToIt073BafC+Tf1xG/iaSZ2me6iMCAhcOwYH4MYA3/F/hCc4S+jYol68QPJrrRXNPH7v
VSPZTeZ50H5zRh6+bVwKmIUWJ0wdSrwxJTJScygxspXaokKkguyK41bhMiegecc+pUDRFjoSEHjP
rbNWXDlMsDz75yt4rejn4MGQvTpRM4HarkdgaUBH1AEScfnoYa6kJJ/y8+K5hhfnOMDZJM3s0zVN
C7gjMBhEhK2evVHEtw9FbU0VBTqw1Qs3blSx7P3Cva/Jw+9gisWfdS74CX2ZakYaKyXwndm8jxbO
E78LmdlPVOebu6oIrH1Xgsnaq3Fwu7WbNC7jIR1z4JQonJXGpZ4tvEDzK8ylnX0PraTY50mi7l0a
fRekrN3OGpviKe3m6mLESCBKxzKPQqWYIw1ES4HRSireimJ0MQT+LojwmfmlF3SnTMYtXmugMNVi
biX0GLSsbAS9PHhx63TcF21n7KBQiDdQrQnjQKFjLRytMaIYVpQ+wO0wqfzT/HtqXd28hNctKGJy
dqOGXfNng0jEtyaE96MTeE2AJpedLM1SsRlrG4lMJt2zREN9bpyhfJLXDfCcuvm2um6K1XV7DEbT
O1iyCSHglZBHrzvoPGoQOlezus2S/I3W7LcwgahO8GmRJWx8573VYFSazbNT9s0u99OBGket7Ptg
yvvjmA/JaxOVYbXgaS/2GnTLpSp99vm/bflTilfH8reDQAhSJjymbkLDpUMTYe/cxglBh4Qtr2j5
g8Axm45aLl3Y73e81yBcFqTO31VSdrdyjsAxp51jtgfVUcShImqZ90kaQhKdYHU/VIHTDOeqdAFu
hJaDN6aRGaNBKtTgvLtImcYabVG+y9Le1JeJDTf9FaDjjhtbr4GfqAeMCHzZ0zoHzzGaVKpHAvtX
q9wYfyijhyIqTXi8chheoUfCpTKrCX0NGJYPUOD8PFq89gSfM0HkVHSWfZ912P8WnTb9Ez6WEVjg
0HfessG/BOKOuPCeMIHeMLJtCsyhKSvZbNrmnekU2SU3YuzDAdfgB0pD0BlNKQVLbenKG5GO7UMR
qB63kBVnKMdB6z7nNpyoKTRoensenPtF76EOWqpBW0f6MUqBpUgoYmVd4Xzm2oEN6BQTVtuudh4r
pxphztnRmg1j+g0BSvZ0RfE4gEinfCVSnezrCZm8aY1ghdvEHfqVWYEiNOc6Pl45BTu/m0uiPU3Y
vOhRY1Y10NgmA8r6oAnNx66x532usnjrVWUUL4q8t1iOhngzpjK/VIOVPHCwmH742pQuNvcp+Jxl
13xgXkThGFF9sCx4eP6UxXt+3zOtkMhTULGEu2lD372VEM2axSCNcF80Po8nNwmaszVJ68UGevRc
JSECeoH+pllODcL5O1UFhtxSNc22ee3YL8q2vTv6fMaxmZkjX5t+h/huxhzIMpDXyRGhYMF3CJyW
3kkVFudWFSA8KvyYT4VGBLa0aIsg7qWMuZ0AeT1XjXbE0iD6emf5VutgZQSRkgaBS08ziLgiOdIx
CwEiLiopX6M0Kj7gnVIzqOA/8Qwru+pM4ZcVrfQyl3SJ8px7M+AmKZhvfu5IEfMISMw2Xxqj6vEA
5k35Xhki2ZtCF88ilEA2B8TknbTax14GFroyGjULr3BxJvKmTtNo0xKtrYZ1MjEgboFZKRnVMIKb
yct8RLVhcsiVjdaw8ZNVl9aMT3BoPzHx0l2sHpNv78MwXg6ZMZwdFUj5jaWrPPtTClglqLNxGTCE
saz4pFe/GdwwkJ6d/YoAXX0LRlyRizlp6SNJHVH3YKZB7LRUEUMXQzA9SBqpgp5rgIBeQyMt6ELS
11zQ8Ob8W0VJ+xFZyK4XjHNMgFzLyNkMU2tDQ9Tdxcek1W+qYUxbGLc+9jA5VVCgXOcQIQjbMFNG
K28ynJmTPb6+GvqPmWI26Ab5mDqh06+YqEFJ4s/z+B4avvcGFj59msO2fQDv2J28jDWVnnJE02+Y
GcviCvTfepW66QJOx/XCDROqO7NsQB63vtwgcCm3QanHc4Qv52kYpbztiw6VwMwPY+3O/WNM131l
DW0Hpwi71mOt/aHdKOkW71apirUuPAmfyJyz23J2w5/8DgZAS/N0VnriQzTNxMUBLPTkgXu7z3C0
rUow0z8JkgIHkBVw5Xlo8KnUCf8T86cW/kraXX6HZQ7jXhRPATtKAamfu4WGFrrEwfmRVcn4MA52
895ls/uQlhZepz72s3KjuODX0o7udjBCxdqwe56OFcUmnsAxbSDGn0ZIsU0XauqfBY8kpT3rx1SK
RK0S2YWfHUateKmaOH5mg3ZVwrspiRnUMR0PCBnc+XnMFaH014IQLEL1oxCR/s4VsdcuDOpzTmkn
X4CDkj/SYsSRPkyJkW5sZyjcZVzq7gDKNsDKWDr5nUuB7qOXs/4cG93cap0Q0qEGzU2oUtu8ds67
mo5VxNQdBUyc7g21z3WZ9Diho0h69b7IXC9duZVQdEKaCCVVq/2uAosu51eBjncX5VO5k6GK8mWk
Z2MCx+BYH3k0eDR+8pAFqhXZByju/kUxr6aWNoqVn0WXG48YF3grbi2YnRgNj+5eqxokJJ0+mjyc
KbLzZ5+CNoUt3tiObJZeLdPbsA9JPDrkaVdU0ubHgV1FArA1NJESjTq+071HpSjlyfxojT6ri44J
XC30NHQIH3TaPUdDxkbVCJRg0Urru5k9NLZR9skP2H/CbUShnR+ZubHJTHc/fYeKJD00s6N5BnkL
fKM2rW1BSfB6SlHpS9HSw1iInpbr2q+U2y/nNmfMYzQjIK/MRA1nYuyUpFj4mDFRNc20Ra2vHo8O
IVGBStlM4OhliacXPo2dy5z4xYvysv4B3nmHJDqVsLxnUGfJ1HwvzHJ4JBUXHcBflm/sbOhOpr4L
RIyuhn6GuJZcTB2LB5qSYluFUFRXaqJ7uJGzspM1MyiYXQf25QtTW1QiDdC27UL2ZvMcjAM/3KHE
NyZGSPmLim+HT4Xed5tT3GU0IrkD3hZsHb/vX5LE6L5B9K1vg0bBCIXd9ZoNPNh7dqe3FZR3YB1+
mtwFc0lZPrLD5szxa7hMwCQx6CS5y5iEkbs3bSHqfUSXbi99E11jMPR3Wph+sXanenr1Wp/Tc9J6
46E0vVmtbSZsILlbklmNQnfFJ9Ipqtd1MFrnacppiWWTD4O94SV73CdaNNiOe//sYI4826KVgG4Z
9LYX5TQ15qIpB3dXATv/Hrup2I6MRbGU1C0JQBZQ+BtYGKDCqtSkoQP5l1MfPk9NJ7td+GUBUw/y
YXAjG6KtOxgGPxt/Nu8YFaj5jodK3dnwt/d9Xlrvo7TkJ+Mv8sfE2s3UhEODwGrVLnUsUv9N2qym
SWYH4NzdDW2TgFqX7GljNvbRRJ1zsqO+RDYSF9uE8TjsKIMGpNrMN20gxXZmUGXdar6voaTgmWZU
blF7s0loR1utG89zt8Axk2OWgkPnjmPz11i596C6UuwcbsC1qKzhrGSN9seP5c6pe4AIjM3JZSsc
jIbyis2MZjE94JruX2Z6gp9eHDV39MezsxFa6r5jyKdlxShouusRJWU9xHrFdtXaxwXIZqYUslgs
TQisuxBvwAPVVlCnHL9OSOTh4QllMX7k21uXx/86qtt2Y8EIBGWITwA8s2CuRLqjt6Ez1jFa1cbp
o69hjua4o3YZxO8zo27TjuOYOHWBqL/LeCwPqnLkNmiVGNZO51vXMY1iNxUsPkgc+peCrtOF4Zxq
rzgHsRRydxzxCtC883vq7jJjcjMLzFVIOefNgDS6rZvCvqHdbm+zyFHvA1f6xhpofq1EZQ7TdUDU
3flW2F8E7X/maSJ5FL6eAEJOBNZX7N2ZfXDb+tlARrOsBmnfepyYGKCZElTWU3U39LIaaMfgEooa
q5Ws0LbY0kZPwtU4+gJLvKXgDtGefIQ1rw+Suy9fV6NC5TwPCMkm31xj64h2OLtw30Zd9wIwuGno
fmbqqQj7/ERcf9rEM6RRz7Pyz7ztAN67hf9S5DHfhSl8kPq+j7opXZaAkt/RZehq4zEDo1aOA3Bt
zde7PKmsAlY3hxosZueN8SaSvtoqC/XsYoDhdkgKNT4zOscunWL8aLKyFP55boAC5u0kSPMg+GuZ
YWvFQQL0P4+hY7OdDRjf9BgiWBkpdbZFYGT0J/UU0AVqRFr8mDodyA2yMQ4FJlDLice/Q1EeHxii
PpGxAosOG8IBl1rz4NhMU/g6dg22TSJ66jmU+MzKtsAmE1E6E5WHGljhwKzvjSGi+Dt6QaDbvh1+
wh6W/LYZP764gBgJ2xk6uZGc2XaF9mji+7G2Tthpg4vpqfCGR7iRwi+RTKBYLXLqK5XSeZQ6b3+O
+Ghf3Ajg/wSZb+2BwUdk79X6o51q+rpt0EUPttUZG1lQfUqr8a7B/hz9qoPwt8F/H7QUJXsvgPdn
Mjz71wolHZcyauIkX0zfgm27t9dyU91cY+dwJKFjg6L4X1TU/9q2oJb45UW/DOIbQuvUExQtx+W0
mvZoA1bGUiysg7OWW+/+f66Q/j1P8eXVvgzNe+zN2qDiI3InE+G317Qtzlfaxm8fkQVu9euP6F4/
wr87M3//iF8qv11uzWkb8BGp+cybdo+VfG3tSGCssv28WdUXd4M74DjOwxLO8jbdjWfLrpbV3jsM
F3fnllx4/h2L9kry+/BJuERRuZLrcFuv5LmAvDhAG+LQvDLMN7GqyX7OT0/2ibnd9e+NiF/FQH95
Ib90m2Z/tHuj5ULmzwyr70H0bKzj7/eKz/ghb6VY/tH9+O/ZOH/tOP3tQvpf0l/US9lDOFxIF6LI
fCpW2ardIcfbya37C+TF30Pe1zuF5y7JG9t1oe3/9cvQTSo3maHlA9LleXZWCAIfSpBVA1bFFUrc
5a+wM/aXBsHv34R/v+LXT2chveutmk/3W29pyauQp4tW43ne9bsIU+i4YCRlff1e0K0gDotEhG9N
6m7Th1/FcaxfvZkv7TbNvIOFWZL5/L1Hpjnc5IdrrlGtZ7APCyqBv+yt2bR7/v41+dPn/9Jb83Vb
M2vM509O8ybeWTs1Mwh0lLvmxHwJgMJhCf+s3Fz5Ej3OW2zF2/EYrb31b4vEf9Rk+78mIWNM63o/
/fftM9B0/9i236vPH//4rP9xQR7248+9tD/+/h+9NMf5Z2DRTYM1GNLTtq+xsz96aU7wT4Lf1z6T
/Tt971+NNP4KZUMz5NkBGDGko//vRpr3T9SjPBWvLTBTWNTM/pNG2pfgE8IUC4Er8BWHGDo97y+r
QJW4qMgn7y2Jj7jzti7s6iQ3llGYrqzw+U8X6dctNV6LlmHAp3LtKwLwKxCsMDKOgh1FkQgTVuLc
aWfbmDghLXDUPq6ADiupT2Lzf37Vv8eobfiroA4tW4Shb9lfvn2GbhjGU+XPcdnSGrjtthVRo4Xe
dD3r+a+JUNR1vn73bNqvFlm4a75K+MGXp7AuOXp5JiPHHfUwc53GXPu1McuAM0fIZpVkynyTpyhe
ghh/6dJMR9j9bU2qzSJMBA6foc0dEnr3zRV+c6466qFMG/czA0KJcbDSzGcnPfvTi1EZ1o5to96o
XPtPGGAZoG2cPPssOaG/dGnU1lCpMIJf94ZTt6o5hSLWMnSXMY4ZpP5WVZwtF01rKmvlGxaHMkGx
jXSJSkebkNhcMpLdD87CYrv/Sl+AMeWgMr1vMsL6uXSYilnpiDH+uY81s9aS1AL4YePZoHr8Okym
2kD/8e7Glv7Us2XGEWKZQhKD4gx5tUV5vbcYOWlskxx5A7HdyN93Bi2aRSE6JFeKN3LjJYwxOyFb
6Na4isGHuSgXsyFg6Kk8ZIqPDSpyOfbX7Ck5u8FlJ1rAXI6oCRdEMvd2+Tg813EC5W+yKbIZnPsv
hg0QbWkHSlNh6f2AFp5KzCcsAd2SETPH2ER4bWj4GY6iIh0Hq2YYo3NtBi1fmCpt1p3RVN8SnRt3
Vll6H3OjOntvOGZ6GWtcB9wDfTYtrs3Fi0rgly/mUfPos+P5wqAydndyXnmKlCp3STcuk1ZWj14Y
9Y9NV09Las4qYzjHoVXIisABCiOws3TID52z2RGXyUMnv2AaSDZUb8t63bRaP9Iftz+GwE7vrFhM
K1W77bNdttUWIuX8wOsyPWtHpdPhimXklw+dGez95xQxb9NijrmPofUzjztWxZqhOOFudR9M4bZN
dTOu9cSl7IMwBFTvUuU7GuhVnzu3Fd66wQCO9rWN1EuWdfkPjDdA+tuqzAmHjkl3TphO/hnOTAwy
sTczRpc2H46omheR4IMXlRrP5Tym3bqmtX10Tf8ZDtdQL+vaHZclBaE9VL0MFi05sMLF7p6mhjrH
fKeiS9PS95zSJntkxFWJVUw/8JxM/XRRI/WqNqVzhmGNdsy6cVP3h8ySduWg+6Os5Qebtg857oam
3lHSKX7yd3yKT17aj1tIOZFo15wg0+oOiZygRTAXTFCCtvsYUf9ELGlzwlEui/zvyL2621778o3C
VYMpK0ZzsWsJ3Fz6zChvQzHZj9wCEqYIpJNveTu0t5lrjy8eI7R0J4y+emRyVjzMCr9LEY/miVEF
ydhe3OtDKAnxMsAbYmVhENfblzSbXzHyzMa2IEk5LEfBvbn0bcbgKVhP7Vb1PgCfeQowOtMBIdky
CqqZTKhxrkePzqZIeeXRNFFtzUk3nV10LsXCEHJck2UpvstoYAiqzWdnJ2evfmrCzqoXA8rZZYvn
i0PGFXk+yKS7ZQYiXsiiirdtlVEbiS2bU2wmjsIQ/cUuPCIaI0qVtyHQ4W2Ls+BbgaLyoChL7rrY
4PYpu2Hdi5jcWM7RSmHqkSj5Zlsrhu4beZoNprxlXMyf6CPD5Yg+49vktfVT7DS40PMcrmOYBsbP
MMEHsuDp4G7icZwu/aR7zpPUCS9SOwyO2A7uNtFHw2MeXIfsSIx9YkFgUpGC1GNVe+OWcZg6WvH8
ZKMUC/u29vxm5w/MTTU0VU9Jquc7p5qHMyEiTDcUfh9qfs3HnFzNpadDuzDc3vhosPBty8pQVCtH
7ltmb2+bAItL5DTFQ8D6/NHORnNfh0xfUM6aD0Xpx2tHl9a1Ji4+RVYOW2ZOybmVAeWJrA6cB/xW
yb1ySCu7yejt22LU/5+98+iRHNmy9F8ZzJ4FarGYjVO4Dg+VEZG5ISIVtTQa1a+fz6OqprOiqjO7
0LtBvwc84JVIutNJM7v3nvOdA99Z/zp4qRHaJsmX/hCPNCoKG/f0pKTptloFlJ+kJwwGY2/GyuvG
zaF04i4q6Bs8a+nSbpI0Xi9mWyQPlVfh6laGVjCMxY6SMQLysO5OVva5JVuNdN0YKwyniy5ymUgv
ZN3p8U7YunGsYzIxO81ddyhSPHA6/Wr4rFZIRuO2UXYuXXJiO0zJ1BKD2X5kFkyaWTX0uHY9umKV
aHFiToJug00kXLLpC9EPmyV3l2W7oJ05LWtjvLg5QzzhGkRIEHskOfcbMv5d8X+QjjsdjH5Jv0/L
6GA3rcribi4Lw/KNBY5+eN0ULR8n0fKdSUz8spKHe7YGkhTRpq9kdarCHO7hVI37vCGEuyal+3kt
VXJTeoOFzB/m2qXnnbmZF2R9Hxtba6SV3JhTDXk8TmBfjjFm1oU2VDAMVm9tBYitft+QAU/9NQkk
7qnimspRbdRrV8TIuu8/Pwf9rSFhINmy+Y8BkJS58fXU8oOgaUzziom8+31k1mTH3saaP+VkCLxd
5F8d9///1NRdD/Xc0v9qUfAgy/clAf/2n/I60olVYAkgUX+vCDiS/lESWM5vNgdlOP/89w/l3Z9V
ge78puKRupYLQCOYyVCk/Cmvo8pwUILZFAZgH/iJ/1U68fuqwKZesWD5Q2O34fda747MHkxTHU/4
TDibfp2C+kbZb+zik9J9YOL9iwO6+YZA+6Gn41xrIIsl2CPFwLTs9+0BxqMDomqM6u3gXDKB0QzV
DBsGAVPNLJF8RQSZsxESWpvgQ/YV0YxexZxNWXDPjn1ikT4piHJyt3VJb5n4oNgh/a52uoZos2Jy
q5dFYptjrgYU0XRCM8H/UwWVZ6H1CNZMZ9znt2VS9nfSg5/xKMSkXYX+LIIurhqvGhoN6xZDPi8w
XIKGU1+uBmAPfxCksVzGto0/WUmTPZEe3jcHM0ZkG0w4r+LtlNm2X3ZuMX+KO1GL+1ob3e4ydHl9
Wds+vUFxcHUPEQhOW7ivMMgq2OAlTV/kz0Zn0zmIzWFs2QbH/rNw4uJbYrCJw3QTLdKdtr0TxpR8
61PZ10GMPczYeF2KV1dVxewGST0Q3ugU7rJGKV3VL7XIyaMqshaFFKpBVWyMii0P8zBHUH2KtdtJ
aZR0GyeV+hnDzzWfmnyvR0qO+bFMUvduwrX9ZdU764nvj/5AEq741UoNPfVVC09R043kbA2p1UVC
qXK6u9DMn2ZwGuOLPTMJZdFr0RfqqSJzn9xjBs2Vnlty48ky+dSWYj3VHsYHytEK2ZqhWY4IUH/k
1r0js/xVlzmyMBLgORWmDT8INIqudf3S5WToI4gDQVCjR7Q2rRw9N0CdYybklcWkSRE/BkchLQt9
fUzFIjgF9O6Q+w3eidZfKuzcz9cgoiUwvAQwBKyF+TSvqCE29WRIrD0eczTHTAXuNDF8ZlQnT8aA
yxL/hJ7lAaeIfAmVyc0/dWXXdaFV8D7gSa70eF+VXT8+mHamDdvYZSwQooZ0v8SZajLxJWpMQeXl
ot8sUyH1wHOK2o4qe2CxRnSXr9E6Ket1Agnr2bcSAoKR8ggKaHa3zMVs5JRlUC+6aW9cBBJUVPgS
Cv63NXGAjCliSeY+5BthzV4QqvVlaiEv7FS8DFqqF9vKxmQRFFiXmkCDQCQ2oi4WL+oNdVU2pCkR
V98we2nYSUeliVpiGQlf1MzGxR0Ulx8zxCfEfK5DNyChGWrGnHEz0Ce2+Cg+qGwemJIix/PdoaYT
hwCl6nyl74tnniZdRqM14kIuF46gsEEcawg8SCOWz+uDja9AXYOAwY2nNZxRqIDL6KTApC7t8gUN
T4WvTM/dT7A3yP8utEH9NqMQwNxSOslXJ06nwTcS7NRhr2LXDQpEPigvYn2AN4nKjWAdrZqNQOnV
GG6HMcfgqqhTP8JjKW+QRHRFtIzSmnb9VC15ZHHAGP2mMg34+z1ugsAa6vaFSohh/GxLmUbN0jtf
BmqFszJkqeFj4/WUCKp+4vptoc1OoNEmKKJKFU7LLNZOLF83QSFuVr1Wl81kUgD7nOTnbKfnk9Vf
fzxiq9S2MR74FmtxUQe7K32NcgXljWsQp6wA7CkDCpvV2ik9iixEMgzzyBybUPd5RjFUu1p4Daeu
LMnIOK3KBjevPiqxn3Uuv3XSq6hJG8UtUdWka52EtcbgaZOxnjfhnPLehhObBQDjNCtJw53ypghs
YSM4yB3izMI07Qe0xUIHyFI5lURlqVlKlFswDk45+pKJ2U1SexR11vB1XfsRGRMp9qu/potlAInX
G2S/AxY8X0nn5B6tcn1oK9rNmF3tmC7GVNjpvdkJ0/uQl6Mhwxm5I7oh0xqwFMHGxy5UpASHeiUS
6ZBsWB2GBZby7jqnq4do6EaneDGdqhaXccGIHHimoo5gBubqyiublP5VddaODnJWgUxwFwrZT6g8
3Oyk5a6ZfS0TZpLRTPM7uel1amnM8DgnkM3R2sP7PkpdLW4bpen1izalOKhsYzbpE1QVQe123hOU
TfmN8s6v1YLqaUACWgdlPV/lHJNXsgWpyerugDA5xUGfMGD6JMazipFinXyIC4VMuqJeSjPi5IF0
iZWz1A5d77oPq24j7XRiMDNDDx9mtaSSBmlne/leL/Btb0o3A42QelLlR+3T7vOEj7sPM0WdLrHe
mr5jld09QTfqJV5sKw2MqwC20R31a+qRULypJh16Xa+qRuW7cjZXhn19Vxxxnubmgw0l4gmiydAG
3KIUh2a1SDAzPRHXilHR8AKGolo+PstlvUVauuTBlK3LHBm5yJtoZKrQ3rk97e7QS705DlAPSrQ7
hdZxNgFnVCDi7KtU9avMSS1iiuuUcE+3HLOvbRwzUMxNiS6SOfMqSS3MFaz3di+QdhclQeyywkEl
x5Z4t5yfyApKS5XGBSmENW9hmJT3Go4/+940BvaTdHGTV31J1z4cyzk3d3jV7OSDpJdgg+1DbMmj
ifaILYnwQ+gtQWU2U7YdxaQQvyh7+1l4bF9oG/oV32abNtVN7FXk7xIMUVLCzVp758SOxcPK6Qdb
e1cVxbGbGJlvM/q1004lBTbdW3NSKUGbNBpbhmyu0d4rv7OygVhJVVz2xhSHbWeq6bPTdZxc1tKs
sPkXitfKDxM7f/s6JomGJZ5iXspt70GsiYw20a47czMXm6su9X9KhGHZf/0///vqofn53KDpX7Pq
9cfC4I9/54/CwHJ/Q9JJl9pxAKLb9Av+X2Fgm79x9ncZHzj0gC3tOhj9ozCwfqMosIiGch0DnDoJ
I/9RF2i/Ect1/SOvYwTTs61/l/JlqNeBwA9ndQNYrknLhcxdcsMIMnk3WKL11hJ6SlfZLOm6+zCI
8HAmc1Y9cIDoeLLV/DV3hPOdPPbhINPR3s7jN7ubI/zJWjA0BtEqMon9Mcnx046ehLiR6dc2eGrz
lpcNvYcG5NVZHzTifWdDGb8IjCx3szRHZeOu6XBcMALcCVBmJwRHeCKLxfymafHwTEp8/E3D6XDT
ZL1ymmhZP5ii0rSNFKJ55ehKxhJvYHuOyWv+GKdeQRvWqh+yAsIYqutxPeqxVSv+qKkjqdCz4xGN
6IwHQ02Xw1zN3UcDktFZT438MhbW8Di4JCICjJqNIey7kkxFp0miMbEhKcZ6gTSlGu/TpqPXkWF+
ZhaYnr1+TB6yIbdPECESMAzr/CVNpvhLMhnNI82Plqxj15Yvcz6iXkBWd1x6O283ZhyP8DJGebYU
unSoLRt5p8zZuDWUpS3xCxSqslE4j3RQLrosYodT/USmZZhZLryNusZnW5p1eZ+vAiexOzaRbUly
LXNZEpvYFp+8aoW4sppKaJj98ODiW8cok/VhZbT6yUmc4XFN0yJyyLTdtbq5RlmhO8TxLno4koS4
Rd7DQQiMWlTpift5VDXxMKTj8MqhpwmS1ekJWmC0xRiiUB5yT0Wu7Hb0wBZ6vCCpGrglm0ZaybGt
i+l+hVgXUR+oH/q2MjDyZuB8GPdEmYSDtLHU2AxGxCHPuTRkUDVvFuQ8fTSywT7UrMNRUxUoBwtX
2IGXWu7H1bFRSumxeupcV+6mOMsOCW9WiNXYu08UYwoRGK4fTNNGFNXZGWWe4urlQYk9mq0tAyvV
xWcsBlzXKDcznBOKsl+lTeGkz+IoyDXYlUqa07mcSZnklZ7DMreTS6Mr6mm0sdCUdLeirnGT0wIK
gZ6SawY1msGdZ/cy1KTHyT1ekmxXm1NxZvk2/bm0BD4FrdxYq85mNdpgUOi31WEmek48iwuPIZ/5
F+t+LG4xubAH2PZNVU3Jx26S9klp3tIwS2XblSPhoihp7wfOmRu17EpzM8yFAu1qVpbzJFI13ufK
RCz1/WoLEoRGJ+U0cG9zzqU+nGKAPdXSPdDlSp/d2uoeAIHMlJXSuMZ1YwMursHdai2mSB0G8wPS
noSCN222IuvSO2pT8wPLHf9IiwGYwse9SQRmAlRbBSiTWi23aoFjK0gHLz+Mo46xgE5B6GLEf1EL
2YamN6fPAo/gzeSAtOO4On2bibK+q0en3U60NjetZsxHS2D0B080fi15Y8KhQRyoa7lKNn2T3hj6
JCM+MEuKVrr7hkPLbeJhslIRhN1xXOTr8AomoUj5KriocW5T1RwEAASY1tdv2sRN+ozfuT70I9OG
dRXMt+QsKFn7SX2C12BgI9Pjy1qvCxgnUXv3Jn0PNtjG1BAGrA3cKWY3N2h4xKXKkyYECpImvpMx
39oYhVSDfMjsW6WpQAklPeIqc7gKZee5Kh5qevK33TKkW5oiWPCssRgfVUOC30mnFtLZLHYJJu0H
aQx5uBh6dRt3k3GzKK47hjjzumNT6ggwdfwrW+gezonurCCxnrOk6dUPuBbUcyz0GUZxR1AIHU/O
JcAUecLVIdkvwNEafjM63vO65mQSTsI99Z0utI02IqCGwbR8dhhVZntL5Cp0s5kiuDeL1xjx3C5t
KexFZuHAwbx/tCgewYTh0QsVyGAGc8hFPEmLk/jqvgFjB8U409NJsXf01bE1oSWpds+sMQVEQ8KK
5dOHcrZsA/JYYMuKmrRP7tWE8+aGsGxt36MoxDuTkxmOF6oMMlER7re03b01Sj7/WowXStre3MSa
Vd3iurAwRDjoEzMNwbNrNe6eyex0sJlqPU6mHJh0kIdOkcDZWfSIVzlA6S9x1RZhlqKOW5SFE2rV
JV8WKydUWBl57Ckv+nChOPe54nyxhMXz0bl2zQqqQL0f5ukBaIf6LAFG85OveBcddTi1QqGHj16+
+lYUEAFasxQR1NflUBLqu/PGxtvlg6MHJZEAn1EzFjvDG5zd2mb5LdLe9qwNdhk2cZ48TisuyL4p
+1BiQNvoAsE/u626XyuyqHlWWWAcRfcTtcUllLqOn5e1coqVLN9Po0rlrcfaHlFF8WCbhXOdP7iR
Iadyz1y1Dw34NZHqLebLUi31jsQHPKJTW2IhMJ1D34uZ0sxaWe1S42x2S72Pl+mjuxjgy1oCy1xS
E7ZqQ1dtyFo7ArtBbHhpM3aWi3djEdMdKtrccKKIxwt2kSrMKw1oj+P17VeLxhZczsYejA0aaeVo
VK6ybYfOPFZrizw9rvrJX8h+DwWIkGiOu3obc9MeV6pzVioTsxhuxnhjOwZrRW2D0G/W6QIV0cbS
M08Nmb+d4mNfkhe3cfLt5CnLa5bZ0F9UNjyGQszdjb7c6hKM25I62Y2+TMWReA1J7VWvz9hycDmt
db7tdU+5cQGIhXrX5Ld60Qx3Sclr0KtaGib2TFDXlXWX1eV8mOZKVJtR2PaDyIEAbcpRrvukx7eB
460Rz2uTjshU3TgC1JRHgBJzP831dp9rNt29WeT4jTsQTm7VXBSIcnubBQpHiKPxfRNNu1VoVm0N
i/4OnBP7JqWiuMvUHhZWavFgxjZhECgbegIWvXR8XJFSPsr+ahBS06w9NqmJD5mR/6k27cWPJ0Tz
jFWZHHoT8XDbyenSacPMsz7Acxw3y1CZe56w+JzJQSENOWkhcjb13dSwyuLfoLeWIe3a8Iwn56qu
J0R75QqxQpmGstw0sdufal2jpSFYsJlLe19m0CmQK3EY75wcrOSGlHQyx/N57TYz/gfyYiZge2Cp
5k8sVToR69Rs5Qyeuc49/W4VfepbwjO3Wup+WlBU79ahWe/WsSA2hLPDzTw7xo3hSaomZqfTQe31
+bs6KN73VK3XrSgVQv5SdXZpcdbVE+pUCXIhXl8S9kG8dr1e7C03L79Kt2m/xCIfOYlOFnuHQ6i9
pZnzI75GEc1a1b3K1WyO1tJ0dCrrGqMJHFe4j2ZTvCg6PgeN1S6wh0R7UhuhbmPTBLwo3X74LJyx
3uHZ6LdVMdnn1irEjchtsRXAvzWWuW65gYJU79a8uY7bMk5jTMU844VIjtn3UjP7lKad9mS6AN+0
dTQiME2Ei6siOcNcyU923U439mrGr96wKHcMW9OvJaSkfSYLGtBxjafFgoMXpNCVTh5TTGR4ttI0
G42U7INp8B7ZoJ00LK2DE6Uc9W4SOchQ9ab+uV6UPHRatQvjWlsQdrt1tJKevi2wc4F+rHB0KLEl
j2x50MFold4sbaL6uACVqK9KxtflMJ8z3TROuecBkcILtivN4oqga3I4WYn4mEEWefKyvjpnnRKz
Ul49JzxooQBVsW0VTBwyV2dMFmX2DR3F/AED8wsCi/phwLL0OGRNfFI6dOye3qu4eo2MtBWHfvFk
jrNDLT+6W6/TvC9jIYzPExsHjNdlaV7RKVwBrnG31fgSN2WWqncupt0TzW3rjpGu+p2+XXnp23bZ
6e6ine2O3RXDDqSxBEVT0jx3pXvmbIJiJ8/53OSaXwgci09rDmzPTmjXzXQ7o5x0t02mqtojG6V2
6ZMYUCBc42cc+YSOx8xgK1dD651YcCRjkLd7makGkthMurjLl/RKe1JvlM4bTl4slzt7SXHrzLYI
bQQMF6aQVSj4cR6sFgDqALk5NHhPb0ENi++VmJXDmizdbqU79mLYs3vCCFxCXJ7iSysn++JwEsba
Y/TgSKTmnBdPWGGxKNPjPC08D5lhXcoub+FStsO+dnIzGjzd3LdzKY/0mIitSJTW/qakmjjqbt+d
VxdyUjeIJuLxVaM3pUI2A5gjQ1t8iM2mi2iUxcyUx/VDOeSQUGbpHJJYRZXeFRWsQcRQ7Mqle+wG
N77R2sI8KvEyHhd78u7LQqEllei1dUZvZmE5Mfuz1KBXQsKqokEMAM0U3AIkKEt0IFnBCWfsMGYG
1BH0Io069gJFH/nzOJpx9FXiM8hS118EYhZkLg48IxbgI0VhpwUjTXqJo8YrPqgl/dUAZJT2WS8h
PFMDqM5HY2n49QfV/bCudmcGZR5XBHkg2D4zHktCza5H3rZu3XaFWdWbvHZlFiTpoD+Wqf49zztQ
3ZAp0rummLJPSIGsTcNBEizVqEWlLLovGQOxnWpXleIjgmcgAFI42TUcRsPJW3mjgC4EE33igAdJ
e6n7urvpV+6iMNTmyRuqwfZVervgvuKeob3Ovhh1k2psJ6NyLmqrkzviKO6HXnG0m25Vmxt1GOdj
UZeEMbtg3Jwu0QMppmSXeZgcqYqyy9Be/6iC2ZmzZrVf1V4Ll7cqfNRh8oUxkHYnY0U7JbEbH6g+
cRUUcRHiHMAQ0NG5Ow+qsgpUUZBtGb9hapFar/pOC8Ns4+EZePSw7QtfJWl4X9iTe9cTAIqxs4np
bjrdXDHFLNnvejePXxa3AB7q2QPRT6NM74ahs0PGftmOI5f9qRkhH0LyT+1QL2N5UPRK3+kzlhIa
FaCpcGHwOzRwtzE/yPi+KjJGSWw7xQGgrx7RmObow7sQCmO2Yt9s6jJCQzeZmySXsMgqXrSNYw7M
g7qhjx8GOvZ8dMt4HAgRPmKFqWCSVQYjbQDcWpcxWm0ALeSEH7buIZuM+mjoi7JDfsaiMjiDvKSs
ixuFRfriyMV59KDBB6gf+gqEL59/Q+6B7c91LF4ov/RPAtcpdRR9WBQT3c5zV/VCExqcRok/xVXK
9izakg22SuvnrCjnEwdRDup24agnernlodGndkuKCEmGLT7qwEjHPOqlLvZwH74zain2YhV4Qqza
pyi0dhAqjMdliRHz17LfeVTpu17X6zvmG/X3mXHyMbN7O1qlAZGkUJbiQgPXuq1UC1n4UGEFKB19
r9HvPpVZO+8zK7du2ngSR+w0ORb2Na+PaDRVny1DR7OkNN532bikSjiUKPcKRESfX7j8ngBE25Ts
xmFejP1W2r2715WZprXJHnFCvlLdKp0q770FuZQ5e+g8HWiAgYWk6hPqO3VfDyvMbMfpx72O/fhe
H1X5YJWWcq/Aet5VhDLslLSemPjp03bJvfrEeJnJ8qSNz4k+JptES+R5Svok0JoSA4oJ+DPVbefi
YM3bWTBHTtW86iHuNsSqozFyHi3LsPe05MnFGP1VoPW6K4XTvRLjfnWV5lfXGMduwXj32HdWG7nj
qO6KxEw4mUM/W+y8YohXJvczsRHrJpepszPwGF9f91R+qNO1+jw6LCaiHx1BSeVRTiqAYG9ss/Ne
4kkfj4wnadY0leNF7ZJ4kZEM1ktjAIahwSWLY6Fb4p7zuhfq2P12hWoWUd7Tgrdm08D6MZd0TBDd
irht7z1pLrcGz9wRCZ24W7paO0i9aEscWLOysSbDe0mGPPbnIm1OdlF2d0WtDltEPuohM+fm4zCq
HVqoqsaQyJ+2l/YqLtN4NebPmWO8rs4YP81zM26dWIdHwYRL+SInE2t4udD0dGN13XiJ2d+vVocr
a2khbtZrU+5wLxM3XwArJRghPy2UOV+HQigqC7sbb9WZczobwXyOdc3YDUXm7hKzVZ4n2zAi1n4O
WU1Z3LZmDRq8yqoPYLBxci18d82I5Qc841OYwuzB4a6NNxwGvucwOB5YBSUOX+ygW2UtmqeCpfdk
ALA89pSPeOzoN1R1MYTV3H/3FE9nj8uhD65rB5q6c8+YjkltRV52q9V5/yRrO3vy6mrezdo4+/Pq
snG7qvTT67nOm11nD6eACC1aZmSRzgb9SAOMQMOR/jaekvSsOUMX1kODEwfcwkVQiDy5hhgvypjN
3z0nnupt4ZTDV6y4mbEjjMC67ei23diqiyEo6bOdWyx1H3nSMiVwm3GJN3zmFmONPXg0blZmfwrN
h8hStJ5nsiyg9JRuK1+ECRgX/5lTZCFdIxk5NRiVaOpLHeNdCtViSNa495HVOQUvOk2ABmklOE61
0j9CzSByjzRDlVSMN1k1+MyJfaHfTSPE17yacO26diuWm0WzJvmsAAwF7yQyOl51mhsfFZe9zWfX
nR/dQdBfQjO/IF1X+/TO0VoAPPa40GSrk8ILXL3n77mDiUJCScZm3DGYy4wQuGdqBFhyye5Z5vlz
Pkz02h14xDccG5SjaRI74fc9hjv+SRp50PTxU9VSzp/rvOEDKJKhkTsNGPvSjv8/zCnjR93QYPHG
FNtwd9ta823YMb625My6qFIB8qzrvLKvqXT2NBrAqtEgLs89NztiA4Yc7fbp89v3ZO4fXxo51Ycx
tmFjFlSkCcLIQTmOGuTOt54gHnEjEF7V21BAJ/f89hd5WfhabFuHgXl4mPRyvKUodPx+VLklHADZ
hKRxm6QOaZ35GxqgYZMHJuN9mFCTHmtp5Gc22PkgEi/9Yirwp/NBVbct7vyjyQnplIMnPy3clYMr
WjssJlP/zrlXS/xYqMln0AxTIHF4PqmSwnqclhglpmlvFT2X4Tqw4V/z3UNWYhFCMaI00iZoiG7C
BoZCuIqqrqQqBz3sW0WrgcSGG4t4Fc95LIwTugJlM2PBvgAr8e5qVcV81q8dNG4vIXwkFtGSVMUW
rjbT7Z69Ikvi6dDmI0LKbE3MwBJmf3DKJX8VhYfnbRb0Jjl7vWpWP7/Aqc6e1rni6KyM6XNDhykO
S6yfWIzXmNzW2V7B0c5jynYyyzneEzGgv4xrjuxKgM0M8qmLnxDe92KHnDN+UNJyviXpV97IWm0o
S8rEAr3r9fyRmR33z0kxqPbF8EoK175o2z6oRW/N/zNdzH6fLurYgBi2/ecCxIfXenj9X/7r8Npn
9V+GjH/8q3+qD93f2G6vjjyX0LerqPFP7SG2IwPHCj6d6zDxqiH8c8RIRMtvnmU516RKS0cb6OC7
/FN7qHu/GRZ/CVAeLD7rOhP8F2i/92pA09YwCTHGxP+EkFG3r266H4Sqq2bnXT6MTWBujWj5lh10
7Hu4WHz1otxdkyvbc75VWUbDH+7WP9iT9Ksv54fR5vsLX7/+jxdOYHC2w5W1C0Bv9Y3Iwzhn7HBe
uEH/mPoZAFAE1IGybR6RZW0tvzzU4XymcxZ0/zLF/m+f5d2YFVYWsV16xk24m0Inyg6FL6P8JvGv
TsVfpZS9QxD+7WLvpMFeKg28ZtzxtXrEMJGAOSSYQFg2OKvaH7Ptz2/0ez/k36737hfW1sSlh8f1
8r2WbYZL41f+uGEAclM99j5u11+mLV7/xL/9tAAlTJe0Ddu6Tsh//GmRnM4o85Q6WIwmD0vV0xgs
G794gLTrA/KTq/zNTDclgzCIpOHJtQ/VLsd8zY92jwE+dPY/v4fvEK727/fwP77R+4cV2WqyZBkP
63KYQoIBPJ6Rcddtq3OV7uJg9L276tHwLewbxxinvrOxb37+Ed69Lo5rGuiEUQrzbKiO9V5QThef
nQpyxrWZd0DoQsR5dxjQfxmt/MWdZU368ca+v9T7ny8W4BpySTRGklWqb2t9/OgZKSdeWJZff/6t
3j0pb5d6Q36ivwYtclVg/PikWFTX5ls4geWdW9KGqEt+foF/+i4/XuCdgZ3JidctfVUFzA8YET4K
53ORfPrvXMNS313DkMPgQb6qiP1D3YUnQiiX1fhluvC7dePdvbLeJ2m7pCoAwm6r4GqypuNmQCej
zKM15Xuv1d6F3xt0AUspdvq3dsnvboP/1MP+81tpve0kP+wUpZPaqq6kQ6DAKlPuCcX1jIef30n9
utD+8E6/fUfqTiAOGvNP2Nl/fR6WaXYFA5U2IEzpcT4RAUwmbbuXN1no7mGgnmfmW5s1HLby0vrl
ttn9al+6muPffwJQhpRwWE0ddsW/fgJRQ99JFyA2VxLtNX1+igjd+uUS+U+v8w+X0d45ga3VypEd
G9gImyeLjvxQPvbpHC7u3S/u6D/9ao4K7ZQbqtOTffd9ikRWee5VwFBCOgPc0eYOe37gPFfbZIu5
aAroi4aJXwVq0EWtr+wB6EUM2n+1x/7T4+sCinlbv1jy330QGruAGrE1cWPnE4+v+0p7qsOb1m04
WYdrOHHyIJ6g3ahsS+nhV2v42/vx/pf94QO8R/8qsSnRj3InjEv1NAbkHW2ST07IYC8AhRTpASLJ
wP3FS3NdwP5+USRkhocXG3zyXx+n1ChijGBshQljI8X77KgfSM6jFbVd4l/c4Tdr9c+u9e7lMdQh
BsZHvFN8dn2a4zdTmB3JsvYzQtbnHQNSIOOJ716KW3GbRb/6qu8PGm8v7/WMi57OBDz05tT+YYGg
jacQcGDhuWKBAhj/gZwRP36INzxdUXWJfSv4+cOt/dPD7ZlwtDCyOLZtvj9D2rNhTdesuStZ3S32
18xu87HcsEiSVTOH1xR7k7jlf5mQyjdFIes6quqhduGU/u682BhroQwDO2Tn6R+TlQlpXvb7X3y5
vy8Rf73Iu3NivmiTLZHTBfWLfsCr7DffzOoerTdq7RCB9wNNeRoBsZ8Mv9g0/+G+/uXS7y1ChJJo
nTOxo5UneaA+XQMynrbibN+yBi9+cbvs04P7r084f7mo8+6mWpXnFRm2bpio5QYDRoARmZ+u92l0
/uLB+fux46+Xut76H57UtLYBg9atCDKkTkm17ufO3v385/v7o/mXS7w/nTo6hZ2W6CJgcOtX010b
Q6okPebnV9F05xff5W9HU5wDDilMS2CaBiiJ/Nr4z/SOYEV0Is4zImy0z1PSJr7uMS/Rax0ISlwk
pMXEqIrmKadjOE00BuWY1GTTjq+l4bi1j7CyyfHEF2K/IDrwh7G8/u3CCKe4mKLY8sAk1AY+5RUb
/ke3XdtbFy9xmDbkBC2wtqLOQh/p5Yt7nb1Py1f4GE1r+KmZoOfw5Uh+KHKOHu0ZPbgcBUZHXmG8
GRqUNFaKgdYq0+S7oITFx7N2Z7oi3YNe4J++QjZPjjIuQTryYbw+KU4yL83PBSlJ4D1FmgaZkZMU
qHSLHjSAw6CjcT5TlpksaPX/cnZey3EjWxb9IkTAm9eCKUOy6ClRLwiKkuC9x9fPgjpmLglWVE3f
7ofuiDZZCSTSnb3XrvBBCQGIs83USdLvpNJJIuoH4memGi16DqC3E1Pre4PDY4IbUER2gpzK4aeP
LpmZ8R5Ju3HVxdTtN6UuUE5PTOUQR4l+nYuBZasyBTyt6LIHkOWkftZtUSGsSrLoZopK8aFPcXD4
dRVd+wEuhxTfwbGurYrkIPJkS2ky0bjkISmoWnEgxk55MAexoTjSdS7O03wb8CPsuCz8fdWLmRfq
I2mDM3UGmKD1QS3laTdmhrBv0D+7kCnya/QZo0cVvuZ61tKuzBH5L6DqwPzNhUTiFX4y32owZw9B
p+i2pMI3SCg+vlI+JEuTg8nriP0Dw8iIvNiwhOfZyKSBLLkuBtSXqcaRC6j8+4ieBbNrmzoiiVCE
JjLqrNmkKqKmIO19M+pvSC2Ditdo2ePQ69FPkuzKnY4S5Akig+nJRk9ca18SoqLjN9KJt3nsuZ91
qIsBn+BejCJaPZkQo1qjPkwBKKHmKomxMCF1Asq6maakf1OIZATqLvnz1soRJNUDytK+OtSLZ7Ho
zB/K1EG0MERyh9PFSMQVbbElfLi+CVBW73tJTW6zrKxeNDhtOKjr6LpSuWEto7Y9dqKETTNspeyP
QDTXCxeqy1320LRXsNXKiQRdKLi6YOLHErAqpFY5oyxMs+s5pGhcljpGS4lyHflv5Y3uA5G1Et94
nFJcW1bmp7taxL88TCGZO2HB0sZ1b+/IUtcCdFa5Kpln9XWm0OSaBtg3EwO3I1eQgDtEijdCPUs2
eS9lBL+iDz0zJK9pSLkLt826AZ+YRe2DKWhJTNBbPg1Ha6zrjHzERDoGemlCoFTmJgTTZFbBTS83
8jsKA+sHwmfO9bg/vAiPnpsRpkdWo4Lv3M81EO0lCvNoLuerrCh0ri8nP7pC3Ei9tgWa/BYzwz2E
kjETbppFLyAfijuKNs1d0QTlkzIr6c886zhgm8wdf6HtaLhGvjmllrkNbnvNUcYW0ZQcygdwaO2j
oGWqh69kFm2VSBzFyVpw0FmdBm8LMP8KhZnyJ8piXjLCYASWmeLXAFENNgZ9YxTIbaGh4Lt5VmaY
CpGJC7IOS8UFpTo8KeKoYjOBPsF9sa9AWxe5C98aCaohidKcCwh2CRDEHDdjXfppRLqBGJz6s8e8
0tk6uOufkxbV+OO6YavhxB8jHT0yDk2qBS2UiKaVryK8sQgJBkPIHFV7BPLf3JQ++GcrJRsK9o26
LWbY9F0jkO0tjsPdrNfhtSVUfBShz2SNjvpgghp5IE91fE2pDd0lkE+vNUTPuxx3zrYR4phMYBPX
psVFk5rCEDXA7x8U7LuUHBRUIn5DGIRWpGRawqs55JYSOzPGzl2eZQqfd5QyQgrNiTViE0G8Fuzg
dXOLpLreQopRtuj9KMMRSuXNAAZRGmklgTeRMHloqE2PuaC4GaJU2o2IcliyWNoDCvb7btJnr8S1
TFifQYxGo9W7ckAL30RjS/Zmg+DUwv1ItQ41EC9yF4SjfEQCZTijJVFQMuuueSaGQrtSkURgGfBj
UJ+95pLAOf/JmTKZTRiRnC7Ry5dRvZPnZnhoa2Pc9VyU70jkMndGqdcHMUcer4iqj/q0/2PGA2w9
vZC3qAiCG6y+5ZFavXivLflpXSLqTjuPzY1ChO8tVlXOUHEk4uNrkOlR+XmMmScPYY5ReCPOYQkX
ZM5+5xq6BSY26UVRovlNarJ0ZBepjrexQv6XjO3JqxLduqP6mpExYKjPk0LVd87L2sUtbn0byY56
qpLe/DUolAQwpVVb1RLzV5SZSgsfAYUrGcDUObMiKd7UnCrzpJThnokzvuYTzb8bJeC+CmNXa+fE
foC0RZFua9aUOJSYWYb0APKFMjWBLZnEyA2BUtwERT8d69FqKTXBM3Gq0sLHzWb5OSFR0vPlKHLn
HNxDN4HHbVm3KS8OEHpjYA7AIYhBV5b/NqqIlk2EnDq9aDoQHCFFofSpoboEuv/Lwlp1Zchh+96g
hHfxmkFqmOLefAezXKSOQtr7q290wD27RJ9HmwLs/FrXGkL1BNEuyaZS/dD0wXwbSUnioUNr/xRx
FcFWSvriG9EvJlsXS6W+N0BAOoZ+pIPBEZVvitR1uO9FThFiS7qiJCAJMyWx3qdUhPjMiBJU4xEM
fpdZCHWHFGhRPAUktvcQ2L/VPvN9PZbZNSkBSNErnYqb1qs/kNIrV5Y6gsCBCYJ/njjcq2SwSE/I
B/G2Dwk2LdK/CsPG6h0Lqwk16+6PaUQmsWh6vfXLQb2Rkqm/Ndp58kS5VG6lDH60LmFnrLEnoJLQ
TWRAWrhLuftFsxOOL63YRi/iJATXhiShGeKeZYvsyGeBr4s96BcESviIHXVSk72BWmrZInAfP8nF
wagSZY87Wre7gAiKqGYJluin3QpNea+itNj6SdnvCE1ArRvnWHWA3bQHoVRrJ1HJ2eCzi3cFUzNk
wsiefSO+GiL89ziZmvkgN3iMAJLjbbDM9khwYO61lVTxYJCeaHoB24u9l8LWTh98huvkv0liqcQk
jAIK2gRZxUSjUi4snTkxx6uI+q49KFH0TGZp16KqSoNr5BDVQ42B+D5stPhHxLU1eSKG8KIUQ3BE
VpTgjRkY8pp1rMjW+4bpCborPyva+pU+HVQT9FM/pLGNR7i/zwq8DRsBEvhuzJGK2CXc34exTJPv
1jxV8LLlcb4Je5mhEcSNeYNnQdupeRF6Td5PNyKxdR4WCjjcQ60NT7LctlCJm7F9a62q2TdpKkA9
Qlvb+GP1KwP2/FBIZnMl5UVzBChQMK1WoAJwXbHLaZn9kAMxEr6BmGrfkIUUiSdGi1sKj2vZbLQ4
q58Liv2gF3LQXl5N0ZJPGsA/sCs5Az+E7yHZZEJu3goVjdSUa5eQuPh3RFoq5ugsBT9ktsqtUBAv
zxw0LeTe/N3IyG9yJbm2Xod6klqQX/LoZUnT/iwXlFfV8S8RVmj9bLUhvldwXja4BkZhV6jl9FpK
Te2EROq9sMkX3/3BUmdbzQMREFgb70YkXgd5zNEmwiyzOzVCodIr2iEGNO6RQaTs6tGQN/NEDq9B
UXWTp21G/vEcM98lf4aA7WkQWKbHJkFHcTGETtyPw7ZHD7E1QhbESkgXxnPeuEPRqleImWVbsNr+
Ue/ZtuYo6W4IbOBhlTqX/cDfmMPr5LqllH3kwx2u0IeGz4sYdSNUSGn5eeV9zXkBQJsvurgAUleU
Ke340dCTlMKgNFqq6VpSsY9T49BVm9q6I/gx2INIINzDT8AtREGxzYD+bhCtgbVORozbmBNRjpgx
CQVW8jirUrzHcho7uZDpjjHMGfq8SL8lPqn3RlNo3YLsLqeOg/mt9FXxHou36opGWd9IhKs4BkpX
bBkte8OmwpsBEfAGLSIjvepKzyeGwJlmgjs2UUH6haY26q4wrOa1MsGFZFqY/ohCnbkTRd1zgyn3
heNG5slpNnBEUOQ/yMynX6GgGMsXqkj3oH3UnVhr9GT2hZtBzazHZsTqrku+v+vqMkJ3aoY2LDQ2
k/GEc370YzcG0PxbGRriFdAcupbEk9qYXcXCtQinicIsyLgibwt2R8BhLOQYG2xCTa6dVp7NB0lg
oi2bnL3cBCoLiWkrPnQ+fjM2C8r3MKa1StIlOxr0n7DZdUezKmVPFom+afq5ucdaJ+yU1ojcKpTk
I/tjjltJqxK2JCEd3mRBhkWO5ZNY34T5pQOdcgU0sEPb0Fou/q/ulVgN4YqZK7rRYD13m0hF3mqn
apc/pFxxueogG7swU4M/VRhKW6nsy4eJUHiISBzoHwkaGX5h2+p8G26Z7HEmZBw1nZaAB5OMR1RU
pUdCj4X/QayTbTAJhtcCTXnqCtEgUusvYKGNVflm6CTzh4+IxksDQfTY/zN6EbPsfANnM+TvoHFr
nFbIluOJcAwDmtF2bvVkqyoDISqt3gx2oI3JvWWVmiMFfoy/cOE95Gj8U4jWav1SSzn8CmhqxyTP
qzcTBcWdMRXmMWmC4baxWDxMjSIeqv5C29Wtb+4VGTTEok10K64cnnuRzTjxJfnsSoUU3wvYH69N
tplOPybTbW70oyfBkQDkUUkSXDaqZJyDmnFfBG3lxaWoXhvDVO2zEdW53y35GkM8IOkIRGvXL1rG
hnOrtpFHlX0uH+wdfkuDS8seqBR2h+7VkIV628o6hynOYOS/iGP2lGqtxkqcVMBQ2AmSgRCy/QGi
o+A+zyRrZ41qJMMJxInTN9L8B+mcf6tpRDBPomIRtxaRZ6yS4g0+KxIeCTAWORHOxEhpHf89grgg
eECxFOymKrF+B6bEZYFUFw2JrpVxO1YqlqTQmB8UUB+vAnFgx0iITaZKDbhygl940lXzqJiKReSb
VD4U2Sx8B9g+PCIpCvmRFklM7PiUe4MMK6fHqYVlU1LZpslZ3NmZppIfXAWzvBX7KVWAsiQK6XhB
+6MJivQFaZDK8x3L18LIi2OVw4qAXcJeLCDPhK2YOvzBag9ECDYLjOg+En6pkya5JoqUaiOijCyJ
gZEtYDA88ZtWE2ew0pK5K/xa/q63FdgLC2KPzwnHUzuTOOKerFbADAnS+o5bCR2x+bbNJQ2rRIRt
Pwuk+SpWsnSHvEz4VhVpJHD8nMT7sa+GF/b5JklXiTx5VjwLbIIl3VZrqdh3BE7dJ2Jk3KV+htc4
VYU7xu7oJRYgzTirwhdOrR3n717aRykH87yb9euxBSMzjpp05HQVcRD3+6uiUKHMVUO/KyxRcXMc
aupGkdv+p6yAOcriNrzXCFi/h2/QXqflaL5gSyvfx75Tc1vo4/QlNQdtFzct+4Ksbwn87YTETRWe
P1NVE1wP+RDfNNiVnZoFy8UtZv7WS71/K1iInqOs6n4Waiu+p2ier3uLjF1qECCfJWmECBmpP3qL
DduwIHXKKS73aZKWR4K5ZtdHkYzPpJjv6rwZj4xvdq0+G8pqGDuPqQ5YqfmX02P5ibzrmyZbjglY
iAY2fTWa9FHdlpTJD7oU9G6SRN2xwKtOIJAqZtdCpmW/BbbyqCQl42BmBFsoRjze5anIySMSeN2Y
4WT0c+D97jom5tdCw82XTjPHRd/U7q3eHBy/izRnVrmBW0ziAAprbvyhax8suU+PQZhlD8THK9tO
EaXnfvCRczeB327bqZXfjG7WXi0zGF6BEPpbJV1Qil1sbdNAaa1NSESOoxfQbYpOT+60buYLF+rx
kWiw8TtmAVJkgPgD0pWlPZ+reTdPKL2MKJOfrMpU9srsDw8q8KXvWVwYtjY2wW4UhfG6BiKK+xDw
04Yso+nGnP35SgNfScyBIP3JCbLaSiOmHlB7BsewsvVSQSIHmoZ3BDWEL1EtiwdwS9adNcjhHYQc
zIK6OD5PuZru9WFM9h2r8qYuRy7AQpGv2BeQJEKlFPbWpOnQGPvkF/cmuTvhSLyV86p1ccaVd7ka
GThLEaPfGF1Yvlnk/jno1br7WRrq93o5Xmu9XG1reAHeLC7JfSyN2VaWGvlNZFo9BNEAZ7WdQoif
lQnvbtY77EJ65CVSJrkJxuONklW+q5UZm5WFV2UCJ7xvuyC44/Db3MO4wVgVzuD0wXtt2nngLNBZ
PoanNn2pZGmZISfgaO2keIo1qM+FTtR2MyjTXdaWyWOZsuUJQDC+6IQ5kjzXRduCXGOXrAYR+K9B
QBPkV7Lrce9wuXhTx61/6OI4QpVrdS7xdAR7BLE1H5WAO9gpqAHOsk135G5SbsdSI49aTcMDOy28
DwvCqxPUfJvioOZOpp5vJqUKbsNMQK9XJaLbzbW5i8YqsdkMhDdiSJ4JNm/87Ioe1cdqbPMtut7Y
xlfabc2QAFEbRaGCh1fpzatILdFqh6m1ZILMTiVYzV6DSOwkcSnsIkgpXNH1wYG1MHvgOYY7VUgF
x0rYMEbINpHiTn8Kkc2JagrJUyRrf7C54ctUx459O7aEygrm7QxB5yZE1XqDSTiBDcDOb8+VdLXB
nFw+IJ0fyWeSuFyus8GZMHXZXNdme6MXy/uebJdrq4kNCC8BXtZBFpBUcuHeT4q4U+Te4LCdqdft
UPB3ILycTOG7MPqQGL+KRCkCp9qd2o+IN0Wp/AZkVPZYeDVb1KPGgcIFlKj/J3hIRiHJ3Z9XqqGM
az6KuMAXAY8GhYSfr+9wQIX5i1Ror2o0C9yIIVJNscpulEFLKHKjCU3w+nJgn3HCsoXIxntD9Tl7
dwaO9F5tNhUsioOBoH0XVFNh6zkgGUEPFeZ+cXTg3Qo/2J37TmcZFSFtBgCfrFK9XvWtK25/udod
wQzMWqb/64ocCauokFDqqUDIKSV/rlgNNdZXqYxKyvjsjkVweBvyJrzETjMX8timfcicZr6oVftS
xfrc7FqmkGchlr7Ayp0cv3lMsF/yCHb6Que+VLBWjayquJisVdypJkWQSecGSISNlF8ow3+ppS5N
WJqiw7syF83l58cX+J3ss6hCapstZ7Lw1XeBOyTaJgC7e74kd6I3CveUqkwrCEiMVW3RiCfSefEZ
OIWMRVYY0p1SjxdUHV+0FEv2HZFN1KEVmS6tSsOYJvSkHXwmd23+Jf3D3MbvaxrftAbyMk6u9xYL
1b/vmKwYGvA/1KeMwc/PMIOPAFyOM2MysYqxnmXs3ZSb8418FRHQNRnZDeFejHLq+p9bicI5xuYQ
F07tMPttGju4akhnH5f8hrfMEZzmgmzixBCnQUQEtKUaxlpWJXHDr6cUHx2qWDHXOkPM8bjVd5y+
ou/nO3eyKRpBW2SQ0CuvXltpiWajhYQAKsn1wtNWDvOl8I8To09bpMHMYDw/CJ+fH58ic4FKFG3p
aFKe4R0ZfoF1vjAQvsoDkCV/bGT5ER/K59C5qjyJaWRggt0MJNFwHe9a7rv+3u25ayHdIr6gYv2i
o1ma5PinmhpCJmk9LMqIddos9NIx6wcxvev1n4XC5XL9q+0vjMAT3xZtoaumGMSpm+T0T51Tw74S
wYkiz9V/lTHgyuAhyA8s8p4pCk4Lt+f8oFhk5Z8lQjT3scHVhCGOEP8qDiI8TdGeHdIB7GyruaJH
LumuuiBLWOu9QRHzJzHoEskwJgLy5dd8eHfEHwJSMRjuxMq9TK52LW2gevxSb5VDehQddWftDady
L7Urn3qBfM4GM8eie1vHURQB+dhFCeOyfw/elHcwM4ssaQ8R0wNMuuitDXe+MlzzNrhbon/I4zom
TvMof7Ocwj3/yE+sBpqlyySIGvzVFFfPIEpMrccORgiP9t7P8qZV2SMlb531er6dE9/7p3ZWH2OV
GDDoVNpZKAAGXsRScMxGuvA5nmgFyiBCJCJPsHxIy4D+8EbDZBhHGBCIkeTbNn9p5X0Zvp/vyIlZ
hW/BtDSw98isxOXlfmgi1poE/lhROZi8QRXI1gtF1Asj88QAYWxwfalKGphGY/WwqCDgee7QVGGO
2yBVAYxPIVY/QBfcAei98NWdemgcO2G+8UUYdOtzj6CftZSI+ehi/8YgBrVg96dB+Tn/3ORlX/FJ
kscQk0ycH8u2TZWM1YMbDPhDZoktu3G5H/I6HcjnZvSat3kfuaEj3ynb5C53F5MBtffb0RWdxBu3
2V3vTg5WHs94Ov+LTgx9Q7JkBSk5uXOo9D73u+RJWL0WcEuc/84FFCjmS1wjqZguuRxODRmgegr7
aTJvpHUOjC/IglQKGmuExKY5bQ5DMf4635dTewXjYxur73jQyl4qBCKAZ0LQ36Kd9i3ZWjfda+8a
94toV7u7pMI/NWxkRqfM5KlYGIY/P74mUQJBb3C5qnNEpN2rMChun/w+369TgwbjhKQsAuivOsq8
9LHei3npWHpok+RpU3wm9ri3s6YjFfCtAwAi67l3vtW/Y3E9VhkYmm7xWWBiWn2ABL9rpdalFSb8
TryrARv/UKu8fIthBwLtRIiIYXGwq9FUccD2kcul6eg0xVxS+9LKgxkOqm02yJ6oT3Ax25rGZEfQ
ZglDjw2Ytq0Vaa7PfexOxwZ37Veadq1BfnmCrquZdhfV4s9syLUjM3f/kKMEorBes+8bR/kmgV2c
2ZNUC16IiZgiNUHDWZJNi2QFS5CkkwrrgxTibjr4Y8KbvVaKqP0tgoLZBZbm/+jbMCTNuZjczgf3
3Y0AnwotyW+C0IJS1gJLIhwjPoKvIvjAH1TxUcoH6c5v/Gk7CPp8qKKg3vPWVGBCaFAsU83gvQ5E
LDQ94AhK5j8lmFbP0kSe7ibg6v2W+Gt9Z1DHfdBqXXrjyjl+Ar6eO/NkWgfUTcSzTUAVLInSD3Nj
/5142NI9/2r/aqvXr9bktlcU2Rayj1qdsGqppdqynEmozz6poT2SAeVY35JDYSd2ZKdv6IzYtg0w
Fe32+ZLy+tRH87H11UeTmlYdEQRbOqnyIrR4LqXbIL5wIjq1r+E4hPJDV0H1i2snyeJjj/Q8rJze
S47tteIM29jRXxNbR95u/QlsfQdp2JkurCOn9sLLnoo0IIW0JktdnYrgKqRqNdeLrD3Y+eM+OBDu
4vUHauQ2rnnUqxKXr7bhnH+lJ3apUAZkHcsFOH+WzM8TUWUIYqRSqKPUY+3BYz4Tqn0cxfhJ0+TW
RoA1sDn+92YCljNOtbKBtpXNhrJqlYDkKBbNAYmujehHcJs/3YEUl7ehYuNa2cGuu/FfLTvaGwcW
sX6jai6oCKQffwP/zj+Bdczh8tQ//ZjVvnmY/bCycor+g629z3/fN/QXkBmb5jrHBH/RsnhqXraW
GxgcWIsZazWOiS9iR02Gyd9XDfwAa8iS33jpqPNVx0/HLPJbsEpY/KmshhRuXWFgTHHW4Z5iPzu6
XdzM+9ST75a4z9k2Di5ebw8Yhzd8iy+q6k8NrY/NryaLmKAbOFMKdyVWuqnSvUqpMtC+Kf63sPkT
aP/WPLV0VjcJSeGxKsbft/xha6mpGUJTnzqtWb5I6t4vn4r235/wPzWxbFU+NMG189gvtmzHJ31M
z97rRN8Y9X9xi2WKkk7mHcZc0Vxr5vvYHKsMEgTgSOkGeAaU1OnCEn1iIuUZ8bFz+8JHuHZHGaCA
M2RXhSOW7yLcyZGU5ir4x9P9/7d5aSZJh6rKnMZq8eWmkVrioJBEwQ1CBXu+NuvtbOBYkWvhwkH7
1JTN/x5a8nKmV8i1+PxeujAzJ4MdHN9TTvnBZ0l2cq+/Ig/6On2ovGLfc+tTsO+57S4cNk7sTmna
UhUWC315aZ+bhobQqmrFrJ2jQoq1Qz9l//5UtnjIkKYriLykdSSqnkh9FSJ2c2SUx5N6gOe/CfTn
83PgqQEhES6ksLbL1FlWMwWqBTlNuIfHknfdt/c1Recpefq3bTAOOCwoLDYULdeDbkpM6nXASZ2m
JKewL+IZbgRWzbiuLzyyE2spTaFkZHIVMTqs7whI2fajngQo1nDZhoN/u5yZ5h31+J1wXz7Em8S7
ZPc7sYp8bnOZDT9MDr2eaGIMhZ9VhN12tEs93/G97Fp0uICx48Ol2f3ryKM9LvpAjhs6t9Kr9hJR
TiXk05hrjfbFmCb2ppd28qebwIRF0qPKgX09gYPmExUolg7o1BdfyV7iUbnw/XwdeEsv/tPEailk
K87JBTQS2Q3mNcyWp7kRrsqLV85fT6ucRSSVEyTFZQ4BX3oS5JRkmVN9wjZi8GVx/lumvNUCLzk/
yk88M1JZLTw57Gww660nBKCDupVz+JHR1BQt137yv16FcDh/aGH14ivk12EtY+BWeziu1M7R5XEA
j/Po93/RFWYdclglyhDial8kFhpvf6l1ULC0KyKCKsT355s49aVKMFKAYWLWZepZvX+1TZCRVdga
R896N7zcidz+qt5BVNwL23qDtuDZ+nWhzeUBfT7EELKi4GOlsAIUY11/EOeMGmfAbVp+XV6PTtFs
DC9xoUS6XF0+tNvwuLgbaxvJq3Oh6eXo+6Xp5VNiXWddXNdbSI4olSrhkfYI6mbicHSl9BAQOM10
b1i4T4p006Q+aNOFREV8U6Ntpa7MLjz2E4PU+Oe9Lln3X67h5qSKOeHhW6Dm+YTP9nsYdRfm4GWc
r3v6sYnVKC2MqulA3ZcO2RukylTmmyz5Xj4WO1IJv7c1gZYXnu2p1/qxxdUuICQsZJQQFTvaBmmk
02wWq3f8aEDW2aqP0OFsgnd+SsKmcpOf59v+ajdfMoOXRY2ZjCl5fefoa2Hb4zZcik3FS7uXdjBy
DyU2UiQKxNUjHd5E/iY8csmwSe/Nq8swkJOv9MMvWP75x+UnlSQzxcxGYf1Xkb+O4vfzXTxRXfjc
xWUm/9AAcEjqiLFBA0K/ncOjSvaOIju58XNE2e5nAuK+R83X4Fz3j0O5O9/8yZf7oXuruWgYAqhe
Cg94qBpymAoEYUGbXpEN+jsouqtIkl/6Qr6wsfxbR/s0iHVuHIHkcNEpk/e9xIR87LNZZ2YNlC53
Mli8f9JfljdjfAdQbCs3HUSZaIt8bzNuyYuyi6d/5oxLY+vL0sVvkJcsEI6EbDXXm1s5mw1Vx5jp
ZCVqkbrI3qU4kNy6GraJOnjnH/OX5XhpjJxvlW00W1px1eGJhLSknrmha0QBz4l/T8zPQ9Q2j+eb
+XrhumpnNZiQnSFfidk2a7e9Yx64YvGEB/0usssXlFF2W22EX+ebXH75+lV+7NlqACUDHrQR04wD
Wn6Lfe16LIP9+SZOPzyNQgDzAJuy1QSUm34ZWxTrHcWct4ZcOVIz/sl65PTn2/kytS4PD9QTN7vy
X3LT51HpSyHaFJKwHLF4J7F606LuswBzdf2RK8AL8/jXFXrV2vJlfvjui1mo4SuVS1WRfA3MapBC
tCOEQLfeqLtmX90GF9Uiy5P68rI+9HD1JBmFOgV29u/qtt43W9IFPGEr7y5tof+qTs60o6+OPZUy
jFBCuIVP9yPOdGmn7ltX9y5v1i89xfVWWkg7wYJ5vECqWgE0luVJO/1OvyW++zqcqdZkXuBdxBp8
2W58fnf6aneFd6NWA1RvtDri2HaRxrogo21igm2dRci/NFiW/+G5B7r8oA+DpWyzhIDloHI0Ub2B
TncjIpDEFFh11WYGaG5U6THyWwSt005EoFk27vlv49Q3SPFSXPZ27CnXZSmzt2K/DgTKcZ21iYWt
qQ52Ph/+i0bYQHHdxDZSXzvlS22oFbWlJCUoLyY57FbzPkuX1tsTExaHCK4UZNYf7ghX30BY92XK
LQ0Vom1/reqb1CtsywVL4bRsZchCRBZ396/7RZPcoQCigCqwPrtEjSxUowFfIPGR72nHGiFl1z6e
b0Q+2TH2S4DxTBhH66cXtSSzGDMHZf8HgQLRTrWHaSMeYLAvn7pt2I3jyrcZUJn97MYbO3L6I0X8
CwPl1LfP5v8/P2P1bZQqyVMl8klOAfB57MIG9sk1rHh5ljkxJj+1tPooBGuQEhEe59+N6fAiOcmP
ftducFyxhVBcMp684tv5h/x1t8Z9/sfeLS/hw4fYBmSIhhi/HHHbuZObuagjtvG3Ys8W9fmS8unr
BdyqteUJfGgtExirLa4AR75v5U3P/hd8astmV0UR0h965tRyS8HfVLcWwRPChQXxYvurxV0fa9Wa
sqRmnoseoKqpdnaf/1SuMvud6A7J1myyeOuAE90lGtGJ3RkHY/4gWI0l/+8v+9DzENPXzArCKJqO
aNc3cz06GmlKliJcGLAn1sRPLa3WYcIw/NpSu7/CzUOzNfcwpylNN7vzI+dr0WB5lx96tJp3WnXK
EzHBcdlNdrEjltPJOBvnuBUPxTFzM47JC8+xtWPiZB3I8059YRO69GS1iHz8BWu+Es5pEqJ1foGR
hD81kUDgUnDHwX9rmhgn8VXgP53v88kPFB0asDAog9wifx6+ohmUTOhkMFdJejP52vPYmB7Veed8
Mycnvg/NrEdpqBNQaRS1E9ciYn5l30rahRPLpSZWt09kB5h+YXEKLKLIifRf89BcWOJPDvgPnVgN
wyLIfe7PaKHHn45VngTPn12ak/R06Qbh5ID/0NJqICpaDUw7YhjE++VE3TI9S+7/YxN4ukeQD0SR
egWArc9vv/b7ssbSXTriAT68Jm9+ANlydadz4of2bcKJxInkMtDr9ALEKWGpgaoy17if2+0AzXfg
7SvYSBAn7OSg75VtuEPddeGTPjW8F1gaFVsdJfF670leFjloUc6VpAySJSoOYX0dZw/nB/epp8ix
RzK5ckdwshYohUpHnlE/1fAeCGINDWcYrlpF2HRWfmm2X17Ien742NRqCIKSQN9uDMwPIKy8dp8c
0Hdspu8INRA/Xb5aOXHeQkXzn66tBiKQ7RlWRYxspTzmdWJPUeEJ5l1W1bYfapd6t7z2M71b306m
XJwNUgG1Sr7vHcXLvdCjFh1wHcoRwbl0LP5atmC6Rx6EiFHmFpZayedRiDVdgb0E+ewf0SiXvNtl
8Lcba9tvp92lrcLJYfKhueWff1gvRbkzcolMZmhq75p6TRw9mOlos5DJz4/Hk5/Xh46tRz1aH0Mf
rX45Q+oHbbfsuGa7o9R96fP6evn39xGq3CRjDWDLvkzKH/qUYNnBucIjlO/FelMca08+KJ7qlnv2
HhvpW70TyAqwp+vl0khy/Z9wZS8sLSeHKNXi//0Jq7dI+TUgDy3NHMyJrijtAq6KJAE8yfg2wZA9
/2hPLTJok/6vsdU7LMeRTOmGxoQw2xla9X3ULiryTo+T/2tjDcaLeqQ+CYHn7M57R3JwNQ1AHuzm
Odo2zuRotqHb/e90izzlfOdOHk8+9G69HMgW6HvFYNz0nuIRBlfGXvGc/GjshQusbrIbwxY92ZG/
12hy0vGpf17Wh/DHpQPKhVeqrUaVBaxu6nHxOsYkv7WEfaAYHG1xVm4jP9/ranNJzHzqjoKpwODU
zGRgquuDGVC5KslRwjlkCszE4wF8XM5FQJ7tYs/r/rsO3l4auqdWp4+tLvPhh68ngGpGljWza1k+
zWT+meFDanw7/1L/Spe/TKofurZa480BRx3Bi//wHVXA5OVeuuaV3vY74mwkULf6LnSFX8Ldpe6d
fo3/eair1wh+cFBLjHVOnlG4TxrzVkxAmmhm6DRCuW9yaX++r6e/zv9tkJL+5+cpCVpekF3MW8yf
oDNskJU551s4/8Y0ZdUlQGKjEGR8m2mQ7lOiIGLF2ke+9V/cRvxnYEA+/dwRbVImFAkQOGuL+/ZM
csjCMwnoPd+Zk2fHj82sZjN11guUgDyvidnak5zqxyIUGO3oLnXnbedgicOGwsrrnW/45HuS0cXI
8KoVzBSfu5cHI6CSljJuChRlP1RqdhRzf6wvzGdfJZvL6vSfdqzVbkmCGaKly3hYuPw5dw9CbOuG
m9jFs4H8i0rC1riDIQEhc1tCy3PPd/P0BkNHXY18nV2uvuqnFpGGUtXsZzB9lk/ddmG5Vt/1zfjn
f6g7j+W4sbRN30pF78GBNxHTHfEjPZPeSKI2CFJkwdsDfzd/zLp3cwd1Y/MgSanJlKpU1dkxw8lN
hYokkDg45rPPO0V3itnPikR/eHK8ut/e++xsjfrfhgVX97BNlPOyCeYlsnBN8xPM6E+fbFr6r3eu
3gAGSSxwbl2HZ8ayXHlz3e2PtWNkZAg1/Cy4+iN/SHv1YHsvUu/NmmpMHizZTEDpek1qmJf3s6D4
D+flv26zDxqGKQS/z2a+CI1CI+9cSX6yrn98zpjUfVJ5CR1pf2GjvK6UNG9zsuE9EnYHhhm41Gut
rRmc1ntvO41e8BPPeJpm350Ar266Ny0iWnUHWTB6UylVktxFk4Bo8LNI1I/vQp5yqpHGodyrM0np
Yu7phIcSL5+p7d0oXSjOz1b0T+6xm5avpp2Q9NTwzTyd+IRX2HvDREBaS039b9l5Dv2hhqmDmd13
6cyB2vc+IRmoh6dxm856Inp/vDn8KMFKJca3Wzh7CZg2bqBYVBwl6qWyHOfxpYbLI2b9R2+TzuRN
fnKnLjtY+Jju9P4vSd4PANFemnr/x5tSRbETN/mSF0MVooa4989/nIZfwJ7kv9b/c/qzb7/29o/+
cV48Zdd19fRUn94X+7/55g+5/sv950i7vPkHlDrEYS6bp2q4ehJNUn+VXZl+88/+8Jen3VVuhuLp
73+7f0xDSmNEXYVf6r+9/Gjz+Pe/abI21Tr9gfrMU0UT59MP/uZFdkYzj+hPMel5likAm1LD34Rn
NPuIfleqLieeik2DMmsK0Fwd/P1vknM0lfQ4zpQkoYyebt9/Cc8oypEB65omAg4EGTy/9VeEZ/YD
lnwvQnZ00kzFv/Rl76smFKpWxKnRgns/BrvbzIZZepWgPGNGHHKT8ouBNkmfgaZnXwFW3s7Ln5mX
0zR9tbkwLljLhD0cAy4o32Nv2Q8oJtoxFCk32gAv0ImXGgvU2ZTT8KenwLTL/9Gtpu371eovrb6k
WyRHmdI2L/pGLCO/KWatZh47uXWToVYmSrWfvZoTF8+X/yVr0os8zGrx97/tpxOmByRTQhm5rpOS
IvX19q5+XCns5jwgSJ4dB36IthMGfgq4AB/qrcUf3xDU+/fP+fqO+p5boGejkiUiEi7IJeWmDopq
OQp6xlXAswuk1OKFFcVwOcZMmkVdFlw46Lje2UBQwCQm7aJMC2dp13W/kcAkb0vEcCP6idL4wWtA
LSEblzf++SiP7cYaSg/ESTtxYcMovhqToR4XoehK6aTtHWQ/EfsWpYtialVAAnKyh8hu6RwanPbM
SdmUGrlp2icUCSkGbztSZmpcSoRrRCorl2Prt9VdCkbXaV1PC0HoAWWLk5mshNlwTkwB+mlr088T
GlKprKTQLpC8hcILO7lv1TvQCdKnCeGs61ZAsxQKZHE8GDA04JbQCKh2qLikowOJvy2g/mlxa7s9
kGaEGEpbeoKDF5z4UZisLUDeZ/aoSPqiCcYCPfcB8hqq1Uq9qaIA6TCCM/oXmKaIiRJn068oqwTM
qZTdYxob5UMpY0yugesl3ZyIo7pFNBqAbahZdJX1OiRiSuu0s0geq8w1VM+5kZM8v0otpangoOjS
R7r/PWIh3diWiJEzsMeZKdVwetsU/x4unxq7jSTaHmqRo+J/GnK/1I2wXCaIgG+BIXbpog2j7pPW
hjUE+xKVDdemjRwp3FCxEclVUNZE4RaedBEsKMoI58hfFuciJ17hjhZyvXoMrbYuzaxxqf9JP2l2
El5UXmps+tHBD9D7EMrVkFIrGgHosHuzvy1aX7rsOuVpiLVgVegDRaRxbaCY3krppoiVeq7oWazO
krF26NyyEZ0ribktQ0ck5wYYsq2oowzGWdQB63HkFOvHLHua8zz/0dQLf20PyAUs0P5SeZbWL+G4
ksL/YARGm8wQ80xuhWyXlxQlDWe+Lg+rMR2MCmAo1GV66yD6qzr6gjPdKtSFAWJpVo8qorFyH80L
qxLHIUfjlUSxX7Ds5Cb+MEh2elsiOjsrg1K7z9IsX/hxTh9a2DkrXRS1W8QxCtGeqW7ZZrOnIXPU
j5CetAszkoptG5vaNeFt8YHKEwnQI3sNmNdIJbU5avJcKg1lWxh+mC37wUvXimfF11WCtIPahPVZ
QMI5ceWqVa/bMa8GKACtdyNKByBZZjiftNEYbiynwWmpbGuhgH/bxE1qf6ANrL/2qX7wZ32v6LdF
01SLPsqsTdLH5UmP8t6ZDVftg+M0w2ffGJLHCMLZRssAg9bZ6J2HiQ1wXukVrNwK2PIyykV06bVD
cJbqkn5vN3184mcRLWbCHD/7ooJNG9sVpH8jOQ1CSdCNV1Hjg2ztbBwoeGvHrNqkcQwrzxjrJfVF
8qVcGJQAJ2TUkAU0qH+gI3NtgazaeEC3NpQzKgJh+26RWMa4RL/FZEKnOJ8jLY+5ksfQvttmnpTO
ox+r9IAB9l3INnteFZX03lW1fWkDQJ4BOotWXqRiREudtTY6eEqG1+YztSNIxx42bPI09DeFmUP9
NfxxVliGv4hSLV6bbe6t80a0uYsYJLRYMxu2YWnTNp0TDZtVGghYy6jGjQOVf223VQ5rsuoXau4l
xyEa5csyDVtEJAr5wx+fA/r+MYBzjOAJ1W9UV2JH7KvOQCwVpdK2pWu21dLMyvNcta/lRD2m+Ho+
ZHRahupdNuhnYXPjpzLgnU0pYyL6F6YOk7Gz5l4L5Ce7VuJt4EQLlJSBm54EMUGmtVqaLhysWeN8
Tjt5WVVEv+2VJ4NnsoyZSDu3lbRZHoAVkK9Dq1/JgbRwtPNaKPOaMkQzuLBzumdSGxpRjxz8ZaL+
NB+wl+3AE6MODyMJQ4rmj++UraZsSzcYHL3U8Mzp8qyNRbHMV2CPHFcbZ7Y+K1Y/iz3uu7bf3XTv
vJfsFrq+xU37ZXJjljNtPq5Dzvt28tn/jJbd5H69NmvePiWF5W8NDC/NVQGCuuSRuhn6LyDOPgxB
e5LU8k98jp88G4VIb2+VJSHnv8OzTVovJsJQQbmwZumJgtxVfK1EPzXZ9hMEu9Fk/hKI2VnC+50v
dI0FskmaEetJOu8oqhlmU7kZbcfM6zkcwcT19RldkHO2iAnWodAC+SfYJ3ue43ffY88HnpL+cLDx
p4zuWtWSm8i4pSX01z9esj8c39dPuxcW0UVS9tQIT0/bz0PJIBMyrqfHxERZ+tji/tx4jnn+JQfu
/zvXjEwzL+j3XbOb/AvSoGEm3jhnz3/1VRPUODJBKpskJxWaqqhS/uacGfKRNWmf0TNmObQaTHGc
r86ZcURZGXupTdpvytVOFKuvqqCKdkQ5sTx9QAux7Rp/xTmjeHhaTq9Wti7TPqLi7CnQDqijNve2
Eh9GOSh7n3ijMWTHuWZPKsuDgAHZ6yOM5bS1Y4ncjuTfsgka52ojlAu+vLa0MIdXFcDeiVAJ49wJ
y1u9a4az1KqBYZtSaW6nA5bSQgNzT3HGeB1JXfqx8HrtgxNkFloao/nr0OomXQ6ZdmGber4tfcW5
VXUOLMvxuhNqGXLb1XWzXRSeoX3QfbW5Kxsvu2Zc9Y/kt9rLOgpssLe9f+e1Ughz3RnblQBdehY0
Q/kQGzanCmrjLiqE0ayyfPaxKpaWWpT6czmtqJpFBOosgKW+EbyTK/S1ajGzkA9elroazqp4TE+q
MrNj4IbQMLNcKzhPPOzpzvcv1Ty35vD1jGXSpd6qbod6Bl0Ll6jpymUQqtoqMdp+a5WD9lludeUq
qopykYp2WPX9pA/jedFdiqD2sOksE7k7BD1mUukDR9XCahZ5Tb5I+radRW3VUftSCDilGa2NjuzG
UNEhrMuZvDYocaJLPNK8rZH4X8YGUR7DmmkSaF8KnYuPTT5ptgdxet5SJuKSWHbWvhJK8xQUUzCX
Ij1ZUVVfrAyJEgFZiQtrlUPa1JadriNo3BDS0oYRkm7l9dHaBqsQu/QMWsfDgIk0awyY8vNR4cRO
vNxijLKQ5nikqGmmVvRxrZei2vqUjdxVsa7MwfwRTzKj/KLNYm8RQXdeEFBQPiRynS+kYKSihG37
WvcSZ0nTv7QKinRYBL3sQev3pNAdY69c6AjjLZM0RxTazqJ5bRIJC9IuvAgGSNUpdY6rEgXri8SI
/IXVpRCt277kJInS6zCkPa+JaBAoW4Sgi1Dcd11pbZoC3y1N6/LXZpja7zPFzFzmWHVSAitch8hb
X+a0s6Hoo8czPJjOxaztMfVQ/OhBWOY66MS8/FXVEXzoEs8/TbTRuYAb1yOUglmTQKnfVKHWLu3e
EWvT8uVj8BDIJihxv6IDKl3LXRBv8HEhBdewqkXTdWvF6q2ZJOxulZQNmitqHK+QvR5nUuxIZ/lg
a+d+bbfXZYG7B6aU7KxuF6eOExgnplGni0zyopmXD/FW8YfgbqxFhX6LURtfzD52vnSBIrZaPdYr
aHrluVnLVD8bRb32Y3HdVXp1wlYilnY3Dpemk8ufS6EEn6RMHY6DXpGPY0Sq1okWNOvMLruNXHmL
IOirx6xwRO122mmB/LkxWPlyRLMKCocnb7tSsReZyG+A0jtbLwi7TaiZvwZti3SEPSJpJWptBVET
LQCiTBt5yADntE2LPoxtLqXAGKD168YVL1FsI0UfVnT2S5YblM1w2tg+NS9Aw8/i/szRPldZFbo2
1NbGBIk1pOVZKYBlWGOrzC0/yK8KWytmOmtSXkhppssLP7EwTCdI7nFN4GORNQ1eMqtvoJEgNFwr
KPoLVSTO3BlT/UGRNWl0qzjwF32DsNEoKaSGDc2+DTRdnKplrswVwOOonDhoEKUgLlXhaLd2MXib
qHBwVoz+E3xDpjGs2JkfWz0M46T8lNux/BRB0Lyj8Fk8sSL6rZSk43FYIOqDwpFFz1it4orVHjO6
Hi9Egv2ENmqyyM3M/iR3oKKL3MhP0RFyFkES5Av2CWnV5DoAixxlRidqnVWdC+smiZ1+HZQeyRNZ
2G5c6/asp4lp5sCluC51u12jN80qb+GxmHXVualzRktOtXC8xluYVR+ek/CpNo6VOzddG6LJIZA3
XSmp1X/oK3QuVM3vTwr25rtUdFKNx6eGj5aPfvWxzVYLHk31/Gjb6346zByjUx+lqIiME0lErYqq
eiRfI7gRPzQl4jV5pnX1aY33Fy+0MG/pIAVuW4hL2xG9QlNfYUnHvTH4J6JN80ctS7IHHDinn9W2
Ax9s9GQtd4cwmljG4JQ/6mYeffF6iMOLSvPS8t4fqqBjOZi2uqxJTRbnaVbm/oI6HV+itipE5iQY
nCRCtTUOL9A28C/aIrIWuhDeedDbo70cBFT4ZZmNMe562KszSwK2Ac9+7BBCoys/nCe1rZz4uaSu
SrpJT/O40oEtG+1tonfFIibigBIExeCZ21SycyOiXl7IWhTrxBZS67McJXHp6pLW3aCTQzaRhUZd
Y4wABdAMC0U1e8hwhQicDEA11D4sXYuKjkshCeckbnyZWuB8CC7zyFFaVzCRNrYmQXS3Igesu2ef
+YM56akgpXMK8c0+VXRJOQ+KxlznkQrTOo6dR3DwnExI63RPnSk5NML6NSqrvtTdCDmL7rsRqSo9
FQoqHqMMs8EPfSVwBQfCfVeV8joXY1gvYjkNNGCUtEW6osAD7FpkNuByJitZFsh0dV2dHXfU4q/8
PO1vbBpIz0WWic+xFQb431lwGfcarcQxDtxtF2sebqo8pOjbFR4VQQWX6+zOO+db8F3Yy4NLnajL
E13d4bZLeEbRNP6jbU53m8SS113Q8Dd9KK9jSYNQXFYIK7A2153VZsd62HvncVnYq9wUo+by1m3i
HRmvrq6KBUBtewVGNvFnMrx0mOzUYVvEHQmiP8pOUyz83EpWOtWiC7syw62dEBtwKY91TuD9Itse
hQ5ZJbSeuimk5qtxf5NL/HacioJ1jleso5mxEhG0bWwnxTuXgxS4aylriFFxkstW75wIr+bLhFyw
q/vs2Gep4lU3fGsAUA+xlDPseqsw9hYTgNKWafbIWvVJx/Jx47brXdvmIf1c0+a7v+5MrAMX7Qfn
BI4/kmvTj2OnCy6rwaIetey6ZcQEJFRaEGiRq470kbAXuc8U6tKqLGZC5ov6FbIYlnDsM73mYVgD
Dn23LEaUkFGOT5wQ2o9hxGeyntSbrGYeyYIvLsyyWNh17JxNlte13/Iynh/aHKZrK3YslgjRMfJE
H03LtePK5C8Mvfok50EdzmS0AXtXD2IHFore58tcoYjo2TZOB6L3geBV+DGTzx9GadtFYnpiyWF6
+eo086knSZp5JhuomxEFRjvRk6hxq+36KrM1a10TCb/uu0a6HgyrObY6i1MxGZSzuFCjG792zEsp
LbVzQbvhGYFSb50kvo4YHcpmW5I52CI5oCEHgNYWNep63cRdvqnjCNyWAoY+7orqY2YGyaWnIzio
G4LypzYbUuQLi4zuN6+9r6L4g68WzmbwHJgzjtKsx7yGbITOyNryOnWB1J0/M4qsP9H6FDi6I3ub
povMLbW4zqUYaW1ExT781ZBifZ5WsjIjf5Et7MFg2sm2t9DQCzhV1aF+kCiGQUNoQPFDzYMZtmC5
HJTRhkufIptpa8rEg68Nag7ralnVIp4Dp7VPGnCZSwDi5bJrfPVR7ZNsgYXuzGOp8Y9D7LuFwQPP
5CbpPiSod5w6bedcSUVaNYuUg3xbIrX8VDih4hqSb98a5ZieC7ksHqamgE92KJUnQGlCtCFTWWyT
pqrWVhHbKWI5ioV1J6sFsalMvlSC0EJxhJacm0aq6KGo2C4ebXmw2dlE/KvC9ZWFUUkpah5MS0fv
E8ltg6inOi7NKsstBwLhJLctY9oifERAjKoo5r5RBI8pxPpzUiPpA+FhfepXsgJaFGSvvEpEgGBn
wgHxGVHwpt1weFn3uWcgRpFRk3ILGMmnzjWvvA9mUtZE8Rv0Ltyu72ibK8oQcZc6byOUeanqvPVD
WbJRMpG9C5GjZGt4qhnCcsMemBtGrzN7G4vyMrvX9Vu5dgZas50wbiZTRx0X/tjjHfpgqmJUQgWY
/6CMztjHxnClhWgLLfsUW/9st3l3aL5QPFA4OB9RqpgX6TiKO3wVtiQ5R84A9naYXMn2dChVmTOo
qxq9M3OZZjG2DA5GvazaxDuNGrxgN8i8Gpx5LNSzGLEyMoieZVH2DdjFmdthXX1C6wDD3FdavimU
dhEtoJtzAx3A5HysB73hpPWLaDEQ5RZuxmEBmTGOZR/frXW8WdXkNOG0vdag7B4Wpw1iSBeIysXo
I2iWfx4j73HR+I4FLF2Mp0pjJfkiMLWsQJModU5VIwxsVzGJaSGCWCbRcc/+vw6UdFwKwx+IuY8S
kh0WYglL2y4jTgYUXppZjUlvcIyltj4vU4M3rrWydKZmo1UeJyLWW8axK9NZYmviDlW99Kkp9bGe
td4Ijr+yU6LYnmnEq1AZjY/qoKK5l1gymPvWspVzPZdQEvbN+Kk1tPpRoHG3SfS6M4mLqn63ajq0
RNykUsJNWis6pStK522KskDiQ0Pz8nRQ8uyTJnxMBjVUq4VhtYj3paS2llVsJbJrRqSiT4suK6tF
SQwhxFlPBmnOdtBwrkOZAhmIWI0/FygWdgssPOlBwSlTXbNwRm+mU7ARzzLZk5H2rIU3HpNvcoI1
nMCOxiAL08zN5Uigo2Oaqv/AJsp539lyMpyNhGjzOzsqmRWmLXxxqedx0rm616bNac6pIy2UEn+H
pDfyBIFk6+aCqr/8i5N3yl2nW8NpKihOcXtNRQC2ipQqWNl1N14TqhDtglBrIzaRVPHQ1ZAgKNIj
Ma4C/bZ8c575kJjXWhpP6U8DwsGmzPO2uwzTyiGtrQZ5uEYPELSCbqAbsuxh0fezSLZIC0a+CJsF
QolWMivqEdJ37/TkMi0f25k+a18+CVKVvFiKb8DeHTU41SWAkQ31XCwsycvwiWmSreexn5fZGaq3
LQJanU1jRJUE+hYdGfNzKHLzwc7R6MNC75On1ArCDwnhgs8juDuiDL3RbtOu0b+0jlMlLn481ZAR
0oEEtCXs3LUZpn2/sRM8hSCQQwKgaVc/pZJoaPwokmxbsO95c/Ku2ce2T6y5CXA7nDOz2hPCFcoq
yfRqUyI/hoxI3ciLovXyJ86RweKbw5fM/UGcWxCIMN09raGCOGnHbTwiF+FyhA3nnjcqn1upV5aD
H4/C9bWEskbOnyuNkkrMdnjH2tzqVeeBNMhwHJrFcKmVqXrRp4JmKaJZ+pnfGuGdQZQLZViyqJO8
hYSbaMr6dH6jRYohy/KajSHeHyKnmYOrjH4K+fzIsM7VfED6RpR9f2H2kXSla6H04JRqcVslnhLS
ZaP4l1U1+pdSLHdX6KmETywSk07awqFzMkj6mVXZMU2vthrfDrLZfur6snkaO6wwcgzqaS8aP0JU
DnsFLS4V4qk3tNb5qKsOvGa1BRWN1OhEVPDP8AGDj7aDFBFSmYpJnjWJzc/9GHbXmmTIV9Yg7DuB
MPXatwyEW2XVuUQBT5uNmaHN0b2w11FXmreV0eahW2j91PNUOed93GrJLCYud16hmPipLHR10VmS
bruGkkefrbJMVnGoD9dWKIV3VdSjcWqExkmPvXOqypaEmgqnQYZG73HpCBnsJeQUVFDYlqKEIgXf
FxQXEqkiuTPeqUXXuEXF4Y4WWhUcyyHj5CGIfBIXabwwUTBuaWSqczLkdrsN1Lx/0nN9vPQav1yq
vImGgJ5ol6aMqvAY59VS97R+XaEHc2UWRY3igFEtRJU7l0mdWHd96ocfldQDZpqimmZ4XXtuFyH+
lOkgrZIoSE/hzp6ymqJL1eqbddGLbBaYg3Ru9Uq6VZzUmBsNQrhEqsS9ITXlsef00SarZB0HbQT3
GcTBSZYowQy/Nlypau1gLWbKMYa6OOkd1AJmVTGCRs098zgc7OhaDUIQvX0VrmupaBZO7nmuY0nW
lWwm0nXn5+N1bhfmxkxZdUKBKZyQFfHUu6gu65O8wh3piJyeFWOHTI7XNccebSVLTy/p9O4H5Zxj
zbwIOAg+tMVk1+vtZI9jQsspXj0ipWNKLk3gpGVJclW0o/5Js4Z6WaIKOZdqTcEe8p3ikh5uB506
ZgWrR6VFhMiJ2rfRlD2PZmi715suKPRFZDjjhTIU0bHIlfgUZSiCfGUeHaNEhvaGHebnnqIhyAMu
H8kfRQuiGzsntGL6g4G3J08ayGlXcswHNFgHPiKMHeBXKHWh9uAZRrpJ2qg7Qf5n3Epomm61MFNP
h04Wa9XO0zW2lyqQVQuzayfLdfK1KM1Y2arvVBQe3bGJ6VDgYCqXHq7sQxaHBHfiND5B2qi80SrS
tq5mjN2NIkos3lFU3rktmf4n6gEk4pCacxpnoqXRKZGMUy2LEI2qRqBmPto/6Ih5N2zL2dw2QNov
ZBQJL+V6dE4sIyW77al63rmqDRmGNHlmnOhBH35BA9Q5Q/KVGVSaCbIocRWjJlxRfOD6iW7OzSK0
rqwAh1TP8W9MhFhPbZAd0rYNs8mnGTLlY4N8o6tXVF1kJc6TbUohFQI4eDuHKqrq3rWSIbrP0C9f
IbyG06NVXfBRaITydVX6MAZVcOlTNkV01QGQRpjkBD8p3O7iB5zz/YPNGWi4stTot1WIzyzQ4+3d
KhJ8sxFpY4Ss5OCjLqWy5nahwBRDk5G3SKQ69uPJ2UKRiUft8Uc5nDaNkXhXdmT4VwbuzAm6UuZn
I8/CG3XUtM82hG3iLLGYS0KXboRG4NSqiLnnjRatVAMJ6yTOddcqeupGhq4E59Nn1bEvW91pYQXO
UpMkcnpmUZ7gOoobYdmr2m+SWap1+YnfFfrpkPTDQ4WWnUs5r/85a1okD5yCPTWPpVWc2eMZjGI2
Wt1unLlJ4OHGL4zxi9k5TPEiDfDp7P5LTCsXOvH4sJpDDF8A467dyb1DvCvrb2Js8es4YB5gCyVX
ukxAAYe33rQqdATihqrAKI/U8lpAiKTGaSB2Itm8RkqcsnlVEpXQobPqs7DJrTXE+IpmyD7Qvbtd
Qutd5O1eVV9+V1P5XPzpP+VTxeWu6O0m//d+6XXp5vcX+nNFmuDAbJKkbzKBu2vtSkT/6BrJPZWk
zSMVoJJ9RJ0uaT0LeOPuQw1iQjT16881/QggxpRBQ/Zn+jzf8dUoff/1v69O/fd+580jfMmbrJ4q
X+k0zd6kNkle/pkx2LvAqzFQ5COwRXwmjNzrhze0I3U3KPTa7j7Pt/q///C/W6hLge2fe/q9K7x6
eudoKqinhfk5e0v+9u0gmNYRIFFKZFUK06fPc/b5HQ0C+L+pzvPPTILfHwZ1qjyeSo+fH3JXg/96
Luj6EZXHpjU1a+4+/68Wwt4jPO3quaeibcS5SJIfNgrOEV6qDH7yZcJPV3w9CppxZGnsF5RgP4/C
8x3f0WSgUX1qBzhoGOQjsnAw3F999sbBUI6oK1OJLhnP8+W5Wv4djcMk+HHgMEjakUJLJ6PA1Np9
9vZHk4HicFCh3n/7OQP/jkZhRwedsIoHzQcGwkLKihPw5W1PDTpvloV9ZOxUVqaG4/c1AtN6OHhz
VDgkQDTovO3nF733/Lp25EzCHRwTzz9/HvF3NBGQlTl4FigqRyVrnv3x+9cPVI9t03rZMt7bLICn
f/gkYO9HTAfcDbVar2e/joXAowPlerebId/54OdXMRMxANC6ejGF984EffdzWuBNxud9bQJs41Oj
8GGboGJSNYhEAg1d33b7N9PAOULRjOwfO+Hu8/5sgx/UTv5ljwlvQbVlsL2vFvubYbCZJtRoTufB
7vPuTAOVkuJDTSRJoYZU0R3Fmdr3Xj+/YR6hmwkR4mWVTJ3j72s17Ah3h64GdgN96lWc2nW/vuY3
w6AzPsi90sr47efvbBgmX+bQYTCObHiB4B+/vu097xGHYaLnwwp/cS/f32ogsnH4ajiivEBjWT3H
C773Hu0jWjDoNFVf9sZn2/wdGUiTnXjobFCPmFGTf/zVDNo7IfEXTIRNsSFeHIp3OBnUw51o64gc
or5TTvq29F9vDcTUkBvSkJ55WRPvzlpGKJUS4YNXhWqwLAgssUl+s4tfD4SOxWCziyq4Ds+f93ZU
/KgR/t+xGPCg0Rmy9twmzTrif08T5d2dkdN2cLDDRMMIRfFonH4NqmGDv3n/bBgyuqTkZ97p+weA
M0GhDjOcVfxGjGIOhZeg2Z77iPeMGYVF+fXweHf7AcMwKdQeNgzaFFYDdTAZhK9nAbE0MD/QPOj+
2n2ePbV3dDZO4lOo/xw6APYREM3p/P+dKJJJFEXmN2jZ/HZuvDOTkWbSw/1o62jSXCOYxH92n7fz
QSeYpis2Vvq7DSaBDXk2XZ5RMd/SgX8l86ZqR1DWHAo3/uUgvF4WOu62ii7hpBO3+/yFM+JPrJ1v
ucxZECaPuyxm+CRe0WV++gtfc5jfX+A1SUb91ge4+70JPPN85efExfTvf7xJaezCx69++DWc/PrP
X57v+zv/8Dt9/Z/r8Km6r74Ew+5ph5dveXafkgj9ry/V0+us4i6x9q9v8R0r59tW+IcXTe79/F68
vu5zkubgC6f3Y57tXXkX8D/0yu59EN6//sLPgdNDL7t8emTsk19+BBt6jk0eeoeFKH77ZxXW+S/X
tL/mrx9hiliyax16h1Ue/vbfb1/mc1jt0Auf3lf3WfDb/3rzpV+SmodfmxFZgagS+S+PjE2TfB2I
KWX4Egn5D97k7dV3caZDr35xX/3232+u++yx/weue//bPx/2ZvvO/zv40k9Vdp8+NF/evtLngo1D
L34V8iqffjm+z57C6u0Nnq3V/8QNVkxJbsKUOQPN9WZrnIxBIgX/2bvsT8xng/PQe0xbwf0vM6p1
qjB7+6KfLZmDb8Cq/eXivknevodn++Dgi/8+ZO33IW5/6mD6Q0bAgdf+r/S+eLteX1Lyhw7HKa9Q
/LLiHAnf7MIvGc5DL38R3je//fPrvN5R8J594EMvfJXzjdM3s+8l2Hb4lbPH3/539vbA/uasHHp1
9t377O2b/BYXOvTas6f9Tf1bpv6PL/0jy+9bxcH39uDXUrQf/dlbW3f6jS8JX+sf/wcAAP//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76200</xdr:rowOff>
    </xdr:from>
    <xdr:to>
      <xdr:col>12</xdr:col>
      <xdr:colOff>340178</xdr:colOff>
      <xdr:row>4</xdr:row>
      <xdr:rowOff>114300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1CE9CEE-27B7-5ABA-303F-2F53864ECE0F}"/>
            </a:ext>
          </a:extLst>
        </xdr:cNvPr>
        <xdr:cNvSpPr txBox="1"/>
      </xdr:nvSpPr>
      <xdr:spPr>
        <a:xfrm>
          <a:off x="2662918" y="76200"/>
          <a:ext cx="4045403" cy="636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200" b="1">
              <a:solidFill>
                <a:schemeClr val="bg1">
                  <a:lumMod val="50000"/>
                </a:schemeClr>
              </a:solidFill>
            </a:rPr>
            <a:t>Dashboard</a:t>
          </a:r>
          <a:r>
            <a:rPr lang="pt-BR" sz="3200" b="1" baseline="0">
              <a:solidFill>
                <a:schemeClr val="bg1">
                  <a:lumMod val="50000"/>
                </a:schemeClr>
              </a:solidFill>
            </a:rPr>
            <a:t> de Vendas</a:t>
          </a:r>
          <a:endParaRPr lang="pt-BR" sz="32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323852</xdr:colOff>
      <xdr:row>0</xdr:row>
      <xdr:rowOff>43543</xdr:rowOff>
    </xdr:from>
    <xdr:to>
      <xdr:col>4</xdr:col>
      <xdr:colOff>323852</xdr:colOff>
      <xdr:row>4</xdr:row>
      <xdr:rowOff>62593</xdr:rowOff>
    </xdr:to>
    <xdr:cxnSp macro="">
      <xdr:nvCxnSpPr>
        <xdr:cNvPr id="4" name="Conector reto 3">
          <a:extLst>
            <a:ext uri="{FF2B5EF4-FFF2-40B4-BE49-F238E27FC236}">
              <a16:creationId xmlns:a16="http://schemas.microsoft.com/office/drawing/2014/main" id="{0FAD3A8B-AB1B-0276-EF75-2AC602102F66}"/>
            </a:ext>
          </a:extLst>
        </xdr:cNvPr>
        <xdr:cNvCxnSpPr/>
      </xdr:nvCxnSpPr>
      <xdr:spPr>
        <a:xfrm>
          <a:off x="2446566" y="43543"/>
          <a:ext cx="0" cy="617764"/>
        </a:xfrm>
        <a:prstGeom prst="line">
          <a:avLst/>
        </a:prstGeom>
        <a:ln w="38100">
          <a:solidFill>
            <a:schemeClr val="accent6">
              <a:lumMod val="50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91168</xdr:colOff>
      <xdr:row>5</xdr:row>
      <xdr:rowOff>102053</xdr:rowOff>
    </xdr:from>
    <xdr:to>
      <xdr:col>4</xdr:col>
      <xdr:colOff>291193</xdr:colOff>
      <xdr:row>34</xdr:row>
      <xdr:rowOff>28575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352B3F14-BD65-0585-7244-B42B88D60EBF}"/>
            </a:ext>
          </a:extLst>
        </xdr:cNvPr>
        <xdr:cNvSpPr/>
      </xdr:nvSpPr>
      <xdr:spPr>
        <a:xfrm>
          <a:off x="91168" y="850446"/>
          <a:ext cx="2322739" cy="4267200"/>
        </a:xfrm>
        <a:prstGeom prst="roundRect">
          <a:avLst>
            <a:gd name="adj" fmla="val 7123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1" i="0"/>
            <a:t>Filtro</a:t>
          </a:r>
          <a:endParaRPr lang="pt-BR" sz="1100" b="1" i="0"/>
        </a:p>
      </xdr:txBody>
    </xdr:sp>
    <xdr:clientData/>
  </xdr:twoCellAnchor>
  <xdr:twoCellAnchor>
    <xdr:from>
      <xdr:col>4</xdr:col>
      <xdr:colOff>392794</xdr:colOff>
      <xdr:row>5</xdr:row>
      <xdr:rowOff>102053</xdr:rowOff>
    </xdr:from>
    <xdr:to>
      <xdr:col>10</xdr:col>
      <xdr:colOff>179295</xdr:colOff>
      <xdr:row>17</xdr:row>
      <xdr:rowOff>19049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010B85B5-BE9F-66F8-3A91-7A2C9EA8272B}"/>
            </a:ext>
          </a:extLst>
        </xdr:cNvPr>
        <xdr:cNvSpPr/>
      </xdr:nvSpPr>
      <xdr:spPr>
        <a:xfrm>
          <a:off x="2499500" y="886465"/>
          <a:ext cx="2946560" cy="1799584"/>
        </a:xfrm>
        <a:prstGeom prst="roundRect">
          <a:avLst>
            <a:gd name="adj" fmla="val 7123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1" i="0">
              <a:solidFill>
                <a:schemeClr val="accent6">
                  <a:lumMod val="50000"/>
                </a:schemeClr>
              </a:solidFill>
            </a:rPr>
            <a:t>Canais de Vendas</a:t>
          </a:r>
          <a:endParaRPr lang="pt-BR" sz="1100" b="1" i="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257736</xdr:colOff>
      <xdr:row>5</xdr:row>
      <xdr:rowOff>102053</xdr:rowOff>
    </xdr:from>
    <xdr:to>
      <xdr:col>19</xdr:col>
      <xdr:colOff>18144</xdr:colOff>
      <xdr:row>17</xdr:row>
      <xdr:rowOff>19049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17E427F3-2664-734D-DE82-B70240A7CA03}"/>
            </a:ext>
          </a:extLst>
        </xdr:cNvPr>
        <xdr:cNvSpPr/>
      </xdr:nvSpPr>
      <xdr:spPr>
        <a:xfrm>
          <a:off x="5524501" y="886465"/>
          <a:ext cx="4500496" cy="1799584"/>
        </a:xfrm>
        <a:prstGeom prst="roundRect">
          <a:avLst>
            <a:gd name="adj" fmla="val 7123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1" i="0">
              <a:solidFill>
                <a:schemeClr val="accent6">
                  <a:lumMod val="50000"/>
                </a:schemeClr>
              </a:solidFill>
            </a:rPr>
            <a:t>Revendedores</a:t>
          </a:r>
          <a:endParaRPr lang="pt-BR" sz="1100" b="1" i="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119743</xdr:colOff>
      <xdr:row>5</xdr:row>
      <xdr:rowOff>102053</xdr:rowOff>
    </xdr:from>
    <xdr:to>
      <xdr:col>25</xdr:col>
      <xdr:colOff>395968</xdr:colOff>
      <xdr:row>34</xdr:row>
      <xdr:rowOff>28575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DCE5A5A4-2997-1C3C-50F5-823C4CFEF6EC}"/>
            </a:ext>
          </a:extLst>
        </xdr:cNvPr>
        <xdr:cNvSpPr/>
      </xdr:nvSpPr>
      <xdr:spPr>
        <a:xfrm>
          <a:off x="10202636" y="850446"/>
          <a:ext cx="3460296" cy="4267200"/>
        </a:xfrm>
        <a:prstGeom prst="roundRect">
          <a:avLst>
            <a:gd name="adj" fmla="val 7123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1" i="0">
              <a:solidFill>
                <a:schemeClr val="accent6">
                  <a:lumMod val="50000"/>
                </a:schemeClr>
              </a:solidFill>
            </a:rPr>
            <a:t>Receita por Região</a:t>
          </a:r>
          <a:endParaRPr lang="pt-BR" sz="1100" b="1" i="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415018</xdr:colOff>
      <xdr:row>18</xdr:row>
      <xdr:rowOff>13608</xdr:rowOff>
    </xdr:from>
    <xdr:to>
      <xdr:col>19</xdr:col>
      <xdr:colOff>43543</xdr:colOff>
      <xdr:row>34</xdr:row>
      <xdr:rowOff>3807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8C708C0B-A43B-63B9-1770-207ECFE91BF3}"/>
            </a:ext>
          </a:extLst>
        </xdr:cNvPr>
        <xdr:cNvSpPr/>
      </xdr:nvSpPr>
      <xdr:spPr>
        <a:xfrm>
          <a:off x="2510518" y="2756808"/>
          <a:ext cx="7486650" cy="2428599"/>
        </a:xfrm>
        <a:prstGeom prst="roundRect">
          <a:avLst>
            <a:gd name="adj" fmla="val 7123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 b="1" i="0">
              <a:solidFill>
                <a:schemeClr val="accent6">
                  <a:lumMod val="50000"/>
                </a:schemeClr>
              </a:solidFill>
            </a:rPr>
            <a:t>Volume de vendas</a:t>
          </a:r>
          <a:endParaRPr lang="pt-BR" sz="1100" b="1" i="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353240</xdr:colOff>
      <xdr:row>5</xdr:row>
      <xdr:rowOff>131588</xdr:rowOff>
    </xdr:from>
    <xdr:to>
      <xdr:col>10</xdr:col>
      <xdr:colOff>179295</xdr:colOff>
      <xdr:row>17</xdr:row>
      <xdr:rowOff>33617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CA44E11-E5DC-4145-AD36-BA00BEE64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201707</xdr:colOff>
      <xdr:row>6</xdr:row>
      <xdr:rowOff>123266</xdr:rowOff>
    </xdr:from>
    <xdr:to>
      <xdr:col>18</xdr:col>
      <xdr:colOff>515472</xdr:colOff>
      <xdr:row>17</xdr:row>
      <xdr:rowOff>80116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2BBD7F1-B6BD-45A4-8950-D088134AB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14217</xdr:colOff>
      <xdr:row>20</xdr:row>
      <xdr:rowOff>56029</xdr:rowOff>
    </xdr:from>
    <xdr:to>
      <xdr:col>18</xdr:col>
      <xdr:colOff>497574</xdr:colOff>
      <xdr:row>33</xdr:row>
      <xdr:rowOff>127948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DB791FB-AEF8-4E0C-BF0E-011502314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149679</xdr:colOff>
      <xdr:row>7</xdr:row>
      <xdr:rowOff>54430</xdr:rowOff>
    </xdr:from>
    <xdr:to>
      <xdr:col>26</xdr:col>
      <xdr:colOff>204107</xdr:colOff>
      <xdr:row>33</xdr:row>
      <xdr:rowOff>136071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E8AC6299-6765-4B39-BF0F-FF2D764236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2572" y="1102180"/>
              <a:ext cx="3769178" cy="39732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289832</xdr:colOff>
      <xdr:row>15</xdr:row>
      <xdr:rowOff>121104</xdr:rowOff>
    </xdr:from>
    <xdr:to>
      <xdr:col>3</xdr:col>
      <xdr:colOff>526596</xdr:colOff>
      <xdr:row>32</xdr:row>
      <xdr:rowOff>100694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Produto">
              <a:extLst>
                <a:ext uri="{FF2B5EF4-FFF2-40B4-BE49-F238E27FC236}">
                  <a16:creationId xmlns:a16="http://schemas.microsoft.com/office/drawing/2014/main" id="{FE567501-0E65-5C4C-DA39-07616B2BBB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832" y="2366283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289831</xdr:colOff>
      <xdr:row>8</xdr:row>
      <xdr:rowOff>66675</xdr:rowOff>
    </xdr:from>
    <xdr:to>
      <xdr:col>3</xdr:col>
      <xdr:colOff>476250</xdr:colOff>
      <xdr:row>14</xdr:row>
      <xdr:rowOff>54429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Anos (Data)">
              <a:extLst>
                <a:ext uri="{FF2B5EF4-FFF2-40B4-BE49-F238E27FC236}">
                  <a16:creationId xmlns:a16="http://schemas.microsoft.com/office/drawing/2014/main" id="{E2BC479B-8DD3-8A74-C4E0-42BD7101A6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831" y="1264104"/>
              <a:ext cx="1778455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108858</xdr:colOff>
      <xdr:row>0</xdr:row>
      <xdr:rowOff>108857</xdr:rowOff>
    </xdr:from>
    <xdr:to>
      <xdr:col>4</xdr:col>
      <xdr:colOff>217715</xdr:colOff>
      <xdr:row>4</xdr:row>
      <xdr:rowOff>27214</xdr:rowOff>
    </xdr:to>
    <xdr:sp macro="[0]!LimparFiltro" textlink="">
      <xdr:nvSpPr>
        <xdr:cNvPr id="15" name="Retângulo 14">
          <a:extLst>
            <a:ext uri="{FF2B5EF4-FFF2-40B4-BE49-F238E27FC236}">
              <a16:creationId xmlns:a16="http://schemas.microsoft.com/office/drawing/2014/main" id="{0AF8BFD2-975D-282D-2944-341B3A38BC48}"/>
            </a:ext>
          </a:extLst>
        </xdr:cNvPr>
        <xdr:cNvSpPr/>
      </xdr:nvSpPr>
      <xdr:spPr>
        <a:xfrm>
          <a:off x="108858" y="108857"/>
          <a:ext cx="2231571" cy="51707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solidFill>
                <a:sysClr val="windowText" lastClr="000000"/>
              </a:solidFill>
            </a:rPr>
            <a:t>Limpar Filtros</a:t>
          </a:r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</xdr:row>
      <xdr:rowOff>71437</xdr:rowOff>
    </xdr:from>
    <xdr:to>
      <xdr:col>9</xdr:col>
      <xdr:colOff>400050</xdr:colOff>
      <xdr:row>15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E6FA05-B998-03EC-85B9-228ED90F1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</xdr:colOff>
      <xdr:row>1</xdr:row>
      <xdr:rowOff>71437</xdr:rowOff>
    </xdr:from>
    <xdr:to>
      <xdr:col>9</xdr:col>
      <xdr:colOff>376237</xdr:colOff>
      <xdr:row>15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5ABFE4-63EF-0876-6B1C-C653B8270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4</xdr:row>
      <xdr:rowOff>61912</xdr:rowOff>
    </xdr:from>
    <xdr:to>
      <xdr:col>9</xdr:col>
      <xdr:colOff>390525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E8B3B9-9EFF-8790-542A-16280329A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71437</xdr:rowOff>
    </xdr:from>
    <xdr:to>
      <xdr:col>12</xdr:col>
      <xdr:colOff>457200</xdr:colOff>
      <xdr:row>18</xdr:row>
      <xdr:rowOff>147637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648046F-FE71-C8A4-FADE-6D5BC680C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38775" y="8334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33132</xdr:colOff>
      <xdr:row>1</xdr:row>
      <xdr:rowOff>2</xdr:rowOff>
    </xdr:from>
    <xdr:to>
      <xdr:col>3</xdr:col>
      <xdr:colOff>554936</xdr:colOff>
      <xdr:row>4</xdr:row>
      <xdr:rowOff>7826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432A473-FD2A-4CCD-9C24-74224D374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36" y="124241"/>
          <a:ext cx="2286000" cy="55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lio Ducci" refreshedDate="45183.809117245371" createdVersion="8" refreshedVersion="8" minRefreshableVersion="3" recordCount="2105" xr:uid="{C379BA0A-859C-46F3-97E4-CAFD2C250E91}">
  <cacheSource type="worksheet">
    <worksheetSource ref="B6:M2111" sheet="ExtraçãoDados"/>
  </cacheSource>
  <cacheFields count="15">
    <cacheField name="Lojista" numFmtId="0">
      <sharedItems count="5">
        <s v="Americanas"/>
        <s v="Kalunga"/>
        <s v="Fast Shop"/>
        <s v="Carrefour"/>
        <s v="Magazine Luiza"/>
      </sharedItems>
    </cacheField>
    <cacheField name="Categoria" numFmtId="0">
      <sharedItems count="2">
        <s v="Loja Fisica"/>
        <s v="E-Commerce"/>
      </sharedItems>
    </cacheField>
    <cacheField name="Data" numFmtId="14">
      <sharedItems containsSemiMixedTypes="0" containsNonDate="0" containsDate="1" containsString="0" minDate="2022-01-01T00:00:00" maxDate="2023-08-28T00:00:00" count="106">
        <d v="2022-01-01T00:00:00"/>
        <d v="2022-01-16T00:00:00"/>
        <d v="2022-01-23T00:00:00"/>
        <d v="2022-01-30T00:00:00"/>
        <d v="2022-02-06T00:00:00"/>
        <d v="2022-02-13T00:00:00"/>
        <d v="2022-02-20T00:00:00"/>
        <d v="2022-02-27T00:00:00"/>
        <d v="2022-03-06T00:00:00"/>
        <d v="2022-03-13T00:00:00"/>
        <d v="2022-03-20T00:00:00"/>
        <d v="2022-03-27T00:00:00"/>
        <d v="2022-04-03T00:00:00"/>
        <d v="2022-04-10T00:00:00"/>
        <d v="2022-04-17T00:00:00"/>
        <d v="2022-04-24T00:00:00"/>
        <d v="2022-05-01T00:00:00"/>
        <d v="2022-05-08T00:00:00"/>
        <d v="2022-05-15T00:00:00"/>
        <d v="2022-05-22T00:00:00"/>
        <d v="2022-05-29T00:00:00"/>
        <d v="2022-06-05T00:00:00"/>
        <d v="2022-06-12T00:00:00"/>
        <d v="2022-06-19T00:00:00"/>
        <d v="2022-06-26T00:00:00"/>
        <d v="2022-07-03T00:00:00"/>
        <d v="2022-07-10T00:00:00"/>
        <d v="2022-07-17T00:00:00"/>
        <d v="2022-07-24T00:00:00"/>
        <d v="2022-07-31T00:00:00"/>
        <d v="2022-08-07T00:00:00"/>
        <d v="2022-08-14T00:00:00"/>
        <d v="2022-08-21T00:00:00"/>
        <d v="2022-08-28T00:00:00"/>
        <d v="2022-09-04T00:00:00"/>
        <d v="2022-09-11T00:00:00"/>
        <d v="2022-09-18T00:00:00"/>
        <d v="2022-09-25T00:00:00"/>
        <d v="2022-10-02T00:00:00"/>
        <d v="2022-10-09T00:00:00"/>
        <d v="2022-10-16T00:00:00"/>
        <d v="2022-10-23T00:00:00"/>
        <d v="2022-10-30T00:00:00"/>
        <d v="2022-11-06T00:00:00"/>
        <d v="2022-11-13T00:00:00"/>
        <d v="2022-11-20T00:00:00"/>
        <d v="2022-11-27T00:00:00"/>
        <d v="2022-12-04T00:00:00"/>
        <d v="2022-12-11T00:00:00"/>
        <d v="2022-12-18T00:00:00"/>
        <d v="2022-12-25T00:00:00"/>
        <d v="2023-01-01T00:00:00"/>
        <d v="2023-01-08T00:00:00"/>
        <d v="2023-01-15T00:00:00"/>
        <d v="2023-01-22T00:00:00"/>
        <d v="2023-01-29T00:00:00"/>
        <d v="2023-02-05T00:00:00"/>
        <d v="2023-02-12T00:00:00"/>
        <d v="2023-02-19T00:00:00"/>
        <d v="2023-02-26T00:00:00"/>
        <d v="2023-03-05T00:00:00"/>
        <d v="2023-03-12T00:00:00"/>
        <d v="2023-03-19T00:00:00"/>
        <d v="2023-03-26T00:00:00"/>
        <d v="2023-04-02T00:00:00"/>
        <d v="2023-04-09T00:00:00"/>
        <d v="2023-04-16T00:00:00"/>
        <d v="2023-04-23T00:00:00"/>
        <d v="2023-04-30T00:00:00"/>
        <d v="2023-05-07T00:00:00"/>
        <d v="2023-05-14T00:00:00"/>
        <d v="2023-05-21T00:00:00"/>
        <d v="2023-05-28T00:00:00"/>
        <d v="2023-06-04T00:00:00"/>
        <d v="2023-06-11T00:00:00"/>
        <d v="2023-06-18T00:00:00"/>
        <d v="2023-06-25T00:00:00"/>
        <d v="2023-07-02T00:00:00"/>
        <d v="2023-07-09T00:00:00"/>
        <d v="2023-07-16T00:00:00"/>
        <d v="2023-07-23T00:00:00"/>
        <d v="2023-07-30T00:00:00"/>
        <d v="2023-08-06T00:00:00"/>
        <d v="2023-08-13T00:00:00"/>
        <d v="2023-08-20T00:00:00"/>
        <d v="2023-08-27T00:00:00"/>
        <d v="2023-08-01T00:00:00"/>
        <d v="2023-08-08T00:00:00"/>
        <d v="2023-08-15T00:00:00"/>
        <d v="2023-08-22T00:00:00"/>
        <d v="2022-01-31T00:00:00"/>
        <d v="2022-03-02T00:00:00"/>
        <d v="2022-04-01T00:00:00"/>
        <d v="2022-05-31T00:00:00"/>
        <d v="2022-06-30T00:00:00"/>
        <d v="2022-07-30T00:00:00"/>
        <d v="2022-08-29T00:00:00"/>
        <d v="2022-09-28T00:00:00"/>
        <d v="2022-10-28T00:00:00"/>
        <d v="2022-12-27T00:00:00"/>
        <d v="2023-01-26T00:00:00"/>
        <d v="2023-02-25T00:00:00"/>
        <d v="2023-03-27T00:00:00"/>
        <d v="2023-04-26T00:00:00"/>
        <d v="2023-05-26T00:00:00"/>
        <d v="2023-07-25T00:00:00"/>
      </sharedItems>
      <fieldGroup par="14"/>
    </cacheField>
    <cacheField name="Região" numFmtId="0">
      <sharedItems count="5">
        <s v="Centro-oeste"/>
        <s v="Nordeste"/>
        <s v="Norte"/>
        <s v="Sudeste"/>
        <s v="Sul"/>
      </sharedItems>
    </cacheField>
    <cacheField name="Estado" numFmtId="0">
      <sharedItems count="27">
        <s v="Distrito Federal"/>
        <s v="Goias"/>
        <s v="Mato Grosso"/>
        <s v="Mato Grosso do Sul"/>
        <s v="Bahia"/>
        <s v="Ceará"/>
        <s v="Pernambuco"/>
        <s v="Sergipe"/>
        <s v="Piaui"/>
        <s v="Maranhão"/>
        <s v="Paraiba"/>
        <s v="Alagoas"/>
        <s v="Rio Grande Do Norte"/>
        <s v="Amazonas"/>
        <s v="Pará"/>
        <s v="Tocantins"/>
        <s v="Acre"/>
        <s v="Roraima"/>
        <s v="Amapá"/>
        <s v="Rondonia"/>
        <s v="Minas Gerais"/>
        <s v="Espirito Santo"/>
        <s v="Rio de Janeiro"/>
        <s v="São Paulo"/>
        <s v="Paraná"/>
        <s v="Rio Grande do Sul"/>
        <s v="Santa Catarina"/>
      </sharedItems>
    </cacheField>
    <cacheField name="Cidade" numFmtId="0">
      <sharedItems/>
    </cacheField>
    <cacheField name="Produto" numFmtId="0">
      <sharedItems count="13">
        <s v="Desktop Ultra"/>
        <s v="Teclado Gamer"/>
        <s v="Monitor 20 pol"/>
        <s v="TV Ultra"/>
        <s v="Teclado"/>
        <s v="Monitor 27 pol"/>
        <s v="Monitor 24 pol"/>
        <s v="Desktop Pro"/>
        <s v="TV LED HD"/>
        <s v="Notebook 20"/>
        <s v="Notebook 15"/>
        <s v="Desktop Basic"/>
        <s v="Notebook 17"/>
      </sharedItems>
    </cacheField>
    <cacheField name="Preço Unitário" numFmtId="165">
      <sharedItems containsSemiMixedTypes="0" containsString="0" containsNumber="1" containsInteger="1" minValue="300" maxValue="8902"/>
    </cacheField>
    <cacheField name="Quantidade" numFmtId="0">
      <sharedItems containsSemiMixedTypes="0" containsString="0" containsNumber="1" containsInteger="1" minValue="1" maxValue="21"/>
    </cacheField>
    <cacheField name="Receita Bruta" numFmtId="165">
      <sharedItems containsSemiMixedTypes="0" containsString="0" containsNumber="1" containsInteger="1" minValue="300" maxValue="186942"/>
    </cacheField>
    <cacheField name="Margem Bruta" numFmtId="165">
      <sharedItems containsSemiMixedTypes="0" containsString="0" containsNumber="1" minValue="45" maxValue="65429.7"/>
    </cacheField>
    <cacheField name="%Margem" numFmtId="164">
      <sharedItems containsSemiMixedTypes="0" containsString="0" containsNumber="1" minValue="0.15" maxValue="0.5"/>
    </cacheField>
    <cacheField name="Meses (Data)" numFmtId="0" databaseField="0">
      <fieldGroup base="2">
        <rangePr groupBy="months" startDate="2022-01-01T00:00:00" endDate="2023-08-28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8/08/2023"/>
        </groupItems>
      </fieldGroup>
    </cacheField>
    <cacheField name="Trimestres (Data)" numFmtId="0" databaseField="0">
      <fieldGroup base="2">
        <rangePr groupBy="quarters" startDate="2022-01-01T00:00:00" endDate="2023-08-28T00:00:00"/>
        <groupItems count="6">
          <s v="&lt;01/01/2022"/>
          <s v="Trim1"/>
          <s v="Trim2"/>
          <s v="Trim3"/>
          <s v="Trim4"/>
          <s v="&gt;28/08/2023"/>
        </groupItems>
      </fieldGroup>
    </cacheField>
    <cacheField name="Anos (Data)" numFmtId="0" databaseField="0">
      <fieldGroup base="2">
        <rangePr groupBy="years" startDate="2022-01-01T00:00:00" endDate="2023-08-28T00:00:00"/>
        <groupItems count="4">
          <s v="&lt;01/01/2022"/>
          <s v="2022"/>
          <s v="2023"/>
          <s v="&gt;28/08/2023"/>
        </groupItems>
      </fieldGroup>
    </cacheField>
  </cacheFields>
  <extLst>
    <ext xmlns:x14="http://schemas.microsoft.com/office/spreadsheetml/2009/9/main" uri="{725AE2AE-9491-48be-B2B4-4EB974FC3084}">
      <x14:pivotCacheDefinition pivotCacheId="516459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5">
  <r>
    <x v="0"/>
    <x v="0"/>
    <x v="0"/>
    <x v="0"/>
    <x v="0"/>
    <s v="Brasilia"/>
    <x v="0"/>
    <n v="8902"/>
    <n v="4"/>
    <n v="35608"/>
    <n v="12462.8"/>
    <n v="0.35"/>
  </r>
  <r>
    <x v="0"/>
    <x v="0"/>
    <x v="1"/>
    <x v="0"/>
    <x v="0"/>
    <s v="Brasilia"/>
    <x v="1"/>
    <n v="500"/>
    <n v="4"/>
    <n v="2000"/>
    <n v="500"/>
    <n v="0.25"/>
  </r>
  <r>
    <x v="0"/>
    <x v="1"/>
    <x v="2"/>
    <x v="0"/>
    <x v="0"/>
    <s v="Brasilia"/>
    <x v="2"/>
    <n v="1200"/>
    <n v="5"/>
    <n v="6000"/>
    <n v="1800"/>
    <n v="0.3"/>
  </r>
  <r>
    <x v="0"/>
    <x v="1"/>
    <x v="3"/>
    <x v="0"/>
    <x v="0"/>
    <s v="Brasilia"/>
    <x v="1"/>
    <n v="500"/>
    <n v="12"/>
    <n v="6000"/>
    <n v="1500"/>
    <n v="0.25"/>
  </r>
  <r>
    <x v="1"/>
    <x v="1"/>
    <x v="4"/>
    <x v="0"/>
    <x v="0"/>
    <s v="Brasilia"/>
    <x v="0"/>
    <n v="8902"/>
    <n v="21"/>
    <n v="186942"/>
    <n v="65429.7"/>
    <n v="0.35"/>
  </r>
  <r>
    <x v="0"/>
    <x v="0"/>
    <x v="5"/>
    <x v="0"/>
    <x v="0"/>
    <s v="Brasilia"/>
    <x v="3"/>
    <n v="5130"/>
    <n v="2"/>
    <n v="10260"/>
    <n v="4104"/>
    <n v="0.4"/>
  </r>
  <r>
    <x v="0"/>
    <x v="1"/>
    <x v="6"/>
    <x v="0"/>
    <x v="0"/>
    <s v="Brasilia"/>
    <x v="0"/>
    <n v="8902"/>
    <n v="6"/>
    <n v="53412"/>
    <n v="18694.199999999997"/>
    <n v="0.35"/>
  </r>
  <r>
    <x v="2"/>
    <x v="1"/>
    <x v="7"/>
    <x v="0"/>
    <x v="0"/>
    <s v="Brasilia"/>
    <x v="4"/>
    <n v="300"/>
    <n v="1"/>
    <n v="300"/>
    <n v="45"/>
    <n v="0.15"/>
  </r>
  <r>
    <x v="1"/>
    <x v="0"/>
    <x v="8"/>
    <x v="0"/>
    <x v="0"/>
    <s v="Brasilia"/>
    <x v="5"/>
    <n v="1700"/>
    <n v="10"/>
    <n v="17000"/>
    <n v="8500"/>
    <n v="0.5"/>
  </r>
  <r>
    <x v="3"/>
    <x v="0"/>
    <x v="9"/>
    <x v="0"/>
    <x v="0"/>
    <s v="Brasilia"/>
    <x v="6"/>
    <n v="1500"/>
    <n v="3"/>
    <n v="4500"/>
    <n v="1800"/>
    <n v="0.4"/>
  </r>
  <r>
    <x v="1"/>
    <x v="1"/>
    <x v="10"/>
    <x v="0"/>
    <x v="0"/>
    <s v="Brasilia"/>
    <x v="7"/>
    <n v="5340"/>
    <n v="12"/>
    <n v="64080"/>
    <n v="19224"/>
    <n v="0.3"/>
  </r>
  <r>
    <x v="0"/>
    <x v="1"/>
    <x v="11"/>
    <x v="0"/>
    <x v="0"/>
    <s v="Brasilia"/>
    <x v="0"/>
    <n v="8902"/>
    <n v="2"/>
    <n v="17804"/>
    <n v="6231.4"/>
    <n v="0.35"/>
  </r>
  <r>
    <x v="0"/>
    <x v="1"/>
    <x v="12"/>
    <x v="0"/>
    <x v="0"/>
    <s v="Brasilia"/>
    <x v="3"/>
    <n v="5130"/>
    <n v="8"/>
    <n v="41040"/>
    <n v="16416"/>
    <n v="0.4"/>
  </r>
  <r>
    <x v="3"/>
    <x v="1"/>
    <x v="13"/>
    <x v="0"/>
    <x v="0"/>
    <s v="Brasilia"/>
    <x v="0"/>
    <n v="8902"/>
    <n v="3"/>
    <n v="26706"/>
    <n v="9347.0999999999985"/>
    <n v="0.35"/>
  </r>
  <r>
    <x v="1"/>
    <x v="0"/>
    <x v="14"/>
    <x v="0"/>
    <x v="0"/>
    <s v="Brasilia"/>
    <x v="8"/>
    <n v="3400"/>
    <n v="8"/>
    <n v="27200"/>
    <n v="9520"/>
    <n v="0.35"/>
  </r>
  <r>
    <x v="1"/>
    <x v="1"/>
    <x v="15"/>
    <x v="0"/>
    <x v="0"/>
    <s v="Brasilia"/>
    <x v="9"/>
    <n v="5300"/>
    <n v="10"/>
    <n v="53000"/>
    <n v="15900"/>
    <n v="0.3"/>
  </r>
  <r>
    <x v="0"/>
    <x v="0"/>
    <x v="16"/>
    <x v="0"/>
    <x v="0"/>
    <s v="Brasilia"/>
    <x v="0"/>
    <n v="8902"/>
    <n v="11"/>
    <n v="97922"/>
    <n v="34272.699999999997"/>
    <n v="0.35"/>
  </r>
  <r>
    <x v="0"/>
    <x v="1"/>
    <x v="17"/>
    <x v="0"/>
    <x v="0"/>
    <s v="Brasilia"/>
    <x v="3"/>
    <n v="5130"/>
    <n v="2"/>
    <n v="10260"/>
    <n v="4104"/>
    <n v="0.4"/>
  </r>
  <r>
    <x v="2"/>
    <x v="0"/>
    <x v="18"/>
    <x v="0"/>
    <x v="0"/>
    <s v="Brasilia"/>
    <x v="4"/>
    <n v="300"/>
    <n v="11"/>
    <n v="3300"/>
    <n v="495"/>
    <n v="0.15"/>
  </r>
  <r>
    <x v="3"/>
    <x v="1"/>
    <x v="19"/>
    <x v="0"/>
    <x v="0"/>
    <s v="Brasilia"/>
    <x v="10"/>
    <n v="3200"/>
    <n v="5"/>
    <n v="16000"/>
    <n v="3200"/>
    <n v="0.2"/>
  </r>
  <r>
    <x v="0"/>
    <x v="1"/>
    <x v="20"/>
    <x v="0"/>
    <x v="0"/>
    <s v="Brasilia"/>
    <x v="0"/>
    <n v="8902"/>
    <n v="2"/>
    <n v="17804"/>
    <n v="6231.4"/>
    <n v="0.35"/>
  </r>
  <r>
    <x v="1"/>
    <x v="1"/>
    <x v="21"/>
    <x v="0"/>
    <x v="0"/>
    <s v="Brasilia"/>
    <x v="4"/>
    <n v="300"/>
    <n v="10"/>
    <n v="3000"/>
    <n v="450"/>
    <n v="0.15"/>
  </r>
  <r>
    <x v="2"/>
    <x v="0"/>
    <x v="22"/>
    <x v="0"/>
    <x v="0"/>
    <s v="Brasilia"/>
    <x v="10"/>
    <n v="3200"/>
    <n v="12"/>
    <n v="38400"/>
    <n v="7680"/>
    <n v="0.2"/>
  </r>
  <r>
    <x v="0"/>
    <x v="1"/>
    <x v="23"/>
    <x v="0"/>
    <x v="0"/>
    <s v="Brasilia"/>
    <x v="11"/>
    <n v="4600"/>
    <n v="7"/>
    <n v="32200"/>
    <n v="8050"/>
    <n v="0.25"/>
  </r>
  <r>
    <x v="2"/>
    <x v="0"/>
    <x v="24"/>
    <x v="0"/>
    <x v="0"/>
    <s v="Brasilia"/>
    <x v="2"/>
    <n v="1200"/>
    <n v="9"/>
    <n v="10800"/>
    <n v="3240"/>
    <n v="0.3"/>
  </r>
  <r>
    <x v="3"/>
    <x v="0"/>
    <x v="25"/>
    <x v="0"/>
    <x v="0"/>
    <s v="Brasilia"/>
    <x v="11"/>
    <n v="4600"/>
    <n v="11"/>
    <n v="50600"/>
    <n v="12650"/>
    <n v="0.25"/>
  </r>
  <r>
    <x v="4"/>
    <x v="1"/>
    <x v="26"/>
    <x v="0"/>
    <x v="0"/>
    <s v="Brasilia"/>
    <x v="7"/>
    <n v="5340"/>
    <n v="9"/>
    <n v="48060"/>
    <n v="14418"/>
    <n v="0.3"/>
  </r>
  <r>
    <x v="0"/>
    <x v="1"/>
    <x v="27"/>
    <x v="0"/>
    <x v="0"/>
    <s v="Brasilia"/>
    <x v="9"/>
    <n v="5300"/>
    <n v="5"/>
    <n v="26500"/>
    <n v="7950"/>
    <n v="0.3"/>
  </r>
  <r>
    <x v="0"/>
    <x v="1"/>
    <x v="28"/>
    <x v="0"/>
    <x v="0"/>
    <s v="Brasilia"/>
    <x v="6"/>
    <n v="1500"/>
    <n v="3"/>
    <n v="4500"/>
    <n v="1800"/>
    <n v="0.4"/>
  </r>
  <r>
    <x v="1"/>
    <x v="1"/>
    <x v="28"/>
    <x v="0"/>
    <x v="0"/>
    <s v="Brasilia"/>
    <x v="10"/>
    <n v="3200"/>
    <n v="10"/>
    <n v="32000"/>
    <n v="6400"/>
    <n v="0.2"/>
  </r>
  <r>
    <x v="0"/>
    <x v="0"/>
    <x v="29"/>
    <x v="0"/>
    <x v="0"/>
    <s v="Brasilia"/>
    <x v="6"/>
    <n v="1500"/>
    <n v="8"/>
    <n v="12000"/>
    <n v="4800"/>
    <n v="0.4"/>
  </r>
  <r>
    <x v="2"/>
    <x v="0"/>
    <x v="30"/>
    <x v="0"/>
    <x v="0"/>
    <s v="Brasilia"/>
    <x v="1"/>
    <n v="500"/>
    <n v="12"/>
    <n v="6000"/>
    <n v="1500"/>
    <n v="0.25"/>
  </r>
  <r>
    <x v="0"/>
    <x v="1"/>
    <x v="31"/>
    <x v="0"/>
    <x v="0"/>
    <s v="Brasilia"/>
    <x v="4"/>
    <n v="300"/>
    <n v="8"/>
    <n v="2400"/>
    <n v="360"/>
    <n v="0.15"/>
  </r>
  <r>
    <x v="3"/>
    <x v="0"/>
    <x v="32"/>
    <x v="0"/>
    <x v="0"/>
    <s v="Brasilia"/>
    <x v="5"/>
    <n v="1700"/>
    <n v="10"/>
    <n v="17000"/>
    <n v="8500"/>
    <n v="0.5"/>
  </r>
  <r>
    <x v="0"/>
    <x v="1"/>
    <x v="33"/>
    <x v="0"/>
    <x v="0"/>
    <s v="Brasilia"/>
    <x v="8"/>
    <n v="3400"/>
    <n v="6"/>
    <n v="20400"/>
    <n v="7140"/>
    <n v="0.35"/>
  </r>
  <r>
    <x v="0"/>
    <x v="1"/>
    <x v="34"/>
    <x v="0"/>
    <x v="0"/>
    <s v="Brasilia"/>
    <x v="4"/>
    <n v="300"/>
    <n v="4"/>
    <n v="1200"/>
    <n v="180"/>
    <n v="0.15"/>
  </r>
  <r>
    <x v="0"/>
    <x v="1"/>
    <x v="35"/>
    <x v="0"/>
    <x v="0"/>
    <s v="Brasilia"/>
    <x v="1"/>
    <n v="500"/>
    <n v="9"/>
    <n v="4500"/>
    <n v="1125"/>
    <n v="0.25"/>
  </r>
  <r>
    <x v="3"/>
    <x v="1"/>
    <x v="36"/>
    <x v="0"/>
    <x v="0"/>
    <s v="Brasilia"/>
    <x v="10"/>
    <n v="3200"/>
    <n v="5"/>
    <n v="16000"/>
    <n v="3200"/>
    <n v="0.2"/>
  </r>
  <r>
    <x v="0"/>
    <x v="1"/>
    <x v="37"/>
    <x v="0"/>
    <x v="0"/>
    <s v="Brasilia"/>
    <x v="1"/>
    <n v="500"/>
    <n v="1"/>
    <n v="500"/>
    <n v="125"/>
    <n v="0.25"/>
  </r>
  <r>
    <x v="3"/>
    <x v="1"/>
    <x v="38"/>
    <x v="0"/>
    <x v="0"/>
    <s v="Brasilia"/>
    <x v="5"/>
    <n v="1700"/>
    <n v="6"/>
    <n v="10200"/>
    <n v="5100"/>
    <n v="0.5"/>
  </r>
  <r>
    <x v="0"/>
    <x v="1"/>
    <x v="39"/>
    <x v="0"/>
    <x v="0"/>
    <s v="Brasilia"/>
    <x v="0"/>
    <n v="8902"/>
    <n v="4"/>
    <n v="35608"/>
    <n v="12462.8"/>
    <n v="0.35"/>
  </r>
  <r>
    <x v="1"/>
    <x v="1"/>
    <x v="40"/>
    <x v="0"/>
    <x v="0"/>
    <s v="Brasilia"/>
    <x v="7"/>
    <n v="5340"/>
    <n v="1"/>
    <n v="5340"/>
    <n v="1602"/>
    <n v="0.3"/>
  </r>
  <r>
    <x v="0"/>
    <x v="1"/>
    <x v="41"/>
    <x v="0"/>
    <x v="0"/>
    <s v="Brasilia"/>
    <x v="0"/>
    <n v="8902"/>
    <n v="8"/>
    <n v="71216"/>
    <n v="24925.599999999999"/>
    <n v="0.35"/>
  </r>
  <r>
    <x v="3"/>
    <x v="0"/>
    <x v="42"/>
    <x v="0"/>
    <x v="0"/>
    <s v="Brasilia"/>
    <x v="1"/>
    <n v="500"/>
    <n v="5"/>
    <n v="2500"/>
    <n v="625"/>
    <n v="0.25"/>
  </r>
  <r>
    <x v="4"/>
    <x v="1"/>
    <x v="43"/>
    <x v="0"/>
    <x v="0"/>
    <s v="Brasilia"/>
    <x v="2"/>
    <n v="1200"/>
    <n v="2"/>
    <n v="2400"/>
    <n v="720"/>
    <n v="0.3"/>
  </r>
  <r>
    <x v="2"/>
    <x v="0"/>
    <x v="44"/>
    <x v="0"/>
    <x v="0"/>
    <s v="Brasilia"/>
    <x v="12"/>
    <n v="4500"/>
    <n v="5"/>
    <n v="22500"/>
    <n v="5625"/>
    <n v="0.25"/>
  </r>
  <r>
    <x v="0"/>
    <x v="1"/>
    <x v="45"/>
    <x v="0"/>
    <x v="0"/>
    <s v="Brasilia"/>
    <x v="0"/>
    <n v="8902"/>
    <n v="8"/>
    <n v="71216"/>
    <n v="24925.599999999999"/>
    <n v="0.35"/>
  </r>
  <r>
    <x v="4"/>
    <x v="1"/>
    <x v="46"/>
    <x v="0"/>
    <x v="0"/>
    <s v="Brasilia"/>
    <x v="9"/>
    <n v="5300"/>
    <n v="1"/>
    <n v="5300"/>
    <n v="1590"/>
    <n v="0.3"/>
  </r>
  <r>
    <x v="2"/>
    <x v="1"/>
    <x v="47"/>
    <x v="0"/>
    <x v="0"/>
    <s v="Brasilia"/>
    <x v="9"/>
    <n v="5300"/>
    <n v="1"/>
    <n v="5300"/>
    <n v="1590"/>
    <n v="0.3"/>
  </r>
  <r>
    <x v="0"/>
    <x v="1"/>
    <x v="48"/>
    <x v="0"/>
    <x v="0"/>
    <s v="Brasilia"/>
    <x v="11"/>
    <n v="4600"/>
    <n v="8"/>
    <n v="36800"/>
    <n v="9200"/>
    <n v="0.25"/>
  </r>
  <r>
    <x v="1"/>
    <x v="0"/>
    <x v="49"/>
    <x v="0"/>
    <x v="0"/>
    <s v="Brasilia"/>
    <x v="10"/>
    <n v="3200"/>
    <n v="6"/>
    <n v="19200"/>
    <n v="3840"/>
    <n v="0.2"/>
  </r>
  <r>
    <x v="0"/>
    <x v="0"/>
    <x v="50"/>
    <x v="0"/>
    <x v="0"/>
    <s v="Brasilia"/>
    <x v="3"/>
    <n v="5130"/>
    <n v="5"/>
    <n v="25650"/>
    <n v="10260"/>
    <n v="0.4"/>
  </r>
  <r>
    <x v="1"/>
    <x v="1"/>
    <x v="51"/>
    <x v="0"/>
    <x v="0"/>
    <s v="Brasilia"/>
    <x v="12"/>
    <n v="4500"/>
    <n v="11"/>
    <n v="49500"/>
    <n v="12375"/>
    <n v="0.25"/>
  </r>
  <r>
    <x v="4"/>
    <x v="1"/>
    <x v="52"/>
    <x v="0"/>
    <x v="0"/>
    <s v="Brasilia"/>
    <x v="4"/>
    <n v="300"/>
    <n v="4"/>
    <n v="1200"/>
    <n v="180"/>
    <n v="0.15"/>
  </r>
  <r>
    <x v="0"/>
    <x v="0"/>
    <x v="53"/>
    <x v="0"/>
    <x v="0"/>
    <s v="Brasilia"/>
    <x v="0"/>
    <n v="8902"/>
    <n v="3"/>
    <n v="26706"/>
    <n v="9347.0999999999985"/>
    <n v="0.35"/>
  </r>
  <r>
    <x v="0"/>
    <x v="0"/>
    <x v="54"/>
    <x v="0"/>
    <x v="0"/>
    <s v="Brasilia"/>
    <x v="11"/>
    <n v="4600"/>
    <n v="12"/>
    <n v="55200"/>
    <n v="13800"/>
    <n v="0.25"/>
  </r>
  <r>
    <x v="0"/>
    <x v="0"/>
    <x v="55"/>
    <x v="0"/>
    <x v="0"/>
    <s v="Brasilia"/>
    <x v="8"/>
    <n v="3400"/>
    <n v="1"/>
    <n v="3400"/>
    <n v="1190"/>
    <n v="0.35"/>
  </r>
  <r>
    <x v="4"/>
    <x v="1"/>
    <x v="56"/>
    <x v="0"/>
    <x v="0"/>
    <s v="Brasilia"/>
    <x v="7"/>
    <n v="5340"/>
    <n v="8"/>
    <n v="42720"/>
    <n v="12816"/>
    <n v="0.3"/>
  </r>
  <r>
    <x v="0"/>
    <x v="0"/>
    <x v="57"/>
    <x v="0"/>
    <x v="0"/>
    <s v="Brasilia"/>
    <x v="5"/>
    <n v="1700"/>
    <n v="12"/>
    <n v="20400"/>
    <n v="10200"/>
    <n v="0.5"/>
  </r>
  <r>
    <x v="3"/>
    <x v="0"/>
    <x v="58"/>
    <x v="0"/>
    <x v="0"/>
    <s v="Brasilia"/>
    <x v="10"/>
    <n v="3200"/>
    <n v="12"/>
    <n v="38400"/>
    <n v="7680"/>
    <n v="0.2"/>
  </r>
  <r>
    <x v="3"/>
    <x v="1"/>
    <x v="59"/>
    <x v="0"/>
    <x v="0"/>
    <s v="Brasilia"/>
    <x v="1"/>
    <n v="500"/>
    <n v="10"/>
    <n v="5000"/>
    <n v="1250"/>
    <n v="0.25"/>
  </r>
  <r>
    <x v="3"/>
    <x v="1"/>
    <x v="60"/>
    <x v="0"/>
    <x v="0"/>
    <s v="Brasilia"/>
    <x v="9"/>
    <n v="5300"/>
    <n v="10"/>
    <n v="53000"/>
    <n v="15900"/>
    <n v="0.3"/>
  </r>
  <r>
    <x v="0"/>
    <x v="1"/>
    <x v="61"/>
    <x v="0"/>
    <x v="0"/>
    <s v="Brasilia"/>
    <x v="10"/>
    <n v="3200"/>
    <n v="7"/>
    <n v="22400"/>
    <n v="4480"/>
    <n v="0.2"/>
  </r>
  <r>
    <x v="4"/>
    <x v="0"/>
    <x v="62"/>
    <x v="0"/>
    <x v="0"/>
    <s v="Brasilia"/>
    <x v="1"/>
    <n v="500"/>
    <n v="15"/>
    <n v="7500"/>
    <n v="1875"/>
    <n v="0.25"/>
  </r>
  <r>
    <x v="3"/>
    <x v="0"/>
    <x v="63"/>
    <x v="0"/>
    <x v="0"/>
    <s v="Brasilia"/>
    <x v="10"/>
    <n v="3200"/>
    <n v="10"/>
    <n v="32000"/>
    <n v="6400"/>
    <n v="0.2"/>
  </r>
  <r>
    <x v="0"/>
    <x v="1"/>
    <x v="64"/>
    <x v="0"/>
    <x v="0"/>
    <s v="Brasilia"/>
    <x v="12"/>
    <n v="4500"/>
    <n v="8"/>
    <n v="36000"/>
    <n v="9000"/>
    <n v="0.25"/>
  </r>
  <r>
    <x v="3"/>
    <x v="1"/>
    <x v="65"/>
    <x v="0"/>
    <x v="0"/>
    <s v="Brasilia"/>
    <x v="12"/>
    <n v="4500"/>
    <n v="4"/>
    <n v="18000"/>
    <n v="4500"/>
    <n v="0.25"/>
  </r>
  <r>
    <x v="1"/>
    <x v="1"/>
    <x v="66"/>
    <x v="0"/>
    <x v="0"/>
    <s v="Brasilia"/>
    <x v="12"/>
    <n v="4500"/>
    <n v="5"/>
    <n v="22500"/>
    <n v="5625"/>
    <n v="0.25"/>
  </r>
  <r>
    <x v="4"/>
    <x v="1"/>
    <x v="67"/>
    <x v="0"/>
    <x v="0"/>
    <s v="Brasilia"/>
    <x v="12"/>
    <n v="4500"/>
    <n v="6"/>
    <n v="27000"/>
    <n v="6750"/>
    <n v="0.25"/>
  </r>
  <r>
    <x v="1"/>
    <x v="1"/>
    <x v="68"/>
    <x v="0"/>
    <x v="0"/>
    <s v="Brasilia"/>
    <x v="2"/>
    <n v="1200"/>
    <n v="4"/>
    <n v="4800"/>
    <n v="1440"/>
    <n v="0.3"/>
  </r>
  <r>
    <x v="2"/>
    <x v="1"/>
    <x v="69"/>
    <x v="0"/>
    <x v="0"/>
    <s v="Brasilia"/>
    <x v="8"/>
    <n v="3400"/>
    <n v="1"/>
    <n v="3400"/>
    <n v="1190"/>
    <n v="0.35"/>
  </r>
  <r>
    <x v="3"/>
    <x v="0"/>
    <x v="70"/>
    <x v="0"/>
    <x v="0"/>
    <s v="Brasilia"/>
    <x v="1"/>
    <n v="500"/>
    <n v="10"/>
    <n v="5000"/>
    <n v="1250"/>
    <n v="0.25"/>
  </r>
  <r>
    <x v="3"/>
    <x v="1"/>
    <x v="71"/>
    <x v="0"/>
    <x v="0"/>
    <s v="Brasilia"/>
    <x v="8"/>
    <n v="3400"/>
    <n v="8"/>
    <n v="27200"/>
    <n v="9520"/>
    <n v="0.35"/>
  </r>
  <r>
    <x v="0"/>
    <x v="1"/>
    <x v="72"/>
    <x v="0"/>
    <x v="0"/>
    <s v="Brasilia"/>
    <x v="11"/>
    <n v="4600"/>
    <n v="12"/>
    <n v="55200"/>
    <n v="13800"/>
    <n v="0.25"/>
  </r>
  <r>
    <x v="3"/>
    <x v="0"/>
    <x v="73"/>
    <x v="0"/>
    <x v="0"/>
    <s v="Brasilia"/>
    <x v="1"/>
    <n v="500"/>
    <n v="10"/>
    <n v="5000"/>
    <n v="1250"/>
    <n v="0.25"/>
  </r>
  <r>
    <x v="2"/>
    <x v="1"/>
    <x v="74"/>
    <x v="0"/>
    <x v="0"/>
    <s v="Brasilia"/>
    <x v="3"/>
    <n v="5130"/>
    <n v="15"/>
    <n v="76950"/>
    <n v="30780"/>
    <n v="0.4"/>
  </r>
  <r>
    <x v="4"/>
    <x v="0"/>
    <x v="75"/>
    <x v="0"/>
    <x v="0"/>
    <s v="Brasilia"/>
    <x v="6"/>
    <n v="1500"/>
    <n v="1"/>
    <n v="1500"/>
    <n v="600"/>
    <n v="0.4"/>
  </r>
  <r>
    <x v="0"/>
    <x v="1"/>
    <x v="76"/>
    <x v="0"/>
    <x v="0"/>
    <s v="Brasilia"/>
    <x v="10"/>
    <n v="3200"/>
    <n v="11"/>
    <n v="35200"/>
    <n v="7040"/>
    <n v="0.2"/>
  </r>
  <r>
    <x v="0"/>
    <x v="1"/>
    <x v="77"/>
    <x v="0"/>
    <x v="0"/>
    <s v="Brasilia"/>
    <x v="7"/>
    <n v="5340"/>
    <n v="2"/>
    <n v="10680"/>
    <n v="3204"/>
    <n v="0.3"/>
  </r>
  <r>
    <x v="3"/>
    <x v="0"/>
    <x v="78"/>
    <x v="0"/>
    <x v="0"/>
    <s v="Brasilia"/>
    <x v="7"/>
    <n v="5340"/>
    <n v="1"/>
    <n v="5340"/>
    <n v="1602"/>
    <n v="0.3"/>
  </r>
  <r>
    <x v="0"/>
    <x v="0"/>
    <x v="79"/>
    <x v="0"/>
    <x v="0"/>
    <s v="Brasilia"/>
    <x v="1"/>
    <n v="500"/>
    <n v="5"/>
    <n v="2500"/>
    <n v="625"/>
    <n v="0.25"/>
  </r>
  <r>
    <x v="0"/>
    <x v="0"/>
    <x v="80"/>
    <x v="0"/>
    <x v="0"/>
    <s v="Brasilia"/>
    <x v="7"/>
    <n v="5340"/>
    <n v="12"/>
    <n v="64080"/>
    <n v="19224"/>
    <n v="0.3"/>
  </r>
  <r>
    <x v="4"/>
    <x v="1"/>
    <x v="81"/>
    <x v="0"/>
    <x v="0"/>
    <s v="Brasilia"/>
    <x v="2"/>
    <n v="1200"/>
    <n v="8"/>
    <n v="9600"/>
    <n v="2880"/>
    <n v="0.3"/>
  </r>
  <r>
    <x v="0"/>
    <x v="0"/>
    <x v="82"/>
    <x v="0"/>
    <x v="0"/>
    <s v="Brasilia"/>
    <x v="9"/>
    <n v="5300"/>
    <n v="8"/>
    <n v="42400"/>
    <n v="12720"/>
    <n v="0.3"/>
  </r>
  <r>
    <x v="1"/>
    <x v="1"/>
    <x v="83"/>
    <x v="0"/>
    <x v="0"/>
    <s v="Brasilia"/>
    <x v="0"/>
    <n v="8902"/>
    <n v="11"/>
    <n v="97922"/>
    <n v="34272.699999999997"/>
    <n v="0.35"/>
  </r>
  <r>
    <x v="3"/>
    <x v="1"/>
    <x v="84"/>
    <x v="0"/>
    <x v="0"/>
    <s v="Brasilia"/>
    <x v="0"/>
    <n v="8902"/>
    <n v="12"/>
    <n v="106824"/>
    <n v="37388.399999999994"/>
    <n v="0.35"/>
  </r>
  <r>
    <x v="1"/>
    <x v="1"/>
    <x v="85"/>
    <x v="0"/>
    <x v="0"/>
    <s v="Brasilia"/>
    <x v="12"/>
    <n v="4500"/>
    <n v="3"/>
    <n v="13500"/>
    <n v="3375"/>
    <n v="0.25"/>
  </r>
  <r>
    <x v="0"/>
    <x v="0"/>
    <x v="0"/>
    <x v="0"/>
    <x v="1"/>
    <s v="Goiania"/>
    <x v="0"/>
    <n v="8902"/>
    <n v="13"/>
    <n v="35608"/>
    <n v="12462.8"/>
    <n v="0.35"/>
  </r>
  <r>
    <x v="0"/>
    <x v="0"/>
    <x v="1"/>
    <x v="0"/>
    <x v="1"/>
    <s v="Goiania"/>
    <x v="1"/>
    <n v="500"/>
    <n v="13"/>
    <n v="2000"/>
    <n v="500"/>
    <n v="0.25"/>
  </r>
  <r>
    <x v="0"/>
    <x v="1"/>
    <x v="2"/>
    <x v="0"/>
    <x v="1"/>
    <s v="Goiania"/>
    <x v="2"/>
    <n v="1200"/>
    <n v="13"/>
    <n v="6000"/>
    <n v="1800"/>
    <n v="0.3"/>
  </r>
  <r>
    <x v="0"/>
    <x v="1"/>
    <x v="3"/>
    <x v="0"/>
    <x v="1"/>
    <s v="Goiania"/>
    <x v="1"/>
    <n v="500"/>
    <n v="12"/>
    <n v="6000"/>
    <n v="1500"/>
    <n v="0.25"/>
  </r>
  <r>
    <x v="1"/>
    <x v="1"/>
    <x v="4"/>
    <x v="0"/>
    <x v="1"/>
    <s v="Goiania"/>
    <x v="0"/>
    <n v="8902"/>
    <n v="9"/>
    <n v="80118"/>
    <n v="28041.3"/>
    <n v="0.35"/>
  </r>
  <r>
    <x v="0"/>
    <x v="0"/>
    <x v="5"/>
    <x v="0"/>
    <x v="1"/>
    <s v="Goiania"/>
    <x v="3"/>
    <n v="5130"/>
    <n v="2"/>
    <n v="10260"/>
    <n v="4104"/>
    <n v="0.4"/>
  </r>
  <r>
    <x v="0"/>
    <x v="1"/>
    <x v="6"/>
    <x v="0"/>
    <x v="1"/>
    <s v="Goiania"/>
    <x v="0"/>
    <n v="8902"/>
    <n v="6"/>
    <n v="53412"/>
    <n v="18694.199999999997"/>
    <n v="0.35"/>
  </r>
  <r>
    <x v="2"/>
    <x v="1"/>
    <x v="7"/>
    <x v="0"/>
    <x v="1"/>
    <s v="Goiania"/>
    <x v="4"/>
    <n v="300"/>
    <n v="1"/>
    <n v="300"/>
    <n v="45"/>
    <n v="0.15"/>
  </r>
  <r>
    <x v="1"/>
    <x v="0"/>
    <x v="8"/>
    <x v="0"/>
    <x v="1"/>
    <s v="Goiania"/>
    <x v="5"/>
    <n v="1700"/>
    <n v="10"/>
    <n v="17000"/>
    <n v="8500"/>
    <n v="0.5"/>
  </r>
  <r>
    <x v="3"/>
    <x v="0"/>
    <x v="9"/>
    <x v="0"/>
    <x v="1"/>
    <s v="Goiania"/>
    <x v="6"/>
    <n v="1500"/>
    <n v="3"/>
    <n v="4500"/>
    <n v="1800"/>
    <n v="0.4"/>
  </r>
  <r>
    <x v="1"/>
    <x v="1"/>
    <x v="10"/>
    <x v="0"/>
    <x v="1"/>
    <s v="Goiania"/>
    <x v="7"/>
    <n v="5340"/>
    <n v="12"/>
    <n v="64080"/>
    <n v="19224"/>
    <n v="0.3"/>
  </r>
  <r>
    <x v="0"/>
    <x v="1"/>
    <x v="11"/>
    <x v="0"/>
    <x v="1"/>
    <s v="Goiania"/>
    <x v="0"/>
    <n v="8902"/>
    <n v="2"/>
    <n v="17804"/>
    <n v="6231.4"/>
    <n v="0.35"/>
  </r>
  <r>
    <x v="0"/>
    <x v="1"/>
    <x v="12"/>
    <x v="0"/>
    <x v="1"/>
    <s v="Goiania"/>
    <x v="3"/>
    <n v="5130"/>
    <n v="8"/>
    <n v="41040"/>
    <n v="16416"/>
    <n v="0.4"/>
  </r>
  <r>
    <x v="3"/>
    <x v="1"/>
    <x v="13"/>
    <x v="0"/>
    <x v="1"/>
    <s v="Goiania"/>
    <x v="0"/>
    <n v="8902"/>
    <n v="3"/>
    <n v="26706"/>
    <n v="9347.0999999999985"/>
    <n v="0.35"/>
  </r>
  <r>
    <x v="1"/>
    <x v="0"/>
    <x v="14"/>
    <x v="0"/>
    <x v="1"/>
    <s v="Goiania"/>
    <x v="8"/>
    <n v="3400"/>
    <n v="8"/>
    <n v="27200"/>
    <n v="9520"/>
    <n v="0.35"/>
  </r>
  <r>
    <x v="1"/>
    <x v="1"/>
    <x v="15"/>
    <x v="0"/>
    <x v="1"/>
    <s v="Goiania"/>
    <x v="9"/>
    <n v="5300"/>
    <n v="10"/>
    <n v="53000"/>
    <n v="15900"/>
    <n v="0.3"/>
  </r>
  <r>
    <x v="0"/>
    <x v="0"/>
    <x v="16"/>
    <x v="0"/>
    <x v="1"/>
    <s v="Goiania"/>
    <x v="0"/>
    <n v="8902"/>
    <n v="11"/>
    <n v="97922"/>
    <n v="34272.699999999997"/>
    <n v="0.35"/>
  </r>
  <r>
    <x v="0"/>
    <x v="1"/>
    <x v="17"/>
    <x v="0"/>
    <x v="1"/>
    <s v="Goiania"/>
    <x v="3"/>
    <n v="5130"/>
    <n v="2"/>
    <n v="10260"/>
    <n v="4104"/>
    <n v="0.4"/>
  </r>
  <r>
    <x v="2"/>
    <x v="0"/>
    <x v="18"/>
    <x v="0"/>
    <x v="1"/>
    <s v="Goiania"/>
    <x v="4"/>
    <n v="300"/>
    <n v="11"/>
    <n v="3300"/>
    <n v="495"/>
    <n v="0.15"/>
  </r>
  <r>
    <x v="3"/>
    <x v="1"/>
    <x v="19"/>
    <x v="0"/>
    <x v="1"/>
    <s v="Goiania"/>
    <x v="10"/>
    <n v="3200"/>
    <n v="5"/>
    <n v="16000"/>
    <n v="3200"/>
    <n v="0.2"/>
  </r>
  <r>
    <x v="0"/>
    <x v="1"/>
    <x v="20"/>
    <x v="0"/>
    <x v="1"/>
    <s v="Goiania"/>
    <x v="0"/>
    <n v="8902"/>
    <n v="2"/>
    <n v="17804"/>
    <n v="6231.4"/>
    <n v="0.35"/>
  </r>
  <r>
    <x v="1"/>
    <x v="1"/>
    <x v="21"/>
    <x v="0"/>
    <x v="1"/>
    <s v="Goiania"/>
    <x v="4"/>
    <n v="300"/>
    <n v="10"/>
    <n v="3000"/>
    <n v="450"/>
    <n v="0.15"/>
  </r>
  <r>
    <x v="2"/>
    <x v="0"/>
    <x v="22"/>
    <x v="0"/>
    <x v="1"/>
    <s v="Goiania"/>
    <x v="10"/>
    <n v="3200"/>
    <n v="12"/>
    <n v="38400"/>
    <n v="7680"/>
    <n v="0.2"/>
  </r>
  <r>
    <x v="0"/>
    <x v="1"/>
    <x v="23"/>
    <x v="0"/>
    <x v="1"/>
    <s v="Goiania"/>
    <x v="11"/>
    <n v="4600"/>
    <n v="7"/>
    <n v="32200"/>
    <n v="8050"/>
    <n v="0.25"/>
  </r>
  <r>
    <x v="2"/>
    <x v="0"/>
    <x v="24"/>
    <x v="0"/>
    <x v="1"/>
    <s v="Goiania"/>
    <x v="2"/>
    <n v="1200"/>
    <n v="9"/>
    <n v="10800"/>
    <n v="3240"/>
    <n v="0.3"/>
  </r>
  <r>
    <x v="3"/>
    <x v="0"/>
    <x v="25"/>
    <x v="0"/>
    <x v="1"/>
    <s v="Goiania"/>
    <x v="11"/>
    <n v="4600"/>
    <n v="11"/>
    <n v="50600"/>
    <n v="12650"/>
    <n v="0.25"/>
  </r>
  <r>
    <x v="4"/>
    <x v="1"/>
    <x v="26"/>
    <x v="0"/>
    <x v="1"/>
    <s v="Goiania"/>
    <x v="7"/>
    <n v="5340"/>
    <n v="9"/>
    <n v="48060"/>
    <n v="14418"/>
    <n v="0.3"/>
  </r>
  <r>
    <x v="0"/>
    <x v="1"/>
    <x v="27"/>
    <x v="0"/>
    <x v="1"/>
    <s v="Goiania"/>
    <x v="9"/>
    <n v="5300"/>
    <n v="5"/>
    <n v="26500"/>
    <n v="7950"/>
    <n v="0.3"/>
  </r>
  <r>
    <x v="0"/>
    <x v="1"/>
    <x v="28"/>
    <x v="0"/>
    <x v="1"/>
    <s v="Goiania"/>
    <x v="6"/>
    <n v="1500"/>
    <n v="3"/>
    <n v="4500"/>
    <n v="1800"/>
    <n v="0.4"/>
  </r>
  <r>
    <x v="1"/>
    <x v="1"/>
    <x v="28"/>
    <x v="0"/>
    <x v="1"/>
    <s v="Goiania"/>
    <x v="10"/>
    <n v="3200"/>
    <n v="10"/>
    <n v="32000"/>
    <n v="6400"/>
    <n v="0.2"/>
  </r>
  <r>
    <x v="0"/>
    <x v="0"/>
    <x v="29"/>
    <x v="0"/>
    <x v="1"/>
    <s v="Goiania"/>
    <x v="6"/>
    <n v="1500"/>
    <n v="8"/>
    <n v="12000"/>
    <n v="4800"/>
    <n v="0.4"/>
  </r>
  <r>
    <x v="2"/>
    <x v="0"/>
    <x v="30"/>
    <x v="0"/>
    <x v="1"/>
    <s v="Goiania"/>
    <x v="1"/>
    <n v="500"/>
    <n v="12"/>
    <n v="6000"/>
    <n v="1500"/>
    <n v="0.25"/>
  </r>
  <r>
    <x v="0"/>
    <x v="1"/>
    <x v="31"/>
    <x v="0"/>
    <x v="1"/>
    <s v="Goiania"/>
    <x v="4"/>
    <n v="300"/>
    <n v="8"/>
    <n v="2400"/>
    <n v="360"/>
    <n v="0.15"/>
  </r>
  <r>
    <x v="3"/>
    <x v="0"/>
    <x v="32"/>
    <x v="0"/>
    <x v="1"/>
    <s v="Goiania"/>
    <x v="5"/>
    <n v="1700"/>
    <n v="10"/>
    <n v="17000"/>
    <n v="8500"/>
    <n v="0.5"/>
  </r>
  <r>
    <x v="0"/>
    <x v="1"/>
    <x v="33"/>
    <x v="0"/>
    <x v="1"/>
    <s v="Goiania"/>
    <x v="8"/>
    <n v="3400"/>
    <n v="6"/>
    <n v="20400"/>
    <n v="7140"/>
    <n v="0.35"/>
  </r>
  <r>
    <x v="0"/>
    <x v="1"/>
    <x v="34"/>
    <x v="0"/>
    <x v="1"/>
    <s v="Goiania"/>
    <x v="4"/>
    <n v="300"/>
    <n v="4"/>
    <n v="1200"/>
    <n v="180"/>
    <n v="0.15"/>
  </r>
  <r>
    <x v="0"/>
    <x v="1"/>
    <x v="35"/>
    <x v="0"/>
    <x v="1"/>
    <s v="Goiania"/>
    <x v="1"/>
    <n v="500"/>
    <n v="9"/>
    <n v="4500"/>
    <n v="1125"/>
    <n v="0.25"/>
  </r>
  <r>
    <x v="3"/>
    <x v="1"/>
    <x v="36"/>
    <x v="0"/>
    <x v="1"/>
    <s v="Goiania"/>
    <x v="10"/>
    <n v="3200"/>
    <n v="5"/>
    <n v="16000"/>
    <n v="3200"/>
    <n v="0.2"/>
  </r>
  <r>
    <x v="0"/>
    <x v="1"/>
    <x v="37"/>
    <x v="0"/>
    <x v="1"/>
    <s v="Goiania"/>
    <x v="1"/>
    <n v="500"/>
    <n v="1"/>
    <n v="500"/>
    <n v="125"/>
    <n v="0.25"/>
  </r>
  <r>
    <x v="3"/>
    <x v="1"/>
    <x v="38"/>
    <x v="0"/>
    <x v="1"/>
    <s v="Goiania"/>
    <x v="5"/>
    <n v="1700"/>
    <n v="6"/>
    <n v="10200"/>
    <n v="5100"/>
    <n v="0.5"/>
  </r>
  <r>
    <x v="0"/>
    <x v="1"/>
    <x v="39"/>
    <x v="0"/>
    <x v="1"/>
    <s v="Goiania"/>
    <x v="0"/>
    <n v="8902"/>
    <n v="4"/>
    <n v="35608"/>
    <n v="12462.8"/>
    <n v="0.35"/>
  </r>
  <r>
    <x v="1"/>
    <x v="1"/>
    <x v="40"/>
    <x v="0"/>
    <x v="1"/>
    <s v="Goiania"/>
    <x v="7"/>
    <n v="5340"/>
    <n v="1"/>
    <n v="5340"/>
    <n v="1602"/>
    <n v="0.3"/>
  </r>
  <r>
    <x v="0"/>
    <x v="1"/>
    <x v="41"/>
    <x v="0"/>
    <x v="1"/>
    <s v="Goiania"/>
    <x v="0"/>
    <n v="8902"/>
    <n v="8"/>
    <n v="71216"/>
    <n v="24925.599999999999"/>
    <n v="0.35"/>
  </r>
  <r>
    <x v="3"/>
    <x v="0"/>
    <x v="42"/>
    <x v="0"/>
    <x v="1"/>
    <s v="Goiania"/>
    <x v="1"/>
    <n v="500"/>
    <n v="5"/>
    <n v="2500"/>
    <n v="625"/>
    <n v="0.25"/>
  </r>
  <r>
    <x v="4"/>
    <x v="1"/>
    <x v="43"/>
    <x v="0"/>
    <x v="1"/>
    <s v="Goiania"/>
    <x v="2"/>
    <n v="1200"/>
    <n v="2"/>
    <n v="2400"/>
    <n v="720"/>
    <n v="0.3"/>
  </r>
  <r>
    <x v="2"/>
    <x v="0"/>
    <x v="44"/>
    <x v="0"/>
    <x v="1"/>
    <s v="Goiania"/>
    <x v="12"/>
    <n v="4500"/>
    <n v="5"/>
    <n v="22500"/>
    <n v="5625"/>
    <n v="0.25"/>
  </r>
  <r>
    <x v="0"/>
    <x v="1"/>
    <x v="45"/>
    <x v="0"/>
    <x v="1"/>
    <s v="Goiania"/>
    <x v="0"/>
    <n v="8902"/>
    <n v="8"/>
    <n v="71216"/>
    <n v="24925.599999999999"/>
    <n v="0.35"/>
  </r>
  <r>
    <x v="4"/>
    <x v="1"/>
    <x v="46"/>
    <x v="0"/>
    <x v="1"/>
    <s v="Goiania"/>
    <x v="9"/>
    <n v="5300"/>
    <n v="1"/>
    <n v="5300"/>
    <n v="1590"/>
    <n v="0.3"/>
  </r>
  <r>
    <x v="2"/>
    <x v="1"/>
    <x v="47"/>
    <x v="0"/>
    <x v="1"/>
    <s v="Goiania"/>
    <x v="9"/>
    <n v="5300"/>
    <n v="1"/>
    <n v="5300"/>
    <n v="1590"/>
    <n v="0.3"/>
  </r>
  <r>
    <x v="0"/>
    <x v="1"/>
    <x v="48"/>
    <x v="0"/>
    <x v="1"/>
    <s v="Goiania"/>
    <x v="11"/>
    <n v="4600"/>
    <n v="8"/>
    <n v="36800"/>
    <n v="9200"/>
    <n v="0.25"/>
  </r>
  <r>
    <x v="1"/>
    <x v="0"/>
    <x v="49"/>
    <x v="0"/>
    <x v="1"/>
    <s v="Goiania"/>
    <x v="10"/>
    <n v="3200"/>
    <n v="6"/>
    <n v="19200"/>
    <n v="3840"/>
    <n v="0.2"/>
  </r>
  <r>
    <x v="0"/>
    <x v="0"/>
    <x v="50"/>
    <x v="0"/>
    <x v="1"/>
    <s v="Goiania"/>
    <x v="3"/>
    <n v="5130"/>
    <n v="5"/>
    <n v="25650"/>
    <n v="10260"/>
    <n v="0.4"/>
  </r>
  <r>
    <x v="1"/>
    <x v="1"/>
    <x v="51"/>
    <x v="0"/>
    <x v="1"/>
    <s v="Goiania"/>
    <x v="12"/>
    <n v="4500"/>
    <n v="11"/>
    <n v="49500"/>
    <n v="12375"/>
    <n v="0.25"/>
  </r>
  <r>
    <x v="4"/>
    <x v="1"/>
    <x v="52"/>
    <x v="0"/>
    <x v="1"/>
    <s v="Goiania"/>
    <x v="4"/>
    <n v="300"/>
    <n v="4"/>
    <n v="1200"/>
    <n v="180"/>
    <n v="0.15"/>
  </r>
  <r>
    <x v="0"/>
    <x v="0"/>
    <x v="53"/>
    <x v="0"/>
    <x v="1"/>
    <s v="Goiania"/>
    <x v="0"/>
    <n v="8902"/>
    <n v="3"/>
    <n v="26706"/>
    <n v="9347.0999999999985"/>
    <n v="0.35"/>
  </r>
  <r>
    <x v="0"/>
    <x v="0"/>
    <x v="54"/>
    <x v="0"/>
    <x v="1"/>
    <s v="Goiania"/>
    <x v="11"/>
    <n v="4600"/>
    <n v="12"/>
    <n v="55200"/>
    <n v="13800"/>
    <n v="0.25"/>
  </r>
  <r>
    <x v="0"/>
    <x v="0"/>
    <x v="55"/>
    <x v="0"/>
    <x v="1"/>
    <s v="Goiania"/>
    <x v="8"/>
    <n v="3400"/>
    <n v="1"/>
    <n v="3400"/>
    <n v="1190"/>
    <n v="0.35"/>
  </r>
  <r>
    <x v="4"/>
    <x v="1"/>
    <x v="56"/>
    <x v="0"/>
    <x v="1"/>
    <s v="Goiania"/>
    <x v="7"/>
    <n v="5340"/>
    <n v="8"/>
    <n v="42720"/>
    <n v="12816"/>
    <n v="0.3"/>
  </r>
  <r>
    <x v="0"/>
    <x v="0"/>
    <x v="57"/>
    <x v="0"/>
    <x v="1"/>
    <s v="Goiania"/>
    <x v="5"/>
    <n v="1700"/>
    <n v="12"/>
    <n v="20400"/>
    <n v="10200"/>
    <n v="0.5"/>
  </r>
  <r>
    <x v="3"/>
    <x v="0"/>
    <x v="58"/>
    <x v="0"/>
    <x v="1"/>
    <s v="Goiania"/>
    <x v="10"/>
    <n v="3200"/>
    <n v="12"/>
    <n v="38400"/>
    <n v="7680"/>
    <n v="0.2"/>
  </r>
  <r>
    <x v="3"/>
    <x v="1"/>
    <x v="59"/>
    <x v="0"/>
    <x v="1"/>
    <s v="Goiania"/>
    <x v="1"/>
    <n v="500"/>
    <n v="10"/>
    <n v="5000"/>
    <n v="1250"/>
    <n v="0.25"/>
  </r>
  <r>
    <x v="3"/>
    <x v="1"/>
    <x v="60"/>
    <x v="0"/>
    <x v="1"/>
    <s v="Goiania"/>
    <x v="9"/>
    <n v="5300"/>
    <n v="10"/>
    <n v="53000"/>
    <n v="15900"/>
    <n v="0.3"/>
  </r>
  <r>
    <x v="0"/>
    <x v="1"/>
    <x v="61"/>
    <x v="0"/>
    <x v="1"/>
    <s v="Goiania"/>
    <x v="10"/>
    <n v="3200"/>
    <n v="7"/>
    <n v="22400"/>
    <n v="4480"/>
    <n v="0.2"/>
  </r>
  <r>
    <x v="4"/>
    <x v="0"/>
    <x v="62"/>
    <x v="0"/>
    <x v="1"/>
    <s v="Goiania"/>
    <x v="1"/>
    <n v="500"/>
    <n v="15"/>
    <n v="7500"/>
    <n v="1875"/>
    <n v="0.25"/>
  </r>
  <r>
    <x v="3"/>
    <x v="0"/>
    <x v="63"/>
    <x v="0"/>
    <x v="1"/>
    <s v="Goiania"/>
    <x v="10"/>
    <n v="3200"/>
    <n v="10"/>
    <n v="32000"/>
    <n v="6400"/>
    <n v="0.2"/>
  </r>
  <r>
    <x v="0"/>
    <x v="1"/>
    <x v="64"/>
    <x v="0"/>
    <x v="1"/>
    <s v="Goiania"/>
    <x v="12"/>
    <n v="4500"/>
    <n v="8"/>
    <n v="36000"/>
    <n v="9000"/>
    <n v="0.25"/>
  </r>
  <r>
    <x v="3"/>
    <x v="1"/>
    <x v="65"/>
    <x v="0"/>
    <x v="1"/>
    <s v="Goiania"/>
    <x v="12"/>
    <n v="4500"/>
    <n v="4"/>
    <n v="18000"/>
    <n v="4500"/>
    <n v="0.25"/>
  </r>
  <r>
    <x v="1"/>
    <x v="1"/>
    <x v="66"/>
    <x v="0"/>
    <x v="1"/>
    <s v="Goiania"/>
    <x v="12"/>
    <n v="4500"/>
    <n v="5"/>
    <n v="22500"/>
    <n v="5625"/>
    <n v="0.25"/>
  </r>
  <r>
    <x v="4"/>
    <x v="1"/>
    <x v="67"/>
    <x v="0"/>
    <x v="1"/>
    <s v="Goiania"/>
    <x v="12"/>
    <n v="4500"/>
    <n v="6"/>
    <n v="27000"/>
    <n v="6750"/>
    <n v="0.25"/>
  </r>
  <r>
    <x v="1"/>
    <x v="1"/>
    <x v="68"/>
    <x v="0"/>
    <x v="1"/>
    <s v="Goiania"/>
    <x v="2"/>
    <n v="1200"/>
    <n v="4"/>
    <n v="4800"/>
    <n v="1440"/>
    <n v="0.3"/>
  </r>
  <r>
    <x v="2"/>
    <x v="1"/>
    <x v="69"/>
    <x v="0"/>
    <x v="1"/>
    <s v="Goiania"/>
    <x v="8"/>
    <n v="3400"/>
    <n v="10"/>
    <n v="3400"/>
    <n v="1190"/>
    <n v="0.35"/>
  </r>
  <r>
    <x v="3"/>
    <x v="0"/>
    <x v="70"/>
    <x v="0"/>
    <x v="1"/>
    <s v="Goiania"/>
    <x v="1"/>
    <n v="500"/>
    <n v="10"/>
    <n v="5000"/>
    <n v="1250"/>
    <n v="0.25"/>
  </r>
  <r>
    <x v="3"/>
    <x v="1"/>
    <x v="71"/>
    <x v="0"/>
    <x v="1"/>
    <s v="Goiania"/>
    <x v="8"/>
    <n v="3400"/>
    <n v="8"/>
    <n v="27200"/>
    <n v="9520"/>
    <n v="0.35"/>
  </r>
  <r>
    <x v="0"/>
    <x v="1"/>
    <x v="72"/>
    <x v="0"/>
    <x v="1"/>
    <s v="Goiania"/>
    <x v="11"/>
    <n v="4600"/>
    <n v="12"/>
    <n v="55200"/>
    <n v="13800"/>
    <n v="0.25"/>
  </r>
  <r>
    <x v="3"/>
    <x v="0"/>
    <x v="73"/>
    <x v="0"/>
    <x v="1"/>
    <s v="Goiania"/>
    <x v="1"/>
    <n v="500"/>
    <n v="10"/>
    <n v="5000"/>
    <n v="1250"/>
    <n v="0.25"/>
  </r>
  <r>
    <x v="2"/>
    <x v="1"/>
    <x v="74"/>
    <x v="0"/>
    <x v="1"/>
    <s v="Goiania"/>
    <x v="3"/>
    <n v="5130"/>
    <n v="15"/>
    <n v="76950"/>
    <n v="30780"/>
    <n v="0.4"/>
  </r>
  <r>
    <x v="4"/>
    <x v="0"/>
    <x v="75"/>
    <x v="0"/>
    <x v="1"/>
    <s v="Goiania"/>
    <x v="6"/>
    <n v="1500"/>
    <n v="1"/>
    <n v="1500"/>
    <n v="600"/>
    <n v="0.4"/>
  </r>
  <r>
    <x v="0"/>
    <x v="1"/>
    <x v="76"/>
    <x v="0"/>
    <x v="1"/>
    <s v="Goiania"/>
    <x v="10"/>
    <n v="3200"/>
    <n v="20"/>
    <n v="35200"/>
    <n v="7040"/>
    <n v="0.2"/>
  </r>
  <r>
    <x v="0"/>
    <x v="1"/>
    <x v="77"/>
    <x v="0"/>
    <x v="1"/>
    <s v="Goiania"/>
    <x v="7"/>
    <n v="5340"/>
    <n v="20"/>
    <n v="10680"/>
    <n v="3204"/>
    <n v="0.3"/>
  </r>
  <r>
    <x v="3"/>
    <x v="0"/>
    <x v="78"/>
    <x v="0"/>
    <x v="1"/>
    <s v="Goiania"/>
    <x v="7"/>
    <n v="5340"/>
    <n v="1"/>
    <n v="5340"/>
    <n v="1602"/>
    <n v="0.3"/>
  </r>
  <r>
    <x v="0"/>
    <x v="0"/>
    <x v="79"/>
    <x v="0"/>
    <x v="1"/>
    <s v="Goiania"/>
    <x v="1"/>
    <n v="500"/>
    <n v="5"/>
    <n v="2500"/>
    <n v="625"/>
    <n v="0.25"/>
  </r>
  <r>
    <x v="0"/>
    <x v="0"/>
    <x v="80"/>
    <x v="0"/>
    <x v="1"/>
    <s v="Goiania"/>
    <x v="7"/>
    <n v="5340"/>
    <n v="12"/>
    <n v="64080"/>
    <n v="19224"/>
    <n v="0.3"/>
  </r>
  <r>
    <x v="4"/>
    <x v="1"/>
    <x v="81"/>
    <x v="0"/>
    <x v="1"/>
    <s v="Goiania"/>
    <x v="2"/>
    <n v="1200"/>
    <n v="8"/>
    <n v="9600"/>
    <n v="2880"/>
    <n v="0.3"/>
  </r>
  <r>
    <x v="0"/>
    <x v="0"/>
    <x v="82"/>
    <x v="0"/>
    <x v="1"/>
    <s v="Goiania"/>
    <x v="9"/>
    <n v="5300"/>
    <n v="20"/>
    <n v="42400"/>
    <n v="12720"/>
    <n v="0.3"/>
  </r>
  <r>
    <x v="1"/>
    <x v="1"/>
    <x v="83"/>
    <x v="0"/>
    <x v="1"/>
    <s v="Goiania"/>
    <x v="0"/>
    <n v="8902"/>
    <n v="20"/>
    <n v="97922"/>
    <n v="34272.699999999997"/>
    <n v="0.35"/>
  </r>
  <r>
    <x v="3"/>
    <x v="1"/>
    <x v="84"/>
    <x v="0"/>
    <x v="1"/>
    <s v="Goiania"/>
    <x v="0"/>
    <n v="8902"/>
    <n v="12"/>
    <n v="106824"/>
    <n v="37388.399999999994"/>
    <n v="0.35"/>
  </r>
  <r>
    <x v="1"/>
    <x v="1"/>
    <x v="85"/>
    <x v="0"/>
    <x v="1"/>
    <s v="Goiania"/>
    <x v="12"/>
    <n v="4500"/>
    <n v="3"/>
    <n v="13500"/>
    <n v="3375"/>
    <n v="0.25"/>
  </r>
  <r>
    <x v="0"/>
    <x v="0"/>
    <x v="0"/>
    <x v="0"/>
    <x v="2"/>
    <s v="Cuiabá"/>
    <x v="0"/>
    <n v="8902"/>
    <n v="4"/>
    <n v="35608"/>
    <n v="12462.8"/>
    <n v="0.35"/>
  </r>
  <r>
    <x v="0"/>
    <x v="0"/>
    <x v="1"/>
    <x v="0"/>
    <x v="2"/>
    <s v="Cuiabá"/>
    <x v="1"/>
    <n v="500"/>
    <n v="4"/>
    <n v="2000"/>
    <n v="500"/>
    <n v="0.25"/>
  </r>
  <r>
    <x v="0"/>
    <x v="1"/>
    <x v="2"/>
    <x v="0"/>
    <x v="2"/>
    <s v="Cuiabá"/>
    <x v="2"/>
    <n v="1200"/>
    <n v="5"/>
    <n v="6000"/>
    <n v="1800"/>
    <n v="0.3"/>
  </r>
  <r>
    <x v="0"/>
    <x v="1"/>
    <x v="3"/>
    <x v="0"/>
    <x v="2"/>
    <s v="Cuiabá"/>
    <x v="1"/>
    <n v="500"/>
    <n v="12"/>
    <n v="6000"/>
    <n v="1500"/>
    <n v="0.25"/>
  </r>
  <r>
    <x v="1"/>
    <x v="1"/>
    <x v="4"/>
    <x v="0"/>
    <x v="2"/>
    <s v="Cuiabá"/>
    <x v="0"/>
    <n v="8902"/>
    <n v="21"/>
    <n v="186942"/>
    <n v="65429.7"/>
    <n v="0.35"/>
  </r>
  <r>
    <x v="0"/>
    <x v="0"/>
    <x v="5"/>
    <x v="0"/>
    <x v="2"/>
    <s v="Cuiabá"/>
    <x v="3"/>
    <n v="5130"/>
    <n v="2"/>
    <n v="10260"/>
    <n v="4104"/>
    <n v="0.4"/>
  </r>
  <r>
    <x v="0"/>
    <x v="1"/>
    <x v="6"/>
    <x v="0"/>
    <x v="2"/>
    <s v="Cuiabá"/>
    <x v="0"/>
    <n v="8902"/>
    <n v="6"/>
    <n v="53412"/>
    <n v="18694.199999999997"/>
    <n v="0.35"/>
  </r>
  <r>
    <x v="2"/>
    <x v="1"/>
    <x v="7"/>
    <x v="0"/>
    <x v="2"/>
    <s v="Cuiabá"/>
    <x v="4"/>
    <n v="300"/>
    <n v="1"/>
    <n v="300"/>
    <n v="45"/>
    <n v="0.15"/>
  </r>
  <r>
    <x v="1"/>
    <x v="0"/>
    <x v="8"/>
    <x v="0"/>
    <x v="2"/>
    <s v="Cuiabá"/>
    <x v="5"/>
    <n v="1700"/>
    <n v="10"/>
    <n v="17000"/>
    <n v="8500"/>
    <n v="0.5"/>
  </r>
  <r>
    <x v="3"/>
    <x v="0"/>
    <x v="9"/>
    <x v="0"/>
    <x v="2"/>
    <s v="Cuiabá"/>
    <x v="6"/>
    <n v="1500"/>
    <n v="3"/>
    <n v="4500"/>
    <n v="1800"/>
    <n v="0.4"/>
  </r>
  <r>
    <x v="1"/>
    <x v="1"/>
    <x v="10"/>
    <x v="0"/>
    <x v="2"/>
    <s v="Cuiabá"/>
    <x v="7"/>
    <n v="5340"/>
    <n v="12"/>
    <n v="64080"/>
    <n v="19224"/>
    <n v="0.3"/>
  </r>
  <r>
    <x v="0"/>
    <x v="1"/>
    <x v="11"/>
    <x v="0"/>
    <x v="2"/>
    <s v="Cuiabá"/>
    <x v="0"/>
    <n v="8902"/>
    <n v="2"/>
    <n v="17804"/>
    <n v="6231.4"/>
    <n v="0.35"/>
  </r>
  <r>
    <x v="0"/>
    <x v="1"/>
    <x v="12"/>
    <x v="0"/>
    <x v="2"/>
    <s v="Cuiabá"/>
    <x v="3"/>
    <n v="5130"/>
    <n v="8"/>
    <n v="41040"/>
    <n v="16416"/>
    <n v="0.4"/>
  </r>
  <r>
    <x v="3"/>
    <x v="1"/>
    <x v="13"/>
    <x v="0"/>
    <x v="2"/>
    <s v="Cuiabá"/>
    <x v="0"/>
    <n v="8902"/>
    <n v="3"/>
    <n v="26706"/>
    <n v="9347.0999999999985"/>
    <n v="0.35"/>
  </r>
  <r>
    <x v="1"/>
    <x v="0"/>
    <x v="14"/>
    <x v="0"/>
    <x v="2"/>
    <s v="Cuiabá"/>
    <x v="8"/>
    <n v="3400"/>
    <n v="8"/>
    <n v="27200"/>
    <n v="9520"/>
    <n v="0.35"/>
  </r>
  <r>
    <x v="1"/>
    <x v="1"/>
    <x v="15"/>
    <x v="0"/>
    <x v="2"/>
    <s v="Cuiabá"/>
    <x v="9"/>
    <n v="5300"/>
    <n v="10"/>
    <n v="53000"/>
    <n v="15900"/>
    <n v="0.3"/>
  </r>
  <r>
    <x v="0"/>
    <x v="0"/>
    <x v="16"/>
    <x v="0"/>
    <x v="2"/>
    <s v="Cuiabá"/>
    <x v="0"/>
    <n v="8902"/>
    <n v="11"/>
    <n v="97922"/>
    <n v="34272.699999999997"/>
    <n v="0.35"/>
  </r>
  <r>
    <x v="0"/>
    <x v="1"/>
    <x v="17"/>
    <x v="0"/>
    <x v="2"/>
    <s v="Cuiabá"/>
    <x v="3"/>
    <n v="5130"/>
    <n v="2"/>
    <n v="10260"/>
    <n v="4104"/>
    <n v="0.4"/>
  </r>
  <r>
    <x v="2"/>
    <x v="0"/>
    <x v="18"/>
    <x v="0"/>
    <x v="2"/>
    <s v="Cuiabá"/>
    <x v="4"/>
    <n v="300"/>
    <n v="11"/>
    <n v="3300"/>
    <n v="495"/>
    <n v="0.15"/>
  </r>
  <r>
    <x v="3"/>
    <x v="1"/>
    <x v="19"/>
    <x v="0"/>
    <x v="2"/>
    <s v="Cuiabá"/>
    <x v="10"/>
    <n v="3200"/>
    <n v="5"/>
    <n v="16000"/>
    <n v="3200"/>
    <n v="0.2"/>
  </r>
  <r>
    <x v="0"/>
    <x v="1"/>
    <x v="20"/>
    <x v="0"/>
    <x v="2"/>
    <s v="Cuiabá"/>
    <x v="0"/>
    <n v="8902"/>
    <n v="2"/>
    <n v="17804"/>
    <n v="6231.4"/>
    <n v="0.35"/>
  </r>
  <r>
    <x v="1"/>
    <x v="1"/>
    <x v="21"/>
    <x v="0"/>
    <x v="2"/>
    <s v="Cuiabá"/>
    <x v="4"/>
    <n v="300"/>
    <n v="10"/>
    <n v="3000"/>
    <n v="450"/>
    <n v="0.15"/>
  </r>
  <r>
    <x v="2"/>
    <x v="0"/>
    <x v="22"/>
    <x v="0"/>
    <x v="2"/>
    <s v="Cuiabá"/>
    <x v="10"/>
    <n v="3200"/>
    <n v="12"/>
    <n v="38400"/>
    <n v="7680"/>
    <n v="0.2"/>
  </r>
  <r>
    <x v="0"/>
    <x v="1"/>
    <x v="23"/>
    <x v="0"/>
    <x v="2"/>
    <s v="Cuiabá"/>
    <x v="11"/>
    <n v="4600"/>
    <n v="7"/>
    <n v="32200"/>
    <n v="8050"/>
    <n v="0.25"/>
  </r>
  <r>
    <x v="2"/>
    <x v="0"/>
    <x v="24"/>
    <x v="0"/>
    <x v="2"/>
    <s v="Cuiabá"/>
    <x v="2"/>
    <n v="1200"/>
    <n v="9"/>
    <n v="10800"/>
    <n v="3240"/>
    <n v="0.3"/>
  </r>
  <r>
    <x v="3"/>
    <x v="0"/>
    <x v="25"/>
    <x v="0"/>
    <x v="2"/>
    <s v="Cuiabá"/>
    <x v="11"/>
    <n v="4600"/>
    <n v="11"/>
    <n v="50600"/>
    <n v="12650"/>
    <n v="0.25"/>
  </r>
  <r>
    <x v="4"/>
    <x v="1"/>
    <x v="26"/>
    <x v="0"/>
    <x v="2"/>
    <s v="Cuiabá"/>
    <x v="7"/>
    <n v="5340"/>
    <n v="9"/>
    <n v="48060"/>
    <n v="14418"/>
    <n v="0.3"/>
  </r>
  <r>
    <x v="0"/>
    <x v="1"/>
    <x v="27"/>
    <x v="0"/>
    <x v="2"/>
    <s v="Cuiabá"/>
    <x v="9"/>
    <n v="5300"/>
    <n v="5"/>
    <n v="26500"/>
    <n v="7950"/>
    <n v="0.3"/>
  </r>
  <r>
    <x v="0"/>
    <x v="1"/>
    <x v="28"/>
    <x v="0"/>
    <x v="2"/>
    <s v="Cuiabá"/>
    <x v="6"/>
    <n v="1500"/>
    <n v="3"/>
    <n v="4500"/>
    <n v="1800"/>
    <n v="0.4"/>
  </r>
  <r>
    <x v="1"/>
    <x v="1"/>
    <x v="28"/>
    <x v="0"/>
    <x v="2"/>
    <s v="Cuiabá"/>
    <x v="10"/>
    <n v="3200"/>
    <n v="10"/>
    <n v="32000"/>
    <n v="6400"/>
    <n v="0.2"/>
  </r>
  <r>
    <x v="0"/>
    <x v="0"/>
    <x v="29"/>
    <x v="0"/>
    <x v="2"/>
    <s v="Cuiabá"/>
    <x v="6"/>
    <n v="1500"/>
    <n v="8"/>
    <n v="12000"/>
    <n v="4800"/>
    <n v="0.4"/>
  </r>
  <r>
    <x v="2"/>
    <x v="0"/>
    <x v="30"/>
    <x v="0"/>
    <x v="2"/>
    <s v="Cuiabá"/>
    <x v="1"/>
    <n v="500"/>
    <n v="12"/>
    <n v="6000"/>
    <n v="1500"/>
    <n v="0.25"/>
  </r>
  <r>
    <x v="0"/>
    <x v="1"/>
    <x v="31"/>
    <x v="0"/>
    <x v="2"/>
    <s v="Cuiabá"/>
    <x v="4"/>
    <n v="300"/>
    <n v="8"/>
    <n v="2400"/>
    <n v="360"/>
    <n v="0.15"/>
  </r>
  <r>
    <x v="3"/>
    <x v="0"/>
    <x v="32"/>
    <x v="0"/>
    <x v="2"/>
    <s v="Cuiabá"/>
    <x v="5"/>
    <n v="1700"/>
    <n v="10"/>
    <n v="17000"/>
    <n v="8500"/>
    <n v="0.5"/>
  </r>
  <r>
    <x v="0"/>
    <x v="1"/>
    <x v="33"/>
    <x v="0"/>
    <x v="2"/>
    <s v="Cuiabá"/>
    <x v="8"/>
    <n v="3400"/>
    <n v="6"/>
    <n v="20400"/>
    <n v="7140"/>
    <n v="0.35"/>
  </r>
  <r>
    <x v="0"/>
    <x v="1"/>
    <x v="34"/>
    <x v="0"/>
    <x v="2"/>
    <s v="Cuiabá"/>
    <x v="4"/>
    <n v="300"/>
    <n v="4"/>
    <n v="1200"/>
    <n v="180"/>
    <n v="0.15"/>
  </r>
  <r>
    <x v="0"/>
    <x v="1"/>
    <x v="35"/>
    <x v="0"/>
    <x v="2"/>
    <s v="Cuiabá"/>
    <x v="1"/>
    <n v="500"/>
    <n v="9"/>
    <n v="4500"/>
    <n v="1125"/>
    <n v="0.25"/>
  </r>
  <r>
    <x v="3"/>
    <x v="1"/>
    <x v="36"/>
    <x v="0"/>
    <x v="2"/>
    <s v="Cuiabá"/>
    <x v="10"/>
    <n v="3200"/>
    <n v="5"/>
    <n v="16000"/>
    <n v="3200"/>
    <n v="0.2"/>
  </r>
  <r>
    <x v="0"/>
    <x v="1"/>
    <x v="37"/>
    <x v="0"/>
    <x v="2"/>
    <s v="Cuiabá"/>
    <x v="1"/>
    <n v="500"/>
    <n v="1"/>
    <n v="500"/>
    <n v="125"/>
    <n v="0.25"/>
  </r>
  <r>
    <x v="3"/>
    <x v="1"/>
    <x v="38"/>
    <x v="0"/>
    <x v="2"/>
    <s v="Cuiabá"/>
    <x v="5"/>
    <n v="1700"/>
    <n v="6"/>
    <n v="10200"/>
    <n v="5100"/>
    <n v="0.5"/>
  </r>
  <r>
    <x v="0"/>
    <x v="1"/>
    <x v="39"/>
    <x v="0"/>
    <x v="2"/>
    <s v="Cuiabá"/>
    <x v="0"/>
    <n v="8902"/>
    <n v="4"/>
    <n v="35608"/>
    <n v="12462.8"/>
    <n v="0.35"/>
  </r>
  <r>
    <x v="1"/>
    <x v="1"/>
    <x v="40"/>
    <x v="0"/>
    <x v="2"/>
    <s v="Cuiabá"/>
    <x v="7"/>
    <n v="5340"/>
    <n v="1"/>
    <n v="5340"/>
    <n v="1602"/>
    <n v="0.3"/>
  </r>
  <r>
    <x v="0"/>
    <x v="1"/>
    <x v="41"/>
    <x v="0"/>
    <x v="2"/>
    <s v="Cuiabá"/>
    <x v="0"/>
    <n v="8902"/>
    <n v="8"/>
    <n v="71216"/>
    <n v="24925.599999999999"/>
    <n v="0.35"/>
  </r>
  <r>
    <x v="3"/>
    <x v="0"/>
    <x v="42"/>
    <x v="0"/>
    <x v="2"/>
    <s v="Cuiabá"/>
    <x v="1"/>
    <n v="500"/>
    <n v="5"/>
    <n v="2500"/>
    <n v="625"/>
    <n v="0.25"/>
  </r>
  <r>
    <x v="4"/>
    <x v="1"/>
    <x v="43"/>
    <x v="0"/>
    <x v="2"/>
    <s v="Cuiabá"/>
    <x v="2"/>
    <n v="1200"/>
    <n v="2"/>
    <n v="2400"/>
    <n v="720"/>
    <n v="0.3"/>
  </r>
  <r>
    <x v="2"/>
    <x v="0"/>
    <x v="44"/>
    <x v="0"/>
    <x v="2"/>
    <s v="Cuiabá"/>
    <x v="12"/>
    <n v="4500"/>
    <n v="5"/>
    <n v="22500"/>
    <n v="5625"/>
    <n v="0.25"/>
  </r>
  <r>
    <x v="0"/>
    <x v="1"/>
    <x v="45"/>
    <x v="0"/>
    <x v="2"/>
    <s v="Cuiabá"/>
    <x v="0"/>
    <n v="8902"/>
    <n v="8"/>
    <n v="71216"/>
    <n v="24925.599999999999"/>
    <n v="0.35"/>
  </r>
  <r>
    <x v="4"/>
    <x v="1"/>
    <x v="46"/>
    <x v="0"/>
    <x v="2"/>
    <s v="Cuiabá"/>
    <x v="9"/>
    <n v="5300"/>
    <n v="1"/>
    <n v="5300"/>
    <n v="1590"/>
    <n v="0.3"/>
  </r>
  <r>
    <x v="2"/>
    <x v="1"/>
    <x v="47"/>
    <x v="0"/>
    <x v="2"/>
    <s v="Cuiabá"/>
    <x v="9"/>
    <n v="5300"/>
    <n v="1"/>
    <n v="5300"/>
    <n v="1590"/>
    <n v="0.3"/>
  </r>
  <r>
    <x v="0"/>
    <x v="1"/>
    <x v="48"/>
    <x v="0"/>
    <x v="2"/>
    <s v="Cuiabá"/>
    <x v="11"/>
    <n v="4600"/>
    <n v="8"/>
    <n v="36800"/>
    <n v="9200"/>
    <n v="0.25"/>
  </r>
  <r>
    <x v="1"/>
    <x v="0"/>
    <x v="49"/>
    <x v="0"/>
    <x v="2"/>
    <s v="Cuiabá"/>
    <x v="10"/>
    <n v="3200"/>
    <n v="6"/>
    <n v="19200"/>
    <n v="3840"/>
    <n v="0.2"/>
  </r>
  <r>
    <x v="0"/>
    <x v="0"/>
    <x v="50"/>
    <x v="0"/>
    <x v="2"/>
    <s v="Cuiabá"/>
    <x v="3"/>
    <n v="5130"/>
    <n v="5"/>
    <n v="25650"/>
    <n v="10260"/>
    <n v="0.4"/>
  </r>
  <r>
    <x v="1"/>
    <x v="1"/>
    <x v="51"/>
    <x v="0"/>
    <x v="2"/>
    <s v="Cuiabá"/>
    <x v="12"/>
    <n v="4500"/>
    <n v="11"/>
    <n v="49500"/>
    <n v="12375"/>
    <n v="0.25"/>
  </r>
  <r>
    <x v="4"/>
    <x v="1"/>
    <x v="52"/>
    <x v="0"/>
    <x v="2"/>
    <s v="Cuiabá"/>
    <x v="4"/>
    <n v="300"/>
    <n v="4"/>
    <n v="1200"/>
    <n v="180"/>
    <n v="0.15"/>
  </r>
  <r>
    <x v="0"/>
    <x v="0"/>
    <x v="53"/>
    <x v="0"/>
    <x v="2"/>
    <s v="Cuiabá"/>
    <x v="0"/>
    <n v="8902"/>
    <n v="3"/>
    <n v="26706"/>
    <n v="9347.0999999999985"/>
    <n v="0.35"/>
  </r>
  <r>
    <x v="0"/>
    <x v="0"/>
    <x v="54"/>
    <x v="0"/>
    <x v="2"/>
    <s v="Cuiabá"/>
    <x v="11"/>
    <n v="4600"/>
    <n v="12"/>
    <n v="55200"/>
    <n v="13800"/>
    <n v="0.25"/>
  </r>
  <r>
    <x v="0"/>
    <x v="0"/>
    <x v="55"/>
    <x v="0"/>
    <x v="2"/>
    <s v="Cuiabá"/>
    <x v="8"/>
    <n v="3400"/>
    <n v="1"/>
    <n v="3400"/>
    <n v="1190"/>
    <n v="0.35"/>
  </r>
  <r>
    <x v="4"/>
    <x v="1"/>
    <x v="56"/>
    <x v="0"/>
    <x v="2"/>
    <s v="Cuiabá"/>
    <x v="7"/>
    <n v="5340"/>
    <n v="8"/>
    <n v="42720"/>
    <n v="12816"/>
    <n v="0.3"/>
  </r>
  <r>
    <x v="0"/>
    <x v="0"/>
    <x v="57"/>
    <x v="0"/>
    <x v="2"/>
    <s v="Cuiabá"/>
    <x v="5"/>
    <n v="1700"/>
    <n v="12"/>
    <n v="20400"/>
    <n v="10200"/>
    <n v="0.5"/>
  </r>
  <r>
    <x v="3"/>
    <x v="0"/>
    <x v="58"/>
    <x v="0"/>
    <x v="2"/>
    <s v="Cuiabá"/>
    <x v="10"/>
    <n v="3200"/>
    <n v="12"/>
    <n v="38400"/>
    <n v="7680"/>
    <n v="0.2"/>
  </r>
  <r>
    <x v="3"/>
    <x v="1"/>
    <x v="59"/>
    <x v="0"/>
    <x v="2"/>
    <s v="Cuiabá"/>
    <x v="1"/>
    <n v="500"/>
    <n v="10"/>
    <n v="5000"/>
    <n v="1250"/>
    <n v="0.25"/>
  </r>
  <r>
    <x v="3"/>
    <x v="1"/>
    <x v="60"/>
    <x v="0"/>
    <x v="2"/>
    <s v="Cuiabá"/>
    <x v="9"/>
    <n v="5300"/>
    <n v="10"/>
    <n v="53000"/>
    <n v="15900"/>
    <n v="0.3"/>
  </r>
  <r>
    <x v="0"/>
    <x v="1"/>
    <x v="61"/>
    <x v="0"/>
    <x v="2"/>
    <s v="Cuiabá"/>
    <x v="10"/>
    <n v="3200"/>
    <n v="7"/>
    <n v="22400"/>
    <n v="4480"/>
    <n v="0.2"/>
  </r>
  <r>
    <x v="4"/>
    <x v="0"/>
    <x v="62"/>
    <x v="0"/>
    <x v="2"/>
    <s v="Cuiabá"/>
    <x v="1"/>
    <n v="500"/>
    <n v="15"/>
    <n v="7500"/>
    <n v="1875"/>
    <n v="0.25"/>
  </r>
  <r>
    <x v="3"/>
    <x v="0"/>
    <x v="63"/>
    <x v="0"/>
    <x v="2"/>
    <s v="Cuiabá"/>
    <x v="10"/>
    <n v="3200"/>
    <n v="10"/>
    <n v="32000"/>
    <n v="6400"/>
    <n v="0.2"/>
  </r>
  <r>
    <x v="0"/>
    <x v="1"/>
    <x v="64"/>
    <x v="0"/>
    <x v="2"/>
    <s v="Cuiabá"/>
    <x v="12"/>
    <n v="4500"/>
    <n v="8"/>
    <n v="36000"/>
    <n v="9000"/>
    <n v="0.25"/>
  </r>
  <r>
    <x v="3"/>
    <x v="1"/>
    <x v="65"/>
    <x v="0"/>
    <x v="2"/>
    <s v="Cuiabá"/>
    <x v="12"/>
    <n v="4500"/>
    <n v="4"/>
    <n v="18000"/>
    <n v="4500"/>
    <n v="0.25"/>
  </r>
  <r>
    <x v="1"/>
    <x v="1"/>
    <x v="66"/>
    <x v="0"/>
    <x v="2"/>
    <s v="Cuiabá"/>
    <x v="12"/>
    <n v="4500"/>
    <n v="5"/>
    <n v="22500"/>
    <n v="5625"/>
    <n v="0.25"/>
  </r>
  <r>
    <x v="4"/>
    <x v="1"/>
    <x v="67"/>
    <x v="0"/>
    <x v="2"/>
    <s v="Cuiabá"/>
    <x v="12"/>
    <n v="4500"/>
    <n v="6"/>
    <n v="27000"/>
    <n v="6750"/>
    <n v="0.25"/>
  </r>
  <r>
    <x v="1"/>
    <x v="1"/>
    <x v="68"/>
    <x v="0"/>
    <x v="2"/>
    <s v="Cuiabá"/>
    <x v="2"/>
    <n v="1200"/>
    <n v="4"/>
    <n v="4800"/>
    <n v="1440"/>
    <n v="0.3"/>
  </r>
  <r>
    <x v="2"/>
    <x v="1"/>
    <x v="69"/>
    <x v="0"/>
    <x v="2"/>
    <s v="Cuiabá"/>
    <x v="8"/>
    <n v="3400"/>
    <n v="1"/>
    <n v="3400"/>
    <n v="1190"/>
    <n v="0.35"/>
  </r>
  <r>
    <x v="3"/>
    <x v="0"/>
    <x v="70"/>
    <x v="0"/>
    <x v="2"/>
    <s v="Cuiabá"/>
    <x v="1"/>
    <n v="500"/>
    <n v="10"/>
    <n v="5000"/>
    <n v="1250"/>
    <n v="0.25"/>
  </r>
  <r>
    <x v="3"/>
    <x v="1"/>
    <x v="71"/>
    <x v="0"/>
    <x v="2"/>
    <s v="Cuiabá"/>
    <x v="8"/>
    <n v="3400"/>
    <n v="8"/>
    <n v="27200"/>
    <n v="9520"/>
    <n v="0.35"/>
  </r>
  <r>
    <x v="0"/>
    <x v="1"/>
    <x v="72"/>
    <x v="0"/>
    <x v="2"/>
    <s v="Cuiabá"/>
    <x v="11"/>
    <n v="4600"/>
    <n v="12"/>
    <n v="55200"/>
    <n v="13800"/>
    <n v="0.25"/>
  </r>
  <r>
    <x v="3"/>
    <x v="0"/>
    <x v="73"/>
    <x v="0"/>
    <x v="2"/>
    <s v="Cuiabá"/>
    <x v="1"/>
    <n v="500"/>
    <n v="10"/>
    <n v="5000"/>
    <n v="1250"/>
    <n v="0.25"/>
  </r>
  <r>
    <x v="2"/>
    <x v="1"/>
    <x v="74"/>
    <x v="0"/>
    <x v="2"/>
    <s v="Cuiabá"/>
    <x v="3"/>
    <n v="5130"/>
    <n v="15"/>
    <n v="76950"/>
    <n v="30780"/>
    <n v="0.4"/>
  </r>
  <r>
    <x v="4"/>
    <x v="0"/>
    <x v="75"/>
    <x v="0"/>
    <x v="2"/>
    <s v="Cuiabá"/>
    <x v="6"/>
    <n v="1500"/>
    <n v="1"/>
    <n v="1500"/>
    <n v="600"/>
    <n v="0.4"/>
  </r>
  <r>
    <x v="0"/>
    <x v="1"/>
    <x v="76"/>
    <x v="0"/>
    <x v="2"/>
    <s v="Cuiabá"/>
    <x v="10"/>
    <n v="3200"/>
    <n v="11"/>
    <n v="35200"/>
    <n v="7040"/>
    <n v="0.2"/>
  </r>
  <r>
    <x v="0"/>
    <x v="1"/>
    <x v="77"/>
    <x v="0"/>
    <x v="2"/>
    <s v="Cuiabá"/>
    <x v="7"/>
    <n v="5340"/>
    <n v="2"/>
    <n v="10680"/>
    <n v="3204"/>
    <n v="0.3"/>
  </r>
  <r>
    <x v="3"/>
    <x v="0"/>
    <x v="78"/>
    <x v="0"/>
    <x v="2"/>
    <s v="Cuiabá"/>
    <x v="7"/>
    <n v="5340"/>
    <n v="1"/>
    <n v="5340"/>
    <n v="1602"/>
    <n v="0.3"/>
  </r>
  <r>
    <x v="0"/>
    <x v="0"/>
    <x v="79"/>
    <x v="0"/>
    <x v="2"/>
    <s v="Cuiabá"/>
    <x v="1"/>
    <n v="500"/>
    <n v="5"/>
    <n v="2500"/>
    <n v="625"/>
    <n v="0.25"/>
  </r>
  <r>
    <x v="0"/>
    <x v="0"/>
    <x v="80"/>
    <x v="0"/>
    <x v="2"/>
    <s v="Cuiabá"/>
    <x v="7"/>
    <n v="5340"/>
    <n v="12"/>
    <n v="64080"/>
    <n v="19224"/>
    <n v="0.3"/>
  </r>
  <r>
    <x v="4"/>
    <x v="1"/>
    <x v="81"/>
    <x v="0"/>
    <x v="2"/>
    <s v="Cuiabá"/>
    <x v="2"/>
    <n v="1200"/>
    <n v="8"/>
    <n v="9600"/>
    <n v="2880"/>
    <n v="0.3"/>
  </r>
  <r>
    <x v="0"/>
    <x v="0"/>
    <x v="82"/>
    <x v="0"/>
    <x v="2"/>
    <s v="Cuiabá"/>
    <x v="9"/>
    <n v="5300"/>
    <n v="8"/>
    <n v="42400"/>
    <n v="12720"/>
    <n v="0.3"/>
  </r>
  <r>
    <x v="1"/>
    <x v="1"/>
    <x v="83"/>
    <x v="0"/>
    <x v="2"/>
    <s v="Cuiabá"/>
    <x v="0"/>
    <n v="8902"/>
    <n v="11"/>
    <n v="97922"/>
    <n v="34272.699999999997"/>
    <n v="0.35"/>
  </r>
  <r>
    <x v="3"/>
    <x v="1"/>
    <x v="84"/>
    <x v="0"/>
    <x v="2"/>
    <s v="Cuiabá"/>
    <x v="0"/>
    <n v="8902"/>
    <n v="12"/>
    <n v="106824"/>
    <n v="37388.399999999994"/>
    <n v="0.35"/>
  </r>
  <r>
    <x v="1"/>
    <x v="1"/>
    <x v="85"/>
    <x v="0"/>
    <x v="2"/>
    <s v="Cuiabá"/>
    <x v="12"/>
    <n v="4500"/>
    <n v="3"/>
    <n v="13500"/>
    <n v="3375"/>
    <n v="0.25"/>
  </r>
  <r>
    <x v="0"/>
    <x v="0"/>
    <x v="0"/>
    <x v="0"/>
    <x v="2"/>
    <s v="Cuiabá"/>
    <x v="0"/>
    <n v="8902"/>
    <n v="13"/>
    <n v="35608"/>
    <n v="12462.8"/>
    <n v="0.35"/>
  </r>
  <r>
    <x v="0"/>
    <x v="0"/>
    <x v="1"/>
    <x v="0"/>
    <x v="2"/>
    <s v="Cuiabá"/>
    <x v="1"/>
    <n v="500"/>
    <n v="13"/>
    <n v="2000"/>
    <n v="500"/>
    <n v="0.25"/>
  </r>
  <r>
    <x v="0"/>
    <x v="1"/>
    <x v="2"/>
    <x v="0"/>
    <x v="2"/>
    <s v="Cuiabá"/>
    <x v="2"/>
    <n v="1200"/>
    <n v="13"/>
    <n v="6000"/>
    <n v="1800"/>
    <n v="0.3"/>
  </r>
  <r>
    <x v="0"/>
    <x v="1"/>
    <x v="3"/>
    <x v="0"/>
    <x v="2"/>
    <s v="Cuiabá"/>
    <x v="1"/>
    <n v="500"/>
    <n v="12"/>
    <n v="6000"/>
    <n v="1500"/>
    <n v="0.25"/>
  </r>
  <r>
    <x v="1"/>
    <x v="1"/>
    <x v="4"/>
    <x v="0"/>
    <x v="2"/>
    <s v="Cuiabá"/>
    <x v="0"/>
    <n v="8902"/>
    <n v="9"/>
    <n v="80118"/>
    <n v="28041.3"/>
    <n v="0.35"/>
  </r>
  <r>
    <x v="0"/>
    <x v="0"/>
    <x v="5"/>
    <x v="0"/>
    <x v="2"/>
    <s v="Cuiabá"/>
    <x v="3"/>
    <n v="5130"/>
    <n v="2"/>
    <n v="10260"/>
    <n v="4104"/>
    <n v="0.4"/>
  </r>
  <r>
    <x v="0"/>
    <x v="1"/>
    <x v="6"/>
    <x v="0"/>
    <x v="2"/>
    <s v="Cuiabá"/>
    <x v="0"/>
    <n v="8902"/>
    <n v="6"/>
    <n v="53412"/>
    <n v="18694.199999999997"/>
    <n v="0.35"/>
  </r>
  <r>
    <x v="2"/>
    <x v="1"/>
    <x v="7"/>
    <x v="0"/>
    <x v="2"/>
    <s v="Cuiabá"/>
    <x v="4"/>
    <n v="300"/>
    <n v="1"/>
    <n v="300"/>
    <n v="45"/>
    <n v="0.15"/>
  </r>
  <r>
    <x v="1"/>
    <x v="0"/>
    <x v="8"/>
    <x v="0"/>
    <x v="2"/>
    <s v="Cuiabá"/>
    <x v="5"/>
    <n v="1700"/>
    <n v="10"/>
    <n v="17000"/>
    <n v="8500"/>
    <n v="0.5"/>
  </r>
  <r>
    <x v="3"/>
    <x v="0"/>
    <x v="9"/>
    <x v="0"/>
    <x v="2"/>
    <s v="Cuiabá"/>
    <x v="6"/>
    <n v="1500"/>
    <n v="3"/>
    <n v="4500"/>
    <n v="1800"/>
    <n v="0.4"/>
  </r>
  <r>
    <x v="1"/>
    <x v="1"/>
    <x v="10"/>
    <x v="0"/>
    <x v="2"/>
    <s v="Cuiabá"/>
    <x v="7"/>
    <n v="5340"/>
    <n v="12"/>
    <n v="64080"/>
    <n v="19224"/>
    <n v="0.3"/>
  </r>
  <r>
    <x v="0"/>
    <x v="1"/>
    <x v="11"/>
    <x v="0"/>
    <x v="2"/>
    <s v="Cuiabá"/>
    <x v="0"/>
    <n v="8902"/>
    <n v="2"/>
    <n v="17804"/>
    <n v="6231.4"/>
    <n v="0.35"/>
  </r>
  <r>
    <x v="0"/>
    <x v="1"/>
    <x v="12"/>
    <x v="0"/>
    <x v="2"/>
    <s v="Cuiabá"/>
    <x v="3"/>
    <n v="5130"/>
    <n v="8"/>
    <n v="41040"/>
    <n v="16416"/>
    <n v="0.4"/>
  </r>
  <r>
    <x v="3"/>
    <x v="1"/>
    <x v="13"/>
    <x v="0"/>
    <x v="2"/>
    <s v="Cuiabá"/>
    <x v="0"/>
    <n v="8902"/>
    <n v="3"/>
    <n v="26706"/>
    <n v="9347.0999999999985"/>
    <n v="0.35"/>
  </r>
  <r>
    <x v="1"/>
    <x v="0"/>
    <x v="14"/>
    <x v="0"/>
    <x v="2"/>
    <s v="Cuiabá"/>
    <x v="8"/>
    <n v="3400"/>
    <n v="8"/>
    <n v="27200"/>
    <n v="9520"/>
    <n v="0.35"/>
  </r>
  <r>
    <x v="1"/>
    <x v="1"/>
    <x v="15"/>
    <x v="0"/>
    <x v="2"/>
    <s v="Cuiabá"/>
    <x v="9"/>
    <n v="5300"/>
    <n v="10"/>
    <n v="53000"/>
    <n v="15900"/>
    <n v="0.3"/>
  </r>
  <r>
    <x v="0"/>
    <x v="0"/>
    <x v="16"/>
    <x v="0"/>
    <x v="2"/>
    <s v="Cuiabá"/>
    <x v="0"/>
    <n v="8902"/>
    <n v="11"/>
    <n v="97922"/>
    <n v="34272.699999999997"/>
    <n v="0.35"/>
  </r>
  <r>
    <x v="0"/>
    <x v="1"/>
    <x v="17"/>
    <x v="0"/>
    <x v="2"/>
    <s v="Cuiabá"/>
    <x v="3"/>
    <n v="5130"/>
    <n v="2"/>
    <n v="10260"/>
    <n v="4104"/>
    <n v="0.4"/>
  </r>
  <r>
    <x v="2"/>
    <x v="0"/>
    <x v="18"/>
    <x v="0"/>
    <x v="2"/>
    <s v="Cuiabá"/>
    <x v="4"/>
    <n v="300"/>
    <n v="11"/>
    <n v="3300"/>
    <n v="495"/>
    <n v="0.15"/>
  </r>
  <r>
    <x v="3"/>
    <x v="1"/>
    <x v="19"/>
    <x v="0"/>
    <x v="2"/>
    <s v="Cuiabá"/>
    <x v="10"/>
    <n v="3200"/>
    <n v="5"/>
    <n v="16000"/>
    <n v="3200"/>
    <n v="0.2"/>
  </r>
  <r>
    <x v="0"/>
    <x v="1"/>
    <x v="20"/>
    <x v="0"/>
    <x v="2"/>
    <s v="Cuiabá"/>
    <x v="0"/>
    <n v="8902"/>
    <n v="2"/>
    <n v="17804"/>
    <n v="6231.4"/>
    <n v="0.35"/>
  </r>
  <r>
    <x v="1"/>
    <x v="1"/>
    <x v="21"/>
    <x v="0"/>
    <x v="2"/>
    <s v="Cuiabá"/>
    <x v="4"/>
    <n v="300"/>
    <n v="10"/>
    <n v="3000"/>
    <n v="450"/>
    <n v="0.15"/>
  </r>
  <r>
    <x v="2"/>
    <x v="0"/>
    <x v="22"/>
    <x v="0"/>
    <x v="2"/>
    <s v="Cuiabá"/>
    <x v="10"/>
    <n v="3200"/>
    <n v="12"/>
    <n v="38400"/>
    <n v="7680"/>
    <n v="0.2"/>
  </r>
  <r>
    <x v="0"/>
    <x v="1"/>
    <x v="23"/>
    <x v="0"/>
    <x v="2"/>
    <s v="Cuiabá"/>
    <x v="11"/>
    <n v="4600"/>
    <n v="7"/>
    <n v="32200"/>
    <n v="8050"/>
    <n v="0.25"/>
  </r>
  <r>
    <x v="2"/>
    <x v="0"/>
    <x v="24"/>
    <x v="0"/>
    <x v="2"/>
    <s v="Cuiabá"/>
    <x v="2"/>
    <n v="1200"/>
    <n v="9"/>
    <n v="10800"/>
    <n v="3240"/>
    <n v="0.3"/>
  </r>
  <r>
    <x v="3"/>
    <x v="0"/>
    <x v="25"/>
    <x v="0"/>
    <x v="3"/>
    <s v="Campo Grande"/>
    <x v="11"/>
    <n v="4600"/>
    <n v="11"/>
    <n v="50600"/>
    <n v="12650"/>
    <n v="0.25"/>
  </r>
  <r>
    <x v="4"/>
    <x v="1"/>
    <x v="26"/>
    <x v="0"/>
    <x v="3"/>
    <s v="Campo Grande"/>
    <x v="7"/>
    <n v="5340"/>
    <n v="9"/>
    <n v="48060"/>
    <n v="14418"/>
    <n v="0.3"/>
  </r>
  <r>
    <x v="0"/>
    <x v="1"/>
    <x v="27"/>
    <x v="0"/>
    <x v="3"/>
    <s v="Campo Grande"/>
    <x v="9"/>
    <n v="5300"/>
    <n v="5"/>
    <n v="26500"/>
    <n v="7950"/>
    <n v="0.3"/>
  </r>
  <r>
    <x v="0"/>
    <x v="1"/>
    <x v="28"/>
    <x v="0"/>
    <x v="3"/>
    <s v="Campo Grande"/>
    <x v="6"/>
    <n v="1500"/>
    <n v="3"/>
    <n v="4500"/>
    <n v="1800"/>
    <n v="0.4"/>
  </r>
  <r>
    <x v="1"/>
    <x v="1"/>
    <x v="28"/>
    <x v="0"/>
    <x v="3"/>
    <s v="Campo Grande"/>
    <x v="10"/>
    <n v="3200"/>
    <n v="10"/>
    <n v="32000"/>
    <n v="6400"/>
    <n v="0.2"/>
  </r>
  <r>
    <x v="0"/>
    <x v="0"/>
    <x v="29"/>
    <x v="0"/>
    <x v="3"/>
    <s v="Campo Grande"/>
    <x v="6"/>
    <n v="1500"/>
    <n v="8"/>
    <n v="12000"/>
    <n v="4800"/>
    <n v="0.4"/>
  </r>
  <r>
    <x v="2"/>
    <x v="0"/>
    <x v="30"/>
    <x v="0"/>
    <x v="3"/>
    <s v="Campo Grande"/>
    <x v="1"/>
    <n v="500"/>
    <n v="12"/>
    <n v="6000"/>
    <n v="1500"/>
    <n v="0.25"/>
  </r>
  <r>
    <x v="0"/>
    <x v="1"/>
    <x v="31"/>
    <x v="0"/>
    <x v="3"/>
    <s v="Campo Grande"/>
    <x v="4"/>
    <n v="300"/>
    <n v="8"/>
    <n v="2400"/>
    <n v="360"/>
    <n v="0.15"/>
  </r>
  <r>
    <x v="3"/>
    <x v="0"/>
    <x v="32"/>
    <x v="0"/>
    <x v="3"/>
    <s v="Campo Grande"/>
    <x v="5"/>
    <n v="1700"/>
    <n v="10"/>
    <n v="17000"/>
    <n v="8500"/>
    <n v="0.5"/>
  </r>
  <r>
    <x v="0"/>
    <x v="1"/>
    <x v="33"/>
    <x v="0"/>
    <x v="3"/>
    <s v="Campo Grande"/>
    <x v="8"/>
    <n v="3400"/>
    <n v="6"/>
    <n v="20400"/>
    <n v="7140"/>
    <n v="0.35"/>
  </r>
  <r>
    <x v="0"/>
    <x v="1"/>
    <x v="34"/>
    <x v="0"/>
    <x v="3"/>
    <s v="Campo Grande"/>
    <x v="4"/>
    <n v="300"/>
    <n v="4"/>
    <n v="1200"/>
    <n v="180"/>
    <n v="0.15"/>
  </r>
  <r>
    <x v="0"/>
    <x v="1"/>
    <x v="35"/>
    <x v="0"/>
    <x v="3"/>
    <s v="Campo Grande"/>
    <x v="1"/>
    <n v="500"/>
    <n v="9"/>
    <n v="4500"/>
    <n v="1125"/>
    <n v="0.25"/>
  </r>
  <r>
    <x v="3"/>
    <x v="1"/>
    <x v="36"/>
    <x v="0"/>
    <x v="3"/>
    <s v="Campo Grande"/>
    <x v="10"/>
    <n v="3200"/>
    <n v="5"/>
    <n v="16000"/>
    <n v="3200"/>
    <n v="0.2"/>
  </r>
  <r>
    <x v="0"/>
    <x v="1"/>
    <x v="37"/>
    <x v="0"/>
    <x v="3"/>
    <s v="Campo Grande"/>
    <x v="1"/>
    <n v="500"/>
    <n v="1"/>
    <n v="500"/>
    <n v="125"/>
    <n v="0.25"/>
  </r>
  <r>
    <x v="3"/>
    <x v="1"/>
    <x v="38"/>
    <x v="0"/>
    <x v="3"/>
    <s v="Campo Grande"/>
    <x v="5"/>
    <n v="1700"/>
    <n v="6"/>
    <n v="10200"/>
    <n v="5100"/>
    <n v="0.5"/>
  </r>
  <r>
    <x v="0"/>
    <x v="1"/>
    <x v="39"/>
    <x v="0"/>
    <x v="3"/>
    <s v="Campo Grande"/>
    <x v="0"/>
    <n v="8902"/>
    <n v="4"/>
    <n v="35608"/>
    <n v="12462.8"/>
    <n v="0.35"/>
  </r>
  <r>
    <x v="1"/>
    <x v="1"/>
    <x v="40"/>
    <x v="0"/>
    <x v="3"/>
    <s v="Campo Grande"/>
    <x v="7"/>
    <n v="5340"/>
    <n v="1"/>
    <n v="5340"/>
    <n v="1602"/>
    <n v="0.3"/>
  </r>
  <r>
    <x v="0"/>
    <x v="1"/>
    <x v="41"/>
    <x v="0"/>
    <x v="3"/>
    <s v="Campo Grande"/>
    <x v="0"/>
    <n v="8902"/>
    <n v="8"/>
    <n v="71216"/>
    <n v="24925.599999999999"/>
    <n v="0.35"/>
  </r>
  <r>
    <x v="3"/>
    <x v="0"/>
    <x v="42"/>
    <x v="0"/>
    <x v="3"/>
    <s v="Campo Grande"/>
    <x v="1"/>
    <n v="500"/>
    <n v="5"/>
    <n v="2500"/>
    <n v="625"/>
    <n v="0.25"/>
  </r>
  <r>
    <x v="4"/>
    <x v="1"/>
    <x v="43"/>
    <x v="0"/>
    <x v="3"/>
    <s v="Campo Grande"/>
    <x v="2"/>
    <n v="1200"/>
    <n v="2"/>
    <n v="2400"/>
    <n v="720"/>
    <n v="0.3"/>
  </r>
  <r>
    <x v="2"/>
    <x v="0"/>
    <x v="44"/>
    <x v="0"/>
    <x v="3"/>
    <s v="Campo Grande"/>
    <x v="12"/>
    <n v="4500"/>
    <n v="5"/>
    <n v="22500"/>
    <n v="5625"/>
    <n v="0.25"/>
  </r>
  <r>
    <x v="0"/>
    <x v="1"/>
    <x v="45"/>
    <x v="0"/>
    <x v="3"/>
    <s v="Campo Grande"/>
    <x v="0"/>
    <n v="8902"/>
    <n v="8"/>
    <n v="71216"/>
    <n v="24925.599999999999"/>
    <n v="0.35"/>
  </r>
  <r>
    <x v="4"/>
    <x v="1"/>
    <x v="46"/>
    <x v="0"/>
    <x v="3"/>
    <s v="Campo Grande"/>
    <x v="9"/>
    <n v="5300"/>
    <n v="1"/>
    <n v="5300"/>
    <n v="1590"/>
    <n v="0.3"/>
  </r>
  <r>
    <x v="2"/>
    <x v="1"/>
    <x v="47"/>
    <x v="0"/>
    <x v="3"/>
    <s v="Campo Grande"/>
    <x v="9"/>
    <n v="5300"/>
    <n v="1"/>
    <n v="5300"/>
    <n v="1590"/>
    <n v="0.3"/>
  </r>
  <r>
    <x v="0"/>
    <x v="1"/>
    <x v="48"/>
    <x v="0"/>
    <x v="3"/>
    <s v="Campo Grande"/>
    <x v="11"/>
    <n v="4600"/>
    <n v="8"/>
    <n v="36800"/>
    <n v="9200"/>
    <n v="0.25"/>
  </r>
  <r>
    <x v="1"/>
    <x v="0"/>
    <x v="49"/>
    <x v="0"/>
    <x v="3"/>
    <s v="Campo Grande"/>
    <x v="10"/>
    <n v="3200"/>
    <n v="6"/>
    <n v="19200"/>
    <n v="3840"/>
    <n v="0.2"/>
  </r>
  <r>
    <x v="0"/>
    <x v="0"/>
    <x v="50"/>
    <x v="0"/>
    <x v="3"/>
    <s v="Campo Grande"/>
    <x v="3"/>
    <n v="5130"/>
    <n v="5"/>
    <n v="25650"/>
    <n v="10260"/>
    <n v="0.4"/>
  </r>
  <r>
    <x v="1"/>
    <x v="1"/>
    <x v="51"/>
    <x v="0"/>
    <x v="3"/>
    <s v="Campo Grande"/>
    <x v="12"/>
    <n v="4500"/>
    <n v="11"/>
    <n v="49500"/>
    <n v="12375"/>
    <n v="0.25"/>
  </r>
  <r>
    <x v="4"/>
    <x v="1"/>
    <x v="52"/>
    <x v="0"/>
    <x v="3"/>
    <s v="Campo Grande"/>
    <x v="4"/>
    <n v="300"/>
    <n v="4"/>
    <n v="1200"/>
    <n v="180"/>
    <n v="0.15"/>
  </r>
  <r>
    <x v="0"/>
    <x v="0"/>
    <x v="53"/>
    <x v="0"/>
    <x v="3"/>
    <s v="Campo Grande"/>
    <x v="0"/>
    <n v="8902"/>
    <n v="3"/>
    <n v="26706"/>
    <n v="9347.0999999999985"/>
    <n v="0.35"/>
  </r>
  <r>
    <x v="0"/>
    <x v="0"/>
    <x v="54"/>
    <x v="0"/>
    <x v="3"/>
    <s v="Campo Grande"/>
    <x v="11"/>
    <n v="4600"/>
    <n v="12"/>
    <n v="55200"/>
    <n v="13800"/>
    <n v="0.25"/>
  </r>
  <r>
    <x v="0"/>
    <x v="0"/>
    <x v="55"/>
    <x v="0"/>
    <x v="3"/>
    <s v="Campo Grande"/>
    <x v="8"/>
    <n v="3400"/>
    <n v="1"/>
    <n v="3400"/>
    <n v="1190"/>
    <n v="0.35"/>
  </r>
  <r>
    <x v="4"/>
    <x v="1"/>
    <x v="56"/>
    <x v="0"/>
    <x v="3"/>
    <s v="Campo Grande"/>
    <x v="7"/>
    <n v="5340"/>
    <n v="8"/>
    <n v="42720"/>
    <n v="12816"/>
    <n v="0.3"/>
  </r>
  <r>
    <x v="0"/>
    <x v="0"/>
    <x v="57"/>
    <x v="0"/>
    <x v="3"/>
    <s v="Campo Grande"/>
    <x v="5"/>
    <n v="1700"/>
    <n v="12"/>
    <n v="20400"/>
    <n v="10200"/>
    <n v="0.5"/>
  </r>
  <r>
    <x v="3"/>
    <x v="0"/>
    <x v="58"/>
    <x v="0"/>
    <x v="3"/>
    <s v="Campo Grande"/>
    <x v="10"/>
    <n v="3200"/>
    <n v="12"/>
    <n v="38400"/>
    <n v="7680"/>
    <n v="0.2"/>
  </r>
  <r>
    <x v="3"/>
    <x v="1"/>
    <x v="59"/>
    <x v="0"/>
    <x v="3"/>
    <s v="Campo Grande"/>
    <x v="1"/>
    <n v="500"/>
    <n v="10"/>
    <n v="5000"/>
    <n v="1250"/>
    <n v="0.25"/>
  </r>
  <r>
    <x v="3"/>
    <x v="1"/>
    <x v="60"/>
    <x v="0"/>
    <x v="3"/>
    <s v="Campo Grande"/>
    <x v="9"/>
    <n v="5300"/>
    <n v="10"/>
    <n v="53000"/>
    <n v="15900"/>
    <n v="0.3"/>
  </r>
  <r>
    <x v="0"/>
    <x v="1"/>
    <x v="61"/>
    <x v="0"/>
    <x v="3"/>
    <s v="Campo Grande"/>
    <x v="10"/>
    <n v="3200"/>
    <n v="7"/>
    <n v="22400"/>
    <n v="4480"/>
    <n v="0.2"/>
  </r>
  <r>
    <x v="4"/>
    <x v="0"/>
    <x v="62"/>
    <x v="0"/>
    <x v="3"/>
    <s v="Campo Grande"/>
    <x v="1"/>
    <n v="500"/>
    <n v="15"/>
    <n v="7500"/>
    <n v="1875"/>
    <n v="0.25"/>
  </r>
  <r>
    <x v="3"/>
    <x v="0"/>
    <x v="63"/>
    <x v="0"/>
    <x v="3"/>
    <s v="Campo Grande"/>
    <x v="10"/>
    <n v="3200"/>
    <n v="10"/>
    <n v="32000"/>
    <n v="6400"/>
    <n v="0.2"/>
  </r>
  <r>
    <x v="0"/>
    <x v="1"/>
    <x v="64"/>
    <x v="0"/>
    <x v="3"/>
    <s v="Campo Grande"/>
    <x v="12"/>
    <n v="4500"/>
    <n v="8"/>
    <n v="36000"/>
    <n v="9000"/>
    <n v="0.25"/>
  </r>
  <r>
    <x v="3"/>
    <x v="1"/>
    <x v="65"/>
    <x v="0"/>
    <x v="3"/>
    <s v="Campo Grande"/>
    <x v="12"/>
    <n v="4500"/>
    <n v="4"/>
    <n v="18000"/>
    <n v="4500"/>
    <n v="0.25"/>
  </r>
  <r>
    <x v="1"/>
    <x v="1"/>
    <x v="66"/>
    <x v="0"/>
    <x v="3"/>
    <s v="Campo Grande"/>
    <x v="12"/>
    <n v="4500"/>
    <n v="5"/>
    <n v="22500"/>
    <n v="5625"/>
    <n v="0.25"/>
  </r>
  <r>
    <x v="4"/>
    <x v="1"/>
    <x v="67"/>
    <x v="0"/>
    <x v="3"/>
    <s v="Campo Grande"/>
    <x v="12"/>
    <n v="4500"/>
    <n v="6"/>
    <n v="27000"/>
    <n v="6750"/>
    <n v="0.25"/>
  </r>
  <r>
    <x v="1"/>
    <x v="1"/>
    <x v="68"/>
    <x v="0"/>
    <x v="3"/>
    <s v="Campo Grande"/>
    <x v="2"/>
    <n v="1200"/>
    <n v="4"/>
    <n v="4800"/>
    <n v="1440"/>
    <n v="0.3"/>
  </r>
  <r>
    <x v="2"/>
    <x v="1"/>
    <x v="69"/>
    <x v="0"/>
    <x v="3"/>
    <s v="Campo Grande"/>
    <x v="8"/>
    <n v="3400"/>
    <n v="10"/>
    <n v="3400"/>
    <n v="1190"/>
    <n v="0.35"/>
  </r>
  <r>
    <x v="3"/>
    <x v="0"/>
    <x v="70"/>
    <x v="0"/>
    <x v="3"/>
    <s v="Campo Grande"/>
    <x v="1"/>
    <n v="500"/>
    <n v="10"/>
    <n v="5000"/>
    <n v="1250"/>
    <n v="0.25"/>
  </r>
  <r>
    <x v="3"/>
    <x v="1"/>
    <x v="71"/>
    <x v="0"/>
    <x v="3"/>
    <s v="Campo Grande"/>
    <x v="8"/>
    <n v="3400"/>
    <n v="8"/>
    <n v="27200"/>
    <n v="9520"/>
    <n v="0.35"/>
  </r>
  <r>
    <x v="0"/>
    <x v="1"/>
    <x v="72"/>
    <x v="0"/>
    <x v="3"/>
    <s v="Campo Grande"/>
    <x v="11"/>
    <n v="4600"/>
    <n v="12"/>
    <n v="55200"/>
    <n v="13800"/>
    <n v="0.25"/>
  </r>
  <r>
    <x v="3"/>
    <x v="0"/>
    <x v="73"/>
    <x v="0"/>
    <x v="3"/>
    <s v="Campo Grande"/>
    <x v="1"/>
    <n v="500"/>
    <n v="10"/>
    <n v="5000"/>
    <n v="1250"/>
    <n v="0.25"/>
  </r>
  <r>
    <x v="2"/>
    <x v="1"/>
    <x v="74"/>
    <x v="0"/>
    <x v="3"/>
    <s v="Campo Grande"/>
    <x v="3"/>
    <n v="5130"/>
    <n v="15"/>
    <n v="76950"/>
    <n v="30780"/>
    <n v="0.4"/>
  </r>
  <r>
    <x v="4"/>
    <x v="0"/>
    <x v="75"/>
    <x v="0"/>
    <x v="3"/>
    <s v="Campo Grande"/>
    <x v="6"/>
    <n v="1500"/>
    <n v="1"/>
    <n v="1500"/>
    <n v="600"/>
    <n v="0.4"/>
  </r>
  <r>
    <x v="0"/>
    <x v="1"/>
    <x v="76"/>
    <x v="0"/>
    <x v="3"/>
    <s v="Campo Grande"/>
    <x v="10"/>
    <n v="3200"/>
    <n v="20"/>
    <n v="35200"/>
    <n v="7040"/>
    <n v="0.2"/>
  </r>
  <r>
    <x v="0"/>
    <x v="1"/>
    <x v="77"/>
    <x v="0"/>
    <x v="3"/>
    <s v="Campo Grande"/>
    <x v="7"/>
    <n v="5340"/>
    <n v="20"/>
    <n v="10680"/>
    <n v="3204"/>
    <n v="0.3"/>
  </r>
  <r>
    <x v="3"/>
    <x v="0"/>
    <x v="78"/>
    <x v="0"/>
    <x v="3"/>
    <s v="Campo Grande"/>
    <x v="7"/>
    <n v="5340"/>
    <n v="1"/>
    <n v="5340"/>
    <n v="1602"/>
    <n v="0.3"/>
  </r>
  <r>
    <x v="0"/>
    <x v="0"/>
    <x v="79"/>
    <x v="0"/>
    <x v="3"/>
    <s v="Campo Grande"/>
    <x v="1"/>
    <n v="500"/>
    <n v="5"/>
    <n v="2500"/>
    <n v="625"/>
    <n v="0.25"/>
  </r>
  <r>
    <x v="0"/>
    <x v="0"/>
    <x v="80"/>
    <x v="0"/>
    <x v="3"/>
    <s v="Campo Grande"/>
    <x v="7"/>
    <n v="5340"/>
    <n v="12"/>
    <n v="64080"/>
    <n v="19224"/>
    <n v="0.3"/>
  </r>
  <r>
    <x v="4"/>
    <x v="1"/>
    <x v="81"/>
    <x v="0"/>
    <x v="3"/>
    <s v="Campo Grande"/>
    <x v="2"/>
    <n v="1200"/>
    <n v="8"/>
    <n v="9600"/>
    <n v="2880"/>
    <n v="0.3"/>
  </r>
  <r>
    <x v="0"/>
    <x v="0"/>
    <x v="82"/>
    <x v="0"/>
    <x v="3"/>
    <s v="Campo Grande"/>
    <x v="9"/>
    <n v="5300"/>
    <n v="20"/>
    <n v="42400"/>
    <n v="12720"/>
    <n v="0.3"/>
  </r>
  <r>
    <x v="1"/>
    <x v="1"/>
    <x v="83"/>
    <x v="0"/>
    <x v="3"/>
    <s v="Campo Grande"/>
    <x v="0"/>
    <n v="8902"/>
    <n v="20"/>
    <n v="97922"/>
    <n v="34272.699999999997"/>
    <n v="0.35"/>
  </r>
  <r>
    <x v="3"/>
    <x v="1"/>
    <x v="84"/>
    <x v="0"/>
    <x v="3"/>
    <s v="Campo Grande"/>
    <x v="0"/>
    <n v="8902"/>
    <n v="12"/>
    <n v="106824"/>
    <n v="37388.399999999994"/>
    <n v="0.35"/>
  </r>
  <r>
    <x v="1"/>
    <x v="1"/>
    <x v="85"/>
    <x v="0"/>
    <x v="3"/>
    <s v="Campo Grande"/>
    <x v="12"/>
    <n v="4500"/>
    <n v="3"/>
    <n v="13500"/>
    <n v="3375"/>
    <n v="0.25"/>
  </r>
  <r>
    <x v="1"/>
    <x v="1"/>
    <x v="28"/>
    <x v="1"/>
    <x v="4"/>
    <s v="Salvador"/>
    <x v="9"/>
    <n v="5300"/>
    <n v="9"/>
    <n v="47700"/>
    <n v="14310"/>
    <n v="0.3"/>
  </r>
  <r>
    <x v="3"/>
    <x v="1"/>
    <x v="29"/>
    <x v="1"/>
    <x v="4"/>
    <s v="Salvador"/>
    <x v="2"/>
    <n v="1200"/>
    <n v="3"/>
    <n v="3600"/>
    <n v="1080"/>
    <n v="0.3"/>
  </r>
  <r>
    <x v="0"/>
    <x v="1"/>
    <x v="30"/>
    <x v="1"/>
    <x v="4"/>
    <s v="Salvador"/>
    <x v="4"/>
    <n v="300"/>
    <n v="6"/>
    <n v="1800"/>
    <n v="270"/>
    <n v="0.15"/>
  </r>
  <r>
    <x v="0"/>
    <x v="0"/>
    <x v="31"/>
    <x v="1"/>
    <x v="4"/>
    <s v="Salvador"/>
    <x v="12"/>
    <n v="4500"/>
    <n v="6"/>
    <n v="27000"/>
    <n v="6750"/>
    <n v="0.25"/>
  </r>
  <r>
    <x v="0"/>
    <x v="0"/>
    <x v="32"/>
    <x v="1"/>
    <x v="4"/>
    <s v="Salvador"/>
    <x v="6"/>
    <n v="1500"/>
    <n v="5"/>
    <n v="7500"/>
    <n v="3000"/>
    <n v="0.4"/>
  </r>
  <r>
    <x v="0"/>
    <x v="0"/>
    <x v="33"/>
    <x v="1"/>
    <x v="4"/>
    <s v="Salvador"/>
    <x v="12"/>
    <n v="4500"/>
    <n v="7"/>
    <n v="31500"/>
    <n v="7875"/>
    <n v="0.25"/>
  </r>
  <r>
    <x v="0"/>
    <x v="1"/>
    <x v="34"/>
    <x v="1"/>
    <x v="4"/>
    <s v="Salvador"/>
    <x v="10"/>
    <n v="3200"/>
    <n v="7"/>
    <n v="22400"/>
    <n v="4480"/>
    <n v="0.2"/>
  </r>
  <r>
    <x v="0"/>
    <x v="1"/>
    <x v="35"/>
    <x v="1"/>
    <x v="4"/>
    <s v="Salvador"/>
    <x v="6"/>
    <n v="1500"/>
    <n v="9"/>
    <n v="13500"/>
    <n v="5400"/>
    <n v="0.4"/>
  </r>
  <r>
    <x v="3"/>
    <x v="1"/>
    <x v="36"/>
    <x v="1"/>
    <x v="4"/>
    <s v="Salvador"/>
    <x v="1"/>
    <n v="500"/>
    <n v="2"/>
    <n v="1000"/>
    <n v="250"/>
    <n v="0.25"/>
  </r>
  <r>
    <x v="0"/>
    <x v="0"/>
    <x v="37"/>
    <x v="1"/>
    <x v="4"/>
    <s v="Salvador"/>
    <x v="1"/>
    <n v="500"/>
    <n v="9"/>
    <n v="4500"/>
    <n v="1125"/>
    <n v="0.25"/>
  </r>
  <r>
    <x v="0"/>
    <x v="1"/>
    <x v="38"/>
    <x v="1"/>
    <x v="4"/>
    <s v="Salvador"/>
    <x v="9"/>
    <n v="5300"/>
    <n v="4"/>
    <n v="21200"/>
    <n v="6360"/>
    <n v="0.3"/>
  </r>
  <r>
    <x v="3"/>
    <x v="1"/>
    <x v="39"/>
    <x v="1"/>
    <x v="4"/>
    <s v="Salvador"/>
    <x v="11"/>
    <n v="4600"/>
    <n v="5"/>
    <n v="23000"/>
    <n v="5750"/>
    <n v="0.25"/>
  </r>
  <r>
    <x v="3"/>
    <x v="1"/>
    <x v="40"/>
    <x v="1"/>
    <x v="4"/>
    <s v="Salvador"/>
    <x v="11"/>
    <n v="4600"/>
    <n v="11"/>
    <n v="50600"/>
    <n v="12650"/>
    <n v="0.25"/>
  </r>
  <r>
    <x v="0"/>
    <x v="1"/>
    <x v="41"/>
    <x v="1"/>
    <x v="4"/>
    <s v="Salvador"/>
    <x v="2"/>
    <n v="1200"/>
    <n v="6"/>
    <n v="7200"/>
    <n v="2160"/>
    <n v="0.3"/>
  </r>
  <r>
    <x v="0"/>
    <x v="0"/>
    <x v="42"/>
    <x v="1"/>
    <x v="4"/>
    <s v="Salvador"/>
    <x v="10"/>
    <n v="3200"/>
    <n v="1"/>
    <n v="3200"/>
    <n v="640"/>
    <n v="0.2"/>
  </r>
  <r>
    <x v="0"/>
    <x v="0"/>
    <x v="43"/>
    <x v="1"/>
    <x v="4"/>
    <s v="Salvador"/>
    <x v="9"/>
    <n v="5300"/>
    <n v="12"/>
    <n v="63600"/>
    <n v="19080"/>
    <n v="0.3"/>
  </r>
  <r>
    <x v="3"/>
    <x v="1"/>
    <x v="44"/>
    <x v="1"/>
    <x v="4"/>
    <s v="Salvador"/>
    <x v="1"/>
    <n v="500"/>
    <n v="5"/>
    <n v="2500"/>
    <n v="625"/>
    <n v="0.25"/>
  </r>
  <r>
    <x v="4"/>
    <x v="1"/>
    <x v="45"/>
    <x v="1"/>
    <x v="4"/>
    <s v="Salvador"/>
    <x v="3"/>
    <n v="5130"/>
    <n v="7"/>
    <n v="35910"/>
    <n v="14364"/>
    <n v="0.4"/>
  </r>
  <r>
    <x v="0"/>
    <x v="0"/>
    <x v="46"/>
    <x v="1"/>
    <x v="4"/>
    <s v="Salvador"/>
    <x v="6"/>
    <n v="1500"/>
    <n v="5"/>
    <n v="7500"/>
    <n v="3000"/>
    <n v="0.4"/>
  </r>
  <r>
    <x v="3"/>
    <x v="1"/>
    <x v="47"/>
    <x v="1"/>
    <x v="4"/>
    <s v="Salvador"/>
    <x v="9"/>
    <n v="5300"/>
    <n v="10"/>
    <n v="53000"/>
    <n v="15900"/>
    <n v="0.3"/>
  </r>
  <r>
    <x v="0"/>
    <x v="1"/>
    <x v="48"/>
    <x v="1"/>
    <x v="4"/>
    <s v="Salvador"/>
    <x v="7"/>
    <n v="5340"/>
    <n v="8"/>
    <n v="42720"/>
    <n v="12816"/>
    <n v="0.3"/>
  </r>
  <r>
    <x v="2"/>
    <x v="1"/>
    <x v="49"/>
    <x v="1"/>
    <x v="4"/>
    <s v="Salvador"/>
    <x v="9"/>
    <n v="5300"/>
    <n v="6"/>
    <n v="31800"/>
    <n v="9540"/>
    <n v="0.3"/>
  </r>
  <r>
    <x v="3"/>
    <x v="0"/>
    <x v="50"/>
    <x v="1"/>
    <x v="4"/>
    <s v="Salvador"/>
    <x v="1"/>
    <n v="500"/>
    <n v="5"/>
    <n v="2500"/>
    <n v="625"/>
    <n v="0.25"/>
  </r>
  <r>
    <x v="0"/>
    <x v="1"/>
    <x v="51"/>
    <x v="1"/>
    <x v="4"/>
    <s v="Salvador"/>
    <x v="0"/>
    <n v="8902"/>
    <n v="11"/>
    <n v="97922"/>
    <n v="34272.699999999997"/>
    <n v="0.35"/>
  </r>
  <r>
    <x v="2"/>
    <x v="1"/>
    <x v="52"/>
    <x v="1"/>
    <x v="4"/>
    <s v="Salvador"/>
    <x v="7"/>
    <n v="5340"/>
    <n v="5"/>
    <n v="26700"/>
    <n v="8010"/>
    <n v="0.3"/>
  </r>
  <r>
    <x v="2"/>
    <x v="0"/>
    <x v="53"/>
    <x v="1"/>
    <x v="4"/>
    <s v="Salvador"/>
    <x v="4"/>
    <n v="300"/>
    <n v="3"/>
    <n v="900"/>
    <n v="135"/>
    <n v="0.15"/>
  </r>
  <r>
    <x v="0"/>
    <x v="0"/>
    <x v="54"/>
    <x v="1"/>
    <x v="4"/>
    <s v="Salvador"/>
    <x v="10"/>
    <n v="3200"/>
    <n v="3"/>
    <n v="9600"/>
    <n v="1920"/>
    <n v="0.2"/>
  </r>
  <r>
    <x v="4"/>
    <x v="1"/>
    <x v="55"/>
    <x v="1"/>
    <x v="4"/>
    <s v="Salvador"/>
    <x v="9"/>
    <n v="5300"/>
    <n v="1"/>
    <n v="5300"/>
    <n v="1590"/>
    <n v="0.3"/>
  </r>
  <r>
    <x v="3"/>
    <x v="0"/>
    <x v="56"/>
    <x v="1"/>
    <x v="4"/>
    <s v="Salvador"/>
    <x v="8"/>
    <n v="3400"/>
    <n v="1"/>
    <n v="3400"/>
    <n v="1190"/>
    <n v="0.35"/>
  </r>
  <r>
    <x v="0"/>
    <x v="1"/>
    <x v="57"/>
    <x v="1"/>
    <x v="4"/>
    <s v="Salvador"/>
    <x v="10"/>
    <n v="3200"/>
    <n v="7"/>
    <n v="22400"/>
    <n v="4480"/>
    <n v="0.2"/>
  </r>
  <r>
    <x v="0"/>
    <x v="1"/>
    <x v="58"/>
    <x v="1"/>
    <x v="4"/>
    <s v="Salvador"/>
    <x v="1"/>
    <n v="500"/>
    <n v="5"/>
    <n v="2500"/>
    <n v="625"/>
    <n v="0.25"/>
  </r>
  <r>
    <x v="0"/>
    <x v="1"/>
    <x v="59"/>
    <x v="1"/>
    <x v="4"/>
    <s v="Salvador"/>
    <x v="11"/>
    <n v="4600"/>
    <n v="12"/>
    <n v="55200"/>
    <n v="13800"/>
    <n v="0.25"/>
  </r>
  <r>
    <x v="2"/>
    <x v="1"/>
    <x v="60"/>
    <x v="1"/>
    <x v="4"/>
    <s v="Salvador"/>
    <x v="3"/>
    <n v="5130"/>
    <n v="7"/>
    <n v="35910"/>
    <n v="14364"/>
    <n v="0.4"/>
  </r>
  <r>
    <x v="0"/>
    <x v="1"/>
    <x v="61"/>
    <x v="1"/>
    <x v="4"/>
    <s v="Salvador"/>
    <x v="0"/>
    <n v="8902"/>
    <n v="10"/>
    <n v="89020"/>
    <n v="31156.999999999996"/>
    <n v="0.35"/>
  </r>
  <r>
    <x v="3"/>
    <x v="1"/>
    <x v="62"/>
    <x v="1"/>
    <x v="4"/>
    <s v="Salvador"/>
    <x v="0"/>
    <n v="8902"/>
    <n v="9"/>
    <n v="80118"/>
    <n v="28041.3"/>
    <n v="0.35"/>
  </r>
  <r>
    <x v="3"/>
    <x v="1"/>
    <x v="63"/>
    <x v="1"/>
    <x v="4"/>
    <s v="Salvador"/>
    <x v="0"/>
    <n v="8902"/>
    <n v="9"/>
    <n v="80118"/>
    <n v="28041.3"/>
    <n v="0.35"/>
  </r>
  <r>
    <x v="3"/>
    <x v="1"/>
    <x v="64"/>
    <x v="1"/>
    <x v="4"/>
    <s v="Salvador"/>
    <x v="1"/>
    <n v="500"/>
    <n v="6"/>
    <n v="3000"/>
    <n v="750"/>
    <n v="0.25"/>
  </r>
  <r>
    <x v="4"/>
    <x v="1"/>
    <x v="65"/>
    <x v="1"/>
    <x v="4"/>
    <s v="Salvador"/>
    <x v="0"/>
    <n v="8902"/>
    <n v="6"/>
    <n v="53412"/>
    <n v="18694.199999999997"/>
    <n v="0.35"/>
  </r>
  <r>
    <x v="0"/>
    <x v="1"/>
    <x v="66"/>
    <x v="1"/>
    <x v="4"/>
    <s v="Salvador"/>
    <x v="2"/>
    <n v="1200"/>
    <n v="8"/>
    <n v="9600"/>
    <n v="2880"/>
    <n v="0.3"/>
  </r>
  <r>
    <x v="0"/>
    <x v="1"/>
    <x v="67"/>
    <x v="1"/>
    <x v="4"/>
    <s v="Salvador"/>
    <x v="6"/>
    <n v="1500"/>
    <n v="5"/>
    <n v="7500"/>
    <n v="3000"/>
    <n v="0.4"/>
  </r>
  <r>
    <x v="2"/>
    <x v="1"/>
    <x v="68"/>
    <x v="1"/>
    <x v="4"/>
    <s v="Salvador"/>
    <x v="7"/>
    <n v="5340"/>
    <n v="9"/>
    <n v="48060"/>
    <n v="14418"/>
    <n v="0.3"/>
  </r>
  <r>
    <x v="2"/>
    <x v="1"/>
    <x v="69"/>
    <x v="1"/>
    <x v="4"/>
    <s v="Salvador"/>
    <x v="10"/>
    <n v="3200"/>
    <n v="2"/>
    <n v="6400"/>
    <n v="1280"/>
    <n v="0.2"/>
  </r>
  <r>
    <x v="0"/>
    <x v="0"/>
    <x v="70"/>
    <x v="1"/>
    <x v="4"/>
    <s v="Salvador"/>
    <x v="9"/>
    <n v="5300"/>
    <n v="2"/>
    <n v="10600"/>
    <n v="3180"/>
    <n v="0.3"/>
  </r>
  <r>
    <x v="2"/>
    <x v="1"/>
    <x v="71"/>
    <x v="1"/>
    <x v="4"/>
    <s v="Salvador"/>
    <x v="6"/>
    <n v="1500"/>
    <n v="11"/>
    <n v="16500"/>
    <n v="6600"/>
    <n v="0.4"/>
  </r>
  <r>
    <x v="1"/>
    <x v="1"/>
    <x v="72"/>
    <x v="1"/>
    <x v="4"/>
    <s v="Salvador"/>
    <x v="11"/>
    <n v="4600"/>
    <n v="9"/>
    <n v="41400"/>
    <n v="10350"/>
    <n v="0.25"/>
  </r>
  <r>
    <x v="3"/>
    <x v="1"/>
    <x v="73"/>
    <x v="1"/>
    <x v="4"/>
    <s v="Salvador"/>
    <x v="5"/>
    <n v="1700"/>
    <n v="6"/>
    <n v="10200"/>
    <n v="5100"/>
    <n v="0.5"/>
  </r>
  <r>
    <x v="3"/>
    <x v="0"/>
    <x v="74"/>
    <x v="1"/>
    <x v="4"/>
    <s v="Salvador"/>
    <x v="1"/>
    <n v="500"/>
    <n v="7"/>
    <n v="3500"/>
    <n v="875"/>
    <n v="0.25"/>
  </r>
  <r>
    <x v="0"/>
    <x v="1"/>
    <x v="75"/>
    <x v="1"/>
    <x v="4"/>
    <s v="Salvador"/>
    <x v="4"/>
    <n v="300"/>
    <n v="12"/>
    <n v="3600"/>
    <n v="540"/>
    <n v="0.15"/>
  </r>
  <r>
    <x v="0"/>
    <x v="1"/>
    <x v="76"/>
    <x v="1"/>
    <x v="4"/>
    <s v="Salvador"/>
    <x v="10"/>
    <n v="3200"/>
    <n v="15"/>
    <n v="48000"/>
    <n v="9600"/>
    <n v="0.2"/>
  </r>
  <r>
    <x v="3"/>
    <x v="0"/>
    <x v="77"/>
    <x v="1"/>
    <x v="4"/>
    <s v="Salvador"/>
    <x v="1"/>
    <n v="500"/>
    <n v="12"/>
    <n v="6000"/>
    <n v="1500"/>
    <n v="0.25"/>
  </r>
  <r>
    <x v="3"/>
    <x v="1"/>
    <x v="78"/>
    <x v="1"/>
    <x v="4"/>
    <s v="Salvador"/>
    <x v="2"/>
    <n v="1200"/>
    <n v="7"/>
    <n v="8400"/>
    <n v="2520"/>
    <n v="0.3"/>
  </r>
  <r>
    <x v="4"/>
    <x v="1"/>
    <x v="79"/>
    <x v="1"/>
    <x v="4"/>
    <s v="Salvador"/>
    <x v="5"/>
    <n v="1700"/>
    <n v="2"/>
    <n v="3400"/>
    <n v="1700"/>
    <n v="0.5"/>
  </r>
  <r>
    <x v="0"/>
    <x v="1"/>
    <x v="80"/>
    <x v="1"/>
    <x v="4"/>
    <s v="Salvador"/>
    <x v="8"/>
    <n v="3400"/>
    <n v="12"/>
    <n v="40800"/>
    <n v="14280"/>
    <n v="0.35"/>
  </r>
  <r>
    <x v="0"/>
    <x v="1"/>
    <x v="81"/>
    <x v="1"/>
    <x v="4"/>
    <s v="Salvador"/>
    <x v="10"/>
    <n v="3200"/>
    <n v="3"/>
    <n v="9600"/>
    <n v="1920"/>
    <n v="0.2"/>
  </r>
  <r>
    <x v="4"/>
    <x v="1"/>
    <x v="86"/>
    <x v="1"/>
    <x v="4"/>
    <s v="Salvador"/>
    <x v="8"/>
    <n v="3400"/>
    <n v="1"/>
    <n v="3400"/>
    <n v="1190"/>
    <n v="0.35"/>
  </r>
  <r>
    <x v="3"/>
    <x v="1"/>
    <x v="82"/>
    <x v="1"/>
    <x v="4"/>
    <s v="Salvador"/>
    <x v="5"/>
    <n v="1700"/>
    <n v="4"/>
    <n v="6800"/>
    <n v="3400"/>
    <n v="0.5"/>
  </r>
  <r>
    <x v="0"/>
    <x v="1"/>
    <x v="87"/>
    <x v="1"/>
    <x v="4"/>
    <s v="Salvador"/>
    <x v="11"/>
    <n v="4600"/>
    <n v="6"/>
    <n v="27600"/>
    <n v="6900"/>
    <n v="0.25"/>
  </r>
  <r>
    <x v="3"/>
    <x v="1"/>
    <x v="83"/>
    <x v="1"/>
    <x v="4"/>
    <s v="Salvador"/>
    <x v="5"/>
    <n v="1700"/>
    <n v="7"/>
    <n v="11900"/>
    <n v="5950"/>
    <n v="0.5"/>
  </r>
  <r>
    <x v="3"/>
    <x v="1"/>
    <x v="88"/>
    <x v="1"/>
    <x v="4"/>
    <s v="Salvador"/>
    <x v="12"/>
    <n v="4500"/>
    <n v="5"/>
    <n v="22500"/>
    <n v="5625"/>
    <n v="0.25"/>
  </r>
  <r>
    <x v="3"/>
    <x v="0"/>
    <x v="84"/>
    <x v="1"/>
    <x v="4"/>
    <s v="Salvador"/>
    <x v="2"/>
    <n v="1200"/>
    <n v="5"/>
    <n v="6000"/>
    <n v="1800"/>
    <n v="0.3"/>
  </r>
  <r>
    <x v="0"/>
    <x v="0"/>
    <x v="89"/>
    <x v="1"/>
    <x v="4"/>
    <s v="Salvador"/>
    <x v="0"/>
    <n v="8902"/>
    <n v="19"/>
    <n v="169138"/>
    <n v="59198.299999999996"/>
    <n v="0.35"/>
  </r>
  <r>
    <x v="3"/>
    <x v="0"/>
    <x v="85"/>
    <x v="1"/>
    <x v="4"/>
    <s v="Salvador"/>
    <x v="4"/>
    <n v="300"/>
    <n v="1"/>
    <n v="300"/>
    <n v="45"/>
    <n v="0.15"/>
  </r>
  <r>
    <x v="3"/>
    <x v="1"/>
    <x v="85"/>
    <x v="1"/>
    <x v="4"/>
    <s v="Salvador"/>
    <x v="4"/>
    <n v="300"/>
    <n v="7"/>
    <n v="2100"/>
    <n v="315"/>
    <n v="0.15"/>
  </r>
  <r>
    <x v="3"/>
    <x v="1"/>
    <x v="85"/>
    <x v="1"/>
    <x v="4"/>
    <s v="Salvador"/>
    <x v="2"/>
    <n v="1200"/>
    <n v="18"/>
    <n v="21600"/>
    <n v="6480"/>
    <n v="0.3"/>
  </r>
  <r>
    <x v="0"/>
    <x v="0"/>
    <x v="85"/>
    <x v="1"/>
    <x v="4"/>
    <s v="Salvador"/>
    <x v="10"/>
    <n v="3200"/>
    <n v="7"/>
    <n v="22400"/>
    <n v="4480"/>
    <n v="0.2"/>
  </r>
  <r>
    <x v="0"/>
    <x v="1"/>
    <x v="85"/>
    <x v="1"/>
    <x v="4"/>
    <s v="Salvador"/>
    <x v="8"/>
    <n v="3400"/>
    <n v="7"/>
    <n v="23800"/>
    <n v="8330"/>
    <n v="0.35"/>
  </r>
  <r>
    <x v="2"/>
    <x v="1"/>
    <x v="85"/>
    <x v="1"/>
    <x v="4"/>
    <s v="Salvador"/>
    <x v="3"/>
    <n v="5130"/>
    <n v="15"/>
    <n v="76950"/>
    <n v="30780"/>
    <n v="0.4"/>
  </r>
  <r>
    <x v="4"/>
    <x v="1"/>
    <x v="47"/>
    <x v="1"/>
    <x v="5"/>
    <s v="Fortaleza"/>
    <x v="6"/>
    <n v="1500"/>
    <n v="3"/>
    <n v="4500"/>
    <n v="1800"/>
    <n v="0.4"/>
  </r>
  <r>
    <x v="0"/>
    <x v="1"/>
    <x v="48"/>
    <x v="1"/>
    <x v="5"/>
    <s v="Fortaleza"/>
    <x v="3"/>
    <n v="5130"/>
    <n v="12"/>
    <n v="61560"/>
    <n v="24624"/>
    <n v="0.4"/>
  </r>
  <r>
    <x v="2"/>
    <x v="0"/>
    <x v="49"/>
    <x v="1"/>
    <x v="5"/>
    <s v="Fortaleza"/>
    <x v="12"/>
    <n v="4500"/>
    <n v="1"/>
    <n v="4500"/>
    <n v="1125"/>
    <n v="0.25"/>
  </r>
  <r>
    <x v="3"/>
    <x v="1"/>
    <x v="50"/>
    <x v="1"/>
    <x v="5"/>
    <s v="Fortaleza"/>
    <x v="10"/>
    <n v="3200"/>
    <n v="6"/>
    <n v="19200"/>
    <n v="3840"/>
    <n v="0.2"/>
  </r>
  <r>
    <x v="3"/>
    <x v="0"/>
    <x v="51"/>
    <x v="1"/>
    <x v="5"/>
    <s v="Fortaleza"/>
    <x v="10"/>
    <n v="3200"/>
    <n v="10"/>
    <n v="32000"/>
    <n v="6400"/>
    <n v="0.2"/>
  </r>
  <r>
    <x v="0"/>
    <x v="1"/>
    <x v="52"/>
    <x v="1"/>
    <x v="5"/>
    <s v="Fortaleza"/>
    <x v="6"/>
    <n v="1500"/>
    <n v="6"/>
    <n v="9000"/>
    <n v="3600"/>
    <n v="0.4"/>
  </r>
  <r>
    <x v="2"/>
    <x v="1"/>
    <x v="53"/>
    <x v="1"/>
    <x v="5"/>
    <s v="Fortaleza"/>
    <x v="0"/>
    <n v="8902"/>
    <n v="6"/>
    <n v="53412"/>
    <n v="18694.199999999997"/>
    <n v="0.35"/>
  </r>
  <r>
    <x v="0"/>
    <x v="0"/>
    <x v="54"/>
    <x v="1"/>
    <x v="5"/>
    <s v="Fortaleza"/>
    <x v="5"/>
    <n v="1700"/>
    <n v="2"/>
    <n v="3400"/>
    <n v="1700"/>
    <n v="0.5"/>
  </r>
  <r>
    <x v="0"/>
    <x v="1"/>
    <x v="55"/>
    <x v="1"/>
    <x v="5"/>
    <s v="Fortaleza"/>
    <x v="8"/>
    <n v="3400"/>
    <n v="1"/>
    <n v="3400"/>
    <n v="1190"/>
    <n v="0.35"/>
  </r>
  <r>
    <x v="2"/>
    <x v="1"/>
    <x v="56"/>
    <x v="1"/>
    <x v="5"/>
    <s v="Fortaleza"/>
    <x v="2"/>
    <n v="1200"/>
    <n v="2"/>
    <n v="2400"/>
    <n v="720"/>
    <n v="0.3"/>
  </r>
  <r>
    <x v="1"/>
    <x v="1"/>
    <x v="57"/>
    <x v="1"/>
    <x v="5"/>
    <s v="Fortaleza"/>
    <x v="12"/>
    <n v="4500"/>
    <n v="5"/>
    <n v="22500"/>
    <n v="5625"/>
    <n v="0.25"/>
  </r>
  <r>
    <x v="0"/>
    <x v="1"/>
    <x v="58"/>
    <x v="1"/>
    <x v="5"/>
    <s v="Fortaleza"/>
    <x v="2"/>
    <n v="1200"/>
    <n v="6"/>
    <n v="7200"/>
    <n v="2160"/>
    <n v="0.3"/>
  </r>
  <r>
    <x v="4"/>
    <x v="0"/>
    <x v="59"/>
    <x v="1"/>
    <x v="5"/>
    <s v="Fortaleza"/>
    <x v="3"/>
    <n v="5130"/>
    <n v="2"/>
    <n v="10260"/>
    <n v="4104"/>
    <n v="0.4"/>
  </r>
  <r>
    <x v="1"/>
    <x v="1"/>
    <x v="60"/>
    <x v="1"/>
    <x v="5"/>
    <s v="Fortaleza"/>
    <x v="2"/>
    <n v="1200"/>
    <n v="9"/>
    <n v="10800"/>
    <n v="3240"/>
    <n v="0.3"/>
  </r>
  <r>
    <x v="0"/>
    <x v="0"/>
    <x v="61"/>
    <x v="1"/>
    <x v="5"/>
    <s v="Fortaleza"/>
    <x v="4"/>
    <n v="300"/>
    <n v="2"/>
    <n v="600"/>
    <n v="90"/>
    <n v="0.15"/>
  </r>
  <r>
    <x v="0"/>
    <x v="1"/>
    <x v="62"/>
    <x v="1"/>
    <x v="5"/>
    <s v="Fortaleza"/>
    <x v="11"/>
    <n v="4600"/>
    <n v="8"/>
    <n v="36800"/>
    <n v="9200"/>
    <n v="0.25"/>
  </r>
  <r>
    <x v="3"/>
    <x v="1"/>
    <x v="63"/>
    <x v="1"/>
    <x v="5"/>
    <s v="Fortaleza"/>
    <x v="8"/>
    <n v="3400"/>
    <n v="8"/>
    <n v="27200"/>
    <n v="9520"/>
    <n v="0.35"/>
  </r>
  <r>
    <x v="0"/>
    <x v="0"/>
    <x v="64"/>
    <x v="1"/>
    <x v="5"/>
    <s v="Fortaleza"/>
    <x v="4"/>
    <n v="300"/>
    <n v="6"/>
    <n v="1800"/>
    <n v="270"/>
    <n v="0.15"/>
  </r>
  <r>
    <x v="3"/>
    <x v="0"/>
    <x v="65"/>
    <x v="1"/>
    <x v="5"/>
    <s v="Fortaleza"/>
    <x v="8"/>
    <n v="3400"/>
    <n v="8"/>
    <n v="27200"/>
    <n v="9520"/>
    <n v="0.35"/>
  </r>
  <r>
    <x v="0"/>
    <x v="1"/>
    <x v="66"/>
    <x v="1"/>
    <x v="5"/>
    <s v="Fortaleza"/>
    <x v="2"/>
    <n v="1200"/>
    <n v="6"/>
    <n v="7200"/>
    <n v="2160"/>
    <n v="0.3"/>
  </r>
  <r>
    <x v="3"/>
    <x v="1"/>
    <x v="67"/>
    <x v="1"/>
    <x v="5"/>
    <s v="Fortaleza"/>
    <x v="7"/>
    <n v="5340"/>
    <n v="1"/>
    <n v="5340"/>
    <n v="1602"/>
    <n v="0.3"/>
  </r>
  <r>
    <x v="3"/>
    <x v="1"/>
    <x v="68"/>
    <x v="1"/>
    <x v="5"/>
    <s v="Fortaleza"/>
    <x v="0"/>
    <n v="8902"/>
    <n v="7"/>
    <n v="62314"/>
    <n v="21809.899999999998"/>
    <n v="0.35"/>
  </r>
  <r>
    <x v="0"/>
    <x v="1"/>
    <x v="69"/>
    <x v="1"/>
    <x v="5"/>
    <s v="Fortaleza"/>
    <x v="7"/>
    <n v="5340"/>
    <n v="6"/>
    <n v="32040"/>
    <n v="9612"/>
    <n v="0.3"/>
  </r>
  <r>
    <x v="3"/>
    <x v="1"/>
    <x v="70"/>
    <x v="1"/>
    <x v="5"/>
    <s v="Fortaleza"/>
    <x v="1"/>
    <n v="500"/>
    <n v="9"/>
    <n v="4500"/>
    <n v="1125"/>
    <n v="0.25"/>
  </r>
  <r>
    <x v="0"/>
    <x v="1"/>
    <x v="71"/>
    <x v="1"/>
    <x v="5"/>
    <s v="Fortaleza"/>
    <x v="11"/>
    <n v="4600"/>
    <n v="3"/>
    <n v="13800"/>
    <n v="3450"/>
    <n v="0.25"/>
  </r>
  <r>
    <x v="0"/>
    <x v="0"/>
    <x v="72"/>
    <x v="1"/>
    <x v="5"/>
    <s v="Fortaleza"/>
    <x v="11"/>
    <n v="4600"/>
    <n v="8"/>
    <n v="36800"/>
    <n v="9200"/>
    <n v="0.25"/>
  </r>
  <r>
    <x v="0"/>
    <x v="1"/>
    <x v="73"/>
    <x v="1"/>
    <x v="5"/>
    <s v="Fortaleza"/>
    <x v="10"/>
    <n v="3200"/>
    <n v="16"/>
    <n v="51200"/>
    <n v="10240"/>
    <n v="0.2"/>
  </r>
  <r>
    <x v="3"/>
    <x v="1"/>
    <x v="74"/>
    <x v="1"/>
    <x v="5"/>
    <s v="Fortaleza"/>
    <x v="0"/>
    <n v="8902"/>
    <n v="15"/>
    <n v="133530"/>
    <n v="46735.5"/>
    <n v="0.35"/>
  </r>
  <r>
    <x v="0"/>
    <x v="0"/>
    <x v="75"/>
    <x v="1"/>
    <x v="5"/>
    <s v="Fortaleza"/>
    <x v="2"/>
    <n v="1200"/>
    <n v="5"/>
    <n v="6000"/>
    <n v="1800"/>
    <n v="0.3"/>
  </r>
  <r>
    <x v="3"/>
    <x v="1"/>
    <x v="76"/>
    <x v="1"/>
    <x v="5"/>
    <s v="Fortaleza"/>
    <x v="7"/>
    <n v="5340"/>
    <n v="5"/>
    <n v="26700"/>
    <n v="8010"/>
    <n v="0.3"/>
  </r>
  <r>
    <x v="0"/>
    <x v="1"/>
    <x v="77"/>
    <x v="1"/>
    <x v="5"/>
    <s v="Fortaleza"/>
    <x v="8"/>
    <n v="3400"/>
    <n v="5"/>
    <n v="17000"/>
    <n v="5950"/>
    <n v="0.35"/>
  </r>
  <r>
    <x v="0"/>
    <x v="1"/>
    <x v="78"/>
    <x v="1"/>
    <x v="5"/>
    <s v="Fortaleza"/>
    <x v="4"/>
    <n v="300"/>
    <n v="2"/>
    <n v="600"/>
    <n v="90"/>
    <n v="0.15"/>
  </r>
  <r>
    <x v="0"/>
    <x v="1"/>
    <x v="79"/>
    <x v="1"/>
    <x v="5"/>
    <s v="Fortaleza"/>
    <x v="1"/>
    <n v="500"/>
    <n v="5"/>
    <n v="2500"/>
    <n v="625"/>
    <n v="0.25"/>
  </r>
  <r>
    <x v="1"/>
    <x v="1"/>
    <x v="80"/>
    <x v="1"/>
    <x v="5"/>
    <s v="Fortaleza"/>
    <x v="9"/>
    <n v="5300"/>
    <n v="3"/>
    <n v="15900"/>
    <n v="4770"/>
    <n v="0.3"/>
  </r>
  <r>
    <x v="3"/>
    <x v="1"/>
    <x v="81"/>
    <x v="1"/>
    <x v="5"/>
    <s v="Fortaleza"/>
    <x v="10"/>
    <n v="3200"/>
    <n v="8"/>
    <n v="25600"/>
    <n v="5120"/>
    <n v="0.2"/>
  </r>
  <r>
    <x v="0"/>
    <x v="0"/>
    <x v="82"/>
    <x v="1"/>
    <x v="5"/>
    <s v="Fortaleza"/>
    <x v="10"/>
    <n v="3200"/>
    <n v="7"/>
    <n v="22400"/>
    <n v="4480"/>
    <n v="0.2"/>
  </r>
  <r>
    <x v="4"/>
    <x v="1"/>
    <x v="83"/>
    <x v="1"/>
    <x v="5"/>
    <s v="Fortaleza"/>
    <x v="11"/>
    <n v="4600"/>
    <n v="8"/>
    <n v="36800"/>
    <n v="9200"/>
    <n v="0.25"/>
  </r>
  <r>
    <x v="2"/>
    <x v="1"/>
    <x v="84"/>
    <x v="1"/>
    <x v="5"/>
    <s v="Fortaleza"/>
    <x v="3"/>
    <n v="5130"/>
    <n v="12"/>
    <n v="61560"/>
    <n v="24624"/>
    <n v="0.4"/>
  </r>
  <r>
    <x v="3"/>
    <x v="1"/>
    <x v="85"/>
    <x v="1"/>
    <x v="5"/>
    <s v="Fortaleza"/>
    <x v="2"/>
    <n v="1200"/>
    <n v="9"/>
    <n v="10800"/>
    <n v="3240"/>
    <n v="0.3"/>
  </r>
  <r>
    <x v="3"/>
    <x v="0"/>
    <x v="0"/>
    <x v="1"/>
    <x v="6"/>
    <s v="Recife"/>
    <x v="5"/>
    <n v="1700"/>
    <n v="7"/>
    <n v="11900"/>
    <n v="5950"/>
    <n v="0.5"/>
  </r>
  <r>
    <x v="1"/>
    <x v="1"/>
    <x v="1"/>
    <x v="1"/>
    <x v="6"/>
    <s v="Recife"/>
    <x v="6"/>
    <n v="1500"/>
    <n v="3"/>
    <n v="4500"/>
    <n v="1800"/>
    <n v="0.4"/>
  </r>
  <r>
    <x v="2"/>
    <x v="0"/>
    <x v="2"/>
    <x v="1"/>
    <x v="6"/>
    <s v="Recife"/>
    <x v="5"/>
    <n v="1700"/>
    <n v="6"/>
    <n v="10200"/>
    <n v="5100"/>
    <n v="0.5"/>
  </r>
  <r>
    <x v="2"/>
    <x v="0"/>
    <x v="3"/>
    <x v="1"/>
    <x v="6"/>
    <s v="Recife"/>
    <x v="12"/>
    <n v="4500"/>
    <n v="11"/>
    <n v="49500"/>
    <n v="12375"/>
    <n v="0.25"/>
  </r>
  <r>
    <x v="3"/>
    <x v="1"/>
    <x v="4"/>
    <x v="1"/>
    <x v="6"/>
    <s v="Recife"/>
    <x v="11"/>
    <n v="4600"/>
    <n v="5"/>
    <n v="23000"/>
    <n v="5750"/>
    <n v="0.25"/>
  </r>
  <r>
    <x v="1"/>
    <x v="1"/>
    <x v="5"/>
    <x v="1"/>
    <x v="6"/>
    <s v="Recife"/>
    <x v="7"/>
    <n v="5340"/>
    <n v="1"/>
    <n v="5340"/>
    <n v="1602"/>
    <n v="0.3"/>
  </r>
  <r>
    <x v="0"/>
    <x v="1"/>
    <x v="6"/>
    <x v="1"/>
    <x v="6"/>
    <s v="Recife"/>
    <x v="6"/>
    <n v="1500"/>
    <n v="5"/>
    <n v="7500"/>
    <n v="3000"/>
    <n v="0.4"/>
  </r>
  <r>
    <x v="0"/>
    <x v="1"/>
    <x v="7"/>
    <x v="1"/>
    <x v="6"/>
    <s v="Recife"/>
    <x v="11"/>
    <n v="4600"/>
    <n v="12"/>
    <n v="55200"/>
    <n v="13800"/>
    <n v="0.25"/>
  </r>
  <r>
    <x v="1"/>
    <x v="0"/>
    <x v="8"/>
    <x v="1"/>
    <x v="6"/>
    <s v="Recife"/>
    <x v="0"/>
    <n v="8902"/>
    <n v="5"/>
    <n v="44510"/>
    <n v="15578.499999999998"/>
    <n v="0.35"/>
  </r>
  <r>
    <x v="0"/>
    <x v="1"/>
    <x v="9"/>
    <x v="1"/>
    <x v="6"/>
    <s v="Recife"/>
    <x v="11"/>
    <n v="4600"/>
    <n v="10"/>
    <n v="46000"/>
    <n v="11500"/>
    <n v="0.25"/>
  </r>
  <r>
    <x v="0"/>
    <x v="1"/>
    <x v="10"/>
    <x v="1"/>
    <x v="6"/>
    <s v="Recife"/>
    <x v="4"/>
    <n v="300"/>
    <n v="4"/>
    <n v="1200"/>
    <n v="180"/>
    <n v="0.15"/>
  </r>
  <r>
    <x v="0"/>
    <x v="0"/>
    <x v="11"/>
    <x v="1"/>
    <x v="6"/>
    <s v="Recife"/>
    <x v="10"/>
    <n v="3200"/>
    <n v="1"/>
    <n v="3200"/>
    <n v="640"/>
    <n v="0.2"/>
  </r>
  <r>
    <x v="4"/>
    <x v="0"/>
    <x v="12"/>
    <x v="1"/>
    <x v="6"/>
    <s v="Recife"/>
    <x v="3"/>
    <n v="5130"/>
    <n v="11"/>
    <n v="56430"/>
    <n v="22572"/>
    <n v="0.4"/>
  </r>
  <r>
    <x v="0"/>
    <x v="1"/>
    <x v="13"/>
    <x v="1"/>
    <x v="6"/>
    <s v="Recife"/>
    <x v="11"/>
    <n v="4600"/>
    <n v="4"/>
    <n v="18400"/>
    <n v="4600"/>
    <n v="0.25"/>
  </r>
  <r>
    <x v="0"/>
    <x v="1"/>
    <x v="14"/>
    <x v="1"/>
    <x v="6"/>
    <s v="Recife"/>
    <x v="6"/>
    <n v="1500"/>
    <n v="11"/>
    <n v="16500"/>
    <n v="6600"/>
    <n v="0.4"/>
  </r>
  <r>
    <x v="0"/>
    <x v="1"/>
    <x v="15"/>
    <x v="1"/>
    <x v="6"/>
    <s v="Recife"/>
    <x v="9"/>
    <n v="5300"/>
    <n v="4"/>
    <n v="21200"/>
    <n v="6360"/>
    <n v="0.3"/>
  </r>
  <r>
    <x v="0"/>
    <x v="0"/>
    <x v="16"/>
    <x v="1"/>
    <x v="6"/>
    <s v="Recife"/>
    <x v="0"/>
    <n v="8902"/>
    <n v="6"/>
    <n v="53412"/>
    <n v="18694.199999999997"/>
    <n v="0.35"/>
  </r>
  <r>
    <x v="0"/>
    <x v="0"/>
    <x v="17"/>
    <x v="1"/>
    <x v="6"/>
    <s v="Recife"/>
    <x v="2"/>
    <n v="1200"/>
    <n v="1"/>
    <n v="1200"/>
    <n v="360"/>
    <n v="0.3"/>
  </r>
  <r>
    <x v="4"/>
    <x v="1"/>
    <x v="18"/>
    <x v="1"/>
    <x v="6"/>
    <s v="Recife"/>
    <x v="3"/>
    <n v="5130"/>
    <n v="7"/>
    <n v="35910"/>
    <n v="14364"/>
    <n v="0.4"/>
  </r>
  <r>
    <x v="0"/>
    <x v="1"/>
    <x v="19"/>
    <x v="1"/>
    <x v="6"/>
    <s v="Recife"/>
    <x v="6"/>
    <n v="1500"/>
    <n v="4"/>
    <n v="6000"/>
    <n v="2400"/>
    <n v="0.4"/>
  </r>
  <r>
    <x v="3"/>
    <x v="1"/>
    <x v="20"/>
    <x v="1"/>
    <x v="6"/>
    <s v="Recife"/>
    <x v="3"/>
    <n v="5130"/>
    <n v="4"/>
    <n v="20520"/>
    <n v="8208"/>
    <n v="0.4"/>
  </r>
  <r>
    <x v="3"/>
    <x v="1"/>
    <x v="21"/>
    <x v="1"/>
    <x v="6"/>
    <s v="Recife"/>
    <x v="12"/>
    <n v="4500"/>
    <n v="2"/>
    <n v="9000"/>
    <n v="2250"/>
    <n v="0.25"/>
  </r>
  <r>
    <x v="0"/>
    <x v="0"/>
    <x v="22"/>
    <x v="1"/>
    <x v="6"/>
    <s v="Recife"/>
    <x v="9"/>
    <n v="5300"/>
    <n v="2"/>
    <n v="10600"/>
    <n v="3180"/>
    <n v="0.3"/>
  </r>
  <r>
    <x v="0"/>
    <x v="1"/>
    <x v="23"/>
    <x v="1"/>
    <x v="6"/>
    <s v="Recife"/>
    <x v="4"/>
    <n v="300"/>
    <n v="2"/>
    <n v="600"/>
    <n v="90"/>
    <n v="0.15"/>
  </r>
  <r>
    <x v="4"/>
    <x v="0"/>
    <x v="24"/>
    <x v="1"/>
    <x v="6"/>
    <s v="Recife"/>
    <x v="1"/>
    <n v="500"/>
    <n v="12"/>
    <n v="6000"/>
    <n v="1500"/>
    <n v="0.25"/>
  </r>
  <r>
    <x v="2"/>
    <x v="0"/>
    <x v="25"/>
    <x v="1"/>
    <x v="6"/>
    <s v="Recife"/>
    <x v="4"/>
    <n v="300"/>
    <n v="1"/>
    <n v="300"/>
    <n v="45"/>
    <n v="0.15"/>
  </r>
  <r>
    <x v="3"/>
    <x v="1"/>
    <x v="26"/>
    <x v="1"/>
    <x v="6"/>
    <s v="Recife"/>
    <x v="6"/>
    <n v="1500"/>
    <n v="1"/>
    <n v="1500"/>
    <n v="600"/>
    <n v="0.4"/>
  </r>
  <r>
    <x v="0"/>
    <x v="1"/>
    <x v="27"/>
    <x v="1"/>
    <x v="6"/>
    <s v="Recife"/>
    <x v="6"/>
    <n v="1500"/>
    <n v="11"/>
    <n v="16500"/>
    <n v="6600"/>
    <n v="0.4"/>
  </r>
  <r>
    <x v="0"/>
    <x v="1"/>
    <x v="28"/>
    <x v="1"/>
    <x v="6"/>
    <s v="Recife"/>
    <x v="2"/>
    <n v="1200"/>
    <n v="2"/>
    <n v="2400"/>
    <n v="720"/>
    <n v="0.3"/>
  </r>
  <r>
    <x v="3"/>
    <x v="1"/>
    <x v="28"/>
    <x v="1"/>
    <x v="6"/>
    <s v="Recife"/>
    <x v="1"/>
    <n v="500"/>
    <n v="5"/>
    <n v="2500"/>
    <n v="625"/>
    <n v="0.25"/>
  </r>
  <r>
    <x v="1"/>
    <x v="0"/>
    <x v="29"/>
    <x v="1"/>
    <x v="6"/>
    <s v="Recife"/>
    <x v="10"/>
    <n v="3200"/>
    <n v="12"/>
    <n v="38400"/>
    <n v="7680"/>
    <n v="0.2"/>
  </r>
  <r>
    <x v="4"/>
    <x v="1"/>
    <x v="30"/>
    <x v="1"/>
    <x v="6"/>
    <s v="Recife"/>
    <x v="9"/>
    <n v="5300"/>
    <n v="4"/>
    <n v="21200"/>
    <n v="6360"/>
    <n v="0.3"/>
  </r>
  <r>
    <x v="4"/>
    <x v="1"/>
    <x v="31"/>
    <x v="1"/>
    <x v="6"/>
    <s v="Recife"/>
    <x v="3"/>
    <n v="5130"/>
    <n v="8"/>
    <n v="41040"/>
    <n v="16416"/>
    <n v="0.4"/>
  </r>
  <r>
    <x v="0"/>
    <x v="1"/>
    <x v="32"/>
    <x v="1"/>
    <x v="6"/>
    <s v="Recife"/>
    <x v="7"/>
    <n v="5340"/>
    <n v="2"/>
    <n v="10680"/>
    <n v="3204"/>
    <n v="0.3"/>
  </r>
  <r>
    <x v="1"/>
    <x v="1"/>
    <x v="33"/>
    <x v="1"/>
    <x v="6"/>
    <s v="Recife"/>
    <x v="2"/>
    <n v="1200"/>
    <n v="5"/>
    <n v="6000"/>
    <n v="1800"/>
    <n v="0.3"/>
  </r>
  <r>
    <x v="3"/>
    <x v="1"/>
    <x v="34"/>
    <x v="1"/>
    <x v="6"/>
    <s v="Recife"/>
    <x v="9"/>
    <n v="5300"/>
    <n v="10"/>
    <n v="53000"/>
    <n v="15900"/>
    <n v="0.3"/>
  </r>
  <r>
    <x v="0"/>
    <x v="1"/>
    <x v="35"/>
    <x v="1"/>
    <x v="6"/>
    <s v="Recife"/>
    <x v="1"/>
    <n v="500"/>
    <n v="9"/>
    <n v="4500"/>
    <n v="1125"/>
    <n v="0.25"/>
  </r>
  <r>
    <x v="3"/>
    <x v="0"/>
    <x v="36"/>
    <x v="1"/>
    <x v="6"/>
    <s v="Recife"/>
    <x v="7"/>
    <n v="5340"/>
    <n v="7"/>
    <n v="37380"/>
    <n v="11214"/>
    <n v="0.3"/>
  </r>
  <r>
    <x v="0"/>
    <x v="1"/>
    <x v="37"/>
    <x v="1"/>
    <x v="6"/>
    <s v="Recife"/>
    <x v="0"/>
    <n v="8902"/>
    <n v="8"/>
    <n v="71216"/>
    <n v="24925.599999999999"/>
    <n v="0.35"/>
  </r>
  <r>
    <x v="0"/>
    <x v="1"/>
    <x v="38"/>
    <x v="1"/>
    <x v="6"/>
    <s v="Recife"/>
    <x v="10"/>
    <n v="3200"/>
    <n v="7"/>
    <n v="22400"/>
    <n v="4480"/>
    <n v="0.2"/>
  </r>
  <r>
    <x v="3"/>
    <x v="1"/>
    <x v="39"/>
    <x v="1"/>
    <x v="6"/>
    <s v="Recife"/>
    <x v="1"/>
    <n v="500"/>
    <n v="2"/>
    <n v="1000"/>
    <n v="250"/>
    <n v="0.25"/>
  </r>
  <r>
    <x v="0"/>
    <x v="1"/>
    <x v="40"/>
    <x v="1"/>
    <x v="6"/>
    <s v="Recife"/>
    <x v="7"/>
    <n v="5340"/>
    <n v="2"/>
    <n v="10680"/>
    <n v="3204"/>
    <n v="0.3"/>
  </r>
  <r>
    <x v="3"/>
    <x v="1"/>
    <x v="41"/>
    <x v="1"/>
    <x v="6"/>
    <s v="Recife"/>
    <x v="1"/>
    <n v="500"/>
    <n v="2"/>
    <n v="1000"/>
    <n v="250"/>
    <n v="0.25"/>
  </r>
  <r>
    <x v="0"/>
    <x v="0"/>
    <x v="42"/>
    <x v="1"/>
    <x v="6"/>
    <s v="Recife"/>
    <x v="3"/>
    <n v="5130"/>
    <n v="1"/>
    <n v="5130"/>
    <n v="2052"/>
    <n v="0.4"/>
  </r>
  <r>
    <x v="3"/>
    <x v="1"/>
    <x v="43"/>
    <x v="1"/>
    <x v="6"/>
    <s v="Recife"/>
    <x v="6"/>
    <n v="1500"/>
    <n v="10"/>
    <n v="15000"/>
    <n v="6000"/>
    <n v="0.4"/>
  </r>
  <r>
    <x v="0"/>
    <x v="1"/>
    <x v="44"/>
    <x v="1"/>
    <x v="6"/>
    <s v="Recife"/>
    <x v="11"/>
    <n v="4600"/>
    <n v="3"/>
    <n v="13800"/>
    <n v="3450"/>
    <n v="0.25"/>
  </r>
  <r>
    <x v="2"/>
    <x v="0"/>
    <x v="45"/>
    <x v="1"/>
    <x v="6"/>
    <s v="Recife"/>
    <x v="7"/>
    <n v="5340"/>
    <n v="5"/>
    <n v="26700"/>
    <n v="8010"/>
    <n v="0.3"/>
  </r>
  <r>
    <x v="1"/>
    <x v="1"/>
    <x v="46"/>
    <x v="1"/>
    <x v="6"/>
    <s v="Recife"/>
    <x v="2"/>
    <n v="1200"/>
    <n v="4"/>
    <n v="4800"/>
    <n v="1440"/>
    <n v="0.3"/>
  </r>
  <r>
    <x v="2"/>
    <x v="1"/>
    <x v="47"/>
    <x v="1"/>
    <x v="6"/>
    <s v="Recife"/>
    <x v="6"/>
    <n v="1500"/>
    <n v="3"/>
    <n v="4500"/>
    <n v="1800"/>
    <n v="0.4"/>
  </r>
  <r>
    <x v="1"/>
    <x v="1"/>
    <x v="48"/>
    <x v="1"/>
    <x v="6"/>
    <s v="Recife"/>
    <x v="1"/>
    <n v="500"/>
    <n v="8"/>
    <n v="4000"/>
    <n v="1000"/>
    <n v="0.25"/>
  </r>
  <r>
    <x v="4"/>
    <x v="1"/>
    <x v="49"/>
    <x v="1"/>
    <x v="6"/>
    <s v="Recife"/>
    <x v="6"/>
    <n v="1500"/>
    <n v="9"/>
    <n v="13500"/>
    <n v="5400"/>
    <n v="0.4"/>
  </r>
  <r>
    <x v="1"/>
    <x v="1"/>
    <x v="50"/>
    <x v="1"/>
    <x v="6"/>
    <s v="Recife"/>
    <x v="4"/>
    <n v="300"/>
    <n v="11"/>
    <n v="3300"/>
    <n v="495"/>
    <n v="0.15"/>
  </r>
  <r>
    <x v="3"/>
    <x v="0"/>
    <x v="51"/>
    <x v="1"/>
    <x v="6"/>
    <s v="Recife"/>
    <x v="0"/>
    <n v="8902"/>
    <n v="12"/>
    <n v="106824"/>
    <n v="37388.399999999994"/>
    <n v="0.35"/>
  </r>
  <r>
    <x v="3"/>
    <x v="1"/>
    <x v="52"/>
    <x v="1"/>
    <x v="6"/>
    <s v="Recife"/>
    <x v="12"/>
    <n v="4500"/>
    <n v="10"/>
    <n v="45000"/>
    <n v="11250"/>
    <n v="0.25"/>
  </r>
  <r>
    <x v="2"/>
    <x v="1"/>
    <x v="53"/>
    <x v="1"/>
    <x v="6"/>
    <s v="Recife"/>
    <x v="2"/>
    <n v="1200"/>
    <n v="1"/>
    <n v="1200"/>
    <n v="360"/>
    <n v="0.3"/>
  </r>
  <r>
    <x v="0"/>
    <x v="0"/>
    <x v="54"/>
    <x v="1"/>
    <x v="6"/>
    <s v="Recife"/>
    <x v="1"/>
    <n v="500"/>
    <n v="5"/>
    <n v="2500"/>
    <n v="625"/>
    <n v="0.25"/>
  </r>
  <r>
    <x v="0"/>
    <x v="0"/>
    <x v="55"/>
    <x v="1"/>
    <x v="6"/>
    <s v="Recife"/>
    <x v="11"/>
    <n v="4600"/>
    <n v="12"/>
    <n v="55200"/>
    <n v="13800"/>
    <n v="0.25"/>
  </r>
  <r>
    <x v="4"/>
    <x v="0"/>
    <x v="56"/>
    <x v="1"/>
    <x v="6"/>
    <s v="Recife"/>
    <x v="11"/>
    <n v="4600"/>
    <n v="7"/>
    <n v="32200"/>
    <n v="8050"/>
    <n v="0.25"/>
  </r>
  <r>
    <x v="3"/>
    <x v="1"/>
    <x v="57"/>
    <x v="1"/>
    <x v="6"/>
    <s v="Recife"/>
    <x v="0"/>
    <n v="8902"/>
    <n v="9"/>
    <n v="80118"/>
    <n v="28041.3"/>
    <n v="0.35"/>
  </r>
  <r>
    <x v="0"/>
    <x v="0"/>
    <x v="58"/>
    <x v="1"/>
    <x v="6"/>
    <s v="Recife"/>
    <x v="4"/>
    <n v="300"/>
    <n v="5"/>
    <n v="1500"/>
    <n v="225"/>
    <n v="0.15"/>
  </r>
  <r>
    <x v="2"/>
    <x v="1"/>
    <x v="59"/>
    <x v="1"/>
    <x v="6"/>
    <s v="Recife"/>
    <x v="10"/>
    <n v="3200"/>
    <n v="2"/>
    <n v="6400"/>
    <n v="1280"/>
    <n v="0.2"/>
  </r>
  <r>
    <x v="3"/>
    <x v="1"/>
    <x v="60"/>
    <x v="1"/>
    <x v="6"/>
    <s v="Recife"/>
    <x v="12"/>
    <n v="4500"/>
    <n v="12"/>
    <n v="54000"/>
    <n v="13500"/>
    <n v="0.25"/>
  </r>
  <r>
    <x v="4"/>
    <x v="1"/>
    <x v="61"/>
    <x v="1"/>
    <x v="6"/>
    <s v="Recife"/>
    <x v="5"/>
    <n v="1700"/>
    <n v="12"/>
    <n v="20400"/>
    <n v="10200"/>
    <n v="0.5"/>
  </r>
  <r>
    <x v="1"/>
    <x v="1"/>
    <x v="62"/>
    <x v="1"/>
    <x v="6"/>
    <s v="Recife"/>
    <x v="10"/>
    <n v="3200"/>
    <n v="8"/>
    <n v="25600"/>
    <n v="5120"/>
    <n v="0.2"/>
  </r>
  <r>
    <x v="3"/>
    <x v="0"/>
    <x v="63"/>
    <x v="1"/>
    <x v="6"/>
    <s v="Recife"/>
    <x v="4"/>
    <n v="300"/>
    <n v="7"/>
    <n v="2100"/>
    <n v="315"/>
    <n v="0.15"/>
  </r>
  <r>
    <x v="0"/>
    <x v="1"/>
    <x v="64"/>
    <x v="1"/>
    <x v="6"/>
    <s v="Recife"/>
    <x v="8"/>
    <n v="3400"/>
    <n v="12"/>
    <n v="40800"/>
    <n v="14280"/>
    <n v="0.35"/>
  </r>
  <r>
    <x v="0"/>
    <x v="0"/>
    <x v="65"/>
    <x v="1"/>
    <x v="6"/>
    <s v="Recife"/>
    <x v="11"/>
    <n v="4600"/>
    <n v="3"/>
    <n v="13800"/>
    <n v="3450"/>
    <n v="0.25"/>
  </r>
  <r>
    <x v="3"/>
    <x v="1"/>
    <x v="66"/>
    <x v="1"/>
    <x v="6"/>
    <s v="Recife"/>
    <x v="8"/>
    <n v="3400"/>
    <n v="3"/>
    <n v="10200"/>
    <n v="3570"/>
    <n v="0.35"/>
  </r>
  <r>
    <x v="0"/>
    <x v="1"/>
    <x v="67"/>
    <x v="1"/>
    <x v="6"/>
    <s v="Recife"/>
    <x v="5"/>
    <n v="1700"/>
    <n v="3"/>
    <n v="5100"/>
    <n v="2550"/>
    <n v="0.5"/>
  </r>
  <r>
    <x v="1"/>
    <x v="0"/>
    <x v="68"/>
    <x v="1"/>
    <x v="6"/>
    <s v="Recife"/>
    <x v="10"/>
    <n v="3200"/>
    <n v="8"/>
    <n v="25600"/>
    <n v="5120"/>
    <n v="0.2"/>
  </r>
  <r>
    <x v="0"/>
    <x v="1"/>
    <x v="69"/>
    <x v="1"/>
    <x v="6"/>
    <s v="Recife"/>
    <x v="0"/>
    <n v="8902"/>
    <n v="7"/>
    <n v="62314"/>
    <n v="21809.899999999998"/>
    <n v="0.35"/>
  </r>
  <r>
    <x v="0"/>
    <x v="1"/>
    <x v="70"/>
    <x v="1"/>
    <x v="6"/>
    <s v="Recife"/>
    <x v="12"/>
    <n v="4500"/>
    <n v="10"/>
    <n v="45000"/>
    <n v="11250"/>
    <n v="0.25"/>
  </r>
  <r>
    <x v="0"/>
    <x v="1"/>
    <x v="71"/>
    <x v="1"/>
    <x v="6"/>
    <s v="Recife"/>
    <x v="3"/>
    <n v="5130"/>
    <n v="6"/>
    <n v="30780"/>
    <n v="12312"/>
    <n v="0.4"/>
  </r>
  <r>
    <x v="1"/>
    <x v="1"/>
    <x v="72"/>
    <x v="1"/>
    <x v="6"/>
    <s v="Recife"/>
    <x v="0"/>
    <n v="8902"/>
    <n v="1"/>
    <n v="8902"/>
    <n v="3115.7"/>
    <n v="0.35"/>
  </r>
  <r>
    <x v="1"/>
    <x v="0"/>
    <x v="73"/>
    <x v="1"/>
    <x v="6"/>
    <s v="Recife"/>
    <x v="4"/>
    <n v="300"/>
    <n v="4"/>
    <n v="1200"/>
    <n v="180"/>
    <n v="0.15"/>
  </r>
  <r>
    <x v="3"/>
    <x v="1"/>
    <x v="74"/>
    <x v="1"/>
    <x v="6"/>
    <s v="Recife"/>
    <x v="6"/>
    <n v="1500"/>
    <n v="10"/>
    <n v="15000"/>
    <n v="6000"/>
    <n v="0.4"/>
  </r>
  <r>
    <x v="3"/>
    <x v="0"/>
    <x v="75"/>
    <x v="1"/>
    <x v="6"/>
    <s v="Recife"/>
    <x v="6"/>
    <n v="1500"/>
    <n v="10"/>
    <n v="15000"/>
    <n v="6000"/>
    <n v="0.4"/>
  </r>
  <r>
    <x v="0"/>
    <x v="1"/>
    <x v="76"/>
    <x v="1"/>
    <x v="6"/>
    <s v="Recife"/>
    <x v="2"/>
    <n v="1200"/>
    <n v="8"/>
    <n v="9600"/>
    <n v="2880"/>
    <n v="0.3"/>
  </r>
  <r>
    <x v="3"/>
    <x v="1"/>
    <x v="77"/>
    <x v="1"/>
    <x v="6"/>
    <s v="Recife"/>
    <x v="1"/>
    <n v="500"/>
    <n v="7"/>
    <n v="3500"/>
    <n v="875"/>
    <n v="0.25"/>
  </r>
  <r>
    <x v="0"/>
    <x v="1"/>
    <x v="78"/>
    <x v="1"/>
    <x v="6"/>
    <s v="Recife"/>
    <x v="6"/>
    <n v="1500"/>
    <n v="2"/>
    <n v="3000"/>
    <n v="1200"/>
    <n v="0.4"/>
  </r>
  <r>
    <x v="2"/>
    <x v="0"/>
    <x v="79"/>
    <x v="1"/>
    <x v="6"/>
    <s v="Recife"/>
    <x v="1"/>
    <n v="500"/>
    <n v="4"/>
    <n v="2000"/>
    <n v="500"/>
    <n v="0.25"/>
  </r>
  <r>
    <x v="0"/>
    <x v="1"/>
    <x v="80"/>
    <x v="1"/>
    <x v="6"/>
    <s v="Recife"/>
    <x v="1"/>
    <n v="500"/>
    <n v="5"/>
    <n v="2500"/>
    <n v="625"/>
    <n v="0.25"/>
  </r>
  <r>
    <x v="3"/>
    <x v="1"/>
    <x v="81"/>
    <x v="1"/>
    <x v="6"/>
    <s v="Recife"/>
    <x v="9"/>
    <n v="5300"/>
    <n v="11"/>
    <n v="58300"/>
    <n v="17490"/>
    <n v="0.3"/>
  </r>
  <r>
    <x v="3"/>
    <x v="0"/>
    <x v="82"/>
    <x v="1"/>
    <x v="6"/>
    <s v="Recife"/>
    <x v="9"/>
    <n v="5300"/>
    <n v="11"/>
    <n v="58300"/>
    <n v="17490"/>
    <n v="0.3"/>
  </r>
  <r>
    <x v="4"/>
    <x v="0"/>
    <x v="83"/>
    <x v="1"/>
    <x v="6"/>
    <s v="Recife"/>
    <x v="11"/>
    <n v="4600"/>
    <n v="1"/>
    <n v="4600"/>
    <n v="1150"/>
    <n v="0.25"/>
  </r>
  <r>
    <x v="3"/>
    <x v="1"/>
    <x v="84"/>
    <x v="1"/>
    <x v="6"/>
    <s v="Recife"/>
    <x v="0"/>
    <n v="8902"/>
    <n v="17"/>
    <n v="151334"/>
    <n v="52966.899999999994"/>
    <n v="0.35"/>
  </r>
  <r>
    <x v="0"/>
    <x v="1"/>
    <x v="85"/>
    <x v="1"/>
    <x v="6"/>
    <s v="Recife"/>
    <x v="11"/>
    <n v="4600"/>
    <n v="6"/>
    <n v="27600"/>
    <n v="6900"/>
    <n v="0.25"/>
  </r>
  <r>
    <x v="1"/>
    <x v="1"/>
    <x v="28"/>
    <x v="1"/>
    <x v="5"/>
    <s v="Fortaleza"/>
    <x v="9"/>
    <n v="5300"/>
    <n v="9"/>
    <n v="47700"/>
    <n v="14310"/>
    <n v="0.3"/>
  </r>
  <r>
    <x v="3"/>
    <x v="1"/>
    <x v="29"/>
    <x v="1"/>
    <x v="5"/>
    <s v="Fortaleza"/>
    <x v="2"/>
    <n v="1200"/>
    <n v="3"/>
    <n v="3600"/>
    <n v="1080"/>
    <n v="0.3"/>
  </r>
  <r>
    <x v="0"/>
    <x v="1"/>
    <x v="30"/>
    <x v="1"/>
    <x v="5"/>
    <s v="Fortaleza"/>
    <x v="4"/>
    <n v="300"/>
    <n v="6"/>
    <n v="1800"/>
    <n v="270"/>
    <n v="0.15"/>
  </r>
  <r>
    <x v="0"/>
    <x v="0"/>
    <x v="31"/>
    <x v="1"/>
    <x v="5"/>
    <s v="Fortaleza"/>
    <x v="12"/>
    <n v="4500"/>
    <n v="6"/>
    <n v="27000"/>
    <n v="6750"/>
    <n v="0.25"/>
  </r>
  <r>
    <x v="0"/>
    <x v="0"/>
    <x v="32"/>
    <x v="1"/>
    <x v="5"/>
    <s v="Fortaleza"/>
    <x v="6"/>
    <n v="1500"/>
    <n v="5"/>
    <n v="7500"/>
    <n v="3000"/>
    <n v="0.4"/>
  </r>
  <r>
    <x v="0"/>
    <x v="0"/>
    <x v="33"/>
    <x v="1"/>
    <x v="5"/>
    <s v="Fortaleza"/>
    <x v="12"/>
    <n v="4500"/>
    <n v="7"/>
    <n v="31500"/>
    <n v="7875"/>
    <n v="0.25"/>
  </r>
  <r>
    <x v="0"/>
    <x v="1"/>
    <x v="34"/>
    <x v="1"/>
    <x v="5"/>
    <s v="Fortaleza"/>
    <x v="10"/>
    <n v="3200"/>
    <n v="7"/>
    <n v="22400"/>
    <n v="4480"/>
    <n v="0.2"/>
  </r>
  <r>
    <x v="0"/>
    <x v="1"/>
    <x v="35"/>
    <x v="1"/>
    <x v="5"/>
    <s v="Fortaleza"/>
    <x v="6"/>
    <n v="1500"/>
    <n v="9"/>
    <n v="13500"/>
    <n v="5400"/>
    <n v="0.4"/>
  </r>
  <r>
    <x v="3"/>
    <x v="1"/>
    <x v="36"/>
    <x v="1"/>
    <x v="5"/>
    <s v="Fortaleza"/>
    <x v="1"/>
    <n v="500"/>
    <n v="2"/>
    <n v="1000"/>
    <n v="250"/>
    <n v="0.25"/>
  </r>
  <r>
    <x v="0"/>
    <x v="0"/>
    <x v="37"/>
    <x v="1"/>
    <x v="5"/>
    <s v="Fortaleza"/>
    <x v="1"/>
    <n v="500"/>
    <n v="9"/>
    <n v="4500"/>
    <n v="1125"/>
    <n v="0.25"/>
  </r>
  <r>
    <x v="0"/>
    <x v="1"/>
    <x v="38"/>
    <x v="1"/>
    <x v="5"/>
    <s v="Fortaleza"/>
    <x v="9"/>
    <n v="5300"/>
    <n v="4"/>
    <n v="21200"/>
    <n v="6360"/>
    <n v="0.3"/>
  </r>
  <r>
    <x v="3"/>
    <x v="1"/>
    <x v="39"/>
    <x v="1"/>
    <x v="5"/>
    <s v="Fortaleza"/>
    <x v="11"/>
    <n v="4600"/>
    <n v="5"/>
    <n v="23000"/>
    <n v="5750"/>
    <n v="0.25"/>
  </r>
  <r>
    <x v="3"/>
    <x v="1"/>
    <x v="40"/>
    <x v="1"/>
    <x v="5"/>
    <s v="Fortaleza"/>
    <x v="11"/>
    <n v="4600"/>
    <n v="11"/>
    <n v="50600"/>
    <n v="12650"/>
    <n v="0.25"/>
  </r>
  <r>
    <x v="0"/>
    <x v="1"/>
    <x v="41"/>
    <x v="1"/>
    <x v="5"/>
    <s v="Fortaleza"/>
    <x v="2"/>
    <n v="1200"/>
    <n v="6"/>
    <n v="7200"/>
    <n v="2160"/>
    <n v="0.3"/>
  </r>
  <r>
    <x v="0"/>
    <x v="0"/>
    <x v="42"/>
    <x v="1"/>
    <x v="5"/>
    <s v="Fortaleza"/>
    <x v="10"/>
    <n v="3200"/>
    <n v="1"/>
    <n v="3200"/>
    <n v="640"/>
    <n v="0.2"/>
  </r>
  <r>
    <x v="0"/>
    <x v="0"/>
    <x v="43"/>
    <x v="1"/>
    <x v="5"/>
    <s v="Fortaleza"/>
    <x v="9"/>
    <n v="5300"/>
    <n v="12"/>
    <n v="63600"/>
    <n v="19080"/>
    <n v="0.3"/>
  </r>
  <r>
    <x v="3"/>
    <x v="1"/>
    <x v="44"/>
    <x v="1"/>
    <x v="5"/>
    <s v="Fortaleza"/>
    <x v="1"/>
    <n v="500"/>
    <n v="5"/>
    <n v="2500"/>
    <n v="625"/>
    <n v="0.25"/>
  </r>
  <r>
    <x v="4"/>
    <x v="1"/>
    <x v="45"/>
    <x v="1"/>
    <x v="5"/>
    <s v="Fortaleza"/>
    <x v="3"/>
    <n v="5130"/>
    <n v="7"/>
    <n v="35910"/>
    <n v="14364"/>
    <n v="0.4"/>
  </r>
  <r>
    <x v="0"/>
    <x v="0"/>
    <x v="46"/>
    <x v="1"/>
    <x v="5"/>
    <s v="Fortaleza"/>
    <x v="6"/>
    <n v="1500"/>
    <n v="5"/>
    <n v="7500"/>
    <n v="3000"/>
    <n v="0.4"/>
  </r>
  <r>
    <x v="3"/>
    <x v="1"/>
    <x v="47"/>
    <x v="1"/>
    <x v="5"/>
    <s v="Fortaleza"/>
    <x v="9"/>
    <n v="5300"/>
    <n v="10"/>
    <n v="53000"/>
    <n v="15900"/>
    <n v="0.3"/>
  </r>
  <r>
    <x v="0"/>
    <x v="1"/>
    <x v="48"/>
    <x v="1"/>
    <x v="5"/>
    <s v="Fortaleza"/>
    <x v="7"/>
    <n v="5340"/>
    <n v="8"/>
    <n v="42720"/>
    <n v="12816"/>
    <n v="0.3"/>
  </r>
  <r>
    <x v="2"/>
    <x v="1"/>
    <x v="49"/>
    <x v="1"/>
    <x v="5"/>
    <s v="Fortaleza"/>
    <x v="9"/>
    <n v="5300"/>
    <n v="6"/>
    <n v="31800"/>
    <n v="9540"/>
    <n v="0.3"/>
  </r>
  <r>
    <x v="3"/>
    <x v="0"/>
    <x v="50"/>
    <x v="1"/>
    <x v="5"/>
    <s v="Fortaleza"/>
    <x v="1"/>
    <n v="500"/>
    <n v="5"/>
    <n v="2500"/>
    <n v="625"/>
    <n v="0.25"/>
  </r>
  <r>
    <x v="0"/>
    <x v="1"/>
    <x v="51"/>
    <x v="1"/>
    <x v="5"/>
    <s v="Fortaleza"/>
    <x v="0"/>
    <n v="8902"/>
    <n v="11"/>
    <n v="97922"/>
    <n v="34272.699999999997"/>
    <n v="0.35"/>
  </r>
  <r>
    <x v="2"/>
    <x v="1"/>
    <x v="52"/>
    <x v="1"/>
    <x v="5"/>
    <s v="Fortaleza"/>
    <x v="7"/>
    <n v="5340"/>
    <n v="5"/>
    <n v="26700"/>
    <n v="8010"/>
    <n v="0.3"/>
  </r>
  <r>
    <x v="2"/>
    <x v="0"/>
    <x v="53"/>
    <x v="1"/>
    <x v="5"/>
    <s v="Fortaleza"/>
    <x v="4"/>
    <n v="300"/>
    <n v="3"/>
    <n v="900"/>
    <n v="135"/>
    <n v="0.15"/>
  </r>
  <r>
    <x v="0"/>
    <x v="0"/>
    <x v="54"/>
    <x v="1"/>
    <x v="5"/>
    <s v="Fortaleza"/>
    <x v="10"/>
    <n v="3200"/>
    <n v="3"/>
    <n v="9600"/>
    <n v="1920"/>
    <n v="0.2"/>
  </r>
  <r>
    <x v="4"/>
    <x v="1"/>
    <x v="55"/>
    <x v="1"/>
    <x v="5"/>
    <s v="Fortaleza"/>
    <x v="9"/>
    <n v="5300"/>
    <n v="1"/>
    <n v="5300"/>
    <n v="1590"/>
    <n v="0.3"/>
  </r>
  <r>
    <x v="3"/>
    <x v="0"/>
    <x v="56"/>
    <x v="1"/>
    <x v="5"/>
    <s v="Fortaleza"/>
    <x v="8"/>
    <n v="3400"/>
    <n v="1"/>
    <n v="3400"/>
    <n v="1190"/>
    <n v="0.35"/>
  </r>
  <r>
    <x v="0"/>
    <x v="1"/>
    <x v="57"/>
    <x v="1"/>
    <x v="5"/>
    <s v="Fortaleza"/>
    <x v="10"/>
    <n v="3200"/>
    <n v="7"/>
    <n v="22400"/>
    <n v="4480"/>
    <n v="0.2"/>
  </r>
  <r>
    <x v="0"/>
    <x v="1"/>
    <x v="58"/>
    <x v="1"/>
    <x v="5"/>
    <s v="Fortaleza"/>
    <x v="1"/>
    <n v="500"/>
    <n v="5"/>
    <n v="2500"/>
    <n v="625"/>
    <n v="0.25"/>
  </r>
  <r>
    <x v="0"/>
    <x v="1"/>
    <x v="59"/>
    <x v="1"/>
    <x v="5"/>
    <s v="Fortaleza"/>
    <x v="11"/>
    <n v="4600"/>
    <n v="12"/>
    <n v="55200"/>
    <n v="13800"/>
    <n v="0.25"/>
  </r>
  <r>
    <x v="2"/>
    <x v="1"/>
    <x v="60"/>
    <x v="1"/>
    <x v="5"/>
    <s v="Fortaleza"/>
    <x v="3"/>
    <n v="5130"/>
    <n v="7"/>
    <n v="35910"/>
    <n v="14364"/>
    <n v="0.4"/>
  </r>
  <r>
    <x v="0"/>
    <x v="1"/>
    <x v="61"/>
    <x v="1"/>
    <x v="5"/>
    <s v="Fortaleza"/>
    <x v="0"/>
    <n v="8902"/>
    <n v="10"/>
    <n v="89020"/>
    <n v="31156.999999999996"/>
    <n v="0.35"/>
  </r>
  <r>
    <x v="3"/>
    <x v="1"/>
    <x v="62"/>
    <x v="1"/>
    <x v="5"/>
    <s v="Fortaleza"/>
    <x v="0"/>
    <n v="8902"/>
    <n v="9"/>
    <n v="80118"/>
    <n v="28041.3"/>
    <n v="0.35"/>
  </r>
  <r>
    <x v="3"/>
    <x v="1"/>
    <x v="63"/>
    <x v="1"/>
    <x v="5"/>
    <s v="Fortaleza"/>
    <x v="0"/>
    <n v="8902"/>
    <n v="9"/>
    <n v="80118"/>
    <n v="28041.3"/>
    <n v="0.35"/>
  </r>
  <r>
    <x v="3"/>
    <x v="1"/>
    <x v="64"/>
    <x v="1"/>
    <x v="5"/>
    <s v="Fortaleza"/>
    <x v="1"/>
    <n v="500"/>
    <n v="6"/>
    <n v="3000"/>
    <n v="750"/>
    <n v="0.25"/>
  </r>
  <r>
    <x v="4"/>
    <x v="1"/>
    <x v="65"/>
    <x v="1"/>
    <x v="5"/>
    <s v="Fortaleza"/>
    <x v="0"/>
    <n v="8902"/>
    <n v="6"/>
    <n v="53412"/>
    <n v="18694.199999999997"/>
    <n v="0.35"/>
  </r>
  <r>
    <x v="0"/>
    <x v="1"/>
    <x v="66"/>
    <x v="1"/>
    <x v="5"/>
    <s v="Fortaleza"/>
    <x v="2"/>
    <n v="1200"/>
    <n v="8"/>
    <n v="9600"/>
    <n v="2880"/>
    <n v="0.3"/>
  </r>
  <r>
    <x v="0"/>
    <x v="1"/>
    <x v="67"/>
    <x v="1"/>
    <x v="5"/>
    <s v="Fortaleza"/>
    <x v="6"/>
    <n v="1500"/>
    <n v="5"/>
    <n v="7500"/>
    <n v="3000"/>
    <n v="0.4"/>
  </r>
  <r>
    <x v="2"/>
    <x v="1"/>
    <x v="68"/>
    <x v="1"/>
    <x v="5"/>
    <s v="Fortaleza"/>
    <x v="7"/>
    <n v="5340"/>
    <n v="9"/>
    <n v="48060"/>
    <n v="14418"/>
    <n v="0.3"/>
  </r>
  <r>
    <x v="2"/>
    <x v="1"/>
    <x v="69"/>
    <x v="1"/>
    <x v="5"/>
    <s v="Fortaleza"/>
    <x v="10"/>
    <n v="3200"/>
    <n v="2"/>
    <n v="6400"/>
    <n v="1280"/>
    <n v="0.2"/>
  </r>
  <r>
    <x v="0"/>
    <x v="0"/>
    <x v="70"/>
    <x v="1"/>
    <x v="5"/>
    <s v="Fortaleza"/>
    <x v="9"/>
    <n v="5300"/>
    <n v="2"/>
    <n v="10600"/>
    <n v="3180"/>
    <n v="0.3"/>
  </r>
  <r>
    <x v="2"/>
    <x v="1"/>
    <x v="71"/>
    <x v="1"/>
    <x v="5"/>
    <s v="Fortaleza"/>
    <x v="6"/>
    <n v="1500"/>
    <n v="11"/>
    <n v="16500"/>
    <n v="6600"/>
    <n v="0.4"/>
  </r>
  <r>
    <x v="1"/>
    <x v="1"/>
    <x v="72"/>
    <x v="1"/>
    <x v="5"/>
    <s v="Fortaleza"/>
    <x v="11"/>
    <n v="4600"/>
    <n v="9"/>
    <n v="41400"/>
    <n v="10350"/>
    <n v="0.25"/>
  </r>
  <r>
    <x v="3"/>
    <x v="1"/>
    <x v="73"/>
    <x v="1"/>
    <x v="5"/>
    <s v="Fortaleza"/>
    <x v="5"/>
    <n v="1700"/>
    <n v="6"/>
    <n v="10200"/>
    <n v="5100"/>
    <n v="0.5"/>
  </r>
  <r>
    <x v="3"/>
    <x v="0"/>
    <x v="74"/>
    <x v="1"/>
    <x v="5"/>
    <s v="Fortaleza"/>
    <x v="1"/>
    <n v="500"/>
    <n v="7"/>
    <n v="3500"/>
    <n v="875"/>
    <n v="0.25"/>
  </r>
  <r>
    <x v="0"/>
    <x v="1"/>
    <x v="75"/>
    <x v="1"/>
    <x v="5"/>
    <s v="Fortaleza"/>
    <x v="4"/>
    <n v="300"/>
    <n v="12"/>
    <n v="3600"/>
    <n v="540"/>
    <n v="0.15"/>
  </r>
  <r>
    <x v="0"/>
    <x v="1"/>
    <x v="76"/>
    <x v="1"/>
    <x v="5"/>
    <s v="Fortaleza"/>
    <x v="10"/>
    <n v="3200"/>
    <n v="15"/>
    <n v="48000"/>
    <n v="9600"/>
    <n v="0.2"/>
  </r>
  <r>
    <x v="3"/>
    <x v="0"/>
    <x v="77"/>
    <x v="1"/>
    <x v="5"/>
    <s v="Fortaleza"/>
    <x v="1"/>
    <n v="500"/>
    <n v="12"/>
    <n v="6000"/>
    <n v="1500"/>
    <n v="0.25"/>
  </r>
  <r>
    <x v="3"/>
    <x v="1"/>
    <x v="78"/>
    <x v="1"/>
    <x v="5"/>
    <s v="Fortaleza"/>
    <x v="2"/>
    <n v="1200"/>
    <n v="7"/>
    <n v="8400"/>
    <n v="2520"/>
    <n v="0.3"/>
  </r>
  <r>
    <x v="4"/>
    <x v="1"/>
    <x v="79"/>
    <x v="1"/>
    <x v="5"/>
    <s v="Fortaleza"/>
    <x v="5"/>
    <n v="1700"/>
    <n v="2"/>
    <n v="3400"/>
    <n v="1700"/>
    <n v="0.5"/>
  </r>
  <r>
    <x v="0"/>
    <x v="1"/>
    <x v="80"/>
    <x v="1"/>
    <x v="5"/>
    <s v="Fortaleza"/>
    <x v="8"/>
    <n v="3400"/>
    <n v="12"/>
    <n v="40800"/>
    <n v="14280"/>
    <n v="0.35"/>
  </r>
  <r>
    <x v="0"/>
    <x v="1"/>
    <x v="81"/>
    <x v="1"/>
    <x v="5"/>
    <s v="Fortaleza"/>
    <x v="10"/>
    <n v="3200"/>
    <n v="3"/>
    <n v="9600"/>
    <n v="1920"/>
    <n v="0.2"/>
  </r>
  <r>
    <x v="4"/>
    <x v="1"/>
    <x v="86"/>
    <x v="1"/>
    <x v="5"/>
    <s v="Fortaleza"/>
    <x v="8"/>
    <n v="3400"/>
    <n v="1"/>
    <n v="3400"/>
    <n v="1190"/>
    <n v="0.35"/>
  </r>
  <r>
    <x v="3"/>
    <x v="1"/>
    <x v="82"/>
    <x v="1"/>
    <x v="5"/>
    <s v="Fortaleza"/>
    <x v="5"/>
    <n v="1700"/>
    <n v="4"/>
    <n v="6800"/>
    <n v="3400"/>
    <n v="0.5"/>
  </r>
  <r>
    <x v="0"/>
    <x v="1"/>
    <x v="87"/>
    <x v="1"/>
    <x v="5"/>
    <s v="Fortaleza"/>
    <x v="11"/>
    <n v="4600"/>
    <n v="6"/>
    <n v="27600"/>
    <n v="6900"/>
    <n v="0.25"/>
  </r>
  <r>
    <x v="3"/>
    <x v="1"/>
    <x v="83"/>
    <x v="1"/>
    <x v="5"/>
    <s v="Fortaleza"/>
    <x v="5"/>
    <n v="1700"/>
    <n v="7"/>
    <n v="11900"/>
    <n v="5950"/>
    <n v="0.5"/>
  </r>
  <r>
    <x v="3"/>
    <x v="1"/>
    <x v="88"/>
    <x v="1"/>
    <x v="5"/>
    <s v="Fortaleza"/>
    <x v="12"/>
    <n v="4500"/>
    <n v="5"/>
    <n v="22500"/>
    <n v="5625"/>
    <n v="0.25"/>
  </r>
  <r>
    <x v="3"/>
    <x v="0"/>
    <x v="84"/>
    <x v="1"/>
    <x v="5"/>
    <s v="Fortaleza"/>
    <x v="2"/>
    <n v="1200"/>
    <n v="5"/>
    <n v="6000"/>
    <n v="1800"/>
    <n v="0.3"/>
  </r>
  <r>
    <x v="0"/>
    <x v="0"/>
    <x v="89"/>
    <x v="1"/>
    <x v="5"/>
    <s v="Fortaleza"/>
    <x v="0"/>
    <n v="8902"/>
    <n v="19"/>
    <n v="169138"/>
    <n v="59198.299999999996"/>
    <n v="0.35"/>
  </r>
  <r>
    <x v="3"/>
    <x v="0"/>
    <x v="85"/>
    <x v="1"/>
    <x v="5"/>
    <s v="Fortaleza"/>
    <x v="4"/>
    <n v="300"/>
    <n v="1"/>
    <n v="300"/>
    <n v="45"/>
    <n v="0.15"/>
  </r>
  <r>
    <x v="1"/>
    <x v="1"/>
    <x v="28"/>
    <x v="1"/>
    <x v="7"/>
    <s v="Aracajú"/>
    <x v="9"/>
    <n v="5300"/>
    <n v="9"/>
    <n v="47700"/>
    <n v="14310"/>
    <n v="0.3"/>
  </r>
  <r>
    <x v="3"/>
    <x v="1"/>
    <x v="29"/>
    <x v="1"/>
    <x v="7"/>
    <s v="Aracajú"/>
    <x v="2"/>
    <n v="1200"/>
    <n v="3"/>
    <n v="3600"/>
    <n v="1080"/>
    <n v="0.3"/>
  </r>
  <r>
    <x v="0"/>
    <x v="1"/>
    <x v="30"/>
    <x v="1"/>
    <x v="7"/>
    <s v="Aracajú"/>
    <x v="4"/>
    <n v="300"/>
    <n v="6"/>
    <n v="1800"/>
    <n v="270"/>
    <n v="0.15"/>
  </r>
  <r>
    <x v="0"/>
    <x v="0"/>
    <x v="31"/>
    <x v="1"/>
    <x v="7"/>
    <s v="Aracajú"/>
    <x v="12"/>
    <n v="4500"/>
    <n v="6"/>
    <n v="27000"/>
    <n v="6750"/>
    <n v="0.25"/>
  </r>
  <r>
    <x v="0"/>
    <x v="0"/>
    <x v="32"/>
    <x v="1"/>
    <x v="7"/>
    <s v="Aracajú"/>
    <x v="6"/>
    <n v="1500"/>
    <n v="5"/>
    <n v="7500"/>
    <n v="3000"/>
    <n v="0.4"/>
  </r>
  <r>
    <x v="0"/>
    <x v="0"/>
    <x v="33"/>
    <x v="1"/>
    <x v="7"/>
    <s v="Aracajú"/>
    <x v="12"/>
    <n v="4500"/>
    <n v="7"/>
    <n v="31500"/>
    <n v="7875"/>
    <n v="0.25"/>
  </r>
  <r>
    <x v="0"/>
    <x v="1"/>
    <x v="34"/>
    <x v="1"/>
    <x v="7"/>
    <s v="Aracajú"/>
    <x v="10"/>
    <n v="3200"/>
    <n v="7"/>
    <n v="22400"/>
    <n v="4480"/>
    <n v="0.2"/>
  </r>
  <r>
    <x v="0"/>
    <x v="1"/>
    <x v="35"/>
    <x v="1"/>
    <x v="7"/>
    <s v="Aracajú"/>
    <x v="6"/>
    <n v="1500"/>
    <n v="9"/>
    <n v="13500"/>
    <n v="5400"/>
    <n v="0.4"/>
  </r>
  <r>
    <x v="3"/>
    <x v="1"/>
    <x v="36"/>
    <x v="1"/>
    <x v="7"/>
    <s v="Aracajú"/>
    <x v="1"/>
    <n v="500"/>
    <n v="2"/>
    <n v="1000"/>
    <n v="250"/>
    <n v="0.25"/>
  </r>
  <r>
    <x v="0"/>
    <x v="0"/>
    <x v="37"/>
    <x v="1"/>
    <x v="7"/>
    <s v="Aracajú"/>
    <x v="1"/>
    <n v="500"/>
    <n v="9"/>
    <n v="4500"/>
    <n v="1125"/>
    <n v="0.25"/>
  </r>
  <r>
    <x v="0"/>
    <x v="1"/>
    <x v="38"/>
    <x v="1"/>
    <x v="7"/>
    <s v="Aracajú"/>
    <x v="9"/>
    <n v="5300"/>
    <n v="4"/>
    <n v="21200"/>
    <n v="6360"/>
    <n v="0.3"/>
  </r>
  <r>
    <x v="3"/>
    <x v="1"/>
    <x v="39"/>
    <x v="1"/>
    <x v="7"/>
    <s v="Aracajú"/>
    <x v="11"/>
    <n v="4600"/>
    <n v="5"/>
    <n v="23000"/>
    <n v="5750"/>
    <n v="0.25"/>
  </r>
  <r>
    <x v="3"/>
    <x v="1"/>
    <x v="40"/>
    <x v="1"/>
    <x v="7"/>
    <s v="Aracajú"/>
    <x v="11"/>
    <n v="4600"/>
    <n v="11"/>
    <n v="50600"/>
    <n v="12650"/>
    <n v="0.25"/>
  </r>
  <r>
    <x v="0"/>
    <x v="1"/>
    <x v="41"/>
    <x v="1"/>
    <x v="7"/>
    <s v="Aracajú"/>
    <x v="2"/>
    <n v="1200"/>
    <n v="6"/>
    <n v="7200"/>
    <n v="2160"/>
    <n v="0.3"/>
  </r>
  <r>
    <x v="0"/>
    <x v="0"/>
    <x v="42"/>
    <x v="1"/>
    <x v="7"/>
    <s v="Aracajú"/>
    <x v="10"/>
    <n v="3200"/>
    <n v="1"/>
    <n v="3200"/>
    <n v="640"/>
    <n v="0.2"/>
  </r>
  <r>
    <x v="0"/>
    <x v="0"/>
    <x v="43"/>
    <x v="1"/>
    <x v="7"/>
    <s v="Aracajú"/>
    <x v="9"/>
    <n v="5300"/>
    <n v="12"/>
    <n v="63600"/>
    <n v="19080"/>
    <n v="0.3"/>
  </r>
  <r>
    <x v="3"/>
    <x v="1"/>
    <x v="44"/>
    <x v="1"/>
    <x v="7"/>
    <s v="Aracajú"/>
    <x v="1"/>
    <n v="500"/>
    <n v="5"/>
    <n v="2500"/>
    <n v="625"/>
    <n v="0.25"/>
  </r>
  <r>
    <x v="4"/>
    <x v="1"/>
    <x v="45"/>
    <x v="1"/>
    <x v="7"/>
    <s v="Aracajú"/>
    <x v="3"/>
    <n v="5130"/>
    <n v="7"/>
    <n v="35910"/>
    <n v="14364"/>
    <n v="0.4"/>
  </r>
  <r>
    <x v="0"/>
    <x v="0"/>
    <x v="46"/>
    <x v="1"/>
    <x v="7"/>
    <s v="Aracajú"/>
    <x v="6"/>
    <n v="1500"/>
    <n v="5"/>
    <n v="7500"/>
    <n v="3000"/>
    <n v="0.4"/>
  </r>
  <r>
    <x v="3"/>
    <x v="1"/>
    <x v="47"/>
    <x v="1"/>
    <x v="7"/>
    <s v="Aracajú"/>
    <x v="9"/>
    <n v="5300"/>
    <n v="10"/>
    <n v="53000"/>
    <n v="15900"/>
    <n v="0.3"/>
  </r>
  <r>
    <x v="0"/>
    <x v="1"/>
    <x v="48"/>
    <x v="1"/>
    <x v="7"/>
    <s v="Aracajú"/>
    <x v="7"/>
    <n v="5340"/>
    <n v="8"/>
    <n v="42720"/>
    <n v="12816"/>
    <n v="0.3"/>
  </r>
  <r>
    <x v="2"/>
    <x v="1"/>
    <x v="49"/>
    <x v="1"/>
    <x v="4"/>
    <s v="Salvador"/>
    <x v="9"/>
    <n v="5300"/>
    <n v="6"/>
    <n v="31800"/>
    <n v="9540"/>
    <n v="0.3"/>
  </r>
  <r>
    <x v="3"/>
    <x v="0"/>
    <x v="50"/>
    <x v="1"/>
    <x v="8"/>
    <s v="Teresina"/>
    <x v="1"/>
    <n v="500"/>
    <n v="5"/>
    <n v="2500"/>
    <n v="625"/>
    <n v="0.25"/>
  </r>
  <r>
    <x v="0"/>
    <x v="1"/>
    <x v="51"/>
    <x v="1"/>
    <x v="8"/>
    <s v="Teresina"/>
    <x v="0"/>
    <n v="8902"/>
    <n v="11"/>
    <n v="97922"/>
    <n v="34272.699999999997"/>
    <n v="0.35"/>
  </r>
  <r>
    <x v="2"/>
    <x v="1"/>
    <x v="52"/>
    <x v="1"/>
    <x v="8"/>
    <s v="Teresina"/>
    <x v="7"/>
    <n v="5340"/>
    <n v="5"/>
    <n v="26700"/>
    <n v="8010"/>
    <n v="0.3"/>
  </r>
  <r>
    <x v="2"/>
    <x v="0"/>
    <x v="53"/>
    <x v="1"/>
    <x v="8"/>
    <s v="Teresina"/>
    <x v="4"/>
    <n v="300"/>
    <n v="3"/>
    <n v="900"/>
    <n v="135"/>
    <n v="0.15"/>
  </r>
  <r>
    <x v="0"/>
    <x v="0"/>
    <x v="54"/>
    <x v="1"/>
    <x v="8"/>
    <s v="Teresina"/>
    <x v="10"/>
    <n v="3200"/>
    <n v="3"/>
    <n v="9600"/>
    <n v="1920"/>
    <n v="0.2"/>
  </r>
  <r>
    <x v="4"/>
    <x v="1"/>
    <x v="55"/>
    <x v="1"/>
    <x v="8"/>
    <s v="Teresina"/>
    <x v="9"/>
    <n v="5300"/>
    <n v="1"/>
    <n v="5300"/>
    <n v="1590"/>
    <n v="0.3"/>
  </r>
  <r>
    <x v="3"/>
    <x v="0"/>
    <x v="56"/>
    <x v="1"/>
    <x v="8"/>
    <s v="Teresina"/>
    <x v="8"/>
    <n v="3400"/>
    <n v="1"/>
    <n v="3400"/>
    <n v="1190"/>
    <n v="0.35"/>
  </r>
  <r>
    <x v="0"/>
    <x v="1"/>
    <x v="57"/>
    <x v="1"/>
    <x v="8"/>
    <s v="Teresina"/>
    <x v="10"/>
    <n v="3200"/>
    <n v="7"/>
    <n v="22400"/>
    <n v="4480"/>
    <n v="0.2"/>
  </r>
  <r>
    <x v="0"/>
    <x v="1"/>
    <x v="58"/>
    <x v="1"/>
    <x v="8"/>
    <s v="Teresina"/>
    <x v="1"/>
    <n v="500"/>
    <n v="5"/>
    <n v="2500"/>
    <n v="625"/>
    <n v="0.25"/>
  </r>
  <r>
    <x v="0"/>
    <x v="1"/>
    <x v="59"/>
    <x v="1"/>
    <x v="8"/>
    <s v="Teresina"/>
    <x v="11"/>
    <n v="4600"/>
    <n v="12"/>
    <n v="55200"/>
    <n v="13800"/>
    <n v="0.25"/>
  </r>
  <r>
    <x v="2"/>
    <x v="1"/>
    <x v="60"/>
    <x v="1"/>
    <x v="8"/>
    <s v="Teresina"/>
    <x v="3"/>
    <n v="5130"/>
    <n v="7"/>
    <n v="35910"/>
    <n v="14364"/>
    <n v="0.4"/>
  </r>
  <r>
    <x v="0"/>
    <x v="1"/>
    <x v="61"/>
    <x v="1"/>
    <x v="8"/>
    <s v="Teresina"/>
    <x v="0"/>
    <n v="8902"/>
    <n v="10"/>
    <n v="89020"/>
    <n v="31156.999999999996"/>
    <n v="0.35"/>
  </r>
  <r>
    <x v="3"/>
    <x v="1"/>
    <x v="62"/>
    <x v="1"/>
    <x v="8"/>
    <s v="Teresina"/>
    <x v="0"/>
    <n v="8902"/>
    <n v="9"/>
    <n v="80118"/>
    <n v="28041.3"/>
    <n v="0.35"/>
  </r>
  <r>
    <x v="3"/>
    <x v="1"/>
    <x v="63"/>
    <x v="1"/>
    <x v="8"/>
    <s v="Teresina"/>
    <x v="0"/>
    <n v="8902"/>
    <n v="9"/>
    <n v="80118"/>
    <n v="28041.3"/>
    <n v="0.35"/>
  </r>
  <r>
    <x v="3"/>
    <x v="1"/>
    <x v="64"/>
    <x v="1"/>
    <x v="8"/>
    <s v="Teresina"/>
    <x v="1"/>
    <n v="500"/>
    <n v="6"/>
    <n v="3000"/>
    <n v="750"/>
    <n v="0.25"/>
  </r>
  <r>
    <x v="4"/>
    <x v="1"/>
    <x v="65"/>
    <x v="1"/>
    <x v="8"/>
    <s v="Teresina"/>
    <x v="0"/>
    <n v="8902"/>
    <n v="6"/>
    <n v="53412"/>
    <n v="18694.199999999997"/>
    <n v="0.35"/>
  </r>
  <r>
    <x v="0"/>
    <x v="1"/>
    <x v="66"/>
    <x v="1"/>
    <x v="8"/>
    <s v="Teresina"/>
    <x v="2"/>
    <n v="1200"/>
    <n v="8"/>
    <n v="9600"/>
    <n v="2880"/>
    <n v="0.3"/>
  </r>
  <r>
    <x v="0"/>
    <x v="1"/>
    <x v="67"/>
    <x v="1"/>
    <x v="8"/>
    <s v="Teresina"/>
    <x v="6"/>
    <n v="1500"/>
    <n v="5"/>
    <n v="7500"/>
    <n v="3000"/>
    <n v="0.4"/>
  </r>
  <r>
    <x v="2"/>
    <x v="1"/>
    <x v="68"/>
    <x v="1"/>
    <x v="8"/>
    <s v="Teresina"/>
    <x v="7"/>
    <n v="5340"/>
    <n v="9"/>
    <n v="48060"/>
    <n v="14418"/>
    <n v="0.3"/>
  </r>
  <r>
    <x v="2"/>
    <x v="1"/>
    <x v="69"/>
    <x v="1"/>
    <x v="8"/>
    <s v="Teresina"/>
    <x v="10"/>
    <n v="3200"/>
    <n v="2"/>
    <n v="6400"/>
    <n v="1280"/>
    <n v="0.2"/>
  </r>
  <r>
    <x v="0"/>
    <x v="0"/>
    <x v="70"/>
    <x v="1"/>
    <x v="8"/>
    <s v="Teresina"/>
    <x v="9"/>
    <n v="5300"/>
    <n v="2"/>
    <n v="10600"/>
    <n v="3180"/>
    <n v="0.3"/>
  </r>
  <r>
    <x v="2"/>
    <x v="1"/>
    <x v="71"/>
    <x v="1"/>
    <x v="8"/>
    <s v="Teresina"/>
    <x v="6"/>
    <n v="1500"/>
    <n v="11"/>
    <n v="16500"/>
    <n v="6600"/>
    <n v="0.4"/>
  </r>
  <r>
    <x v="1"/>
    <x v="1"/>
    <x v="72"/>
    <x v="1"/>
    <x v="8"/>
    <s v="Teresina"/>
    <x v="11"/>
    <n v="4600"/>
    <n v="9"/>
    <n v="41400"/>
    <n v="10350"/>
    <n v="0.25"/>
  </r>
  <r>
    <x v="3"/>
    <x v="1"/>
    <x v="73"/>
    <x v="1"/>
    <x v="8"/>
    <s v="Teresina"/>
    <x v="5"/>
    <n v="1700"/>
    <n v="6"/>
    <n v="10200"/>
    <n v="5100"/>
    <n v="0.5"/>
  </r>
  <r>
    <x v="3"/>
    <x v="0"/>
    <x v="74"/>
    <x v="1"/>
    <x v="9"/>
    <s v="São Luis"/>
    <x v="1"/>
    <n v="500"/>
    <n v="7"/>
    <n v="3500"/>
    <n v="875"/>
    <n v="0.25"/>
  </r>
  <r>
    <x v="0"/>
    <x v="1"/>
    <x v="75"/>
    <x v="1"/>
    <x v="9"/>
    <s v="São Luis"/>
    <x v="4"/>
    <n v="300"/>
    <n v="12"/>
    <n v="3600"/>
    <n v="540"/>
    <n v="0.15"/>
  </r>
  <r>
    <x v="0"/>
    <x v="1"/>
    <x v="76"/>
    <x v="1"/>
    <x v="9"/>
    <s v="São Luis"/>
    <x v="10"/>
    <n v="3200"/>
    <n v="15"/>
    <n v="48000"/>
    <n v="9600"/>
    <n v="0.2"/>
  </r>
  <r>
    <x v="3"/>
    <x v="0"/>
    <x v="77"/>
    <x v="1"/>
    <x v="9"/>
    <s v="São Luis"/>
    <x v="1"/>
    <n v="500"/>
    <n v="12"/>
    <n v="6000"/>
    <n v="1500"/>
    <n v="0.25"/>
  </r>
  <r>
    <x v="3"/>
    <x v="1"/>
    <x v="78"/>
    <x v="1"/>
    <x v="9"/>
    <s v="São Luis"/>
    <x v="2"/>
    <n v="1200"/>
    <n v="7"/>
    <n v="8400"/>
    <n v="2520"/>
    <n v="0.3"/>
  </r>
  <r>
    <x v="4"/>
    <x v="1"/>
    <x v="79"/>
    <x v="1"/>
    <x v="9"/>
    <s v="São Luis"/>
    <x v="5"/>
    <n v="1700"/>
    <n v="2"/>
    <n v="3400"/>
    <n v="1700"/>
    <n v="0.5"/>
  </r>
  <r>
    <x v="0"/>
    <x v="1"/>
    <x v="80"/>
    <x v="1"/>
    <x v="9"/>
    <s v="São Luis"/>
    <x v="8"/>
    <n v="3400"/>
    <n v="12"/>
    <n v="40800"/>
    <n v="14280"/>
    <n v="0.35"/>
  </r>
  <r>
    <x v="0"/>
    <x v="1"/>
    <x v="81"/>
    <x v="1"/>
    <x v="9"/>
    <s v="São Luis"/>
    <x v="10"/>
    <n v="3200"/>
    <n v="3"/>
    <n v="9600"/>
    <n v="1920"/>
    <n v="0.2"/>
  </r>
  <r>
    <x v="4"/>
    <x v="1"/>
    <x v="86"/>
    <x v="1"/>
    <x v="9"/>
    <s v="São Luis"/>
    <x v="8"/>
    <n v="3400"/>
    <n v="1"/>
    <n v="3400"/>
    <n v="1190"/>
    <n v="0.35"/>
  </r>
  <r>
    <x v="3"/>
    <x v="1"/>
    <x v="82"/>
    <x v="1"/>
    <x v="9"/>
    <s v="São Luis"/>
    <x v="5"/>
    <n v="1700"/>
    <n v="4"/>
    <n v="6800"/>
    <n v="3400"/>
    <n v="0.5"/>
  </r>
  <r>
    <x v="0"/>
    <x v="1"/>
    <x v="87"/>
    <x v="1"/>
    <x v="9"/>
    <s v="São Luis"/>
    <x v="11"/>
    <n v="4600"/>
    <n v="6"/>
    <n v="27600"/>
    <n v="6900"/>
    <n v="0.25"/>
  </r>
  <r>
    <x v="3"/>
    <x v="1"/>
    <x v="83"/>
    <x v="1"/>
    <x v="9"/>
    <s v="São Luis"/>
    <x v="5"/>
    <n v="1700"/>
    <n v="7"/>
    <n v="11900"/>
    <n v="5950"/>
    <n v="0.5"/>
  </r>
  <r>
    <x v="3"/>
    <x v="1"/>
    <x v="88"/>
    <x v="1"/>
    <x v="9"/>
    <s v="São Luis"/>
    <x v="12"/>
    <n v="4500"/>
    <n v="5"/>
    <n v="22500"/>
    <n v="5625"/>
    <n v="0.25"/>
  </r>
  <r>
    <x v="3"/>
    <x v="0"/>
    <x v="84"/>
    <x v="1"/>
    <x v="9"/>
    <s v="São Luis"/>
    <x v="2"/>
    <n v="1200"/>
    <n v="5"/>
    <n v="6000"/>
    <n v="1800"/>
    <n v="0.3"/>
  </r>
  <r>
    <x v="0"/>
    <x v="0"/>
    <x v="89"/>
    <x v="1"/>
    <x v="9"/>
    <s v="São Luis"/>
    <x v="0"/>
    <n v="8902"/>
    <n v="19"/>
    <n v="169138"/>
    <n v="59198.299999999996"/>
    <n v="0.35"/>
  </r>
  <r>
    <x v="3"/>
    <x v="0"/>
    <x v="85"/>
    <x v="1"/>
    <x v="9"/>
    <s v="São Luis"/>
    <x v="4"/>
    <n v="300"/>
    <n v="1"/>
    <n v="300"/>
    <n v="45"/>
    <n v="0.15"/>
  </r>
  <r>
    <x v="3"/>
    <x v="1"/>
    <x v="85"/>
    <x v="1"/>
    <x v="9"/>
    <s v="São Luis"/>
    <x v="4"/>
    <n v="300"/>
    <n v="7"/>
    <n v="2100"/>
    <n v="315"/>
    <n v="0.15"/>
  </r>
  <r>
    <x v="3"/>
    <x v="1"/>
    <x v="85"/>
    <x v="1"/>
    <x v="9"/>
    <s v="São Luis"/>
    <x v="2"/>
    <n v="1200"/>
    <n v="18"/>
    <n v="21600"/>
    <n v="6480"/>
    <n v="0.3"/>
  </r>
  <r>
    <x v="0"/>
    <x v="0"/>
    <x v="85"/>
    <x v="1"/>
    <x v="10"/>
    <s v="João Pessoa"/>
    <x v="10"/>
    <n v="3200"/>
    <n v="7"/>
    <n v="22400"/>
    <n v="4480"/>
    <n v="0.2"/>
  </r>
  <r>
    <x v="0"/>
    <x v="1"/>
    <x v="85"/>
    <x v="1"/>
    <x v="10"/>
    <s v="João Pessoa"/>
    <x v="8"/>
    <n v="3400"/>
    <n v="7"/>
    <n v="23800"/>
    <n v="8330"/>
    <n v="0.35"/>
  </r>
  <r>
    <x v="2"/>
    <x v="1"/>
    <x v="85"/>
    <x v="1"/>
    <x v="10"/>
    <s v="João Pessoa"/>
    <x v="3"/>
    <n v="5130"/>
    <n v="15"/>
    <n v="76950"/>
    <n v="30780"/>
    <n v="0.4"/>
  </r>
  <r>
    <x v="2"/>
    <x v="1"/>
    <x v="0"/>
    <x v="1"/>
    <x v="10"/>
    <s v="João Pessoa"/>
    <x v="0"/>
    <n v="8902"/>
    <n v="5"/>
    <n v="44510"/>
    <n v="15578.499999999998"/>
    <n v="0.35"/>
  </r>
  <r>
    <x v="1"/>
    <x v="1"/>
    <x v="1"/>
    <x v="1"/>
    <x v="10"/>
    <s v="João Pessoa"/>
    <x v="3"/>
    <n v="5130"/>
    <n v="4"/>
    <n v="20520"/>
    <n v="8208"/>
    <n v="0.4"/>
  </r>
  <r>
    <x v="3"/>
    <x v="0"/>
    <x v="2"/>
    <x v="1"/>
    <x v="10"/>
    <s v="João Pessoa"/>
    <x v="5"/>
    <n v="1700"/>
    <n v="5"/>
    <n v="8500"/>
    <n v="4250"/>
    <n v="0.5"/>
  </r>
  <r>
    <x v="3"/>
    <x v="1"/>
    <x v="3"/>
    <x v="1"/>
    <x v="10"/>
    <s v="João Pessoa"/>
    <x v="6"/>
    <n v="1500"/>
    <n v="3"/>
    <n v="4500"/>
    <n v="1800"/>
    <n v="0.4"/>
  </r>
  <r>
    <x v="1"/>
    <x v="1"/>
    <x v="4"/>
    <x v="1"/>
    <x v="10"/>
    <s v="João Pessoa"/>
    <x v="8"/>
    <n v="3400"/>
    <n v="4"/>
    <n v="13600"/>
    <n v="4760"/>
    <n v="0.35"/>
  </r>
  <r>
    <x v="0"/>
    <x v="0"/>
    <x v="5"/>
    <x v="1"/>
    <x v="10"/>
    <s v="João Pessoa"/>
    <x v="6"/>
    <n v="1500"/>
    <n v="11"/>
    <n v="16500"/>
    <n v="6600"/>
    <n v="0.4"/>
  </r>
  <r>
    <x v="3"/>
    <x v="0"/>
    <x v="6"/>
    <x v="1"/>
    <x v="10"/>
    <s v="João Pessoa"/>
    <x v="10"/>
    <n v="3200"/>
    <n v="7"/>
    <n v="22400"/>
    <n v="4480"/>
    <n v="0.2"/>
  </r>
  <r>
    <x v="0"/>
    <x v="1"/>
    <x v="7"/>
    <x v="1"/>
    <x v="10"/>
    <s v="João Pessoa"/>
    <x v="9"/>
    <n v="5300"/>
    <n v="12"/>
    <n v="63600"/>
    <n v="19080"/>
    <n v="0.3"/>
  </r>
  <r>
    <x v="2"/>
    <x v="0"/>
    <x v="8"/>
    <x v="1"/>
    <x v="10"/>
    <s v="João Pessoa"/>
    <x v="10"/>
    <n v="3200"/>
    <n v="10"/>
    <n v="32000"/>
    <n v="6400"/>
    <n v="0.2"/>
  </r>
  <r>
    <x v="3"/>
    <x v="0"/>
    <x v="9"/>
    <x v="1"/>
    <x v="10"/>
    <s v="João Pessoa"/>
    <x v="11"/>
    <n v="4600"/>
    <n v="11"/>
    <n v="50600"/>
    <n v="12650"/>
    <n v="0.25"/>
  </r>
  <r>
    <x v="0"/>
    <x v="1"/>
    <x v="10"/>
    <x v="1"/>
    <x v="10"/>
    <s v="João Pessoa"/>
    <x v="12"/>
    <n v="4500"/>
    <n v="6"/>
    <n v="27000"/>
    <n v="6750"/>
    <n v="0.25"/>
  </r>
  <r>
    <x v="3"/>
    <x v="0"/>
    <x v="11"/>
    <x v="1"/>
    <x v="10"/>
    <s v="João Pessoa"/>
    <x v="12"/>
    <n v="4500"/>
    <n v="10"/>
    <n v="45000"/>
    <n v="11250"/>
    <n v="0.25"/>
  </r>
  <r>
    <x v="1"/>
    <x v="1"/>
    <x v="12"/>
    <x v="1"/>
    <x v="10"/>
    <s v="João Pessoa"/>
    <x v="1"/>
    <n v="500"/>
    <n v="3"/>
    <n v="1500"/>
    <n v="375"/>
    <n v="0.25"/>
  </r>
  <r>
    <x v="3"/>
    <x v="1"/>
    <x v="13"/>
    <x v="1"/>
    <x v="10"/>
    <s v="João Pessoa"/>
    <x v="10"/>
    <n v="3200"/>
    <n v="7"/>
    <n v="22400"/>
    <n v="4480"/>
    <n v="0.2"/>
  </r>
  <r>
    <x v="1"/>
    <x v="1"/>
    <x v="14"/>
    <x v="1"/>
    <x v="10"/>
    <s v="João Pessoa"/>
    <x v="12"/>
    <n v="4500"/>
    <n v="8"/>
    <n v="36000"/>
    <n v="9000"/>
    <n v="0.25"/>
  </r>
  <r>
    <x v="0"/>
    <x v="1"/>
    <x v="15"/>
    <x v="1"/>
    <x v="9"/>
    <s v="São Luis"/>
    <x v="7"/>
    <n v="5340"/>
    <n v="9"/>
    <n v="48060"/>
    <n v="14418"/>
    <n v="0.3"/>
  </r>
  <r>
    <x v="3"/>
    <x v="1"/>
    <x v="16"/>
    <x v="1"/>
    <x v="9"/>
    <s v="São Luis"/>
    <x v="7"/>
    <n v="5340"/>
    <n v="11"/>
    <n v="58740"/>
    <n v="17622"/>
    <n v="0.3"/>
  </r>
  <r>
    <x v="2"/>
    <x v="0"/>
    <x v="17"/>
    <x v="1"/>
    <x v="9"/>
    <s v="São Luis"/>
    <x v="6"/>
    <n v="1500"/>
    <n v="7"/>
    <n v="10500"/>
    <n v="4200"/>
    <n v="0.4"/>
  </r>
  <r>
    <x v="1"/>
    <x v="1"/>
    <x v="18"/>
    <x v="1"/>
    <x v="9"/>
    <s v="São Luis"/>
    <x v="1"/>
    <n v="500"/>
    <n v="5"/>
    <n v="2500"/>
    <n v="625"/>
    <n v="0.25"/>
  </r>
  <r>
    <x v="4"/>
    <x v="1"/>
    <x v="19"/>
    <x v="1"/>
    <x v="9"/>
    <s v="São Luis"/>
    <x v="7"/>
    <n v="5340"/>
    <n v="5"/>
    <n v="26700"/>
    <n v="8010"/>
    <n v="0.3"/>
  </r>
  <r>
    <x v="3"/>
    <x v="1"/>
    <x v="20"/>
    <x v="1"/>
    <x v="9"/>
    <s v="São Luis"/>
    <x v="9"/>
    <n v="5300"/>
    <n v="8"/>
    <n v="42400"/>
    <n v="12720"/>
    <n v="0.3"/>
  </r>
  <r>
    <x v="2"/>
    <x v="0"/>
    <x v="21"/>
    <x v="1"/>
    <x v="9"/>
    <s v="São Luis"/>
    <x v="2"/>
    <n v="1200"/>
    <n v="7"/>
    <n v="8400"/>
    <n v="2520"/>
    <n v="0.3"/>
  </r>
  <r>
    <x v="0"/>
    <x v="1"/>
    <x v="22"/>
    <x v="1"/>
    <x v="9"/>
    <s v="São Luis"/>
    <x v="0"/>
    <n v="8902"/>
    <n v="6"/>
    <n v="53412"/>
    <n v="18694.199999999997"/>
    <n v="0.35"/>
  </r>
  <r>
    <x v="3"/>
    <x v="1"/>
    <x v="23"/>
    <x v="1"/>
    <x v="9"/>
    <s v="São Luis"/>
    <x v="9"/>
    <n v="5300"/>
    <n v="9"/>
    <n v="47700"/>
    <n v="14310"/>
    <n v="0.3"/>
  </r>
  <r>
    <x v="1"/>
    <x v="0"/>
    <x v="24"/>
    <x v="1"/>
    <x v="9"/>
    <s v="São Luis"/>
    <x v="8"/>
    <n v="3400"/>
    <n v="8"/>
    <n v="27200"/>
    <n v="9520"/>
    <n v="0.35"/>
  </r>
  <r>
    <x v="0"/>
    <x v="0"/>
    <x v="25"/>
    <x v="1"/>
    <x v="9"/>
    <s v="São Luis"/>
    <x v="7"/>
    <n v="5340"/>
    <n v="3"/>
    <n v="16020"/>
    <n v="4806"/>
    <n v="0.3"/>
  </r>
  <r>
    <x v="0"/>
    <x v="1"/>
    <x v="26"/>
    <x v="1"/>
    <x v="9"/>
    <s v="São Luis"/>
    <x v="5"/>
    <n v="1700"/>
    <n v="3"/>
    <n v="5100"/>
    <n v="2550"/>
    <n v="0.5"/>
  </r>
  <r>
    <x v="1"/>
    <x v="0"/>
    <x v="27"/>
    <x v="1"/>
    <x v="9"/>
    <s v="São Luis"/>
    <x v="4"/>
    <n v="300"/>
    <n v="1"/>
    <n v="300"/>
    <n v="45"/>
    <n v="0.15"/>
  </r>
  <r>
    <x v="4"/>
    <x v="1"/>
    <x v="28"/>
    <x v="1"/>
    <x v="9"/>
    <s v="São Luis"/>
    <x v="1"/>
    <n v="500"/>
    <n v="8"/>
    <n v="4000"/>
    <n v="1000"/>
    <n v="0.25"/>
  </r>
  <r>
    <x v="0"/>
    <x v="1"/>
    <x v="28"/>
    <x v="1"/>
    <x v="9"/>
    <s v="São Luis"/>
    <x v="11"/>
    <n v="4600"/>
    <n v="2"/>
    <n v="9200"/>
    <n v="2300"/>
    <n v="0.25"/>
  </r>
  <r>
    <x v="1"/>
    <x v="1"/>
    <x v="29"/>
    <x v="1"/>
    <x v="9"/>
    <s v="São Luis"/>
    <x v="2"/>
    <n v="1200"/>
    <n v="9"/>
    <n v="10800"/>
    <n v="3240"/>
    <n v="0.3"/>
  </r>
  <r>
    <x v="3"/>
    <x v="0"/>
    <x v="30"/>
    <x v="1"/>
    <x v="9"/>
    <s v="São Luis"/>
    <x v="7"/>
    <n v="5340"/>
    <n v="12"/>
    <n v="64080"/>
    <n v="19224"/>
    <n v="0.3"/>
  </r>
  <r>
    <x v="3"/>
    <x v="0"/>
    <x v="31"/>
    <x v="1"/>
    <x v="9"/>
    <s v="São Luis"/>
    <x v="7"/>
    <n v="5340"/>
    <n v="12"/>
    <n v="64080"/>
    <n v="19224"/>
    <n v="0.3"/>
  </r>
  <r>
    <x v="0"/>
    <x v="1"/>
    <x v="32"/>
    <x v="1"/>
    <x v="9"/>
    <s v="São Luis"/>
    <x v="3"/>
    <n v="5130"/>
    <n v="12"/>
    <n v="61560"/>
    <n v="24624"/>
    <n v="0.4"/>
  </r>
  <r>
    <x v="4"/>
    <x v="0"/>
    <x v="33"/>
    <x v="1"/>
    <x v="9"/>
    <s v="São Luis"/>
    <x v="11"/>
    <n v="4600"/>
    <n v="2"/>
    <n v="9200"/>
    <n v="2300"/>
    <n v="0.25"/>
  </r>
  <r>
    <x v="0"/>
    <x v="1"/>
    <x v="34"/>
    <x v="1"/>
    <x v="9"/>
    <s v="São Luis"/>
    <x v="11"/>
    <n v="4600"/>
    <n v="11"/>
    <n v="50600"/>
    <n v="12650"/>
    <n v="0.25"/>
  </r>
  <r>
    <x v="0"/>
    <x v="0"/>
    <x v="35"/>
    <x v="1"/>
    <x v="9"/>
    <s v="São Luis"/>
    <x v="6"/>
    <n v="1500"/>
    <n v="3"/>
    <n v="4500"/>
    <n v="1800"/>
    <n v="0.4"/>
  </r>
  <r>
    <x v="1"/>
    <x v="1"/>
    <x v="36"/>
    <x v="1"/>
    <x v="9"/>
    <s v="São Luis"/>
    <x v="2"/>
    <n v="1200"/>
    <n v="5"/>
    <n v="6000"/>
    <n v="1800"/>
    <n v="0.3"/>
  </r>
  <r>
    <x v="3"/>
    <x v="1"/>
    <x v="37"/>
    <x v="1"/>
    <x v="9"/>
    <s v="São Luis"/>
    <x v="9"/>
    <n v="5300"/>
    <n v="8"/>
    <n v="42400"/>
    <n v="12720"/>
    <n v="0.3"/>
  </r>
  <r>
    <x v="1"/>
    <x v="1"/>
    <x v="38"/>
    <x v="1"/>
    <x v="9"/>
    <s v="São Luis"/>
    <x v="4"/>
    <n v="300"/>
    <n v="7"/>
    <n v="2100"/>
    <n v="315"/>
    <n v="0.15"/>
  </r>
  <r>
    <x v="3"/>
    <x v="1"/>
    <x v="39"/>
    <x v="1"/>
    <x v="9"/>
    <s v="São Luis"/>
    <x v="1"/>
    <n v="500"/>
    <n v="11"/>
    <n v="5500"/>
    <n v="1375"/>
    <n v="0.25"/>
  </r>
  <r>
    <x v="0"/>
    <x v="1"/>
    <x v="40"/>
    <x v="1"/>
    <x v="9"/>
    <s v="São Luis"/>
    <x v="9"/>
    <n v="5300"/>
    <n v="12"/>
    <n v="63600"/>
    <n v="19080"/>
    <n v="0.3"/>
  </r>
  <r>
    <x v="0"/>
    <x v="0"/>
    <x v="41"/>
    <x v="1"/>
    <x v="9"/>
    <s v="São Luis"/>
    <x v="3"/>
    <n v="5130"/>
    <n v="3"/>
    <n v="15390"/>
    <n v="6156"/>
    <n v="0.4"/>
  </r>
  <r>
    <x v="0"/>
    <x v="1"/>
    <x v="42"/>
    <x v="1"/>
    <x v="9"/>
    <s v="São Luis"/>
    <x v="4"/>
    <n v="300"/>
    <n v="2"/>
    <n v="600"/>
    <n v="90"/>
    <n v="0.15"/>
  </r>
  <r>
    <x v="0"/>
    <x v="0"/>
    <x v="43"/>
    <x v="1"/>
    <x v="9"/>
    <s v="São Luis"/>
    <x v="12"/>
    <n v="4500"/>
    <n v="15"/>
    <n v="67500"/>
    <n v="16875"/>
    <n v="0.25"/>
  </r>
  <r>
    <x v="0"/>
    <x v="1"/>
    <x v="44"/>
    <x v="1"/>
    <x v="9"/>
    <s v="São Luis"/>
    <x v="4"/>
    <n v="300"/>
    <n v="5"/>
    <n v="1500"/>
    <n v="225"/>
    <n v="0.15"/>
  </r>
  <r>
    <x v="0"/>
    <x v="1"/>
    <x v="45"/>
    <x v="1"/>
    <x v="9"/>
    <s v="São Luis"/>
    <x v="1"/>
    <n v="500"/>
    <n v="5"/>
    <n v="2500"/>
    <n v="625"/>
    <n v="0.25"/>
  </r>
  <r>
    <x v="0"/>
    <x v="1"/>
    <x v="46"/>
    <x v="1"/>
    <x v="9"/>
    <s v="São Luis"/>
    <x v="11"/>
    <n v="4600"/>
    <n v="7"/>
    <n v="32200"/>
    <n v="8050"/>
    <n v="0.25"/>
  </r>
  <r>
    <x v="4"/>
    <x v="1"/>
    <x v="47"/>
    <x v="1"/>
    <x v="9"/>
    <s v="São Luis"/>
    <x v="6"/>
    <n v="1500"/>
    <n v="3"/>
    <n v="4500"/>
    <n v="1800"/>
    <n v="0.4"/>
  </r>
  <r>
    <x v="0"/>
    <x v="1"/>
    <x v="48"/>
    <x v="1"/>
    <x v="9"/>
    <s v="São Luis"/>
    <x v="3"/>
    <n v="5130"/>
    <n v="12"/>
    <n v="61560"/>
    <n v="24624"/>
    <n v="0.4"/>
  </r>
  <r>
    <x v="2"/>
    <x v="0"/>
    <x v="49"/>
    <x v="1"/>
    <x v="9"/>
    <s v="São Luis"/>
    <x v="12"/>
    <n v="4500"/>
    <n v="1"/>
    <n v="4500"/>
    <n v="1125"/>
    <n v="0.25"/>
  </r>
  <r>
    <x v="3"/>
    <x v="1"/>
    <x v="50"/>
    <x v="1"/>
    <x v="9"/>
    <s v="São Luis"/>
    <x v="10"/>
    <n v="3200"/>
    <n v="6"/>
    <n v="19200"/>
    <n v="3840"/>
    <n v="0.2"/>
  </r>
  <r>
    <x v="3"/>
    <x v="0"/>
    <x v="51"/>
    <x v="1"/>
    <x v="9"/>
    <s v="São Luis"/>
    <x v="10"/>
    <n v="3200"/>
    <n v="10"/>
    <n v="32000"/>
    <n v="6400"/>
    <n v="0.2"/>
  </r>
  <r>
    <x v="0"/>
    <x v="1"/>
    <x v="52"/>
    <x v="1"/>
    <x v="9"/>
    <s v="São Luis"/>
    <x v="6"/>
    <n v="1500"/>
    <n v="6"/>
    <n v="9000"/>
    <n v="3600"/>
    <n v="0.4"/>
  </r>
  <r>
    <x v="2"/>
    <x v="1"/>
    <x v="53"/>
    <x v="1"/>
    <x v="9"/>
    <s v="São Luis"/>
    <x v="0"/>
    <n v="8902"/>
    <n v="6"/>
    <n v="53412"/>
    <n v="18694.199999999997"/>
    <n v="0.35"/>
  </r>
  <r>
    <x v="0"/>
    <x v="0"/>
    <x v="54"/>
    <x v="1"/>
    <x v="9"/>
    <s v="São Luis"/>
    <x v="5"/>
    <n v="1700"/>
    <n v="2"/>
    <n v="3400"/>
    <n v="1700"/>
    <n v="0.5"/>
  </r>
  <r>
    <x v="0"/>
    <x v="1"/>
    <x v="55"/>
    <x v="1"/>
    <x v="9"/>
    <s v="São Luis"/>
    <x v="8"/>
    <n v="3400"/>
    <n v="1"/>
    <n v="3400"/>
    <n v="1190"/>
    <n v="0.35"/>
  </r>
  <r>
    <x v="2"/>
    <x v="1"/>
    <x v="56"/>
    <x v="1"/>
    <x v="9"/>
    <s v="São Luis"/>
    <x v="2"/>
    <n v="1200"/>
    <n v="2"/>
    <n v="2400"/>
    <n v="720"/>
    <n v="0.3"/>
  </r>
  <r>
    <x v="1"/>
    <x v="1"/>
    <x v="57"/>
    <x v="1"/>
    <x v="9"/>
    <s v="São Luis"/>
    <x v="12"/>
    <n v="4500"/>
    <n v="5"/>
    <n v="22500"/>
    <n v="5625"/>
    <n v="0.25"/>
  </r>
  <r>
    <x v="0"/>
    <x v="1"/>
    <x v="58"/>
    <x v="1"/>
    <x v="9"/>
    <s v="São Luis"/>
    <x v="2"/>
    <n v="1200"/>
    <n v="6"/>
    <n v="7200"/>
    <n v="2160"/>
    <n v="0.3"/>
  </r>
  <r>
    <x v="4"/>
    <x v="0"/>
    <x v="59"/>
    <x v="1"/>
    <x v="9"/>
    <s v="São Luis"/>
    <x v="3"/>
    <n v="5130"/>
    <n v="2"/>
    <n v="10260"/>
    <n v="4104"/>
    <n v="0.4"/>
  </r>
  <r>
    <x v="1"/>
    <x v="1"/>
    <x v="60"/>
    <x v="1"/>
    <x v="9"/>
    <s v="São Luis"/>
    <x v="2"/>
    <n v="1200"/>
    <n v="9"/>
    <n v="10800"/>
    <n v="3240"/>
    <n v="0.3"/>
  </r>
  <r>
    <x v="0"/>
    <x v="0"/>
    <x v="61"/>
    <x v="1"/>
    <x v="9"/>
    <s v="São Luis"/>
    <x v="4"/>
    <n v="300"/>
    <n v="2"/>
    <n v="600"/>
    <n v="90"/>
    <n v="0.15"/>
  </r>
  <r>
    <x v="0"/>
    <x v="1"/>
    <x v="62"/>
    <x v="1"/>
    <x v="9"/>
    <s v="São Luis"/>
    <x v="11"/>
    <n v="4600"/>
    <n v="8"/>
    <n v="36800"/>
    <n v="9200"/>
    <n v="0.25"/>
  </r>
  <r>
    <x v="3"/>
    <x v="1"/>
    <x v="63"/>
    <x v="1"/>
    <x v="9"/>
    <s v="São Luis"/>
    <x v="8"/>
    <n v="3400"/>
    <n v="8"/>
    <n v="27200"/>
    <n v="9520"/>
    <n v="0.35"/>
  </r>
  <r>
    <x v="0"/>
    <x v="0"/>
    <x v="64"/>
    <x v="1"/>
    <x v="9"/>
    <s v="São Luis"/>
    <x v="4"/>
    <n v="300"/>
    <n v="6"/>
    <n v="1800"/>
    <n v="270"/>
    <n v="0.15"/>
  </r>
  <r>
    <x v="3"/>
    <x v="0"/>
    <x v="65"/>
    <x v="1"/>
    <x v="9"/>
    <s v="São Luis"/>
    <x v="8"/>
    <n v="3400"/>
    <n v="8"/>
    <n v="27200"/>
    <n v="9520"/>
    <n v="0.35"/>
  </r>
  <r>
    <x v="0"/>
    <x v="1"/>
    <x v="66"/>
    <x v="1"/>
    <x v="9"/>
    <s v="São Luis"/>
    <x v="2"/>
    <n v="1200"/>
    <n v="6"/>
    <n v="7200"/>
    <n v="2160"/>
    <n v="0.3"/>
  </r>
  <r>
    <x v="3"/>
    <x v="1"/>
    <x v="67"/>
    <x v="1"/>
    <x v="9"/>
    <s v="São Luis"/>
    <x v="7"/>
    <n v="5340"/>
    <n v="1"/>
    <n v="5340"/>
    <n v="1602"/>
    <n v="0.3"/>
  </r>
  <r>
    <x v="3"/>
    <x v="1"/>
    <x v="68"/>
    <x v="1"/>
    <x v="9"/>
    <s v="São Luis"/>
    <x v="0"/>
    <n v="8902"/>
    <n v="7"/>
    <n v="62314"/>
    <n v="21809.899999999998"/>
    <n v="0.35"/>
  </r>
  <r>
    <x v="0"/>
    <x v="1"/>
    <x v="69"/>
    <x v="1"/>
    <x v="10"/>
    <s v="João Pessoa"/>
    <x v="7"/>
    <n v="5340"/>
    <n v="6"/>
    <n v="32040"/>
    <n v="9612"/>
    <n v="0.3"/>
  </r>
  <r>
    <x v="3"/>
    <x v="1"/>
    <x v="70"/>
    <x v="1"/>
    <x v="10"/>
    <s v="João Pessoa"/>
    <x v="1"/>
    <n v="500"/>
    <n v="9"/>
    <n v="4500"/>
    <n v="1125"/>
    <n v="0.25"/>
  </r>
  <r>
    <x v="0"/>
    <x v="1"/>
    <x v="71"/>
    <x v="1"/>
    <x v="10"/>
    <s v="João Pessoa"/>
    <x v="11"/>
    <n v="4600"/>
    <n v="3"/>
    <n v="13800"/>
    <n v="3450"/>
    <n v="0.25"/>
  </r>
  <r>
    <x v="0"/>
    <x v="0"/>
    <x v="72"/>
    <x v="1"/>
    <x v="10"/>
    <s v="João Pessoa"/>
    <x v="11"/>
    <n v="4600"/>
    <n v="8"/>
    <n v="36800"/>
    <n v="9200"/>
    <n v="0.25"/>
  </r>
  <r>
    <x v="0"/>
    <x v="1"/>
    <x v="73"/>
    <x v="1"/>
    <x v="10"/>
    <s v="João Pessoa"/>
    <x v="10"/>
    <n v="3200"/>
    <n v="16"/>
    <n v="51200"/>
    <n v="10240"/>
    <n v="0.2"/>
  </r>
  <r>
    <x v="3"/>
    <x v="1"/>
    <x v="74"/>
    <x v="1"/>
    <x v="10"/>
    <s v="João Pessoa"/>
    <x v="0"/>
    <n v="8902"/>
    <n v="15"/>
    <n v="133530"/>
    <n v="46735.5"/>
    <n v="0.35"/>
  </r>
  <r>
    <x v="0"/>
    <x v="0"/>
    <x v="75"/>
    <x v="1"/>
    <x v="10"/>
    <s v="João Pessoa"/>
    <x v="2"/>
    <n v="1200"/>
    <n v="5"/>
    <n v="6000"/>
    <n v="1800"/>
    <n v="0.3"/>
  </r>
  <r>
    <x v="3"/>
    <x v="1"/>
    <x v="76"/>
    <x v="1"/>
    <x v="10"/>
    <s v="João Pessoa"/>
    <x v="7"/>
    <n v="5340"/>
    <n v="5"/>
    <n v="26700"/>
    <n v="8010"/>
    <n v="0.3"/>
  </r>
  <r>
    <x v="0"/>
    <x v="1"/>
    <x v="77"/>
    <x v="1"/>
    <x v="10"/>
    <s v="João Pessoa"/>
    <x v="8"/>
    <n v="3400"/>
    <n v="5"/>
    <n v="17000"/>
    <n v="5950"/>
    <n v="0.35"/>
  </r>
  <r>
    <x v="0"/>
    <x v="1"/>
    <x v="78"/>
    <x v="1"/>
    <x v="10"/>
    <s v="João Pessoa"/>
    <x v="4"/>
    <n v="300"/>
    <n v="2"/>
    <n v="600"/>
    <n v="90"/>
    <n v="0.15"/>
  </r>
  <r>
    <x v="0"/>
    <x v="1"/>
    <x v="79"/>
    <x v="1"/>
    <x v="10"/>
    <s v="João Pessoa"/>
    <x v="1"/>
    <n v="500"/>
    <n v="5"/>
    <n v="2500"/>
    <n v="625"/>
    <n v="0.25"/>
  </r>
  <r>
    <x v="1"/>
    <x v="1"/>
    <x v="80"/>
    <x v="1"/>
    <x v="10"/>
    <s v="João Pessoa"/>
    <x v="9"/>
    <n v="5300"/>
    <n v="3"/>
    <n v="15900"/>
    <n v="4770"/>
    <n v="0.3"/>
  </r>
  <r>
    <x v="3"/>
    <x v="1"/>
    <x v="81"/>
    <x v="1"/>
    <x v="10"/>
    <s v="João Pessoa"/>
    <x v="10"/>
    <n v="3200"/>
    <n v="8"/>
    <n v="25600"/>
    <n v="5120"/>
    <n v="0.2"/>
  </r>
  <r>
    <x v="0"/>
    <x v="0"/>
    <x v="82"/>
    <x v="1"/>
    <x v="10"/>
    <s v="João Pessoa"/>
    <x v="10"/>
    <n v="3200"/>
    <n v="7"/>
    <n v="22400"/>
    <n v="4480"/>
    <n v="0.2"/>
  </r>
  <r>
    <x v="4"/>
    <x v="1"/>
    <x v="83"/>
    <x v="1"/>
    <x v="10"/>
    <s v="João Pessoa"/>
    <x v="11"/>
    <n v="4600"/>
    <n v="8"/>
    <n v="36800"/>
    <n v="9200"/>
    <n v="0.25"/>
  </r>
  <r>
    <x v="2"/>
    <x v="1"/>
    <x v="84"/>
    <x v="1"/>
    <x v="10"/>
    <s v="João Pessoa"/>
    <x v="3"/>
    <n v="5130"/>
    <n v="12"/>
    <n v="61560"/>
    <n v="24624"/>
    <n v="0.4"/>
  </r>
  <r>
    <x v="3"/>
    <x v="1"/>
    <x v="85"/>
    <x v="1"/>
    <x v="10"/>
    <s v="João Pessoa"/>
    <x v="2"/>
    <n v="1200"/>
    <n v="9"/>
    <n v="10800"/>
    <n v="3240"/>
    <n v="0.3"/>
  </r>
  <r>
    <x v="3"/>
    <x v="0"/>
    <x v="0"/>
    <x v="1"/>
    <x v="10"/>
    <s v="João Pessoa"/>
    <x v="5"/>
    <n v="1700"/>
    <n v="7"/>
    <n v="11900"/>
    <n v="5950"/>
    <n v="0.5"/>
  </r>
  <r>
    <x v="1"/>
    <x v="1"/>
    <x v="1"/>
    <x v="1"/>
    <x v="10"/>
    <s v="João Pessoa"/>
    <x v="6"/>
    <n v="1500"/>
    <n v="3"/>
    <n v="4500"/>
    <n v="1800"/>
    <n v="0.4"/>
  </r>
  <r>
    <x v="2"/>
    <x v="0"/>
    <x v="2"/>
    <x v="1"/>
    <x v="10"/>
    <s v="João Pessoa"/>
    <x v="5"/>
    <n v="1700"/>
    <n v="6"/>
    <n v="10200"/>
    <n v="5100"/>
    <n v="0.5"/>
  </r>
  <r>
    <x v="2"/>
    <x v="0"/>
    <x v="3"/>
    <x v="1"/>
    <x v="11"/>
    <s v="Maceio"/>
    <x v="12"/>
    <n v="4500"/>
    <n v="11"/>
    <n v="49500"/>
    <n v="12375"/>
    <n v="0.25"/>
  </r>
  <r>
    <x v="3"/>
    <x v="1"/>
    <x v="4"/>
    <x v="1"/>
    <x v="11"/>
    <s v="Maceio"/>
    <x v="11"/>
    <n v="4600"/>
    <n v="5"/>
    <n v="23000"/>
    <n v="5750"/>
    <n v="0.25"/>
  </r>
  <r>
    <x v="1"/>
    <x v="1"/>
    <x v="5"/>
    <x v="1"/>
    <x v="11"/>
    <s v="Maceio"/>
    <x v="7"/>
    <n v="5340"/>
    <n v="1"/>
    <n v="5340"/>
    <n v="1602"/>
    <n v="0.3"/>
  </r>
  <r>
    <x v="0"/>
    <x v="1"/>
    <x v="6"/>
    <x v="1"/>
    <x v="11"/>
    <s v="Maceio"/>
    <x v="6"/>
    <n v="1500"/>
    <n v="5"/>
    <n v="7500"/>
    <n v="3000"/>
    <n v="0.4"/>
  </r>
  <r>
    <x v="0"/>
    <x v="1"/>
    <x v="7"/>
    <x v="1"/>
    <x v="11"/>
    <s v="Maceio"/>
    <x v="11"/>
    <n v="4600"/>
    <n v="12"/>
    <n v="55200"/>
    <n v="13800"/>
    <n v="0.25"/>
  </r>
  <r>
    <x v="1"/>
    <x v="0"/>
    <x v="8"/>
    <x v="1"/>
    <x v="11"/>
    <s v="Maceio"/>
    <x v="0"/>
    <n v="8902"/>
    <n v="5"/>
    <n v="44510"/>
    <n v="15578.499999999998"/>
    <n v="0.35"/>
  </r>
  <r>
    <x v="0"/>
    <x v="1"/>
    <x v="9"/>
    <x v="1"/>
    <x v="11"/>
    <s v="Maceio"/>
    <x v="11"/>
    <n v="4600"/>
    <n v="10"/>
    <n v="46000"/>
    <n v="11500"/>
    <n v="0.25"/>
  </r>
  <r>
    <x v="0"/>
    <x v="1"/>
    <x v="10"/>
    <x v="1"/>
    <x v="11"/>
    <s v="Maceio"/>
    <x v="4"/>
    <n v="300"/>
    <n v="4"/>
    <n v="1200"/>
    <n v="180"/>
    <n v="0.15"/>
  </r>
  <r>
    <x v="0"/>
    <x v="0"/>
    <x v="11"/>
    <x v="1"/>
    <x v="11"/>
    <s v="Maceio"/>
    <x v="10"/>
    <n v="3200"/>
    <n v="1"/>
    <n v="3200"/>
    <n v="640"/>
    <n v="0.2"/>
  </r>
  <r>
    <x v="4"/>
    <x v="0"/>
    <x v="12"/>
    <x v="1"/>
    <x v="11"/>
    <s v="Maceio"/>
    <x v="3"/>
    <n v="5130"/>
    <n v="11"/>
    <n v="56430"/>
    <n v="22572"/>
    <n v="0.4"/>
  </r>
  <r>
    <x v="0"/>
    <x v="1"/>
    <x v="13"/>
    <x v="1"/>
    <x v="11"/>
    <s v="Maceio"/>
    <x v="11"/>
    <n v="4600"/>
    <n v="4"/>
    <n v="18400"/>
    <n v="4600"/>
    <n v="0.25"/>
  </r>
  <r>
    <x v="0"/>
    <x v="1"/>
    <x v="14"/>
    <x v="1"/>
    <x v="11"/>
    <s v="Maceio"/>
    <x v="6"/>
    <n v="1500"/>
    <n v="11"/>
    <n v="16500"/>
    <n v="6600"/>
    <n v="0.4"/>
  </r>
  <r>
    <x v="0"/>
    <x v="1"/>
    <x v="15"/>
    <x v="1"/>
    <x v="11"/>
    <s v="Maceio"/>
    <x v="9"/>
    <n v="5300"/>
    <n v="4"/>
    <n v="21200"/>
    <n v="6360"/>
    <n v="0.3"/>
  </r>
  <r>
    <x v="0"/>
    <x v="0"/>
    <x v="16"/>
    <x v="1"/>
    <x v="11"/>
    <s v="Maceio"/>
    <x v="0"/>
    <n v="8902"/>
    <n v="6"/>
    <n v="53412"/>
    <n v="18694.199999999997"/>
    <n v="0.35"/>
  </r>
  <r>
    <x v="0"/>
    <x v="0"/>
    <x v="17"/>
    <x v="1"/>
    <x v="11"/>
    <s v="Maceio"/>
    <x v="2"/>
    <n v="1200"/>
    <n v="1"/>
    <n v="1200"/>
    <n v="360"/>
    <n v="0.3"/>
  </r>
  <r>
    <x v="4"/>
    <x v="1"/>
    <x v="18"/>
    <x v="1"/>
    <x v="11"/>
    <s v="Maceio"/>
    <x v="3"/>
    <n v="5130"/>
    <n v="7"/>
    <n v="35910"/>
    <n v="14364"/>
    <n v="0.4"/>
  </r>
  <r>
    <x v="0"/>
    <x v="1"/>
    <x v="19"/>
    <x v="1"/>
    <x v="11"/>
    <s v="Maceio"/>
    <x v="6"/>
    <n v="1500"/>
    <n v="4"/>
    <n v="6000"/>
    <n v="2400"/>
    <n v="0.4"/>
  </r>
  <r>
    <x v="3"/>
    <x v="1"/>
    <x v="20"/>
    <x v="1"/>
    <x v="11"/>
    <s v="Maceio"/>
    <x v="3"/>
    <n v="5130"/>
    <n v="4"/>
    <n v="20520"/>
    <n v="8208"/>
    <n v="0.4"/>
  </r>
  <r>
    <x v="3"/>
    <x v="1"/>
    <x v="21"/>
    <x v="1"/>
    <x v="11"/>
    <s v="Maceio"/>
    <x v="12"/>
    <n v="4500"/>
    <n v="2"/>
    <n v="9000"/>
    <n v="2250"/>
    <n v="0.25"/>
  </r>
  <r>
    <x v="0"/>
    <x v="0"/>
    <x v="22"/>
    <x v="1"/>
    <x v="11"/>
    <s v="Maceio"/>
    <x v="9"/>
    <n v="5300"/>
    <n v="2"/>
    <n v="10600"/>
    <n v="3180"/>
    <n v="0.3"/>
  </r>
  <r>
    <x v="0"/>
    <x v="1"/>
    <x v="23"/>
    <x v="1"/>
    <x v="11"/>
    <s v="Maceio"/>
    <x v="4"/>
    <n v="300"/>
    <n v="2"/>
    <n v="600"/>
    <n v="90"/>
    <n v="0.15"/>
  </r>
  <r>
    <x v="4"/>
    <x v="0"/>
    <x v="24"/>
    <x v="1"/>
    <x v="11"/>
    <s v="Maceio"/>
    <x v="1"/>
    <n v="500"/>
    <n v="12"/>
    <n v="6000"/>
    <n v="1500"/>
    <n v="0.25"/>
  </r>
  <r>
    <x v="2"/>
    <x v="0"/>
    <x v="25"/>
    <x v="1"/>
    <x v="11"/>
    <s v="Maceio"/>
    <x v="4"/>
    <n v="300"/>
    <n v="1"/>
    <n v="300"/>
    <n v="45"/>
    <n v="0.15"/>
  </r>
  <r>
    <x v="3"/>
    <x v="1"/>
    <x v="26"/>
    <x v="1"/>
    <x v="11"/>
    <s v="Maceio"/>
    <x v="6"/>
    <n v="1500"/>
    <n v="1"/>
    <n v="1500"/>
    <n v="600"/>
    <n v="0.4"/>
  </r>
  <r>
    <x v="0"/>
    <x v="1"/>
    <x v="27"/>
    <x v="1"/>
    <x v="11"/>
    <s v="Maceio"/>
    <x v="6"/>
    <n v="1500"/>
    <n v="11"/>
    <n v="16500"/>
    <n v="6600"/>
    <n v="0.4"/>
  </r>
  <r>
    <x v="0"/>
    <x v="1"/>
    <x v="28"/>
    <x v="1"/>
    <x v="11"/>
    <s v="Maceio"/>
    <x v="2"/>
    <n v="1200"/>
    <n v="2"/>
    <n v="2400"/>
    <n v="720"/>
    <n v="0.3"/>
  </r>
  <r>
    <x v="3"/>
    <x v="1"/>
    <x v="28"/>
    <x v="1"/>
    <x v="11"/>
    <s v="Maceio"/>
    <x v="1"/>
    <n v="500"/>
    <n v="5"/>
    <n v="2500"/>
    <n v="625"/>
    <n v="0.25"/>
  </r>
  <r>
    <x v="1"/>
    <x v="0"/>
    <x v="29"/>
    <x v="1"/>
    <x v="11"/>
    <s v="Maceio"/>
    <x v="10"/>
    <n v="3200"/>
    <n v="12"/>
    <n v="38400"/>
    <n v="7680"/>
    <n v="0.2"/>
  </r>
  <r>
    <x v="4"/>
    <x v="1"/>
    <x v="30"/>
    <x v="1"/>
    <x v="11"/>
    <s v="Maceio"/>
    <x v="9"/>
    <n v="5300"/>
    <n v="4"/>
    <n v="21200"/>
    <n v="6360"/>
    <n v="0.3"/>
  </r>
  <r>
    <x v="4"/>
    <x v="1"/>
    <x v="31"/>
    <x v="1"/>
    <x v="11"/>
    <s v="Maceio"/>
    <x v="3"/>
    <n v="5130"/>
    <n v="8"/>
    <n v="41040"/>
    <n v="16416"/>
    <n v="0.4"/>
  </r>
  <r>
    <x v="0"/>
    <x v="1"/>
    <x v="32"/>
    <x v="1"/>
    <x v="11"/>
    <s v="Maceio"/>
    <x v="7"/>
    <n v="5340"/>
    <n v="2"/>
    <n v="10680"/>
    <n v="3204"/>
    <n v="0.3"/>
  </r>
  <r>
    <x v="1"/>
    <x v="1"/>
    <x v="33"/>
    <x v="1"/>
    <x v="11"/>
    <s v="Maceio"/>
    <x v="2"/>
    <n v="1200"/>
    <n v="5"/>
    <n v="6000"/>
    <n v="1800"/>
    <n v="0.3"/>
  </r>
  <r>
    <x v="3"/>
    <x v="1"/>
    <x v="34"/>
    <x v="1"/>
    <x v="11"/>
    <s v="Maceio"/>
    <x v="9"/>
    <n v="5300"/>
    <n v="10"/>
    <n v="53000"/>
    <n v="15900"/>
    <n v="0.3"/>
  </r>
  <r>
    <x v="0"/>
    <x v="1"/>
    <x v="35"/>
    <x v="1"/>
    <x v="11"/>
    <s v="Maceio"/>
    <x v="1"/>
    <n v="500"/>
    <n v="9"/>
    <n v="4500"/>
    <n v="1125"/>
    <n v="0.25"/>
  </r>
  <r>
    <x v="3"/>
    <x v="0"/>
    <x v="36"/>
    <x v="1"/>
    <x v="11"/>
    <s v="Maceio"/>
    <x v="7"/>
    <n v="5340"/>
    <n v="7"/>
    <n v="37380"/>
    <n v="11214"/>
    <n v="0.3"/>
  </r>
  <r>
    <x v="0"/>
    <x v="1"/>
    <x v="37"/>
    <x v="1"/>
    <x v="11"/>
    <s v="Maceio"/>
    <x v="0"/>
    <n v="8902"/>
    <n v="8"/>
    <n v="71216"/>
    <n v="24925.599999999999"/>
    <n v="0.35"/>
  </r>
  <r>
    <x v="0"/>
    <x v="1"/>
    <x v="38"/>
    <x v="1"/>
    <x v="11"/>
    <s v="Maceio"/>
    <x v="10"/>
    <n v="3200"/>
    <n v="7"/>
    <n v="22400"/>
    <n v="4480"/>
    <n v="0.2"/>
  </r>
  <r>
    <x v="3"/>
    <x v="1"/>
    <x v="39"/>
    <x v="1"/>
    <x v="11"/>
    <s v="Maceio"/>
    <x v="1"/>
    <n v="500"/>
    <n v="2"/>
    <n v="1000"/>
    <n v="250"/>
    <n v="0.25"/>
  </r>
  <r>
    <x v="0"/>
    <x v="1"/>
    <x v="40"/>
    <x v="1"/>
    <x v="11"/>
    <s v="Maceio"/>
    <x v="7"/>
    <n v="5340"/>
    <n v="2"/>
    <n v="10680"/>
    <n v="3204"/>
    <n v="0.3"/>
  </r>
  <r>
    <x v="3"/>
    <x v="1"/>
    <x v="41"/>
    <x v="1"/>
    <x v="11"/>
    <s v="Maceio"/>
    <x v="1"/>
    <n v="500"/>
    <n v="2"/>
    <n v="1000"/>
    <n v="250"/>
    <n v="0.25"/>
  </r>
  <r>
    <x v="0"/>
    <x v="0"/>
    <x v="42"/>
    <x v="1"/>
    <x v="11"/>
    <s v="Maceio"/>
    <x v="3"/>
    <n v="5130"/>
    <n v="1"/>
    <n v="5130"/>
    <n v="2052"/>
    <n v="0.4"/>
  </r>
  <r>
    <x v="3"/>
    <x v="1"/>
    <x v="43"/>
    <x v="1"/>
    <x v="11"/>
    <s v="Maceio"/>
    <x v="6"/>
    <n v="1500"/>
    <n v="10"/>
    <n v="15000"/>
    <n v="6000"/>
    <n v="0.4"/>
  </r>
  <r>
    <x v="0"/>
    <x v="1"/>
    <x v="44"/>
    <x v="1"/>
    <x v="11"/>
    <s v="Maceio"/>
    <x v="11"/>
    <n v="4600"/>
    <n v="3"/>
    <n v="13800"/>
    <n v="3450"/>
    <n v="0.25"/>
  </r>
  <r>
    <x v="2"/>
    <x v="0"/>
    <x v="45"/>
    <x v="1"/>
    <x v="11"/>
    <s v="Maceio"/>
    <x v="7"/>
    <n v="5340"/>
    <n v="5"/>
    <n v="26700"/>
    <n v="8010"/>
    <n v="0.3"/>
  </r>
  <r>
    <x v="1"/>
    <x v="1"/>
    <x v="46"/>
    <x v="1"/>
    <x v="11"/>
    <s v="Maceio"/>
    <x v="2"/>
    <n v="1200"/>
    <n v="4"/>
    <n v="4800"/>
    <n v="1440"/>
    <n v="0.3"/>
  </r>
  <r>
    <x v="2"/>
    <x v="1"/>
    <x v="47"/>
    <x v="1"/>
    <x v="11"/>
    <s v="Maceio"/>
    <x v="6"/>
    <n v="1500"/>
    <n v="3"/>
    <n v="4500"/>
    <n v="1800"/>
    <n v="0.4"/>
  </r>
  <r>
    <x v="1"/>
    <x v="1"/>
    <x v="48"/>
    <x v="1"/>
    <x v="11"/>
    <s v="Maceio"/>
    <x v="1"/>
    <n v="500"/>
    <n v="8"/>
    <n v="4000"/>
    <n v="1000"/>
    <n v="0.25"/>
  </r>
  <r>
    <x v="4"/>
    <x v="1"/>
    <x v="49"/>
    <x v="1"/>
    <x v="11"/>
    <s v="Maceio"/>
    <x v="6"/>
    <n v="1500"/>
    <n v="9"/>
    <n v="13500"/>
    <n v="5400"/>
    <n v="0.4"/>
  </r>
  <r>
    <x v="1"/>
    <x v="1"/>
    <x v="50"/>
    <x v="1"/>
    <x v="11"/>
    <s v="Maceio"/>
    <x v="4"/>
    <n v="300"/>
    <n v="11"/>
    <n v="3300"/>
    <n v="495"/>
    <n v="0.15"/>
  </r>
  <r>
    <x v="3"/>
    <x v="0"/>
    <x v="51"/>
    <x v="1"/>
    <x v="11"/>
    <s v="Maceio"/>
    <x v="0"/>
    <n v="8902"/>
    <n v="12"/>
    <n v="106824"/>
    <n v="37388.399999999994"/>
    <n v="0.35"/>
  </r>
  <r>
    <x v="3"/>
    <x v="1"/>
    <x v="52"/>
    <x v="1"/>
    <x v="11"/>
    <s v="Maceio"/>
    <x v="12"/>
    <n v="4500"/>
    <n v="10"/>
    <n v="45000"/>
    <n v="11250"/>
    <n v="0.25"/>
  </r>
  <r>
    <x v="2"/>
    <x v="1"/>
    <x v="53"/>
    <x v="1"/>
    <x v="11"/>
    <s v="Maceio"/>
    <x v="2"/>
    <n v="1200"/>
    <n v="1"/>
    <n v="1200"/>
    <n v="360"/>
    <n v="0.3"/>
  </r>
  <r>
    <x v="0"/>
    <x v="0"/>
    <x v="54"/>
    <x v="1"/>
    <x v="11"/>
    <s v="Maceio"/>
    <x v="1"/>
    <n v="500"/>
    <n v="5"/>
    <n v="2500"/>
    <n v="625"/>
    <n v="0.25"/>
  </r>
  <r>
    <x v="0"/>
    <x v="0"/>
    <x v="55"/>
    <x v="1"/>
    <x v="11"/>
    <s v="Maceio"/>
    <x v="11"/>
    <n v="4600"/>
    <n v="12"/>
    <n v="55200"/>
    <n v="13800"/>
    <n v="0.25"/>
  </r>
  <r>
    <x v="4"/>
    <x v="0"/>
    <x v="56"/>
    <x v="1"/>
    <x v="11"/>
    <s v="Maceio"/>
    <x v="11"/>
    <n v="4600"/>
    <n v="7"/>
    <n v="32200"/>
    <n v="8050"/>
    <n v="0.25"/>
  </r>
  <r>
    <x v="3"/>
    <x v="1"/>
    <x v="57"/>
    <x v="1"/>
    <x v="11"/>
    <s v="Maceio"/>
    <x v="0"/>
    <n v="8902"/>
    <n v="9"/>
    <n v="80118"/>
    <n v="28041.3"/>
    <n v="0.35"/>
  </r>
  <r>
    <x v="0"/>
    <x v="0"/>
    <x v="58"/>
    <x v="1"/>
    <x v="11"/>
    <s v="Maceio"/>
    <x v="4"/>
    <n v="300"/>
    <n v="5"/>
    <n v="1500"/>
    <n v="225"/>
    <n v="0.15"/>
  </r>
  <r>
    <x v="2"/>
    <x v="1"/>
    <x v="59"/>
    <x v="1"/>
    <x v="11"/>
    <s v="Maceio"/>
    <x v="10"/>
    <n v="3200"/>
    <n v="2"/>
    <n v="6400"/>
    <n v="1280"/>
    <n v="0.2"/>
  </r>
  <r>
    <x v="3"/>
    <x v="1"/>
    <x v="60"/>
    <x v="1"/>
    <x v="11"/>
    <s v="Maceio"/>
    <x v="12"/>
    <n v="4500"/>
    <n v="12"/>
    <n v="54000"/>
    <n v="13500"/>
    <n v="0.25"/>
  </r>
  <r>
    <x v="4"/>
    <x v="1"/>
    <x v="61"/>
    <x v="1"/>
    <x v="11"/>
    <s v="Maceio"/>
    <x v="5"/>
    <n v="1700"/>
    <n v="12"/>
    <n v="20400"/>
    <n v="10200"/>
    <n v="0.5"/>
  </r>
  <r>
    <x v="1"/>
    <x v="1"/>
    <x v="62"/>
    <x v="1"/>
    <x v="11"/>
    <s v="Maceio"/>
    <x v="10"/>
    <n v="3200"/>
    <n v="8"/>
    <n v="25600"/>
    <n v="5120"/>
    <n v="0.2"/>
  </r>
  <r>
    <x v="3"/>
    <x v="0"/>
    <x v="63"/>
    <x v="1"/>
    <x v="11"/>
    <s v="Maceio"/>
    <x v="4"/>
    <n v="300"/>
    <n v="7"/>
    <n v="2100"/>
    <n v="315"/>
    <n v="0.15"/>
  </r>
  <r>
    <x v="0"/>
    <x v="1"/>
    <x v="64"/>
    <x v="1"/>
    <x v="11"/>
    <s v="Maceio"/>
    <x v="8"/>
    <n v="3400"/>
    <n v="12"/>
    <n v="40800"/>
    <n v="14280"/>
    <n v="0.35"/>
  </r>
  <r>
    <x v="0"/>
    <x v="0"/>
    <x v="65"/>
    <x v="1"/>
    <x v="11"/>
    <s v="Maceio"/>
    <x v="11"/>
    <n v="4600"/>
    <n v="3"/>
    <n v="13800"/>
    <n v="3450"/>
    <n v="0.25"/>
  </r>
  <r>
    <x v="3"/>
    <x v="1"/>
    <x v="66"/>
    <x v="1"/>
    <x v="11"/>
    <s v="Maceio"/>
    <x v="8"/>
    <n v="3400"/>
    <n v="3"/>
    <n v="10200"/>
    <n v="3570"/>
    <n v="0.35"/>
  </r>
  <r>
    <x v="0"/>
    <x v="1"/>
    <x v="67"/>
    <x v="1"/>
    <x v="11"/>
    <s v="Maceio"/>
    <x v="5"/>
    <n v="1700"/>
    <n v="3"/>
    <n v="5100"/>
    <n v="2550"/>
    <n v="0.5"/>
  </r>
  <r>
    <x v="1"/>
    <x v="0"/>
    <x v="68"/>
    <x v="1"/>
    <x v="11"/>
    <s v="Maceio"/>
    <x v="10"/>
    <n v="3200"/>
    <n v="8"/>
    <n v="25600"/>
    <n v="5120"/>
    <n v="0.2"/>
  </r>
  <r>
    <x v="0"/>
    <x v="1"/>
    <x v="69"/>
    <x v="1"/>
    <x v="11"/>
    <s v="Maceio"/>
    <x v="0"/>
    <n v="8902"/>
    <n v="7"/>
    <n v="62314"/>
    <n v="21809.899999999998"/>
    <n v="0.35"/>
  </r>
  <r>
    <x v="0"/>
    <x v="1"/>
    <x v="70"/>
    <x v="1"/>
    <x v="11"/>
    <s v="Maceio"/>
    <x v="12"/>
    <n v="4500"/>
    <n v="10"/>
    <n v="45000"/>
    <n v="11250"/>
    <n v="0.25"/>
  </r>
  <r>
    <x v="0"/>
    <x v="1"/>
    <x v="71"/>
    <x v="1"/>
    <x v="11"/>
    <s v="Maceio"/>
    <x v="3"/>
    <n v="5130"/>
    <n v="6"/>
    <n v="30780"/>
    <n v="12312"/>
    <n v="0.4"/>
  </r>
  <r>
    <x v="1"/>
    <x v="1"/>
    <x v="72"/>
    <x v="1"/>
    <x v="11"/>
    <s v="Maceio"/>
    <x v="0"/>
    <n v="8902"/>
    <n v="1"/>
    <n v="8902"/>
    <n v="3115.7"/>
    <n v="0.35"/>
  </r>
  <r>
    <x v="1"/>
    <x v="0"/>
    <x v="73"/>
    <x v="1"/>
    <x v="11"/>
    <s v="Maceio"/>
    <x v="4"/>
    <n v="300"/>
    <n v="4"/>
    <n v="1200"/>
    <n v="180"/>
    <n v="0.15"/>
  </r>
  <r>
    <x v="3"/>
    <x v="1"/>
    <x v="74"/>
    <x v="1"/>
    <x v="12"/>
    <s v="Natal"/>
    <x v="6"/>
    <n v="1500"/>
    <n v="10"/>
    <n v="15000"/>
    <n v="6000"/>
    <n v="0.4"/>
  </r>
  <r>
    <x v="3"/>
    <x v="0"/>
    <x v="75"/>
    <x v="1"/>
    <x v="12"/>
    <s v="Natal"/>
    <x v="6"/>
    <n v="1500"/>
    <n v="10"/>
    <n v="15000"/>
    <n v="6000"/>
    <n v="0.4"/>
  </r>
  <r>
    <x v="0"/>
    <x v="1"/>
    <x v="76"/>
    <x v="1"/>
    <x v="12"/>
    <s v="Natal"/>
    <x v="2"/>
    <n v="1200"/>
    <n v="8"/>
    <n v="9600"/>
    <n v="2880"/>
    <n v="0.3"/>
  </r>
  <r>
    <x v="3"/>
    <x v="1"/>
    <x v="77"/>
    <x v="1"/>
    <x v="12"/>
    <s v="Natal"/>
    <x v="1"/>
    <n v="500"/>
    <n v="7"/>
    <n v="3500"/>
    <n v="875"/>
    <n v="0.25"/>
  </r>
  <r>
    <x v="0"/>
    <x v="1"/>
    <x v="78"/>
    <x v="1"/>
    <x v="12"/>
    <s v="Natal"/>
    <x v="6"/>
    <n v="1500"/>
    <n v="2"/>
    <n v="3000"/>
    <n v="1200"/>
    <n v="0.4"/>
  </r>
  <r>
    <x v="2"/>
    <x v="0"/>
    <x v="79"/>
    <x v="1"/>
    <x v="12"/>
    <s v="Natal"/>
    <x v="1"/>
    <n v="500"/>
    <n v="4"/>
    <n v="2000"/>
    <n v="500"/>
    <n v="0.25"/>
  </r>
  <r>
    <x v="0"/>
    <x v="1"/>
    <x v="80"/>
    <x v="1"/>
    <x v="12"/>
    <s v="Natal"/>
    <x v="1"/>
    <n v="500"/>
    <n v="5"/>
    <n v="2500"/>
    <n v="625"/>
    <n v="0.25"/>
  </r>
  <r>
    <x v="3"/>
    <x v="1"/>
    <x v="81"/>
    <x v="1"/>
    <x v="12"/>
    <s v="Natal"/>
    <x v="9"/>
    <n v="5300"/>
    <n v="11"/>
    <n v="58300"/>
    <n v="17490"/>
    <n v="0.3"/>
  </r>
  <r>
    <x v="3"/>
    <x v="0"/>
    <x v="82"/>
    <x v="1"/>
    <x v="12"/>
    <s v="Natal"/>
    <x v="9"/>
    <n v="5300"/>
    <n v="11"/>
    <n v="58300"/>
    <n v="17490"/>
    <n v="0.3"/>
  </r>
  <r>
    <x v="4"/>
    <x v="0"/>
    <x v="83"/>
    <x v="1"/>
    <x v="12"/>
    <s v="Natal"/>
    <x v="11"/>
    <n v="4600"/>
    <n v="1"/>
    <n v="4600"/>
    <n v="1150"/>
    <n v="0.25"/>
  </r>
  <r>
    <x v="3"/>
    <x v="1"/>
    <x v="84"/>
    <x v="1"/>
    <x v="12"/>
    <s v="Natal"/>
    <x v="0"/>
    <n v="8902"/>
    <n v="17"/>
    <n v="151334"/>
    <n v="52966.899999999994"/>
    <n v="0.35"/>
  </r>
  <r>
    <x v="0"/>
    <x v="1"/>
    <x v="85"/>
    <x v="1"/>
    <x v="12"/>
    <s v="Natal"/>
    <x v="11"/>
    <n v="4600"/>
    <n v="6"/>
    <n v="27600"/>
    <n v="6900"/>
    <n v="0.25"/>
  </r>
  <r>
    <x v="1"/>
    <x v="1"/>
    <x v="28"/>
    <x v="1"/>
    <x v="12"/>
    <s v="Natal"/>
    <x v="9"/>
    <n v="5300"/>
    <n v="9"/>
    <n v="47700"/>
    <n v="14310"/>
    <n v="0.3"/>
  </r>
  <r>
    <x v="3"/>
    <x v="1"/>
    <x v="29"/>
    <x v="1"/>
    <x v="12"/>
    <s v="Natal"/>
    <x v="2"/>
    <n v="1200"/>
    <n v="3"/>
    <n v="3600"/>
    <n v="1080"/>
    <n v="0.3"/>
  </r>
  <r>
    <x v="0"/>
    <x v="1"/>
    <x v="30"/>
    <x v="1"/>
    <x v="12"/>
    <s v="Natal"/>
    <x v="4"/>
    <n v="300"/>
    <n v="6"/>
    <n v="1800"/>
    <n v="270"/>
    <n v="0.15"/>
  </r>
  <r>
    <x v="0"/>
    <x v="0"/>
    <x v="31"/>
    <x v="1"/>
    <x v="12"/>
    <s v="Natal"/>
    <x v="12"/>
    <n v="4500"/>
    <n v="6"/>
    <n v="27000"/>
    <n v="6750"/>
    <n v="0.25"/>
  </r>
  <r>
    <x v="0"/>
    <x v="0"/>
    <x v="32"/>
    <x v="1"/>
    <x v="12"/>
    <s v="Natal"/>
    <x v="6"/>
    <n v="1500"/>
    <n v="5"/>
    <n v="7500"/>
    <n v="3000"/>
    <n v="0.4"/>
  </r>
  <r>
    <x v="0"/>
    <x v="0"/>
    <x v="33"/>
    <x v="1"/>
    <x v="12"/>
    <s v="Natal"/>
    <x v="12"/>
    <n v="4500"/>
    <n v="7"/>
    <n v="31500"/>
    <n v="7875"/>
    <n v="0.25"/>
  </r>
  <r>
    <x v="0"/>
    <x v="1"/>
    <x v="34"/>
    <x v="1"/>
    <x v="12"/>
    <s v="Natal"/>
    <x v="10"/>
    <n v="3200"/>
    <n v="7"/>
    <n v="22400"/>
    <n v="4480"/>
    <n v="0.2"/>
  </r>
  <r>
    <x v="0"/>
    <x v="1"/>
    <x v="35"/>
    <x v="1"/>
    <x v="12"/>
    <s v="Natal"/>
    <x v="6"/>
    <n v="1500"/>
    <n v="9"/>
    <n v="13500"/>
    <n v="5400"/>
    <n v="0.4"/>
  </r>
  <r>
    <x v="3"/>
    <x v="1"/>
    <x v="36"/>
    <x v="1"/>
    <x v="12"/>
    <s v="Natal"/>
    <x v="1"/>
    <n v="500"/>
    <n v="2"/>
    <n v="1000"/>
    <n v="250"/>
    <n v="0.25"/>
  </r>
  <r>
    <x v="0"/>
    <x v="0"/>
    <x v="37"/>
    <x v="1"/>
    <x v="12"/>
    <s v="Natal"/>
    <x v="1"/>
    <n v="500"/>
    <n v="9"/>
    <n v="4500"/>
    <n v="1125"/>
    <n v="0.25"/>
  </r>
  <r>
    <x v="0"/>
    <x v="1"/>
    <x v="38"/>
    <x v="1"/>
    <x v="12"/>
    <s v="Natal"/>
    <x v="9"/>
    <n v="5300"/>
    <n v="4"/>
    <n v="21200"/>
    <n v="6360"/>
    <n v="0.3"/>
  </r>
  <r>
    <x v="3"/>
    <x v="1"/>
    <x v="39"/>
    <x v="1"/>
    <x v="12"/>
    <s v="Natal"/>
    <x v="11"/>
    <n v="4600"/>
    <n v="5"/>
    <n v="23000"/>
    <n v="5750"/>
    <n v="0.25"/>
  </r>
  <r>
    <x v="3"/>
    <x v="1"/>
    <x v="40"/>
    <x v="1"/>
    <x v="12"/>
    <s v="Natal"/>
    <x v="11"/>
    <n v="4600"/>
    <n v="11"/>
    <n v="50600"/>
    <n v="12650"/>
    <n v="0.25"/>
  </r>
  <r>
    <x v="0"/>
    <x v="1"/>
    <x v="41"/>
    <x v="1"/>
    <x v="12"/>
    <s v="Natal"/>
    <x v="2"/>
    <n v="1200"/>
    <n v="6"/>
    <n v="7200"/>
    <n v="2160"/>
    <n v="0.3"/>
  </r>
  <r>
    <x v="0"/>
    <x v="0"/>
    <x v="42"/>
    <x v="1"/>
    <x v="12"/>
    <s v="Natal"/>
    <x v="10"/>
    <n v="3200"/>
    <n v="1"/>
    <n v="3200"/>
    <n v="640"/>
    <n v="0.2"/>
  </r>
  <r>
    <x v="0"/>
    <x v="0"/>
    <x v="43"/>
    <x v="1"/>
    <x v="12"/>
    <s v="Natal"/>
    <x v="9"/>
    <n v="5300"/>
    <n v="12"/>
    <n v="63600"/>
    <n v="19080"/>
    <n v="0.3"/>
  </r>
  <r>
    <x v="3"/>
    <x v="1"/>
    <x v="44"/>
    <x v="1"/>
    <x v="12"/>
    <s v="Natal"/>
    <x v="1"/>
    <n v="500"/>
    <n v="5"/>
    <n v="2500"/>
    <n v="625"/>
    <n v="0.25"/>
  </r>
  <r>
    <x v="4"/>
    <x v="1"/>
    <x v="45"/>
    <x v="1"/>
    <x v="12"/>
    <s v="Natal"/>
    <x v="3"/>
    <n v="5130"/>
    <n v="7"/>
    <n v="35910"/>
    <n v="14364"/>
    <n v="0.4"/>
  </r>
  <r>
    <x v="0"/>
    <x v="0"/>
    <x v="46"/>
    <x v="1"/>
    <x v="12"/>
    <s v="Natal"/>
    <x v="6"/>
    <n v="1500"/>
    <n v="5"/>
    <n v="7500"/>
    <n v="3000"/>
    <n v="0.4"/>
  </r>
  <r>
    <x v="3"/>
    <x v="1"/>
    <x v="47"/>
    <x v="1"/>
    <x v="12"/>
    <s v="Natal"/>
    <x v="9"/>
    <n v="5300"/>
    <n v="10"/>
    <n v="53000"/>
    <n v="15900"/>
    <n v="0.3"/>
  </r>
  <r>
    <x v="0"/>
    <x v="1"/>
    <x v="48"/>
    <x v="1"/>
    <x v="12"/>
    <s v="Natal"/>
    <x v="7"/>
    <n v="5340"/>
    <n v="8"/>
    <n v="42720"/>
    <n v="12816"/>
    <n v="0.3"/>
  </r>
  <r>
    <x v="2"/>
    <x v="1"/>
    <x v="49"/>
    <x v="1"/>
    <x v="12"/>
    <s v="Natal"/>
    <x v="9"/>
    <n v="5300"/>
    <n v="6"/>
    <n v="31800"/>
    <n v="9540"/>
    <n v="0.3"/>
  </r>
  <r>
    <x v="3"/>
    <x v="0"/>
    <x v="50"/>
    <x v="1"/>
    <x v="12"/>
    <s v="Natal"/>
    <x v="1"/>
    <n v="500"/>
    <n v="5"/>
    <n v="2500"/>
    <n v="625"/>
    <n v="0.25"/>
  </r>
  <r>
    <x v="0"/>
    <x v="1"/>
    <x v="51"/>
    <x v="1"/>
    <x v="12"/>
    <s v="Natal"/>
    <x v="0"/>
    <n v="8902"/>
    <n v="11"/>
    <n v="97922"/>
    <n v="34272.699999999997"/>
    <n v="0.35"/>
  </r>
  <r>
    <x v="2"/>
    <x v="1"/>
    <x v="52"/>
    <x v="1"/>
    <x v="12"/>
    <s v="Natal"/>
    <x v="7"/>
    <n v="5340"/>
    <n v="5"/>
    <n v="26700"/>
    <n v="8010"/>
    <n v="0.3"/>
  </r>
  <r>
    <x v="2"/>
    <x v="0"/>
    <x v="53"/>
    <x v="1"/>
    <x v="12"/>
    <s v="Natal"/>
    <x v="4"/>
    <n v="300"/>
    <n v="3"/>
    <n v="900"/>
    <n v="135"/>
    <n v="0.15"/>
  </r>
  <r>
    <x v="0"/>
    <x v="0"/>
    <x v="54"/>
    <x v="1"/>
    <x v="12"/>
    <s v="Natal"/>
    <x v="10"/>
    <n v="3200"/>
    <n v="3"/>
    <n v="9600"/>
    <n v="1920"/>
    <n v="0.2"/>
  </r>
  <r>
    <x v="4"/>
    <x v="1"/>
    <x v="55"/>
    <x v="1"/>
    <x v="12"/>
    <s v="Natal"/>
    <x v="9"/>
    <n v="5300"/>
    <n v="1"/>
    <n v="5300"/>
    <n v="1590"/>
    <n v="0.3"/>
  </r>
  <r>
    <x v="3"/>
    <x v="0"/>
    <x v="56"/>
    <x v="1"/>
    <x v="12"/>
    <s v="Natal"/>
    <x v="8"/>
    <n v="3400"/>
    <n v="1"/>
    <n v="3400"/>
    <n v="1190"/>
    <n v="0.35"/>
  </r>
  <r>
    <x v="0"/>
    <x v="1"/>
    <x v="57"/>
    <x v="1"/>
    <x v="12"/>
    <s v="Natal"/>
    <x v="10"/>
    <n v="3200"/>
    <n v="7"/>
    <n v="22400"/>
    <n v="4480"/>
    <n v="0.2"/>
  </r>
  <r>
    <x v="0"/>
    <x v="1"/>
    <x v="58"/>
    <x v="1"/>
    <x v="12"/>
    <s v="Natal"/>
    <x v="1"/>
    <n v="500"/>
    <n v="5"/>
    <n v="2500"/>
    <n v="625"/>
    <n v="0.25"/>
  </r>
  <r>
    <x v="0"/>
    <x v="1"/>
    <x v="59"/>
    <x v="1"/>
    <x v="12"/>
    <s v="Natal"/>
    <x v="11"/>
    <n v="4600"/>
    <n v="12"/>
    <n v="55200"/>
    <n v="13800"/>
    <n v="0.25"/>
  </r>
  <r>
    <x v="2"/>
    <x v="1"/>
    <x v="60"/>
    <x v="1"/>
    <x v="12"/>
    <s v="Natal"/>
    <x v="3"/>
    <n v="5130"/>
    <n v="7"/>
    <n v="35910"/>
    <n v="14364"/>
    <n v="0.4"/>
  </r>
  <r>
    <x v="0"/>
    <x v="1"/>
    <x v="61"/>
    <x v="1"/>
    <x v="12"/>
    <s v="Natal"/>
    <x v="0"/>
    <n v="8902"/>
    <n v="10"/>
    <n v="89020"/>
    <n v="31156.999999999996"/>
    <n v="0.35"/>
  </r>
  <r>
    <x v="3"/>
    <x v="1"/>
    <x v="62"/>
    <x v="1"/>
    <x v="12"/>
    <s v="Natal"/>
    <x v="0"/>
    <n v="8902"/>
    <n v="9"/>
    <n v="80118"/>
    <n v="28041.3"/>
    <n v="0.35"/>
  </r>
  <r>
    <x v="3"/>
    <x v="1"/>
    <x v="63"/>
    <x v="1"/>
    <x v="12"/>
    <s v="Natal"/>
    <x v="0"/>
    <n v="8902"/>
    <n v="9"/>
    <n v="80118"/>
    <n v="28041.3"/>
    <n v="0.35"/>
  </r>
  <r>
    <x v="3"/>
    <x v="1"/>
    <x v="64"/>
    <x v="1"/>
    <x v="12"/>
    <s v="Natal"/>
    <x v="1"/>
    <n v="500"/>
    <n v="6"/>
    <n v="3000"/>
    <n v="750"/>
    <n v="0.25"/>
  </r>
  <r>
    <x v="4"/>
    <x v="1"/>
    <x v="65"/>
    <x v="1"/>
    <x v="12"/>
    <s v="Natal"/>
    <x v="0"/>
    <n v="8902"/>
    <n v="6"/>
    <n v="53412"/>
    <n v="18694.199999999997"/>
    <n v="0.35"/>
  </r>
  <r>
    <x v="0"/>
    <x v="1"/>
    <x v="66"/>
    <x v="1"/>
    <x v="12"/>
    <s v="Natal"/>
    <x v="2"/>
    <n v="1200"/>
    <n v="8"/>
    <n v="9600"/>
    <n v="2880"/>
    <n v="0.3"/>
  </r>
  <r>
    <x v="0"/>
    <x v="1"/>
    <x v="67"/>
    <x v="1"/>
    <x v="12"/>
    <s v="Natal"/>
    <x v="6"/>
    <n v="1500"/>
    <n v="5"/>
    <n v="7500"/>
    <n v="3000"/>
    <n v="0.4"/>
  </r>
  <r>
    <x v="2"/>
    <x v="1"/>
    <x v="68"/>
    <x v="1"/>
    <x v="12"/>
    <s v="Natal"/>
    <x v="7"/>
    <n v="5340"/>
    <n v="9"/>
    <n v="48060"/>
    <n v="14418"/>
    <n v="0.3"/>
  </r>
  <r>
    <x v="2"/>
    <x v="1"/>
    <x v="69"/>
    <x v="1"/>
    <x v="12"/>
    <s v="Natal"/>
    <x v="10"/>
    <n v="3200"/>
    <n v="2"/>
    <n v="6400"/>
    <n v="1280"/>
    <n v="0.2"/>
  </r>
  <r>
    <x v="0"/>
    <x v="0"/>
    <x v="70"/>
    <x v="1"/>
    <x v="12"/>
    <s v="Natal"/>
    <x v="9"/>
    <n v="5300"/>
    <n v="2"/>
    <n v="10600"/>
    <n v="3180"/>
    <n v="0.3"/>
  </r>
  <r>
    <x v="2"/>
    <x v="1"/>
    <x v="71"/>
    <x v="1"/>
    <x v="12"/>
    <s v="Natal"/>
    <x v="6"/>
    <n v="1500"/>
    <n v="11"/>
    <n v="16500"/>
    <n v="6600"/>
    <n v="0.4"/>
  </r>
  <r>
    <x v="1"/>
    <x v="1"/>
    <x v="72"/>
    <x v="1"/>
    <x v="12"/>
    <s v="Natal"/>
    <x v="11"/>
    <n v="4600"/>
    <n v="9"/>
    <n v="41400"/>
    <n v="10350"/>
    <n v="0.25"/>
  </r>
  <r>
    <x v="3"/>
    <x v="1"/>
    <x v="73"/>
    <x v="1"/>
    <x v="12"/>
    <s v="Natal"/>
    <x v="5"/>
    <n v="1700"/>
    <n v="6"/>
    <n v="10200"/>
    <n v="5100"/>
    <n v="0.5"/>
  </r>
  <r>
    <x v="3"/>
    <x v="0"/>
    <x v="74"/>
    <x v="1"/>
    <x v="12"/>
    <s v="Natal"/>
    <x v="1"/>
    <n v="500"/>
    <n v="7"/>
    <n v="3500"/>
    <n v="875"/>
    <n v="0.25"/>
  </r>
  <r>
    <x v="0"/>
    <x v="1"/>
    <x v="75"/>
    <x v="1"/>
    <x v="12"/>
    <s v="Natal"/>
    <x v="4"/>
    <n v="300"/>
    <n v="12"/>
    <n v="3600"/>
    <n v="540"/>
    <n v="0.15"/>
  </r>
  <r>
    <x v="0"/>
    <x v="1"/>
    <x v="76"/>
    <x v="1"/>
    <x v="12"/>
    <s v="Natal"/>
    <x v="10"/>
    <n v="3200"/>
    <n v="15"/>
    <n v="48000"/>
    <n v="9600"/>
    <n v="0.2"/>
  </r>
  <r>
    <x v="3"/>
    <x v="0"/>
    <x v="77"/>
    <x v="1"/>
    <x v="12"/>
    <s v="Natal"/>
    <x v="1"/>
    <n v="500"/>
    <n v="12"/>
    <n v="6000"/>
    <n v="1500"/>
    <n v="0.25"/>
  </r>
  <r>
    <x v="3"/>
    <x v="1"/>
    <x v="78"/>
    <x v="1"/>
    <x v="12"/>
    <s v="Natal"/>
    <x v="2"/>
    <n v="1200"/>
    <n v="7"/>
    <n v="8400"/>
    <n v="2520"/>
    <n v="0.3"/>
  </r>
  <r>
    <x v="4"/>
    <x v="1"/>
    <x v="79"/>
    <x v="1"/>
    <x v="12"/>
    <s v="Natal"/>
    <x v="5"/>
    <n v="1700"/>
    <n v="2"/>
    <n v="3400"/>
    <n v="1700"/>
    <n v="0.5"/>
  </r>
  <r>
    <x v="0"/>
    <x v="1"/>
    <x v="80"/>
    <x v="1"/>
    <x v="12"/>
    <s v="Natal"/>
    <x v="8"/>
    <n v="3400"/>
    <n v="12"/>
    <n v="40800"/>
    <n v="14280"/>
    <n v="0.35"/>
  </r>
  <r>
    <x v="0"/>
    <x v="1"/>
    <x v="81"/>
    <x v="1"/>
    <x v="12"/>
    <s v="Natal"/>
    <x v="10"/>
    <n v="3200"/>
    <n v="3"/>
    <n v="9600"/>
    <n v="1920"/>
    <n v="0.2"/>
  </r>
  <r>
    <x v="4"/>
    <x v="1"/>
    <x v="86"/>
    <x v="1"/>
    <x v="12"/>
    <s v="Natal"/>
    <x v="8"/>
    <n v="3400"/>
    <n v="1"/>
    <n v="3400"/>
    <n v="1190"/>
    <n v="0.35"/>
  </r>
  <r>
    <x v="3"/>
    <x v="1"/>
    <x v="82"/>
    <x v="1"/>
    <x v="12"/>
    <s v="Natal"/>
    <x v="5"/>
    <n v="1700"/>
    <n v="4"/>
    <n v="6800"/>
    <n v="3400"/>
    <n v="0.5"/>
  </r>
  <r>
    <x v="0"/>
    <x v="1"/>
    <x v="87"/>
    <x v="1"/>
    <x v="12"/>
    <s v="Natal"/>
    <x v="11"/>
    <n v="4600"/>
    <n v="6"/>
    <n v="27600"/>
    <n v="6900"/>
    <n v="0.25"/>
  </r>
  <r>
    <x v="3"/>
    <x v="1"/>
    <x v="83"/>
    <x v="1"/>
    <x v="12"/>
    <s v="Natal"/>
    <x v="5"/>
    <n v="1700"/>
    <n v="7"/>
    <n v="11900"/>
    <n v="5950"/>
    <n v="0.5"/>
  </r>
  <r>
    <x v="3"/>
    <x v="1"/>
    <x v="88"/>
    <x v="1"/>
    <x v="12"/>
    <s v="Natal"/>
    <x v="12"/>
    <n v="4500"/>
    <n v="5"/>
    <n v="22500"/>
    <n v="5625"/>
    <n v="0.25"/>
  </r>
  <r>
    <x v="3"/>
    <x v="0"/>
    <x v="84"/>
    <x v="1"/>
    <x v="12"/>
    <s v="Natal"/>
    <x v="2"/>
    <n v="1200"/>
    <n v="5"/>
    <n v="6000"/>
    <n v="1800"/>
    <n v="0.3"/>
  </r>
  <r>
    <x v="0"/>
    <x v="0"/>
    <x v="89"/>
    <x v="1"/>
    <x v="12"/>
    <s v="Natal"/>
    <x v="0"/>
    <n v="8902"/>
    <n v="19"/>
    <n v="169138"/>
    <n v="59198.299999999996"/>
    <n v="0.35"/>
  </r>
  <r>
    <x v="3"/>
    <x v="0"/>
    <x v="85"/>
    <x v="1"/>
    <x v="12"/>
    <s v="Natal"/>
    <x v="4"/>
    <n v="300"/>
    <n v="1"/>
    <n v="300"/>
    <n v="45"/>
    <n v="0.15"/>
  </r>
  <r>
    <x v="3"/>
    <x v="1"/>
    <x v="85"/>
    <x v="1"/>
    <x v="12"/>
    <s v="Natal"/>
    <x v="4"/>
    <n v="300"/>
    <n v="7"/>
    <n v="2100"/>
    <n v="315"/>
    <n v="0.15"/>
  </r>
  <r>
    <x v="3"/>
    <x v="1"/>
    <x v="85"/>
    <x v="1"/>
    <x v="12"/>
    <s v="Natal"/>
    <x v="2"/>
    <n v="1200"/>
    <n v="18"/>
    <n v="21600"/>
    <n v="6480"/>
    <n v="0.3"/>
  </r>
  <r>
    <x v="0"/>
    <x v="0"/>
    <x v="85"/>
    <x v="1"/>
    <x v="12"/>
    <s v="Natal"/>
    <x v="10"/>
    <n v="3200"/>
    <n v="7"/>
    <n v="22400"/>
    <n v="4480"/>
    <n v="0.2"/>
  </r>
  <r>
    <x v="0"/>
    <x v="1"/>
    <x v="85"/>
    <x v="1"/>
    <x v="12"/>
    <s v="Natal"/>
    <x v="8"/>
    <n v="3400"/>
    <n v="7"/>
    <n v="23800"/>
    <n v="8330"/>
    <n v="0.35"/>
  </r>
  <r>
    <x v="2"/>
    <x v="1"/>
    <x v="85"/>
    <x v="1"/>
    <x v="12"/>
    <s v="Natal"/>
    <x v="3"/>
    <n v="5130"/>
    <n v="15"/>
    <n v="76950"/>
    <n v="30780"/>
    <n v="0.4"/>
  </r>
  <r>
    <x v="2"/>
    <x v="1"/>
    <x v="0"/>
    <x v="1"/>
    <x v="12"/>
    <s v="Natal"/>
    <x v="0"/>
    <n v="8902"/>
    <n v="5"/>
    <n v="44510"/>
    <n v="15578.499999999998"/>
    <n v="0.35"/>
  </r>
  <r>
    <x v="1"/>
    <x v="1"/>
    <x v="1"/>
    <x v="1"/>
    <x v="12"/>
    <s v="Natal"/>
    <x v="3"/>
    <n v="5130"/>
    <n v="4"/>
    <n v="20520"/>
    <n v="8208"/>
    <n v="0.4"/>
  </r>
  <r>
    <x v="3"/>
    <x v="0"/>
    <x v="2"/>
    <x v="1"/>
    <x v="12"/>
    <s v="Natal"/>
    <x v="5"/>
    <n v="1700"/>
    <n v="5"/>
    <n v="8500"/>
    <n v="4250"/>
    <n v="0.5"/>
  </r>
  <r>
    <x v="3"/>
    <x v="1"/>
    <x v="3"/>
    <x v="1"/>
    <x v="12"/>
    <s v="Natal"/>
    <x v="6"/>
    <n v="1500"/>
    <n v="3"/>
    <n v="4500"/>
    <n v="1800"/>
    <n v="0.4"/>
  </r>
  <r>
    <x v="0"/>
    <x v="1"/>
    <x v="0"/>
    <x v="2"/>
    <x v="13"/>
    <s v="Manaus"/>
    <x v="3"/>
    <n v="5130"/>
    <n v="6"/>
    <n v="30780"/>
    <n v="12312"/>
    <n v="0.4"/>
  </r>
  <r>
    <x v="0"/>
    <x v="0"/>
    <x v="90"/>
    <x v="2"/>
    <x v="13"/>
    <s v="Manaus"/>
    <x v="6"/>
    <n v="1500"/>
    <n v="6"/>
    <n v="9000"/>
    <n v="3600"/>
    <n v="0.4"/>
  </r>
  <r>
    <x v="0"/>
    <x v="0"/>
    <x v="91"/>
    <x v="2"/>
    <x v="13"/>
    <s v="Manaus"/>
    <x v="8"/>
    <n v="3400"/>
    <n v="8"/>
    <n v="27200"/>
    <n v="9520"/>
    <n v="0.35"/>
  </r>
  <r>
    <x v="1"/>
    <x v="1"/>
    <x v="92"/>
    <x v="2"/>
    <x v="13"/>
    <s v="Manaus"/>
    <x v="4"/>
    <n v="300"/>
    <n v="3"/>
    <n v="900"/>
    <n v="135"/>
    <n v="0.15"/>
  </r>
  <r>
    <x v="2"/>
    <x v="1"/>
    <x v="16"/>
    <x v="2"/>
    <x v="13"/>
    <s v="Manaus"/>
    <x v="5"/>
    <n v="1700"/>
    <n v="12"/>
    <n v="20400"/>
    <n v="10200"/>
    <n v="0.5"/>
  </r>
  <r>
    <x v="2"/>
    <x v="1"/>
    <x v="93"/>
    <x v="2"/>
    <x v="13"/>
    <s v="Manaus"/>
    <x v="5"/>
    <n v="1700"/>
    <n v="11"/>
    <n v="18700"/>
    <n v="9350"/>
    <n v="0.5"/>
  </r>
  <r>
    <x v="0"/>
    <x v="0"/>
    <x v="94"/>
    <x v="2"/>
    <x v="13"/>
    <s v="Manaus"/>
    <x v="9"/>
    <n v="5300"/>
    <n v="9"/>
    <n v="47700"/>
    <n v="14310"/>
    <n v="0.3"/>
  </r>
  <r>
    <x v="2"/>
    <x v="1"/>
    <x v="95"/>
    <x v="2"/>
    <x v="13"/>
    <s v="Manaus"/>
    <x v="6"/>
    <n v="1500"/>
    <n v="5"/>
    <n v="7500"/>
    <n v="3000"/>
    <n v="0.4"/>
  </r>
  <r>
    <x v="2"/>
    <x v="1"/>
    <x v="0"/>
    <x v="2"/>
    <x v="14"/>
    <s v="Belém"/>
    <x v="0"/>
    <n v="8902"/>
    <n v="5"/>
    <n v="44510"/>
    <n v="15578.499999999998"/>
    <n v="0.35"/>
  </r>
  <r>
    <x v="1"/>
    <x v="1"/>
    <x v="1"/>
    <x v="2"/>
    <x v="14"/>
    <s v="Belém"/>
    <x v="3"/>
    <n v="5130"/>
    <n v="4"/>
    <n v="20520"/>
    <n v="8208"/>
    <n v="0.4"/>
  </r>
  <r>
    <x v="3"/>
    <x v="0"/>
    <x v="2"/>
    <x v="2"/>
    <x v="14"/>
    <s v="Belém"/>
    <x v="5"/>
    <n v="1700"/>
    <n v="5"/>
    <n v="8500"/>
    <n v="4250"/>
    <n v="0.5"/>
  </r>
  <r>
    <x v="3"/>
    <x v="1"/>
    <x v="3"/>
    <x v="2"/>
    <x v="14"/>
    <s v="Belém"/>
    <x v="6"/>
    <n v="1500"/>
    <n v="3"/>
    <n v="4500"/>
    <n v="1800"/>
    <n v="0.4"/>
  </r>
  <r>
    <x v="1"/>
    <x v="1"/>
    <x v="4"/>
    <x v="2"/>
    <x v="14"/>
    <s v="Belém"/>
    <x v="8"/>
    <n v="3400"/>
    <n v="4"/>
    <n v="13600"/>
    <n v="4760"/>
    <n v="0.35"/>
  </r>
  <r>
    <x v="0"/>
    <x v="0"/>
    <x v="5"/>
    <x v="2"/>
    <x v="14"/>
    <s v="Belém"/>
    <x v="6"/>
    <n v="1500"/>
    <n v="11"/>
    <n v="16500"/>
    <n v="6600"/>
    <n v="0.4"/>
  </r>
  <r>
    <x v="3"/>
    <x v="0"/>
    <x v="6"/>
    <x v="2"/>
    <x v="14"/>
    <s v="Belém"/>
    <x v="10"/>
    <n v="3200"/>
    <n v="7"/>
    <n v="22400"/>
    <n v="4480"/>
    <n v="0.2"/>
  </r>
  <r>
    <x v="0"/>
    <x v="1"/>
    <x v="7"/>
    <x v="2"/>
    <x v="14"/>
    <s v="Belém"/>
    <x v="9"/>
    <n v="5300"/>
    <n v="12"/>
    <n v="63600"/>
    <n v="19080"/>
    <n v="0.3"/>
  </r>
  <r>
    <x v="2"/>
    <x v="0"/>
    <x v="8"/>
    <x v="2"/>
    <x v="14"/>
    <s v="Belém"/>
    <x v="10"/>
    <n v="3200"/>
    <n v="10"/>
    <n v="32000"/>
    <n v="6400"/>
    <n v="0.2"/>
  </r>
  <r>
    <x v="0"/>
    <x v="1"/>
    <x v="96"/>
    <x v="2"/>
    <x v="13"/>
    <s v="Manaus"/>
    <x v="5"/>
    <n v="1700"/>
    <n v="5"/>
    <n v="8500"/>
    <n v="4250"/>
    <n v="0.5"/>
  </r>
  <r>
    <x v="3"/>
    <x v="0"/>
    <x v="9"/>
    <x v="2"/>
    <x v="14"/>
    <s v="Belém"/>
    <x v="11"/>
    <n v="4600"/>
    <n v="11"/>
    <n v="50600"/>
    <n v="12650"/>
    <n v="0.25"/>
  </r>
  <r>
    <x v="0"/>
    <x v="1"/>
    <x v="10"/>
    <x v="2"/>
    <x v="14"/>
    <s v="Belém"/>
    <x v="12"/>
    <n v="4500"/>
    <n v="6"/>
    <n v="27000"/>
    <n v="6750"/>
    <n v="0.25"/>
  </r>
  <r>
    <x v="3"/>
    <x v="0"/>
    <x v="11"/>
    <x v="2"/>
    <x v="14"/>
    <s v="Belém"/>
    <x v="12"/>
    <n v="4500"/>
    <n v="10"/>
    <n v="45000"/>
    <n v="11250"/>
    <n v="0.25"/>
  </r>
  <r>
    <x v="1"/>
    <x v="1"/>
    <x v="12"/>
    <x v="2"/>
    <x v="14"/>
    <s v="Belém"/>
    <x v="1"/>
    <n v="500"/>
    <n v="3"/>
    <n v="1500"/>
    <n v="375"/>
    <n v="0.25"/>
  </r>
  <r>
    <x v="3"/>
    <x v="1"/>
    <x v="13"/>
    <x v="2"/>
    <x v="14"/>
    <s v="Belém"/>
    <x v="10"/>
    <n v="3200"/>
    <n v="7"/>
    <n v="22400"/>
    <n v="4480"/>
    <n v="0.2"/>
  </r>
  <r>
    <x v="1"/>
    <x v="1"/>
    <x v="14"/>
    <x v="2"/>
    <x v="14"/>
    <s v="Belém"/>
    <x v="12"/>
    <n v="4500"/>
    <n v="8"/>
    <n v="36000"/>
    <n v="9000"/>
    <n v="0.25"/>
  </r>
  <r>
    <x v="0"/>
    <x v="1"/>
    <x v="15"/>
    <x v="2"/>
    <x v="14"/>
    <s v="Belém"/>
    <x v="7"/>
    <n v="5340"/>
    <n v="9"/>
    <n v="48060"/>
    <n v="14418"/>
    <n v="0.3"/>
  </r>
  <r>
    <x v="3"/>
    <x v="1"/>
    <x v="16"/>
    <x v="2"/>
    <x v="14"/>
    <s v="Belém"/>
    <x v="7"/>
    <n v="5340"/>
    <n v="11"/>
    <n v="58740"/>
    <n v="17622"/>
    <n v="0.3"/>
  </r>
  <r>
    <x v="2"/>
    <x v="0"/>
    <x v="17"/>
    <x v="2"/>
    <x v="14"/>
    <s v="Belém"/>
    <x v="6"/>
    <n v="1500"/>
    <n v="7"/>
    <n v="10500"/>
    <n v="4200"/>
    <n v="0.4"/>
  </r>
  <r>
    <x v="1"/>
    <x v="1"/>
    <x v="18"/>
    <x v="2"/>
    <x v="14"/>
    <s v="Belém"/>
    <x v="1"/>
    <n v="500"/>
    <n v="5"/>
    <n v="2500"/>
    <n v="625"/>
    <n v="0.25"/>
  </r>
  <r>
    <x v="4"/>
    <x v="1"/>
    <x v="19"/>
    <x v="2"/>
    <x v="14"/>
    <s v="Belém"/>
    <x v="7"/>
    <n v="5340"/>
    <n v="5"/>
    <n v="26700"/>
    <n v="8010"/>
    <n v="0.3"/>
  </r>
  <r>
    <x v="3"/>
    <x v="1"/>
    <x v="20"/>
    <x v="2"/>
    <x v="14"/>
    <s v="Belém"/>
    <x v="9"/>
    <n v="5300"/>
    <n v="8"/>
    <n v="42400"/>
    <n v="12720"/>
    <n v="0.3"/>
  </r>
  <r>
    <x v="0"/>
    <x v="1"/>
    <x v="97"/>
    <x v="2"/>
    <x v="13"/>
    <s v="Manaus"/>
    <x v="11"/>
    <n v="4600"/>
    <n v="6"/>
    <n v="27600"/>
    <n v="6900"/>
    <n v="0.25"/>
  </r>
  <r>
    <x v="2"/>
    <x v="0"/>
    <x v="21"/>
    <x v="2"/>
    <x v="14"/>
    <s v="Belém"/>
    <x v="2"/>
    <n v="1200"/>
    <n v="7"/>
    <n v="8400"/>
    <n v="2520"/>
    <n v="0.3"/>
  </r>
  <r>
    <x v="0"/>
    <x v="1"/>
    <x v="22"/>
    <x v="2"/>
    <x v="14"/>
    <s v="Belém"/>
    <x v="0"/>
    <n v="8902"/>
    <n v="6"/>
    <n v="53412"/>
    <n v="18694.199999999997"/>
    <n v="0.35"/>
  </r>
  <r>
    <x v="3"/>
    <x v="1"/>
    <x v="23"/>
    <x v="2"/>
    <x v="14"/>
    <s v="Belém"/>
    <x v="9"/>
    <n v="5300"/>
    <n v="9"/>
    <n v="47700"/>
    <n v="14310"/>
    <n v="0.3"/>
  </r>
  <r>
    <x v="1"/>
    <x v="0"/>
    <x v="24"/>
    <x v="2"/>
    <x v="14"/>
    <s v="Belém"/>
    <x v="8"/>
    <n v="3400"/>
    <n v="8"/>
    <n v="27200"/>
    <n v="9520"/>
    <n v="0.35"/>
  </r>
  <r>
    <x v="0"/>
    <x v="0"/>
    <x v="25"/>
    <x v="2"/>
    <x v="14"/>
    <s v="Belém"/>
    <x v="7"/>
    <n v="5340"/>
    <n v="3"/>
    <n v="16020"/>
    <n v="4806"/>
    <n v="0.3"/>
  </r>
  <r>
    <x v="0"/>
    <x v="1"/>
    <x v="26"/>
    <x v="2"/>
    <x v="14"/>
    <s v="Belém"/>
    <x v="5"/>
    <n v="1700"/>
    <n v="3"/>
    <n v="5100"/>
    <n v="2550"/>
    <n v="0.5"/>
  </r>
  <r>
    <x v="1"/>
    <x v="0"/>
    <x v="27"/>
    <x v="2"/>
    <x v="14"/>
    <s v="Belém"/>
    <x v="4"/>
    <n v="300"/>
    <n v="1"/>
    <n v="300"/>
    <n v="45"/>
    <n v="0.15"/>
  </r>
  <r>
    <x v="4"/>
    <x v="1"/>
    <x v="28"/>
    <x v="2"/>
    <x v="14"/>
    <s v="Belém"/>
    <x v="1"/>
    <n v="500"/>
    <n v="8"/>
    <n v="4000"/>
    <n v="1000"/>
    <n v="0.25"/>
  </r>
  <r>
    <x v="0"/>
    <x v="1"/>
    <x v="28"/>
    <x v="2"/>
    <x v="14"/>
    <s v="Belém"/>
    <x v="11"/>
    <n v="4600"/>
    <n v="2"/>
    <n v="9200"/>
    <n v="2300"/>
    <n v="0.25"/>
  </r>
  <r>
    <x v="1"/>
    <x v="1"/>
    <x v="29"/>
    <x v="2"/>
    <x v="14"/>
    <s v="Belém"/>
    <x v="2"/>
    <n v="1200"/>
    <n v="9"/>
    <n v="10800"/>
    <n v="3240"/>
    <n v="0.3"/>
  </r>
  <r>
    <x v="3"/>
    <x v="0"/>
    <x v="30"/>
    <x v="2"/>
    <x v="14"/>
    <s v="Belém"/>
    <x v="7"/>
    <n v="5340"/>
    <n v="12"/>
    <n v="64080"/>
    <n v="19224"/>
    <n v="0.3"/>
  </r>
  <r>
    <x v="3"/>
    <x v="0"/>
    <x v="31"/>
    <x v="2"/>
    <x v="14"/>
    <s v="Belém"/>
    <x v="7"/>
    <n v="5340"/>
    <n v="12"/>
    <n v="64080"/>
    <n v="19224"/>
    <n v="0.3"/>
  </r>
  <r>
    <x v="4"/>
    <x v="0"/>
    <x v="98"/>
    <x v="2"/>
    <x v="13"/>
    <s v="Manaus"/>
    <x v="11"/>
    <n v="4600"/>
    <n v="3"/>
    <n v="13800"/>
    <n v="3450"/>
    <n v="0.25"/>
  </r>
  <r>
    <x v="0"/>
    <x v="1"/>
    <x v="32"/>
    <x v="2"/>
    <x v="14"/>
    <s v="Belém"/>
    <x v="3"/>
    <n v="5130"/>
    <n v="12"/>
    <n v="61560"/>
    <n v="24624"/>
    <n v="0.4"/>
  </r>
  <r>
    <x v="4"/>
    <x v="0"/>
    <x v="33"/>
    <x v="2"/>
    <x v="14"/>
    <s v="Belém"/>
    <x v="11"/>
    <n v="4600"/>
    <n v="2"/>
    <n v="9200"/>
    <n v="2300"/>
    <n v="0.25"/>
  </r>
  <r>
    <x v="0"/>
    <x v="1"/>
    <x v="34"/>
    <x v="2"/>
    <x v="14"/>
    <s v="Belém"/>
    <x v="11"/>
    <n v="4600"/>
    <n v="11"/>
    <n v="50600"/>
    <n v="12650"/>
    <n v="0.25"/>
  </r>
  <r>
    <x v="0"/>
    <x v="0"/>
    <x v="35"/>
    <x v="2"/>
    <x v="14"/>
    <s v="Belém"/>
    <x v="6"/>
    <n v="1500"/>
    <n v="3"/>
    <n v="4500"/>
    <n v="1800"/>
    <n v="0.4"/>
  </r>
  <r>
    <x v="1"/>
    <x v="1"/>
    <x v="36"/>
    <x v="2"/>
    <x v="14"/>
    <s v="Belém"/>
    <x v="2"/>
    <n v="1200"/>
    <n v="5"/>
    <n v="6000"/>
    <n v="1800"/>
    <n v="0.3"/>
  </r>
  <r>
    <x v="3"/>
    <x v="1"/>
    <x v="37"/>
    <x v="2"/>
    <x v="14"/>
    <s v="Belém"/>
    <x v="9"/>
    <n v="5300"/>
    <n v="8"/>
    <n v="42400"/>
    <n v="12720"/>
    <n v="0.3"/>
  </r>
  <r>
    <x v="1"/>
    <x v="1"/>
    <x v="38"/>
    <x v="2"/>
    <x v="14"/>
    <s v="Belém"/>
    <x v="4"/>
    <n v="300"/>
    <n v="7"/>
    <n v="2100"/>
    <n v="315"/>
    <n v="0.15"/>
  </r>
  <r>
    <x v="3"/>
    <x v="1"/>
    <x v="39"/>
    <x v="2"/>
    <x v="14"/>
    <s v="Belém"/>
    <x v="1"/>
    <n v="500"/>
    <n v="11"/>
    <n v="5500"/>
    <n v="1375"/>
    <n v="0.25"/>
  </r>
  <r>
    <x v="0"/>
    <x v="1"/>
    <x v="40"/>
    <x v="2"/>
    <x v="14"/>
    <s v="Belém"/>
    <x v="9"/>
    <n v="5300"/>
    <n v="12"/>
    <n v="63600"/>
    <n v="19080"/>
    <n v="0.3"/>
  </r>
  <r>
    <x v="0"/>
    <x v="0"/>
    <x v="41"/>
    <x v="2"/>
    <x v="14"/>
    <s v="Belém"/>
    <x v="3"/>
    <n v="5130"/>
    <n v="3"/>
    <n v="15390"/>
    <n v="6156"/>
    <n v="0.4"/>
  </r>
  <r>
    <x v="0"/>
    <x v="1"/>
    <x v="42"/>
    <x v="2"/>
    <x v="14"/>
    <s v="Belém"/>
    <x v="4"/>
    <n v="300"/>
    <n v="2"/>
    <n v="600"/>
    <n v="90"/>
    <n v="0.15"/>
  </r>
  <r>
    <x v="0"/>
    <x v="0"/>
    <x v="43"/>
    <x v="2"/>
    <x v="14"/>
    <s v="Belém"/>
    <x v="12"/>
    <n v="4500"/>
    <n v="15"/>
    <n v="67500"/>
    <n v="16875"/>
    <n v="0.25"/>
  </r>
  <r>
    <x v="0"/>
    <x v="1"/>
    <x v="44"/>
    <x v="2"/>
    <x v="14"/>
    <s v="Belém"/>
    <x v="4"/>
    <n v="300"/>
    <n v="5"/>
    <n v="1500"/>
    <n v="225"/>
    <n v="0.15"/>
  </r>
  <r>
    <x v="0"/>
    <x v="1"/>
    <x v="45"/>
    <x v="2"/>
    <x v="14"/>
    <s v="Belém"/>
    <x v="1"/>
    <n v="500"/>
    <n v="5"/>
    <n v="2500"/>
    <n v="625"/>
    <n v="0.25"/>
  </r>
  <r>
    <x v="3"/>
    <x v="1"/>
    <x v="46"/>
    <x v="2"/>
    <x v="13"/>
    <s v="Manaus"/>
    <x v="12"/>
    <n v="4500"/>
    <n v="4"/>
    <n v="18000"/>
    <n v="4500"/>
    <n v="0.25"/>
  </r>
  <r>
    <x v="0"/>
    <x v="1"/>
    <x v="46"/>
    <x v="2"/>
    <x v="14"/>
    <s v="Belém"/>
    <x v="11"/>
    <n v="4600"/>
    <n v="7"/>
    <n v="32200"/>
    <n v="8050"/>
    <n v="0.25"/>
  </r>
  <r>
    <x v="4"/>
    <x v="1"/>
    <x v="99"/>
    <x v="2"/>
    <x v="13"/>
    <s v="Manaus"/>
    <x v="11"/>
    <n v="4600"/>
    <n v="3"/>
    <n v="13800"/>
    <n v="3450"/>
    <n v="0.25"/>
  </r>
  <r>
    <x v="3"/>
    <x v="1"/>
    <x v="100"/>
    <x v="2"/>
    <x v="13"/>
    <s v="Manaus"/>
    <x v="10"/>
    <n v="3200"/>
    <n v="4"/>
    <n v="12800"/>
    <n v="2560"/>
    <n v="0.2"/>
  </r>
  <r>
    <x v="4"/>
    <x v="1"/>
    <x v="101"/>
    <x v="2"/>
    <x v="13"/>
    <s v="Manaus"/>
    <x v="9"/>
    <n v="5300"/>
    <n v="5"/>
    <n v="26500"/>
    <n v="7950"/>
    <n v="0.3"/>
  </r>
  <r>
    <x v="3"/>
    <x v="0"/>
    <x v="102"/>
    <x v="2"/>
    <x v="13"/>
    <s v="Manaus"/>
    <x v="2"/>
    <n v="1200"/>
    <n v="7"/>
    <n v="8400"/>
    <n v="2520"/>
    <n v="0.3"/>
  </r>
  <r>
    <x v="0"/>
    <x v="0"/>
    <x v="103"/>
    <x v="2"/>
    <x v="13"/>
    <s v="Manaus"/>
    <x v="7"/>
    <n v="5340"/>
    <n v="10"/>
    <n v="53400"/>
    <n v="16020"/>
    <n v="0.3"/>
  </r>
  <r>
    <x v="2"/>
    <x v="0"/>
    <x v="104"/>
    <x v="2"/>
    <x v="13"/>
    <s v="Manaus"/>
    <x v="3"/>
    <n v="5130"/>
    <n v="8"/>
    <n v="41040"/>
    <n v="16416"/>
    <n v="0.4"/>
  </r>
  <r>
    <x v="0"/>
    <x v="1"/>
    <x v="76"/>
    <x v="2"/>
    <x v="13"/>
    <s v="Manaus"/>
    <x v="11"/>
    <n v="4600"/>
    <n v="5"/>
    <n v="23000"/>
    <n v="5750"/>
    <n v="0.25"/>
  </r>
  <r>
    <x v="4"/>
    <x v="1"/>
    <x v="105"/>
    <x v="2"/>
    <x v="13"/>
    <s v="Manaus"/>
    <x v="10"/>
    <n v="3200"/>
    <n v="3"/>
    <n v="9600"/>
    <n v="1920"/>
    <n v="0.2"/>
  </r>
  <r>
    <x v="0"/>
    <x v="1"/>
    <x v="0"/>
    <x v="2"/>
    <x v="15"/>
    <s v="Palmas"/>
    <x v="3"/>
    <n v="5130"/>
    <n v="10"/>
    <n v="30780"/>
    <n v="12312"/>
    <n v="0.4"/>
  </r>
  <r>
    <x v="0"/>
    <x v="0"/>
    <x v="90"/>
    <x v="2"/>
    <x v="15"/>
    <s v="Palmas"/>
    <x v="6"/>
    <n v="1500"/>
    <n v="16"/>
    <n v="9000"/>
    <n v="3600"/>
    <n v="0.4"/>
  </r>
  <r>
    <x v="0"/>
    <x v="0"/>
    <x v="91"/>
    <x v="2"/>
    <x v="15"/>
    <s v="Palmas"/>
    <x v="8"/>
    <n v="3400"/>
    <n v="18"/>
    <n v="27200"/>
    <n v="9520"/>
    <n v="0.35"/>
  </r>
  <r>
    <x v="1"/>
    <x v="1"/>
    <x v="92"/>
    <x v="2"/>
    <x v="15"/>
    <s v="Palmas"/>
    <x v="4"/>
    <n v="300"/>
    <n v="13"/>
    <n v="900"/>
    <n v="135"/>
    <n v="0.15"/>
  </r>
  <r>
    <x v="2"/>
    <x v="1"/>
    <x v="16"/>
    <x v="2"/>
    <x v="15"/>
    <s v="Palmas"/>
    <x v="5"/>
    <n v="1700"/>
    <n v="20"/>
    <n v="20400"/>
    <n v="10200"/>
    <n v="0.5"/>
  </r>
  <r>
    <x v="2"/>
    <x v="1"/>
    <x v="93"/>
    <x v="2"/>
    <x v="15"/>
    <s v="Palmas"/>
    <x v="5"/>
    <n v="1700"/>
    <n v="21"/>
    <n v="18700"/>
    <n v="9350"/>
    <n v="0.5"/>
  </r>
  <r>
    <x v="0"/>
    <x v="0"/>
    <x v="94"/>
    <x v="2"/>
    <x v="15"/>
    <s v="Palmas"/>
    <x v="9"/>
    <n v="5300"/>
    <n v="19"/>
    <n v="47700"/>
    <n v="14310"/>
    <n v="0.3"/>
  </r>
  <r>
    <x v="2"/>
    <x v="1"/>
    <x v="95"/>
    <x v="2"/>
    <x v="15"/>
    <s v="Palmas"/>
    <x v="6"/>
    <n v="1500"/>
    <n v="14"/>
    <n v="7500"/>
    <n v="3000"/>
    <n v="0.4"/>
  </r>
  <r>
    <x v="0"/>
    <x v="1"/>
    <x v="96"/>
    <x v="2"/>
    <x v="15"/>
    <s v="Palmas"/>
    <x v="5"/>
    <n v="1700"/>
    <n v="5"/>
    <n v="8500"/>
    <n v="4250"/>
    <n v="0.5"/>
  </r>
  <r>
    <x v="0"/>
    <x v="1"/>
    <x v="97"/>
    <x v="2"/>
    <x v="15"/>
    <s v="Palmas"/>
    <x v="11"/>
    <n v="4600"/>
    <n v="6"/>
    <n v="27600"/>
    <n v="6900"/>
    <n v="0.25"/>
  </r>
  <r>
    <x v="4"/>
    <x v="0"/>
    <x v="98"/>
    <x v="2"/>
    <x v="15"/>
    <s v="Palmas"/>
    <x v="11"/>
    <n v="4600"/>
    <n v="3"/>
    <n v="13800"/>
    <n v="3450"/>
    <n v="0.25"/>
  </r>
  <r>
    <x v="3"/>
    <x v="1"/>
    <x v="46"/>
    <x v="2"/>
    <x v="15"/>
    <s v="Palmas"/>
    <x v="12"/>
    <n v="4500"/>
    <n v="4"/>
    <n v="18000"/>
    <n v="4500"/>
    <n v="0.25"/>
  </r>
  <r>
    <x v="4"/>
    <x v="1"/>
    <x v="99"/>
    <x v="2"/>
    <x v="15"/>
    <s v="Palmas"/>
    <x v="11"/>
    <n v="4600"/>
    <n v="3"/>
    <n v="13800"/>
    <n v="3450"/>
    <n v="0.25"/>
  </r>
  <r>
    <x v="3"/>
    <x v="1"/>
    <x v="100"/>
    <x v="2"/>
    <x v="15"/>
    <s v="Palmas"/>
    <x v="10"/>
    <n v="3200"/>
    <n v="4"/>
    <n v="12800"/>
    <n v="2560"/>
    <n v="0.2"/>
  </r>
  <r>
    <x v="4"/>
    <x v="1"/>
    <x v="101"/>
    <x v="2"/>
    <x v="15"/>
    <s v="Palmas"/>
    <x v="9"/>
    <n v="5300"/>
    <n v="15"/>
    <n v="26500"/>
    <n v="7950"/>
    <n v="0.3"/>
  </r>
  <r>
    <x v="3"/>
    <x v="0"/>
    <x v="102"/>
    <x v="2"/>
    <x v="15"/>
    <s v="Palmas"/>
    <x v="2"/>
    <n v="1200"/>
    <n v="20"/>
    <n v="8400"/>
    <n v="2520"/>
    <n v="0.3"/>
  </r>
  <r>
    <x v="0"/>
    <x v="0"/>
    <x v="103"/>
    <x v="2"/>
    <x v="15"/>
    <s v="Palmas"/>
    <x v="7"/>
    <n v="5340"/>
    <n v="10"/>
    <n v="53400"/>
    <n v="16020"/>
    <n v="0.3"/>
  </r>
  <r>
    <x v="2"/>
    <x v="0"/>
    <x v="104"/>
    <x v="2"/>
    <x v="16"/>
    <s v="Rio Branco"/>
    <x v="3"/>
    <n v="5130"/>
    <n v="8"/>
    <n v="41040"/>
    <n v="16416"/>
    <n v="0.4"/>
  </r>
  <r>
    <x v="0"/>
    <x v="1"/>
    <x v="76"/>
    <x v="2"/>
    <x v="16"/>
    <s v="Rio Branco"/>
    <x v="11"/>
    <n v="4600"/>
    <n v="15"/>
    <n v="23000"/>
    <n v="5750"/>
    <n v="0.25"/>
  </r>
  <r>
    <x v="4"/>
    <x v="1"/>
    <x v="105"/>
    <x v="2"/>
    <x v="16"/>
    <s v="Rio Branco"/>
    <x v="10"/>
    <n v="3200"/>
    <n v="3"/>
    <n v="9600"/>
    <n v="1920"/>
    <n v="0.2"/>
  </r>
  <r>
    <x v="0"/>
    <x v="1"/>
    <x v="0"/>
    <x v="2"/>
    <x v="16"/>
    <s v="Rio Branco"/>
    <x v="3"/>
    <n v="5130"/>
    <n v="6"/>
    <n v="30780"/>
    <n v="12312"/>
    <n v="0.4"/>
  </r>
  <r>
    <x v="0"/>
    <x v="0"/>
    <x v="90"/>
    <x v="2"/>
    <x v="16"/>
    <s v="Rio Branco"/>
    <x v="6"/>
    <n v="1500"/>
    <n v="6"/>
    <n v="9000"/>
    <n v="3600"/>
    <n v="0.4"/>
  </r>
  <r>
    <x v="0"/>
    <x v="0"/>
    <x v="91"/>
    <x v="2"/>
    <x v="16"/>
    <s v="Rio Branco"/>
    <x v="8"/>
    <n v="3400"/>
    <n v="8"/>
    <n v="27200"/>
    <n v="9520"/>
    <n v="0.35"/>
  </r>
  <r>
    <x v="1"/>
    <x v="1"/>
    <x v="92"/>
    <x v="2"/>
    <x v="16"/>
    <s v="Rio Branco"/>
    <x v="4"/>
    <n v="300"/>
    <n v="3"/>
    <n v="900"/>
    <n v="135"/>
    <n v="0.15"/>
  </r>
  <r>
    <x v="2"/>
    <x v="1"/>
    <x v="16"/>
    <x v="2"/>
    <x v="16"/>
    <s v="Rio Branco"/>
    <x v="5"/>
    <n v="1700"/>
    <n v="12"/>
    <n v="20400"/>
    <n v="10200"/>
    <n v="0.5"/>
  </r>
  <r>
    <x v="2"/>
    <x v="1"/>
    <x v="93"/>
    <x v="2"/>
    <x v="16"/>
    <s v="Rio Branco"/>
    <x v="5"/>
    <n v="1700"/>
    <n v="11"/>
    <n v="18700"/>
    <n v="9350"/>
    <n v="0.5"/>
  </r>
  <r>
    <x v="0"/>
    <x v="0"/>
    <x v="94"/>
    <x v="2"/>
    <x v="16"/>
    <s v="Rio Branco"/>
    <x v="9"/>
    <n v="5300"/>
    <n v="9"/>
    <n v="47700"/>
    <n v="14310"/>
    <n v="0.3"/>
  </r>
  <r>
    <x v="2"/>
    <x v="1"/>
    <x v="95"/>
    <x v="2"/>
    <x v="16"/>
    <s v="Rio Branco"/>
    <x v="6"/>
    <n v="1500"/>
    <n v="5"/>
    <n v="7500"/>
    <n v="3000"/>
    <n v="0.4"/>
  </r>
  <r>
    <x v="0"/>
    <x v="1"/>
    <x v="96"/>
    <x v="2"/>
    <x v="16"/>
    <s v="Rio Branco"/>
    <x v="5"/>
    <n v="1700"/>
    <n v="5"/>
    <n v="8500"/>
    <n v="4250"/>
    <n v="0.5"/>
  </r>
  <r>
    <x v="0"/>
    <x v="1"/>
    <x v="97"/>
    <x v="2"/>
    <x v="16"/>
    <s v="Rio Branco"/>
    <x v="11"/>
    <n v="4600"/>
    <n v="6"/>
    <n v="27600"/>
    <n v="6900"/>
    <n v="0.25"/>
  </r>
  <r>
    <x v="4"/>
    <x v="0"/>
    <x v="98"/>
    <x v="2"/>
    <x v="16"/>
    <s v="Rio Branco"/>
    <x v="11"/>
    <n v="4600"/>
    <n v="3"/>
    <n v="13800"/>
    <n v="3450"/>
    <n v="0.25"/>
  </r>
  <r>
    <x v="3"/>
    <x v="1"/>
    <x v="46"/>
    <x v="2"/>
    <x v="16"/>
    <s v="Rio Branco"/>
    <x v="12"/>
    <n v="4500"/>
    <n v="4"/>
    <n v="18000"/>
    <n v="4500"/>
    <n v="0.25"/>
  </r>
  <r>
    <x v="4"/>
    <x v="1"/>
    <x v="99"/>
    <x v="2"/>
    <x v="16"/>
    <s v="Rio Branco"/>
    <x v="11"/>
    <n v="4600"/>
    <n v="3"/>
    <n v="13800"/>
    <n v="3450"/>
    <n v="0.25"/>
  </r>
  <r>
    <x v="3"/>
    <x v="1"/>
    <x v="100"/>
    <x v="2"/>
    <x v="16"/>
    <s v="Rio Branco"/>
    <x v="10"/>
    <n v="3200"/>
    <n v="4"/>
    <n v="12800"/>
    <n v="2560"/>
    <n v="0.2"/>
  </r>
  <r>
    <x v="4"/>
    <x v="1"/>
    <x v="101"/>
    <x v="2"/>
    <x v="16"/>
    <s v="Rio Branco"/>
    <x v="9"/>
    <n v="5300"/>
    <n v="5"/>
    <n v="26500"/>
    <n v="7950"/>
    <n v="0.3"/>
  </r>
  <r>
    <x v="3"/>
    <x v="0"/>
    <x v="102"/>
    <x v="2"/>
    <x v="17"/>
    <s v="Boa Vista"/>
    <x v="2"/>
    <n v="1200"/>
    <n v="7"/>
    <n v="8400"/>
    <n v="2520"/>
    <n v="0.3"/>
  </r>
  <r>
    <x v="0"/>
    <x v="0"/>
    <x v="103"/>
    <x v="2"/>
    <x v="17"/>
    <s v="Boa Vista"/>
    <x v="7"/>
    <n v="5340"/>
    <n v="10"/>
    <n v="53400"/>
    <n v="16020"/>
    <n v="0.3"/>
  </r>
  <r>
    <x v="2"/>
    <x v="0"/>
    <x v="104"/>
    <x v="2"/>
    <x v="17"/>
    <s v="Boa Vista"/>
    <x v="3"/>
    <n v="5130"/>
    <n v="8"/>
    <n v="41040"/>
    <n v="16416"/>
    <n v="0.4"/>
  </r>
  <r>
    <x v="0"/>
    <x v="1"/>
    <x v="76"/>
    <x v="2"/>
    <x v="17"/>
    <s v="Boa Vista"/>
    <x v="11"/>
    <n v="4600"/>
    <n v="5"/>
    <n v="23000"/>
    <n v="5750"/>
    <n v="0.25"/>
  </r>
  <r>
    <x v="4"/>
    <x v="1"/>
    <x v="105"/>
    <x v="2"/>
    <x v="17"/>
    <s v="Boa Vista"/>
    <x v="10"/>
    <n v="3200"/>
    <n v="3"/>
    <n v="9600"/>
    <n v="1920"/>
    <n v="0.2"/>
  </r>
  <r>
    <x v="0"/>
    <x v="1"/>
    <x v="0"/>
    <x v="2"/>
    <x v="17"/>
    <s v="Boa Vista"/>
    <x v="3"/>
    <n v="5130"/>
    <n v="10"/>
    <n v="30780"/>
    <n v="12312"/>
    <n v="0.4"/>
  </r>
  <r>
    <x v="0"/>
    <x v="0"/>
    <x v="90"/>
    <x v="2"/>
    <x v="17"/>
    <s v="Boa Vista"/>
    <x v="6"/>
    <n v="1500"/>
    <n v="16"/>
    <n v="9000"/>
    <n v="3600"/>
    <n v="0.4"/>
  </r>
  <r>
    <x v="0"/>
    <x v="0"/>
    <x v="91"/>
    <x v="2"/>
    <x v="17"/>
    <s v="Boa Vista"/>
    <x v="8"/>
    <n v="3400"/>
    <n v="18"/>
    <n v="27200"/>
    <n v="9520"/>
    <n v="0.35"/>
  </r>
  <r>
    <x v="1"/>
    <x v="1"/>
    <x v="92"/>
    <x v="2"/>
    <x v="17"/>
    <s v="Boa Vista"/>
    <x v="4"/>
    <n v="300"/>
    <n v="13"/>
    <n v="900"/>
    <n v="135"/>
    <n v="0.15"/>
  </r>
  <r>
    <x v="2"/>
    <x v="1"/>
    <x v="16"/>
    <x v="2"/>
    <x v="18"/>
    <s v="Macapá"/>
    <x v="5"/>
    <n v="1700"/>
    <n v="20"/>
    <n v="20400"/>
    <n v="10200"/>
    <n v="0.5"/>
  </r>
  <r>
    <x v="2"/>
    <x v="1"/>
    <x v="93"/>
    <x v="2"/>
    <x v="18"/>
    <s v="Macapá"/>
    <x v="5"/>
    <n v="1700"/>
    <n v="21"/>
    <n v="18700"/>
    <n v="9350"/>
    <n v="0.5"/>
  </r>
  <r>
    <x v="0"/>
    <x v="0"/>
    <x v="94"/>
    <x v="2"/>
    <x v="18"/>
    <s v="Macapá"/>
    <x v="9"/>
    <n v="5300"/>
    <n v="19"/>
    <n v="47700"/>
    <n v="14310"/>
    <n v="0.3"/>
  </r>
  <r>
    <x v="2"/>
    <x v="1"/>
    <x v="95"/>
    <x v="2"/>
    <x v="18"/>
    <s v="Macapá"/>
    <x v="6"/>
    <n v="1500"/>
    <n v="14"/>
    <n v="7500"/>
    <n v="3000"/>
    <n v="0.4"/>
  </r>
  <r>
    <x v="0"/>
    <x v="1"/>
    <x v="96"/>
    <x v="2"/>
    <x v="18"/>
    <s v="Macapá"/>
    <x v="5"/>
    <n v="1700"/>
    <n v="5"/>
    <n v="8500"/>
    <n v="4250"/>
    <n v="0.5"/>
  </r>
  <r>
    <x v="0"/>
    <x v="1"/>
    <x v="97"/>
    <x v="2"/>
    <x v="18"/>
    <s v="Macapá"/>
    <x v="11"/>
    <n v="4600"/>
    <n v="6"/>
    <n v="27600"/>
    <n v="6900"/>
    <n v="0.25"/>
  </r>
  <r>
    <x v="4"/>
    <x v="0"/>
    <x v="98"/>
    <x v="2"/>
    <x v="18"/>
    <s v="Macapá"/>
    <x v="11"/>
    <n v="4600"/>
    <n v="3"/>
    <n v="13800"/>
    <n v="3450"/>
    <n v="0.25"/>
  </r>
  <r>
    <x v="3"/>
    <x v="1"/>
    <x v="46"/>
    <x v="2"/>
    <x v="18"/>
    <s v="Macapá"/>
    <x v="12"/>
    <n v="4500"/>
    <n v="4"/>
    <n v="18000"/>
    <n v="4500"/>
    <n v="0.25"/>
  </r>
  <r>
    <x v="4"/>
    <x v="1"/>
    <x v="99"/>
    <x v="2"/>
    <x v="18"/>
    <s v="Macapá"/>
    <x v="11"/>
    <n v="4600"/>
    <n v="3"/>
    <n v="13800"/>
    <n v="3450"/>
    <n v="0.25"/>
  </r>
  <r>
    <x v="3"/>
    <x v="1"/>
    <x v="100"/>
    <x v="2"/>
    <x v="19"/>
    <s v="Porto Velho"/>
    <x v="10"/>
    <n v="3200"/>
    <n v="4"/>
    <n v="12800"/>
    <n v="2560"/>
    <n v="0.2"/>
  </r>
  <r>
    <x v="4"/>
    <x v="1"/>
    <x v="101"/>
    <x v="2"/>
    <x v="19"/>
    <s v="Porto Velho"/>
    <x v="9"/>
    <n v="5300"/>
    <n v="15"/>
    <n v="26500"/>
    <n v="7950"/>
    <n v="0.3"/>
  </r>
  <r>
    <x v="3"/>
    <x v="0"/>
    <x v="102"/>
    <x v="2"/>
    <x v="19"/>
    <s v="Porto Velho"/>
    <x v="2"/>
    <n v="1200"/>
    <n v="20"/>
    <n v="8400"/>
    <n v="2520"/>
    <n v="0.3"/>
  </r>
  <r>
    <x v="0"/>
    <x v="0"/>
    <x v="103"/>
    <x v="2"/>
    <x v="19"/>
    <s v="Porto Velho"/>
    <x v="7"/>
    <n v="5340"/>
    <n v="10"/>
    <n v="53400"/>
    <n v="16020"/>
    <n v="0.3"/>
  </r>
  <r>
    <x v="2"/>
    <x v="0"/>
    <x v="104"/>
    <x v="2"/>
    <x v="19"/>
    <s v="Porto Velho"/>
    <x v="3"/>
    <n v="5130"/>
    <n v="8"/>
    <n v="41040"/>
    <n v="16416"/>
    <n v="0.4"/>
  </r>
  <r>
    <x v="0"/>
    <x v="1"/>
    <x v="76"/>
    <x v="2"/>
    <x v="19"/>
    <s v="Porto Velho"/>
    <x v="11"/>
    <n v="4600"/>
    <n v="15"/>
    <n v="23000"/>
    <n v="5750"/>
    <n v="0.25"/>
  </r>
  <r>
    <x v="4"/>
    <x v="1"/>
    <x v="105"/>
    <x v="2"/>
    <x v="19"/>
    <s v="Porto Velho"/>
    <x v="10"/>
    <n v="3200"/>
    <n v="3"/>
    <n v="9600"/>
    <n v="1920"/>
    <n v="0.2"/>
  </r>
  <r>
    <x v="1"/>
    <x v="0"/>
    <x v="0"/>
    <x v="3"/>
    <x v="20"/>
    <s v="Belo Horizonte"/>
    <x v="4"/>
    <n v="300"/>
    <n v="7"/>
    <n v="2100"/>
    <n v="315"/>
    <n v="0.15"/>
  </r>
  <r>
    <x v="1"/>
    <x v="0"/>
    <x v="1"/>
    <x v="3"/>
    <x v="20"/>
    <s v="Belo Horizonte"/>
    <x v="6"/>
    <n v="1500"/>
    <n v="10"/>
    <n v="15000"/>
    <n v="6000"/>
    <n v="0.4"/>
  </r>
  <r>
    <x v="4"/>
    <x v="0"/>
    <x v="2"/>
    <x v="3"/>
    <x v="21"/>
    <s v="Vitória"/>
    <x v="4"/>
    <n v="300"/>
    <n v="11"/>
    <n v="3300"/>
    <n v="495"/>
    <n v="0.15"/>
  </r>
  <r>
    <x v="0"/>
    <x v="1"/>
    <x v="3"/>
    <x v="3"/>
    <x v="20"/>
    <s v="Belo Horizonte"/>
    <x v="3"/>
    <n v="5130"/>
    <n v="9"/>
    <n v="46170"/>
    <n v="18468"/>
    <n v="0.4"/>
  </r>
  <r>
    <x v="3"/>
    <x v="1"/>
    <x v="4"/>
    <x v="3"/>
    <x v="20"/>
    <s v="Belo Horizonte"/>
    <x v="3"/>
    <n v="5130"/>
    <n v="4"/>
    <n v="20520"/>
    <n v="8208"/>
    <n v="0.4"/>
  </r>
  <r>
    <x v="3"/>
    <x v="0"/>
    <x v="5"/>
    <x v="3"/>
    <x v="20"/>
    <s v="Belo Horizonte"/>
    <x v="5"/>
    <n v="1700"/>
    <n v="8"/>
    <n v="13600"/>
    <n v="6800"/>
    <n v="0.5"/>
  </r>
  <r>
    <x v="3"/>
    <x v="1"/>
    <x v="6"/>
    <x v="3"/>
    <x v="20"/>
    <s v="Belo Horizonte"/>
    <x v="12"/>
    <n v="4500"/>
    <n v="9"/>
    <n v="40500"/>
    <n v="10125"/>
    <n v="0.25"/>
  </r>
  <r>
    <x v="0"/>
    <x v="0"/>
    <x v="7"/>
    <x v="3"/>
    <x v="20"/>
    <s v="Belo Horizonte"/>
    <x v="10"/>
    <n v="3200"/>
    <n v="9"/>
    <n v="28800"/>
    <n v="5760"/>
    <n v="0.2"/>
  </r>
  <r>
    <x v="0"/>
    <x v="0"/>
    <x v="8"/>
    <x v="3"/>
    <x v="20"/>
    <s v="Belo Horizonte"/>
    <x v="10"/>
    <n v="3200"/>
    <n v="2"/>
    <n v="6400"/>
    <n v="1280"/>
    <n v="0.2"/>
  </r>
  <r>
    <x v="0"/>
    <x v="0"/>
    <x v="9"/>
    <x v="3"/>
    <x v="20"/>
    <s v="Belo Horizonte"/>
    <x v="0"/>
    <n v="8902"/>
    <n v="6"/>
    <n v="53412"/>
    <n v="18694.199999999997"/>
    <n v="0.35"/>
  </r>
  <r>
    <x v="0"/>
    <x v="1"/>
    <x v="10"/>
    <x v="3"/>
    <x v="20"/>
    <s v="Belo Horizonte"/>
    <x v="8"/>
    <n v="3400"/>
    <n v="11"/>
    <n v="37400"/>
    <n v="13090"/>
    <n v="0.35"/>
  </r>
  <r>
    <x v="0"/>
    <x v="1"/>
    <x v="11"/>
    <x v="3"/>
    <x v="20"/>
    <s v="Belo Horizonte"/>
    <x v="0"/>
    <n v="8902"/>
    <n v="6"/>
    <n v="53412"/>
    <n v="18694.199999999997"/>
    <n v="0.35"/>
  </r>
  <r>
    <x v="0"/>
    <x v="0"/>
    <x v="12"/>
    <x v="3"/>
    <x v="20"/>
    <s v="Belo Horizonte"/>
    <x v="10"/>
    <n v="3200"/>
    <n v="9"/>
    <n v="28800"/>
    <n v="5760"/>
    <n v="0.2"/>
  </r>
  <r>
    <x v="2"/>
    <x v="1"/>
    <x v="13"/>
    <x v="3"/>
    <x v="20"/>
    <s v="Belo Horizonte"/>
    <x v="10"/>
    <n v="3200"/>
    <n v="12"/>
    <n v="38400"/>
    <n v="7680"/>
    <n v="0.2"/>
  </r>
  <r>
    <x v="3"/>
    <x v="0"/>
    <x v="14"/>
    <x v="3"/>
    <x v="20"/>
    <s v="Belo Horizonte"/>
    <x v="12"/>
    <n v="4500"/>
    <n v="1"/>
    <n v="4500"/>
    <n v="1125"/>
    <n v="0.25"/>
  </r>
  <r>
    <x v="0"/>
    <x v="1"/>
    <x v="15"/>
    <x v="3"/>
    <x v="20"/>
    <s v="Belo Horizonte"/>
    <x v="2"/>
    <n v="1200"/>
    <n v="10"/>
    <n v="12000"/>
    <n v="3600"/>
    <n v="0.3"/>
  </r>
  <r>
    <x v="3"/>
    <x v="0"/>
    <x v="16"/>
    <x v="3"/>
    <x v="20"/>
    <s v="Belo Horizonte"/>
    <x v="3"/>
    <n v="5130"/>
    <n v="5"/>
    <n v="25650"/>
    <n v="10260"/>
    <n v="0.4"/>
  </r>
  <r>
    <x v="0"/>
    <x v="1"/>
    <x v="17"/>
    <x v="3"/>
    <x v="20"/>
    <s v="Belo Horizonte"/>
    <x v="4"/>
    <n v="300"/>
    <n v="4"/>
    <n v="1200"/>
    <n v="180"/>
    <n v="0.15"/>
  </r>
  <r>
    <x v="0"/>
    <x v="1"/>
    <x v="18"/>
    <x v="3"/>
    <x v="20"/>
    <s v="Belo Horizonte"/>
    <x v="7"/>
    <n v="5340"/>
    <n v="9"/>
    <n v="48060"/>
    <n v="14418"/>
    <n v="0.3"/>
  </r>
  <r>
    <x v="3"/>
    <x v="0"/>
    <x v="19"/>
    <x v="3"/>
    <x v="20"/>
    <s v="Belo Horizonte"/>
    <x v="12"/>
    <n v="4500"/>
    <n v="2"/>
    <n v="9000"/>
    <n v="2250"/>
    <n v="0.25"/>
  </r>
  <r>
    <x v="1"/>
    <x v="1"/>
    <x v="20"/>
    <x v="3"/>
    <x v="20"/>
    <s v="Belo Horizonte"/>
    <x v="4"/>
    <n v="300"/>
    <n v="11"/>
    <n v="3300"/>
    <n v="495"/>
    <n v="0.15"/>
  </r>
  <r>
    <x v="2"/>
    <x v="0"/>
    <x v="21"/>
    <x v="3"/>
    <x v="20"/>
    <s v="Belo Horizonte"/>
    <x v="2"/>
    <n v="1200"/>
    <n v="9"/>
    <n v="10800"/>
    <n v="3240"/>
    <n v="0.3"/>
  </r>
  <r>
    <x v="4"/>
    <x v="1"/>
    <x v="22"/>
    <x v="3"/>
    <x v="20"/>
    <s v="Belo Horizonte"/>
    <x v="4"/>
    <n v="300"/>
    <n v="9"/>
    <n v="2700"/>
    <n v="405"/>
    <n v="0.15"/>
  </r>
  <r>
    <x v="0"/>
    <x v="1"/>
    <x v="23"/>
    <x v="3"/>
    <x v="20"/>
    <s v="Belo Horizonte"/>
    <x v="0"/>
    <n v="8902"/>
    <n v="10"/>
    <n v="89020"/>
    <n v="31156.999999999996"/>
    <n v="0.35"/>
  </r>
  <r>
    <x v="0"/>
    <x v="1"/>
    <x v="24"/>
    <x v="3"/>
    <x v="20"/>
    <s v="Belo Horizonte"/>
    <x v="4"/>
    <n v="300"/>
    <n v="12"/>
    <n v="3600"/>
    <n v="540"/>
    <n v="0.15"/>
  </r>
  <r>
    <x v="0"/>
    <x v="1"/>
    <x v="25"/>
    <x v="3"/>
    <x v="20"/>
    <s v="Belo Horizonte"/>
    <x v="12"/>
    <n v="4500"/>
    <n v="1"/>
    <n v="4500"/>
    <n v="1125"/>
    <n v="0.25"/>
  </r>
  <r>
    <x v="0"/>
    <x v="1"/>
    <x v="26"/>
    <x v="3"/>
    <x v="20"/>
    <s v="Belo Horizonte"/>
    <x v="1"/>
    <n v="500"/>
    <n v="4"/>
    <n v="2000"/>
    <n v="500"/>
    <n v="0.25"/>
  </r>
  <r>
    <x v="1"/>
    <x v="0"/>
    <x v="27"/>
    <x v="3"/>
    <x v="20"/>
    <s v="Belo Horizonte"/>
    <x v="8"/>
    <n v="3400"/>
    <n v="5"/>
    <n v="17000"/>
    <n v="5950"/>
    <n v="0.35"/>
  </r>
  <r>
    <x v="3"/>
    <x v="1"/>
    <x v="28"/>
    <x v="3"/>
    <x v="20"/>
    <s v="Belo Horizonte"/>
    <x v="5"/>
    <n v="1700"/>
    <n v="7"/>
    <n v="11900"/>
    <n v="5950"/>
    <n v="0.5"/>
  </r>
  <r>
    <x v="3"/>
    <x v="0"/>
    <x v="28"/>
    <x v="3"/>
    <x v="21"/>
    <s v="Vitória"/>
    <x v="2"/>
    <n v="1200"/>
    <n v="11"/>
    <n v="13200"/>
    <n v="3960"/>
    <n v="0.3"/>
  </r>
  <r>
    <x v="2"/>
    <x v="0"/>
    <x v="29"/>
    <x v="3"/>
    <x v="20"/>
    <s v="Belo Horizonte"/>
    <x v="1"/>
    <n v="500"/>
    <n v="12"/>
    <n v="6000"/>
    <n v="1500"/>
    <n v="0.25"/>
  </r>
  <r>
    <x v="0"/>
    <x v="0"/>
    <x v="30"/>
    <x v="3"/>
    <x v="21"/>
    <s v="Vitória"/>
    <x v="0"/>
    <n v="8902"/>
    <n v="10"/>
    <n v="89020"/>
    <n v="31156.999999999996"/>
    <n v="0.35"/>
  </r>
  <r>
    <x v="0"/>
    <x v="1"/>
    <x v="31"/>
    <x v="3"/>
    <x v="21"/>
    <s v="Vitória"/>
    <x v="0"/>
    <n v="8902"/>
    <n v="6"/>
    <n v="53412"/>
    <n v="18694.199999999997"/>
    <n v="0.35"/>
  </r>
  <r>
    <x v="3"/>
    <x v="1"/>
    <x v="32"/>
    <x v="3"/>
    <x v="20"/>
    <s v="Belo Horizonte"/>
    <x v="8"/>
    <n v="3400"/>
    <n v="10"/>
    <n v="34000"/>
    <n v="11900"/>
    <n v="0.35"/>
  </r>
  <r>
    <x v="3"/>
    <x v="1"/>
    <x v="33"/>
    <x v="3"/>
    <x v="20"/>
    <s v="Belo Horizonte"/>
    <x v="2"/>
    <n v="1200"/>
    <n v="8"/>
    <n v="9600"/>
    <n v="2880"/>
    <n v="0.3"/>
  </r>
  <r>
    <x v="0"/>
    <x v="1"/>
    <x v="34"/>
    <x v="3"/>
    <x v="20"/>
    <s v="Belo Horizonte"/>
    <x v="11"/>
    <n v="4600"/>
    <n v="1"/>
    <n v="4600"/>
    <n v="1150"/>
    <n v="0.25"/>
  </r>
  <r>
    <x v="0"/>
    <x v="1"/>
    <x v="35"/>
    <x v="3"/>
    <x v="20"/>
    <s v="Belo Horizonte"/>
    <x v="11"/>
    <n v="4600"/>
    <n v="4"/>
    <n v="18400"/>
    <n v="4600"/>
    <n v="0.25"/>
  </r>
  <r>
    <x v="3"/>
    <x v="1"/>
    <x v="36"/>
    <x v="3"/>
    <x v="20"/>
    <s v="Belo Horizonte"/>
    <x v="3"/>
    <n v="5130"/>
    <n v="4"/>
    <n v="20520"/>
    <n v="8208"/>
    <n v="0.4"/>
  </r>
  <r>
    <x v="3"/>
    <x v="0"/>
    <x v="37"/>
    <x v="3"/>
    <x v="20"/>
    <s v="Belo Horizonte"/>
    <x v="4"/>
    <n v="300"/>
    <n v="1"/>
    <n v="300"/>
    <n v="45"/>
    <n v="0.15"/>
  </r>
  <r>
    <x v="0"/>
    <x v="0"/>
    <x v="38"/>
    <x v="3"/>
    <x v="20"/>
    <s v="Belo Horizonte"/>
    <x v="11"/>
    <n v="4600"/>
    <n v="5"/>
    <n v="23000"/>
    <n v="5750"/>
    <n v="0.25"/>
  </r>
  <r>
    <x v="2"/>
    <x v="1"/>
    <x v="39"/>
    <x v="3"/>
    <x v="20"/>
    <s v="Belo Horizonte"/>
    <x v="1"/>
    <n v="500"/>
    <n v="8"/>
    <n v="4000"/>
    <n v="1000"/>
    <n v="0.25"/>
  </r>
  <r>
    <x v="0"/>
    <x v="1"/>
    <x v="40"/>
    <x v="3"/>
    <x v="20"/>
    <s v="Belo Horizonte"/>
    <x v="6"/>
    <n v="1500"/>
    <n v="3"/>
    <n v="4500"/>
    <n v="1800"/>
    <n v="0.4"/>
  </r>
  <r>
    <x v="0"/>
    <x v="1"/>
    <x v="41"/>
    <x v="3"/>
    <x v="20"/>
    <s v="Belo Horizonte"/>
    <x v="6"/>
    <n v="1500"/>
    <n v="1"/>
    <n v="1500"/>
    <n v="600"/>
    <n v="0.4"/>
  </r>
  <r>
    <x v="0"/>
    <x v="1"/>
    <x v="42"/>
    <x v="3"/>
    <x v="20"/>
    <s v="Belo Horizonte"/>
    <x v="1"/>
    <n v="500"/>
    <n v="11"/>
    <n v="5500"/>
    <n v="1375"/>
    <n v="0.25"/>
  </r>
  <r>
    <x v="0"/>
    <x v="1"/>
    <x v="43"/>
    <x v="3"/>
    <x v="20"/>
    <s v="Belo Horizonte"/>
    <x v="5"/>
    <n v="1700"/>
    <n v="12"/>
    <n v="20400"/>
    <n v="10200"/>
    <n v="0.5"/>
  </r>
  <r>
    <x v="2"/>
    <x v="0"/>
    <x v="44"/>
    <x v="3"/>
    <x v="20"/>
    <s v="Belo Horizonte"/>
    <x v="2"/>
    <n v="1200"/>
    <n v="4"/>
    <n v="4800"/>
    <n v="1440"/>
    <n v="0.3"/>
  </r>
  <r>
    <x v="0"/>
    <x v="1"/>
    <x v="45"/>
    <x v="3"/>
    <x v="20"/>
    <s v="Belo Horizonte"/>
    <x v="8"/>
    <n v="3400"/>
    <n v="1"/>
    <n v="3400"/>
    <n v="1190"/>
    <n v="0.35"/>
  </r>
  <r>
    <x v="1"/>
    <x v="1"/>
    <x v="46"/>
    <x v="3"/>
    <x v="20"/>
    <s v="Belo Horizonte"/>
    <x v="10"/>
    <n v="3200"/>
    <n v="10"/>
    <n v="32000"/>
    <n v="6400"/>
    <n v="0.2"/>
  </r>
  <r>
    <x v="3"/>
    <x v="1"/>
    <x v="47"/>
    <x v="3"/>
    <x v="20"/>
    <s v="Belo Horizonte"/>
    <x v="4"/>
    <n v="300"/>
    <n v="7"/>
    <n v="2100"/>
    <n v="315"/>
    <n v="0.15"/>
  </r>
  <r>
    <x v="3"/>
    <x v="1"/>
    <x v="48"/>
    <x v="3"/>
    <x v="20"/>
    <s v="Belo Horizonte"/>
    <x v="2"/>
    <n v="1200"/>
    <n v="5"/>
    <n v="6000"/>
    <n v="1800"/>
    <n v="0.3"/>
  </r>
  <r>
    <x v="4"/>
    <x v="1"/>
    <x v="49"/>
    <x v="3"/>
    <x v="20"/>
    <s v="Belo Horizonte"/>
    <x v="12"/>
    <n v="4500"/>
    <n v="3"/>
    <n v="13500"/>
    <n v="3375"/>
    <n v="0.25"/>
  </r>
  <r>
    <x v="1"/>
    <x v="0"/>
    <x v="50"/>
    <x v="3"/>
    <x v="20"/>
    <s v="Belo Horizonte"/>
    <x v="7"/>
    <n v="5340"/>
    <n v="5"/>
    <n v="26700"/>
    <n v="8010"/>
    <n v="0.3"/>
  </r>
  <r>
    <x v="2"/>
    <x v="0"/>
    <x v="51"/>
    <x v="3"/>
    <x v="20"/>
    <s v="Belo Horizonte"/>
    <x v="4"/>
    <n v="300"/>
    <n v="8"/>
    <n v="2400"/>
    <n v="360"/>
    <n v="0.15"/>
  </r>
  <r>
    <x v="3"/>
    <x v="1"/>
    <x v="52"/>
    <x v="3"/>
    <x v="20"/>
    <s v="Belo Horizonte"/>
    <x v="10"/>
    <n v="3200"/>
    <n v="6"/>
    <n v="19200"/>
    <n v="3840"/>
    <n v="0.2"/>
  </r>
  <r>
    <x v="3"/>
    <x v="0"/>
    <x v="53"/>
    <x v="3"/>
    <x v="20"/>
    <s v="Belo Horizonte"/>
    <x v="9"/>
    <n v="5300"/>
    <n v="8"/>
    <n v="42400"/>
    <n v="12720"/>
    <n v="0.3"/>
  </r>
  <r>
    <x v="0"/>
    <x v="1"/>
    <x v="54"/>
    <x v="3"/>
    <x v="20"/>
    <s v="Belo Horizonte"/>
    <x v="3"/>
    <n v="5130"/>
    <n v="4"/>
    <n v="20520"/>
    <n v="8208"/>
    <n v="0.4"/>
  </r>
  <r>
    <x v="1"/>
    <x v="1"/>
    <x v="55"/>
    <x v="3"/>
    <x v="20"/>
    <s v="Belo Horizonte"/>
    <x v="6"/>
    <n v="1500"/>
    <n v="7"/>
    <n v="10500"/>
    <n v="4200"/>
    <n v="0.4"/>
  </r>
  <r>
    <x v="0"/>
    <x v="1"/>
    <x v="56"/>
    <x v="3"/>
    <x v="20"/>
    <s v="Belo Horizonte"/>
    <x v="0"/>
    <n v="8902"/>
    <n v="2"/>
    <n v="17804"/>
    <n v="6231.4"/>
    <n v="0.35"/>
  </r>
  <r>
    <x v="1"/>
    <x v="1"/>
    <x v="57"/>
    <x v="3"/>
    <x v="20"/>
    <s v="Belo Horizonte"/>
    <x v="3"/>
    <n v="5130"/>
    <n v="9"/>
    <n v="46170"/>
    <n v="18468"/>
    <n v="0.4"/>
  </r>
  <r>
    <x v="1"/>
    <x v="0"/>
    <x v="58"/>
    <x v="3"/>
    <x v="20"/>
    <s v="Belo Horizonte"/>
    <x v="9"/>
    <n v="5300"/>
    <n v="1"/>
    <n v="5300"/>
    <n v="1590"/>
    <n v="0.3"/>
  </r>
  <r>
    <x v="0"/>
    <x v="1"/>
    <x v="59"/>
    <x v="3"/>
    <x v="20"/>
    <s v="Belo Horizonte"/>
    <x v="1"/>
    <n v="500"/>
    <n v="3"/>
    <n v="1500"/>
    <n v="375"/>
    <n v="0.25"/>
  </r>
  <r>
    <x v="0"/>
    <x v="0"/>
    <x v="60"/>
    <x v="3"/>
    <x v="20"/>
    <s v="Belo Horizonte"/>
    <x v="11"/>
    <n v="4600"/>
    <n v="11"/>
    <n v="50600"/>
    <n v="12650"/>
    <n v="0.25"/>
  </r>
  <r>
    <x v="0"/>
    <x v="1"/>
    <x v="61"/>
    <x v="3"/>
    <x v="20"/>
    <s v="Belo Horizonte"/>
    <x v="12"/>
    <n v="4500"/>
    <n v="10"/>
    <n v="45000"/>
    <n v="11250"/>
    <n v="0.25"/>
  </r>
  <r>
    <x v="0"/>
    <x v="1"/>
    <x v="62"/>
    <x v="3"/>
    <x v="20"/>
    <s v="Belo Horizonte"/>
    <x v="6"/>
    <n v="1500"/>
    <n v="2"/>
    <n v="3000"/>
    <n v="1200"/>
    <n v="0.4"/>
  </r>
  <r>
    <x v="1"/>
    <x v="1"/>
    <x v="63"/>
    <x v="3"/>
    <x v="20"/>
    <s v="Belo Horizonte"/>
    <x v="3"/>
    <n v="5130"/>
    <n v="7"/>
    <n v="35910"/>
    <n v="14364"/>
    <n v="0.4"/>
  </r>
  <r>
    <x v="3"/>
    <x v="0"/>
    <x v="64"/>
    <x v="3"/>
    <x v="20"/>
    <s v="Belo Horizonte"/>
    <x v="9"/>
    <n v="5300"/>
    <n v="9"/>
    <n v="47700"/>
    <n v="14310"/>
    <n v="0.3"/>
  </r>
  <r>
    <x v="0"/>
    <x v="1"/>
    <x v="65"/>
    <x v="3"/>
    <x v="20"/>
    <s v="Belo Horizonte"/>
    <x v="0"/>
    <n v="8902"/>
    <n v="3"/>
    <n v="26706"/>
    <n v="9347.0999999999985"/>
    <n v="0.35"/>
  </r>
  <r>
    <x v="0"/>
    <x v="1"/>
    <x v="66"/>
    <x v="3"/>
    <x v="20"/>
    <s v="Belo Horizonte"/>
    <x v="11"/>
    <n v="4600"/>
    <n v="1"/>
    <n v="4600"/>
    <n v="1150"/>
    <n v="0.25"/>
  </r>
  <r>
    <x v="0"/>
    <x v="1"/>
    <x v="67"/>
    <x v="3"/>
    <x v="20"/>
    <s v="Belo Horizonte"/>
    <x v="7"/>
    <n v="5340"/>
    <n v="6"/>
    <n v="32040"/>
    <n v="9612"/>
    <n v="0.3"/>
  </r>
  <r>
    <x v="0"/>
    <x v="0"/>
    <x v="68"/>
    <x v="3"/>
    <x v="20"/>
    <s v="Belo Horizonte"/>
    <x v="3"/>
    <n v="5130"/>
    <n v="4"/>
    <n v="20520"/>
    <n v="8208"/>
    <n v="0.4"/>
  </r>
  <r>
    <x v="0"/>
    <x v="1"/>
    <x v="69"/>
    <x v="3"/>
    <x v="20"/>
    <s v="Belo Horizonte"/>
    <x v="3"/>
    <n v="5130"/>
    <n v="12"/>
    <n v="61560"/>
    <n v="24624"/>
    <n v="0.4"/>
  </r>
  <r>
    <x v="2"/>
    <x v="1"/>
    <x v="70"/>
    <x v="3"/>
    <x v="20"/>
    <s v="Belo Horizonte"/>
    <x v="4"/>
    <n v="300"/>
    <n v="9"/>
    <n v="2700"/>
    <n v="405"/>
    <n v="0.15"/>
  </r>
  <r>
    <x v="1"/>
    <x v="1"/>
    <x v="71"/>
    <x v="3"/>
    <x v="20"/>
    <s v="Belo Horizonte"/>
    <x v="9"/>
    <n v="5300"/>
    <n v="11"/>
    <n v="58300"/>
    <n v="17490"/>
    <n v="0.3"/>
  </r>
  <r>
    <x v="0"/>
    <x v="0"/>
    <x v="72"/>
    <x v="3"/>
    <x v="20"/>
    <s v="Belo Horizonte"/>
    <x v="4"/>
    <n v="300"/>
    <n v="2"/>
    <n v="600"/>
    <n v="90"/>
    <n v="0.15"/>
  </r>
  <r>
    <x v="3"/>
    <x v="1"/>
    <x v="73"/>
    <x v="3"/>
    <x v="20"/>
    <s v="Belo Horizonte"/>
    <x v="10"/>
    <n v="3200"/>
    <n v="10"/>
    <n v="32000"/>
    <n v="6400"/>
    <n v="0.2"/>
  </r>
  <r>
    <x v="0"/>
    <x v="1"/>
    <x v="74"/>
    <x v="3"/>
    <x v="20"/>
    <s v="Belo Horizonte"/>
    <x v="7"/>
    <n v="5340"/>
    <n v="3"/>
    <n v="16020"/>
    <n v="4806"/>
    <n v="0.3"/>
  </r>
  <r>
    <x v="2"/>
    <x v="1"/>
    <x v="75"/>
    <x v="3"/>
    <x v="20"/>
    <s v="Belo Horizonte"/>
    <x v="10"/>
    <n v="3200"/>
    <n v="20"/>
    <n v="64000"/>
    <n v="12800"/>
    <n v="0.2"/>
  </r>
  <r>
    <x v="0"/>
    <x v="0"/>
    <x v="76"/>
    <x v="3"/>
    <x v="20"/>
    <s v="Belo Horizonte"/>
    <x v="11"/>
    <n v="4600"/>
    <n v="10"/>
    <n v="46000"/>
    <n v="11500"/>
    <n v="0.25"/>
  </r>
  <r>
    <x v="4"/>
    <x v="0"/>
    <x v="77"/>
    <x v="3"/>
    <x v="20"/>
    <s v="Belo Horizonte"/>
    <x v="9"/>
    <n v="5300"/>
    <n v="12"/>
    <n v="63600"/>
    <n v="19080"/>
    <n v="0.3"/>
  </r>
  <r>
    <x v="0"/>
    <x v="1"/>
    <x v="78"/>
    <x v="3"/>
    <x v="20"/>
    <s v="Belo Horizonte"/>
    <x v="2"/>
    <n v="1200"/>
    <n v="8"/>
    <n v="9600"/>
    <n v="2880"/>
    <n v="0.3"/>
  </r>
  <r>
    <x v="3"/>
    <x v="0"/>
    <x v="79"/>
    <x v="3"/>
    <x v="20"/>
    <s v="Belo Horizonte"/>
    <x v="9"/>
    <n v="5300"/>
    <n v="11"/>
    <n v="58300"/>
    <n v="17490"/>
    <n v="0.3"/>
  </r>
  <r>
    <x v="0"/>
    <x v="1"/>
    <x v="80"/>
    <x v="3"/>
    <x v="20"/>
    <s v="Belo Horizonte"/>
    <x v="9"/>
    <n v="5300"/>
    <n v="9"/>
    <n v="47700"/>
    <n v="14310"/>
    <n v="0.3"/>
  </r>
  <r>
    <x v="4"/>
    <x v="1"/>
    <x v="81"/>
    <x v="3"/>
    <x v="20"/>
    <s v="Belo Horizonte"/>
    <x v="4"/>
    <n v="300"/>
    <n v="5"/>
    <n v="1500"/>
    <n v="225"/>
    <n v="0.15"/>
  </r>
  <r>
    <x v="4"/>
    <x v="0"/>
    <x v="82"/>
    <x v="3"/>
    <x v="20"/>
    <s v="Belo Horizonte"/>
    <x v="0"/>
    <n v="8902"/>
    <n v="8"/>
    <n v="71216"/>
    <n v="24925.599999999999"/>
    <n v="0.35"/>
  </r>
  <r>
    <x v="1"/>
    <x v="1"/>
    <x v="83"/>
    <x v="3"/>
    <x v="20"/>
    <s v="Belo Horizonte"/>
    <x v="8"/>
    <n v="3400"/>
    <n v="6"/>
    <n v="20400"/>
    <n v="7140"/>
    <n v="0.35"/>
  </r>
  <r>
    <x v="2"/>
    <x v="1"/>
    <x v="84"/>
    <x v="3"/>
    <x v="20"/>
    <s v="Belo Horizonte"/>
    <x v="6"/>
    <n v="1500"/>
    <n v="11"/>
    <n v="16500"/>
    <n v="6600"/>
    <n v="0.4"/>
  </r>
  <r>
    <x v="0"/>
    <x v="1"/>
    <x v="85"/>
    <x v="3"/>
    <x v="20"/>
    <s v="Belo Horizonte"/>
    <x v="8"/>
    <n v="3400"/>
    <n v="7"/>
    <n v="23800"/>
    <n v="8330"/>
    <n v="0.35"/>
  </r>
  <r>
    <x v="0"/>
    <x v="1"/>
    <x v="0"/>
    <x v="3"/>
    <x v="22"/>
    <s v="Rio de Janeiro"/>
    <x v="2"/>
    <n v="1200"/>
    <n v="2"/>
    <n v="2400"/>
    <n v="720"/>
    <n v="0.3"/>
  </r>
  <r>
    <x v="2"/>
    <x v="1"/>
    <x v="0"/>
    <x v="3"/>
    <x v="22"/>
    <s v="Rio de Janeiro"/>
    <x v="10"/>
    <n v="3200"/>
    <n v="6"/>
    <n v="19200"/>
    <n v="3840"/>
    <n v="0.2"/>
  </r>
  <r>
    <x v="3"/>
    <x v="1"/>
    <x v="0"/>
    <x v="3"/>
    <x v="22"/>
    <s v="Rio de Janeiro"/>
    <x v="8"/>
    <n v="3400"/>
    <n v="6"/>
    <n v="20400"/>
    <n v="7140"/>
    <n v="0.35"/>
  </r>
  <r>
    <x v="1"/>
    <x v="0"/>
    <x v="1"/>
    <x v="3"/>
    <x v="22"/>
    <s v="Rio de Janeiro"/>
    <x v="3"/>
    <n v="5130"/>
    <n v="4"/>
    <n v="20520"/>
    <n v="8208"/>
    <n v="0.4"/>
  </r>
  <r>
    <x v="2"/>
    <x v="1"/>
    <x v="1"/>
    <x v="3"/>
    <x v="22"/>
    <s v="Rio de Janeiro"/>
    <x v="8"/>
    <n v="3400"/>
    <n v="8"/>
    <n v="27200"/>
    <n v="9520"/>
    <n v="0.35"/>
  </r>
  <r>
    <x v="2"/>
    <x v="1"/>
    <x v="1"/>
    <x v="3"/>
    <x v="22"/>
    <s v="Rio de Janeiro"/>
    <x v="8"/>
    <n v="3400"/>
    <n v="8"/>
    <n v="27200"/>
    <n v="9520"/>
    <n v="0.35"/>
  </r>
  <r>
    <x v="2"/>
    <x v="0"/>
    <x v="2"/>
    <x v="3"/>
    <x v="22"/>
    <s v="Rio de Janeiro"/>
    <x v="2"/>
    <n v="1200"/>
    <n v="12"/>
    <n v="14400"/>
    <n v="4320"/>
    <n v="0.3"/>
  </r>
  <r>
    <x v="0"/>
    <x v="0"/>
    <x v="2"/>
    <x v="3"/>
    <x v="22"/>
    <s v="Rio de Janeiro"/>
    <x v="9"/>
    <n v="5300"/>
    <n v="4"/>
    <n v="21200"/>
    <n v="6360"/>
    <n v="0.3"/>
  </r>
  <r>
    <x v="3"/>
    <x v="1"/>
    <x v="2"/>
    <x v="3"/>
    <x v="22"/>
    <s v="Rio de Janeiro"/>
    <x v="9"/>
    <n v="5300"/>
    <n v="9"/>
    <n v="47700"/>
    <n v="14310"/>
    <n v="0.3"/>
  </r>
  <r>
    <x v="2"/>
    <x v="0"/>
    <x v="3"/>
    <x v="3"/>
    <x v="22"/>
    <s v="Rio de Janeiro"/>
    <x v="5"/>
    <n v="1700"/>
    <n v="6"/>
    <n v="10200"/>
    <n v="5100"/>
    <n v="0.5"/>
  </r>
  <r>
    <x v="0"/>
    <x v="0"/>
    <x v="3"/>
    <x v="3"/>
    <x v="22"/>
    <s v="Rio de Janeiro"/>
    <x v="12"/>
    <n v="4500"/>
    <n v="6"/>
    <n v="27000"/>
    <n v="6750"/>
    <n v="0.25"/>
  </r>
  <r>
    <x v="3"/>
    <x v="0"/>
    <x v="3"/>
    <x v="3"/>
    <x v="22"/>
    <s v="Rio de Janeiro"/>
    <x v="10"/>
    <n v="3200"/>
    <n v="11"/>
    <n v="35200"/>
    <n v="7040"/>
    <n v="0.2"/>
  </r>
  <r>
    <x v="2"/>
    <x v="0"/>
    <x v="4"/>
    <x v="3"/>
    <x v="22"/>
    <s v="Rio de Janeiro"/>
    <x v="1"/>
    <n v="500"/>
    <n v="6"/>
    <n v="3000"/>
    <n v="750"/>
    <n v="0.25"/>
  </r>
  <r>
    <x v="3"/>
    <x v="1"/>
    <x v="4"/>
    <x v="3"/>
    <x v="22"/>
    <s v="Rio de Janeiro"/>
    <x v="3"/>
    <n v="5130"/>
    <n v="4"/>
    <n v="20520"/>
    <n v="8208"/>
    <n v="0.4"/>
  </r>
  <r>
    <x v="2"/>
    <x v="1"/>
    <x v="4"/>
    <x v="3"/>
    <x v="22"/>
    <s v="Rio de Janeiro"/>
    <x v="7"/>
    <n v="5340"/>
    <n v="12"/>
    <n v="64080"/>
    <n v="19224"/>
    <n v="0.3"/>
  </r>
  <r>
    <x v="0"/>
    <x v="1"/>
    <x v="5"/>
    <x v="3"/>
    <x v="22"/>
    <s v="Rio de Janeiro"/>
    <x v="11"/>
    <n v="4600"/>
    <n v="2"/>
    <n v="9200"/>
    <n v="2300"/>
    <n v="0.25"/>
  </r>
  <r>
    <x v="1"/>
    <x v="1"/>
    <x v="5"/>
    <x v="3"/>
    <x v="22"/>
    <s v="Rio de Janeiro"/>
    <x v="8"/>
    <n v="3400"/>
    <n v="10"/>
    <n v="34000"/>
    <n v="11900"/>
    <n v="0.35"/>
  </r>
  <r>
    <x v="4"/>
    <x v="1"/>
    <x v="5"/>
    <x v="3"/>
    <x v="22"/>
    <s v="Rio de Janeiro"/>
    <x v="10"/>
    <n v="3200"/>
    <n v="12"/>
    <n v="38400"/>
    <n v="7680"/>
    <n v="0.2"/>
  </r>
  <r>
    <x v="3"/>
    <x v="1"/>
    <x v="6"/>
    <x v="3"/>
    <x v="22"/>
    <s v="Rio de Janeiro"/>
    <x v="1"/>
    <n v="500"/>
    <n v="9"/>
    <n v="4500"/>
    <n v="1125"/>
    <n v="0.25"/>
  </r>
  <r>
    <x v="4"/>
    <x v="1"/>
    <x v="6"/>
    <x v="3"/>
    <x v="22"/>
    <s v="Rio de Janeiro"/>
    <x v="12"/>
    <n v="4500"/>
    <n v="4"/>
    <n v="18000"/>
    <n v="4500"/>
    <n v="0.25"/>
  </r>
  <r>
    <x v="3"/>
    <x v="1"/>
    <x v="6"/>
    <x v="3"/>
    <x v="22"/>
    <s v="Rio de Janeiro"/>
    <x v="9"/>
    <n v="5300"/>
    <n v="9"/>
    <n v="47700"/>
    <n v="14310"/>
    <n v="0.3"/>
  </r>
  <r>
    <x v="0"/>
    <x v="1"/>
    <x v="7"/>
    <x v="3"/>
    <x v="22"/>
    <s v="Rio de Janeiro"/>
    <x v="1"/>
    <n v="500"/>
    <n v="4"/>
    <n v="2000"/>
    <n v="500"/>
    <n v="0.25"/>
  </r>
  <r>
    <x v="2"/>
    <x v="1"/>
    <x v="7"/>
    <x v="3"/>
    <x v="22"/>
    <s v="Rio de Janeiro"/>
    <x v="5"/>
    <n v="1700"/>
    <n v="6"/>
    <n v="10200"/>
    <n v="5100"/>
    <n v="0.5"/>
  </r>
  <r>
    <x v="0"/>
    <x v="1"/>
    <x v="7"/>
    <x v="3"/>
    <x v="22"/>
    <s v="Rio de Janeiro"/>
    <x v="6"/>
    <n v="1500"/>
    <n v="8"/>
    <n v="12000"/>
    <n v="4800"/>
    <n v="0.4"/>
  </r>
  <r>
    <x v="0"/>
    <x v="1"/>
    <x v="8"/>
    <x v="3"/>
    <x v="22"/>
    <s v="Rio de Janeiro"/>
    <x v="5"/>
    <n v="1700"/>
    <n v="5"/>
    <n v="8500"/>
    <n v="4250"/>
    <n v="0.5"/>
  </r>
  <r>
    <x v="3"/>
    <x v="0"/>
    <x v="8"/>
    <x v="3"/>
    <x v="21"/>
    <s v="Vitória"/>
    <x v="5"/>
    <n v="1700"/>
    <n v="8"/>
    <n v="13600"/>
    <n v="6800"/>
    <n v="0.5"/>
  </r>
  <r>
    <x v="3"/>
    <x v="1"/>
    <x v="8"/>
    <x v="3"/>
    <x v="22"/>
    <s v="Rio de Janeiro"/>
    <x v="9"/>
    <n v="5300"/>
    <n v="9"/>
    <n v="47700"/>
    <n v="14310"/>
    <n v="0.3"/>
  </r>
  <r>
    <x v="2"/>
    <x v="0"/>
    <x v="9"/>
    <x v="3"/>
    <x v="22"/>
    <s v="Rio de Janeiro"/>
    <x v="4"/>
    <n v="300"/>
    <n v="11"/>
    <n v="3300"/>
    <n v="495"/>
    <n v="0.15"/>
  </r>
  <r>
    <x v="4"/>
    <x v="1"/>
    <x v="9"/>
    <x v="3"/>
    <x v="22"/>
    <s v="Rio de Janeiro"/>
    <x v="6"/>
    <n v="1500"/>
    <n v="12"/>
    <n v="18000"/>
    <n v="7200"/>
    <n v="0.4"/>
  </r>
  <r>
    <x v="3"/>
    <x v="1"/>
    <x v="9"/>
    <x v="3"/>
    <x v="22"/>
    <s v="Rio de Janeiro"/>
    <x v="7"/>
    <n v="5340"/>
    <n v="7"/>
    <n v="37380"/>
    <n v="11214"/>
    <n v="0.3"/>
  </r>
  <r>
    <x v="0"/>
    <x v="0"/>
    <x v="10"/>
    <x v="3"/>
    <x v="22"/>
    <s v="Rio de Janeiro"/>
    <x v="2"/>
    <n v="1200"/>
    <n v="5"/>
    <n v="6000"/>
    <n v="1800"/>
    <n v="0.3"/>
  </r>
  <r>
    <x v="3"/>
    <x v="1"/>
    <x v="10"/>
    <x v="3"/>
    <x v="22"/>
    <s v="Rio de Janeiro"/>
    <x v="3"/>
    <n v="5130"/>
    <n v="5"/>
    <n v="25650"/>
    <n v="10260"/>
    <n v="0.4"/>
  </r>
  <r>
    <x v="0"/>
    <x v="0"/>
    <x v="10"/>
    <x v="3"/>
    <x v="22"/>
    <s v="Rio de Janeiro"/>
    <x v="0"/>
    <n v="8902"/>
    <n v="10"/>
    <n v="89020"/>
    <n v="31156.999999999996"/>
    <n v="0.35"/>
  </r>
  <r>
    <x v="2"/>
    <x v="0"/>
    <x v="11"/>
    <x v="3"/>
    <x v="22"/>
    <s v="Rio de Janeiro"/>
    <x v="1"/>
    <n v="500"/>
    <n v="7"/>
    <n v="3500"/>
    <n v="875"/>
    <n v="0.25"/>
  </r>
  <r>
    <x v="2"/>
    <x v="0"/>
    <x v="11"/>
    <x v="3"/>
    <x v="22"/>
    <s v="Rio de Janeiro"/>
    <x v="9"/>
    <n v="5300"/>
    <n v="3"/>
    <n v="15900"/>
    <n v="4770"/>
    <n v="0.3"/>
  </r>
  <r>
    <x v="2"/>
    <x v="0"/>
    <x v="11"/>
    <x v="3"/>
    <x v="22"/>
    <s v="Rio de Janeiro"/>
    <x v="9"/>
    <n v="5300"/>
    <n v="7"/>
    <n v="37100"/>
    <n v="11130"/>
    <n v="0.3"/>
  </r>
  <r>
    <x v="1"/>
    <x v="0"/>
    <x v="12"/>
    <x v="3"/>
    <x v="22"/>
    <s v="Rio de Janeiro"/>
    <x v="1"/>
    <n v="500"/>
    <n v="7"/>
    <n v="3500"/>
    <n v="875"/>
    <n v="0.25"/>
  </r>
  <r>
    <x v="4"/>
    <x v="1"/>
    <x v="12"/>
    <x v="3"/>
    <x v="22"/>
    <s v="Rio de Janeiro"/>
    <x v="2"/>
    <n v="1200"/>
    <n v="4"/>
    <n v="4800"/>
    <n v="1440"/>
    <n v="0.3"/>
  </r>
  <r>
    <x v="0"/>
    <x v="1"/>
    <x v="12"/>
    <x v="3"/>
    <x v="22"/>
    <s v="Rio de Janeiro"/>
    <x v="10"/>
    <n v="3200"/>
    <n v="11"/>
    <n v="35200"/>
    <n v="7040"/>
    <n v="0.2"/>
  </r>
  <r>
    <x v="0"/>
    <x v="1"/>
    <x v="13"/>
    <x v="3"/>
    <x v="22"/>
    <s v="Rio de Janeiro"/>
    <x v="2"/>
    <n v="1200"/>
    <n v="2"/>
    <n v="2400"/>
    <n v="720"/>
    <n v="0.3"/>
  </r>
  <r>
    <x v="1"/>
    <x v="1"/>
    <x v="13"/>
    <x v="3"/>
    <x v="22"/>
    <s v="Rio de Janeiro"/>
    <x v="8"/>
    <n v="3400"/>
    <n v="8"/>
    <n v="27200"/>
    <n v="9520"/>
    <n v="0.35"/>
  </r>
  <r>
    <x v="1"/>
    <x v="1"/>
    <x v="13"/>
    <x v="3"/>
    <x v="22"/>
    <s v="Rio de Janeiro"/>
    <x v="9"/>
    <n v="5300"/>
    <n v="11"/>
    <n v="58300"/>
    <n v="17490"/>
    <n v="0.3"/>
  </r>
  <r>
    <x v="2"/>
    <x v="0"/>
    <x v="14"/>
    <x v="3"/>
    <x v="22"/>
    <s v="Rio de Janeiro"/>
    <x v="5"/>
    <n v="1700"/>
    <n v="1"/>
    <n v="1700"/>
    <n v="850"/>
    <n v="0.5"/>
  </r>
  <r>
    <x v="3"/>
    <x v="1"/>
    <x v="14"/>
    <x v="3"/>
    <x v="22"/>
    <s v="Rio de Janeiro"/>
    <x v="8"/>
    <n v="3400"/>
    <n v="1"/>
    <n v="3400"/>
    <n v="1190"/>
    <n v="0.35"/>
  </r>
  <r>
    <x v="0"/>
    <x v="1"/>
    <x v="14"/>
    <x v="3"/>
    <x v="21"/>
    <s v="Vitória"/>
    <x v="0"/>
    <n v="8902"/>
    <n v="2"/>
    <n v="17804"/>
    <n v="6231.4"/>
    <n v="0.35"/>
  </r>
  <r>
    <x v="0"/>
    <x v="1"/>
    <x v="15"/>
    <x v="3"/>
    <x v="22"/>
    <s v="Rio de Janeiro"/>
    <x v="5"/>
    <n v="1700"/>
    <n v="5"/>
    <n v="8500"/>
    <n v="4250"/>
    <n v="0.5"/>
  </r>
  <r>
    <x v="0"/>
    <x v="0"/>
    <x v="15"/>
    <x v="3"/>
    <x v="22"/>
    <s v="Rio de Janeiro"/>
    <x v="3"/>
    <n v="5130"/>
    <n v="2"/>
    <n v="10260"/>
    <n v="4104"/>
    <n v="0.4"/>
  </r>
  <r>
    <x v="3"/>
    <x v="0"/>
    <x v="15"/>
    <x v="3"/>
    <x v="22"/>
    <s v="Rio de Janeiro"/>
    <x v="3"/>
    <n v="5130"/>
    <n v="6"/>
    <n v="30780"/>
    <n v="12312"/>
    <n v="0.4"/>
  </r>
  <r>
    <x v="1"/>
    <x v="0"/>
    <x v="16"/>
    <x v="3"/>
    <x v="22"/>
    <s v="Rio de Janeiro"/>
    <x v="5"/>
    <n v="1700"/>
    <n v="4"/>
    <n v="6800"/>
    <n v="3400"/>
    <n v="0.5"/>
  </r>
  <r>
    <x v="0"/>
    <x v="0"/>
    <x v="16"/>
    <x v="3"/>
    <x v="22"/>
    <s v="Rio de Janeiro"/>
    <x v="12"/>
    <n v="4500"/>
    <n v="3"/>
    <n v="13500"/>
    <n v="3375"/>
    <n v="0.25"/>
  </r>
  <r>
    <x v="0"/>
    <x v="0"/>
    <x v="16"/>
    <x v="3"/>
    <x v="22"/>
    <s v="Rio de Janeiro"/>
    <x v="9"/>
    <n v="5300"/>
    <n v="12"/>
    <n v="63600"/>
    <n v="19080"/>
    <n v="0.3"/>
  </r>
  <r>
    <x v="0"/>
    <x v="0"/>
    <x v="17"/>
    <x v="3"/>
    <x v="22"/>
    <s v="Rio de Janeiro"/>
    <x v="4"/>
    <n v="300"/>
    <n v="4"/>
    <n v="1200"/>
    <n v="180"/>
    <n v="0.15"/>
  </r>
  <r>
    <x v="2"/>
    <x v="0"/>
    <x v="17"/>
    <x v="3"/>
    <x v="22"/>
    <s v="Rio de Janeiro"/>
    <x v="12"/>
    <n v="4500"/>
    <n v="4"/>
    <n v="18000"/>
    <n v="4500"/>
    <n v="0.25"/>
  </r>
  <r>
    <x v="1"/>
    <x v="1"/>
    <x v="17"/>
    <x v="3"/>
    <x v="22"/>
    <s v="Rio de Janeiro"/>
    <x v="8"/>
    <n v="3400"/>
    <n v="9"/>
    <n v="30600"/>
    <n v="10710"/>
    <n v="0.35"/>
  </r>
  <r>
    <x v="2"/>
    <x v="0"/>
    <x v="18"/>
    <x v="3"/>
    <x v="22"/>
    <s v="Rio de Janeiro"/>
    <x v="4"/>
    <n v="300"/>
    <n v="3"/>
    <n v="900"/>
    <n v="135"/>
    <n v="0.15"/>
  </r>
  <r>
    <x v="3"/>
    <x v="1"/>
    <x v="18"/>
    <x v="3"/>
    <x v="22"/>
    <s v="Rio de Janeiro"/>
    <x v="0"/>
    <n v="8902"/>
    <n v="3"/>
    <n v="26706"/>
    <n v="9347.0999999999985"/>
    <n v="0.35"/>
  </r>
  <r>
    <x v="0"/>
    <x v="0"/>
    <x v="18"/>
    <x v="3"/>
    <x v="22"/>
    <s v="Rio de Janeiro"/>
    <x v="7"/>
    <n v="5340"/>
    <n v="11"/>
    <n v="58740"/>
    <n v="17622"/>
    <n v="0.3"/>
  </r>
  <r>
    <x v="2"/>
    <x v="0"/>
    <x v="19"/>
    <x v="3"/>
    <x v="22"/>
    <s v="Rio de Janeiro"/>
    <x v="3"/>
    <n v="5130"/>
    <n v="9"/>
    <n v="46170"/>
    <n v="18468"/>
    <n v="0.4"/>
  </r>
  <r>
    <x v="0"/>
    <x v="1"/>
    <x v="19"/>
    <x v="3"/>
    <x v="22"/>
    <s v="Rio de Janeiro"/>
    <x v="7"/>
    <n v="5340"/>
    <n v="9"/>
    <n v="48060"/>
    <n v="14418"/>
    <n v="0.3"/>
  </r>
  <r>
    <x v="1"/>
    <x v="1"/>
    <x v="19"/>
    <x v="3"/>
    <x v="21"/>
    <s v="Vitória"/>
    <x v="7"/>
    <n v="5340"/>
    <n v="12"/>
    <n v="64080"/>
    <n v="19224"/>
    <n v="0.3"/>
  </r>
  <r>
    <x v="0"/>
    <x v="1"/>
    <x v="20"/>
    <x v="3"/>
    <x v="22"/>
    <s v="Rio de Janeiro"/>
    <x v="4"/>
    <n v="300"/>
    <n v="12"/>
    <n v="3600"/>
    <n v="540"/>
    <n v="0.15"/>
  </r>
  <r>
    <x v="0"/>
    <x v="1"/>
    <x v="20"/>
    <x v="3"/>
    <x v="22"/>
    <s v="Rio de Janeiro"/>
    <x v="12"/>
    <n v="4500"/>
    <n v="3"/>
    <n v="13500"/>
    <n v="3375"/>
    <n v="0.25"/>
  </r>
  <r>
    <x v="0"/>
    <x v="0"/>
    <x v="20"/>
    <x v="3"/>
    <x v="22"/>
    <s v="Rio de Janeiro"/>
    <x v="5"/>
    <n v="1700"/>
    <n v="12"/>
    <n v="20400"/>
    <n v="10200"/>
    <n v="0.5"/>
  </r>
  <r>
    <x v="0"/>
    <x v="1"/>
    <x v="21"/>
    <x v="3"/>
    <x v="22"/>
    <s v="Rio de Janeiro"/>
    <x v="1"/>
    <n v="500"/>
    <n v="4"/>
    <n v="2000"/>
    <n v="500"/>
    <n v="0.25"/>
  </r>
  <r>
    <x v="4"/>
    <x v="1"/>
    <x v="21"/>
    <x v="3"/>
    <x v="22"/>
    <s v="Rio de Janeiro"/>
    <x v="12"/>
    <n v="4500"/>
    <n v="5"/>
    <n v="22500"/>
    <n v="5625"/>
    <n v="0.25"/>
  </r>
  <r>
    <x v="0"/>
    <x v="1"/>
    <x v="21"/>
    <x v="3"/>
    <x v="22"/>
    <s v="Rio de Janeiro"/>
    <x v="7"/>
    <n v="5340"/>
    <n v="11"/>
    <n v="58740"/>
    <n v="17622"/>
    <n v="0.3"/>
  </r>
  <r>
    <x v="0"/>
    <x v="0"/>
    <x v="22"/>
    <x v="3"/>
    <x v="22"/>
    <s v="Rio de Janeiro"/>
    <x v="5"/>
    <n v="1700"/>
    <n v="5"/>
    <n v="8500"/>
    <n v="4250"/>
    <n v="0.5"/>
  </r>
  <r>
    <x v="2"/>
    <x v="1"/>
    <x v="22"/>
    <x v="3"/>
    <x v="22"/>
    <s v="Rio de Janeiro"/>
    <x v="10"/>
    <n v="3200"/>
    <n v="8"/>
    <n v="25600"/>
    <n v="5120"/>
    <n v="0.2"/>
  </r>
  <r>
    <x v="1"/>
    <x v="1"/>
    <x v="22"/>
    <x v="3"/>
    <x v="22"/>
    <s v="Rio de Janeiro"/>
    <x v="7"/>
    <n v="5340"/>
    <n v="12"/>
    <n v="64080"/>
    <n v="19224"/>
    <n v="0.3"/>
  </r>
  <r>
    <x v="3"/>
    <x v="1"/>
    <x v="23"/>
    <x v="3"/>
    <x v="22"/>
    <s v="Rio de Janeiro"/>
    <x v="2"/>
    <n v="1200"/>
    <n v="8"/>
    <n v="9600"/>
    <n v="2880"/>
    <n v="0.3"/>
  </r>
  <r>
    <x v="1"/>
    <x v="1"/>
    <x v="23"/>
    <x v="3"/>
    <x v="22"/>
    <s v="Rio de Janeiro"/>
    <x v="8"/>
    <n v="3400"/>
    <n v="10"/>
    <n v="34000"/>
    <n v="11900"/>
    <n v="0.35"/>
  </r>
  <r>
    <x v="1"/>
    <x v="1"/>
    <x v="23"/>
    <x v="3"/>
    <x v="22"/>
    <s v="Rio de Janeiro"/>
    <x v="12"/>
    <n v="4500"/>
    <n v="12"/>
    <n v="54000"/>
    <n v="13500"/>
    <n v="0.25"/>
  </r>
  <r>
    <x v="2"/>
    <x v="0"/>
    <x v="24"/>
    <x v="3"/>
    <x v="22"/>
    <s v="Rio de Janeiro"/>
    <x v="12"/>
    <n v="4500"/>
    <n v="5"/>
    <n v="22500"/>
    <n v="5625"/>
    <n v="0.25"/>
  </r>
  <r>
    <x v="0"/>
    <x v="1"/>
    <x v="24"/>
    <x v="3"/>
    <x v="22"/>
    <s v="Rio de Janeiro"/>
    <x v="9"/>
    <n v="5300"/>
    <n v="5"/>
    <n v="26500"/>
    <n v="7950"/>
    <n v="0.3"/>
  </r>
  <r>
    <x v="1"/>
    <x v="1"/>
    <x v="24"/>
    <x v="3"/>
    <x v="22"/>
    <s v="Rio de Janeiro"/>
    <x v="9"/>
    <n v="5300"/>
    <n v="10"/>
    <n v="53000"/>
    <n v="15900"/>
    <n v="0.3"/>
  </r>
  <r>
    <x v="1"/>
    <x v="1"/>
    <x v="25"/>
    <x v="3"/>
    <x v="22"/>
    <s v="Rio de Janeiro"/>
    <x v="9"/>
    <n v="5300"/>
    <n v="7"/>
    <n v="37100"/>
    <n v="11130"/>
    <n v="0.3"/>
  </r>
  <r>
    <x v="2"/>
    <x v="0"/>
    <x v="25"/>
    <x v="3"/>
    <x v="22"/>
    <s v="Rio de Janeiro"/>
    <x v="0"/>
    <n v="8902"/>
    <n v="7"/>
    <n v="62314"/>
    <n v="21809.899999999998"/>
    <n v="0.35"/>
  </r>
  <r>
    <x v="3"/>
    <x v="0"/>
    <x v="25"/>
    <x v="3"/>
    <x v="22"/>
    <s v="Rio de Janeiro"/>
    <x v="0"/>
    <n v="8902"/>
    <n v="9"/>
    <n v="80118"/>
    <n v="28041.3"/>
    <n v="0.35"/>
  </r>
  <r>
    <x v="3"/>
    <x v="0"/>
    <x v="26"/>
    <x v="3"/>
    <x v="22"/>
    <s v="Rio de Janeiro"/>
    <x v="6"/>
    <n v="1500"/>
    <n v="1"/>
    <n v="1500"/>
    <n v="600"/>
    <n v="0.4"/>
  </r>
  <r>
    <x v="0"/>
    <x v="1"/>
    <x v="26"/>
    <x v="3"/>
    <x v="22"/>
    <s v="Rio de Janeiro"/>
    <x v="9"/>
    <n v="5300"/>
    <n v="2"/>
    <n v="10600"/>
    <n v="3180"/>
    <n v="0.3"/>
  </r>
  <r>
    <x v="0"/>
    <x v="1"/>
    <x v="26"/>
    <x v="3"/>
    <x v="21"/>
    <s v="Vitória"/>
    <x v="0"/>
    <n v="8902"/>
    <n v="10"/>
    <n v="89020"/>
    <n v="31156.999999999996"/>
    <n v="0.35"/>
  </r>
  <r>
    <x v="0"/>
    <x v="0"/>
    <x v="27"/>
    <x v="3"/>
    <x v="22"/>
    <s v="Rio de Janeiro"/>
    <x v="6"/>
    <n v="1500"/>
    <n v="3"/>
    <n v="4500"/>
    <n v="1800"/>
    <n v="0.4"/>
  </r>
  <r>
    <x v="0"/>
    <x v="0"/>
    <x v="27"/>
    <x v="3"/>
    <x v="22"/>
    <s v="Rio de Janeiro"/>
    <x v="11"/>
    <n v="4600"/>
    <n v="4"/>
    <n v="18400"/>
    <n v="4600"/>
    <n v="0.25"/>
  </r>
  <r>
    <x v="4"/>
    <x v="1"/>
    <x v="27"/>
    <x v="3"/>
    <x v="22"/>
    <s v="Rio de Janeiro"/>
    <x v="10"/>
    <n v="3200"/>
    <n v="9"/>
    <n v="28800"/>
    <n v="5760"/>
    <n v="0.2"/>
  </r>
  <r>
    <x v="0"/>
    <x v="1"/>
    <x v="28"/>
    <x v="3"/>
    <x v="22"/>
    <s v="Rio de Janeiro"/>
    <x v="2"/>
    <n v="1200"/>
    <n v="1"/>
    <n v="1200"/>
    <n v="360"/>
    <n v="0.3"/>
  </r>
  <r>
    <x v="3"/>
    <x v="0"/>
    <x v="28"/>
    <x v="3"/>
    <x v="22"/>
    <s v="Rio de Janeiro"/>
    <x v="6"/>
    <n v="1500"/>
    <n v="1"/>
    <n v="1500"/>
    <n v="600"/>
    <n v="0.4"/>
  </r>
  <r>
    <x v="0"/>
    <x v="1"/>
    <x v="28"/>
    <x v="3"/>
    <x v="22"/>
    <s v="Rio de Janeiro"/>
    <x v="12"/>
    <n v="4500"/>
    <n v="3"/>
    <n v="13500"/>
    <n v="3375"/>
    <n v="0.25"/>
  </r>
  <r>
    <x v="3"/>
    <x v="1"/>
    <x v="28"/>
    <x v="3"/>
    <x v="22"/>
    <s v="Rio de Janeiro"/>
    <x v="10"/>
    <n v="3200"/>
    <n v="5"/>
    <n v="16000"/>
    <n v="3200"/>
    <n v="0.2"/>
  </r>
  <r>
    <x v="3"/>
    <x v="1"/>
    <x v="28"/>
    <x v="3"/>
    <x v="22"/>
    <s v="Rio de Janeiro"/>
    <x v="0"/>
    <n v="8902"/>
    <n v="3"/>
    <n v="26706"/>
    <n v="9347.0999999999985"/>
    <n v="0.35"/>
  </r>
  <r>
    <x v="0"/>
    <x v="1"/>
    <x v="28"/>
    <x v="3"/>
    <x v="22"/>
    <s v="Rio de Janeiro"/>
    <x v="3"/>
    <n v="5130"/>
    <n v="6"/>
    <n v="30780"/>
    <n v="12312"/>
    <n v="0.4"/>
  </r>
  <r>
    <x v="3"/>
    <x v="1"/>
    <x v="29"/>
    <x v="3"/>
    <x v="22"/>
    <s v="Rio de Janeiro"/>
    <x v="0"/>
    <n v="8902"/>
    <n v="3"/>
    <n v="26706"/>
    <n v="9347.0999999999985"/>
    <n v="0.35"/>
  </r>
  <r>
    <x v="4"/>
    <x v="1"/>
    <x v="29"/>
    <x v="3"/>
    <x v="22"/>
    <s v="Rio de Janeiro"/>
    <x v="10"/>
    <n v="3200"/>
    <n v="9"/>
    <n v="28800"/>
    <n v="5760"/>
    <n v="0.2"/>
  </r>
  <r>
    <x v="3"/>
    <x v="1"/>
    <x v="29"/>
    <x v="3"/>
    <x v="22"/>
    <s v="Rio de Janeiro"/>
    <x v="12"/>
    <n v="4500"/>
    <n v="9"/>
    <n v="40500"/>
    <n v="10125"/>
    <n v="0.25"/>
  </r>
  <r>
    <x v="0"/>
    <x v="1"/>
    <x v="30"/>
    <x v="3"/>
    <x v="22"/>
    <s v="Rio de Janeiro"/>
    <x v="12"/>
    <n v="4500"/>
    <n v="3"/>
    <n v="13500"/>
    <n v="3375"/>
    <n v="0.25"/>
  </r>
  <r>
    <x v="0"/>
    <x v="1"/>
    <x v="30"/>
    <x v="3"/>
    <x v="22"/>
    <s v="Rio de Janeiro"/>
    <x v="9"/>
    <n v="5300"/>
    <n v="5"/>
    <n v="26500"/>
    <n v="7950"/>
    <n v="0.3"/>
  </r>
  <r>
    <x v="2"/>
    <x v="0"/>
    <x v="30"/>
    <x v="3"/>
    <x v="22"/>
    <s v="Rio de Janeiro"/>
    <x v="10"/>
    <n v="3200"/>
    <n v="9"/>
    <n v="28800"/>
    <n v="5760"/>
    <n v="0.2"/>
  </r>
  <r>
    <x v="0"/>
    <x v="0"/>
    <x v="31"/>
    <x v="3"/>
    <x v="22"/>
    <s v="Rio de Janeiro"/>
    <x v="2"/>
    <n v="1200"/>
    <n v="1"/>
    <n v="1200"/>
    <n v="360"/>
    <n v="0.3"/>
  </r>
  <r>
    <x v="3"/>
    <x v="1"/>
    <x v="31"/>
    <x v="3"/>
    <x v="22"/>
    <s v="Rio de Janeiro"/>
    <x v="1"/>
    <n v="500"/>
    <n v="3"/>
    <n v="1500"/>
    <n v="375"/>
    <n v="0.25"/>
  </r>
  <r>
    <x v="0"/>
    <x v="1"/>
    <x v="31"/>
    <x v="3"/>
    <x v="21"/>
    <s v="Vitória"/>
    <x v="12"/>
    <n v="4500"/>
    <n v="1"/>
    <n v="4500"/>
    <n v="1125"/>
    <n v="0.25"/>
  </r>
  <r>
    <x v="0"/>
    <x v="1"/>
    <x v="32"/>
    <x v="3"/>
    <x v="22"/>
    <s v="Rio de Janeiro"/>
    <x v="10"/>
    <n v="3200"/>
    <n v="2"/>
    <n v="6400"/>
    <n v="1280"/>
    <n v="0.2"/>
  </r>
  <r>
    <x v="0"/>
    <x v="1"/>
    <x v="32"/>
    <x v="3"/>
    <x v="22"/>
    <s v="Rio de Janeiro"/>
    <x v="6"/>
    <n v="1500"/>
    <n v="8"/>
    <n v="12000"/>
    <n v="4800"/>
    <n v="0.4"/>
  </r>
  <r>
    <x v="3"/>
    <x v="0"/>
    <x v="32"/>
    <x v="3"/>
    <x v="22"/>
    <s v="Rio de Janeiro"/>
    <x v="0"/>
    <n v="8902"/>
    <n v="5"/>
    <n v="44510"/>
    <n v="15578.499999999998"/>
    <n v="0.35"/>
  </r>
  <r>
    <x v="0"/>
    <x v="1"/>
    <x v="33"/>
    <x v="3"/>
    <x v="22"/>
    <s v="Rio de Janeiro"/>
    <x v="6"/>
    <n v="1500"/>
    <n v="1"/>
    <n v="1500"/>
    <n v="600"/>
    <n v="0.4"/>
  </r>
  <r>
    <x v="0"/>
    <x v="1"/>
    <x v="33"/>
    <x v="3"/>
    <x v="22"/>
    <s v="Rio de Janeiro"/>
    <x v="9"/>
    <n v="5300"/>
    <n v="5"/>
    <n v="26500"/>
    <n v="7950"/>
    <n v="0.3"/>
  </r>
  <r>
    <x v="0"/>
    <x v="1"/>
    <x v="33"/>
    <x v="3"/>
    <x v="22"/>
    <s v="Rio de Janeiro"/>
    <x v="7"/>
    <n v="5340"/>
    <n v="11"/>
    <n v="58740"/>
    <n v="17622"/>
    <n v="0.3"/>
  </r>
  <r>
    <x v="0"/>
    <x v="1"/>
    <x v="34"/>
    <x v="3"/>
    <x v="22"/>
    <s v="Rio de Janeiro"/>
    <x v="9"/>
    <n v="5300"/>
    <n v="1"/>
    <n v="5300"/>
    <n v="1590"/>
    <n v="0.3"/>
  </r>
  <r>
    <x v="2"/>
    <x v="1"/>
    <x v="34"/>
    <x v="3"/>
    <x v="22"/>
    <s v="Rio de Janeiro"/>
    <x v="12"/>
    <n v="4500"/>
    <n v="5"/>
    <n v="22500"/>
    <n v="5625"/>
    <n v="0.25"/>
  </r>
  <r>
    <x v="0"/>
    <x v="0"/>
    <x v="34"/>
    <x v="3"/>
    <x v="22"/>
    <s v="Rio de Janeiro"/>
    <x v="0"/>
    <n v="8902"/>
    <n v="3"/>
    <n v="26706"/>
    <n v="9347.0999999999985"/>
    <n v="0.35"/>
  </r>
  <r>
    <x v="2"/>
    <x v="1"/>
    <x v="35"/>
    <x v="3"/>
    <x v="22"/>
    <s v="Rio de Janeiro"/>
    <x v="10"/>
    <n v="3200"/>
    <n v="9"/>
    <n v="28800"/>
    <n v="5760"/>
    <n v="0.2"/>
  </r>
  <r>
    <x v="0"/>
    <x v="1"/>
    <x v="35"/>
    <x v="3"/>
    <x v="22"/>
    <s v="Rio de Janeiro"/>
    <x v="7"/>
    <n v="5340"/>
    <n v="8"/>
    <n v="42720"/>
    <n v="12816"/>
    <n v="0.3"/>
  </r>
  <r>
    <x v="3"/>
    <x v="1"/>
    <x v="35"/>
    <x v="3"/>
    <x v="22"/>
    <s v="Rio de Janeiro"/>
    <x v="0"/>
    <n v="8902"/>
    <n v="9"/>
    <n v="80118"/>
    <n v="28041.3"/>
    <n v="0.35"/>
  </r>
  <r>
    <x v="0"/>
    <x v="1"/>
    <x v="36"/>
    <x v="3"/>
    <x v="22"/>
    <s v="Rio de Janeiro"/>
    <x v="11"/>
    <n v="4600"/>
    <n v="1"/>
    <n v="4600"/>
    <n v="1150"/>
    <n v="0.25"/>
  </r>
  <r>
    <x v="3"/>
    <x v="0"/>
    <x v="36"/>
    <x v="3"/>
    <x v="22"/>
    <s v="Rio de Janeiro"/>
    <x v="6"/>
    <n v="1500"/>
    <n v="6"/>
    <n v="9000"/>
    <n v="3600"/>
    <n v="0.4"/>
  </r>
  <r>
    <x v="0"/>
    <x v="1"/>
    <x v="36"/>
    <x v="3"/>
    <x v="22"/>
    <s v="Rio de Janeiro"/>
    <x v="12"/>
    <n v="4500"/>
    <n v="7"/>
    <n v="31500"/>
    <n v="7875"/>
    <n v="0.25"/>
  </r>
  <r>
    <x v="2"/>
    <x v="1"/>
    <x v="37"/>
    <x v="3"/>
    <x v="22"/>
    <s v="Rio de Janeiro"/>
    <x v="4"/>
    <n v="300"/>
    <n v="3"/>
    <n v="900"/>
    <n v="135"/>
    <n v="0.15"/>
  </r>
  <r>
    <x v="2"/>
    <x v="0"/>
    <x v="37"/>
    <x v="3"/>
    <x v="22"/>
    <s v="Rio de Janeiro"/>
    <x v="7"/>
    <n v="5340"/>
    <n v="5"/>
    <n v="26700"/>
    <n v="8010"/>
    <n v="0.3"/>
  </r>
  <r>
    <x v="1"/>
    <x v="1"/>
    <x v="37"/>
    <x v="3"/>
    <x v="21"/>
    <s v="Vitória"/>
    <x v="12"/>
    <n v="4500"/>
    <n v="11"/>
    <n v="49500"/>
    <n v="12375"/>
    <n v="0.25"/>
  </r>
  <r>
    <x v="3"/>
    <x v="1"/>
    <x v="38"/>
    <x v="3"/>
    <x v="22"/>
    <s v="Rio de Janeiro"/>
    <x v="1"/>
    <n v="500"/>
    <n v="5"/>
    <n v="2500"/>
    <n v="625"/>
    <n v="0.25"/>
  </r>
  <r>
    <x v="0"/>
    <x v="0"/>
    <x v="38"/>
    <x v="3"/>
    <x v="22"/>
    <s v="Rio de Janeiro"/>
    <x v="3"/>
    <n v="5130"/>
    <n v="4"/>
    <n v="20520"/>
    <n v="8208"/>
    <n v="0.4"/>
  </r>
  <r>
    <x v="0"/>
    <x v="1"/>
    <x v="38"/>
    <x v="3"/>
    <x v="22"/>
    <s v="Rio de Janeiro"/>
    <x v="0"/>
    <n v="8902"/>
    <n v="8"/>
    <n v="71216"/>
    <n v="24925.599999999999"/>
    <n v="0.35"/>
  </r>
  <r>
    <x v="3"/>
    <x v="1"/>
    <x v="39"/>
    <x v="3"/>
    <x v="22"/>
    <s v="Rio de Janeiro"/>
    <x v="2"/>
    <n v="1200"/>
    <n v="7"/>
    <n v="8400"/>
    <n v="2520"/>
    <n v="0.3"/>
  </r>
  <r>
    <x v="1"/>
    <x v="1"/>
    <x v="39"/>
    <x v="3"/>
    <x v="22"/>
    <s v="Rio de Janeiro"/>
    <x v="10"/>
    <n v="3200"/>
    <n v="12"/>
    <n v="38400"/>
    <n v="7680"/>
    <n v="0.2"/>
  </r>
  <r>
    <x v="0"/>
    <x v="1"/>
    <x v="39"/>
    <x v="3"/>
    <x v="22"/>
    <s v="Rio de Janeiro"/>
    <x v="7"/>
    <n v="5340"/>
    <n v="11"/>
    <n v="58740"/>
    <n v="17622"/>
    <n v="0.3"/>
  </r>
  <r>
    <x v="3"/>
    <x v="1"/>
    <x v="40"/>
    <x v="3"/>
    <x v="22"/>
    <s v="Rio de Janeiro"/>
    <x v="1"/>
    <n v="500"/>
    <n v="5"/>
    <n v="2500"/>
    <n v="625"/>
    <n v="0.25"/>
  </r>
  <r>
    <x v="4"/>
    <x v="1"/>
    <x v="40"/>
    <x v="3"/>
    <x v="22"/>
    <s v="Rio de Janeiro"/>
    <x v="10"/>
    <n v="3200"/>
    <n v="2"/>
    <n v="6400"/>
    <n v="1280"/>
    <n v="0.2"/>
  </r>
  <r>
    <x v="0"/>
    <x v="1"/>
    <x v="40"/>
    <x v="3"/>
    <x v="22"/>
    <s v="Rio de Janeiro"/>
    <x v="7"/>
    <n v="5340"/>
    <n v="6"/>
    <n v="32040"/>
    <n v="9612"/>
    <n v="0.3"/>
  </r>
  <r>
    <x v="0"/>
    <x v="1"/>
    <x v="41"/>
    <x v="3"/>
    <x v="22"/>
    <s v="Rio de Janeiro"/>
    <x v="4"/>
    <n v="300"/>
    <n v="6"/>
    <n v="1800"/>
    <n v="270"/>
    <n v="0.15"/>
  </r>
  <r>
    <x v="0"/>
    <x v="1"/>
    <x v="41"/>
    <x v="3"/>
    <x v="22"/>
    <s v="Rio de Janeiro"/>
    <x v="3"/>
    <n v="5130"/>
    <n v="1"/>
    <n v="5130"/>
    <n v="2052"/>
    <n v="0.4"/>
  </r>
  <r>
    <x v="1"/>
    <x v="1"/>
    <x v="41"/>
    <x v="3"/>
    <x v="22"/>
    <s v="Rio de Janeiro"/>
    <x v="10"/>
    <n v="3200"/>
    <n v="4"/>
    <n v="12800"/>
    <n v="2560"/>
    <n v="0.2"/>
  </r>
  <r>
    <x v="0"/>
    <x v="1"/>
    <x v="42"/>
    <x v="3"/>
    <x v="22"/>
    <s v="Rio de Janeiro"/>
    <x v="3"/>
    <n v="5130"/>
    <n v="4"/>
    <n v="20520"/>
    <n v="8208"/>
    <n v="0.4"/>
  </r>
  <r>
    <x v="0"/>
    <x v="0"/>
    <x v="42"/>
    <x v="3"/>
    <x v="22"/>
    <s v="Rio de Janeiro"/>
    <x v="11"/>
    <n v="4600"/>
    <n v="7"/>
    <n v="32200"/>
    <n v="8050"/>
    <n v="0.25"/>
  </r>
  <r>
    <x v="0"/>
    <x v="0"/>
    <x v="42"/>
    <x v="3"/>
    <x v="22"/>
    <s v="Rio de Janeiro"/>
    <x v="11"/>
    <n v="4600"/>
    <n v="7"/>
    <n v="32200"/>
    <n v="8050"/>
    <n v="0.25"/>
  </r>
  <r>
    <x v="4"/>
    <x v="0"/>
    <x v="43"/>
    <x v="3"/>
    <x v="22"/>
    <s v="Rio de Janeiro"/>
    <x v="4"/>
    <n v="300"/>
    <n v="8"/>
    <n v="2400"/>
    <n v="360"/>
    <n v="0.15"/>
  </r>
  <r>
    <x v="2"/>
    <x v="1"/>
    <x v="43"/>
    <x v="3"/>
    <x v="22"/>
    <s v="Rio de Janeiro"/>
    <x v="11"/>
    <n v="4600"/>
    <n v="2"/>
    <n v="9200"/>
    <n v="2300"/>
    <n v="0.25"/>
  </r>
  <r>
    <x v="0"/>
    <x v="1"/>
    <x v="43"/>
    <x v="3"/>
    <x v="22"/>
    <s v="Rio de Janeiro"/>
    <x v="6"/>
    <n v="1500"/>
    <n v="9"/>
    <n v="13500"/>
    <n v="5400"/>
    <n v="0.4"/>
  </r>
  <r>
    <x v="0"/>
    <x v="0"/>
    <x v="44"/>
    <x v="3"/>
    <x v="22"/>
    <s v="Rio de Janeiro"/>
    <x v="11"/>
    <n v="4600"/>
    <n v="4"/>
    <n v="18400"/>
    <n v="4600"/>
    <n v="0.25"/>
  </r>
  <r>
    <x v="2"/>
    <x v="1"/>
    <x v="44"/>
    <x v="3"/>
    <x v="22"/>
    <s v="Rio de Janeiro"/>
    <x v="10"/>
    <n v="3200"/>
    <n v="8"/>
    <n v="25600"/>
    <n v="5120"/>
    <n v="0.2"/>
  </r>
  <r>
    <x v="0"/>
    <x v="1"/>
    <x v="44"/>
    <x v="3"/>
    <x v="22"/>
    <s v="Rio de Janeiro"/>
    <x v="0"/>
    <n v="8902"/>
    <n v="4"/>
    <n v="35608"/>
    <n v="12462.8"/>
    <n v="0.35"/>
  </r>
  <r>
    <x v="3"/>
    <x v="0"/>
    <x v="45"/>
    <x v="3"/>
    <x v="22"/>
    <s v="Rio de Janeiro"/>
    <x v="4"/>
    <n v="300"/>
    <n v="7"/>
    <n v="2100"/>
    <n v="315"/>
    <n v="0.15"/>
  </r>
  <r>
    <x v="0"/>
    <x v="1"/>
    <x v="45"/>
    <x v="3"/>
    <x v="22"/>
    <s v="Rio de Janeiro"/>
    <x v="6"/>
    <n v="1500"/>
    <n v="6"/>
    <n v="9000"/>
    <n v="3600"/>
    <n v="0.4"/>
  </r>
  <r>
    <x v="1"/>
    <x v="1"/>
    <x v="45"/>
    <x v="3"/>
    <x v="22"/>
    <s v="Rio de Janeiro"/>
    <x v="12"/>
    <n v="4500"/>
    <n v="4"/>
    <n v="18000"/>
    <n v="4500"/>
    <n v="0.25"/>
  </r>
  <r>
    <x v="1"/>
    <x v="1"/>
    <x v="46"/>
    <x v="3"/>
    <x v="22"/>
    <s v="Rio de Janeiro"/>
    <x v="1"/>
    <n v="500"/>
    <n v="7"/>
    <n v="3500"/>
    <n v="875"/>
    <n v="0.25"/>
  </r>
  <r>
    <x v="4"/>
    <x v="1"/>
    <x v="46"/>
    <x v="3"/>
    <x v="22"/>
    <s v="Rio de Janeiro"/>
    <x v="6"/>
    <n v="1500"/>
    <n v="11"/>
    <n v="16500"/>
    <n v="6600"/>
    <n v="0.4"/>
  </r>
  <r>
    <x v="2"/>
    <x v="1"/>
    <x v="46"/>
    <x v="3"/>
    <x v="22"/>
    <s v="Rio de Janeiro"/>
    <x v="9"/>
    <n v="5300"/>
    <n v="4"/>
    <n v="21200"/>
    <n v="6360"/>
    <n v="0.3"/>
  </r>
  <r>
    <x v="0"/>
    <x v="1"/>
    <x v="47"/>
    <x v="3"/>
    <x v="22"/>
    <s v="Rio de Janeiro"/>
    <x v="4"/>
    <n v="300"/>
    <n v="5"/>
    <n v="1500"/>
    <n v="225"/>
    <n v="0.15"/>
  </r>
  <r>
    <x v="0"/>
    <x v="1"/>
    <x v="47"/>
    <x v="3"/>
    <x v="22"/>
    <s v="Rio de Janeiro"/>
    <x v="8"/>
    <n v="3400"/>
    <n v="6"/>
    <n v="20400"/>
    <n v="7140"/>
    <n v="0.35"/>
  </r>
  <r>
    <x v="3"/>
    <x v="0"/>
    <x v="47"/>
    <x v="3"/>
    <x v="22"/>
    <s v="Rio de Janeiro"/>
    <x v="12"/>
    <n v="4500"/>
    <n v="10"/>
    <n v="45000"/>
    <n v="11250"/>
    <n v="0.25"/>
  </r>
  <r>
    <x v="2"/>
    <x v="1"/>
    <x v="48"/>
    <x v="3"/>
    <x v="22"/>
    <s v="Rio de Janeiro"/>
    <x v="6"/>
    <n v="1500"/>
    <n v="3"/>
    <n v="4500"/>
    <n v="1800"/>
    <n v="0.4"/>
  </r>
  <r>
    <x v="0"/>
    <x v="0"/>
    <x v="48"/>
    <x v="3"/>
    <x v="22"/>
    <s v="Rio de Janeiro"/>
    <x v="11"/>
    <n v="4600"/>
    <n v="1"/>
    <n v="4600"/>
    <n v="1150"/>
    <n v="0.25"/>
  </r>
  <r>
    <x v="0"/>
    <x v="0"/>
    <x v="48"/>
    <x v="3"/>
    <x v="22"/>
    <s v="Rio de Janeiro"/>
    <x v="8"/>
    <n v="3400"/>
    <n v="11"/>
    <n v="37400"/>
    <n v="13090"/>
    <n v="0.35"/>
  </r>
  <r>
    <x v="1"/>
    <x v="1"/>
    <x v="49"/>
    <x v="3"/>
    <x v="22"/>
    <s v="Rio de Janeiro"/>
    <x v="7"/>
    <n v="5340"/>
    <n v="5"/>
    <n v="26700"/>
    <n v="8010"/>
    <n v="0.3"/>
  </r>
  <r>
    <x v="3"/>
    <x v="0"/>
    <x v="49"/>
    <x v="3"/>
    <x v="22"/>
    <s v="Rio de Janeiro"/>
    <x v="12"/>
    <n v="4500"/>
    <n v="12"/>
    <n v="54000"/>
    <n v="13500"/>
    <n v="0.25"/>
  </r>
  <r>
    <x v="0"/>
    <x v="1"/>
    <x v="49"/>
    <x v="3"/>
    <x v="22"/>
    <s v="Rio de Janeiro"/>
    <x v="9"/>
    <n v="5300"/>
    <n v="12"/>
    <n v="63600"/>
    <n v="19080"/>
    <n v="0.3"/>
  </r>
  <r>
    <x v="0"/>
    <x v="1"/>
    <x v="50"/>
    <x v="3"/>
    <x v="21"/>
    <s v="Vitória"/>
    <x v="6"/>
    <n v="1500"/>
    <n v="1"/>
    <n v="1500"/>
    <n v="600"/>
    <n v="0.4"/>
  </r>
  <r>
    <x v="3"/>
    <x v="0"/>
    <x v="50"/>
    <x v="3"/>
    <x v="22"/>
    <s v="Rio de Janeiro"/>
    <x v="5"/>
    <n v="1700"/>
    <n v="4"/>
    <n v="6800"/>
    <n v="3400"/>
    <n v="0.5"/>
  </r>
  <r>
    <x v="3"/>
    <x v="1"/>
    <x v="50"/>
    <x v="3"/>
    <x v="22"/>
    <s v="Rio de Janeiro"/>
    <x v="7"/>
    <n v="5340"/>
    <n v="12"/>
    <n v="64080"/>
    <n v="19224"/>
    <n v="0.3"/>
  </r>
  <r>
    <x v="2"/>
    <x v="0"/>
    <x v="51"/>
    <x v="3"/>
    <x v="22"/>
    <s v="Rio de Janeiro"/>
    <x v="3"/>
    <n v="5130"/>
    <n v="9"/>
    <n v="46170"/>
    <n v="18468"/>
    <n v="0.4"/>
  </r>
  <r>
    <x v="2"/>
    <x v="1"/>
    <x v="51"/>
    <x v="3"/>
    <x v="22"/>
    <s v="Rio de Janeiro"/>
    <x v="7"/>
    <n v="5340"/>
    <n v="9"/>
    <n v="48060"/>
    <n v="14418"/>
    <n v="0.3"/>
  </r>
  <r>
    <x v="4"/>
    <x v="1"/>
    <x v="51"/>
    <x v="3"/>
    <x v="22"/>
    <s v="Rio de Janeiro"/>
    <x v="3"/>
    <n v="5130"/>
    <n v="11"/>
    <n v="56430"/>
    <n v="22572"/>
    <n v="0.4"/>
  </r>
  <r>
    <x v="0"/>
    <x v="0"/>
    <x v="52"/>
    <x v="3"/>
    <x v="22"/>
    <s v="Rio de Janeiro"/>
    <x v="8"/>
    <n v="3400"/>
    <n v="7"/>
    <n v="23800"/>
    <n v="8330"/>
    <n v="0.35"/>
  </r>
  <r>
    <x v="1"/>
    <x v="1"/>
    <x v="52"/>
    <x v="3"/>
    <x v="22"/>
    <s v="Rio de Janeiro"/>
    <x v="9"/>
    <n v="5300"/>
    <n v="7"/>
    <n v="37100"/>
    <n v="11130"/>
    <n v="0.3"/>
  </r>
  <r>
    <x v="3"/>
    <x v="0"/>
    <x v="52"/>
    <x v="3"/>
    <x v="22"/>
    <s v="Rio de Janeiro"/>
    <x v="12"/>
    <n v="4500"/>
    <n v="11"/>
    <n v="49500"/>
    <n v="12375"/>
    <n v="0.25"/>
  </r>
  <r>
    <x v="0"/>
    <x v="1"/>
    <x v="53"/>
    <x v="3"/>
    <x v="22"/>
    <s v="Rio de Janeiro"/>
    <x v="6"/>
    <n v="1500"/>
    <n v="6"/>
    <n v="9000"/>
    <n v="3600"/>
    <n v="0.4"/>
  </r>
  <r>
    <x v="3"/>
    <x v="1"/>
    <x v="53"/>
    <x v="3"/>
    <x v="22"/>
    <s v="Rio de Janeiro"/>
    <x v="8"/>
    <n v="3400"/>
    <n v="10"/>
    <n v="34000"/>
    <n v="11900"/>
    <n v="0.35"/>
  </r>
  <r>
    <x v="3"/>
    <x v="1"/>
    <x v="53"/>
    <x v="3"/>
    <x v="22"/>
    <s v="Rio de Janeiro"/>
    <x v="9"/>
    <n v="5300"/>
    <n v="7"/>
    <n v="37100"/>
    <n v="11130"/>
    <n v="0.3"/>
  </r>
  <r>
    <x v="3"/>
    <x v="1"/>
    <x v="54"/>
    <x v="3"/>
    <x v="22"/>
    <s v="Rio de Janeiro"/>
    <x v="5"/>
    <n v="1700"/>
    <n v="4"/>
    <n v="6800"/>
    <n v="3400"/>
    <n v="0.5"/>
  </r>
  <r>
    <x v="2"/>
    <x v="1"/>
    <x v="54"/>
    <x v="3"/>
    <x v="22"/>
    <s v="Rio de Janeiro"/>
    <x v="11"/>
    <n v="4600"/>
    <n v="2"/>
    <n v="9200"/>
    <n v="2300"/>
    <n v="0.25"/>
  </r>
  <r>
    <x v="1"/>
    <x v="1"/>
    <x v="54"/>
    <x v="3"/>
    <x v="22"/>
    <s v="Rio de Janeiro"/>
    <x v="6"/>
    <n v="1500"/>
    <n v="7"/>
    <n v="10500"/>
    <n v="4200"/>
    <n v="0.4"/>
  </r>
  <r>
    <x v="3"/>
    <x v="1"/>
    <x v="55"/>
    <x v="3"/>
    <x v="22"/>
    <s v="Rio de Janeiro"/>
    <x v="5"/>
    <n v="1700"/>
    <n v="1"/>
    <n v="1700"/>
    <n v="850"/>
    <n v="0.5"/>
  </r>
  <r>
    <x v="2"/>
    <x v="1"/>
    <x v="55"/>
    <x v="3"/>
    <x v="22"/>
    <s v="Rio de Janeiro"/>
    <x v="9"/>
    <n v="5300"/>
    <n v="1"/>
    <n v="5300"/>
    <n v="1590"/>
    <n v="0.3"/>
  </r>
  <r>
    <x v="0"/>
    <x v="1"/>
    <x v="55"/>
    <x v="3"/>
    <x v="22"/>
    <s v="Rio de Janeiro"/>
    <x v="1"/>
    <n v="500"/>
    <n v="11"/>
    <n v="5500"/>
    <n v="1375"/>
    <n v="0.25"/>
  </r>
  <r>
    <x v="0"/>
    <x v="0"/>
    <x v="56"/>
    <x v="3"/>
    <x v="22"/>
    <s v="Rio de Janeiro"/>
    <x v="10"/>
    <n v="3200"/>
    <n v="3"/>
    <n v="9600"/>
    <n v="1920"/>
    <n v="0.2"/>
  </r>
  <r>
    <x v="3"/>
    <x v="1"/>
    <x v="56"/>
    <x v="3"/>
    <x v="22"/>
    <s v="Rio de Janeiro"/>
    <x v="12"/>
    <n v="4500"/>
    <n v="4"/>
    <n v="18000"/>
    <n v="4500"/>
    <n v="0.25"/>
  </r>
  <r>
    <x v="3"/>
    <x v="1"/>
    <x v="56"/>
    <x v="3"/>
    <x v="22"/>
    <s v="Rio de Janeiro"/>
    <x v="0"/>
    <n v="8902"/>
    <n v="7"/>
    <n v="62314"/>
    <n v="21809.899999999998"/>
    <n v="0.35"/>
  </r>
  <r>
    <x v="2"/>
    <x v="1"/>
    <x v="57"/>
    <x v="3"/>
    <x v="22"/>
    <s v="Rio de Janeiro"/>
    <x v="11"/>
    <n v="4600"/>
    <n v="2"/>
    <n v="9200"/>
    <n v="2300"/>
    <n v="0.25"/>
  </r>
  <r>
    <x v="0"/>
    <x v="1"/>
    <x v="57"/>
    <x v="3"/>
    <x v="22"/>
    <s v="Rio de Janeiro"/>
    <x v="5"/>
    <n v="1700"/>
    <n v="12"/>
    <n v="20400"/>
    <n v="10200"/>
    <n v="0.5"/>
  </r>
  <r>
    <x v="0"/>
    <x v="1"/>
    <x v="57"/>
    <x v="3"/>
    <x v="22"/>
    <s v="Rio de Janeiro"/>
    <x v="11"/>
    <n v="4600"/>
    <n v="6"/>
    <n v="27600"/>
    <n v="6900"/>
    <n v="0.25"/>
  </r>
  <r>
    <x v="0"/>
    <x v="1"/>
    <x v="58"/>
    <x v="3"/>
    <x v="22"/>
    <s v="Rio de Janeiro"/>
    <x v="4"/>
    <n v="300"/>
    <n v="12"/>
    <n v="3600"/>
    <n v="540"/>
    <n v="0.15"/>
  </r>
  <r>
    <x v="0"/>
    <x v="1"/>
    <x v="58"/>
    <x v="3"/>
    <x v="22"/>
    <s v="Rio de Janeiro"/>
    <x v="12"/>
    <n v="4500"/>
    <n v="6"/>
    <n v="27000"/>
    <n v="6750"/>
    <n v="0.25"/>
  </r>
  <r>
    <x v="1"/>
    <x v="1"/>
    <x v="58"/>
    <x v="3"/>
    <x v="22"/>
    <s v="Rio de Janeiro"/>
    <x v="8"/>
    <n v="3400"/>
    <n v="9"/>
    <n v="30600"/>
    <n v="10710"/>
    <n v="0.35"/>
  </r>
  <r>
    <x v="0"/>
    <x v="1"/>
    <x v="59"/>
    <x v="3"/>
    <x v="22"/>
    <s v="Rio de Janeiro"/>
    <x v="8"/>
    <n v="3400"/>
    <n v="4"/>
    <n v="13600"/>
    <n v="4760"/>
    <n v="0.35"/>
  </r>
  <r>
    <x v="0"/>
    <x v="0"/>
    <x v="59"/>
    <x v="3"/>
    <x v="22"/>
    <s v="Rio de Janeiro"/>
    <x v="0"/>
    <n v="8902"/>
    <n v="2"/>
    <n v="17804"/>
    <n v="6231.4"/>
    <n v="0.35"/>
  </r>
  <r>
    <x v="4"/>
    <x v="1"/>
    <x v="59"/>
    <x v="3"/>
    <x v="22"/>
    <s v="Rio de Janeiro"/>
    <x v="11"/>
    <n v="4600"/>
    <n v="7"/>
    <n v="32200"/>
    <n v="8050"/>
    <n v="0.25"/>
  </r>
  <r>
    <x v="3"/>
    <x v="1"/>
    <x v="60"/>
    <x v="3"/>
    <x v="22"/>
    <s v="Rio de Janeiro"/>
    <x v="4"/>
    <n v="300"/>
    <n v="10"/>
    <n v="3000"/>
    <n v="450"/>
    <n v="0.15"/>
  </r>
  <r>
    <x v="0"/>
    <x v="1"/>
    <x v="60"/>
    <x v="3"/>
    <x v="22"/>
    <s v="Rio de Janeiro"/>
    <x v="8"/>
    <n v="3400"/>
    <n v="1"/>
    <n v="3400"/>
    <n v="1190"/>
    <n v="0.35"/>
  </r>
  <r>
    <x v="0"/>
    <x v="0"/>
    <x v="60"/>
    <x v="3"/>
    <x v="22"/>
    <s v="Rio de Janeiro"/>
    <x v="8"/>
    <n v="3400"/>
    <n v="6"/>
    <n v="20400"/>
    <n v="7140"/>
    <n v="0.35"/>
  </r>
  <r>
    <x v="1"/>
    <x v="1"/>
    <x v="61"/>
    <x v="3"/>
    <x v="22"/>
    <s v="Rio de Janeiro"/>
    <x v="6"/>
    <n v="1500"/>
    <n v="3"/>
    <n v="4500"/>
    <n v="1800"/>
    <n v="0.4"/>
  </r>
  <r>
    <x v="3"/>
    <x v="1"/>
    <x v="61"/>
    <x v="3"/>
    <x v="22"/>
    <s v="Rio de Janeiro"/>
    <x v="2"/>
    <n v="1200"/>
    <n v="7"/>
    <n v="8400"/>
    <n v="2520"/>
    <n v="0.3"/>
  </r>
  <r>
    <x v="1"/>
    <x v="1"/>
    <x v="61"/>
    <x v="3"/>
    <x v="22"/>
    <s v="Rio de Janeiro"/>
    <x v="11"/>
    <n v="4600"/>
    <n v="9"/>
    <n v="41400"/>
    <n v="10350"/>
    <n v="0.25"/>
  </r>
  <r>
    <x v="3"/>
    <x v="1"/>
    <x v="62"/>
    <x v="3"/>
    <x v="22"/>
    <s v="Rio de Janeiro"/>
    <x v="1"/>
    <n v="500"/>
    <n v="7"/>
    <n v="3500"/>
    <n v="875"/>
    <n v="0.25"/>
  </r>
  <r>
    <x v="1"/>
    <x v="1"/>
    <x v="62"/>
    <x v="3"/>
    <x v="22"/>
    <s v="Rio de Janeiro"/>
    <x v="6"/>
    <n v="1500"/>
    <n v="7"/>
    <n v="10500"/>
    <n v="4200"/>
    <n v="0.4"/>
  </r>
  <r>
    <x v="2"/>
    <x v="0"/>
    <x v="62"/>
    <x v="3"/>
    <x v="22"/>
    <s v="Rio de Janeiro"/>
    <x v="11"/>
    <n v="4600"/>
    <n v="7"/>
    <n v="32200"/>
    <n v="8050"/>
    <n v="0.25"/>
  </r>
  <r>
    <x v="0"/>
    <x v="1"/>
    <x v="63"/>
    <x v="3"/>
    <x v="22"/>
    <s v="Rio de Janeiro"/>
    <x v="5"/>
    <n v="1700"/>
    <n v="5"/>
    <n v="8500"/>
    <n v="4250"/>
    <n v="0.5"/>
  </r>
  <r>
    <x v="2"/>
    <x v="1"/>
    <x v="63"/>
    <x v="3"/>
    <x v="22"/>
    <s v="Rio de Janeiro"/>
    <x v="7"/>
    <n v="5340"/>
    <n v="8"/>
    <n v="42720"/>
    <n v="12816"/>
    <n v="0.3"/>
  </r>
  <r>
    <x v="0"/>
    <x v="1"/>
    <x v="63"/>
    <x v="3"/>
    <x v="22"/>
    <s v="Rio de Janeiro"/>
    <x v="12"/>
    <n v="4500"/>
    <n v="10"/>
    <n v="45000"/>
    <n v="11250"/>
    <n v="0.25"/>
  </r>
  <r>
    <x v="2"/>
    <x v="0"/>
    <x v="64"/>
    <x v="3"/>
    <x v="22"/>
    <s v="Rio de Janeiro"/>
    <x v="2"/>
    <n v="1200"/>
    <n v="1"/>
    <n v="1200"/>
    <n v="360"/>
    <n v="0.3"/>
  </r>
  <r>
    <x v="3"/>
    <x v="1"/>
    <x v="64"/>
    <x v="3"/>
    <x v="22"/>
    <s v="Rio de Janeiro"/>
    <x v="5"/>
    <n v="1700"/>
    <n v="1"/>
    <n v="1700"/>
    <n v="850"/>
    <n v="0.5"/>
  </r>
  <r>
    <x v="3"/>
    <x v="0"/>
    <x v="64"/>
    <x v="3"/>
    <x v="22"/>
    <s v="Rio de Janeiro"/>
    <x v="1"/>
    <n v="500"/>
    <n v="9"/>
    <n v="4500"/>
    <n v="1125"/>
    <n v="0.25"/>
  </r>
  <r>
    <x v="0"/>
    <x v="1"/>
    <x v="65"/>
    <x v="3"/>
    <x v="22"/>
    <s v="Rio de Janeiro"/>
    <x v="1"/>
    <n v="500"/>
    <n v="6"/>
    <n v="3000"/>
    <n v="750"/>
    <n v="0.25"/>
  </r>
  <r>
    <x v="2"/>
    <x v="0"/>
    <x v="65"/>
    <x v="3"/>
    <x v="22"/>
    <s v="Rio de Janeiro"/>
    <x v="9"/>
    <n v="5300"/>
    <n v="3"/>
    <n v="15900"/>
    <n v="4770"/>
    <n v="0.3"/>
  </r>
  <r>
    <x v="0"/>
    <x v="1"/>
    <x v="65"/>
    <x v="3"/>
    <x v="22"/>
    <s v="Rio de Janeiro"/>
    <x v="12"/>
    <n v="4500"/>
    <n v="7"/>
    <n v="31500"/>
    <n v="7875"/>
    <n v="0.25"/>
  </r>
  <r>
    <x v="0"/>
    <x v="1"/>
    <x v="66"/>
    <x v="3"/>
    <x v="22"/>
    <s v="Rio de Janeiro"/>
    <x v="1"/>
    <n v="500"/>
    <n v="1"/>
    <n v="500"/>
    <n v="125"/>
    <n v="0.25"/>
  </r>
  <r>
    <x v="4"/>
    <x v="1"/>
    <x v="66"/>
    <x v="3"/>
    <x v="22"/>
    <s v="Rio de Janeiro"/>
    <x v="6"/>
    <n v="1500"/>
    <n v="5"/>
    <n v="7500"/>
    <n v="3000"/>
    <n v="0.4"/>
  </r>
  <r>
    <x v="3"/>
    <x v="0"/>
    <x v="66"/>
    <x v="3"/>
    <x v="22"/>
    <s v="Rio de Janeiro"/>
    <x v="0"/>
    <n v="8902"/>
    <n v="12"/>
    <n v="106824"/>
    <n v="37388.399999999994"/>
    <n v="0.35"/>
  </r>
  <r>
    <x v="3"/>
    <x v="1"/>
    <x v="67"/>
    <x v="3"/>
    <x v="22"/>
    <s v="Rio de Janeiro"/>
    <x v="5"/>
    <n v="1700"/>
    <n v="1"/>
    <n v="1700"/>
    <n v="850"/>
    <n v="0.5"/>
  </r>
  <r>
    <x v="3"/>
    <x v="0"/>
    <x v="67"/>
    <x v="3"/>
    <x v="22"/>
    <s v="Rio de Janeiro"/>
    <x v="8"/>
    <n v="3400"/>
    <n v="2"/>
    <n v="6800"/>
    <n v="2380"/>
    <n v="0.35"/>
  </r>
  <r>
    <x v="0"/>
    <x v="1"/>
    <x v="67"/>
    <x v="3"/>
    <x v="22"/>
    <s v="Rio de Janeiro"/>
    <x v="9"/>
    <n v="5300"/>
    <n v="9"/>
    <n v="47700"/>
    <n v="14310"/>
    <n v="0.3"/>
  </r>
  <r>
    <x v="3"/>
    <x v="1"/>
    <x v="68"/>
    <x v="3"/>
    <x v="22"/>
    <s v="Rio de Janeiro"/>
    <x v="12"/>
    <n v="4500"/>
    <n v="1"/>
    <n v="4500"/>
    <n v="1125"/>
    <n v="0.25"/>
  </r>
  <r>
    <x v="1"/>
    <x v="1"/>
    <x v="68"/>
    <x v="3"/>
    <x v="22"/>
    <s v="Rio de Janeiro"/>
    <x v="2"/>
    <n v="1200"/>
    <n v="4"/>
    <n v="4800"/>
    <n v="1440"/>
    <n v="0.3"/>
  </r>
  <r>
    <x v="3"/>
    <x v="1"/>
    <x v="68"/>
    <x v="3"/>
    <x v="22"/>
    <s v="Rio de Janeiro"/>
    <x v="6"/>
    <n v="1500"/>
    <n v="7"/>
    <n v="10500"/>
    <n v="4200"/>
    <n v="0.4"/>
  </r>
  <r>
    <x v="0"/>
    <x v="0"/>
    <x v="69"/>
    <x v="3"/>
    <x v="22"/>
    <s v="Rio de Janeiro"/>
    <x v="4"/>
    <n v="300"/>
    <n v="12"/>
    <n v="3600"/>
    <n v="540"/>
    <n v="0.15"/>
  </r>
  <r>
    <x v="4"/>
    <x v="1"/>
    <x v="69"/>
    <x v="3"/>
    <x v="22"/>
    <s v="Rio de Janeiro"/>
    <x v="5"/>
    <n v="1700"/>
    <n v="12"/>
    <n v="20400"/>
    <n v="10200"/>
    <n v="0.5"/>
  </r>
  <r>
    <x v="3"/>
    <x v="1"/>
    <x v="69"/>
    <x v="3"/>
    <x v="22"/>
    <s v="Rio de Janeiro"/>
    <x v="7"/>
    <n v="5340"/>
    <n v="4"/>
    <n v="21360"/>
    <n v="6408"/>
    <n v="0.3"/>
  </r>
  <r>
    <x v="4"/>
    <x v="1"/>
    <x v="70"/>
    <x v="3"/>
    <x v="22"/>
    <s v="Rio de Janeiro"/>
    <x v="5"/>
    <n v="1700"/>
    <n v="11"/>
    <n v="18700"/>
    <n v="9350"/>
    <n v="0.5"/>
  </r>
  <r>
    <x v="3"/>
    <x v="0"/>
    <x v="70"/>
    <x v="3"/>
    <x v="22"/>
    <s v="Rio de Janeiro"/>
    <x v="7"/>
    <n v="5340"/>
    <n v="4"/>
    <n v="21360"/>
    <n v="6408"/>
    <n v="0.3"/>
  </r>
  <r>
    <x v="3"/>
    <x v="1"/>
    <x v="70"/>
    <x v="3"/>
    <x v="22"/>
    <s v="Rio de Janeiro"/>
    <x v="8"/>
    <n v="3400"/>
    <n v="9"/>
    <n v="30600"/>
    <n v="10710"/>
    <n v="0.35"/>
  </r>
  <r>
    <x v="1"/>
    <x v="1"/>
    <x v="71"/>
    <x v="3"/>
    <x v="22"/>
    <s v="Rio de Janeiro"/>
    <x v="11"/>
    <n v="4600"/>
    <n v="2"/>
    <n v="9200"/>
    <n v="2300"/>
    <n v="0.25"/>
  </r>
  <r>
    <x v="1"/>
    <x v="1"/>
    <x v="71"/>
    <x v="3"/>
    <x v="22"/>
    <s v="Rio de Janeiro"/>
    <x v="7"/>
    <n v="5340"/>
    <n v="5"/>
    <n v="26700"/>
    <n v="8010"/>
    <n v="0.3"/>
  </r>
  <r>
    <x v="4"/>
    <x v="0"/>
    <x v="71"/>
    <x v="3"/>
    <x v="22"/>
    <s v="Rio de Janeiro"/>
    <x v="3"/>
    <n v="5130"/>
    <n v="12"/>
    <n v="61560"/>
    <n v="24624"/>
    <n v="0.4"/>
  </r>
  <r>
    <x v="0"/>
    <x v="1"/>
    <x v="72"/>
    <x v="3"/>
    <x v="22"/>
    <s v="Rio de Janeiro"/>
    <x v="6"/>
    <n v="1500"/>
    <n v="2"/>
    <n v="3000"/>
    <n v="1200"/>
    <n v="0.4"/>
  </r>
  <r>
    <x v="0"/>
    <x v="0"/>
    <x v="72"/>
    <x v="3"/>
    <x v="22"/>
    <s v="Rio de Janeiro"/>
    <x v="5"/>
    <n v="1700"/>
    <n v="5"/>
    <n v="8500"/>
    <n v="4250"/>
    <n v="0.5"/>
  </r>
  <r>
    <x v="0"/>
    <x v="0"/>
    <x v="72"/>
    <x v="3"/>
    <x v="22"/>
    <s v="Rio de Janeiro"/>
    <x v="5"/>
    <n v="1700"/>
    <n v="10"/>
    <n v="17000"/>
    <n v="8500"/>
    <n v="0.5"/>
  </r>
  <r>
    <x v="3"/>
    <x v="1"/>
    <x v="73"/>
    <x v="3"/>
    <x v="22"/>
    <s v="Rio de Janeiro"/>
    <x v="2"/>
    <n v="1200"/>
    <n v="4"/>
    <n v="4800"/>
    <n v="1440"/>
    <n v="0.3"/>
  </r>
  <r>
    <x v="0"/>
    <x v="1"/>
    <x v="73"/>
    <x v="3"/>
    <x v="22"/>
    <s v="Rio de Janeiro"/>
    <x v="11"/>
    <n v="4600"/>
    <n v="3"/>
    <n v="13800"/>
    <n v="3450"/>
    <n v="0.25"/>
  </r>
  <r>
    <x v="3"/>
    <x v="0"/>
    <x v="73"/>
    <x v="3"/>
    <x v="22"/>
    <s v="Rio de Janeiro"/>
    <x v="6"/>
    <n v="1500"/>
    <n v="10"/>
    <n v="15000"/>
    <n v="6000"/>
    <n v="0.4"/>
  </r>
  <r>
    <x v="2"/>
    <x v="0"/>
    <x v="74"/>
    <x v="3"/>
    <x v="22"/>
    <s v="Rio de Janeiro"/>
    <x v="5"/>
    <n v="1700"/>
    <n v="12"/>
    <n v="20400"/>
    <n v="10200"/>
    <n v="0.5"/>
  </r>
  <r>
    <x v="3"/>
    <x v="1"/>
    <x v="74"/>
    <x v="3"/>
    <x v="22"/>
    <s v="Rio de Janeiro"/>
    <x v="8"/>
    <n v="3400"/>
    <n v="9"/>
    <n v="30600"/>
    <n v="10710"/>
    <n v="0.35"/>
  </r>
  <r>
    <x v="3"/>
    <x v="0"/>
    <x v="74"/>
    <x v="3"/>
    <x v="22"/>
    <s v="Rio de Janeiro"/>
    <x v="8"/>
    <n v="3400"/>
    <n v="10"/>
    <n v="34000"/>
    <n v="11900"/>
    <n v="0.35"/>
  </r>
  <r>
    <x v="3"/>
    <x v="0"/>
    <x v="75"/>
    <x v="3"/>
    <x v="22"/>
    <s v="Rio de Janeiro"/>
    <x v="1"/>
    <n v="500"/>
    <n v="7"/>
    <n v="3500"/>
    <n v="875"/>
    <n v="0.25"/>
  </r>
  <r>
    <x v="0"/>
    <x v="1"/>
    <x v="75"/>
    <x v="3"/>
    <x v="22"/>
    <s v="Rio de Janeiro"/>
    <x v="5"/>
    <n v="1700"/>
    <n v="5"/>
    <n v="8500"/>
    <n v="4250"/>
    <n v="0.5"/>
  </r>
  <r>
    <x v="0"/>
    <x v="1"/>
    <x v="75"/>
    <x v="3"/>
    <x v="22"/>
    <s v="Rio de Janeiro"/>
    <x v="7"/>
    <n v="5340"/>
    <n v="13"/>
    <n v="69420"/>
    <n v="20826"/>
    <n v="0.3"/>
  </r>
  <r>
    <x v="0"/>
    <x v="0"/>
    <x v="76"/>
    <x v="3"/>
    <x v="22"/>
    <s v="Rio de Janeiro"/>
    <x v="5"/>
    <n v="1700"/>
    <n v="3"/>
    <n v="5100"/>
    <n v="2550"/>
    <n v="0.5"/>
  </r>
  <r>
    <x v="3"/>
    <x v="1"/>
    <x v="76"/>
    <x v="3"/>
    <x v="22"/>
    <s v="Rio de Janeiro"/>
    <x v="2"/>
    <n v="1200"/>
    <n v="7"/>
    <n v="8400"/>
    <n v="2520"/>
    <n v="0.3"/>
  </r>
  <r>
    <x v="0"/>
    <x v="1"/>
    <x v="76"/>
    <x v="3"/>
    <x v="22"/>
    <s v="Rio de Janeiro"/>
    <x v="11"/>
    <n v="4600"/>
    <n v="5"/>
    <n v="23000"/>
    <n v="5750"/>
    <n v="0.25"/>
  </r>
  <r>
    <x v="3"/>
    <x v="0"/>
    <x v="77"/>
    <x v="3"/>
    <x v="22"/>
    <s v="Rio de Janeiro"/>
    <x v="7"/>
    <n v="5340"/>
    <n v="10"/>
    <n v="53400"/>
    <n v="16020"/>
    <n v="0.3"/>
  </r>
  <r>
    <x v="0"/>
    <x v="1"/>
    <x v="77"/>
    <x v="3"/>
    <x v="22"/>
    <s v="Rio de Janeiro"/>
    <x v="7"/>
    <n v="5340"/>
    <n v="10"/>
    <n v="53400"/>
    <n v="16020"/>
    <n v="0.3"/>
  </r>
  <r>
    <x v="0"/>
    <x v="1"/>
    <x v="77"/>
    <x v="3"/>
    <x v="22"/>
    <s v="Rio de Janeiro"/>
    <x v="9"/>
    <n v="5300"/>
    <n v="12"/>
    <n v="63600"/>
    <n v="19080"/>
    <n v="0.3"/>
  </r>
  <r>
    <x v="0"/>
    <x v="1"/>
    <x v="78"/>
    <x v="3"/>
    <x v="22"/>
    <s v="Rio de Janeiro"/>
    <x v="10"/>
    <n v="3200"/>
    <n v="3"/>
    <n v="9600"/>
    <n v="1920"/>
    <n v="0.2"/>
  </r>
  <r>
    <x v="3"/>
    <x v="0"/>
    <x v="78"/>
    <x v="3"/>
    <x v="22"/>
    <s v="Rio de Janeiro"/>
    <x v="6"/>
    <n v="1500"/>
    <n v="7"/>
    <n v="10500"/>
    <n v="4200"/>
    <n v="0.4"/>
  </r>
  <r>
    <x v="0"/>
    <x v="0"/>
    <x v="78"/>
    <x v="3"/>
    <x v="22"/>
    <s v="Rio de Janeiro"/>
    <x v="9"/>
    <n v="5300"/>
    <n v="5"/>
    <n v="26500"/>
    <n v="7950"/>
    <n v="0.3"/>
  </r>
  <r>
    <x v="4"/>
    <x v="1"/>
    <x v="79"/>
    <x v="3"/>
    <x v="22"/>
    <s v="Rio de Janeiro"/>
    <x v="3"/>
    <n v="5130"/>
    <n v="3"/>
    <n v="15390"/>
    <n v="6156"/>
    <n v="0.4"/>
  </r>
  <r>
    <x v="3"/>
    <x v="1"/>
    <x v="79"/>
    <x v="3"/>
    <x v="22"/>
    <s v="Rio de Janeiro"/>
    <x v="12"/>
    <n v="4500"/>
    <n v="4"/>
    <n v="18000"/>
    <n v="4500"/>
    <n v="0.25"/>
  </r>
  <r>
    <x v="0"/>
    <x v="1"/>
    <x v="79"/>
    <x v="3"/>
    <x v="22"/>
    <s v="Rio de Janeiro"/>
    <x v="7"/>
    <n v="5340"/>
    <n v="7"/>
    <n v="37380"/>
    <n v="11214"/>
    <n v="0.3"/>
  </r>
  <r>
    <x v="2"/>
    <x v="1"/>
    <x v="80"/>
    <x v="3"/>
    <x v="22"/>
    <s v="Rio de Janeiro"/>
    <x v="8"/>
    <n v="3400"/>
    <n v="1"/>
    <n v="3400"/>
    <n v="1190"/>
    <n v="0.35"/>
  </r>
  <r>
    <x v="0"/>
    <x v="1"/>
    <x v="80"/>
    <x v="3"/>
    <x v="22"/>
    <s v="Rio de Janeiro"/>
    <x v="12"/>
    <n v="4500"/>
    <n v="9"/>
    <n v="40500"/>
    <n v="10125"/>
    <n v="0.25"/>
  </r>
  <r>
    <x v="4"/>
    <x v="1"/>
    <x v="80"/>
    <x v="3"/>
    <x v="22"/>
    <s v="Rio de Janeiro"/>
    <x v="9"/>
    <n v="5300"/>
    <n v="12"/>
    <n v="63600"/>
    <n v="19080"/>
    <n v="0.3"/>
  </r>
  <r>
    <x v="0"/>
    <x v="1"/>
    <x v="81"/>
    <x v="3"/>
    <x v="22"/>
    <s v="Rio de Janeiro"/>
    <x v="5"/>
    <n v="1700"/>
    <n v="5"/>
    <n v="8500"/>
    <n v="4250"/>
    <n v="0.5"/>
  </r>
  <r>
    <x v="3"/>
    <x v="1"/>
    <x v="81"/>
    <x v="3"/>
    <x v="22"/>
    <s v="Rio de Janeiro"/>
    <x v="10"/>
    <n v="3200"/>
    <n v="10"/>
    <n v="32000"/>
    <n v="6400"/>
    <n v="0.2"/>
  </r>
  <r>
    <x v="0"/>
    <x v="0"/>
    <x v="81"/>
    <x v="3"/>
    <x v="22"/>
    <s v="Rio de Janeiro"/>
    <x v="8"/>
    <n v="3400"/>
    <n v="12"/>
    <n v="40800"/>
    <n v="14280"/>
    <n v="0.35"/>
  </r>
  <r>
    <x v="0"/>
    <x v="1"/>
    <x v="82"/>
    <x v="3"/>
    <x v="22"/>
    <s v="Rio de Janeiro"/>
    <x v="5"/>
    <n v="1700"/>
    <n v="8"/>
    <n v="13600"/>
    <n v="6800"/>
    <n v="0.5"/>
  </r>
  <r>
    <x v="0"/>
    <x v="1"/>
    <x v="82"/>
    <x v="3"/>
    <x v="22"/>
    <s v="Rio de Janeiro"/>
    <x v="8"/>
    <n v="3400"/>
    <n v="5"/>
    <n v="17000"/>
    <n v="5950"/>
    <n v="0.35"/>
  </r>
  <r>
    <x v="0"/>
    <x v="0"/>
    <x v="82"/>
    <x v="3"/>
    <x v="22"/>
    <s v="Rio de Janeiro"/>
    <x v="11"/>
    <n v="4600"/>
    <n v="4"/>
    <n v="18400"/>
    <n v="4600"/>
    <n v="0.25"/>
  </r>
  <r>
    <x v="3"/>
    <x v="0"/>
    <x v="83"/>
    <x v="3"/>
    <x v="22"/>
    <s v="Rio de Janeiro"/>
    <x v="6"/>
    <n v="1500"/>
    <n v="7"/>
    <n v="10500"/>
    <n v="4200"/>
    <n v="0.4"/>
  </r>
  <r>
    <x v="1"/>
    <x v="1"/>
    <x v="83"/>
    <x v="3"/>
    <x v="22"/>
    <s v="Rio de Janeiro"/>
    <x v="10"/>
    <n v="3200"/>
    <n v="4"/>
    <n v="12800"/>
    <n v="2560"/>
    <n v="0.2"/>
  </r>
  <r>
    <x v="0"/>
    <x v="1"/>
    <x v="83"/>
    <x v="3"/>
    <x v="22"/>
    <s v="Rio de Janeiro"/>
    <x v="7"/>
    <n v="5340"/>
    <n v="3"/>
    <n v="16020"/>
    <n v="4806"/>
    <n v="0.3"/>
  </r>
  <r>
    <x v="3"/>
    <x v="1"/>
    <x v="84"/>
    <x v="3"/>
    <x v="22"/>
    <s v="Rio de Janeiro"/>
    <x v="6"/>
    <n v="1500"/>
    <n v="7"/>
    <n v="10500"/>
    <n v="4200"/>
    <n v="0.4"/>
  </r>
  <r>
    <x v="4"/>
    <x v="1"/>
    <x v="84"/>
    <x v="3"/>
    <x v="22"/>
    <s v="Rio de Janeiro"/>
    <x v="5"/>
    <n v="1700"/>
    <n v="15"/>
    <n v="25500"/>
    <n v="12750"/>
    <n v="0.5"/>
  </r>
  <r>
    <x v="4"/>
    <x v="0"/>
    <x v="84"/>
    <x v="3"/>
    <x v="22"/>
    <s v="Rio de Janeiro"/>
    <x v="3"/>
    <n v="5130"/>
    <n v="12"/>
    <n v="61560"/>
    <n v="24624"/>
    <n v="0.4"/>
  </r>
  <r>
    <x v="3"/>
    <x v="0"/>
    <x v="85"/>
    <x v="3"/>
    <x v="22"/>
    <s v="Rio de Janeiro"/>
    <x v="5"/>
    <n v="1700"/>
    <n v="1"/>
    <n v="1700"/>
    <n v="850"/>
    <n v="0.5"/>
  </r>
  <r>
    <x v="3"/>
    <x v="1"/>
    <x v="85"/>
    <x v="3"/>
    <x v="22"/>
    <s v="Rio de Janeiro"/>
    <x v="10"/>
    <n v="3200"/>
    <n v="8"/>
    <n v="25600"/>
    <n v="5120"/>
    <n v="0.2"/>
  </r>
  <r>
    <x v="4"/>
    <x v="0"/>
    <x v="85"/>
    <x v="3"/>
    <x v="22"/>
    <s v="Rio de Janeiro"/>
    <x v="12"/>
    <n v="4500"/>
    <n v="16"/>
    <n v="72000"/>
    <n v="18000"/>
    <n v="0.25"/>
  </r>
  <r>
    <x v="3"/>
    <x v="1"/>
    <x v="0"/>
    <x v="3"/>
    <x v="23"/>
    <s v="São Paulo"/>
    <x v="8"/>
    <n v="3400"/>
    <n v="1"/>
    <n v="3400"/>
    <n v="1190"/>
    <n v="0.35"/>
  </r>
  <r>
    <x v="0"/>
    <x v="1"/>
    <x v="0"/>
    <x v="3"/>
    <x v="23"/>
    <s v="São Paulo"/>
    <x v="1"/>
    <n v="500"/>
    <n v="8"/>
    <n v="4000"/>
    <n v="1000"/>
    <n v="0.25"/>
  </r>
  <r>
    <x v="0"/>
    <x v="1"/>
    <x v="0"/>
    <x v="3"/>
    <x v="23"/>
    <s v="São Paulo"/>
    <x v="3"/>
    <n v="5130"/>
    <n v="9"/>
    <n v="46170"/>
    <n v="18468"/>
    <n v="0.4"/>
  </r>
  <r>
    <x v="2"/>
    <x v="0"/>
    <x v="0"/>
    <x v="3"/>
    <x v="23"/>
    <s v="São Paulo"/>
    <x v="12"/>
    <n v="4500"/>
    <n v="12"/>
    <n v="54000"/>
    <n v="13500"/>
    <n v="0.25"/>
  </r>
  <r>
    <x v="2"/>
    <x v="1"/>
    <x v="1"/>
    <x v="3"/>
    <x v="23"/>
    <s v="São Paulo"/>
    <x v="4"/>
    <n v="300"/>
    <n v="10"/>
    <n v="3000"/>
    <n v="450"/>
    <n v="0.15"/>
  </r>
  <r>
    <x v="3"/>
    <x v="1"/>
    <x v="1"/>
    <x v="3"/>
    <x v="23"/>
    <s v="São Paulo"/>
    <x v="2"/>
    <n v="1200"/>
    <n v="8"/>
    <n v="9600"/>
    <n v="2880"/>
    <n v="0.3"/>
  </r>
  <r>
    <x v="1"/>
    <x v="1"/>
    <x v="1"/>
    <x v="3"/>
    <x v="23"/>
    <s v="São Paulo"/>
    <x v="8"/>
    <n v="3400"/>
    <n v="10"/>
    <n v="34000"/>
    <n v="11900"/>
    <n v="0.35"/>
  </r>
  <r>
    <x v="1"/>
    <x v="1"/>
    <x v="1"/>
    <x v="3"/>
    <x v="23"/>
    <s v="São Paulo"/>
    <x v="0"/>
    <n v="8902"/>
    <n v="12"/>
    <n v="106824"/>
    <n v="37388.399999999994"/>
    <n v="0.35"/>
  </r>
  <r>
    <x v="1"/>
    <x v="1"/>
    <x v="2"/>
    <x v="3"/>
    <x v="23"/>
    <s v="São Paulo"/>
    <x v="12"/>
    <n v="4500"/>
    <n v="1"/>
    <n v="4500"/>
    <n v="1125"/>
    <n v="0.25"/>
  </r>
  <r>
    <x v="1"/>
    <x v="0"/>
    <x v="2"/>
    <x v="3"/>
    <x v="23"/>
    <s v="São Paulo"/>
    <x v="8"/>
    <n v="3400"/>
    <n v="4"/>
    <n v="13600"/>
    <n v="4760"/>
    <n v="0.35"/>
  </r>
  <r>
    <x v="2"/>
    <x v="1"/>
    <x v="2"/>
    <x v="3"/>
    <x v="23"/>
    <s v="São Paulo"/>
    <x v="7"/>
    <n v="5340"/>
    <n v="4"/>
    <n v="21360"/>
    <n v="6408"/>
    <n v="0.3"/>
  </r>
  <r>
    <x v="1"/>
    <x v="1"/>
    <x v="2"/>
    <x v="3"/>
    <x v="23"/>
    <s v="São Paulo"/>
    <x v="11"/>
    <n v="4600"/>
    <n v="9"/>
    <n v="41400"/>
    <n v="10350"/>
    <n v="0.25"/>
  </r>
  <r>
    <x v="1"/>
    <x v="1"/>
    <x v="3"/>
    <x v="3"/>
    <x v="23"/>
    <s v="São Paulo"/>
    <x v="1"/>
    <n v="500"/>
    <n v="3"/>
    <n v="1500"/>
    <n v="375"/>
    <n v="0.25"/>
  </r>
  <r>
    <x v="2"/>
    <x v="1"/>
    <x v="3"/>
    <x v="3"/>
    <x v="23"/>
    <s v="São Paulo"/>
    <x v="10"/>
    <n v="3200"/>
    <n v="6"/>
    <n v="19200"/>
    <n v="3840"/>
    <n v="0.2"/>
  </r>
  <r>
    <x v="0"/>
    <x v="1"/>
    <x v="3"/>
    <x v="3"/>
    <x v="23"/>
    <s v="São Paulo"/>
    <x v="11"/>
    <n v="4600"/>
    <n v="7"/>
    <n v="32200"/>
    <n v="8050"/>
    <n v="0.25"/>
  </r>
  <r>
    <x v="1"/>
    <x v="1"/>
    <x v="3"/>
    <x v="3"/>
    <x v="23"/>
    <s v="São Paulo"/>
    <x v="9"/>
    <n v="5300"/>
    <n v="10"/>
    <n v="53000"/>
    <n v="15900"/>
    <n v="0.3"/>
  </r>
  <r>
    <x v="0"/>
    <x v="1"/>
    <x v="4"/>
    <x v="3"/>
    <x v="23"/>
    <s v="São Paulo"/>
    <x v="3"/>
    <n v="5130"/>
    <n v="3"/>
    <n v="15390"/>
    <n v="6156"/>
    <n v="0.4"/>
  </r>
  <r>
    <x v="1"/>
    <x v="1"/>
    <x v="4"/>
    <x v="3"/>
    <x v="23"/>
    <s v="São Paulo"/>
    <x v="8"/>
    <n v="3400"/>
    <n v="5"/>
    <n v="17000"/>
    <n v="5950"/>
    <n v="0.35"/>
  </r>
  <r>
    <x v="2"/>
    <x v="0"/>
    <x v="4"/>
    <x v="3"/>
    <x v="23"/>
    <s v="São Paulo"/>
    <x v="0"/>
    <n v="8902"/>
    <n v="5"/>
    <n v="44510"/>
    <n v="15578.499999999998"/>
    <n v="0.35"/>
  </r>
  <r>
    <x v="0"/>
    <x v="1"/>
    <x v="4"/>
    <x v="3"/>
    <x v="23"/>
    <s v="São Paulo"/>
    <x v="7"/>
    <n v="5340"/>
    <n v="9"/>
    <n v="48060"/>
    <n v="14418"/>
    <n v="0.3"/>
  </r>
  <r>
    <x v="0"/>
    <x v="1"/>
    <x v="5"/>
    <x v="3"/>
    <x v="23"/>
    <s v="São Paulo"/>
    <x v="3"/>
    <n v="5130"/>
    <n v="3"/>
    <n v="15390"/>
    <n v="6156"/>
    <n v="0.4"/>
  </r>
  <r>
    <x v="0"/>
    <x v="1"/>
    <x v="5"/>
    <x v="3"/>
    <x v="23"/>
    <s v="São Paulo"/>
    <x v="11"/>
    <n v="4600"/>
    <n v="7"/>
    <n v="32200"/>
    <n v="8050"/>
    <n v="0.25"/>
  </r>
  <r>
    <x v="3"/>
    <x v="0"/>
    <x v="5"/>
    <x v="3"/>
    <x v="23"/>
    <s v="São Paulo"/>
    <x v="7"/>
    <n v="5340"/>
    <n v="10"/>
    <n v="53400"/>
    <n v="16020"/>
    <n v="0.3"/>
  </r>
  <r>
    <x v="0"/>
    <x v="1"/>
    <x v="5"/>
    <x v="3"/>
    <x v="23"/>
    <s v="São Paulo"/>
    <x v="11"/>
    <n v="4600"/>
    <n v="12"/>
    <n v="55200"/>
    <n v="13800"/>
    <n v="0.25"/>
  </r>
  <r>
    <x v="3"/>
    <x v="1"/>
    <x v="6"/>
    <x v="3"/>
    <x v="23"/>
    <s v="São Paulo"/>
    <x v="6"/>
    <n v="1500"/>
    <n v="3"/>
    <n v="4500"/>
    <n v="1800"/>
    <n v="0.4"/>
  </r>
  <r>
    <x v="3"/>
    <x v="1"/>
    <x v="6"/>
    <x v="3"/>
    <x v="23"/>
    <s v="São Paulo"/>
    <x v="5"/>
    <n v="1700"/>
    <n v="8"/>
    <n v="13600"/>
    <n v="6800"/>
    <n v="0.5"/>
  </r>
  <r>
    <x v="1"/>
    <x v="0"/>
    <x v="6"/>
    <x v="3"/>
    <x v="23"/>
    <s v="São Paulo"/>
    <x v="10"/>
    <n v="3200"/>
    <n v="5"/>
    <n v="16000"/>
    <n v="3200"/>
    <n v="0.2"/>
  </r>
  <r>
    <x v="0"/>
    <x v="0"/>
    <x v="6"/>
    <x v="3"/>
    <x v="23"/>
    <s v="São Paulo"/>
    <x v="11"/>
    <n v="4600"/>
    <n v="4"/>
    <n v="18400"/>
    <n v="4600"/>
    <n v="0.25"/>
  </r>
  <r>
    <x v="3"/>
    <x v="0"/>
    <x v="7"/>
    <x v="3"/>
    <x v="23"/>
    <s v="São Paulo"/>
    <x v="1"/>
    <n v="500"/>
    <n v="1"/>
    <n v="500"/>
    <n v="125"/>
    <n v="0.25"/>
  </r>
  <r>
    <x v="1"/>
    <x v="1"/>
    <x v="7"/>
    <x v="3"/>
    <x v="23"/>
    <s v="São Paulo"/>
    <x v="1"/>
    <n v="500"/>
    <n v="2"/>
    <n v="1000"/>
    <n v="250"/>
    <n v="0.25"/>
  </r>
  <r>
    <x v="4"/>
    <x v="1"/>
    <x v="7"/>
    <x v="3"/>
    <x v="23"/>
    <s v="São Paulo"/>
    <x v="0"/>
    <n v="8902"/>
    <n v="1"/>
    <n v="8902"/>
    <n v="3115.7"/>
    <n v="0.35"/>
  </r>
  <r>
    <x v="1"/>
    <x v="0"/>
    <x v="7"/>
    <x v="3"/>
    <x v="23"/>
    <s v="São Paulo"/>
    <x v="6"/>
    <n v="1500"/>
    <n v="10"/>
    <n v="15000"/>
    <n v="6000"/>
    <n v="0.4"/>
  </r>
  <r>
    <x v="4"/>
    <x v="1"/>
    <x v="8"/>
    <x v="3"/>
    <x v="23"/>
    <s v="São Paulo"/>
    <x v="4"/>
    <n v="300"/>
    <n v="11"/>
    <n v="3300"/>
    <n v="495"/>
    <n v="0.15"/>
  </r>
  <r>
    <x v="3"/>
    <x v="0"/>
    <x v="8"/>
    <x v="3"/>
    <x v="23"/>
    <s v="São Paulo"/>
    <x v="8"/>
    <n v="3400"/>
    <n v="6"/>
    <n v="20400"/>
    <n v="7140"/>
    <n v="0.35"/>
  </r>
  <r>
    <x v="3"/>
    <x v="1"/>
    <x v="8"/>
    <x v="3"/>
    <x v="23"/>
    <s v="São Paulo"/>
    <x v="3"/>
    <n v="5130"/>
    <n v="6"/>
    <n v="30780"/>
    <n v="12312"/>
    <n v="0.4"/>
  </r>
  <r>
    <x v="2"/>
    <x v="1"/>
    <x v="8"/>
    <x v="3"/>
    <x v="23"/>
    <s v="São Paulo"/>
    <x v="7"/>
    <n v="5340"/>
    <n v="12"/>
    <n v="64080"/>
    <n v="19224"/>
    <n v="0.3"/>
  </r>
  <r>
    <x v="0"/>
    <x v="1"/>
    <x v="9"/>
    <x v="3"/>
    <x v="23"/>
    <s v="São Paulo"/>
    <x v="2"/>
    <n v="1200"/>
    <n v="2"/>
    <n v="2400"/>
    <n v="720"/>
    <n v="0.3"/>
  </r>
  <r>
    <x v="0"/>
    <x v="1"/>
    <x v="9"/>
    <x v="3"/>
    <x v="23"/>
    <s v="São Paulo"/>
    <x v="9"/>
    <n v="5300"/>
    <n v="1"/>
    <n v="5300"/>
    <n v="1590"/>
    <n v="0.3"/>
  </r>
  <r>
    <x v="0"/>
    <x v="0"/>
    <x v="9"/>
    <x v="3"/>
    <x v="23"/>
    <s v="São Paulo"/>
    <x v="8"/>
    <n v="3400"/>
    <n v="11"/>
    <n v="37400"/>
    <n v="13090"/>
    <n v="0.35"/>
  </r>
  <r>
    <x v="0"/>
    <x v="0"/>
    <x v="9"/>
    <x v="3"/>
    <x v="23"/>
    <s v="São Paulo"/>
    <x v="0"/>
    <n v="8902"/>
    <n v="10"/>
    <n v="89020"/>
    <n v="31156.999999999996"/>
    <n v="0.35"/>
  </r>
  <r>
    <x v="0"/>
    <x v="1"/>
    <x v="10"/>
    <x v="3"/>
    <x v="23"/>
    <s v="São Paulo"/>
    <x v="10"/>
    <n v="3200"/>
    <n v="1"/>
    <n v="3200"/>
    <n v="640"/>
    <n v="0.2"/>
  </r>
  <r>
    <x v="0"/>
    <x v="1"/>
    <x v="10"/>
    <x v="3"/>
    <x v="23"/>
    <s v="São Paulo"/>
    <x v="11"/>
    <n v="4600"/>
    <n v="6"/>
    <n v="27600"/>
    <n v="6900"/>
    <n v="0.25"/>
  </r>
  <r>
    <x v="4"/>
    <x v="0"/>
    <x v="10"/>
    <x v="3"/>
    <x v="23"/>
    <s v="São Paulo"/>
    <x v="3"/>
    <n v="5130"/>
    <n v="9"/>
    <n v="46170"/>
    <n v="18468"/>
    <n v="0.4"/>
  </r>
  <r>
    <x v="3"/>
    <x v="1"/>
    <x v="10"/>
    <x v="3"/>
    <x v="23"/>
    <s v="São Paulo"/>
    <x v="11"/>
    <n v="4600"/>
    <n v="11"/>
    <n v="50600"/>
    <n v="12650"/>
    <n v="0.25"/>
  </r>
  <r>
    <x v="3"/>
    <x v="1"/>
    <x v="11"/>
    <x v="3"/>
    <x v="23"/>
    <s v="São Paulo"/>
    <x v="5"/>
    <n v="1700"/>
    <n v="9"/>
    <n v="15300"/>
    <n v="7650"/>
    <n v="0.5"/>
  </r>
  <r>
    <x v="0"/>
    <x v="1"/>
    <x v="11"/>
    <x v="3"/>
    <x v="23"/>
    <s v="São Paulo"/>
    <x v="11"/>
    <n v="4600"/>
    <n v="4"/>
    <n v="18400"/>
    <n v="4600"/>
    <n v="0.25"/>
  </r>
  <r>
    <x v="0"/>
    <x v="1"/>
    <x v="11"/>
    <x v="3"/>
    <x v="23"/>
    <s v="São Paulo"/>
    <x v="9"/>
    <n v="5300"/>
    <n v="5"/>
    <n v="26500"/>
    <n v="7950"/>
    <n v="0.3"/>
  </r>
  <r>
    <x v="2"/>
    <x v="1"/>
    <x v="11"/>
    <x v="3"/>
    <x v="23"/>
    <s v="São Paulo"/>
    <x v="9"/>
    <n v="5300"/>
    <n v="7"/>
    <n v="37100"/>
    <n v="11130"/>
    <n v="0.3"/>
  </r>
  <r>
    <x v="0"/>
    <x v="1"/>
    <x v="12"/>
    <x v="3"/>
    <x v="23"/>
    <s v="São Paulo"/>
    <x v="2"/>
    <n v="1200"/>
    <n v="1"/>
    <n v="1200"/>
    <n v="360"/>
    <n v="0.3"/>
  </r>
  <r>
    <x v="1"/>
    <x v="1"/>
    <x v="12"/>
    <x v="3"/>
    <x v="23"/>
    <s v="São Paulo"/>
    <x v="5"/>
    <n v="1700"/>
    <n v="6"/>
    <n v="10200"/>
    <n v="5100"/>
    <n v="0.5"/>
  </r>
  <r>
    <x v="0"/>
    <x v="1"/>
    <x v="12"/>
    <x v="3"/>
    <x v="23"/>
    <s v="São Paulo"/>
    <x v="12"/>
    <n v="4500"/>
    <n v="3"/>
    <n v="13500"/>
    <n v="3375"/>
    <n v="0.25"/>
  </r>
  <r>
    <x v="0"/>
    <x v="0"/>
    <x v="12"/>
    <x v="3"/>
    <x v="23"/>
    <s v="São Paulo"/>
    <x v="7"/>
    <n v="5340"/>
    <n v="8"/>
    <n v="42720"/>
    <n v="12816"/>
    <n v="0.3"/>
  </r>
  <r>
    <x v="2"/>
    <x v="1"/>
    <x v="13"/>
    <x v="3"/>
    <x v="23"/>
    <s v="São Paulo"/>
    <x v="5"/>
    <n v="1700"/>
    <n v="1"/>
    <n v="1700"/>
    <n v="850"/>
    <n v="0.5"/>
  </r>
  <r>
    <x v="0"/>
    <x v="1"/>
    <x v="13"/>
    <x v="3"/>
    <x v="23"/>
    <s v="São Paulo"/>
    <x v="4"/>
    <n v="300"/>
    <n v="9"/>
    <n v="2700"/>
    <n v="405"/>
    <n v="0.15"/>
  </r>
  <r>
    <x v="2"/>
    <x v="1"/>
    <x v="13"/>
    <x v="3"/>
    <x v="23"/>
    <s v="São Paulo"/>
    <x v="4"/>
    <n v="300"/>
    <n v="11"/>
    <n v="3300"/>
    <n v="495"/>
    <n v="0.15"/>
  </r>
  <r>
    <x v="3"/>
    <x v="0"/>
    <x v="13"/>
    <x v="3"/>
    <x v="23"/>
    <s v="São Paulo"/>
    <x v="6"/>
    <n v="1500"/>
    <n v="6"/>
    <n v="9000"/>
    <n v="3600"/>
    <n v="0.4"/>
  </r>
  <r>
    <x v="3"/>
    <x v="0"/>
    <x v="14"/>
    <x v="3"/>
    <x v="23"/>
    <s v="São Paulo"/>
    <x v="2"/>
    <n v="1200"/>
    <n v="8"/>
    <n v="9600"/>
    <n v="2880"/>
    <n v="0.3"/>
  </r>
  <r>
    <x v="4"/>
    <x v="1"/>
    <x v="14"/>
    <x v="3"/>
    <x v="23"/>
    <s v="São Paulo"/>
    <x v="6"/>
    <n v="1500"/>
    <n v="7"/>
    <n v="10500"/>
    <n v="4200"/>
    <n v="0.4"/>
  </r>
  <r>
    <x v="0"/>
    <x v="1"/>
    <x v="14"/>
    <x v="3"/>
    <x v="23"/>
    <s v="São Paulo"/>
    <x v="7"/>
    <n v="5340"/>
    <n v="8"/>
    <n v="42720"/>
    <n v="12816"/>
    <n v="0.3"/>
  </r>
  <r>
    <x v="2"/>
    <x v="1"/>
    <x v="14"/>
    <x v="3"/>
    <x v="23"/>
    <s v="São Paulo"/>
    <x v="0"/>
    <n v="8902"/>
    <n v="7"/>
    <n v="62314"/>
    <n v="21809.899999999998"/>
    <n v="0.35"/>
  </r>
  <r>
    <x v="1"/>
    <x v="0"/>
    <x v="15"/>
    <x v="3"/>
    <x v="23"/>
    <s v="São Paulo"/>
    <x v="1"/>
    <n v="500"/>
    <n v="6"/>
    <n v="3000"/>
    <n v="750"/>
    <n v="0.25"/>
  </r>
  <r>
    <x v="1"/>
    <x v="1"/>
    <x v="15"/>
    <x v="3"/>
    <x v="23"/>
    <s v="São Paulo"/>
    <x v="10"/>
    <n v="3200"/>
    <n v="5"/>
    <n v="16000"/>
    <n v="3200"/>
    <n v="0.2"/>
  </r>
  <r>
    <x v="3"/>
    <x v="1"/>
    <x v="15"/>
    <x v="3"/>
    <x v="23"/>
    <s v="São Paulo"/>
    <x v="11"/>
    <n v="4600"/>
    <n v="5"/>
    <n v="23000"/>
    <n v="5750"/>
    <n v="0.25"/>
  </r>
  <r>
    <x v="0"/>
    <x v="1"/>
    <x v="15"/>
    <x v="3"/>
    <x v="23"/>
    <s v="São Paulo"/>
    <x v="11"/>
    <n v="4600"/>
    <n v="10"/>
    <n v="46000"/>
    <n v="11500"/>
    <n v="0.25"/>
  </r>
  <r>
    <x v="0"/>
    <x v="0"/>
    <x v="16"/>
    <x v="3"/>
    <x v="23"/>
    <s v="São Paulo"/>
    <x v="1"/>
    <n v="500"/>
    <n v="4"/>
    <n v="2000"/>
    <n v="500"/>
    <n v="0.25"/>
  </r>
  <r>
    <x v="2"/>
    <x v="1"/>
    <x v="16"/>
    <x v="3"/>
    <x v="23"/>
    <s v="São Paulo"/>
    <x v="10"/>
    <n v="3200"/>
    <n v="4"/>
    <n v="12800"/>
    <n v="2560"/>
    <n v="0.2"/>
  </r>
  <r>
    <x v="3"/>
    <x v="0"/>
    <x v="16"/>
    <x v="3"/>
    <x v="23"/>
    <s v="São Paulo"/>
    <x v="12"/>
    <n v="4500"/>
    <n v="8"/>
    <n v="36000"/>
    <n v="9000"/>
    <n v="0.25"/>
  </r>
  <r>
    <x v="4"/>
    <x v="1"/>
    <x v="16"/>
    <x v="3"/>
    <x v="23"/>
    <s v="São Paulo"/>
    <x v="3"/>
    <n v="5130"/>
    <n v="10"/>
    <n v="51300"/>
    <n v="20520"/>
    <n v="0.4"/>
  </r>
  <r>
    <x v="3"/>
    <x v="1"/>
    <x v="17"/>
    <x v="3"/>
    <x v="23"/>
    <s v="São Paulo"/>
    <x v="1"/>
    <n v="500"/>
    <n v="11"/>
    <n v="5500"/>
    <n v="1375"/>
    <n v="0.25"/>
  </r>
  <r>
    <x v="1"/>
    <x v="1"/>
    <x v="17"/>
    <x v="3"/>
    <x v="23"/>
    <s v="São Paulo"/>
    <x v="10"/>
    <n v="3200"/>
    <n v="6"/>
    <n v="19200"/>
    <n v="3840"/>
    <n v="0.2"/>
  </r>
  <r>
    <x v="0"/>
    <x v="1"/>
    <x v="17"/>
    <x v="3"/>
    <x v="23"/>
    <s v="São Paulo"/>
    <x v="0"/>
    <n v="8902"/>
    <n v="4"/>
    <n v="35608"/>
    <n v="12462.8"/>
    <n v="0.35"/>
  </r>
  <r>
    <x v="1"/>
    <x v="1"/>
    <x v="17"/>
    <x v="3"/>
    <x v="23"/>
    <s v="São Paulo"/>
    <x v="0"/>
    <n v="8902"/>
    <n v="5"/>
    <n v="44510"/>
    <n v="15578.499999999998"/>
    <n v="0.35"/>
  </r>
  <r>
    <x v="0"/>
    <x v="0"/>
    <x v="18"/>
    <x v="3"/>
    <x v="23"/>
    <s v="São Paulo"/>
    <x v="6"/>
    <n v="1500"/>
    <n v="11"/>
    <n v="16500"/>
    <n v="6600"/>
    <n v="0.4"/>
  </r>
  <r>
    <x v="4"/>
    <x v="1"/>
    <x v="18"/>
    <x v="3"/>
    <x v="23"/>
    <s v="São Paulo"/>
    <x v="10"/>
    <n v="3200"/>
    <n v="8"/>
    <n v="25600"/>
    <n v="5120"/>
    <n v="0.2"/>
  </r>
  <r>
    <x v="0"/>
    <x v="1"/>
    <x v="18"/>
    <x v="3"/>
    <x v="23"/>
    <s v="São Paulo"/>
    <x v="12"/>
    <n v="4500"/>
    <n v="6"/>
    <n v="27000"/>
    <n v="6750"/>
    <n v="0.25"/>
  </r>
  <r>
    <x v="3"/>
    <x v="0"/>
    <x v="18"/>
    <x v="3"/>
    <x v="23"/>
    <s v="São Paulo"/>
    <x v="3"/>
    <n v="5130"/>
    <n v="6"/>
    <n v="30780"/>
    <n v="12312"/>
    <n v="0.4"/>
  </r>
  <r>
    <x v="0"/>
    <x v="1"/>
    <x v="19"/>
    <x v="3"/>
    <x v="23"/>
    <s v="São Paulo"/>
    <x v="5"/>
    <n v="1700"/>
    <n v="3"/>
    <n v="5100"/>
    <n v="2550"/>
    <n v="0.5"/>
  </r>
  <r>
    <x v="3"/>
    <x v="1"/>
    <x v="19"/>
    <x v="3"/>
    <x v="23"/>
    <s v="São Paulo"/>
    <x v="12"/>
    <n v="4500"/>
    <n v="2"/>
    <n v="9000"/>
    <n v="2250"/>
    <n v="0.25"/>
  </r>
  <r>
    <x v="1"/>
    <x v="0"/>
    <x v="19"/>
    <x v="3"/>
    <x v="23"/>
    <s v="São Paulo"/>
    <x v="5"/>
    <n v="1700"/>
    <n v="6"/>
    <n v="10200"/>
    <n v="5100"/>
    <n v="0.5"/>
  </r>
  <r>
    <x v="4"/>
    <x v="1"/>
    <x v="19"/>
    <x v="3"/>
    <x v="23"/>
    <s v="São Paulo"/>
    <x v="2"/>
    <n v="1200"/>
    <n v="9"/>
    <n v="10800"/>
    <n v="3240"/>
    <n v="0.3"/>
  </r>
  <r>
    <x v="3"/>
    <x v="0"/>
    <x v="20"/>
    <x v="3"/>
    <x v="23"/>
    <s v="São Paulo"/>
    <x v="6"/>
    <n v="1500"/>
    <n v="1"/>
    <n v="1500"/>
    <n v="600"/>
    <n v="0.4"/>
  </r>
  <r>
    <x v="1"/>
    <x v="1"/>
    <x v="20"/>
    <x v="3"/>
    <x v="23"/>
    <s v="São Paulo"/>
    <x v="6"/>
    <n v="1500"/>
    <n v="2"/>
    <n v="3000"/>
    <n v="1200"/>
    <n v="0.4"/>
  </r>
  <r>
    <x v="3"/>
    <x v="1"/>
    <x v="20"/>
    <x v="3"/>
    <x v="23"/>
    <s v="São Paulo"/>
    <x v="8"/>
    <n v="3400"/>
    <n v="6"/>
    <n v="20400"/>
    <n v="7140"/>
    <n v="0.35"/>
  </r>
  <r>
    <x v="1"/>
    <x v="1"/>
    <x v="20"/>
    <x v="3"/>
    <x v="23"/>
    <s v="São Paulo"/>
    <x v="0"/>
    <n v="8902"/>
    <n v="9"/>
    <n v="80118"/>
    <n v="28041.3"/>
    <n v="0.35"/>
  </r>
  <r>
    <x v="1"/>
    <x v="1"/>
    <x v="21"/>
    <x v="3"/>
    <x v="23"/>
    <s v="São Paulo"/>
    <x v="4"/>
    <n v="300"/>
    <n v="11"/>
    <n v="3300"/>
    <n v="495"/>
    <n v="0.15"/>
  </r>
  <r>
    <x v="3"/>
    <x v="1"/>
    <x v="21"/>
    <x v="3"/>
    <x v="23"/>
    <s v="São Paulo"/>
    <x v="5"/>
    <n v="1700"/>
    <n v="8"/>
    <n v="13600"/>
    <n v="6800"/>
    <n v="0.5"/>
  </r>
  <r>
    <x v="3"/>
    <x v="1"/>
    <x v="21"/>
    <x v="3"/>
    <x v="23"/>
    <s v="São Paulo"/>
    <x v="6"/>
    <n v="1500"/>
    <n v="10"/>
    <n v="15000"/>
    <n v="6000"/>
    <n v="0.4"/>
  </r>
  <r>
    <x v="0"/>
    <x v="1"/>
    <x v="21"/>
    <x v="3"/>
    <x v="23"/>
    <s v="São Paulo"/>
    <x v="3"/>
    <n v="5130"/>
    <n v="8"/>
    <n v="41040"/>
    <n v="16416"/>
    <n v="0.4"/>
  </r>
  <r>
    <x v="0"/>
    <x v="1"/>
    <x v="22"/>
    <x v="3"/>
    <x v="23"/>
    <s v="São Paulo"/>
    <x v="2"/>
    <n v="1200"/>
    <n v="2"/>
    <n v="2400"/>
    <n v="720"/>
    <n v="0.3"/>
  </r>
  <r>
    <x v="1"/>
    <x v="1"/>
    <x v="22"/>
    <x v="3"/>
    <x v="23"/>
    <s v="São Paulo"/>
    <x v="8"/>
    <n v="3400"/>
    <n v="2"/>
    <n v="6800"/>
    <n v="2380"/>
    <n v="0.35"/>
  </r>
  <r>
    <x v="1"/>
    <x v="1"/>
    <x v="22"/>
    <x v="3"/>
    <x v="23"/>
    <s v="São Paulo"/>
    <x v="8"/>
    <n v="3400"/>
    <n v="3"/>
    <n v="10200"/>
    <n v="3570"/>
    <n v="0.35"/>
  </r>
  <r>
    <x v="3"/>
    <x v="0"/>
    <x v="22"/>
    <x v="3"/>
    <x v="23"/>
    <s v="São Paulo"/>
    <x v="12"/>
    <n v="4500"/>
    <n v="9"/>
    <n v="40500"/>
    <n v="10125"/>
    <n v="0.25"/>
  </r>
  <r>
    <x v="0"/>
    <x v="0"/>
    <x v="23"/>
    <x v="3"/>
    <x v="23"/>
    <s v="São Paulo"/>
    <x v="2"/>
    <n v="1200"/>
    <n v="2"/>
    <n v="2400"/>
    <n v="720"/>
    <n v="0.3"/>
  </r>
  <r>
    <x v="2"/>
    <x v="1"/>
    <x v="23"/>
    <x v="3"/>
    <x v="23"/>
    <s v="São Paulo"/>
    <x v="10"/>
    <n v="3200"/>
    <n v="4"/>
    <n v="12800"/>
    <n v="2560"/>
    <n v="0.2"/>
  </r>
  <r>
    <x v="3"/>
    <x v="1"/>
    <x v="23"/>
    <x v="3"/>
    <x v="23"/>
    <s v="São Paulo"/>
    <x v="3"/>
    <n v="5130"/>
    <n v="4"/>
    <n v="20520"/>
    <n v="8208"/>
    <n v="0.4"/>
  </r>
  <r>
    <x v="1"/>
    <x v="1"/>
    <x v="23"/>
    <x v="3"/>
    <x v="23"/>
    <s v="São Paulo"/>
    <x v="9"/>
    <n v="5300"/>
    <n v="11"/>
    <n v="58300"/>
    <n v="17490"/>
    <n v="0.3"/>
  </r>
  <r>
    <x v="4"/>
    <x v="0"/>
    <x v="24"/>
    <x v="3"/>
    <x v="23"/>
    <s v="São Paulo"/>
    <x v="1"/>
    <n v="500"/>
    <n v="8"/>
    <n v="4000"/>
    <n v="1000"/>
    <n v="0.25"/>
  </r>
  <r>
    <x v="0"/>
    <x v="1"/>
    <x v="24"/>
    <x v="3"/>
    <x v="23"/>
    <s v="São Paulo"/>
    <x v="11"/>
    <n v="4600"/>
    <n v="1"/>
    <n v="4600"/>
    <n v="1150"/>
    <n v="0.25"/>
  </r>
  <r>
    <x v="0"/>
    <x v="0"/>
    <x v="24"/>
    <x v="3"/>
    <x v="23"/>
    <s v="São Paulo"/>
    <x v="9"/>
    <n v="5300"/>
    <n v="4"/>
    <n v="21200"/>
    <n v="6360"/>
    <n v="0.3"/>
  </r>
  <r>
    <x v="0"/>
    <x v="0"/>
    <x v="24"/>
    <x v="3"/>
    <x v="23"/>
    <s v="São Paulo"/>
    <x v="10"/>
    <n v="3200"/>
    <n v="7"/>
    <n v="22400"/>
    <n v="4480"/>
    <n v="0.2"/>
  </r>
  <r>
    <x v="0"/>
    <x v="0"/>
    <x v="25"/>
    <x v="3"/>
    <x v="23"/>
    <s v="São Paulo"/>
    <x v="2"/>
    <n v="1200"/>
    <n v="2"/>
    <n v="2400"/>
    <n v="720"/>
    <n v="0.3"/>
  </r>
  <r>
    <x v="0"/>
    <x v="1"/>
    <x v="25"/>
    <x v="3"/>
    <x v="23"/>
    <s v="São Paulo"/>
    <x v="12"/>
    <n v="4500"/>
    <n v="1"/>
    <n v="4500"/>
    <n v="1125"/>
    <n v="0.25"/>
  </r>
  <r>
    <x v="0"/>
    <x v="0"/>
    <x v="25"/>
    <x v="3"/>
    <x v="23"/>
    <s v="São Paulo"/>
    <x v="6"/>
    <n v="1500"/>
    <n v="8"/>
    <n v="12000"/>
    <n v="4800"/>
    <n v="0.4"/>
  </r>
  <r>
    <x v="1"/>
    <x v="1"/>
    <x v="25"/>
    <x v="3"/>
    <x v="23"/>
    <s v="São Paulo"/>
    <x v="7"/>
    <n v="5340"/>
    <n v="4"/>
    <n v="21360"/>
    <n v="6408"/>
    <n v="0.3"/>
  </r>
  <r>
    <x v="3"/>
    <x v="1"/>
    <x v="26"/>
    <x v="3"/>
    <x v="23"/>
    <s v="São Paulo"/>
    <x v="4"/>
    <n v="300"/>
    <n v="5"/>
    <n v="1500"/>
    <n v="225"/>
    <n v="0.15"/>
  </r>
  <r>
    <x v="3"/>
    <x v="1"/>
    <x v="26"/>
    <x v="3"/>
    <x v="23"/>
    <s v="São Paulo"/>
    <x v="12"/>
    <n v="4500"/>
    <n v="8"/>
    <n v="36000"/>
    <n v="9000"/>
    <n v="0.25"/>
  </r>
  <r>
    <x v="0"/>
    <x v="0"/>
    <x v="26"/>
    <x v="3"/>
    <x v="23"/>
    <s v="São Paulo"/>
    <x v="8"/>
    <n v="3400"/>
    <n v="11"/>
    <n v="37400"/>
    <n v="13090"/>
    <n v="0.35"/>
  </r>
  <r>
    <x v="0"/>
    <x v="1"/>
    <x v="26"/>
    <x v="3"/>
    <x v="23"/>
    <s v="São Paulo"/>
    <x v="11"/>
    <n v="4600"/>
    <n v="12"/>
    <n v="55200"/>
    <n v="13800"/>
    <n v="0.25"/>
  </r>
  <r>
    <x v="0"/>
    <x v="0"/>
    <x v="27"/>
    <x v="3"/>
    <x v="23"/>
    <s v="São Paulo"/>
    <x v="6"/>
    <n v="1500"/>
    <n v="9"/>
    <n v="13500"/>
    <n v="5400"/>
    <n v="0.4"/>
  </r>
  <r>
    <x v="0"/>
    <x v="1"/>
    <x v="27"/>
    <x v="3"/>
    <x v="23"/>
    <s v="São Paulo"/>
    <x v="7"/>
    <n v="5340"/>
    <n v="3"/>
    <n v="16020"/>
    <n v="4806"/>
    <n v="0.3"/>
  </r>
  <r>
    <x v="0"/>
    <x v="1"/>
    <x v="27"/>
    <x v="3"/>
    <x v="23"/>
    <s v="São Paulo"/>
    <x v="9"/>
    <n v="5300"/>
    <n v="5"/>
    <n v="26500"/>
    <n v="7950"/>
    <n v="0.3"/>
  </r>
  <r>
    <x v="1"/>
    <x v="1"/>
    <x v="27"/>
    <x v="3"/>
    <x v="23"/>
    <s v="São Paulo"/>
    <x v="12"/>
    <n v="4500"/>
    <n v="12"/>
    <n v="54000"/>
    <n v="13500"/>
    <n v="0.25"/>
  </r>
  <r>
    <x v="1"/>
    <x v="1"/>
    <x v="28"/>
    <x v="3"/>
    <x v="23"/>
    <s v="São Paulo"/>
    <x v="4"/>
    <n v="300"/>
    <n v="1"/>
    <n v="300"/>
    <n v="45"/>
    <n v="0.15"/>
  </r>
  <r>
    <x v="3"/>
    <x v="1"/>
    <x v="28"/>
    <x v="3"/>
    <x v="23"/>
    <s v="São Paulo"/>
    <x v="5"/>
    <n v="1700"/>
    <n v="2"/>
    <n v="3400"/>
    <n v="1700"/>
    <n v="0.5"/>
  </r>
  <r>
    <x v="0"/>
    <x v="1"/>
    <x v="28"/>
    <x v="3"/>
    <x v="23"/>
    <s v="São Paulo"/>
    <x v="9"/>
    <n v="5300"/>
    <n v="1"/>
    <n v="5300"/>
    <n v="1590"/>
    <n v="0.3"/>
  </r>
  <r>
    <x v="3"/>
    <x v="0"/>
    <x v="28"/>
    <x v="3"/>
    <x v="23"/>
    <s v="São Paulo"/>
    <x v="8"/>
    <n v="3400"/>
    <n v="3"/>
    <n v="10200"/>
    <n v="3570"/>
    <n v="0.35"/>
  </r>
  <r>
    <x v="2"/>
    <x v="0"/>
    <x v="28"/>
    <x v="3"/>
    <x v="23"/>
    <s v="São Paulo"/>
    <x v="6"/>
    <n v="1500"/>
    <n v="12"/>
    <n v="18000"/>
    <n v="7200"/>
    <n v="0.4"/>
  </r>
  <r>
    <x v="0"/>
    <x v="1"/>
    <x v="28"/>
    <x v="3"/>
    <x v="23"/>
    <s v="São Paulo"/>
    <x v="12"/>
    <n v="4500"/>
    <n v="7"/>
    <n v="31500"/>
    <n v="7875"/>
    <n v="0.25"/>
  </r>
  <r>
    <x v="3"/>
    <x v="0"/>
    <x v="28"/>
    <x v="3"/>
    <x v="23"/>
    <s v="São Paulo"/>
    <x v="12"/>
    <n v="4500"/>
    <n v="8"/>
    <n v="36000"/>
    <n v="9000"/>
    <n v="0.25"/>
  </r>
  <r>
    <x v="4"/>
    <x v="0"/>
    <x v="28"/>
    <x v="3"/>
    <x v="23"/>
    <s v="São Paulo"/>
    <x v="3"/>
    <n v="5130"/>
    <n v="8"/>
    <n v="41040"/>
    <n v="16416"/>
    <n v="0.4"/>
  </r>
  <r>
    <x v="4"/>
    <x v="1"/>
    <x v="29"/>
    <x v="3"/>
    <x v="23"/>
    <s v="São Paulo"/>
    <x v="6"/>
    <n v="1500"/>
    <n v="4"/>
    <n v="6000"/>
    <n v="2400"/>
    <n v="0.4"/>
  </r>
  <r>
    <x v="3"/>
    <x v="1"/>
    <x v="29"/>
    <x v="3"/>
    <x v="23"/>
    <s v="São Paulo"/>
    <x v="8"/>
    <n v="3400"/>
    <n v="5"/>
    <n v="17000"/>
    <n v="5950"/>
    <n v="0.35"/>
  </r>
  <r>
    <x v="1"/>
    <x v="1"/>
    <x v="29"/>
    <x v="3"/>
    <x v="23"/>
    <s v="São Paulo"/>
    <x v="0"/>
    <n v="8902"/>
    <n v="5"/>
    <n v="44510"/>
    <n v="15578.499999999998"/>
    <n v="0.35"/>
  </r>
  <r>
    <x v="0"/>
    <x v="0"/>
    <x v="29"/>
    <x v="3"/>
    <x v="23"/>
    <s v="São Paulo"/>
    <x v="7"/>
    <n v="5340"/>
    <n v="11"/>
    <n v="58740"/>
    <n v="17622"/>
    <n v="0.3"/>
  </r>
  <r>
    <x v="3"/>
    <x v="1"/>
    <x v="30"/>
    <x v="3"/>
    <x v="23"/>
    <s v="São Paulo"/>
    <x v="1"/>
    <n v="500"/>
    <n v="1"/>
    <n v="500"/>
    <n v="125"/>
    <n v="0.25"/>
  </r>
  <r>
    <x v="1"/>
    <x v="1"/>
    <x v="30"/>
    <x v="3"/>
    <x v="23"/>
    <s v="São Paulo"/>
    <x v="5"/>
    <n v="1700"/>
    <n v="1"/>
    <n v="1700"/>
    <n v="850"/>
    <n v="0.5"/>
  </r>
  <r>
    <x v="2"/>
    <x v="1"/>
    <x v="30"/>
    <x v="3"/>
    <x v="23"/>
    <s v="São Paulo"/>
    <x v="1"/>
    <n v="500"/>
    <n v="12"/>
    <n v="6000"/>
    <n v="1500"/>
    <n v="0.25"/>
  </r>
  <r>
    <x v="1"/>
    <x v="0"/>
    <x v="30"/>
    <x v="3"/>
    <x v="23"/>
    <s v="São Paulo"/>
    <x v="7"/>
    <n v="5340"/>
    <n v="4"/>
    <n v="21360"/>
    <n v="6408"/>
    <n v="0.3"/>
  </r>
  <r>
    <x v="3"/>
    <x v="0"/>
    <x v="31"/>
    <x v="3"/>
    <x v="23"/>
    <s v="São Paulo"/>
    <x v="4"/>
    <n v="300"/>
    <n v="10"/>
    <n v="3000"/>
    <n v="450"/>
    <n v="0.15"/>
  </r>
  <r>
    <x v="1"/>
    <x v="1"/>
    <x v="31"/>
    <x v="3"/>
    <x v="23"/>
    <s v="São Paulo"/>
    <x v="6"/>
    <n v="1500"/>
    <n v="4"/>
    <n v="6000"/>
    <n v="2400"/>
    <n v="0.4"/>
  </r>
  <r>
    <x v="1"/>
    <x v="1"/>
    <x v="31"/>
    <x v="3"/>
    <x v="23"/>
    <s v="São Paulo"/>
    <x v="2"/>
    <n v="1200"/>
    <n v="7"/>
    <n v="8400"/>
    <n v="2520"/>
    <n v="0.3"/>
  </r>
  <r>
    <x v="0"/>
    <x v="1"/>
    <x v="31"/>
    <x v="3"/>
    <x v="23"/>
    <s v="São Paulo"/>
    <x v="8"/>
    <n v="3400"/>
    <n v="11"/>
    <n v="37400"/>
    <n v="13090"/>
    <n v="0.35"/>
  </r>
  <r>
    <x v="0"/>
    <x v="1"/>
    <x v="32"/>
    <x v="3"/>
    <x v="23"/>
    <s v="São Paulo"/>
    <x v="12"/>
    <n v="4500"/>
    <n v="3"/>
    <n v="13500"/>
    <n v="3375"/>
    <n v="0.25"/>
  </r>
  <r>
    <x v="3"/>
    <x v="1"/>
    <x v="32"/>
    <x v="3"/>
    <x v="23"/>
    <s v="São Paulo"/>
    <x v="3"/>
    <n v="5130"/>
    <n v="5"/>
    <n v="25650"/>
    <n v="10260"/>
    <n v="0.4"/>
  </r>
  <r>
    <x v="0"/>
    <x v="0"/>
    <x v="32"/>
    <x v="3"/>
    <x v="23"/>
    <s v="São Paulo"/>
    <x v="7"/>
    <n v="5340"/>
    <n v="8"/>
    <n v="42720"/>
    <n v="12816"/>
    <n v="0.3"/>
  </r>
  <r>
    <x v="1"/>
    <x v="1"/>
    <x v="32"/>
    <x v="3"/>
    <x v="23"/>
    <s v="São Paulo"/>
    <x v="0"/>
    <n v="8902"/>
    <n v="7"/>
    <n v="62314"/>
    <n v="21809.899999999998"/>
    <n v="0.35"/>
  </r>
  <r>
    <x v="1"/>
    <x v="1"/>
    <x v="33"/>
    <x v="3"/>
    <x v="23"/>
    <s v="São Paulo"/>
    <x v="5"/>
    <n v="1700"/>
    <n v="1"/>
    <n v="1700"/>
    <n v="850"/>
    <n v="0.5"/>
  </r>
  <r>
    <x v="3"/>
    <x v="0"/>
    <x v="33"/>
    <x v="3"/>
    <x v="23"/>
    <s v="São Paulo"/>
    <x v="5"/>
    <n v="1700"/>
    <n v="2"/>
    <n v="3400"/>
    <n v="1700"/>
    <n v="0.5"/>
  </r>
  <r>
    <x v="1"/>
    <x v="1"/>
    <x v="33"/>
    <x v="3"/>
    <x v="23"/>
    <s v="São Paulo"/>
    <x v="2"/>
    <n v="1200"/>
    <n v="7"/>
    <n v="8400"/>
    <n v="2520"/>
    <n v="0.3"/>
  </r>
  <r>
    <x v="1"/>
    <x v="0"/>
    <x v="33"/>
    <x v="3"/>
    <x v="23"/>
    <s v="São Paulo"/>
    <x v="7"/>
    <n v="5340"/>
    <n v="4"/>
    <n v="21360"/>
    <n v="6408"/>
    <n v="0.3"/>
  </r>
  <r>
    <x v="0"/>
    <x v="1"/>
    <x v="34"/>
    <x v="3"/>
    <x v="23"/>
    <s v="São Paulo"/>
    <x v="4"/>
    <n v="300"/>
    <n v="12"/>
    <n v="3600"/>
    <n v="540"/>
    <n v="0.15"/>
  </r>
  <r>
    <x v="0"/>
    <x v="1"/>
    <x v="34"/>
    <x v="3"/>
    <x v="23"/>
    <s v="São Paulo"/>
    <x v="3"/>
    <n v="5130"/>
    <n v="3"/>
    <n v="15390"/>
    <n v="6156"/>
    <n v="0.4"/>
  </r>
  <r>
    <x v="1"/>
    <x v="1"/>
    <x v="34"/>
    <x v="3"/>
    <x v="23"/>
    <s v="São Paulo"/>
    <x v="9"/>
    <n v="5300"/>
    <n v="7"/>
    <n v="37100"/>
    <n v="11130"/>
    <n v="0.3"/>
  </r>
  <r>
    <x v="3"/>
    <x v="1"/>
    <x v="34"/>
    <x v="3"/>
    <x v="23"/>
    <s v="São Paulo"/>
    <x v="7"/>
    <n v="5340"/>
    <n v="12"/>
    <n v="64080"/>
    <n v="19224"/>
    <n v="0.3"/>
  </r>
  <r>
    <x v="3"/>
    <x v="1"/>
    <x v="35"/>
    <x v="3"/>
    <x v="23"/>
    <s v="São Paulo"/>
    <x v="1"/>
    <n v="500"/>
    <n v="2"/>
    <n v="1000"/>
    <n v="250"/>
    <n v="0.25"/>
  </r>
  <r>
    <x v="0"/>
    <x v="1"/>
    <x v="35"/>
    <x v="3"/>
    <x v="23"/>
    <s v="São Paulo"/>
    <x v="10"/>
    <n v="3200"/>
    <n v="7"/>
    <n v="22400"/>
    <n v="4480"/>
    <n v="0.2"/>
  </r>
  <r>
    <x v="3"/>
    <x v="1"/>
    <x v="35"/>
    <x v="3"/>
    <x v="23"/>
    <s v="São Paulo"/>
    <x v="11"/>
    <n v="4600"/>
    <n v="5"/>
    <n v="23000"/>
    <n v="5750"/>
    <n v="0.25"/>
  </r>
  <r>
    <x v="3"/>
    <x v="0"/>
    <x v="35"/>
    <x v="3"/>
    <x v="23"/>
    <s v="São Paulo"/>
    <x v="12"/>
    <n v="4500"/>
    <n v="9"/>
    <n v="40500"/>
    <n v="10125"/>
    <n v="0.25"/>
  </r>
  <r>
    <x v="1"/>
    <x v="1"/>
    <x v="36"/>
    <x v="3"/>
    <x v="23"/>
    <s v="São Paulo"/>
    <x v="5"/>
    <n v="1700"/>
    <n v="1"/>
    <n v="1700"/>
    <n v="850"/>
    <n v="0.5"/>
  </r>
  <r>
    <x v="1"/>
    <x v="1"/>
    <x v="36"/>
    <x v="3"/>
    <x v="23"/>
    <s v="São Paulo"/>
    <x v="4"/>
    <n v="300"/>
    <n v="7"/>
    <n v="2100"/>
    <n v="315"/>
    <n v="0.15"/>
  </r>
  <r>
    <x v="0"/>
    <x v="1"/>
    <x v="36"/>
    <x v="3"/>
    <x v="23"/>
    <s v="São Paulo"/>
    <x v="11"/>
    <n v="4600"/>
    <n v="1"/>
    <n v="4600"/>
    <n v="1150"/>
    <n v="0.25"/>
  </r>
  <r>
    <x v="1"/>
    <x v="1"/>
    <x v="36"/>
    <x v="3"/>
    <x v="23"/>
    <s v="São Paulo"/>
    <x v="0"/>
    <n v="8902"/>
    <n v="12"/>
    <n v="106824"/>
    <n v="37388.399999999994"/>
    <n v="0.35"/>
  </r>
  <r>
    <x v="4"/>
    <x v="1"/>
    <x v="37"/>
    <x v="3"/>
    <x v="23"/>
    <s v="São Paulo"/>
    <x v="11"/>
    <n v="4600"/>
    <n v="2"/>
    <n v="9200"/>
    <n v="2300"/>
    <n v="0.25"/>
  </r>
  <r>
    <x v="1"/>
    <x v="1"/>
    <x v="37"/>
    <x v="3"/>
    <x v="23"/>
    <s v="São Paulo"/>
    <x v="12"/>
    <n v="4500"/>
    <n v="4"/>
    <n v="18000"/>
    <n v="4500"/>
    <n v="0.25"/>
  </r>
  <r>
    <x v="0"/>
    <x v="0"/>
    <x v="37"/>
    <x v="3"/>
    <x v="23"/>
    <s v="São Paulo"/>
    <x v="0"/>
    <n v="8902"/>
    <n v="4"/>
    <n v="35608"/>
    <n v="12462.8"/>
    <n v="0.35"/>
  </r>
  <r>
    <x v="0"/>
    <x v="1"/>
    <x v="37"/>
    <x v="3"/>
    <x v="23"/>
    <s v="São Paulo"/>
    <x v="7"/>
    <n v="5340"/>
    <n v="11"/>
    <n v="58740"/>
    <n v="17622"/>
    <n v="0.3"/>
  </r>
  <r>
    <x v="0"/>
    <x v="0"/>
    <x v="38"/>
    <x v="3"/>
    <x v="23"/>
    <s v="São Paulo"/>
    <x v="3"/>
    <n v="5130"/>
    <n v="2"/>
    <n v="10260"/>
    <n v="4104"/>
    <n v="0.4"/>
  </r>
  <r>
    <x v="0"/>
    <x v="1"/>
    <x v="38"/>
    <x v="3"/>
    <x v="23"/>
    <s v="São Paulo"/>
    <x v="5"/>
    <n v="1700"/>
    <n v="9"/>
    <n v="15300"/>
    <n v="7650"/>
    <n v="0.5"/>
  </r>
  <r>
    <x v="1"/>
    <x v="0"/>
    <x v="38"/>
    <x v="3"/>
    <x v="23"/>
    <s v="São Paulo"/>
    <x v="12"/>
    <n v="4500"/>
    <n v="4"/>
    <n v="18000"/>
    <n v="4500"/>
    <n v="0.25"/>
  </r>
  <r>
    <x v="4"/>
    <x v="1"/>
    <x v="38"/>
    <x v="3"/>
    <x v="23"/>
    <s v="São Paulo"/>
    <x v="9"/>
    <n v="5300"/>
    <n v="6"/>
    <n v="31800"/>
    <n v="9540"/>
    <n v="0.3"/>
  </r>
  <r>
    <x v="0"/>
    <x v="1"/>
    <x v="39"/>
    <x v="3"/>
    <x v="23"/>
    <s v="São Paulo"/>
    <x v="2"/>
    <n v="1200"/>
    <n v="1"/>
    <n v="1200"/>
    <n v="360"/>
    <n v="0.3"/>
  </r>
  <r>
    <x v="2"/>
    <x v="0"/>
    <x v="39"/>
    <x v="3"/>
    <x v="23"/>
    <s v="São Paulo"/>
    <x v="1"/>
    <n v="500"/>
    <n v="8"/>
    <n v="4000"/>
    <n v="1000"/>
    <n v="0.25"/>
  </r>
  <r>
    <x v="3"/>
    <x v="0"/>
    <x v="39"/>
    <x v="3"/>
    <x v="23"/>
    <s v="São Paulo"/>
    <x v="5"/>
    <n v="1700"/>
    <n v="6"/>
    <n v="10200"/>
    <n v="5100"/>
    <n v="0.5"/>
  </r>
  <r>
    <x v="1"/>
    <x v="1"/>
    <x v="39"/>
    <x v="3"/>
    <x v="23"/>
    <s v="São Paulo"/>
    <x v="0"/>
    <n v="8902"/>
    <n v="7"/>
    <n v="62314"/>
    <n v="21809.899999999998"/>
    <n v="0.35"/>
  </r>
  <r>
    <x v="0"/>
    <x v="0"/>
    <x v="40"/>
    <x v="3"/>
    <x v="23"/>
    <s v="São Paulo"/>
    <x v="5"/>
    <n v="1700"/>
    <n v="3"/>
    <n v="5100"/>
    <n v="2550"/>
    <n v="0.5"/>
  </r>
  <r>
    <x v="2"/>
    <x v="0"/>
    <x v="40"/>
    <x v="3"/>
    <x v="23"/>
    <s v="São Paulo"/>
    <x v="11"/>
    <n v="4600"/>
    <n v="2"/>
    <n v="9200"/>
    <n v="2300"/>
    <n v="0.25"/>
  </r>
  <r>
    <x v="0"/>
    <x v="0"/>
    <x v="40"/>
    <x v="3"/>
    <x v="23"/>
    <s v="São Paulo"/>
    <x v="3"/>
    <n v="5130"/>
    <n v="3"/>
    <n v="15390"/>
    <n v="6156"/>
    <n v="0.4"/>
  </r>
  <r>
    <x v="0"/>
    <x v="1"/>
    <x v="40"/>
    <x v="3"/>
    <x v="23"/>
    <s v="São Paulo"/>
    <x v="3"/>
    <n v="5130"/>
    <n v="12"/>
    <n v="61560"/>
    <n v="24624"/>
    <n v="0.4"/>
  </r>
  <r>
    <x v="4"/>
    <x v="1"/>
    <x v="41"/>
    <x v="3"/>
    <x v="23"/>
    <s v="São Paulo"/>
    <x v="4"/>
    <n v="300"/>
    <n v="4"/>
    <n v="1200"/>
    <n v="180"/>
    <n v="0.15"/>
  </r>
  <r>
    <x v="2"/>
    <x v="1"/>
    <x v="41"/>
    <x v="3"/>
    <x v="23"/>
    <s v="São Paulo"/>
    <x v="6"/>
    <n v="1500"/>
    <n v="7"/>
    <n v="10500"/>
    <n v="4200"/>
    <n v="0.4"/>
  </r>
  <r>
    <x v="0"/>
    <x v="0"/>
    <x v="41"/>
    <x v="3"/>
    <x v="23"/>
    <s v="São Paulo"/>
    <x v="3"/>
    <n v="5130"/>
    <n v="4"/>
    <n v="20520"/>
    <n v="8208"/>
    <n v="0.4"/>
  </r>
  <r>
    <x v="1"/>
    <x v="1"/>
    <x v="41"/>
    <x v="3"/>
    <x v="23"/>
    <s v="São Paulo"/>
    <x v="10"/>
    <n v="3200"/>
    <n v="12"/>
    <n v="38400"/>
    <n v="7680"/>
    <n v="0.2"/>
  </r>
  <r>
    <x v="0"/>
    <x v="1"/>
    <x v="42"/>
    <x v="3"/>
    <x v="23"/>
    <s v="São Paulo"/>
    <x v="1"/>
    <n v="500"/>
    <n v="1"/>
    <n v="500"/>
    <n v="125"/>
    <n v="0.25"/>
  </r>
  <r>
    <x v="2"/>
    <x v="1"/>
    <x v="42"/>
    <x v="3"/>
    <x v="23"/>
    <s v="São Paulo"/>
    <x v="9"/>
    <n v="5300"/>
    <n v="3"/>
    <n v="15900"/>
    <n v="4770"/>
    <n v="0.3"/>
  </r>
  <r>
    <x v="3"/>
    <x v="1"/>
    <x v="42"/>
    <x v="3"/>
    <x v="23"/>
    <s v="São Paulo"/>
    <x v="12"/>
    <n v="4500"/>
    <n v="8"/>
    <n v="36000"/>
    <n v="9000"/>
    <n v="0.25"/>
  </r>
  <r>
    <x v="0"/>
    <x v="1"/>
    <x v="42"/>
    <x v="3"/>
    <x v="23"/>
    <s v="São Paulo"/>
    <x v="11"/>
    <n v="4600"/>
    <n v="11"/>
    <n v="50600"/>
    <n v="12650"/>
    <n v="0.25"/>
  </r>
  <r>
    <x v="2"/>
    <x v="0"/>
    <x v="43"/>
    <x v="3"/>
    <x v="23"/>
    <s v="São Paulo"/>
    <x v="1"/>
    <n v="500"/>
    <n v="8"/>
    <n v="4000"/>
    <n v="1000"/>
    <n v="0.25"/>
  </r>
  <r>
    <x v="0"/>
    <x v="1"/>
    <x v="43"/>
    <x v="3"/>
    <x v="23"/>
    <s v="São Paulo"/>
    <x v="5"/>
    <n v="1700"/>
    <n v="12"/>
    <n v="20400"/>
    <n v="10200"/>
    <n v="0.5"/>
  </r>
  <r>
    <x v="2"/>
    <x v="0"/>
    <x v="43"/>
    <x v="3"/>
    <x v="23"/>
    <s v="São Paulo"/>
    <x v="3"/>
    <n v="5130"/>
    <n v="8"/>
    <n v="41040"/>
    <n v="16416"/>
    <n v="0.4"/>
  </r>
  <r>
    <x v="3"/>
    <x v="1"/>
    <x v="43"/>
    <x v="3"/>
    <x v="23"/>
    <s v="São Paulo"/>
    <x v="12"/>
    <n v="4500"/>
    <n v="10"/>
    <n v="45000"/>
    <n v="11250"/>
    <n v="0.25"/>
  </r>
  <r>
    <x v="0"/>
    <x v="1"/>
    <x v="44"/>
    <x v="3"/>
    <x v="23"/>
    <s v="São Paulo"/>
    <x v="6"/>
    <n v="1500"/>
    <n v="6"/>
    <n v="9000"/>
    <n v="3600"/>
    <n v="0.4"/>
  </r>
  <r>
    <x v="0"/>
    <x v="1"/>
    <x v="44"/>
    <x v="3"/>
    <x v="23"/>
    <s v="São Paulo"/>
    <x v="2"/>
    <n v="1200"/>
    <n v="10"/>
    <n v="12000"/>
    <n v="3600"/>
    <n v="0.3"/>
  </r>
  <r>
    <x v="1"/>
    <x v="0"/>
    <x v="44"/>
    <x v="3"/>
    <x v="23"/>
    <s v="São Paulo"/>
    <x v="10"/>
    <n v="3200"/>
    <n v="6"/>
    <n v="19200"/>
    <n v="3840"/>
    <n v="0.2"/>
  </r>
  <r>
    <x v="0"/>
    <x v="1"/>
    <x v="44"/>
    <x v="3"/>
    <x v="23"/>
    <s v="São Paulo"/>
    <x v="3"/>
    <n v="5130"/>
    <n v="13"/>
    <n v="66690"/>
    <n v="26676"/>
    <n v="0.4"/>
  </r>
  <r>
    <x v="4"/>
    <x v="1"/>
    <x v="45"/>
    <x v="3"/>
    <x v="23"/>
    <s v="São Paulo"/>
    <x v="6"/>
    <n v="1500"/>
    <n v="3"/>
    <n v="4500"/>
    <n v="1800"/>
    <n v="0.4"/>
  </r>
  <r>
    <x v="4"/>
    <x v="1"/>
    <x v="45"/>
    <x v="3"/>
    <x v="23"/>
    <s v="São Paulo"/>
    <x v="6"/>
    <n v="1500"/>
    <n v="11"/>
    <n v="16500"/>
    <n v="6600"/>
    <n v="0.4"/>
  </r>
  <r>
    <x v="3"/>
    <x v="1"/>
    <x v="45"/>
    <x v="3"/>
    <x v="23"/>
    <s v="São Paulo"/>
    <x v="8"/>
    <n v="3400"/>
    <n v="8"/>
    <n v="27200"/>
    <n v="9520"/>
    <n v="0.35"/>
  </r>
  <r>
    <x v="0"/>
    <x v="1"/>
    <x v="45"/>
    <x v="3"/>
    <x v="23"/>
    <s v="São Paulo"/>
    <x v="7"/>
    <n v="5340"/>
    <n v="8"/>
    <n v="42720"/>
    <n v="12816"/>
    <n v="0.3"/>
  </r>
  <r>
    <x v="0"/>
    <x v="1"/>
    <x v="46"/>
    <x v="3"/>
    <x v="23"/>
    <s v="São Paulo"/>
    <x v="5"/>
    <n v="1700"/>
    <n v="2"/>
    <n v="3400"/>
    <n v="1700"/>
    <n v="0.5"/>
  </r>
  <r>
    <x v="3"/>
    <x v="1"/>
    <x v="46"/>
    <x v="3"/>
    <x v="23"/>
    <s v="São Paulo"/>
    <x v="5"/>
    <n v="1700"/>
    <n v="7"/>
    <n v="11900"/>
    <n v="5950"/>
    <n v="0.5"/>
  </r>
  <r>
    <x v="3"/>
    <x v="1"/>
    <x v="46"/>
    <x v="3"/>
    <x v="23"/>
    <s v="São Paulo"/>
    <x v="5"/>
    <n v="1700"/>
    <n v="10"/>
    <n v="17000"/>
    <n v="8500"/>
    <n v="0.5"/>
  </r>
  <r>
    <x v="3"/>
    <x v="0"/>
    <x v="46"/>
    <x v="3"/>
    <x v="23"/>
    <s v="São Paulo"/>
    <x v="0"/>
    <n v="8902"/>
    <n v="7"/>
    <n v="62314"/>
    <n v="21809.899999999998"/>
    <n v="0.35"/>
  </r>
  <r>
    <x v="0"/>
    <x v="1"/>
    <x v="47"/>
    <x v="3"/>
    <x v="23"/>
    <s v="São Paulo"/>
    <x v="1"/>
    <n v="500"/>
    <n v="3"/>
    <n v="1500"/>
    <n v="375"/>
    <n v="0.25"/>
  </r>
  <r>
    <x v="3"/>
    <x v="0"/>
    <x v="47"/>
    <x v="3"/>
    <x v="23"/>
    <s v="São Paulo"/>
    <x v="5"/>
    <n v="1700"/>
    <n v="10"/>
    <n v="17000"/>
    <n v="8500"/>
    <n v="0.5"/>
  </r>
  <r>
    <x v="2"/>
    <x v="1"/>
    <x v="47"/>
    <x v="3"/>
    <x v="23"/>
    <s v="São Paulo"/>
    <x v="3"/>
    <n v="5130"/>
    <n v="7"/>
    <n v="35910"/>
    <n v="14364"/>
    <n v="0.4"/>
  </r>
  <r>
    <x v="2"/>
    <x v="1"/>
    <x v="47"/>
    <x v="3"/>
    <x v="23"/>
    <s v="São Paulo"/>
    <x v="3"/>
    <n v="5130"/>
    <n v="9"/>
    <n v="46170"/>
    <n v="18468"/>
    <n v="0.4"/>
  </r>
  <r>
    <x v="3"/>
    <x v="1"/>
    <x v="48"/>
    <x v="3"/>
    <x v="23"/>
    <s v="São Paulo"/>
    <x v="4"/>
    <n v="300"/>
    <n v="1"/>
    <n v="300"/>
    <n v="45"/>
    <n v="0.15"/>
  </r>
  <r>
    <x v="3"/>
    <x v="1"/>
    <x v="48"/>
    <x v="3"/>
    <x v="23"/>
    <s v="São Paulo"/>
    <x v="6"/>
    <n v="1500"/>
    <n v="4"/>
    <n v="6000"/>
    <n v="2400"/>
    <n v="0.4"/>
  </r>
  <r>
    <x v="3"/>
    <x v="1"/>
    <x v="48"/>
    <x v="3"/>
    <x v="23"/>
    <s v="São Paulo"/>
    <x v="8"/>
    <n v="3400"/>
    <n v="2"/>
    <n v="6800"/>
    <n v="2380"/>
    <n v="0.35"/>
  </r>
  <r>
    <x v="0"/>
    <x v="0"/>
    <x v="48"/>
    <x v="3"/>
    <x v="23"/>
    <s v="São Paulo"/>
    <x v="11"/>
    <n v="4600"/>
    <n v="3"/>
    <n v="13800"/>
    <n v="3450"/>
    <n v="0.25"/>
  </r>
  <r>
    <x v="4"/>
    <x v="1"/>
    <x v="49"/>
    <x v="3"/>
    <x v="23"/>
    <s v="São Paulo"/>
    <x v="1"/>
    <n v="500"/>
    <n v="4"/>
    <n v="2000"/>
    <n v="500"/>
    <n v="0.25"/>
  </r>
  <r>
    <x v="0"/>
    <x v="1"/>
    <x v="49"/>
    <x v="3"/>
    <x v="23"/>
    <s v="São Paulo"/>
    <x v="3"/>
    <n v="5130"/>
    <n v="2"/>
    <n v="10260"/>
    <n v="4104"/>
    <n v="0.4"/>
  </r>
  <r>
    <x v="4"/>
    <x v="1"/>
    <x v="49"/>
    <x v="3"/>
    <x v="23"/>
    <s v="São Paulo"/>
    <x v="7"/>
    <n v="5340"/>
    <n v="8"/>
    <n v="42720"/>
    <n v="12816"/>
    <n v="0.3"/>
  </r>
  <r>
    <x v="0"/>
    <x v="1"/>
    <x v="49"/>
    <x v="3"/>
    <x v="23"/>
    <s v="São Paulo"/>
    <x v="11"/>
    <n v="4600"/>
    <n v="11"/>
    <n v="50600"/>
    <n v="12650"/>
    <n v="0.25"/>
  </r>
  <r>
    <x v="0"/>
    <x v="1"/>
    <x v="50"/>
    <x v="3"/>
    <x v="23"/>
    <s v="São Paulo"/>
    <x v="7"/>
    <n v="5340"/>
    <n v="2"/>
    <n v="10680"/>
    <n v="3204"/>
    <n v="0.3"/>
  </r>
  <r>
    <x v="3"/>
    <x v="0"/>
    <x v="50"/>
    <x v="3"/>
    <x v="23"/>
    <s v="São Paulo"/>
    <x v="12"/>
    <n v="4500"/>
    <n v="8"/>
    <n v="36000"/>
    <n v="9000"/>
    <n v="0.25"/>
  </r>
  <r>
    <x v="3"/>
    <x v="0"/>
    <x v="50"/>
    <x v="3"/>
    <x v="23"/>
    <s v="São Paulo"/>
    <x v="9"/>
    <n v="5300"/>
    <n v="9"/>
    <n v="47700"/>
    <n v="14310"/>
    <n v="0.3"/>
  </r>
  <r>
    <x v="0"/>
    <x v="1"/>
    <x v="50"/>
    <x v="3"/>
    <x v="23"/>
    <s v="São Paulo"/>
    <x v="0"/>
    <n v="8902"/>
    <n v="6"/>
    <n v="53412"/>
    <n v="18694.199999999997"/>
    <n v="0.35"/>
  </r>
  <r>
    <x v="0"/>
    <x v="0"/>
    <x v="51"/>
    <x v="3"/>
    <x v="23"/>
    <s v="São Paulo"/>
    <x v="4"/>
    <n v="300"/>
    <n v="5"/>
    <n v="1500"/>
    <n v="225"/>
    <n v="0.15"/>
  </r>
  <r>
    <x v="1"/>
    <x v="0"/>
    <x v="51"/>
    <x v="3"/>
    <x v="23"/>
    <s v="São Paulo"/>
    <x v="1"/>
    <n v="500"/>
    <n v="9"/>
    <n v="4500"/>
    <n v="1125"/>
    <n v="0.25"/>
  </r>
  <r>
    <x v="4"/>
    <x v="1"/>
    <x v="51"/>
    <x v="3"/>
    <x v="23"/>
    <s v="São Paulo"/>
    <x v="3"/>
    <n v="5130"/>
    <n v="3"/>
    <n v="15390"/>
    <n v="6156"/>
    <n v="0.4"/>
  </r>
  <r>
    <x v="4"/>
    <x v="0"/>
    <x v="51"/>
    <x v="3"/>
    <x v="23"/>
    <s v="São Paulo"/>
    <x v="0"/>
    <n v="8902"/>
    <n v="11"/>
    <n v="97922"/>
    <n v="34272.699999999997"/>
    <n v="0.35"/>
  </r>
  <r>
    <x v="0"/>
    <x v="0"/>
    <x v="52"/>
    <x v="3"/>
    <x v="23"/>
    <s v="São Paulo"/>
    <x v="8"/>
    <n v="3400"/>
    <n v="1"/>
    <n v="3400"/>
    <n v="1190"/>
    <n v="0.35"/>
  </r>
  <r>
    <x v="0"/>
    <x v="1"/>
    <x v="52"/>
    <x v="3"/>
    <x v="23"/>
    <s v="São Paulo"/>
    <x v="5"/>
    <n v="1700"/>
    <n v="2"/>
    <n v="3400"/>
    <n v="1700"/>
    <n v="0.5"/>
  </r>
  <r>
    <x v="0"/>
    <x v="1"/>
    <x v="52"/>
    <x v="3"/>
    <x v="23"/>
    <s v="São Paulo"/>
    <x v="6"/>
    <n v="1500"/>
    <n v="5"/>
    <n v="7500"/>
    <n v="3000"/>
    <n v="0.4"/>
  </r>
  <r>
    <x v="3"/>
    <x v="1"/>
    <x v="52"/>
    <x v="3"/>
    <x v="23"/>
    <s v="São Paulo"/>
    <x v="8"/>
    <n v="3400"/>
    <n v="4"/>
    <n v="13600"/>
    <n v="4760"/>
    <n v="0.35"/>
  </r>
  <r>
    <x v="1"/>
    <x v="1"/>
    <x v="53"/>
    <x v="3"/>
    <x v="23"/>
    <s v="São Paulo"/>
    <x v="6"/>
    <n v="1500"/>
    <n v="3"/>
    <n v="4500"/>
    <n v="1800"/>
    <n v="0.4"/>
  </r>
  <r>
    <x v="1"/>
    <x v="0"/>
    <x v="53"/>
    <x v="3"/>
    <x v="23"/>
    <s v="São Paulo"/>
    <x v="2"/>
    <n v="1200"/>
    <n v="9"/>
    <n v="10800"/>
    <n v="3240"/>
    <n v="0.3"/>
  </r>
  <r>
    <x v="3"/>
    <x v="0"/>
    <x v="53"/>
    <x v="3"/>
    <x v="23"/>
    <s v="São Paulo"/>
    <x v="9"/>
    <n v="5300"/>
    <n v="8"/>
    <n v="42400"/>
    <n v="12720"/>
    <n v="0.3"/>
  </r>
  <r>
    <x v="3"/>
    <x v="1"/>
    <x v="53"/>
    <x v="3"/>
    <x v="23"/>
    <s v="São Paulo"/>
    <x v="0"/>
    <n v="8902"/>
    <n v="7"/>
    <n v="62314"/>
    <n v="21809.899999999998"/>
    <n v="0.35"/>
  </r>
  <r>
    <x v="4"/>
    <x v="1"/>
    <x v="54"/>
    <x v="3"/>
    <x v="23"/>
    <s v="São Paulo"/>
    <x v="1"/>
    <n v="500"/>
    <n v="4"/>
    <n v="2000"/>
    <n v="500"/>
    <n v="0.25"/>
  </r>
  <r>
    <x v="3"/>
    <x v="0"/>
    <x v="54"/>
    <x v="3"/>
    <x v="23"/>
    <s v="São Paulo"/>
    <x v="4"/>
    <n v="300"/>
    <n v="10"/>
    <n v="3000"/>
    <n v="450"/>
    <n v="0.15"/>
  </r>
  <r>
    <x v="2"/>
    <x v="0"/>
    <x v="54"/>
    <x v="3"/>
    <x v="23"/>
    <s v="São Paulo"/>
    <x v="11"/>
    <n v="4600"/>
    <n v="2"/>
    <n v="9200"/>
    <n v="2300"/>
    <n v="0.25"/>
  </r>
  <r>
    <x v="2"/>
    <x v="1"/>
    <x v="54"/>
    <x v="3"/>
    <x v="23"/>
    <s v="São Paulo"/>
    <x v="9"/>
    <n v="5300"/>
    <n v="4"/>
    <n v="21200"/>
    <n v="6360"/>
    <n v="0.3"/>
  </r>
  <r>
    <x v="0"/>
    <x v="1"/>
    <x v="55"/>
    <x v="3"/>
    <x v="23"/>
    <s v="São Paulo"/>
    <x v="1"/>
    <n v="500"/>
    <n v="5"/>
    <n v="2500"/>
    <n v="625"/>
    <n v="0.25"/>
  </r>
  <r>
    <x v="2"/>
    <x v="0"/>
    <x v="55"/>
    <x v="3"/>
    <x v="23"/>
    <s v="São Paulo"/>
    <x v="12"/>
    <n v="4500"/>
    <n v="3"/>
    <n v="13500"/>
    <n v="3375"/>
    <n v="0.25"/>
  </r>
  <r>
    <x v="0"/>
    <x v="1"/>
    <x v="55"/>
    <x v="3"/>
    <x v="23"/>
    <s v="São Paulo"/>
    <x v="5"/>
    <n v="1700"/>
    <n v="9"/>
    <n v="15300"/>
    <n v="7650"/>
    <n v="0.5"/>
  </r>
  <r>
    <x v="0"/>
    <x v="1"/>
    <x v="55"/>
    <x v="3"/>
    <x v="23"/>
    <s v="São Paulo"/>
    <x v="11"/>
    <n v="4600"/>
    <n v="11"/>
    <n v="50600"/>
    <n v="12650"/>
    <n v="0.25"/>
  </r>
  <r>
    <x v="0"/>
    <x v="1"/>
    <x v="56"/>
    <x v="3"/>
    <x v="23"/>
    <s v="São Paulo"/>
    <x v="8"/>
    <n v="3400"/>
    <n v="1"/>
    <n v="3400"/>
    <n v="1190"/>
    <n v="0.35"/>
  </r>
  <r>
    <x v="3"/>
    <x v="1"/>
    <x v="56"/>
    <x v="3"/>
    <x v="23"/>
    <s v="São Paulo"/>
    <x v="6"/>
    <n v="1500"/>
    <n v="4"/>
    <n v="6000"/>
    <n v="2400"/>
    <n v="0.4"/>
  </r>
  <r>
    <x v="0"/>
    <x v="1"/>
    <x v="56"/>
    <x v="3"/>
    <x v="23"/>
    <s v="São Paulo"/>
    <x v="9"/>
    <n v="5300"/>
    <n v="8"/>
    <n v="42400"/>
    <n v="12720"/>
    <n v="0.3"/>
  </r>
  <r>
    <x v="0"/>
    <x v="0"/>
    <x v="56"/>
    <x v="3"/>
    <x v="23"/>
    <s v="São Paulo"/>
    <x v="9"/>
    <n v="5300"/>
    <n v="12"/>
    <n v="63600"/>
    <n v="19080"/>
    <n v="0.3"/>
  </r>
  <r>
    <x v="0"/>
    <x v="1"/>
    <x v="57"/>
    <x v="3"/>
    <x v="23"/>
    <s v="São Paulo"/>
    <x v="8"/>
    <n v="3400"/>
    <n v="1"/>
    <n v="3400"/>
    <n v="1190"/>
    <n v="0.35"/>
  </r>
  <r>
    <x v="2"/>
    <x v="0"/>
    <x v="57"/>
    <x v="3"/>
    <x v="23"/>
    <s v="São Paulo"/>
    <x v="9"/>
    <n v="5300"/>
    <n v="1"/>
    <n v="5300"/>
    <n v="1590"/>
    <n v="0.3"/>
  </r>
  <r>
    <x v="3"/>
    <x v="1"/>
    <x v="57"/>
    <x v="3"/>
    <x v="23"/>
    <s v="São Paulo"/>
    <x v="12"/>
    <n v="4500"/>
    <n v="4"/>
    <n v="18000"/>
    <n v="4500"/>
    <n v="0.25"/>
  </r>
  <r>
    <x v="3"/>
    <x v="1"/>
    <x v="57"/>
    <x v="3"/>
    <x v="23"/>
    <s v="São Paulo"/>
    <x v="10"/>
    <n v="3200"/>
    <n v="10"/>
    <n v="32000"/>
    <n v="6400"/>
    <n v="0.2"/>
  </r>
  <r>
    <x v="0"/>
    <x v="0"/>
    <x v="58"/>
    <x v="3"/>
    <x v="23"/>
    <s v="São Paulo"/>
    <x v="1"/>
    <n v="500"/>
    <n v="5"/>
    <n v="2500"/>
    <n v="625"/>
    <n v="0.25"/>
  </r>
  <r>
    <x v="3"/>
    <x v="1"/>
    <x v="58"/>
    <x v="3"/>
    <x v="23"/>
    <s v="São Paulo"/>
    <x v="4"/>
    <n v="300"/>
    <n v="10"/>
    <n v="3000"/>
    <n v="450"/>
    <n v="0.15"/>
  </r>
  <r>
    <x v="1"/>
    <x v="1"/>
    <x v="58"/>
    <x v="3"/>
    <x v="23"/>
    <s v="São Paulo"/>
    <x v="10"/>
    <n v="3200"/>
    <n v="4"/>
    <n v="12800"/>
    <n v="2560"/>
    <n v="0.2"/>
  </r>
  <r>
    <x v="3"/>
    <x v="0"/>
    <x v="58"/>
    <x v="3"/>
    <x v="23"/>
    <s v="São Paulo"/>
    <x v="7"/>
    <n v="5340"/>
    <n v="12"/>
    <n v="64080"/>
    <n v="19224"/>
    <n v="0.3"/>
  </r>
  <r>
    <x v="2"/>
    <x v="1"/>
    <x v="59"/>
    <x v="3"/>
    <x v="23"/>
    <s v="São Paulo"/>
    <x v="4"/>
    <n v="300"/>
    <n v="4"/>
    <n v="1200"/>
    <n v="180"/>
    <n v="0.15"/>
  </r>
  <r>
    <x v="1"/>
    <x v="1"/>
    <x v="59"/>
    <x v="3"/>
    <x v="23"/>
    <s v="São Paulo"/>
    <x v="11"/>
    <n v="4600"/>
    <n v="2"/>
    <n v="9200"/>
    <n v="2300"/>
    <n v="0.25"/>
  </r>
  <r>
    <x v="2"/>
    <x v="0"/>
    <x v="59"/>
    <x v="3"/>
    <x v="23"/>
    <s v="São Paulo"/>
    <x v="12"/>
    <n v="4500"/>
    <n v="3"/>
    <n v="13500"/>
    <n v="3375"/>
    <n v="0.25"/>
  </r>
  <r>
    <x v="0"/>
    <x v="1"/>
    <x v="59"/>
    <x v="3"/>
    <x v="23"/>
    <s v="São Paulo"/>
    <x v="11"/>
    <n v="4600"/>
    <n v="4"/>
    <n v="18400"/>
    <n v="4600"/>
    <n v="0.25"/>
  </r>
  <r>
    <x v="3"/>
    <x v="0"/>
    <x v="60"/>
    <x v="3"/>
    <x v="23"/>
    <s v="São Paulo"/>
    <x v="4"/>
    <n v="300"/>
    <n v="10"/>
    <n v="3000"/>
    <n v="450"/>
    <n v="0.15"/>
  </r>
  <r>
    <x v="0"/>
    <x v="1"/>
    <x v="60"/>
    <x v="3"/>
    <x v="23"/>
    <s v="São Paulo"/>
    <x v="9"/>
    <n v="5300"/>
    <n v="2"/>
    <n v="10600"/>
    <n v="3180"/>
    <n v="0.3"/>
  </r>
  <r>
    <x v="0"/>
    <x v="1"/>
    <x v="60"/>
    <x v="3"/>
    <x v="23"/>
    <s v="São Paulo"/>
    <x v="8"/>
    <n v="3400"/>
    <n v="12"/>
    <n v="40800"/>
    <n v="14280"/>
    <n v="0.35"/>
  </r>
  <r>
    <x v="3"/>
    <x v="0"/>
    <x v="60"/>
    <x v="3"/>
    <x v="23"/>
    <s v="São Paulo"/>
    <x v="12"/>
    <n v="4500"/>
    <n v="12"/>
    <n v="54000"/>
    <n v="13500"/>
    <n v="0.25"/>
  </r>
  <r>
    <x v="0"/>
    <x v="0"/>
    <x v="61"/>
    <x v="3"/>
    <x v="23"/>
    <s v="São Paulo"/>
    <x v="9"/>
    <n v="5300"/>
    <n v="2"/>
    <n v="10600"/>
    <n v="3180"/>
    <n v="0.3"/>
  </r>
  <r>
    <x v="3"/>
    <x v="1"/>
    <x v="61"/>
    <x v="3"/>
    <x v="23"/>
    <s v="São Paulo"/>
    <x v="2"/>
    <n v="1200"/>
    <n v="11"/>
    <n v="13200"/>
    <n v="3960"/>
    <n v="0.3"/>
  </r>
  <r>
    <x v="0"/>
    <x v="0"/>
    <x v="61"/>
    <x v="3"/>
    <x v="23"/>
    <s v="São Paulo"/>
    <x v="11"/>
    <n v="4600"/>
    <n v="5"/>
    <n v="23000"/>
    <n v="5750"/>
    <n v="0.25"/>
  </r>
  <r>
    <x v="0"/>
    <x v="1"/>
    <x v="61"/>
    <x v="3"/>
    <x v="23"/>
    <s v="São Paulo"/>
    <x v="8"/>
    <n v="3400"/>
    <n v="11"/>
    <n v="37400"/>
    <n v="13090"/>
    <n v="0.35"/>
  </r>
  <r>
    <x v="2"/>
    <x v="0"/>
    <x v="62"/>
    <x v="3"/>
    <x v="23"/>
    <s v="São Paulo"/>
    <x v="10"/>
    <n v="3200"/>
    <n v="2"/>
    <n v="6400"/>
    <n v="1280"/>
    <n v="0.2"/>
  </r>
  <r>
    <x v="0"/>
    <x v="1"/>
    <x v="62"/>
    <x v="3"/>
    <x v="23"/>
    <s v="São Paulo"/>
    <x v="2"/>
    <n v="1200"/>
    <n v="8"/>
    <n v="9600"/>
    <n v="2880"/>
    <n v="0.3"/>
  </r>
  <r>
    <x v="0"/>
    <x v="1"/>
    <x v="62"/>
    <x v="3"/>
    <x v="23"/>
    <s v="São Paulo"/>
    <x v="6"/>
    <n v="1500"/>
    <n v="8"/>
    <n v="12000"/>
    <n v="4800"/>
    <n v="0.4"/>
  </r>
  <r>
    <x v="0"/>
    <x v="1"/>
    <x v="62"/>
    <x v="3"/>
    <x v="23"/>
    <s v="São Paulo"/>
    <x v="0"/>
    <n v="8902"/>
    <n v="3"/>
    <n v="26706"/>
    <n v="9347.0999999999985"/>
    <n v="0.35"/>
  </r>
  <r>
    <x v="0"/>
    <x v="1"/>
    <x v="63"/>
    <x v="3"/>
    <x v="23"/>
    <s v="São Paulo"/>
    <x v="4"/>
    <n v="300"/>
    <n v="10"/>
    <n v="3000"/>
    <n v="450"/>
    <n v="0.15"/>
  </r>
  <r>
    <x v="4"/>
    <x v="0"/>
    <x v="63"/>
    <x v="3"/>
    <x v="23"/>
    <s v="São Paulo"/>
    <x v="6"/>
    <n v="1500"/>
    <n v="8"/>
    <n v="12000"/>
    <n v="4800"/>
    <n v="0.4"/>
  </r>
  <r>
    <x v="0"/>
    <x v="1"/>
    <x v="63"/>
    <x v="3"/>
    <x v="23"/>
    <s v="São Paulo"/>
    <x v="11"/>
    <n v="4600"/>
    <n v="8"/>
    <n v="36800"/>
    <n v="9200"/>
    <n v="0.25"/>
  </r>
  <r>
    <x v="3"/>
    <x v="1"/>
    <x v="63"/>
    <x v="3"/>
    <x v="23"/>
    <s v="São Paulo"/>
    <x v="0"/>
    <n v="8902"/>
    <n v="7"/>
    <n v="62314"/>
    <n v="21809.899999999998"/>
    <n v="0.35"/>
  </r>
  <r>
    <x v="3"/>
    <x v="0"/>
    <x v="64"/>
    <x v="3"/>
    <x v="23"/>
    <s v="São Paulo"/>
    <x v="1"/>
    <n v="500"/>
    <n v="2"/>
    <n v="1000"/>
    <n v="250"/>
    <n v="0.25"/>
  </r>
  <r>
    <x v="3"/>
    <x v="1"/>
    <x v="64"/>
    <x v="3"/>
    <x v="23"/>
    <s v="São Paulo"/>
    <x v="6"/>
    <n v="1500"/>
    <n v="7"/>
    <n v="10500"/>
    <n v="4200"/>
    <n v="0.4"/>
  </r>
  <r>
    <x v="3"/>
    <x v="1"/>
    <x v="64"/>
    <x v="3"/>
    <x v="23"/>
    <s v="São Paulo"/>
    <x v="7"/>
    <n v="5340"/>
    <n v="4"/>
    <n v="21360"/>
    <n v="6408"/>
    <n v="0.3"/>
  </r>
  <r>
    <x v="0"/>
    <x v="1"/>
    <x v="64"/>
    <x v="3"/>
    <x v="23"/>
    <s v="São Paulo"/>
    <x v="10"/>
    <n v="3200"/>
    <n v="7"/>
    <n v="22400"/>
    <n v="4480"/>
    <n v="0.2"/>
  </r>
  <r>
    <x v="0"/>
    <x v="1"/>
    <x v="65"/>
    <x v="3"/>
    <x v="23"/>
    <s v="São Paulo"/>
    <x v="1"/>
    <n v="500"/>
    <n v="11"/>
    <n v="5500"/>
    <n v="1375"/>
    <n v="0.25"/>
  </r>
  <r>
    <x v="3"/>
    <x v="1"/>
    <x v="65"/>
    <x v="3"/>
    <x v="23"/>
    <s v="São Paulo"/>
    <x v="8"/>
    <n v="3400"/>
    <n v="3"/>
    <n v="10200"/>
    <n v="3570"/>
    <n v="0.35"/>
  </r>
  <r>
    <x v="3"/>
    <x v="1"/>
    <x v="65"/>
    <x v="3"/>
    <x v="23"/>
    <s v="São Paulo"/>
    <x v="8"/>
    <n v="3400"/>
    <n v="5"/>
    <n v="17000"/>
    <n v="5950"/>
    <n v="0.35"/>
  </r>
  <r>
    <x v="2"/>
    <x v="0"/>
    <x v="65"/>
    <x v="3"/>
    <x v="23"/>
    <s v="São Paulo"/>
    <x v="3"/>
    <n v="5130"/>
    <n v="11"/>
    <n v="56430"/>
    <n v="22572"/>
    <n v="0.4"/>
  </r>
  <r>
    <x v="4"/>
    <x v="1"/>
    <x v="66"/>
    <x v="3"/>
    <x v="23"/>
    <s v="São Paulo"/>
    <x v="6"/>
    <n v="1500"/>
    <n v="8"/>
    <n v="12000"/>
    <n v="4800"/>
    <n v="0.4"/>
  </r>
  <r>
    <x v="0"/>
    <x v="0"/>
    <x v="66"/>
    <x v="3"/>
    <x v="23"/>
    <s v="São Paulo"/>
    <x v="9"/>
    <n v="5300"/>
    <n v="5"/>
    <n v="26500"/>
    <n v="7950"/>
    <n v="0.3"/>
  </r>
  <r>
    <x v="3"/>
    <x v="1"/>
    <x v="66"/>
    <x v="3"/>
    <x v="23"/>
    <s v="São Paulo"/>
    <x v="8"/>
    <n v="3400"/>
    <n v="9"/>
    <n v="30600"/>
    <n v="10710"/>
    <n v="0.35"/>
  </r>
  <r>
    <x v="3"/>
    <x v="1"/>
    <x v="66"/>
    <x v="3"/>
    <x v="23"/>
    <s v="São Paulo"/>
    <x v="9"/>
    <n v="5300"/>
    <n v="7"/>
    <n v="37100"/>
    <n v="11130"/>
    <n v="0.3"/>
  </r>
  <r>
    <x v="2"/>
    <x v="0"/>
    <x v="67"/>
    <x v="3"/>
    <x v="23"/>
    <s v="São Paulo"/>
    <x v="0"/>
    <n v="8902"/>
    <n v="1"/>
    <n v="8902"/>
    <n v="3115.7"/>
    <n v="0.35"/>
  </r>
  <r>
    <x v="3"/>
    <x v="1"/>
    <x v="67"/>
    <x v="3"/>
    <x v="23"/>
    <s v="São Paulo"/>
    <x v="12"/>
    <n v="4500"/>
    <n v="5"/>
    <n v="22500"/>
    <n v="5625"/>
    <n v="0.25"/>
  </r>
  <r>
    <x v="3"/>
    <x v="1"/>
    <x v="67"/>
    <x v="3"/>
    <x v="23"/>
    <s v="São Paulo"/>
    <x v="0"/>
    <n v="8902"/>
    <n v="7"/>
    <n v="62314"/>
    <n v="21809.899999999998"/>
    <n v="0.35"/>
  </r>
  <r>
    <x v="4"/>
    <x v="1"/>
    <x v="67"/>
    <x v="3"/>
    <x v="23"/>
    <s v="São Paulo"/>
    <x v="0"/>
    <n v="8902"/>
    <n v="11"/>
    <n v="97922"/>
    <n v="34272.699999999997"/>
    <n v="0.35"/>
  </r>
  <r>
    <x v="0"/>
    <x v="1"/>
    <x v="68"/>
    <x v="3"/>
    <x v="23"/>
    <s v="São Paulo"/>
    <x v="8"/>
    <n v="3400"/>
    <n v="2"/>
    <n v="6800"/>
    <n v="2380"/>
    <n v="0.35"/>
  </r>
  <r>
    <x v="1"/>
    <x v="0"/>
    <x v="68"/>
    <x v="3"/>
    <x v="23"/>
    <s v="São Paulo"/>
    <x v="0"/>
    <n v="8902"/>
    <n v="1"/>
    <n v="8902"/>
    <n v="3115.7"/>
    <n v="0.35"/>
  </r>
  <r>
    <x v="0"/>
    <x v="0"/>
    <x v="68"/>
    <x v="3"/>
    <x v="23"/>
    <s v="São Paulo"/>
    <x v="11"/>
    <n v="4600"/>
    <n v="10"/>
    <n v="46000"/>
    <n v="11500"/>
    <n v="0.25"/>
  </r>
  <r>
    <x v="3"/>
    <x v="1"/>
    <x v="68"/>
    <x v="3"/>
    <x v="23"/>
    <s v="São Paulo"/>
    <x v="12"/>
    <n v="4500"/>
    <n v="11"/>
    <n v="49500"/>
    <n v="12375"/>
    <n v="0.25"/>
  </r>
  <r>
    <x v="0"/>
    <x v="1"/>
    <x v="69"/>
    <x v="3"/>
    <x v="23"/>
    <s v="São Paulo"/>
    <x v="11"/>
    <n v="4600"/>
    <n v="1"/>
    <n v="4600"/>
    <n v="1150"/>
    <n v="0.25"/>
  </r>
  <r>
    <x v="3"/>
    <x v="1"/>
    <x v="69"/>
    <x v="3"/>
    <x v="23"/>
    <s v="São Paulo"/>
    <x v="1"/>
    <n v="500"/>
    <n v="10"/>
    <n v="5000"/>
    <n v="1250"/>
    <n v="0.25"/>
  </r>
  <r>
    <x v="2"/>
    <x v="1"/>
    <x v="69"/>
    <x v="3"/>
    <x v="23"/>
    <s v="São Paulo"/>
    <x v="6"/>
    <n v="1500"/>
    <n v="11"/>
    <n v="16500"/>
    <n v="6600"/>
    <n v="0.4"/>
  </r>
  <r>
    <x v="0"/>
    <x v="0"/>
    <x v="69"/>
    <x v="3"/>
    <x v="23"/>
    <s v="São Paulo"/>
    <x v="0"/>
    <n v="8902"/>
    <n v="2"/>
    <n v="17804"/>
    <n v="6231.4"/>
    <n v="0.35"/>
  </r>
  <r>
    <x v="3"/>
    <x v="0"/>
    <x v="70"/>
    <x v="3"/>
    <x v="23"/>
    <s v="São Paulo"/>
    <x v="4"/>
    <n v="300"/>
    <n v="7"/>
    <n v="2100"/>
    <n v="315"/>
    <n v="0.15"/>
  </r>
  <r>
    <x v="0"/>
    <x v="1"/>
    <x v="70"/>
    <x v="3"/>
    <x v="23"/>
    <s v="São Paulo"/>
    <x v="12"/>
    <n v="4500"/>
    <n v="2"/>
    <n v="9000"/>
    <n v="2250"/>
    <n v="0.25"/>
  </r>
  <r>
    <x v="0"/>
    <x v="1"/>
    <x v="70"/>
    <x v="3"/>
    <x v="23"/>
    <s v="São Paulo"/>
    <x v="7"/>
    <n v="5340"/>
    <n v="7"/>
    <n v="37380"/>
    <n v="11214"/>
    <n v="0.3"/>
  </r>
  <r>
    <x v="0"/>
    <x v="1"/>
    <x v="70"/>
    <x v="3"/>
    <x v="23"/>
    <s v="São Paulo"/>
    <x v="11"/>
    <n v="4600"/>
    <n v="12"/>
    <n v="55200"/>
    <n v="13800"/>
    <n v="0.25"/>
  </r>
  <r>
    <x v="0"/>
    <x v="1"/>
    <x v="71"/>
    <x v="3"/>
    <x v="23"/>
    <s v="São Paulo"/>
    <x v="10"/>
    <n v="3200"/>
    <n v="1"/>
    <n v="3200"/>
    <n v="640"/>
    <n v="0.2"/>
  </r>
  <r>
    <x v="0"/>
    <x v="1"/>
    <x v="71"/>
    <x v="3"/>
    <x v="23"/>
    <s v="São Paulo"/>
    <x v="2"/>
    <n v="1200"/>
    <n v="5"/>
    <n v="6000"/>
    <n v="1800"/>
    <n v="0.3"/>
  </r>
  <r>
    <x v="0"/>
    <x v="1"/>
    <x v="71"/>
    <x v="3"/>
    <x v="23"/>
    <s v="São Paulo"/>
    <x v="5"/>
    <n v="1700"/>
    <n v="9"/>
    <n v="15300"/>
    <n v="7650"/>
    <n v="0.5"/>
  </r>
  <r>
    <x v="0"/>
    <x v="1"/>
    <x v="71"/>
    <x v="3"/>
    <x v="23"/>
    <s v="São Paulo"/>
    <x v="3"/>
    <n v="5130"/>
    <n v="4"/>
    <n v="20520"/>
    <n v="8208"/>
    <n v="0.4"/>
  </r>
  <r>
    <x v="0"/>
    <x v="1"/>
    <x v="72"/>
    <x v="3"/>
    <x v="23"/>
    <s v="São Paulo"/>
    <x v="8"/>
    <n v="3400"/>
    <n v="3"/>
    <n v="10200"/>
    <n v="3570"/>
    <n v="0.35"/>
  </r>
  <r>
    <x v="0"/>
    <x v="1"/>
    <x v="72"/>
    <x v="3"/>
    <x v="23"/>
    <s v="São Paulo"/>
    <x v="12"/>
    <n v="4500"/>
    <n v="9"/>
    <n v="40500"/>
    <n v="10125"/>
    <n v="0.25"/>
  </r>
  <r>
    <x v="2"/>
    <x v="1"/>
    <x v="72"/>
    <x v="3"/>
    <x v="23"/>
    <s v="São Paulo"/>
    <x v="3"/>
    <n v="5130"/>
    <n v="8"/>
    <n v="41040"/>
    <n v="16416"/>
    <n v="0.4"/>
  </r>
  <r>
    <x v="2"/>
    <x v="1"/>
    <x v="72"/>
    <x v="3"/>
    <x v="23"/>
    <s v="São Paulo"/>
    <x v="0"/>
    <n v="8902"/>
    <n v="11"/>
    <n v="97922"/>
    <n v="34272.699999999997"/>
    <n v="0.35"/>
  </r>
  <r>
    <x v="0"/>
    <x v="1"/>
    <x v="73"/>
    <x v="3"/>
    <x v="23"/>
    <s v="São Paulo"/>
    <x v="4"/>
    <n v="300"/>
    <n v="6"/>
    <n v="1800"/>
    <n v="270"/>
    <n v="0.15"/>
  </r>
  <r>
    <x v="0"/>
    <x v="1"/>
    <x v="73"/>
    <x v="3"/>
    <x v="23"/>
    <s v="São Paulo"/>
    <x v="5"/>
    <n v="1700"/>
    <n v="9"/>
    <n v="15300"/>
    <n v="7650"/>
    <n v="0.5"/>
  </r>
  <r>
    <x v="3"/>
    <x v="1"/>
    <x v="73"/>
    <x v="3"/>
    <x v="23"/>
    <s v="São Paulo"/>
    <x v="6"/>
    <n v="1500"/>
    <n v="12"/>
    <n v="18000"/>
    <n v="7200"/>
    <n v="0.4"/>
  </r>
  <r>
    <x v="4"/>
    <x v="1"/>
    <x v="73"/>
    <x v="3"/>
    <x v="23"/>
    <s v="São Paulo"/>
    <x v="5"/>
    <n v="1700"/>
    <n v="11"/>
    <n v="18700"/>
    <n v="9350"/>
    <n v="0.5"/>
  </r>
  <r>
    <x v="0"/>
    <x v="0"/>
    <x v="74"/>
    <x v="3"/>
    <x v="23"/>
    <s v="São Paulo"/>
    <x v="8"/>
    <n v="3400"/>
    <n v="7"/>
    <n v="23800"/>
    <n v="8330"/>
    <n v="0.35"/>
  </r>
  <r>
    <x v="3"/>
    <x v="0"/>
    <x v="74"/>
    <x v="3"/>
    <x v="23"/>
    <s v="São Paulo"/>
    <x v="5"/>
    <n v="1700"/>
    <n v="16"/>
    <n v="27200"/>
    <n v="13600"/>
    <n v="0.5"/>
  </r>
  <r>
    <x v="0"/>
    <x v="0"/>
    <x v="74"/>
    <x v="3"/>
    <x v="23"/>
    <s v="São Paulo"/>
    <x v="3"/>
    <n v="5130"/>
    <n v="6"/>
    <n v="30780"/>
    <n v="12312"/>
    <n v="0.4"/>
  </r>
  <r>
    <x v="0"/>
    <x v="0"/>
    <x v="74"/>
    <x v="3"/>
    <x v="23"/>
    <s v="São Paulo"/>
    <x v="11"/>
    <n v="4600"/>
    <n v="8"/>
    <n v="36800"/>
    <n v="9200"/>
    <n v="0.25"/>
  </r>
  <r>
    <x v="3"/>
    <x v="1"/>
    <x v="75"/>
    <x v="3"/>
    <x v="23"/>
    <s v="São Paulo"/>
    <x v="4"/>
    <n v="300"/>
    <n v="1"/>
    <n v="300"/>
    <n v="45"/>
    <n v="0.15"/>
  </r>
  <r>
    <x v="3"/>
    <x v="1"/>
    <x v="75"/>
    <x v="3"/>
    <x v="23"/>
    <s v="São Paulo"/>
    <x v="8"/>
    <n v="3400"/>
    <n v="8"/>
    <n v="27200"/>
    <n v="9520"/>
    <n v="0.35"/>
  </r>
  <r>
    <x v="0"/>
    <x v="1"/>
    <x v="75"/>
    <x v="3"/>
    <x v="21"/>
    <s v="Vitória"/>
    <x v="8"/>
    <n v="3400"/>
    <n v="11"/>
    <n v="37400"/>
    <n v="13090"/>
    <n v="0.35"/>
  </r>
  <r>
    <x v="2"/>
    <x v="1"/>
    <x v="75"/>
    <x v="3"/>
    <x v="23"/>
    <s v="São Paulo"/>
    <x v="0"/>
    <n v="8902"/>
    <n v="11"/>
    <n v="97922"/>
    <n v="34272.699999999997"/>
    <n v="0.35"/>
  </r>
  <r>
    <x v="3"/>
    <x v="0"/>
    <x v="76"/>
    <x v="3"/>
    <x v="23"/>
    <s v="São Paulo"/>
    <x v="2"/>
    <n v="1200"/>
    <n v="16"/>
    <n v="19200"/>
    <n v="5760"/>
    <n v="0.3"/>
  </r>
  <r>
    <x v="0"/>
    <x v="1"/>
    <x v="76"/>
    <x v="3"/>
    <x v="23"/>
    <s v="São Paulo"/>
    <x v="10"/>
    <n v="3200"/>
    <n v="11"/>
    <n v="35200"/>
    <n v="7040"/>
    <n v="0.2"/>
  </r>
  <r>
    <x v="2"/>
    <x v="0"/>
    <x v="76"/>
    <x v="3"/>
    <x v="23"/>
    <s v="São Paulo"/>
    <x v="3"/>
    <n v="5130"/>
    <n v="10"/>
    <n v="51300"/>
    <n v="20520"/>
    <n v="0.4"/>
  </r>
  <r>
    <x v="3"/>
    <x v="0"/>
    <x v="76"/>
    <x v="3"/>
    <x v="23"/>
    <s v="São Paulo"/>
    <x v="9"/>
    <n v="5300"/>
    <n v="11"/>
    <n v="58300"/>
    <n v="17490"/>
    <n v="0.3"/>
  </r>
  <r>
    <x v="3"/>
    <x v="1"/>
    <x v="77"/>
    <x v="3"/>
    <x v="21"/>
    <s v="Vitória"/>
    <x v="11"/>
    <n v="4600"/>
    <n v="9"/>
    <n v="41400"/>
    <n v="10350"/>
    <n v="0.25"/>
  </r>
  <r>
    <x v="2"/>
    <x v="1"/>
    <x v="77"/>
    <x v="3"/>
    <x v="21"/>
    <s v="Vitória"/>
    <x v="0"/>
    <n v="8902"/>
    <n v="6"/>
    <n v="53412"/>
    <n v="18694.199999999997"/>
    <n v="0.35"/>
  </r>
  <r>
    <x v="0"/>
    <x v="0"/>
    <x v="77"/>
    <x v="3"/>
    <x v="23"/>
    <s v="São Paulo"/>
    <x v="9"/>
    <n v="5300"/>
    <n v="12"/>
    <n v="63600"/>
    <n v="19080"/>
    <n v="0.3"/>
  </r>
  <r>
    <x v="3"/>
    <x v="1"/>
    <x v="77"/>
    <x v="3"/>
    <x v="23"/>
    <s v="São Paulo"/>
    <x v="7"/>
    <n v="5340"/>
    <n v="12"/>
    <n v="64080"/>
    <n v="19224"/>
    <n v="0.3"/>
  </r>
  <r>
    <x v="3"/>
    <x v="0"/>
    <x v="78"/>
    <x v="3"/>
    <x v="21"/>
    <s v="Vitória"/>
    <x v="1"/>
    <n v="500"/>
    <n v="7"/>
    <n v="3500"/>
    <n v="875"/>
    <n v="0.25"/>
  </r>
  <r>
    <x v="0"/>
    <x v="1"/>
    <x v="78"/>
    <x v="3"/>
    <x v="23"/>
    <s v="São Paulo"/>
    <x v="7"/>
    <n v="5340"/>
    <n v="2"/>
    <n v="10680"/>
    <n v="3204"/>
    <n v="0.3"/>
  </r>
  <r>
    <x v="1"/>
    <x v="0"/>
    <x v="78"/>
    <x v="3"/>
    <x v="23"/>
    <s v="São Paulo"/>
    <x v="10"/>
    <n v="3200"/>
    <n v="8"/>
    <n v="25600"/>
    <n v="5120"/>
    <n v="0.2"/>
  </r>
  <r>
    <x v="0"/>
    <x v="1"/>
    <x v="78"/>
    <x v="3"/>
    <x v="23"/>
    <s v="São Paulo"/>
    <x v="11"/>
    <n v="4600"/>
    <n v="8"/>
    <n v="36800"/>
    <n v="9200"/>
    <n v="0.25"/>
  </r>
  <r>
    <x v="0"/>
    <x v="1"/>
    <x v="79"/>
    <x v="3"/>
    <x v="23"/>
    <s v="São Paulo"/>
    <x v="5"/>
    <n v="1700"/>
    <n v="6"/>
    <n v="10200"/>
    <n v="5100"/>
    <n v="0.5"/>
  </r>
  <r>
    <x v="0"/>
    <x v="1"/>
    <x v="79"/>
    <x v="3"/>
    <x v="21"/>
    <s v="Vitória"/>
    <x v="8"/>
    <n v="3400"/>
    <n v="8"/>
    <n v="27200"/>
    <n v="9520"/>
    <n v="0.35"/>
  </r>
  <r>
    <x v="4"/>
    <x v="1"/>
    <x v="79"/>
    <x v="3"/>
    <x v="23"/>
    <s v="São Paulo"/>
    <x v="12"/>
    <n v="4500"/>
    <n v="7"/>
    <n v="31500"/>
    <n v="7875"/>
    <n v="0.25"/>
  </r>
  <r>
    <x v="0"/>
    <x v="0"/>
    <x v="79"/>
    <x v="3"/>
    <x v="23"/>
    <s v="São Paulo"/>
    <x v="11"/>
    <n v="4600"/>
    <n v="11"/>
    <n v="50600"/>
    <n v="12650"/>
    <n v="0.25"/>
  </r>
  <r>
    <x v="0"/>
    <x v="1"/>
    <x v="80"/>
    <x v="3"/>
    <x v="23"/>
    <s v="São Paulo"/>
    <x v="4"/>
    <n v="300"/>
    <n v="12"/>
    <n v="3600"/>
    <n v="540"/>
    <n v="0.15"/>
  </r>
  <r>
    <x v="0"/>
    <x v="1"/>
    <x v="80"/>
    <x v="3"/>
    <x v="23"/>
    <s v="São Paulo"/>
    <x v="11"/>
    <n v="4600"/>
    <n v="3"/>
    <n v="13800"/>
    <n v="3450"/>
    <n v="0.25"/>
  </r>
  <r>
    <x v="0"/>
    <x v="0"/>
    <x v="80"/>
    <x v="3"/>
    <x v="21"/>
    <s v="Vitória"/>
    <x v="3"/>
    <n v="5130"/>
    <n v="6"/>
    <n v="30780"/>
    <n v="12312"/>
    <n v="0.4"/>
  </r>
  <r>
    <x v="4"/>
    <x v="0"/>
    <x v="80"/>
    <x v="3"/>
    <x v="23"/>
    <s v="São Paulo"/>
    <x v="11"/>
    <n v="4600"/>
    <n v="8"/>
    <n v="36800"/>
    <n v="9200"/>
    <n v="0.25"/>
  </r>
  <r>
    <x v="0"/>
    <x v="1"/>
    <x v="81"/>
    <x v="3"/>
    <x v="21"/>
    <s v="Vitória"/>
    <x v="6"/>
    <n v="1500"/>
    <n v="4"/>
    <n v="6000"/>
    <n v="2400"/>
    <n v="0.4"/>
  </r>
  <r>
    <x v="3"/>
    <x v="0"/>
    <x v="81"/>
    <x v="3"/>
    <x v="23"/>
    <s v="São Paulo"/>
    <x v="2"/>
    <n v="1200"/>
    <n v="9"/>
    <n v="10800"/>
    <n v="3240"/>
    <n v="0.3"/>
  </r>
  <r>
    <x v="0"/>
    <x v="1"/>
    <x v="81"/>
    <x v="3"/>
    <x v="21"/>
    <s v="Vitória"/>
    <x v="8"/>
    <n v="3400"/>
    <n v="4"/>
    <n v="13600"/>
    <n v="4760"/>
    <n v="0.35"/>
  </r>
  <r>
    <x v="3"/>
    <x v="1"/>
    <x v="81"/>
    <x v="3"/>
    <x v="23"/>
    <s v="São Paulo"/>
    <x v="9"/>
    <n v="5300"/>
    <n v="11"/>
    <n v="58300"/>
    <n v="17490"/>
    <n v="0.3"/>
  </r>
  <r>
    <x v="3"/>
    <x v="1"/>
    <x v="82"/>
    <x v="3"/>
    <x v="23"/>
    <s v="São Paulo"/>
    <x v="1"/>
    <n v="500"/>
    <n v="9"/>
    <n v="4500"/>
    <n v="1125"/>
    <n v="0.25"/>
  </r>
  <r>
    <x v="0"/>
    <x v="0"/>
    <x v="82"/>
    <x v="3"/>
    <x v="21"/>
    <s v="Vitória"/>
    <x v="7"/>
    <n v="5340"/>
    <n v="3"/>
    <n v="16020"/>
    <n v="4806"/>
    <n v="0.3"/>
  </r>
  <r>
    <x v="2"/>
    <x v="0"/>
    <x v="82"/>
    <x v="3"/>
    <x v="23"/>
    <s v="São Paulo"/>
    <x v="5"/>
    <n v="1700"/>
    <n v="12"/>
    <n v="20400"/>
    <n v="10200"/>
    <n v="0.5"/>
  </r>
  <r>
    <x v="2"/>
    <x v="1"/>
    <x v="82"/>
    <x v="3"/>
    <x v="21"/>
    <s v="Vitória"/>
    <x v="12"/>
    <n v="4500"/>
    <n v="6"/>
    <n v="27000"/>
    <n v="6750"/>
    <n v="0.25"/>
  </r>
  <r>
    <x v="2"/>
    <x v="0"/>
    <x v="83"/>
    <x v="3"/>
    <x v="23"/>
    <s v="São Paulo"/>
    <x v="4"/>
    <n v="300"/>
    <n v="5"/>
    <n v="1500"/>
    <n v="225"/>
    <n v="0.15"/>
  </r>
  <r>
    <x v="0"/>
    <x v="1"/>
    <x v="83"/>
    <x v="3"/>
    <x v="23"/>
    <s v="São Paulo"/>
    <x v="12"/>
    <n v="4500"/>
    <n v="1"/>
    <n v="4500"/>
    <n v="1125"/>
    <n v="0.25"/>
  </r>
  <r>
    <x v="0"/>
    <x v="1"/>
    <x v="83"/>
    <x v="3"/>
    <x v="23"/>
    <s v="São Paulo"/>
    <x v="1"/>
    <n v="500"/>
    <n v="9"/>
    <n v="4500"/>
    <n v="1125"/>
    <n v="0.25"/>
  </r>
  <r>
    <x v="2"/>
    <x v="1"/>
    <x v="83"/>
    <x v="3"/>
    <x v="23"/>
    <s v="São Paulo"/>
    <x v="3"/>
    <n v="5130"/>
    <n v="11"/>
    <n v="56430"/>
    <n v="22572"/>
    <n v="0.4"/>
  </r>
  <r>
    <x v="0"/>
    <x v="1"/>
    <x v="84"/>
    <x v="3"/>
    <x v="23"/>
    <s v="São Paulo"/>
    <x v="1"/>
    <n v="500"/>
    <n v="12"/>
    <n v="6000"/>
    <n v="1500"/>
    <n v="0.25"/>
  </r>
  <r>
    <x v="3"/>
    <x v="1"/>
    <x v="84"/>
    <x v="3"/>
    <x v="23"/>
    <s v="São Paulo"/>
    <x v="9"/>
    <n v="5300"/>
    <n v="7"/>
    <n v="37100"/>
    <n v="11130"/>
    <n v="0.3"/>
  </r>
  <r>
    <x v="0"/>
    <x v="0"/>
    <x v="84"/>
    <x v="3"/>
    <x v="23"/>
    <s v="São Paulo"/>
    <x v="10"/>
    <n v="3200"/>
    <n v="15"/>
    <n v="48000"/>
    <n v="9600"/>
    <n v="0.2"/>
  </r>
  <r>
    <x v="2"/>
    <x v="0"/>
    <x v="84"/>
    <x v="3"/>
    <x v="23"/>
    <s v="São Paulo"/>
    <x v="3"/>
    <n v="5130"/>
    <n v="15"/>
    <n v="76950"/>
    <n v="30780"/>
    <n v="0.4"/>
  </r>
  <r>
    <x v="0"/>
    <x v="1"/>
    <x v="85"/>
    <x v="3"/>
    <x v="23"/>
    <s v="São Paulo"/>
    <x v="5"/>
    <n v="1700"/>
    <n v="7"/>
    <n v="11900"/>
    <n v="5950"/>
    <n v="0.5"/>
  </r>
  <r>
    <x v="2"/>
    <x v="1"/>
    <x v="85"/>
    <x v="3"/>
    <x v="23"/>
    <s v="São Paulo"/>
    <x v="9"/>
    <n v="5300"/>
    <n v="6"/>
    <n v="31800"/>
    <n v="9540"/>
    <n v="0.3"/>
  </r>
  <r>
    <x v="0"/>
    <x v="1"/>
    <x v="85"/>
    <x v="3"/>
    <x v="23"/>
    <s v="São Paulo"/>
    <x v="9"/>
    <n v="5300"/>
    <n v="8"/>
    <n v="42400"/>
    <n v="12720"/>
    <n v="0.3"/>
  </r>
  <r>
    <x v="0"/>
    <x v="1"/>
    <x v="85"/>
    <x v="3"/>
    <x v="23"/>
    <s v="São Paulo"/>
    <x v="7"/>
    <n v="5340"/>
    <n v="10"/>
    <n v="53400"/>
    <n v="16020"/>
    <n v="0.3"/>
  </r>
  <r>
    <x v="1"/>
    <x v="0"/>
    <x v="0"/>
    <x v="3"/>
    <x v="21"/>
    <s v="Vitória"/>
    <x v="4"/>
    <n v="300"/>
    <n v="7"/>
    <n v="2100"/>
    <n v="315"/>
    <n v="0.15"/>
  </r>
  <r>
    <x v="1"/>
    <x v="0"/>
    <x v="1"/>
    <x v="3"/>
    <x v="21"/>
    <s v="Vitória"/>
    <x v="6"/>
    <n v="1500"/>
    <n v="10"/>
    <n v="15000"/>
    <n v="6000"/>
    <n v="0.4"/>
  </r>
  <r>
    <x v="4"/>
    <x v="0"/>
    <x v="2"/>
    <x v="3"/>
    <x v="21"/>
    <s v="Vitória"/>
    <x v="4"/>
    <n v="300"/>
    <n v="11"/>
    <n v="3300"/>
    <n v="495"/>
    <n v="0.15"/>
  </r>
  <r>
    <x v="0"/>
    <x v="1"/>
    <x v="3"/>
    <x v="3"/>
    <x v="21"/>
    <s v="Vitória"/>
    <x v="3"/>
    <n v="5130"/>
    <n v="9"/>
    <n v="46170"/>
    <n v="18468"/>
    <n v="0.4"/>
  </r>
  <r>
    <x v="3"/>
    <x v="1"/>
    <x v="4"/>
    <x v="3"/>
    <x v="21"/>
    <s v="Vitória"/>
    <x v="3"/>
    <n v="5130"/>
    <n v="4"/>
    <n v="20520"/>
    <n v="8208"/>
    <n v="0.4"/>
  </r>
  <r>
    <x v="3"/>
    <x v="0"/>
    <x v="5"/>
    <x v="3"/>
    <x v="21"/>
    <s v="Vitória"/>
    <x v="5"/>
    <n v="1700"/>
    <n v="8"/>
    <n v="13600"/>
    <n v="6800"/>
    <n v="0.5"/>
  </r>
  <r>
    <x v="3"/>
    <x v="1"/>
    <x v="6"/>
    <x v="3"/>
    <x v="21"/>
    <s v="Vitória"/>
    <x v="12"/>
    <n v="4500"/>
    <n v="9"/>
    <n v="40500"/>
    <n v="10125"/>
    <n v="0.25"/>
  </r>
  <r>
    <x v="0"/>
    <x v="0"/>
    <x v="7"/>
    <x v="3"/>
    <x v="21"/>
    <s v="Vitória"/>
    <x v="10"/>
    <n v="3200"/>
    <n v="9"/>
    <n v="28800"/>
    <n v="5760"/>
    <n v="0.2"/>
  </r>
  <r>
    <x v="0"/>
    <x v="0"/>
    <x v="8"/>
    <x v="3"/>
    <x v="21"/>
    <s v="Vitória"/>
    <x v="10"/>
    <n v="3200"/>
    <n v="2"/>
    <n v="6400"/>
    <n v="1280"/>
    <n v="0.2"/>
  </r>
  <r>
    <x v="0"/>
    <x v="0"/>
    <x v="9"/>
    <x v="3"/>
    <x v="21"/>
    <s v="Vitória"/>
    <x v="0"/>
    <n v="8902"/>
    <n v="6"/>
    <n v="53412"/>
    <n v="18694.199999999997"/>
    <n v="0.35"/>
  </r>
  <r>
    <x v="0"/>
    <x v="1"/>
    <x v="10"/>
    <x v="3"/>
    <x v="21"/>
    <s v="Vitória"/>
    <x v="8"/>
    <n v="3400"/>
    <n v="11"/>
    <n v="37400"/>
    <n v="13090"/>
    <n v="0.35"/>
  </r>
  <r>
    <x v="0"/>
    <x v="1"/>
    <x v="11"/>
    <x v="3"/>
    <x v="21"/>
    <s v="Vitória"/>
    <x v="0"/>
    <n v="8902"/>
    <n v="6"/>
    <n v="53412"/>
    <n v="18694.199999999997"/>
    <n v="0.35"/>
  </r>
  <r>
    <x v="0"/>
    <x v="0"/>
    <x v="12"/>
    <x v="3"/>
    <x v="21"/>
    <s v="Vitória"/>
    <x v="10"/>
    <n v="3200"/>
    <n v="9"/>
    <n v="28800"/>
    <n v="5760"/>
    <n v="0.2"/>
  </r>
  <r>
    <x v="2"/>
    <x v="1"/>
    <x v="13"/>
    <x v="3"/>
    <x v="21"/>
    <s v="Vitória"/>
    <x v="10"/>
    <n v="3200"/>
    <n v="12"/>
    <n v="38400"/>
    <n v="7680"/>
    <n v="0.2"/>
  </r>
  <r>
    <x v="3"/>
    <x v="0"/>
    <x v="14"/>
    <x v="3"/>
    <x v="21"/>
    <s v="Vitória"/>
    <x v="12"/>
    <n v="4500"/>
    <n v="1"/>
    <n v="4500"/>
    <n v="1125"/>
    <n v="0.25"/>
  </r>
  <r>
    <x v="0"/>
    <x v="1"/>
    <x v="15"/>
    <x v="3"/>
    <x v="21"/>
    <s v="Vitória"/>
    <x v="2"/>
    <n v="1200"/>
    <n v="10"/>
    <n v="12000"/>
    <n v="3600"/>
    <n v="0.3"/>
  </r>
  <r>
    <x v="3"/>
    <x v="0"/>
    <x v="16"/>
    <x v="3"/>
    <x v="21"/>
    <s v="Vitória"/>
    <x v="3"/>
    <n v="5130"/>
    <n v="5"/>
    <n v="25650"/>
    <n v="10260"/>
    <n v="0.4"/>
  </r>
  <r>
    <x v="0"/>
    <x v="1"/>
    <x v="17"/>
    <x v="3"/>
    <x v="21"/>
    <s v="Vitória"/>
    <x v="4"/>
    <n v="300"/>
    <n v="4"/>
    <n v="1200"/>
    <n v="180"/>
    <n v="0.15"/>
  </r>
  <r>
    <x v="4"/>
    <x v="0"/>
    <x v="0"/>
    <x v="4"/>
    <x v="24"/>
    <s v="Curitiba"/>
    <x v="3"/>
    <n v="5130"/>
    <n v="10"/>
    <n v="51300"/>
    <n v="20520"/>
    <n v="0.4"/>
  </r>
  <r>
    <x v="0"/>
    <x v="0"/>
    <x v="1"/>
    <x v="4"/>
    <x v="24"/>
    <s v="Curitiba"/>
    <x v="11"/>
    <n v="4600"/>
    <n v="2"/>
    <n v="9200"/>
    <n v="2300"/>
    <n v="0.25"/>
  </r>
  <r>
    <x v="3"/>
    <x v="1"/>
    <x v="2"/>
    <x v="4"/>
    <x v="24"/>
    <s v="Curitiba"/>
    <x v="1"/>
    <n v="500"/>
    <n v="10"/>
    <n v="5000"/>
    <n v="1250"/>
    <n v="0.25"/>
  </r>
  <r>
    <x v="0"/>
    <x v="1"/>
    <x v="3"/>
    <x v="4"/>
    <x v="24"/>
    <s v="Curitiba"/>
    <x v="3"/>
    <n v="5130"/>
    <n v="7"/>
    <n v="35910"/>
    <n v="14364"/>
    <n v="0.4"/>
  </r>
  <r>
    <x v="3"/>
    <x v="1"/>
    <x v="4"/>
    <x v="4"/>
    <x v="24"/>
    <s v="Curitiba"/>
    <x v="2"/>
    <n v="1200"/>
    <n v="11"/>
    <n v="13200"/>
    <n v="3960"/>
    <n v="0.3"/>
  </r>
  <r>
    <x v="3"/>
    <x v="1"/>
    <x v="5"/>
    <x v="4"/>
    <x v="24"/>
    <s v="Curitiba"/>
    <x v="7"/>
    <n v="5340"/>
    <n v="3"/>
    <n v="16020"/>
    <n v="4806"/>
    <n v="0.3"/>
  </r>
  <r>
    <x v="1"/>
    <x v="1"/>
    <x v="6"/>
    <x v="4"/>
    <x v="24"/>
    <s v="Curitiba"/>
    <x v="12"/>
    <n v="4500"/>
    <n v="2"/>
    <n v="9000"/>
    <n v="2250"/>
    <n v="0.25"/>
  </r>
  <r>
    <x v="4"/>
    <x v="1"/>
    <x v="7"/>
    <x v="4"/>
    <x v="24"/>
    <s v="Curitiba"/>
    <x v="0"/>
    <n v="8902"/>
    <n v="1"/>
    <n v="8902"/>
    <n v="3115.7"/>
    <n v="0.35"/>
  </r>
  <r>
    <x v="0"/>
    <x v="0"/>
    <x v="8"/>
    <x v="4"/>
    <x v="24"/>
    <s v="Curitiba"/>
    <x v="11"/>
    <n v="4600"/>
    <n v="4"/>
    <n v="18400"/>
    <n v="4600"/>
    <n v="0.25"/>
  </r>
  <r>
    <x v="0"/>
    <x v="0"/>
    <x v="9"/>
    <x v="4"/>
    <x v="24"/>
    <s v="Curitiba"/>
    <x v="7"/>
    <n v="5340"/>
    <n v="9"/>
    <n v="48060"/>
    <n v="14418"/>
    <n v="0.3"/>
  </r>
  <r>
    <x v="2"/>
    <x v="0"/>
    <x v="10"/>
    <x v="4"/>
    <x v="24"/>
    <s v="Curitiba"/>
    <x v="9"/>
    <n v="5300"/>
    <n v="7"/>
    <n v="37100"/>
    <n v="11130"/>
    <n v="0.3"/>
  </r>
  <r>
    <x v="4"/>
    <x v="1"/>
    <x v="11"/>
    <x v="4"/>
    <x v="24"/>
    <s v="Curitiba"/>
    <x v="3"/>
    <n v="5130"/>
    <n v="9"/>
    <n v="46170"/>
    <n v="18468"/>
    <n v="0.4"/>
  </r>
  <r>
    <x v="1"/>
    <x v="1"/>
    <x v="12"/>
    <x v="4"/>
    <x v="24"/>
    <s v="Curitiba"/>
    <x v="1"/>
    <n v="500"/>
    <n v="12"/>
    <n v="6000"/>
    <n v="1500"/>
    <n v="0.25"/>
  </r>
  <r>
    <x v="1"/>
    <x v="0"/>
    <x v="13"/>
    <x v="4"/>
    <x v="24"/>
    <s v="Curitiba"/>
    <x v="0"/>
    <n v="8902"/>
    <n v="9"/>
    <n v="80118"/>
    <n v="28041.3"/>
    <n v="0.35"/>
  </r>
  <r>
    <x v="4"/>
    <x v="0"/>
    <x v="14"/>
    <x v="4"/>
    <x v="24"/>
    <s v="Curitiba"/>
    <x v="4"/>
    <n v="300"/>
    <n v="3"/>
    <n v="900"/>
    <n v="135"/>
    <n v="0.15"/>
  </r>
  <r>
    <x v="0"/>
    <x v="1"/>
    <x v="15"/>
    <x v="4"/>
    <x v="24"/>
    <s v="Curitiba"/>
    <x v="3"/>
    <n v="5130"/>
    <n v="2"/>
    <n v="10260"/>
    <n v="4104"/>
    <n v="0.4"/>
  </r>
  <r>
    <x v="3"/>
    <x v="1"/>
    <x v="16"/>
    <x v="4"/>
    <x v="24"/>
    <s v="Curitiba"/>
    <x v="3"/>
    <n v="5130"/>
    <n v="4"/>
    <n v="20520"/>
    <n v="8208"/>
    <n v="0.4"/>
  </r>
  <r>
    <x v="2"/>
    <x v="1"/>
    <x v="17"/>
    <x v="4"/>
    <x v="24"/>
    <s v="Curitiba"/>
    <x v="2"/>
    <n v="1200"/>
    <n v="12"/>
    <n v="14400"/>
    <n v="4320"/>
    <n v="0.3"/>
  </r>
  <r>
    <x v="1"/>
    <x v="0"/>
    <x v="18"/>
    <x v="4"/>
    <x v="24"/>
    <s v="Curitiba"/>
    <x v="12"/>
    <n v="4500"/>
    <n v="11"/>
    <n v="49500"/>
    <n v="12375"/>
    <n v="0.25"/>
  </r>
  <r>
    <x v="0"/>
    <x v="1"/>
    <x v="19"/>
    <x v="4"/>
    <x v="24"/>
    <s v="Curitiba"/>
    <x v="6"/>
    <n v="1500"/>
    <n v="8"/>
    <n v="12000"/>
    <n v="4800"/>
    <n v="0.4"/>
  </r>
  <r>
    <x v="3"/>
    <x v="0"/>
    <x v="20"/>
    <x v="4"/>
    <x v="24"/>
    <s v="Curitiba"/>
    <x v="2"/>
    <n v="1200"/>
    <n v="8"/>
    <n v="9600"/>
    <n v="2880"/>
    <n v="0.3"/>
  </r>
  <r>
    <x v="3"/>
    <x v="1"/>
    <x v="21"/>
    <x v="4"/>
    <x v="24"/>
    <s v="Curitiba"/>
    <x v="9"/>
    <n v="5300"/>
    <n v="2"/>
    <n v="10600"/>
    <n v="3180"/>
    <n v="0.3"/>
  </r>
  <r>
    <x v="2"/>
    <x v="0"/>
    <x v="22"/>
    <x v="4"/>
    <x v="24"/>
    <s v="Curitiba"/>
    <x v="3"/>
    <n v="5130"/>
    <n v="10"/>
    <n v="51300"/>
    <n v="20520"/>
    <n v="0.4"/>
  </r>
  <r>
    <x v="2"/>
    <x v="1"/>
    <x v="23"/>
    <x v="4"/>
    <x v="24"/>
    <s v="Curitiba"/>
    <x v="6"/>
    <n v="1500"/>
    <n v="12"/>
    <n v="18000"/>
    <n v="7200"/>
    <n v="0.4"/>
  </r>
  <r>
    <x v="2"/>
    <x v="1"/>
    <x v="24"/>
    <x v="4"/>
    <x v="24"/>
    <s v="Curitiba"/>
    <x v="0"/>
    <n v="8902"/>
    <n v="1"/>
    <n v="8902"/>
    <n v="3115.7"/>
    <n v="0.35"/>
  </r>
  <r>
    <x v="2"/>
    <x v="1"/>
    <x v="25"/>
    <x v="4"/>
    <x v="24"/>
    <s v="Curitiba"/>
    <x v="2"/>
    <n v="1200"/>
    <n v="4"/>
    <n v="4800"/>
    <n v="1440"/>
    <n v="0.3"/>
  </r>
  <r>
    <x v="3"/>
    <x v="1"/>
    <x v="26"/>
    <x v="4"/>
    <x v="24"/>
    <s v="Curitiba"/>
    <x v="9"/>
    <n v="5300"/>
    <n v="10"/>
    <n v="53000"/>
    <n v="15900"/>
    <n v="0.3"/>
  </r>
  <r>
    <x v="2"/>
    <x v="1"/>
    <x v="27"/>
    <x v="4"/>
    <x v="24"/>
    <s v="Curitiba"/>
    <x v="2"/>
    <n v="1200"/>
    <n v="9"/>
    <n v="10800"/>
    <n v="3240"/>
    <n v="0.3"/>
  </r>
  <r>
    <x v="3"/>
    <x v="0"/>
    <x v="28"/>
    <x v="4"/>
    <x v="24"/>
    <s v="Curitiba"/>
    <x v="2"/>
    <n v="1200"/>
    <n v="11"/>
    <n v="13200"/>
    <n v="3960"/>
    <n v="0.3"/>
  </r>
  <r>
    <x v="3"/>
    <x v="1"/>
    <x v="28"/>
    <x v="4"/>
    <x v="24"/>
    <s v="Curitiba"/>
    <x v="8"/>
    <n v="3400"/>
    <n v="5"/>
    <n v="17000"/>
    <n v="5950"/>
    <n v="0.35"/>
  </r>
  <r>
    <x v="3"/>
    <x v="1"/>
    <x v="29"/>
    <x v="4"/>
    <x v="24"/>
    <s v="Curitiba"/>
    <x v="8"/>
    <n v="3400"/>
    <n v="4"/>
    <n v="13600"/>
    <n v="4760"/>
    <n v="0.35"/>
  </r>
  <r>
    <x v="4"/>
    <x v="1"/>
    <x v="30"/>
    <x v="4"/>
    <x v="24"/>
    <s v="Curitiba"/>
    <x v="4"/>
    <n v="300"/>
    <n v="9"/>
    <n v="2700"/>
    <n v="405"/>
    <n v="0.15"/>
  </r>
  <r>
    <x v="0"/>
    <x v="1"/>
    <x v="31"/>
    <x v="4"/>
    <x v="24"/>
    <s v="Curitiba"/>
    <x v="2"/>
    <n v="1200"/>
    <n v="6"/>
    <n v="7200"/>
    <n v="2160"/>
    <n v="0.3"/>
  </r>
  <r>
    <x v="0"/>
    <x v="0"/>
    <x v="32"/>
    <x v="4"/>
    <x v="24"/>
    <s v="Curitiba"/>
    <x v="12"/>
    <n v="4500"/>
    <n v="6"/>
    <n v="27000"/>
    <n v="6750"/>
    <n v="0.25"/>
  </r>
  <r>
    <x v="3"/>
    <x v="0"/>
    <x v="33"/>
    <x v="4"/>
    <x v="24"/>
    <s v="Curitiba"/>
    <x v="1"/>
    <n v="500"/>
    <n v="10"/>
    <n v="5000"/>
    <n v="1250"/>
    <n v="0.25"/>
  </r>
  <r>
    <x v="3"/>
    <x v="1"/>
    <x v="34"/>
    <x v="4"/>
    <x v="24"/>
    <s v="Curitiba"/>
    <x v="0"/>
    <n v="8902"/>
    <n v="9"/>
    <n v="80118"/>
    <n v="28041.3"/>
    <n v="0.35"/>
  </r>
  <r>
    <x v="1"/>
    <x v="1"/>
    <x v="35"/>
    <x v="4"/>
    <x v="24"/>
    <s v="Curitiba"/>
    <x v="5"/>
    <n v="1700"/>
    <n v="4"/>
    <n v="6800"/>
    <n v="3400"/>
    <n v="0.5"/>
  </r>
  <r>
    <x v="1"/>
    <x v="0"/>
    <x v="36"/>
    <x v="4"/>
    <x v="24"/>
    <s v="Curitiba"/>
    <x v="0"/>
    <n v="8902"/>
    <n v="7"/>
    <n v="62314"/>
    <n v="21809.899999999998"/>
    <n v="0.35"/>
  </r>
  <r>
    <x v="4"/>
    <x v="1"/>
    <x v="37"/>
    <x v="4"/>
    <x v="24"/>
    <s v="Curitiba"/>
    <x v="10"/>
    <n v="3200"/>
    <n v="2"/>
    <n v="6400"/>
    <n v="1280"/>
    <n v="0.2"/>
  </r>
  <r>
    <x v="1"/>
    <x v="1"/>
    <x v="38"/>
    <x v="4"/>
    <x v="24"/>
    <s v="Curitiba"/>
    <x v="2"/>
    <n v="1200"/>
    <n v="7"/>
    <n v="8400"/>
    <n v="2520"/>
    <n v="0.3"/>
  </r>
  <r>
    <x v="1"/>
    <x v="1"/>
    <x v="39"/>
    <x v="4"/>
    <x v="24"/>
    <s v="Curitiba"/>
    <x v="8"/>
    <n v="3400"/>
    <n v="9"/>
    <n v="30600"/>
    <n v="10710"/>
    <n v="0.35"/>
  </r>
  <r>
    <x v="0"/>
    <x v="1"/>
    <x v="40"/>
    <x v="4"/>
    <x v="24"/>
    <s v="Curitiba"/>
    <x v="8"/>
    <n v="3400"/>
    <n v="7"/>
    <n v="23800"/>
    <n v="8330"/>
    <n v="0.35"/>
  </r>
  <r>
    <x v="0"/>
    <x v="1"/>
    <x v="41"/>
    <x v="4"/>
    <x v="24"/>
    <s v="Curitiba"/>
    <x v="11"/>
    <n v="4600"/>
    <n v="8"/>
    <n v="36800"/>
    <n v="9200"/>
    <n v="0.25"/>
  </r>
  <r>
    <x v="3"/>
    <x v="0"/>
    <x v="42"/>
    <x v="4"/>
    <x v="24"/>
    <s v="Curitiba"/>
    <x v="12"/>
    <n v="4500"/>
    <n v="12"/>
    <n v="54000"/>
    <n v="13500"/>
    <n v="0.25"/>
  </r>
  <r>
    <x v="3"/>
    <x v="1"/>
    <x v="43"/>
    <x v="4"/>
    <x v="24"/>
    <s v="Curitiba"/>
    <x v="12"/>
    <n v="4500"/>
    <n v="12"/>
    <n v="54000"/>
    <n v="13500"/>
    <n v="0.25"/>
  </r>
  <r>
    <x v="0"/>
    <x v="1"/>
    <x v="44"/>
    <x v="4"/>
    <x v="24"/>
    <s v="Curitiba"/>
    <x v="10"/>
    <n v="3200"/>
    <n v="1"/>
    <n v="3200"/>
    <n v="640"/>
    <n v="0.2"/>
  </r>
  <r>
    <x v="0"/>
    <x v="0"/>
    <x v="45"/>
    <x v="4"/>
    <x v="24"/>
    <s v="Curitiba"/>
    <x v="2"/>
    <n v="1200"/>
    <n v="10"/>
    <n v="12000"/>
    <n v="3600"/>
    <n v="0.3"/>
  </r>
  <r>
    <x v="3"/>
    <x v="1"/>
    <x v="46"/>
    <x v="4"/>
    <x v="24"/>
    <s v="Curitiba"/>
    <x v="5"/>
    <n v="1700"/>
    <n v="1"/>
    <n v="1700"/>
    <n v="850"/>
    <n v="0.5"/>
  </r>
  <r>
    <x v="2"/>
    <x v="1"/>
    <x v="47"/>
    <x v="4"/>
    <x v="24"/>
    <s v="Curitiba"/>
    <x v="3"/>
    <n v="5130"/>
    <n v="10"/>
    <n v="51300"/>
    <n v="20520"/>
    <n v="0.4"/>
  </r>
  <r>
    <x v="3"/>
    <x v="1"/>
    <x v="48"/>
    <x v="4"/>
    <x v="24"/>
    <s v="Curitiba"/>
    <x v="10"/>
    <n v="3200"/>
    <n v="5"/>
    <n v="16000"/>
    <n v="3200"/>
    <n v="0.2"/>
  </r>
  <r>
    <x v="0"/>
    <x v="1"/>
    <x v="49"/>
    <x v="4"/>
    <x v="24"/>
    <s v="Curitiba"/>
    <x v="1"/>
    <n v="500"/>
    <n v="5"/>
    <n v="2500"/>
    <n v="625"/>
    <n v="0.25"/>
  </r>
  <r>
    <x v="2"/>
    <x v="0"/>
    <x v="50"/>
    <x v="4"/>
    <x v="24"/>
    <s v="Curitiba"/>
    <x v="3"/>
    <n v="5130"/>
    <n v="7"/>
    <n v="35910"/>
    <n v="14364"/>
    <n v="0.4"/>
  </r>
  <r>
    <x v="3"/>
    <x v="0"/>
    <x v="51"/>
    <x v="4"/>
    <x v="24"/>
    <s v="Curitiba"/>
    <x v="1"/>
    <n v="500"/>
    <n v="21"/>
    <n v="10500"/>
    <n v="2625"/>
    <n v="0.25"/>
  </r>
  <r>
    <x v="1"/>
    <x v="1"/>
    <x v="52"/>
    <x v="4"/>
    <x v="24"/>
    <s v="Curitiba"/>
    <x v="4"/>
    <n v="300"/>
    <n v="3"/>
    <n v="900"/>
    <n v="135"/>
    <n v="0.15"/>
  </r>
  <r>
    <x v="1"/>
    <x v="1"/>
    <x v="53"/>
    <x v="4"/>
    <x v="24"/>
    <s v="Curitiba"/>
    <x v="2"/>
    <n v="1200"/>
    <n v="12"/>
    <n v="14400"/>
    <n v="4320"/>
    <n v="0.3"/>
  </r>
  <r>
    <x v="3"/>
    <x v="1"/>
    <x v="54"/>
    <x v="4"/>
    <x v="24"/>
    <s v="Curitiba"/>
    <x v="12"/>
    <n v="4500"/>
    <n v="8"/>
    <n v="36000"/>
    <n v="9000"/>
    <n v="0.25"/>
  </r>
  <r>
    <x v="0"/>
    <x v="1"/>
    <x v="55"/>
    <x v="4"/>
    <x v="24"/>
    <s v="Curitiba"/>
    <x v="11"/>
    <n v="4600"/>
    <n v="11"/>
    <n v="50600"/>
    <n v="12650"/>
    <n v="0.25"/>
  </r>
  <r>
    <x v="0"/>
    <x v="1"/>
    <x v="56"/>
    <x v="4"/>
    <x v="24"/>
    <s v="Curitiba"/>
    <x v="5"/>
    <n v="1700"/>
    <n v="12"/>
    <n v="20400"/>
    <n v="10200"/>
    <n v="0.5"/>
  </r>
  <r>
    <x v="2"/>
    <x v="0"/>
    <x v="57"/>
    <x v="4"/>
    <x v="24"/>
    <s v="Curitiba"/>
    <x v="10"/>
    <n v="3200"/>
    <n v="9"/>
    <n v="28800"/>
    <n v="5760"/>
    <n v="0.2"/>
  </r>
  <r>
    <x v="0"/>
    <x v="1"/>
    <x v="58"/>
    <x v="4"/>
    <x v="24"/>
    <s v="Curitiba"/>
    <x v="0"/>
    <n v="8902"/>
    <n v="9"/>
    <n v="80118"/>
    <n v="28041.3"/>
    <n v="0.35"/>
  </r>
  <r>
    <x v="2"/>
    <x v="1"/>
    <x v="59"/>
    <x v="4"/>
    <x v="24"/>
    <s v="Curitiba"/>
    <x v="12"/>
    <n v="4500"/>
    <n v="3"/>
    <n v="13500"/>
    <n v="3375"/>
    <n v="0.25"/>
  </r>
  <r>
    <x v="3"/>
    <x v="0"/>
    <x v="60"/>
    <x v="4"/>
    <x v="24"/>
    <s v="Curitiba"/>
    <x v="7"/>
    <n v="5340"/>
    <n v="1"/>
    <n v="5340"/>
    <n v="1602"/>
    <n v="0.3"/>
  </r>
  <r>
    <x v="0"/>
    <x v="1"/>
    <x v="61"/>
    <x v="4"/>
    <x v="24"/>
    <s v="Curitiba"/>
    <x v="12"/>
    <n v="4500"/>
    <n v="10"/>
    <n v="45000"/>
    <n v="11250"/>
    <n v="0.25"/>
  </r>
  <r>
    <x v="0"/>
    <x v="1"/>
    <x v="62"/>
    <x v="4"/>
    <x v="24"/>
    <s v="Curitiba"/>
    <x v="1"/>
    <n v="500"/>
    <n v="12"/>
    <n v="6000"/>
    <n v="1500"/>
    <n v="0.25"/>
  </r>
  <r>
    <x v="0"/>
    <x v="1"/>
    <x v="63"/>
    <x v="4"/>
    <x v="24"/>
    <s v="Curitiba"/>
    <x v="12"/>
    <n v="4500"/>
    <n v="12"/>
    <n v="54000"/>
    <n v="13500"/>
    <n v="0.25"/>
  </r>
  <r>
    <x v="1"/>
    <x v="1"/>
    <x v="64"/>
    <x v="4"/>
    <x v="24"/>
    <s v="Curitiba"/>
    <x v="3"/>
    <n v="5130"/>
    <n v="9"/>
    <n v="46170"/>
    <n v="18468"/>
    <n v="0.4"/>
  </r>
  <r>
    <x v="0"/>
    <x v="1"/>
    <x v="65"/>
    <x v="4"/>
    <x v="24"/>
    <s v="Curitiba"/>
    <x v="8"/>
    <n v="3400"/>
    <n v="11"/>
    <n v="37400"/>
    <n v="13090"/>
    <n v="0.35"/>
  </r>
  <r>
    <x v="0"/>
    <x v="0"/>
    <x v="66"/>
    <x v="4"/>
    <x v="24"/>
    <s v="Curitiba"/>
    <x v="2"/>
    <n v="1200"/>
    <n v="3"/>
    <n v="3600"/>
    <n v="1080"/>
    <n v="0.3"/>
  </r>
  <r>
    <x v="0"/>
    <x v="1"/>
    <x v="67"/>
    <x v="4"/>
    <x v="24"/>
    <s v="Curitiba"/>
    <x v="9"/>
    <n v="5300"/>
    <n v="12"/>
    <n v="63600"/>
    <n v="19080"/>
    <n v="0.3"/>
  </r>
  <r>
    <x v="3"/>
    <x v="1"/>
    <x v="68"/>
    <x v="4"/>
    <x v="24"/>
    <s v="Curitiba"/>
    <x v="4"/>
    <n v="300"/>
    <n v="7"/>
    <n v="2100"/>
    <n v="315"/>
    <n v="0.15"/>
  </r>
  <r>
    <x v="3"/>
    <x v="0"/>
    <x v="69"/>
    <x v="4"/>
    <x v="24"/>
    <s v="Curitiba"/>
    <x v="6"/>
    <n v="1500"/>
    <n v="3"/>
    <n v="4500"/>
    <n v="1800"/>
    <n v="0.4"/>
  </r>
  <r>
    <x v="3"/>
    <x v="1"/>
    <x v="70"/>
    <x v="4"/>
    <x v="24"/>
    <s v="Curitiba"/>
    <x v="10"/>
    <n v="3200"/>
    <n v="5"/>
    <n v="16000"/>
    <n v="3200"/>
    <n v="0.2"/>
  </r>
  <r>
    <x v="3"/>
    <x v="1"/>
    <x v="71"/>
    <x v="4"/>
    <x v="24"/>
    <s v="Curitiba"/>
    <x v="7"/>
    <n v="5340"/>
    <n v="5"/>
    <n v="26700"/>
    <n v="8010"/>
    <n v="0.3"/>
  </r>
  <r>
    <x v="0"/>
    <x v="1"/>
    <x v="72"/>
    <x v="4"/>
    <x v="24"/>
    <s v="Curitiba"/>
    <x v="8"/>
    <n v="3400"/>
    <n v="3"/>
    <n v="10200"/>
    <n v="3570"/>
    <n v="0.35"/>
  </r>
  <r>
    <x v="2"/>
    <x v="0"/>
    <x v="73"/>
    <x v="4"/>
    <x v="24"/>
    <s v="Curitiba"/>
    <x v="6"/>
    <n v="1500"/>
    <n v="20"/>
    <n v="30000"/>
    <n v="12000"/>
    <n v="0.4"/>
  </r>
  <r>
    <x v="3"/>
    <x v="1"/>
    <x v="74"/>
    <x v="4"/>
    <x v="24"/>
    <s v="Curitiba"/>
    <x v="2"/>
    <n v="1200"/>
    <n v="11"/>
    <n v="13200"/>
    <n v="3960"/>
    <n v="0.3"/>
  </r>
  <r>
    <x v="0"/>
    <x v="1"/>
    <x v="75"/>
    <x v="4"/>
    <x v="24"/>
    <s v="Curitiba"/>
    <x v="0"/>
    <n v="8902"/>
    <n v="20"/>
    <n v="178040"/>
    <n v="62313.999999999993"/>
    <n v="0.35"/>
  </r>
  <r>
    <x v="3"/>
    <x v="1"/>
    <x v="76"/>
    <x v="4"/>
    <x v="24"/>
    <s v="Curitiba"/>
    <x v="2"/>
    <n v="1200"/>
    <n v="4"/>
    <n v="4800"/>
    <n v="1440"/>
    <n v="0.3"/>
  </r>
  <r>
    <x v="3"/>
    <x v="0"/>
    <x v="77"/>
    <x v="4"/>
    <x v="24"/>
    <s v="Curitiba"/>
    <x v="10"/>
    <n v="3200"/>
    <n v="10"/>
    <n v="32000"/>
    <n v="6400"/>
    <n v="0.2"/>
  </r>
  <r>
    <x v="0"/>
    <x v="0"/>
    <x v="78"/>
    <x v="4"/>
    <x v="24"/>
    <s v="Curitiba"/>
    <x v="11"/>
    <n v="4600"/>
    <n v="3"/>
    <n v="13800"/>
    <n v="3450"/>
    <n v="0.25"/>
  </r>
  <r>
    <x v="3"/>
    <x v="0"/>
    <x v="79"/>
    <x v="4"/>
    <x v="24"/>
    <s v="Curitiba"/>
    <x v="5"/>
    <n v="1700"/>
    <n v="1"/>
    <n v="1700"/>
    <n v="850"/>
    <n v="0.5"/>
  </r>
  <r>
    <x v="4"/>
    <x v="1"/>
    <x v="80"/>
    <x v="4"/>
    <x v="24"/>
    <s v="Curitiba"/>
    <x v="12"/>
    <n v="4500"/>
    <n v="6"/>
    <n v="27000"/>
    <n v="6750"/>
    <n v="0.25"/>
  </r>
  <r>
    <x v="4"/>
    <x v="1"/>
    <x v="81"/>
    <x v="4"/>
    <x v="24"/>
    <s v="Curitiba"/>
    <x v="8"/>
    <n v="3400"/>
    <n v="11"/>
    <n v="37400"/>
    <n v="13090"/>
    <n v="0.35"/>
  </r>
  <r>
    <x v="0"/>
    <x v="1"/>
    <x v="82"/>
    <x v="4"/>
    <x v="24"/>
    <s v="Curitiba"/>
    <x v="11"/>
    <n v="4600"/>
    <n v="11"/>
    <n v="50600"/>
    <n v="12650"/>
    <n v="0.25"/>
  </r>
  <r>
    <x v="0"/>
    <x v="0"/>
    <x v="83"/>
    <x v="4"/>
    <x v="24"/>
    <s v="Curitiba"/>
    <x v="2"/>
    <n v="1200"/>
    <n v="11"/>
    <n v="13200"/>
    <n v="3960"/>
    <n v="0.3"/>
  </r>
  <r>
    <x v="2"/>
    <x v="0"/>
    <x v="84"/>
    <x v="4"/>
    <x v="24"/>
    <s v="Curitiba"/>
    <x v="3"/>
    <n v="5130"/>
    <n v="11"/>
    <n v="56430"/>
    <n v="22572"/>
    <n v="0.4"/>
  </r>
  <r>
    <x v="0"/>
    <x v="1"/>
    <x v="85"/>
    <x v="4"/>
    <x v="24"/>
    <s v="Curitiba"/>
    <x v="0"/>
    <n v="8902"/>
    <n v="9"/>
    <n v="80118"/>
    <n v="28041.3"/>
    <n v="0.35"/>
  </r>
  <r>
    <x v="0"/>
    <x v="0"/>
    <x v="0"/>
    <x v="4"/>
    <x v="25"/>
    <s v="Porto Alegre"/>
    <x v="3"/>
    <n v="5130"/>
    <n v="8"/>
    <n v="41040"/>
    <n v="16416"/>
    <n v="0.4"/>
  </r>
  <r>
    <x v="0"/>
    <x v="1"/>
    <x v="1"/>
    <x v="4"/>
    <x v="25"/>
    <s v="Porto Alegre"/>
    <x v="4"/>
    <n v="300"/>
    <n v="9"/>
    <n v="2700"/>
    <n v="405"/>
    <n v="0.15"/>
  </r>
  <r>
    <x v="1"/>
    <x v="0"/>
    <x v="2"/>
    <x v="4"/>
    <x v="25"/>
    <s v="Porto Alegre"/>
    <x v="12"/>
    <n v="4500"/>
    <n v="12"/>
    <n v="54000"/>
    <n v="13500"/>
    <n v="0.25"/>
  </r>
  <r>
    <x v="2"/>
    <x v="1"/>
    <x v="3"/>
    <x v="4"/>
    <x v="25"/>
    <s v="Porto Alegre"/>
    <x v="4"/>
    <n v="300"/>
    <n v="1"/>
    <n v="300"/>
    <n v="45"/>
    <n v="0.15"/>
  </r>
  <r>
    <x v="0"/>
    <x v="1"/>
    <x v="4"/>
    <x v="4"/>
    <x v="25"/>
    <s v="Porto Alegre"/>
    <x v="3"/>
    <n v="5130"/>
    <n v="2"/>
    <n v="10260"/>
    <n v="4104"/>
    <n v="0.4"/>
  </r>
  <r>
    <x v="0"/>
    <x v="1"/>
    <x v="5"/>
    <x v="4"/>
    <x v="25"/>
    <s v="Porto Alegre"/>
    <x v="12"/>
    <n v="4500"/>
    <n v="7"/>
    <n v="31500"/>
    <n v="7875"/>
    <n v="0.25"/>
  </r>
  <r>
    <x v="2"/>
    <x v="1"/>
    <x v="6"/>
    <x v="4"/>
    <x v="25"/>
    <s v="Porto Alegre"/>
    <x v="10"/>
    <n v="3200"/>
    <n v="12"/>
    <n v="38400"/>
    <n v="7680"/>
    <n v="0.2"/>
  </r>
  <r>
    <x v="1"/>
    <x v="1"/>
    <x v="7"/>
    <x v="4"/>
    <x v="25"/>
    <s v="Porto Alegre"/>
    <x v="1"/>
    <n v="500"/>
    <n v="15"/>
    <n v="7500"/>
    <n v="1875"/>
    <n v="0.25"/>
  </r>
  <r>
    <x v="0"/>
    <x v="1"/>
    <x v="8"/>
    <x v="4"/>
    <x v="25"/>
    <s v="Porto Alegre"/>
    <x v="4"/>
    <n v="300"/>
    <n v="3"/>
    <n v="900"/>
    <n v="135"/>
    <n v="0.15"/>
  </r>
  <r>
    <x v="3"/>
    <x v="0"/>
    <x v="9"/>
    <x v="4"/>
    <x v="25"/>
    <s v="Porto Alegre"/>
    <x v="3"/>
    <n v="5130"/>
    <n v="5"/>
    <n v="25650"/>
    <n v="10260"/>
    <n v="0.4"/>
  </r>
  <r>
    <x v="0"/>
    <x v="0"/>
    <x v="10"/>
    <x v="4"/>
    <x v="25"/>
    <s v="Porto Alegre"/>
    <x v="6"/>
    <n v="1500"/>
    <n v="4"/>
    <n v="6000"/>
    <n v="2400"/>
    <n v="0.4"/>
  </r>
  <r>
    <x v="2"/>
    <x v="1"/>
    <x v="11"/>
    <x v="4"/>
    <x v="25"/>
    <s v="Porto Alegre"/>
    <x v="0"/>
    <n v="8902"/>
    <n v="1"/>
    <n v="8902"/>
    <n v="3115.7"/>
    <n v="0.35"/>
  </r>
  <r>
    <x v="4"/>
    <x v="1"/>
    <x v="12"/>
    <x v="4"/>
    <x v="25"/>
    <s v="Porto Alegre"/>
    <x v="2"/>
    <n v="1200"/>
    <n v="9"/>
    <n v="10800"/>
    <n v="3240"/>
    <n v="0.3"/>
  </r>
  <r>
    <x v="0"/>
    <x v="1"/>
    <x v="13"/>
    <x v="4"/>
    <x v="25"/>
    <s v="Porto Alegre"/>
    <x v="1"/>
    <n v="500"/>
    <n v="10"/>
    <n v="5000"/>
    <n v="1250"/>
    <n v="0.25"/>
  </r>
  <r>
    <x v="4"/>
    <x v="1"/>
    <x v="14"/>
    <x v="4"/>
    <x v="25"/>
    <s v="Porto Alegre"/>
    <x v="12"/>
    <n v="4500"/>
    <n v="5"/>
    <n v="22500"/>
    <n v="5625"/>
    <n v="0.25"/>
  </r>
  <r>
    <x v="4"/>
    <x v="1"/>
    <x v="15"/>
    <x v="4"/>
    <x v="25"/>
    <s v="Porto Alegre"/>
    <x v="4"/>
    <n v="300"/>
    <n v="3"/>
    <n v="900"/>
    <n v="135"/>
    <n v="0.15"/>
  </r>
  <r>
    <x v="0"/>
    <x v="1"/>
    <x v="16"/>
    <x v="4"/>
    <x v="25"/>
    <s v="Porto Alegre"/>
    <x v="11"/>
    <n v="4600"/>
    <n v="12"/>
    <n v="55200"/>
    <n v="13800"/>
    <n v="0.25"/>
  </r>
  <r>
    <x v="0"/>
    <x v="1"/>
    <x v="17"/>
    <x v="4"/>
    <x v="25"/>
    <s v="Porto Alegre"/>
    <x v="4"/>
    <n v="300"/>
    <n v="8"/>
    <n v="2400"/>
    <n v="360"/>
    <n v="0.15"/>
  </r>
  <r>
    <x v="0"/>
    <x v="0"/>
    <x v="18"/>
    <x v="4"/>
    <x v="25"/>
    <s v="Porto Alegre"/>
    <x v="7"/>
    <n v="5340"/>
    <n v="3"/>
    <n v="16020"/>
    <n v="4806"/>
    <n v="0.3"/>
  </r>
  <r>
    <x v="1"/>
    <x v="0"/>
    <x v="19"/>
    <x v="4"/>
    <x v="25"/>
    <s v="Porto Alegre"/>
    <x v="10"/>
    <n v="3200"/>
    <n v="10"/>
    <n v="32000"/>
    <n v="6400"/>
    <n v="0.2"/>
  </r>
  <r>
    <x v="4"/>
    <x v="1"/>
    <x v="20"/>
    <x v="4"/>
    <x v="25"/>
    <s v="Porto Alegre"/>
    <x v="7"/>
    <n v="5340"/>
    <n v="9"/>
    <n v="48060"/>
    <n v="14418"/>
    <n v="0.3"/>
  </r>
  <r>
    <x v="0"/>
    <x v="1"/>
    <x v="21"/>
    <x v="4"/>
    <x v="25"/>
    <s v="Porto Alegre"/>
    <x v="8"/>
    <n v="3400"/>
    <n v="12"/>
    <n v="40800"/>
    <n v="14280"/>
    <n v="0.35"/>
  </r>
  <r>
    <x v="2"/>
    <x v="1"/>
    <x v="22"/>
    <x v="4"/>
    <x v="25"/>
    <s v="Porto Alegre"/>
    <x v="6"/>
    <n v="1500"/>
    <n v="7"/>
    <n v="10500"/>
    <n v="4200"/>
    <n v="0.4"/>
  </r>
  <r>
    <x v="2"/>
    <x v="0"/>
    <x v="23"/>
    <x v="4"/>
    <x v="25"/>
    <s v="Porto Alegre"/>
    <x v="2"/>
    <n v="1200"/>
    <n v="4"/>
    <n v="4800"/>
    <n v="1440"/>
    <n v="0.3"/>
  </r>
  <r>
    <x v="0"/>
    <x v="1"/>
    <x v="24"/>
    <x v="4"/>
    <x v="25"/>
    <s v="Porto Alegre"/>
    <x v="1"/>
    <n v="500"/>
    <n v="15"/>
    <n v="7500"/>
    <n v="1875"/>
    <n v="0.25"/>
  </r>
  <r>
    <x v="2"/>
    <x v="1"/>
    <x v="25"/>
    <x v="4"/>
    <x v="25"/>
    <s v="Porto Alegre"/>
    <x v="2"/>
    <n v="1200"/>
    <n v="12"/>
    <n v="14400"/>
    <n v="4320"/>
    <n v="0.3"/>
  </r>
  <r>
    <x v="0"/>
    <x v="0"/>
    <x v="26"/>
    <x v="4"/>
    <x v="25"/>
    <s v="Porto Alegre"/>
    <x v="8"/>
    <n v="3400"/>
    <n v="7"/>
    <n v="23800"/>
    <n v="8330"/>
    <n v="0.35"/>
  </r>
  <r>
    <x v="3"/>
    <x v="0"/>
    <x v="27"/>
    <x v="4"/>
    <x v="25"/>
    <s v="Porto Alegre"/>
    <x v="7"/>
    <n v="5340"/>
    <n v="7"/>
    <n v="37380"/>
    <n v="11214"/>
    <n v="0.3"/>
  </r>
  <r>
    <x v="0"/>
    <x v="1"/>
    <x v="28"/>
    <x v="4"/>
    <x v="25"/>
    <s v="Porto Alegre"/>
    <x v="10"/>
    <n v="3200"/>
    <n v="2"/>
    <n v="6400"/>
    <n v="1280"/>
    <n v="0.2"/>
  </r>
  <r>
    <x v="0"/>
    <x v="1"/>
    <x v="28"/>
    <x v="4"/>
    <x v="25"/>
    <s v="Porto Alegre"/>
    <x v="10"/>
    <n v="3200"/>
    <n v="2"/>
    <n v="6400"/>
    <n v="1280"/>
    <n v="0.2"/>
  </r>
  <r>
    <x v="1"/>
    <x v="1"/>
    <x v="29"/>
    <x v="4"/>
    <x v="25"/>
    <s v="Porto Alegre"/>
    <x v="4"/>
    <n v="300"/>
    <n v="1"/>
    <n v="300"/>
    <n v="45"/>
    <n v="0.15"/>
  </r>
  <r>
    <x v="0"/>
    <x v="1"/>
    <x v="30"/>
    <x v="4"/>
    <x v="25"/>
    <s v="Porto Alegre"/>
    <x v="0"/>
    <n v="8902"/>
    <n v="8"/>
    <n v="71216"/>
    <n v="24925.599999999999"/>
    <n v="0.35"/>
  </r>
  <r>
    <x v="0"/>
    <x v="1"/>
    <x v="31"/>
    <x v="4"/>
    <x v="25"/>
    <s v="Porto Alegre"/>
    <x v="4"/>
    <n v="300"/>
    <n v="4"/>
    <n v="1200"/>
    <n v="180"/>
    <n v="0.15"/>
  </r>
  <r>
    <x v="0"/>
    <x v="1"/>
    <x v="32"/>
    <x v="4"/>
    <x v="25"/>
    <s v="Porto Alegre"/>
    <x v="11"/>
    <n v="4600"/>
    <n v="8"/>
    <n v="36800"/>
    <n v="9200"/>
    <n v="0.25"/>
  </r>
  <r>
    <x v="0"/>
    <x v="1"/>
    <x v="33"/>
    <x v="4"/>
    <x v="25"/>
    <s v="Porto Alegre"/>
    <x v="9"/>
    <n v="5300"/>
    <n v="5"/>
    <n v="26500"/>
    <n v="7950"/>
    <n v="0.3"/>
  </r>
  <r>
    <x v="0"/>
    <x v="1"/>
    <x v="34"/>
    <x v="4"/>
    <x v="25"/>
    <s v="Porto Alegre"/>
    <x v="5"/>
    <n v="1700"/>
    <n v="12"/>
    <n v="20400"/>
    <n v="10200"/>
    <n v="0.5"/>
  </r>
  <r>
    <x v="0"/>
    <x v="0"/>
    <x v="35"/>
    <x v="4"/>
    <x v="25"/>
    <s v="Porto Alegre"/>
    <x v="5"/>
    <n v="1700"/>
    <n v="9"/>
    <n v="15300"/>
    <n v="7650"/>
    <n v="0.5"/>
  </r>
  <r>
    <x v="0"/>
    <x v="0"/>
    <x v="36"/>
    <x v="4"/>
    <x v="25"/>
    <s v="Porto Alegre"/>
    <x v="10"/>
    <n v="3200"/>
    <n v="3"/>
    <n v="9600"/>
    <n v="1920"/>
    <n v="0.2"/>
  </r>
  <r>
    <x v="3"/>
    <x v="1"/>
    <x v="37"/>
    <x v="4"/>
    <x v="25"/>
    <s v="Porto Alegre"/>
    <x v="12"/>
    <n v="4500"/>
    <n v="2"/>
    <n v="9000"/>
    <n v="2250"/>
    <n v="0.25"/>
  </r>
  <r>
    <x v="3"/>
    <x v="1"/>
    <x v="38"/>
    <x v="4"/>
    <x v="25"/>
    <s v="Porto Alegre"/>
    <x v="8"/>
    <n v="3400"/>
    <n v="10"/>
    <n v="34000"/>
    <n v="11900"/>
    <n v="0.35"/>
  </r>
  <r>
    <x v="0"/>
    <x v="1"/>
    <x v="39"/>
    <x v="4"/>
    <x v="25"/>
    <s v="Porto Alegre"/>
    <x v="2"/>
    <n v="1200"/>
    <n v="8"/>
    <n v="9600"/>
    <n v="2880"/>
    <n v="0.3"/>
  </r>
  <r>
    <x v="3"/>
    <x v="1"/>
    <x v="40"/>
    <x v="4"/>
    <x v="25"/>
    <s v="Porto Alegre"/>
    <x v="12"/>
    <n v="4500"/>
    <n v="9"/>
    <n v="40500"/>
    <n v="10125"/>
    <n v="0.25"/>
  </r>
  <r>
    <x v="0"/>
    <x v="1"/>
    <x v="41"/>
    <x v="4"/>
    <x v="25"/>
    <s v="Porto Alegre"/>
    <x v="5"/>
    <n v="1700"/>
    <n v="11"/>
    <n v="18700"/>
    <n v="9350"/>
    <n v="0.5"/>
  </r>
  <r>
    <x v="0"/>
    <x v="1"/>
    <x v="42"/>
    <x v="4"/>
    <x v="25"/>
    <s v="Porto Alegre"/>
    <x v="5"/>
    <n v="1700"/>
    <n v="5"/>
    <n v="8500"/>
    <n v="4250"/>
    <n v="0.5"/>
  </r>
  <r>
    <x v="0"/>
    <x v="1"/>
    <x v="43"/>
    <x v="4"/>
    <x v="25"/>
    <s v="Porto Alegre"/>
    <x v="12"/>
    <n v="4500"/>
    <n v="15"/>
    <n v="67500"/>
    <n v="16875"/>
    <n v="0.25"/>
  </r>
  <r>
    <x v="3"/>
    <x v="1"/>
    <x v="44"/>
    <x v="4"/>
    <x v="25"/>
    <s v="Porto Alegre"/>
    <x v="8"/>
    <n v="3400"/>
    <n v="10"/>
    <n v="34000"/>
    <n v="11900"/>
    <n v="0.35"/>
  </r>
  <r>
    <x v="4"/>
    <x v="1"/>
    <x v="45"/>
    <x v="4"/>
    <x v="25"/>
    <s v="Porto Alegre"/>
    <x v="9"/>
    <n v="5300"/>
    <n v="4"/>
    <n v="21200"/>
    <n v="6360"/>
    <n v="0.3"/>
  </r>
  <r>
    <x v="0"/>
    <x v="1"/>
    <x v="46"/>
    <x v="4"/>
    <x v="25"/>
    <s v="Porto Alegre"/>
    <x v="11"/>
    <n v="4600"/>
    <n v="6"/>
    <n v="27600"/>
    <n v="6900"/>
    <n v="0.25"/>
  </r>
  <r>
    <x v="3"/>
    <x v="0"/>
    <x v="47"/>
    <x v="4"/>
    <x v="25"/>
    <s v="Porto Alegre"/>
    <x v="8"/>
    <n v="3400"/>
    <n v="2"/>
    <n v="6800"/>
    <n v="2380"/>
    <n v="0.35"/>
  </r>
  <r>
    <x v="0"/>
    <x v="1"/>
    <x v="48"/>
    <x v="4"/>
    <x v="25"/>
    <s v="Porto Alegre"/>
    <x v="11"/>
    <n v="4600"/>
    <n v="7"/>
    <n v="32200"/>
    <n v="8050"/>
    <n v="0.25"/>
  </r>
  <r>
    <x v="3"/>
    <x v="1"/>
    <x v="49"/>
    <x v="4"/>
    <x v="25"/>
    <s v="Porto Alegre"/>
    <x v="9"/>
    <n v="5300"/>
    <n v="8"/>
    <n v="42400"/>
    <n v="12720"/>
    <n v="0.3"/>
  </r>
  <r>
    <x v="3"/>
    <x v="1"/>
    <x v="50"/>
    <x v="4"/>
    <x v="25"/>
    <s v="Porto Alegre"/>
    <x v="2"/>
    <n v="1200"/>
    <n v="5"/>
    <n v="6000"/>
    <n v="1800"/>
    <n v="0.3"/>
  </r>
  <r>
    <x v="1"/>
    <x v="0"/>
    <x v="51"/>
    <x v="4"/>
    <x v="25"/>
    <s v="Porto Alegre"/>
    <x v="3"/>
    <n v="5130"/>
    <n v="7"/>
    <n v="35910"/>
    <n v="14364"/>
    <n v="0.4"/>
  </r>
  <r>
    <x v="4"/>
    <x v="1"/>
    <x v="52"/>
    <x v="4"/>
    <x v="25"/>
    <s v="Porto Alegre"/>
    <x v="0"/>
    <n v="8902"/>
    <n v="6"/>
    <n v="53412"/>
    <n v="18694.199999999997"/>
    <n v="0.35"/>
  </r>
  <r>
    <x v="0"/>
    <x v="1"/>
    <x v="53"/>
    <x v="4"/>
    <x v="25"/>
    <s v="Porto Alegre"/>
    <x v="11"/>
    <n v="4600"/>
    <n v="11"/>
    <n v="50600"/>
    <n v="12650"/>
    <n v="0.25"/>
  </r>
  <r>
    <x v="2"/>
    <x v="1"/>
    <x v="54"/>
    <x v="4"/>
    <x v="25"/>
    <s v="Porto Alegre"/>
    <x v="1"/>
    <n v="500"/>
    <n v="1"/>
    <n v="500"/>
    <n v="125"/>
    <n v="0.25"/>
  </r>
  <r>
    <x v="3"/>
    <x v="1"/>
    <x v="55"/>
    <x v="4"/>
    <x v="25"/>
    <s v="Porto Alegre"/>
    <x v="0"/>
    <n v="8902"/>
    <n v="5"/>
    <n v="44510"/>
    <n v="15578.499999999998"/>
    <n v="0.35"/>
  </r>
  <r>
    <x v="0"/>
    <x v="0"/>
    <x v="56"/>
    <x v="4"/>
    <x v="25"/>
    <s v="Porto Alegre"/>
    <x v="5"/>
    <n v="1700"/>
    <n v="5"/>
    <n v="8500"/>
    <n v="4250"/>
    <n v="0.5"/>
  </r>
  <r>
    <x v="2"/>
    <x v="1"/>
    <x v="57"/>
    <x v="4"/>
    <x v="25"/>
    <s v="Porto Alegre"/>
    <x v="1"/>
    <n v="500"/>
    <n v="12"/>
    <n v="6000"/>
    <n v="1500"/>
    <n v="0.25"/>
  </r>
  <r>
    <x v="3"/>
    <x v="1"/>
    <x v="58"/>
    <x v="4"/>
    <x v="25"/>
    <s v="Porto Alegre"/>
    <x v="12"/>
    <n v="4500"/>
    <n v="12"/>
    <n v="54000"/>
    <n v="13500"/>
    <n v="0.25"/>
  </r>
  <r>
    <x v="0"/>
    <x v="1"/>
    <x v="59"/>
    <x v="4"/>
    <x v="25"/>
    <s v="Porto Alegre"/>
    <x v="9"/>
    <n v="5300"/>
    <n v="8"/>
    <n v="42400"/>
    <n v="12720"/>
    <n v="0.3"/>
  </r>
  <r>
    <x v="2"/>
    <x v="0"/>
    <x v="60"/>
    <x v="4"/>
    <x v="25"/>
    <s v="Porto Alegre"/>
    <x v="4"/>
    <n v="300"/>
    <n v="8"/>
    <n v="2400"/>
    <n v="360"/>
    <n v="0.15"/>
  </r>
  <r>
    <x v="2"/>
    <x v="1"/>
    <x v="61"/>
    <x v="4"/>
    <x v="25"/>
    <s v="Porto Alegre"/>
    <x v="10"/>
    <n v="3200"/>
    <n v="8"/>
    <n v="25600"/>
    <n v="5120"/>
    <n v="0.2"/>
  </r>
  <r>
    <x v="1"/>
    <x v="0"/>
    <x v="62"/>
    <x v="4"/>
    <x v="25"/>
    <s v="Porto Alegre"/>
    <x v="6"/>
    <n v="1500"/>
    <n v="15"/>
    <n v="22500"/>
    <n v="9000"/>
    <n v="0.4"/>
  </r>
  <r>
    <x v="0"/>
    <x v="1"/>
    <x v="63"/>
    <x v="4"/>
    <x v="25"/>
    <s v="Porto Alegre"/>
    <x v="4"/>
    <n v="300"/>
    <n v="12"/>
    <n v="3600"/>
    <n v="540"/>
    <n v="0.15"/>
  </r>
  <r>
    <x v="0"/>
    <x v="0"/>
    <x v="64"/>
    <x v="4"/>
    <x v="25"/>
    <s v="Porto Alegre"/>
    <x v="11"/>
    <n v="4600"/>
    <n v="1"/>
    <n v="4600"/>
    <n v="1150"/>
    <n v="0.25"/>
  </r>
  <r>
    <x v="0"/>
    <x v="1"/>
    <x v="65"/>
    <x v="4"/>
    <x v="25"/>
    <s v="Porto Alegre"/>
    <x v="1"/>
    <n v="500"/>
    <n v="3"/>
    <n v="1500"/>
    <n v="375"/>
    <n v="0.25"/>
  </r>
  <r>
    <x v="2"/>
    <x v="0"/>
    <x v="66"/>
    <x v="4"/>
    <x v="25"/>
    <s v="Porto Alegre"/>
    <x v="2"/>
    <n v="1200"/>
    <n v="10"/>
    <n v="12000"/>
    <n v="3600"/>
    <n v="0.3"/>
  </r>
  <r>
    <x v="2"/>
    <x v="0"/>
    <x v="67"/>
    <x v="4"/>
    <x v="25"/>
    <s v="Porto Alegre"/>
    <x v="6"/>
    <n v="1500"/>
    <n v="5"/>
    <n v="7500"/>
    <n v="3000"/>
    <n v="0.4"/>
  </r>
  <r>
    <x v="0"/>
    <x v="1"/>
    <x v="68"/>
    <x v="4"/>
    <x v="25"/>
    <s v="Porto Alegre"/>
    <x v="6"/>
    <n v="1500"/>
    <n v="6"/>
    <n v="9000"/>
    <n v="3600"/>
    <n v="0.4"/>
  </r>
  <r>
    <x v="0"/>
    <x v="1"/>
    <x v="69"/>
    <x v="4"/>
    <x v="25"/>
    <s v="Porto Alegre"/>
    <x v="10"/>
    <n v="3200"/>
    <n v="7"/>
    <n v="22400"/>
    <n v="4480"/>
    <n v="0.2"/>
  </r>
  <r>
    <x v="3"/>
    <x v="1"/>
    <x v="70"/>
    <x v="4"/>
    <x v="25"/>
    <s v="Porto Alegre"/>
    <x v="4"/>
    <n v="300"/>
    <n v="11"/>
    <n v="3300"/>
    <n v="495"/>
    <n v="0.15"/>
  </r>
  <r>
    <x v="1"/>
    <x v="1"/>
    <x v="71"/>
    <x v="4"/>
    <x v="25"/>
    <s v="Porto Alegre"/>
    <x v="11"/>
    <n v="4600"/>
    <n v="2"/>
    <n v="9200"/>
    <n v="2300"/>
    <n v="0.25"/>
  </r>
  <r>
    <x v="3"/>
    <x v="0"/>
    <x v="72"/>
    <x v="4"/>
    <x v="25"/>
    <s v="Porto Alegre"/>
    <x v="12"/>
    <n v="4500"/>
    <n v="1"/>
    <n v="4500"/>
    <n v="1125"/>
    <n v="0.25"/>
  </r>
  <r>
    <x v="0"/>
    <x v="1"/>
    <x v="73"/>
    <x v="4"/>
    <x v="25"/>
    <s v="Porto Alegre"/>
    <x v="2"/>
    <n v="1200"/>
    <n v="5"/>
    <n v="6000"/>
    <n v="1800"/>
    <n v="0.3"/>
  </r>
  <r>
    <x v="3"/>
    <x v="0"/>
    <x v="74"/>
    <x v="4"/>
    <x v="25"/>
    <s v="Porto Alegre"/>
    <x v="0"/>
    <n v="8902"/>
    <n v="15"/>
    <n v="133530"/>
    <n v="46735.5"/>
    <n v="0.35"/>
  </r>
  <r>
    <x v="2"/>
    <x v="1"/>
    <x v="75"/>
    <x v="4"/>
    <x v="25"/>
    <s v="Porto Alegre"/>
    <x v="11"/>
    <n v="4600"/>
    <n v="7"/>
    <n v="32200"/>
    <n v="8050"/>
    <n v="0.25"/>
  </r>
  <r>
    <x v="0"/>
    <x v="0"/>
    <x v="76"/>
    <x v="4"/>
    <x v="25"/>
    <s v="Porto Alegre"/>
    <x v="10"/>
    <n v="3200"/>
    <n v="11"/>
    <n v="35200"/>
    <n v="7040"/>
    <n v="0.2"/>
  </r>
  <r>
    <x v="2"/>
    <x v="1"/>
    <x v="77"/>
    <x v="4"/>
    <x v="25"/>
    <s v="Porto Alegre"/>
    <x v="10"/>
    <n v="3200"/>
    <n v="9"/>
    <n v="28800"/>
    <n v="5760"/>
    <n v="0.2"/>
  </r>
  <r>
    <x v="0"/>
    <x v="1"/>
    <x v="78"/>
    <x v="4"/>
    <x v="25"/>
    <s v="Porto Alegre"/>
    <x v="8"/>
    <n v="3400"/>
    <n v="5"/>
    <n v="17000"/>
    <n v="5950"/>
    <n v="0.35"/>
  </r>
  <r>
    <x v="0"/>
    <x v="1"/>
    <x v="79"/>
    <x v="4"/>
    <x v="25"/>
    <s v="Porto Alegre"/>
    <x v="11"/>
    <n v="4600"/>
    <n v="8"/>
    <n v="36800"/>
    <n v="9200"/>
    <n v="0.25"/>
  </r>
  <r>
    <x v="2"/>
    <x v="0"/>
    <x v="80"/>
    <x v="4"/>
    <x v="25"/>
    <s v="Porto Alegre"/>
    <x v="11"/>
    <n v="4600"/>
    <n v="7"/>
    <n v="32200"/>
    <n v="8050"/>
    <n v="0.25"/>
  </r>
  <r>
    <x v="2"/>
    <x v="1"/>
    <x v="81"/>
    <x v="4"/>
    <x v="25"/>
    <s v="Porto Alegre"/>
    <x v="0"/>
    <n v="8902"/>
    <n v="11"/>
    <n v="97922"/>
    <n v="34272.699999999997"/>
    <n v="0.35"/>
  </r>
  <r>
    <x v="0"/>
    <x v="1"/>
    <x v="82"/>
    <x v="4"/>
    <x v="25"/>
    <s v="Porto Alegre"/>
    <x v="4"/>
    <n v="300"/>
    <n v="7"/>
    <n v="2100"/>
    <n v="315"/>
    <n v="0.15"/>
  </r>
  <r>
    <x v="0"/>
    <x v="0"/>
    <x v="83"/>
    <x v="4"/>
    <x v="25"/>
    <s v="Porto Alegre"/>
    <x v="1"/>
    <n v="500"/>
    <n v="3"/>
    <n v="1500"/>
    <n v="375"/>
    <n v="0.25"/>
  </r>
  <r>
    <x v="1"/>
    <x v="1"/>
    <x v="84"/>
    <x v="4"/>
    <x v="25"/>
    <s v="Porto Alegre"/>
    <x v="4"/>
    <n v="300"/>
    <n v="8"/>
    <n v="2400"/>
    <n v="360"/>
    <n v="0.15"/>
  </r>
  <r>
    <x v="3"/>
    <x v="1"/>
    <x v="85"/>
    <x v="4"/>
    <x v="25"/>
    <s v="Porto Alegre"/>
    <x v="11"/>
    <n v="4600"/>
    <n v="2"/>
    <n v="9200"/>
    <n v="2300"/>
    <n v="0.25"/>
  </r>
  <r>
    <x v="4"/>
    <x v="0"/>
    <x v="0"/>
    <x v="4"/>
    <x v="26"/>
    <s v="Florianopolis"/>
    <x v="3"/>
    <n v="5130"/>
    <n v="10"/>
    <n v="51300"/>
    <n v="20520"/>
    <n v="0.4"/>
  </r>
  <r>
    <x v="0"/>
    <x v="0"/>
    <x v="1"/>
    <x v="4"/>
    <x v="26"/>
    <s v="Florianopolis"/>
    <x v="11"/>
    <n v="4600"/>
    <n v="2"/>
    <n v="9200"/>
    <n v="2300"/>
    <n v="0.25"/>
  </r>
  <r>
    <x v="3"/>
    <x v="1"/>
    <x v="2"/>
    <x v="4"/>
    <x v="26"/>
    <s v="Florianopolis"/>
    <x v="1"/>
    <n v="500"/>
    <n v="10"/>
    <n v="5000"/>
    <n v="1250"/>
    <n v="0.25"/>
  </r>
  <r>
    <x v="0"/>
    <x v="1"/>
    <x v="3"/>
    <x v="4"/>
    <x v="26"/>
    <s v="Florianopolis"/>
    <x v="3"/>
    <n v="5130"/>
    <n v="7"/>
    <n v="35910"/>
    <n v="14364"/>
    <n v="0.4"/>
  </r>
  <r>
    <x v="3"/>
    <x v="1"/>
    <x v="4"/>
    <x v="4"/>
    <x v="26"/>
    <s v="Florianopolis"/>
    <x v="2"/>
    <n v="1200"/>
    <n v="11"/>
    <n v="13200"/>
    <n v="3960"/>
    <n v="0.3"/>
  </r>
  <r>
    <x v="3"/>
    <x v="1"/>
    <x v="5"/>
    <x v="4"/>
    <x v="26"/>
    <s v="Florianopolis"/>
    <x v="7"/>
    <n v="5340"/>
    <n v="3"/>
    <n v="16020"/>
    <n v="4806"/>
    <n v="0.3"/>
  </r>
  <r>
    <x v="1"/>
    <x v="1"/>
    <x v="6"/>
    <x v="4"/>
    <x v="26"/>
    <s v="Florianopolis"/>
    <x v="12"/>
    <n v="4500"/>
    <n v="2"/>
    <n v="9000"/>
    <n v="2250"/>
    <n v="0.25"/>
  </r>
  <r>
    <x v="4"/>
    <x v="1"/>
    <x v="7"/>
    <x v="4"/>
    <x v="26"/>
    <s v="Florianopolis"/>
    <x v="0"/>
    <n v="8902"/>
    <n v="1"/>
    <n v="8902"/>
    <n v="3115.7"/>
    <n v="0.35"/>
  </r>
  <r>
    <x v="0"/>
    <x v="0"/>
    <x v="8"/>
    <x v="4"/>
    <x v="26"/>
    <s v="Florianopolis"/>
    <x v="11"/>
    <n v="4600"/>
    <n v="4"/>
    <n v="18400"/>
    <n v="4600"/>
    <n v="0.25"/>
  </r>
  <r>
    <x v="0"/>
    <x v="0"/>
    <x v="9"/>
    <x v="4"/>
    <x v="26"/>
    <s v="Florianopolis"/>
    <x v="7"/>
    <n v="5340"/>
    <n v="9"/>
    <n v="48060"/>
    <n v="14418"/>
    <n v="0.3"/>
  </r>
  <r>
    <x v="2"/>
    <x v="0"/>
    <x v="10"/>
    <x v="4"/>
    <x v="26"/>
    <s v="Florianopolis"/>
    <x v="9"/>
    <n v="5300"/>
    <n v="7"/>
    <n v="37100"/>
    <n v="11130"/>
    <n v="0.3"/>
  </r>
  <r>
    <x v="4"/>
    <x v="1"/>
    <x v="11"/>
    <x v="4"/>
    <x v="26"/>
    <s v="Florianopolis"/>
    <x v="3"/>
    <n v="5130"/>
    <n v="9"/>
    <n v="46170"/>
    <n v="18468"/>
    <n v="0.4"/>
  </r>
  <r>
    <x v="1"/>
    <x v="1"/>
    <x v="12"/>
    <x v="4"/>
    <x v="26"/>
    <s v="Florianopolis"/>
    <x v="1"/>
    <n v="500"/>
    <n v="12"/>
    <n v="6000"/>
    <n v="1500"/>
    <n v="0.25"/>
  </r>
  <r>
    <x v="1"/>
    <x v="0"/>
    <x v="13"/>
    <x v="4"/>
    <x v="26"/>
    <s v="Florianopolis"/>
    <x v="0"/>
    <n v="8902"/>
    <n v="9"/>
    <n v="80118"/>
    <n v="28041.3"/>
    <n v="0.35"/>
  </r>
  <r>
    <x v="4"/>
    <x v="0"/>
    <x v="14"/>
    <x v="4"/>
    <x v="26"/>
    <s v="Florianopolis"/>
    <x v="4"/>
    <n v="300"/>
    <n v="3"/>
    <n v="900"/>
    <n v="135"/>
    <n v="0.15"/>
  </r>
  <r>
    <x v="0"/>
    <x v="1"/>
    <x v="15"/>
    <x v="4"/>
    <x v="26"/>
    <s v="Florianopolis"/>
    <x v="3"/>
    <n v="5130"/>
    <n v="2"/>
    <n v="10260"/>
    <n v="4104"/>
    <n v="0.4"/>
  </r>
  <r>
    <x v="3"/>
    <x v="1"/>
    <x v="16"/>
    <x v="4"/>
    <x v="26"/>
    <s v="Florianopolis"/>
    <x v="3"/>
    <n v="5130"/>
    <n v="4"/>
    <n v="20520"/>
    <n v="8208"/>
    <n v="0.4"/>
  </r>
  <r>
    <x v="2"/>
    <x v="1"/>
    <x v="17"/>
    <x v="4"/>
    <x v="26"/>
    <s v="Florianopolis"/>
    <x v="2"/>
    <n v="1200"/>
    <n v="12"/>
    <n v="14400"/>
    <n v="4320"/>
    <n v="0.3"/>
  </r>
  <r>
    <x v="1"/>
    <x v="0"/>
    <x v="18"/>
    <x v="4"/>
    <x v="26"/>
    <s v="Florianopolis"/>
    <x v="12"/>
    <n v="4500"/>
    <n v="11"/>
    <n v="49500"/>
    <n v="12375"/>
    <n v="0.25"/>
  </r>
  <r>
    <x v="0"/>
    <x v="1"/>
    <x v="19"/>
    <x v="4"/>
    <x v="26"/>
    <s v="Florianopolis"/>
    <x v="6"/>
    <n v="1500"/>
    <n v="8"/>
    <n v="12000"/>
    <n v="4800"/>
    <n v="0.4"/>
  </r>
  <r>
    <x v="3"/>
    <x v="0"/>
    <x v="20"/>
    <x v="4"/>
    <x v="26"/>
    <s v="Florianopolis"/>
    <x v="2"/>
    <n v="1200"/>
    <n v="8"/>
    <n v="9600"/>
    <n v="2880"/>
    <n v="0.3"/>
  </r>
  <r>
    <x v="3"/>
    <x v="1"/>
    <x v="21"/>
    <x v="4"/>
    <x v="26"/>
    <s v="Florianopolis"/>
    <x v="9"/>
    <n v="5300"/>
    <n v="2"/>
    <n v="10600"/>
    <n v="3180"/>
    <n v="0.3"/>
  </r>
  <r>
    <x v="2"/>
    <x v="0"/>
    <x v="22"/>
    <x v="4"/>
    <x v="26"/>
    <s v="Florianopolis"/>
    <x v="3"/>
    <n v="5130"/>
    <n v="10"/>
    <n v="51300"/>
    <n v="20520"/>
    <n v="0.4"/>
  </r>
  <r>
    <x v="2"/>
    <x v="1"/>
    <x v="23"/>
    <x v="4"/>
    <x v="26"/>
    <s v="Florianopolis"/>
    <x v="6"/>
    <n v="1500"/>
    <n v="12"/>
    <n v="18000"/>
    <n v="7200"/>
    <n v="0.4"/>
  </r>
  <r>
    <x v="2"/>
    <x v="1"/>
    <x v="24"/>
    <x v="4"/>
    <x v="26"/>
    <s v="Florianopolis"/>
    <x v="0"/>
    <n v="8902"/>
    <n v="1"/>
    <n v="8902"/>
    <n v="3115.7"/>
    <n v="0.35"/>
  </r>
  <r>
    <x v="2"/>
    <x v="1"/>
    <x v="25"/>
    <x v="4"/>
    <x v="26"/>
    <s v="Florianopolis"/>
    <x v="2"/>
    <n v="1200"/>
    <n v="4"/>
    <n v="4800"/>
    <n v="1440"/>
    <n v="0.3"/>
  </r>
  <r>
    <x v="3"/>
    <x v="1"/>
    <x v="26"/>
    <x v="4"/>
    <x v="26"/>
    <s v="Florianopolis"/>
    <x v="9"/>
    <n v="5300"/>
    <n v="10"/>
    <n v="53000"/>
    <n v="15900"/>
    <n v="0.3"/>
  </r>
  <r>
    <x v="2"/>
    <x v="1"/>
    <x v="27"/>
    <x v="4"/>
    <x v="26"/>
    <s v="Florianopolis"/>
    <x v="2"/>
    <n v="1200"/>
    <n v="9"/>
    <n v="10800"/>
    <n v="3240"/>
    <n v="0.3"/>
  </r>
  <r>
    <x v="3"/>
    <x v="0"/>
    <x v="28"/>
    <x v="4"/>
    <x v="26"/>
    <s v="Florianopolis"/>
    <x v="2"/>
    <n v="1200"/>
    <n v="11"/>
    <n v="13200"/>
    <n v="3960"/>
    <n v="0.3"/>
  </r>
  <r>
    <x v="3"/>
    <x v="1"/>
    <x v="28"/>
    <x v="4"/>
    <x v="26"/>
    <s v="Florianopolis"/>
    <x v="8"/>
    <n v="3400"/>
    <n v="5"/>
    <n v="17000"/>
    <n v="5950"/>
    <n v="0.35"/>
  </r>
  <r>
    <x v="3"/>
    <x v="1"/>
    <x v="29"/>
    <x v="4"/>
    <x v="26"/>
    <s v="Florianopolis"/>
    <x v="8"/>
    <n v="3400"/>
    <n v="4"/>
    <n v="13600"/>
    <n v="4760"/>
    <n v="0.35"/>
  </r>
  <r>
    <x v="4"/>
    <x v="1"/>
    <x v="30"/>
    <x v="4"/>
    <x v="26"/>
    <s v="Florianopolis"/>
    <x v="4"/>
    <n v="300"/>
    <n v="9"/>
    <n v="2700"/>
    <n v="405"/>
    <n v="0.15"/>
  </r>
  <r>
    <x v="0"/>
    <x v="1"/>
    <x v="31"/>
    <x v="4"/>
    <x v="26"/>
    <s v="Florianopolis"/>
    <x v="2"/>
    <n v="1200"/>
    <n v="6"/>
    <n v="7200"/>
    <n v="2160"/>
    <n v="0.3"/>
  </r>
  <r>
    <x v="0"/>
    <x v="0"/>
    <x v="32"/>
    <x v="4"/>
    <x v="26"/>
    <s v="Florianopolis"/>
    <x v="12"/>
    <n v="4500"/>
    <n v="6"/>
    <n v="27000"/>
    <n v="6750"/>
    <n v="0.25"/>
  </r>
  <r>
    <x v="3"/>
    <x v="0"/>
    <x v="33"/>
    <x v="4"/>
    <x v="26"/>
    <s v="Florianopolis"/>
    <x v="1"/>
    <n v="500"/>
    <n v="10"/>
    <n v="5000"/>
    <n v="1250"/>
    <n v="0.25"/>
  </r>
  <r>
    <x v="3"/>
    <x v="1"/>
    <x v="34"/>
    <x v="4"/>
    <x v="26"/>
    <s v="Florianopolis"/>
    <x v="0"/>
    <n v="8902"/>
    <n v="9"/>
    <n v="80118"/>
    <n v="28041.3"/>
    <n v="0.35"/>
  </r>
  <r>
    <x v="1"/>
    <x v="1"/>
    <x v="35"/>
    <x v="4"/>
    <x v="26"/>
    <s v="Florianopolis"/>
    <x v="5"/>
    <n v="1700"/>
    <n v="4"/>
    <n v="6800"/>
    <n v="3400"/>
    <n v="0.5"/>
  </r>
  <r>
    <x v="1"/>
    <x v="0"/>
    <x v="36"/>
    <x v="4"/>
    <x v="26"/>
    <s v="Florianopolis"/>
    <x v="0"/>
    <n v="8902"/>
    <n v="7"/>
    <n v="62314"/>
    <n v="21809.899999999998"/>
    <n v="0.35"/>
  </r>
  <r>
    <x v="4"/>
    <x v="1"/>
    <x v="37"/>
    <x v="4"/>
    <x v="26"/>
    <s v="Florianopolis"/>
    <x v="10"/>
    <n v="3200"/>
    <n v="2"/>
    <n v="6400"/>
    <n v="1280"/>
    <n v="0.2"/>
  </r>
  <r>
    <x v="1"/>
    <x v="1"/>
    <x v="38"/>
    <x v="4"/>
    <x v="26"/>
    <s v="Florianopolis"/>
    <x v="2"/>
    <n v="1200"/>
    <n v="7"/>
    <n v="8400"/>
    <n v="2520"/>
    <n v="0.3"/>
  </r>
  <r>
    <x v="1"/>
    <x v="1"/>
    <x v="39"/>
    <x v="4"/>
    <x v="26"/>
    <s v="Florianopolis"/>
    <x v="8"/>
    <n v="3400"/>
    <n v="9"/>
    <n v="30600"/>
    <n v="10710"/>
    <n v="0.35"/>
  </r>
  <r>
    <x v="0"/>
    <x v="1"/>
    <x v="40"/>
    <x v="4"/>
    <x v="26"/>
    <s v="Florianopolis"/>
    <x v="8"/>
    <n v="3400"/>
    <n v="7"/>
    <n v="23800"/>
    <n v="8330"/>
    <n v="0.35"/>
  </r>
  <r>
    <x v="0"/>
    <x v="1"/>
    <x v="41"/>
    <x v="4"/>
    <x v="26"/>
    <s v="Florianopolis"/>
    <x v="11"/>
    <n v="4600"/>
    <n v="8"/>
    <n v="36800"/>
    <n v="9200"/>
    <n v="0.25"/>
  </r>
  <r>
    <x v="3"/>
    <x v="0"/>
    <x v="42"/>
    <x v="4"/>
    <x v="26"/>
    <s v="Florianopolis"/>
    <x v="12"/>
    <n v="4500"/>
    <n v="12"/>
    <n v="54000"/>
    <n v="13500"/>
    <n v="0.25"/>
  </r>
  <r>
    <x v="3"/>
    <x v="1"/>
    <x v="43"/>
    <x v="4"/>
    <x v="26"/>
    <s v="Florianopolis"/>
    <x v="12"/>
    <n v="4500"/>
    <n v="12"/>
    <n v="54000"/>
    <n v="13500"/>
    <n v="0.25"/>
  </r>
  <r>
    <x v="0"/>
    <x v="1"/>
    <x v="44"/>
    <x v="4"/>
    <x v="26"/>
    <s v="Florianopolis"/>
    <x v="10"/>
    <n v="3200"/>
    <n v="1"/>
    <n v="3200"/>
    <n v="640"/>
    <n v="0.2"/>
  </r>
  <r>
    <x v="0"/>
    <x v="0"/>
    <x v="45"/>
    <x v="4"/>
    <x v="26"/>
    <s v="Florianopolis"/>
    <x v="2"/>
    <n v="1200"/>
    <n v="10"/>
    <n v="12000"/>
    <n v="3600"/>
    <n v="0.3"/>
  </r>
  <r>
    <x v="3"/>
    <x v="1"/>
    <x v="46"/>
    <x v="4"/>
    <x v="26"/>
    <s v="Florianopolis"/>
    <x v="5"/>
    <n v="1700"/>
    <n v="1"/>
    <n v="1700"/>
    <n v="850"/>
    <n v="0.5"/>
  </r>
  <r>
    <x v="2"/>
    <x v="1"/>
    <x v="47"/>
    <x v="4"/>
    <x v="26"/>
    <s v="Florianopolis"/>
    <x v="3"/>
    <n v="5130"/>
    <n v="10"/>
    <n v="51300"/>
    <n v="20520"/>
    <n v="0.4"/>
  </r>
  <r>
    <x v="3"/>
    <x v="1"/>
    <x v="48"/>
    <x v="4"/>
    <x v="26"/>
    <s v="Florianopolis"/>
    <x v="10"/>
    <n v="3200"/>
    <n v="5"/>
    <n v="16000"/>
    <n v="3200"/>
    <n v="0.2"/>
  </r>
  <r>
    <x v="0"/>
    <x v="1"/>
    <x v="49"/>
    <x v="4"/>
    <x v="26"/>
    <s v="Florianopolis"/>
    <x v="1"/>
    <n v="500"/>
    <n v="5"/>
    <n v="2500"/>
    <n v="625"/>
    <n v="0.25"/>
  </r>
  <r>
    <x v="2"/>
    <x v="0"/>
    <x v="50"/>
    <x v="4"/>
    <x v="26"/>
    <s v="Florianopolis"/>
    <x v="3"/>
    <n v="5130"/>
    <n v="7"/>
    <n v="35910"/>
    <n v="14364"/>
    <n v="0.4"/>
  </r>
  <r>
    <x v="3"/>
    <x v="0"/>
    <x v="51"/>
    <x v="4"/>
    <x v="26"/>
    <s v="Florianopolis"/>
    <x v="1"/>
    <n v="500"/>
    <n v="21"/>
    <n v="10500"/>
    <n v="2625"/>
    <n v="0.25"/>
  </r>
  <r>
    <x v="1"/>
    <x v="1"/>
    <x v="52"/>
    <x v="4"/>
    <x v="26"/>
    <s v="Florianopolis"/>
    <x v="4"/>
    <n v="300"/>
    <n v="3"/>
    <n v="900"/>
    <n v="135"/>
    <n v="0.15"/>
  </r>
  <r>
    <x v="1"/>
    <x v="1"/>
    <x v="53"/>
    <x v="4"/>
    <x v="26"/>
    <s v="Florianopolis"/>
    <x v="2"/>
    <n v="1200"/>
    <n v="12"/>
    <n v="14400"/>
    <n v="4320"/>
    <n v="0.3"/>
  </r>
  <r>
    <x v="3"/>
    <x v="1"/>
    <x v="54"/>
    <x v="4"/>
    <x v="26"/>
    <s v="Florianopolis"/>
    <x v="12"/>
    <n v="4500"/>
    <n v="8"/>
    <n v="36000"/>
    <n v="9000"/>
    <n v="0.25"/>
  </r>
  <r>
    <x v="0"/>
    <x v="1"/>
    <x v="55"/>
    <x v="4"/>
    <x v="26"/>
    <s v="Florianopolis"/>
    <x v="11"/>
    <n v="4600"/>
    <n v="11"/>
    <n v="50600"/>
    <n v="12650"/>
    <n v="0.25"/>
  </r>
  <r>
    <x v="0"/>
    <x v="1"/>
    <x v="56"/>
    <x v="4"/>
    <x v="26"/>
    <s v="Florianopolis"/>
    <x v="5"/>
    <n v="1700"/>
    <n v="12"/>
    <n v="20400"/>
    <n v="10200"/>
    <n v="0.5"/>
  </r>
  <r>
    <x v="2"/>
    <x v="0"/>
    <x v="57"/>
    <x v="4"/>
    <x v="26"/>
    <s v="Florianopolis"/>
    <x v="10"/>
    <n v="3200"/>
    <n v="9"/>
    <n v="28800"/>
    <n v="5760"/>
    <n v="0.2"/>
  </r>
  <r>
    <x v="0"/>
    <x v="1"/>
    <x v="58"/>
    <x v="4"/>
    <x v="26"/>
    <s v="Florianopolis"/>
    <x v="0"/>
    <n v="8902"/>
    <n v="9"/>
    <n v="80118"/>
    <n v="28041.3"/>
    <n v="0.35"/>
  </r>
  <r>
    <x v="2"/>
    <x v="1"/>
    <x v="59"/>
    <x v="4"/>
    <x v="26"/>
    <s v="Florianopolis"/>
    <x v="12"/>
    <n v="4500"/>
    <n v="3"/>
    <n v="13500"/>
    <n v="3375"/>
    <n v="0.25"/>
  </r>
  <r>
    <x v="3"/>
    <x v="0"/>
    <x v="60"/>
    <x v="4"/>
    <x v="26"/>
    <s v="Florianopolis"/>
    <x v="7"/>
    <n v="5340"/>
    <n v="1"/>
    <n v="5340"/>
    <n v="1602"/>
    <n v="0.3"/>
  </r>
  <r>
    <x v="0"/>
    <x v="1"/>
    <x v="61"/>
    <x v="4"/>
    <x v="26"/>
    <s v="Florianopolis"/>
    <x v="12"/>
    <n v="4500"/>
    <n v="10"/>
    <n v="45000"/>
    <n v="11250"/>
    <n v="0.25"/>
  </r>
  <r>
    <x v="0"/>
    <x v="1"/>
    <x v="62"/>
    <x v="4"/>
    <x v="26"/>
    <s v="Florianopolis"/>
    <x v="1"/>
    <n v="500"/>
    <n v="12"/>
    <n v="6000"/>
    <n v="1500"/>
    <n v="0.25"/>
  </r>
  <r>
    <x v="0"/>
    <x v="1"/>
    <x v="63"/>
    <x v="4"/>
    <x v="26"/>
    <s v="Florianopolis"/>
    <x v="12"/>
    <n v="4500"/>
    <n v="12"/>
    <n v="54000"/>
    <n v="13500"/>
    <n v="0.25"/>
  </r>
  <r>
    <x v="1"/>
    <x v="1"/>
    <x v="64"/>
    <x v="4"/>
    <x v="26"/>
    <s v="Florianopolis"/>
    <x v="3"/>
    <n v="5130"/>
    <n v="9"/>
    <n v="46170"/>
    <n v="18468"/>
    <n v="0.4"/>
  </r>
  <r>
    <x v="0"/>
    <x v="1"/>
    <x v="65"/>
    <x v="4"/>
    <x v="26"/>
    <s v="Florianopolis"/>
    <x v="8"/>
    <n v="3400"/>
    <n v="11"/>
    <n v="37400"/>
    <n v="13090"/>
    <n v="0.35"/>
  </r>
  <r>
    <x v="0"/>
    <x v="0"/>
    <x v="66"/>
    <x v="4"/>
    <x v="26"/>
    <s v="Florianopolis"/>
    <x v="2"/>
    <n v="1200"/>
    <n v="3"/>
    <n v="3600"/>
    <n v="1080"/>
    <n v="0.3"/>
  </r>
  <r>
    <x v="0"/>
    <x v="1"/>
    <x v="67"/>
    <x v="4"/>
    <x v="26"/>
    <s v="Florianopolis"/>
    <x v="9"/>
    <n v="5300"/>
    <n v="12"/>
    <n v="63600"/>
    <n v="19080"/>
    <n v="0.3"/>
  </r>
  <r>
    <x v="3"/>
    <x v="1"/>
    <x v="68"/>
    <x v="4"/>
    <x v="26"/>
    <s v="Florianopolis"/>
    <x v="4"/>
    <n v="300"/>
    <n v="7"/>
    <n v="2100"/>
    <n v="315"/>
    <n v="0.15"/>
  </r>
  <r>
    <x v="3"/>
    <x v="0"/>
    <x v="69"/>
    <x v="4"/>
    <x v="26"/>
    <s v="Florianopolis"/>
    <x v="6"/>
    <n v="1500"/>
    <n v="3"/>
    <n v="4500"/>
    <n v="1800"/>
    <n v="0.4"/>
  </r>
  <r>
    <x v="3"/>
    <x v="1"/>
    <x v="70"/>
    <x v="4"/>
    <x v="26"/>
    <s v="Florianopolis"/>
    <x v="10"/>
    <n v="3200"/>
    <n v="5"/>
    <n v="16000"/>
    <n v="3200"/>
    <n v="0.2"/>
  </r>
  <r>
    <x v="3"/>
    <x v="1"/>
    <x v="71"/>
    <x v="4"/>
    <x v="26"/>
    <s v="Florianopolis"/>
    <x v="7"/>
    <n v="5340"/>
    <n v="5"/>
    <n v="26700"/>
    <n v="8010"/>
    <n v="0.3"/>
  </r>
  <r>
    <x v="0"/>
    <x v="1"/>
    <x v="72"/>
    <x v="4"/>
    <x v="26"/>
    <s v="Florianopolis"/>
    <x v="8"/>
    <n v="3400"/>
    <n v="3"/>
    <n v="10200"/>
    <n v="3570"/>
    <n v="0.35"/>
  </r>
  <r>
    <x v="2"/>
    <x v="0"/>
    <x v="73"/>
    <x v="4"/>
    <x v="26"/>
    <s v="Florianopolis"/>
    <x v="6"/>
    <n v="1500"/>
    <n v="20"/>
    <n v="30000"/>
    <n v="12000"/>
    <n v="0.4"/>
  </r>
  <r>
    <x v="3"/>
    <x v="1"/>
    <x v="74"/>
    <x v="4"/>
    <x v="26"/>
    <s v="Florianopolis"/>
    <x v="2"/>
    <n v="1200"/>
    <n v="11"/>
    <n v="13200"/>
    <n v="3960"/>
    <n v="0.3"/>
  </r>
  <r>
    <x v="0"/>
    <x v="1"/>
    <x v="75"/>
    <x v="4"/>
    <x v="26"/>
    <s v="Florianopolis"/>
    <x v="0"/>
    <n v="8902"/>
    <n v="20"/>
    <n v="178040"/>
    <n v="62313.999999999993"/>
    <n v="0.35"/>
  </r>
  <r>
    <x v="3"/>
    <x v="1"/>
    <x v="76"/>
    <x v="4"/>
    <x v="26"/>
    <s v="Florianopolis"/>
    <x v="2"/>
    <n v="1200"/>
    <n v="4"/>
    <n v="4800"/>
    <n v="1440"/>
    <n v="0.3"/>
  </r>
  <r>
    <x v="3"/>
    <x v="0"/>
    <x v="77"/>
    <x v="4"/>
    <x v="26"/>
    <s v="Florianopolis"/>
    <x v="10"/>
    <n v="3200"/>
    <n v="10"/>
    <n v="32000"/>
    <n v="6400"/>
    <n v="0.2"/>
  </r>
  <r>
    <x v="0"/>
    <x v="0"/>
    <x v="78"/>
    <x v="4"/>
    <x v="26"/>
    <s v="Florianopolis"/>
    <x v="11"/>
    <n v="4600"/>
    <n v="3"/>
    <n v="13800"/>
    <n v="3450"/>
    <n v="0.25"/>
  </r>
  <r>
    <x v="3"/>
    <x v="0"/>
    <x v="79"/>
    <x v="4"/>
    <x v="26"/>
    <s v="Florianopolis"/>
    <x v="5"/>
    <n v="1700"/>
    <n v="1"/>
    <n v="1700"/>
    <n v="850"/>
    <n v="0.5"/>
  </r>
  <r>
    <x v="4"/>
    <x v="1"/>
    <x v="80"/>
    <x v="4"/>
    <x v="26"/>
    <s v="Florianopolis"/>
    <x v="12"/>
    <n v="4500"/>
    <n v="6"/>
    <n v="27000"/>
    <n v="6750"/>
    <n v="0.25"/>
  </r>
  <r>
    <x v="4"/>
    <x v="1"/>
    <x v="81"/>
    <x v="4"/>
    <x v="26"/>
    <s v="Florianopolis"/>
    <x v="8"/>
    <n v="3400"/>
    <n v="11"/>
    <n v="37400"/>
    <n v="13090"/>
    <n v="0.35"/>
  </r>
  <r>
    <x v="0"/>
    <x v="1"/>
    <x v="82"/>
    <x v="4"/>
    <x v="26"/>
    <s v="Florianopolis"/>
    <x v="11"/>
    <n v="4600"/>
    <n v="11"/>
    <n v="50600"/>
    <n v="12650"/>
    <n v="0.25"/>
  </r>
  <r>
    <x v="0"/>
    <x v="0"/>
    <x v="83"/>
    <x v="4"/>
    <x v="26"/>
    <s v="Florianopolis"/>
    <x v="2"/>
    <n v="1200"/>
    <n v="11"/>
    <n v="13200"/>
    <n v="3960"/>
    <n v="0.3"/>
  </r>
  <r>
    <x v="2"/>
    <x v="0"/>
    <x v="84"/>
    <x v="4"/>
    <x v="26"/>
    <s v="Florianopolis"/>
    <x v="3"/>
    <n v="5130"/>
    <n v="11"/>
    <n v="56430"/>
    <n v="22572"/>
    <n v="0.4"/>
  </r>
  <r>
    <x v="0"/>
    <x v="1"/>
    <x v="85"/>
    <x v="4"/>
    <x v="26"/>
    <s v="Florianopolis"/>
    <x v="0"/>
    <n v="8902"/>
    <n v="9"/>
    <n v="80118"/>
    <n v="28041.3"/>
    <n v="0.35"/>
  </r>
  <r>
    <x v="0"/>
    <x v="0"/>
    <x v="0"/>
    <x v="4"/>
    <x v="26"/>
    <s v="Florianopolis"/>
    <x v="3"/>
    <n v="5130"/>
    <n v="8"/>
    <n v="41040"/>
    <n v="16416"/>
    <n v="0.4"/>
  </r>
  <r>
    <x v="0"/>
    <x v="1"/>
    <x v="1"/>
    <x v="4"/>
    <x v="26"/>
    <s v="Florianopolis"/>
    <x v="4"/>
    <n v="300"/>
    <n v="9"/>
    <n v="2700"/>
    <n v="405"/>
    <n v="0.15"/>
  </r>
  <r>
    <x v="1"/>
    <x v="0"/>
    <x v="2"/>
    <x v="4"/>
    <x v="26"/>
    <s v="Florianopolis"/>
    <x v="12"/>
    <n v="4500"/>
    <n v="12"/>
    <n v="54000"/>
    <n v="13500"/>
    <n v="0.25"/>
  </r>
  <r>
    <x v="2"/>
    <x v="1"/>
    <x v="3"/>
    <x v="4"/>
    <x v="26"/>
    <s v="Florianopolis"/>
    <x v="4"/>
    <n v="300"/>
    <n v="1"/>
    <n v="300"/>
    <n v="45"/>
    <n v="0.15"/>
  </r>
  <r>
    <x v="0"/>
    <x v="1"/>
    <x v="4"/>
    <x v="4"/>
    <x v="26"/>
    <s v="Florianopolis"/>
    <x v="3"/>
    <n v="5130"/>
    <n v="2"/>
    <n v="10260"/>
    <n v="4104"/>
    <n v="0.4"/>
  </r>
  <r>
    <x v="0"/>
    <x v="1"/>
    <x v="5"/>
    <x v="4"/>
    <x v="26"/>
    <s v="Florianopolis"/>
    <x v="12"/>
    <n v="4500"/>
    <n v="7"/>
    <n v="31500"/>
    <n v="7875"/>
    <n v="0.25"/>
  </r>
  <r>
    <x v="2"/>
    <x v="1"/>
    <x v="6"/>
    <x v="4"/>
    <x v="26"/>
    <s v="Florianopolis"/>
    <x v="10"/>
    <n v="3200"/>
    <n v="12"/>
    <n v="38400"/>
    <n v="7680"/>
    <n v="0.2"/>
  </r>
  <r>
    <x v="1"/>
    <x v="1"/>
    <x v="7"/>
    <x v="4"/>
    <x v="26"/>
    <s v="Florianopolis"/>
    <x v="1"/>
    <n v="500"/>
    <n v="15"/>
    <n v="7500"/>
    <n v="1875"/>
    <n v="0.25"/>
  </r>
  <r>
    <x v="0"/>
    <x v="1"/>
    <x v="8"/>
    <x v="4"/>
    <x v="26"/>
    <s v="Florianopolis"/>
    <x v="4"/>
    <n v="300"/>
    <n v="3"/>
    <n v="900"/>
    <n v="135"/>
    <n v="0.15"/>
  </r>
  <r>
    <x v="3"/>
    <x v="0"/>
    <x v="9"/>
    <x v="4"/>
    <x v="26"/>
    <s v="Florianopolis"/>
    <x v="3"/>
    <n v="5130"/>
    <n v="5"/>
    <n v="25650"/>
    <n v="10260"/>
    <n v="0.4"/>
  </r>
  <r>
    <x v="0"/>
    <x v="0"/>
    <x v="10"/>
    <x v="4"/>
    <x v="26"/>
    <s v="Florianopolis"/>
    <x v="6"/>
    <n v="1500"/>
    <n v="4"/>
    <n v="6000"/>
    <n v="2400"/>
    <n v="0.4"/>
  </r>
  <r>
    <x v="2"/>
    <x v="1"/>
    <x v="11"/>
    <x v="4"/>
    <x v="26"/>
    <s v="Florianopolis"/>
    <x v="0"/>
    <n v="8902"/>
    <n v="1"/>
    <n v="8902"/>
    <n v="3115.7"/>
    <n v="0.35"/>
  </r>
  <r>
    <x v="4"/>
    <x v="1"/>
    <x v="12"/>
    <x v="4"/>
    <x v="26"/>
    <s v="Florianopolis"/>
    <x v="2"/>
    <n v="1200"/>
    <n v="9"/>
    <n v="10800"/>
    <n v="3240"/>
    <n v="0.3"/>
  </r>
  <r>
    <x v="0"/>
    <x v="1"/>
    <x v="13"/>
    <x v="4"/>
    <x v="26"/>
    <s v="Florianopolis"/>
    <x v="1"/>
    <n v="500"/>
    <n v="10"/>
    <n v="5000"/>
    <n v="1250"/>
    <n v="0.25"/>
  </r>
  <r>
    <x v="4"/>
    <x v="1"/>
    <x v="14"/>
    <x v="4"/>
    <x v="26"/>
    <s v="Florianopolis"/>
    <x v="12"/>
    <n v="4500"/>
    <n v="5"/>
    <n v="22500"/>
    <n v="5625"/>
    <n v="0.25"/>
  </r>
  <r>
    <x v="4"/>
    <x v="1"/>
    <x v="15"/>
    <x v="4"/>
    <x v="26"/>
    <s v="Florianopolis"/>
    <x v="4"/>
    <n v="300"/>
    <n v="3"/>
    <n v="900"/>
    <n v="135"/>
    <n v="0.15"/>
  </r>
  <r>
    <x v="0"/>
    <x v="1"/>
    <x v="16"/>
    <x v="4"/>
    <x v="26"/>
    <s v="Florianopolis"/>
    <x v="11"/>
    <n v="4600"/>
    <n v="12"/>
    <n v="55200"/>
    <n v="13800"/>
    <n v="0.25"/>
  </r>
  <r>
    <x v="0"/>
    <x v="1"/>
    <x v="17"/>
    <x v="4"/>
    <x v="26"/>
    <s v="Florianopolis"/>
    <x v="4"/>
    <n v="300"/>
    <n v="8"/>
    <n v="2400"/>
    <n v="360"/>
    <n v="0.15"/>
  </r>
  <r>
    <x v="0"/>
    <x v="0"/>
    <x v="18"/>
    <x v="4"/>
    <x v="26"/>
    <s v="Florianopolis"/>
    <x v="7"/>
    <n v="5340"/>
    <n v="3"/>
    <n v="16020"/>
    <n v="4806"/>
    <n v="0.3"/>
  </r>
  <r>
    <x v="1"/>
    <x v="0"/>
    <x v="19"/>
    <x v="4"/>
    <x v="26"/>
    <s v="Florianopolis"/>
    <x v="10"/>
    <n v="3200"/>
    <n v="10"/>
    <n v="32000"/>
    <n v="6400"/>
    <n v="0.2"/>
  </r>
  <r>
    <x v="4"/>
    <x v="1"/>
    <x v="20"/>
    <x v="4"/>
    <x v="26"/>
    <s v="Florianopolis"/>
    <x v="7"/>
    <n v="5340"/>
    <n v="9"/>
    <n v="48060"/>
    <n v="14418"/>
    <n v="0.3"/>
  </r>
  <r>
    <x v="0"/>
    <x v="1"/>
    <x v="21"/>
    <x v="4"/>
    <x v="26"/>
    <s v="Florianopolis"/>
    <x v="8"/>
    <n v="3400"/>
    <n v="12"/>
    <n v="40800"/>
    <n v="14280"/>
    <n v="0.35"/>
  </r>
  <r>
    <x v="2"/>
    <x v="1"/>
    <x v="22"/>
    <x v="4"/>
    <x v="26"/>
    <s v="Florianopolis"/>
    <x v="6"/>
    <n v="1500"/>
    <n v="7"/>
    <n v="10500"/>
    <n v="4200"/>
    <n v="0.4"/>
  </r>
  <r>
    <x v="2"/>
    <x v="0"/>
    <x v="23"/>
    <x v="4"/>
    <x v="26"/>
    <s v="Florianopolis"/>
    <x v="2"/>
    <n v="1200"/>
    <n v="4"/>
    <n v="4800"/>
    <n v="1440"/>
    <n v="0.3"/>
  </r>
  <r>
    <x v="0"/>
    <x v="1"/>
    <x v="24"/>
    <x v="4"/>
    <x v="26"/>
    <s v="Florianopolis"/>
    <x v="1"/>
    <n v="500"/>
    <n v="15"/>
    <n v="7500"/>
    <n v="1875"/>
    <n v="0.25"/>
  </r>
  <r>
    <x v="2"/>
    <x v="1"/>
    <x v="25"/>
    <x v="4"/>
    <x v="26"/>
    <s v="Florianopolis"/>
    <x v="2"/>
    <n v="1200"/>
    <n v="12"/>
    <n v="14400"/>
    <n v="4320"/>
    <n v="0.3"/>
  </r>
  <r>
    <x v="0"/>
    <x v="0"/>
    <x v="26"/>
    <x v="4"/>
    <x v="26"/>
    <s v="Florianopolis"/>
    <x v="8"/>
    <n v="3400"/>
    <n v="7"/>
    <n v="23800"/>
    <n v="8330"/>
    <n v="0.35"/>
  </r>
  <r>
    <x v="3"/>
    <x v="0"/>
    <x v="27"/>
    <x v="4"/>
    <x v="26"/>
    <s v="Florianopolis"/>
    <x v="7"/>
    <n v="5340"/>
    <n v="7"/>
    <n v="37380"/>
    <n v="11214"/>
    <n v="0.3"/>
  </r>
  <r>
    <x v="0"/>
    <x v="1"/>
    <x v="28"/>
    <x v="4"/>
    <x v="26"/>
    <s v="Florianopolis"/>
    <x v="10"/>
    <n v="3200"/>
    <n v="2"/>
    <n v="6400"/>
    <n v="1280"/>
    <n v="0.2"/>
  </r>
  <r>
    <x v="0"/>
    <x v="1"/>
    <x v="28"/>
    <x v="4"/>
    <x v="26"/>
    <s v="Florianopolis"/>
    <x v="10"/>
    <n v="3200"/>
    <n v="2"/>
    <n v="6400"/>
    <n v="1280"/>
    <n v="0.2"/>
  </r>
  <r>
    <x v="1"/>
    <x v="1"/>
    <x v="29"/>
    <x v="4"/>
    <x v="26"/>
    <s v="Florianopolis"/>
    <x v="4"/>
    <n v="300"/>
    <n v="1"/>
    <n v="300"/>
    <n v="45"/>
    <n v="0.15"/>
  </r>
  <r>
    <x v="0"/>
    <x v="1"/>
    <x v="30"/>
    <x v="4"/>
    <x v="26"/>
    <s v="Florianopolis"/>
    <x v="0"/>
    <n v="8902"/>
    <n v="8"/>
    <n v="71216"/>
    <n v="24925.599999999999"/>
    <n v="0.35"/>
  </r>
  <r>
    <x v="0"/>
    <x v="1"/>
    <x v="31"/>
    <x v="4"/>
    <x v="26"/>
    <s v="Florianopolis"/>
    <x v="4"/>
    <n v="300"/>
    <n v="4"/>
    <n v="1200"/>
    <n v="180"/>
    <n v="0.15"/>
  </r>
  <r>
    <x v="0"/>
    <x v="1"/>
    <x v="32"/>
    <x v="4"/>
    <x v="26"/>
    <s v="Florianopolis"/>
    <x v="11"/>
    <n v="4600"/>
    <n v="8"/>
    <n v="36800"/>
    <n v="9200"/>
    <n v="0.25"/>
  </r>
  <r>
    <x v="0"/>
    <x v="1"/>
    <x v="33"/>
    <x v="4"/>
    <x v="26"/>
    <s v="Florianopolis"/>
    <x v="9"/>
    <n v="5300"/>
    <n v="5"/>
    <n v="26500"/>
    <n v="7950"/>
    <n v="0.3"/>
  </r>
  <r>
    <x v="0"/>
    <x v="1"/>
    <x v="34"/>
    <x v="4"/>
    <x v="26"/>
    <s v="Florianopolis"/>
    <x v="5"/>
    <n v="1700"/>
    <n v="12"/>
    <n v="20400"/>
    <n v="10200"/>
    <n v="0.5"/>
  </r>
  <r>
    <x v="0"/>
    <x v="0"/>
    <x v="35"/>
    <x v="4"/>
    <x v="26"/>
    <s v="Florianopolis"/>
    <x v="5"/>
    <n v="1700"/>
    <n v="9"/>
    <n v="15300"/>
    <n v="7650"/>
    <n v="0.5"/>
  </r>
  <r>
    <x v="0"/>
    <x v="0"/>
    <x v="36"/>
    <x v="4"/>
    <x v="26"/>
    <s v="Florianopolis"/>
    <x v="10"/>
    <n v="3200"/>
    <n v="3"/>
    <n v="9600"/>
    <n v="1920"/>
    <n v="0.2"/>
  </r>
  <r>
    <x v="3"/>
    <x v="1"/>
    <x v="37"/>
    <x v="4"/>
    <x v="26"/>
    <s v="Florianopolis"/>
    <x v="12"/>
    <n v="4500"/>
    <n v="2"/>
    <n v="9000"/>
    <n v="2250"/>
    <n v="0.25"/>
  </r>
  <r>
    <x v="3"/>
    <x v="1"/>
    <x v="38"/>
    <x v="4"/>
    <x v="26"/>
    <s v="Florianopolis"/>
    <x v="8"/>
    <n v="3400"/>
    <n v="10"/>
    <n v="34000"/>
    <n v="11900"/>
    <n v="0.35"/>
  </r>
  <r>
    <x v="0"/>
    <x v="1"/>
    <x v="39"/>
    <x v="4"/>
    <x v="26"/>
    <s v="Florianopolis"/>
    <x v="2"/>
    <n v="1200"/>
    <n v="8"/>
    <n v="9600"/>
    <n v="2880"/>
    <n v="0.3"/>
  </r>
  <r>
    <x v="3"/>
    <x v="1"/>
    <x v="40"/>
    <x v="4"/>
    <x v="26"/>
    <s v="Florianopolis"/>
    <x v="12"/>
    <n v="4500"/>
    <n v="9"/>
    <n v="40500"/>
    <n v="10125"/>
    <n v="0.25"/>
  </r>
  <r>
    <x v="0"/>
    <x v="1"/>
    <x v="41"/>
    <x v="4"/>
    <x v="26"/>
    <s v="Florianopolis"/>
    <x v="5"/>
    <n v="1700"/>
    <n v="11"/>
    <n v="18700"/>
    <n v="9350"/>
    <n v="0.5"/>
  </r>
  <r>
    <x v="0"/>
    <x v="1"/>
    <x v="42"/>
    <x v="4"/>
    <x v="26"/>
    <s v="Florianopolis"/>
    <x v="5"/>
    <n v="1700"/>
    <n v="5"/>
    <n v="8500"/>
    <n v="4250"/>
    <n v="0.5"/>
  </r>
  <r>
    <x v="0"/>
    <x v="1"/>
    <x v="43"/>
    <x v="4"/>
    <x v="26"/>
    <s v="Florianopolis"/>
    <x v="12"/>
    <n v="4500"/>
    <n v="15"/>
    <n v="67500"/>
    <n v="16875"/>
    <n v="0.25"/>
  </r>
  <r>
    <x v="3"/>
    <x v="1"/>
    <x v="44"/>
    <x v="4"/>
    <x v="26"/>
    <s v="Florianopolis"/>
    <x v="8"/>
    <n v="3400"/>
    <n v="10"/>
    <n v="34000"/>
    <n v="11900"/>
    <n v="0.35"/>
  </r>
  <r>
    <x v="4"/>
    <x v="1"/>
    <x v="45"/>
    <x v="4"/>
    <x v="26"/>
    <s v="Florianopolis"/>
    <x v="9"/>
    <n v="5300"/>
    <n v="4"/>
    <n v="21200"/>
    <n v="6360"/>
    <n v="0.3"/>
  </r>
  <r>
    <x v="0"/>
    <x v="1"/>
    <x v="46"/>
    <x v="4"/>
    <x v="26"/>
    <s v="Florianopolis"/>
    <x v="11"/>
    <n v="4600"/>
    <n v="6"/>
    <n v="27600"/>
    <n v="6900"/>
    <n v="0.25"/>
  </r>
  <r>
    <x v="3"/>
    <x v="0"/>
    <x v="47"/>
    <x v="4"/>
    <x v="26"/>
    <s v="Florianopolis"/>
    <x v="8"/>
    <n v="3400"/>
    <n v="2"/>
    <n v="6800"/>
    <n v="2380"/>
    <n v="0.35"/>
  </r>
  <r>
    <x v="0"/>
    <x v="1"/>
    <x v="48"/>
    <x v="4"/>
    <x v="26"/>
    <s v="Florianopolis"/>
    <x v="11"/>
    <n v="4600"/>
    <n v="7"/>
    <n v="32200"/>
    <n v="8050"/>
    <n v="0.25"/>
  </r>
  <r>
    <x v="3"/>
    <x v="1"/>
    <x v="49"/>
    <x v="4"/>
    <x v="26"/>
    <s v="Florianopolis"/>
    <x v="9"/>
    <n v="5300"/>
    <n v="8"/>
    <n v="42400"/>
    <n v="12720"/>
    <n v="0.3"/>
  </r>
  <r>
    <x v="3"/>
    <x v="1"/>
    <x v="50"/>
    <x v="4"/>
    <x v="26"/>
    <s v="Florianopolis"/>
    <x v="2"/>
    <n v="1200"/>
    <n v="5"/>
    <n v="6000"/>
    <n v="1800"/>
    <n v="0.3"/>
  </r>
  <r>
    <x v="1"/>
    <x v="0"/>
    <x v="51"/>
    <x v="4"/>
    <x v="26"/>
    <s v="Florianopolis"/>
    <x v="3"/>
    <n v="5130"/>
    <n v="7"/>
    <n v="35910"/>
    <n v="14364"/>
    <n v="0.4"/>
  </r>
  <r>
    <x v="4"/>
    <x v="1"/>
    <x v="52"/>
    <x v="4"/>
    <x v="26"/>
    <s v="Florianopolis"/>
    <x v="0"/>
    <n v="8902"/>
    <n v="6"/>
    <n v="53412"/>
    <n v="18694.199999999997"/>
    <n v="0.35"/>
  </r>
  <r>
    <x v="0"/>
    <x v="1"/>
    <x v="53"/>
    <x v="4"/>
    <x v="26"/>
    <s v="Florianopolis"/>
    <x v="11"/>
    <n v="4600"/>
    <n v="11"/>
    <n v="50600"/>
    <n v="12650"/>
    <n v="0.25"/>
  </r>
  <r>
    <x v="2"/>
    <x v="1"/>
    <x v="54"/>
    <x v="4"/>
    <x v="26"/>
    <s v="Florianopolis"/>
    <x v="1"/>
    <n v="500"/>
    <n v="1"/>
    <n v="500"/>
    <n v="125"/>
    <n v="0.25"/>
  </r>
  <r>
    <x v="3"/>
    <x v="1"/>
    <x v="55"/>
    <x v="4"/>
    <x v="26"/>
    <s v="Florianopolis"/>
    <x v="0"/>
    <n v="8902"/>
    <n v="5"/>
    <n v="44510"/>
    <n v="15578.499999999998"/>
    <n v="0.35"/>
  </r>
  <r>
    <x v="0"/>
    <x v="0"/>
    <x v="56"/>
    <x v="4"/>
    <x v="26"/>
    <s v="Florianopolis"/>
    <x v="5"/>
    <n v="1700"/>
    <n v="5"/>
    <n v="8500"/>
    <n v="4250"/>
    <n v="0.5"/>
  </r>
  <r>
    <x v="2"/>
    <x v="1"/>
    <x v="57"/>
    <x v="4"/>
    <x v="26"/>
    <s v="Florianopolis"/>
    <x v="1"/>
    <n v="500"/>
    <n v="12"/>
    <n v="6000"/>
    <n v="1500"/>
    <n v="0.25"/>
  </r>
  <r>
    <x v="3"/>
    <x v="1"/>
    <x v="58"/>
    <x v="4"/>
    <x v="26"/>
    <s v="Florianopolis"/>
    <x v="12"/>
    <n v="4500"/>
    <n v="12"/>
    <n v="54000"/>
    <n v="13500"/>
    <n v="0.25"/>
  </r>
  <r>
    <x v="0"/>
    <x v="1"/>
    <x v="59"/>
    <x v="4"/>
    <x v="26"/>
    <s v="Florianopolis"/>
    <x v="9"/>
    <n v="5300"/>
    <n v="8"/>
    <n v="42400"/>
    <n v="12720"/>
    <n v="0.3"/>
  </r>
  <r>
    <x v="2"/>
    <x v="0"/>
    <x v="60"/>
    <x v="4"/>
    <x v="26"/>
    <s v="Florianopolis"/>
    <x v="4"/>
    <n v="300"/>
    <n v="8"/>
    <n v="2400"/>
    <n v="360"/>
    <n v="0.15"/>
  </r>
  <r>
    <x v="2"/>
    <x v="1"/>
    <x v="61"/>
    <x v="4"/>
    <x v="26"/>
    <s v="Florianopolis"/>
    <x v="10"/>
    <n v="3200"/>
    <n v="8"/>
    <n v="25600"/>
    <n v="5120"/>
    <n v="0.2"/>
  </r>
  <r>
    <x v="1"/>
    <x v="0"/>
    <x v="62"/>
    <x v="4"/>
    <x v="26"/>
    <s v="Florianopolis"/>
    <x v="6"/>
    <n v="1500"/>
    <n v="15"/>
    <n v="22500"/>
    <n v="9000"/>
    <n v="0.4"/>
  </r>
  <r>
    <x v="0"/>
    <x v="1"/>
    <x v="63"/>
    <x v="4"/>
    <x v="26"/>
    <s v="Florianopolis"/>
    <x v="4"/>
    <n v="300"/>
    <n v="12"/>
    <n v="3600"/>
    <n v="540"/>
    <n v="0.15"/>
  </r>
  <r>
    <x v="0"/>
    <x v="0"/>
    <x v="64"/>
    <x v="4"/>
    <x v="26"/>
    <s v="Florianopolis"/>
    <x v="11"/>
    <n v="4600"/>
    <n v="1"/>
    <n v="4600"/>
    <n v="1150"/>
    <n v="0.25"/>
  </r>
  <r>
    <x v="0"/>
    <x v="1"/>
    <x v="65"/>
    <x v="4"/>
    <x v="26"/>
    <s v="Florianopolis"/>
    <x v="1"/>
    <n v="500"/>
    <n v="3"/>
    <n v="1500"/>
    <n v="375"/>
    <n v="0.25"/>
  </r>
  <r>
    <x v="2"/>
    <x v="0"/>
    <x v="66"/>
    <x v="4"/>
    <x v="26"/>
    <s v="Florianopolis"/>
    <x v="2"/>
    <n v="1200"/>
    <n v="10"/>
    <n v="12000"/>
    <n v="3600"/>
    <n v="0.3"/>
  </r>
  <r>
    <x v="2"/>
    <x v="0"/>
    <x v="67"/>
    <x v="4"/>
    <x v="26"/>
    <s v="Florianopolis"/>
    <x v="6"/>
    <n v="1500"/>
    <n v="5"/>
    <n v="7500"/>
    <n v="3000"/>
    <n v="0.4"/>
  </r>
  <r>
    <x v="0"/>
    <x v="1"/>
    <x v="68"/>
    <x v="4"/>
    <x v="26"/>
    <s v="Florianopolis"/>
    <x v="6"/>
    <n v="1500"/>
    <n v="6"/>
    <n v="9000"/>
    <n v="3600"/>
    <n v="0.4"/>
  </r>
  <r>
    <x v="0"/>
    <x v="1"/>
    <x v="69"/>
    <x v="4"/>
    <x v="26"/>
    <s v="Florianopolis"/>
    <x v="10"/>
    <n v="3200"/>
    <n v="7"/>
    <n v="22400"/>
    <n v="4480"/>
    <n v="0.2"/>
  </r>
  <r>
    <x v="3"/>
    <x v="1"/>
    <x v="70"/>
    <x v="4"/>
    <x v="26"/>
    <s v="Florianopolis"/>
    <x v="4"/>
    <n v="300"/>
    <n v="11"/>
    <n v="3300"/>
    <n v="495"/>
    <n v="0.15"/>
  </r>
  <r>
    <x v="1"/>
    <x v="1"/>
    <x v="71"/>
    <x v="4"/>
    <x v="26"/>
    <s v="Florianopolis"/>
    <x v="11"/>
    <n v="4600"/>
    <n v="2"/>
    <n v="9200"/>
    <n v="2300"/>
    <n v="0.25"/>
  </r>
  <r>
    <x v="3"/>
    <x v="0"/>
    <x v="72"/>
    <x v="4"/>
    <x v="26"/>
    <s v="Florianopolis"/>
    <x v="12"/>
    <n v="4500"/>
    <n v="1"/>
    <n v="4500"/>
    <n v="1125"/>
    <n v="0.25"/>
  </r>
  <r>
    <x v="0"/>
    <x v="1"/>
    <x v="73"/>
    <x v="4"/>
    <x v="26"/>
    <s v="Florianopolis"/>
    <x v="2"/>
    <n v="1200"/>
    <n v="5"/>
    <n v="6000"/>
    <n v="1800"/>
    <n v="0.3"/>
  </r>
  <r>
    <x v="3"/>
    <x v="0"/>
    <x v="74"/>
    <x v="4"/>
    <x v="26"/>
    <s v="Florianopolis"/>
    <x v="0"/>
    <n v="8902"/>
    <n v="15"/>
    <n v="133530"/>
    <n v="46735.5"/>
    <n v="0.35"/>
  </r>
  <r>
    <x v="2"/>
    <x v="1"/>
    <x v="75"/>
    <x v="4"/>
    <x v="26"/>
    <s v="Florianopolis"/>
    <x v="11"/>
    <n v="4600"/>
    <n v="7"/>
    <n v="32200"/>
    <n v="8050"/>
    <n v="0.25"/>
  </r>
  <r>
    <x v="0"/>
    <x v="0"/>
    <x v="76"/>
    <x v="4"/>
    <x v="26"/>
    <s v="Florianopolis"/>
    <x v="10"/>
    <n v="3200"/>
    <n v="11"/>
    <n v="35200"/>
    <n v="7040"/>
    <n v="0.2"/>
  </r>
  <r>
    <x v="2"/>
    <x v="1"/>
    <x v="77"/>
    <x v="4"/>
    <x v="26"/>
    <s v="Florianopolis"/>
    <x v="10"/>
    <n v="3200"/>
    <n v="9"/>
    <n v="28800"/>
    <n v="5760"/>
    <n v="0.2"/>
  </r>
  <r>
    <x v="0"/>
    <x v="1"/>
    <x v="78"/>
    <x v="4"/>
    <x v="26"/>
    <s v="Florianopolis"/>
    <x v="8"/>
    <n v="3400"/>
    <n v="5"/>
    <n v="17000"/>
    <n v="5950"/>
    <n v="0.35"/>
  </r>
  <r>
    <x v="0"/>
    <x v="1"/>
    <x v="79"/>
    <x v="4"/>
    <x v="26"/>
    <s v="Florianopolis"/>
    <x v="11"/>
    <n v="4600"/>
    <n v="8"/>
    <n v="36800"/>
    <n v="9200"/>
    <n v="0.25"/>
  </r>
  <r>
    <x v="2"/>
    <x v="0"/>
    <x v="80"/>
    <x v="4"/>
    <x v="26"/>
    <s v="Florianopolis"/>
    <x v="11"/>
    <n v="4600"/>
    <n v="7"/>
    <n v="32200"/>
    <n v="8050"/>
    <n v="0.25"/>
  </r>
  <r>
    <x v="2"/>
    <x v="1"/>
    <x v="81"/>
    <x v="4"/>
    <x v="26"/>
    <s v="Florianopolis"/>
    <x v="0"/>
    <n v="8902"/>
    <n v="11"/>
    <n v="97922"/>
    <n v="34272.699999999997"/>
    <n v="0.35"/>
  </r>
  <r>
    <x v="0"/>
    <x v="1"/>
    <x v="82"/>
    <x v="4"/>
    <x v="26"/>
    <s v="Florianopolis"/>
    <x v="4"/>
    <n v="300"/>
    <n v="7"/>
    <n v="2100"/>
    <n v="315"/>
    <n v="0.15"/>
  </r>
  <r>
    <x v="0"/>
    <x v="0"/>
    <x v="83"/>
    <x v="4"/>
    <x v="26"/>
    <s v="Florianopolis"/>
    <x v="1"/>
    <n v="500"/>
    <n v="3"/>
    <n v="1500"/>
    <n v="375"/>
    <n v="0.25"/>
  </r>
  <r>
    <x v="1"/>
    <x v="1"/>
    <x v="84"/>
    <x v="4"/>
    <x v="26"/>
    <s v="Florianopolis"/>
    <x v="4"/>
    <n v="300"/>
    <n v="8"/>
    <n v="2400"/>
    <n v="360"/>
    <n v="0.15"/>
  </r>
  <r>
    <x v="3"/>
    <x v="1"/>
    <x v="85"/>
    <x v="4"/>
    <x v="26"/>
    <s v="Florianopolis"/>
    <x v="11"/>
    <n v="4600"/>
    <n v="2"/>
    <n v="9200"/>
    <n v="2300"/>
    <n v="0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F64F5-00F4-428C-89E8-D8A5B77120DC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:B11" firstHeaderRow="1" firstDataRow="1" firstDataCol="1"/>
  <pivotFields count="15">
    <pivotField axis="axisRow" showAll="0" sortType="a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07">
        <item x="0"/>
        <item x="1"/>
        <item x="2"/>
        <item x="3"/>
        <item x="90"/>
        <item x="4"/>
        <item x="5"/>
        <item x="6"/>
        <item x="7"/>
        <item x="91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93"/>
        <item x="21"/>
        <item x="22"/>
        <item x="23"/>
        <item x="24"/>
        <item x="94"/>
        <item x="25"/>
        <item x="26"/>
        <item x="27"/>
        <item x="28"/>
        <item x="95"/>
        <item x="29"/>
        <item x="30"/>
        <item x="31"/>
        <item x="32"/>
        <item x="33"/>
        <item x="96"/>
        <item x="34"/>
        <item x="35"/>
        <item x="36"/>
        <item x="37"/>
        <item x="97"/>
        <item x="38"/>
        <item x="39"/>
        <item x="40"/>
        <item x="41"/>
        <item x="98"/>
        <item x="42"/>
        <item x="43"/>
        <item x="44"/>
        <item x="45"/>
        <item x="46"/>
        <item x="47"/>
        <item x="48"/>
        <item x="49"/>
        <item x="50"/>
        <item x="99"/>
        <item x="51"/>
        <item x="52"/>
        <item x="53"/>
        <item x="54"/>
        <item x="100"/>
        <item x="55"/>
        <item x="56"/>
        <item x="57"/>
        <item x="58"/>
        <item x="101"/>
        <item x="59"/>
        <item x="60"/>
        <item x="61"/>
        <item x="62"/>
        <item x="63"/>
        <item x="102"/>
        <item x="64"/>
        <item x="65"/>
        <item x="66"/>
        <item x="67"/>
        <item x="103"/>
        <item x="68"/>
        <item x="69"/>
        <item x="70"/>
        <item x="71"/>
        <item x="104"/>
        <item x="72"/>
        <item x="73"/>
        <item x="74"/>
        <item x="75"/>
        <item x="76"/>
        <item x="77"/>
        <item x="78"/>
        <item x="79"/>
        <item x="80"/>
        <item x="105"/>
        <item x="81"/>
        <item x="86"/>
        <item x="82"/>
        <item x="87"/>
        <item x="83"/>
        <item x="88"/>
        <item x="84"/>
        <item x="89"/>
        <item x="85"/>
        <item t="default"/>
      </items>
    </pivotField>
    <pivotField showAll="0"/>
    <pivotField showAll="0"/>
    <pivotField showAll="0"/>
    <pivotField showAll="0">
      <items count="14">
        <item x="11"/>
        <item x="7"/>
        <item x="0"/>
        <item x="2"/>
        <item x="6"/>
        <item x="5"/>
        <item x="10"/>
        <item x="12"/>
        <item x="9"/>
        <item x="4"/>
        <item x="1"/>
        <item x="8"/>
        <item x="3"/>
        <item t="default"/>
      </items>
    </pivotField>
    <pivotField numFmtId="165" showAll="0"/>
    <pivotField showAll="0"/>
    <pivotField dataField="1"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oma de Receita Bruta" fld="9" baseField="0" baseItem="0" numFmtId="44"/>
  </dataFields>
  <formats count="1">
    <format dxfId="15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BE49F-EB27-4950-BCD7-4B4D49AB3F50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:B8" firstHeaderRow="1" firstDataRow="1" firstDataCol="1"/>
  <pivotFields count="15">
    <pivotField showAll="0"/>
    <pivotField axis="axisRow" showAll="0">
      <items count="3">
        <item x="1"/>
        <item x="0"/>
        <item t="default"/>
      </items>
    </pivotField>
    <pivotField numFmtId="14" showAll="0">
      <items count="107">
        <item x="0"/>
        <item x="1"/>
        <item x="2"/>
        <item x="3"/>
        <item x="90"/>
        <item x="4"/>
        <item x="5"/>
        <item x="6"/>
        <item x="7"/>
        <item x="91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93"/>
        <item x="21"/>
        <item x="22"/>
        <item x="23"/>
        <item x="24"/>
        <item x="94"/>
        <item x="25"/>
        <item x="26"/>
        <item x="27"/>
        <item x="28"/>
        <item x="95"/>
        <item x="29"/>
        <item x="30"/>
        <item x="31"/>
        <item x="32"/>
        <item x="33"/>
        <item x="96"/>
        <item x="34"/>
        <item x="35"/>
        <item x="36"/>
        <item x="37"/>
        <item x="97"/>
        <item x="38"/>
        <item x="39"/>
        <item x="40"/>
        <item x="41"/>
        <item x="98"/>
        <item x="42"/>
        <item x="43"/>
        <item x="44"/>
        <item x="45"/>
        <item x="46"/>
        <item x="47"/>
        <item x="48"/>
        <item x="49"/>
        <item x="50"/>
        <item x="99"/>
        <item x="51"/>
        <item x="52"/>
        <item x="53"/>
        <item x="54"/>
        <item x="100"/>
        <item x="55"/>
        <item x="56"/>
        <item x="57"/>
        <item x="58"/>
        <item x="101"/>
        <item x="59"/>
        <item x="60"/>
        <item x="61"/>
        <item x="62"/>
        <item x="63"/>
        <item x="102"/>
        <item x="64"/>
        <item x="65"/>
        <item x="66"/>
        <item x="67"/>
        <item x="103"/>
        <item x="68"/>
        <item x="69"/>
        <item x="70"/>
        <item x="71"/>
        <item x="104"/>
        <item x="72"/>
        <item x="73"/>
        <item x="74"/>
        <item x="75"/>
        <item x="76"/>
        <item x="77"/>
        <item x="78"/>
        <item x="79"/>
        <item x="80"/>
        <item x="105"/>
        <item x="81"/>
        <item x="86"/>
        <item x="82"/>
        <item x="87"/>
        <item x="83"/>
        <item x="88"/>
        <item x="84"/>
        <item x="89"/>
        <item x="85"/>
        <item t="default"/>
      </items>
    </pivotField>
    <pivotField showAll="0"/>
    <pivotField showAll="0"/>
    <pivotField showAll="0"/>
    <pivotField showAll="0">
      <items count="14">
        <item x="11"/>
        <item x="7"/>
        <item x="0"/>
        <item x="2"/>
        <item x="6"/>
        <item x="5"/>
        <item x="10"/>
        <item x="12"/>
        <item x="9"/>
        <item x="4"/>
        <item x="1"/>
        <item x="8"/>
        <item x="3"/>
        <item t="default"/>
      </items>
    </pivotField>
    <pivotField numFmtId="165" showAll="0"/>
    <pivotField showAll="0"/>
    <pivotField dataField="1"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oma de Receita Bruta" fld="9" baseField="0" baseItem="0" numFmtId="166"/>
  </dataFields>
  <formats count="1">
    <format dxfId="157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1CDB9-52C2-4EA3-9E72-82FCF891634F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5:B28" firstHeaderRow="1" firstDataRow="1" firstDataCol="1"/>
  <pivotFields count="15">
    <pivotField showAll="0"/>
    <pivotField showAll="0"/>
    <pivotField axis="axisRow" numFmtId="14" showAll="0">
      <items count="107">
        <item x="0"/>
        <item x="1"/>
        <item x="2"/>
        <item x="3"/>
        <item x="90"/>
        <item x="4"/>
        <item x="5"/>
        <item x="6"/>
        <item x="7"/>
        <item x="91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93"/>
        <item x="21"/>
        <item x="22"/>
        <item x="23"/>
        <item x="24"/>
        <item x="94"/>
        <item x="25"/>
        <item x="26"/>
        <item x="27"/>
        <item x="28"/>
        <item x="95"/>
        <item x="29"/>
        <item x="30"/>
        <item x="31"/>
        <item x="32"/>
        <item x="33"/>
        <item x="96"/>
        <item x="34"/>
        <item x="35"/>
        <item x="36"/>
        <item x="37"/>
        <item x="97"/>
        <item x="38"/>
        <item x="39"/>
        <item x="40"/>
        <item x="41"/>
        <item x="98"/>
        <item x="42"/>
        <item x="43"/>
        <item x="44"/>
        <item x="45"/>
        <item x="46"/>
        <item x="47"/>
        <item x="48"/>
        <item x="49"/>
        <item x="50"/>
        <item x="99"/>
        <item x="51"/>
        <item x="52"/>
        <item x="53"/>
        <item x="54"/>
        <item x="100"/>
        <item x="55"/>
        <item x="56"/>
        <item x="57"/>
        <item x="58"/>
        <item x="101"/>
        <item x="59"/>
        <item x="60"/>
        <item x="61"/>
        <item x="62"/>
        <item x="63"/>
        <item x="102"/>
        <item x="64"/>
        <item x="65"/>
        <item x="66"/>
        <item x="67"/>
        <item x="103"/>
        <item x="68"/>
        <item x="69"/>
        <item x="70"/>
        <item x="71"/>
        <item x="104"/>
        <item x="72"/>
        <item x="73"/>
        <item x="74"/>
        <item x="75"/>
        <item x="76"/>
        <item x="77"/>
        <item x="78"/>
        <item x="79"/>
        <item x="80"/>
        <item x="105"/>
        <item x="81"/>
        <item x="86"/>
        <item x="82"/>
        <item x="87"/>
        <item x="83"/>
        <item x="88"/>
        <item x="84"/>
        <item x="89"/>
        <item x="85"/>
        <item t="default"/>
      </items>
    </pivotField>
    <pivotField showAll="0"/>
    <pivotField showAll="0"/>
    <pivotField showAll="0"/>
    <pivotField showAll="0">
      <items count="14">
        <item x="11"/>
        <item x="7"/>
        <item x="0"/>
        <item x="2"/>
        <item x="6"/>
        <item x="5"/>
        <item x="10"/>
        <item x="12"/>
        <item x="9"/>
        <item x="4"/>
        <item x="1"/>
        <item x="8"/>
        <item x="3"/>
        <item t="default"/>
      </items>
    </pivotField>
    <pivotField numFmtId="165" showAll="0"/>
    <pivotField showAll="0"/>
    <pivotField dataField="1" numFmtId="165" showAll="0"/>
    <pivotField numFmtId="165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4"/>
    <field x="12"/>
    <field x="2"/>
  </rowFields>
  <rowItems count="2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oma de Receita Bruta" fld="9" baseField="0" baseItem="0" numFmtId="166"/>
  </dataFields>
  <formats count="1">
    <format dxfId="15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525A1-F78B-4467-B0C4-6ED51AD6AA3A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B33" firstHeaderRow="1" firstDataRow="1" firstDataCol="1"/>
  <pivotFields count="15">
    <pivotField showAll="0"/>
    <pivotField showAll="0"/>
    <pivotField numFmtId="14" showAll="0">
      <items count="107">
        <item x="0"/>
        <item x="1"/>
        <item x="2"/>
        <item x="3"/>
        <item x="90"/>
        <item x="4"/>
        <item x="5"/>
        <item x="6"/>
        <item x="7"/>
        <item x="91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93"/>
        <item x="21"/>
        <item x="22"/>
        <item x="23"/>
        <item x="24"/>
        <item x="94"/>
        <item x="25"/>
        <item x="26"/>
        <item x="27"/>
        <item x="28"/>
        <item x="95"/>
        <item x="29"/>
        <item x="30"/>
        <item x="31"/>
        <item x="32"/>
        <item x="33"/>
        <item x="96"/>
        <item x="34"/>
        <item x="35"/>
        <item x="36"/>
        <item x="37"/>
        <item x="97"/>
        <item x="38"/>
        <item x="39"/>
        <item x="40"/>
        <item x="41"/>
        <item x="98"/>
        <item x="42"/>
        <item x="43"/>
        <item x="44"/>
        <item x="45"/>
        <item x="46"/>
        <item x="47"/>
        <item x="48"/>
        <item x="49"/>
        <item x="50"/>
        <item x="99"/>
        <item x="51"/>
        <item x="52"/>
        <item x="53"/>
        <item x="54"/>
        <item x="100"/>
        <item x="55"/>
        <item x="56"/>
        <item x="57"/>
        <item x="58"/>
        <item x="101"/>
        <item x="59"/>
        <item x="60"/>
        <item x="61"/>
        <item x="62"/>
        <item x="63"/>
        <item x="102"/>
        <item x="64"/>
        <item x="65"/>
        <item x="66"/>
        <item x="67"/>
        <item x="103"/>
        <item x="68"/>
        <item x="69"/>
        <item x="70"/>
        <item x="71"/>
        <item x="104"/>
        <item x="72"/>
        <item x="73"/>
        <item x="74"/>
        <item x="75"/>
        <item x="76"/>
        <item x="77"/>
        <item x="78"/>
        <item x="79"/>
        <item x="80"/>
        <item x="105"/>
        <item x="81"/>
        <item x="86"/>
        <item x="82"/>
        <item x="87"/>
        <item x="83"/>
        <item x="88"/>
        <item x="84"/>
        <item x="89"/>
        <item x="8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28">
        <item x="16"/>
        <item x="11"/>
        <item x="18"/>
        <item x="13"/>
        <item x="4"/>
        <item x="5"/>
        <item x="0"/>
        <item x="21"/>
        <item x="1"/>
        <item x="9"/>
        <item x="2"/>
        <item x="3"/>
        <item x="20"/>
        <item x="14"/>
        <item x="10"/>
        <item x="24"/>
        <item x="6"/>
        <item x="8"/>
        <item x="22"/>
        <item x="12"/>
        <item x="25"/>
        <item x="19"/>
        <item x="17"/>
        <item x="26"/>
        <item x="23"/>
        <item x="7"/>
        <item x="15"/>
        <item t="default"/>
      </items>
    </pivotField>
    <pivotField showAll="0"/>
    <pivotField showAll="0">
      <items count="14">
        <item x="11"/>
        <item x="7"/>
        <item x="0"/>
        <item x="2"/>
        <item x="6"/>
        <item x="5"/>
        <item x="10"/>
        <item x="12"/>
        <item x="9"/>
        <item x="4"/>
        <item x="1"/>
        <item x="8"/>
        <item x="3"/>
        <item t="default"/>
      </items>
    </pivotField>
    <pivotField numFmtId="165" showAll="0"/>
    <pivotField showAll="0"/>
    <pivotField dataField="1" numFmtId="165" showAll="0"/>
    <pivotField numFmtId="165" showAll="0"/>
    <pivotField numFmtId="164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oma de Receita Bruta" fld="9" baseField="0" baseItem="0" numFmtId="166"/>
  </dataFields>
  <formats count="1">
    <format dxfId="1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D3183224-1BBD-41B7-AA4B-F75C377E9058}" sourceName="Produto">
  <pivotTables>
    <pivotTable tabId="34" name="Tabela dinâmica3"/>
    <pivotTable tabId="33" name="Tabela dinâmica2"/>
    <pivotTable tabId="35" name="Tabela dinâmica4"/>
    <pivotTable tabId="32" name="Tabela dinâmica1"/>
  </pivotTables>
  <data>
    <tabular pivotCacheId="516459712">
      <items count="13">
        <i x="11" s="1"/>
        <i x="7" s="1"/>
        <i x="0" s="1"/>
        <i x="2" s="1"/>
        <i x="6" s="1"/>
        <i x="5" s="1"/>
        <i x="10" s="1"/>
        <i x="12" s="1"/>
        <i x="9" s="1"/>
        <i x="4" s="1"/>
        <i x="1" s="1"/>
        <i x="8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A49F8804-8B2C-40BE-A879-23C10558B163}" sourceName="Anos (Data)">
  <pivotTables>
    <pivotTable tabId="34" name="Tabela dinâmica3"/>
    <pivotTable tabId="33" name="Tabela dinâmica2"/>
    <pivotTable tabId="35" name="Tabela dinâmica4"/>
    <pivotTable tabId="32" name="Tabela dinâmica1"/>
  </pivotTables>
  <data>
    <tabular pivotCacheId="516459712">
      <items count="4">
        <i x="1" s="1"/>
        <i x="2" s="1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3D163B10-6161-4645-93F7-325541E22877}" cache="SegmentaçãodeDados_Produto" caption="Produto" style="Estilo de Segmentação de Dados 3" rowHeight="241300"/>
  <slicer name="Anos (Data)" xr10:uid="{9332F1E9-93E1-4FC7-B893-A6983F2558EB}" cache="SegmentaçãodeDados_Anos__Data" caption="Anos (Data)" style="Estilo de Segmentação de Dados 3" rowHeight="241300"/>
</slicers>
</file>

<file path=xl/theme/theme1.xml><?xml version="1.0" encoding="utf-8"?>
<a:theme xmlns:a="http://schemas.openxmlformats.org/drawingml/2006/main" name="Tema do Office">
  <a:themeElements>
    <a:clrScheme name="YT">
      <a:dk1>
        <a:sysClr val="windowText" lastClr="000000"/>
      </a:dk1>
      <a:lt1>
        <a:srgbClr val="F8FFFE"/>
      </a:lt1>
      <a:dk2>
        <a:srgbClr val="282A36"/>
      </a:dk2>
      <a:lt2>
        <a:srgbClr val="5E74A1"/>
      </a:lt2>
      <a:accent1>
        <a:srgbClr val="282A36"/>
      </a:accent1>
      <a:accent2>
        <a:srgbClr val="4AFF7C"/>
      </a:accent2>
      <a:accent3>
        <a:srgbClr val="FF83D9"/>
      </a:accent3>
      <a:accent4>
        <a:srgbClr val="FFFF9A"/>
      </a:accent4>
      <a:accent5>
        <a:srgbClr val="5E74A1"/>
      </a:accent5>
      <a:accent6>
        <a:srgbClr val="F8FFFE"/>
      </a:accent6>
      <a:hlink>
        <a:srgbClr val="4AFF7C"/>
      </a:hlink>
      <a:folHlink>
        <a:srgbClr val="FFFF9A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1E3E-C4C2-4BAF-BDB2-91495DF53B59}">
  <dimension ref="A1:Z35"/>
  <sheetViews>
    <sheetView showGridLines="0" tabSelected="1" zoomScale="70" zoomScaleNormal="70" workbookViewId="0">
      <selection activeCell="Y3" sqref="Y3"/>
    </sheetView>
  </sheetViews>
  <sheetFormatPr defaultColWidth="0" defaultRowHeight="15" zeroHeight="1" x14ac:dyDescent="0.25"/>
  <cols>
    <col min="1" max="26" width="7.85546875" customWidth="1"/>
    <col min="27" max="27" width="9.140625" hidden="1" customWidth="1"/>
    <col min="28" max="16384" width="9.140625" hidden="1"/>
  </cols>
  <sheetData>
    <row r="1" spans="1:26" ht="12" customHeight="1" x14ac:dyDescent="0.25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2" customHeigh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2" customHeight="1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2" customHeight="1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2" customHeight="1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2" customHeight="1" x14ac:dyDescent="0.2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2" customHeight="1" x14ac:dyDescent="0.2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2" customHeight="1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2" customHeight="1" x14ac:dyDescent="0.2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" customHeight="1" x14ac:dyDescent="0.2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2" customHeight="1" x14ac:dyDescent="0.2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2" customHeight="1" x14ac:dyDescent="0.2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" customHeight="1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2" customHeight="1" x14ac:dyDescent="0.2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" customHeight="1" x14ac:dyDescent="0.2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" customHeight="1" x14ac:dyDescent="0.2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2" customHeight="1" x14ac:dyDescent="0.2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" customHeight="1" x14ac:dyDescent="0.2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" customHeight="1" x14ac:dyDescent="0.2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2" customHeight="1" x14ac:dyDescent="0.2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2" customHeight="1" x14ac:dyDescent="0.2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2" customHeight="1" x14ac:dyDescent="0.2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" customHeight="1" x14ac:dyDescent="0.2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" customHeight="1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2" customHeight="1" x14ac:dyDescent="0.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2" customHeight="1" x14ac:dyDescent="0.2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2" customHeight="1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2" customHeight="1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2" customHeight="1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" customHeight="1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" customHeight="1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2" customHeight="1" x14ac:dyDescent="0.2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2" customHeight="1" x14ac:dyDescent="0.2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" customHeight="1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" customHeight="1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8251B-99AD-40D9-9F51-F458936117F4}">
  <dimension ref="A5:B11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21" bestFit="1" customWidth="1"/>
  </cols>
  <sheetData>
    <row r="5" spans="1:2" x14ac:dyDescent="0.25">
      <c r="A5" s="9" t="s">
        <v>91</v>
      </c>
      <c r="B5" t="s">
        <v>90</v>
      </c>
    </row>
    <row r="6" spans="1:2" x14ac:dyDescent="0.25">
      <c r="A6" s="10" t="s">
        <v>34</v>
      </c>
      <c r="B6" s="11">
        <v>3980698</v>
      </c>
    </row>
    <row r="7" spans="1:2" x14ac:dyDescent="0.25">
      <c r="A7" s="10" t="s">
        <v>24</v>
      </c>
      <c r="B7" s="11">
        <v>6199402</v>
      </c>
    </row>
    <row r="8" spans="1:2" x14ac:dyDescent="0.25">
      <c r="A8" s="10" t="s">
        <v>22</v>
      </c>
      <c r="B8" s="11">
        <v>6504532</v>
      </c>
    </row>
    <row r="9" spans="1:2" x14ac:dyDescent="0.25">
      <c r="A9" s="10" t="s">
        <v>27</v>
      </c>
      <c r="B9" s="11">
        <v>12942258</v>
      </c>
    </row>
    <row r="10" spans="1:2" x14ac:dyDescent="0.25">
      <c r="A10" s="10" t="s">
        <v>13</v>
      </c>
      <c r="B10" s="11">
        <v>22028732</v>
      </c>
    </row>
    <row r="11" spans="1:2" x14ac:dyDescent="0.25">
      <c r="A11" s="10" t="s">
        <v>92</v>
      </c>
      <c r="B11" s="11">
        <v>51655622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0C02-5BDB-436C-B77F-8AAB617671DE}">
  <dimension ref="A5:B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1" bestFit="1" customWidth="1"/>
  </cols>
  <sheetData>
    <row r="5" spans="1:2" x14ac:dyDescent="0.25">
      <c r="A5" s="9" t="s">
        <v>91</v>
      </c>
      <c r="B5" t="s">
        <v>90</v>
      </c>
    </row>
    <row r="6" spans="1:2" x14ac:dyDescent="0.25">
      <c r="A6" s="10" t="s">
        <v>20</v>
      </c>
      <c r="B6" s="12">
        <v>35668772</v>
      </c>
    </row>
    <row r="7" spans="1:2" x14ac:dyDescent="0.25">
      <c r="A7" s="10" t="s">
        <v>14</v>
      </c>
      <c r="B7" s="12">
        <v>15986850</v>
      </c>
    </row>
    <row r="8" spans="1:2" x14ac:dyDescent="0.25">
      <c r="A8" s="10" t="s">
        <v>92</v>
      </c>
      <c r="B8" s="12">
        <v>51655622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7946-63C8-40C5-AC8F-C8FFC32C59FE}">
  <dimension ref="A5:B2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21" bestFit="1" customWidth="1"/>
  </cols>
  <sheetData>
    <row r="5" spans="1:2" x14ac:dyDescent="0.25">
      <c r="A5" s="9" t="s">
        <v>91</v>
      </c>
      <c r="B5" t="s">
        <v>90</v>
      </c>
    </row>
    <row r="6" spans="1:2" x14ac:dyDescent="0.25">
      <c r="A6" s="10" t="s">
        <v>93</v>
      </c>
      <c r="B6" s="12">
        <v>27510962</v>
      </c>
    </row>
    <row r="7" spans="1:2" x14ac:dyDescent="0.25">
      <c r="A7" s="13" t="s">
        <v>94</v>
      </c>
      <c r="B7" s="12">
        <v>1996256</v>
      </c>
    </row>
    <row r="8" spans="1:2" x14ac:dyDescent="0.25">
      <c r="A8" s="13" t="s">
        <v>95</v>
      </c>
      <c r="B8" s="12">
        <v>2303344</v>
      </c>
    </row>
    <row r="9" spans="1:2" x14ac:dyDescent="0.25">
      <c r="A9" s="13" t="s">
        <v>96</v>
      </c>
      <c r="B9" s="12">
        <v>2488168</v>
      </c>
    </row>
    <row r="10" spans="1:2" x14ac:dyDescent="0.25">
      <c r="A10" s="13" t="s">
        <v>97</v>
      </c>
      <c r="B10" s="12">
        <v>1978018</v>
      </c>
    </row>
    <row r="11" spans="1:2" x14ac:dyDescent="0.25">
      <c r="A11" s="13" t="s">
        <v>98</v>
      </c>
      <c r="B11" s="12">
        <v>2749540</v>
      </c>
    </row>
    <row r="12" spans="1:2" x14ac:dyDescent="0.25">
      <c r="A12" s="13" t="s">
        <v>99</v>
      </c>
      <c r="B12" s="12">
        <v>1925228</v>
      </c>
    </row>
    <row r="13" spans="1:2" x14ac:dyDescent="0.25">
      <c r="A13" s="13" t="s">
        <v>100</v>
      </c>
      <c r="B13" s="12">
        <v>2671054</v>
      </c>
    </row>
    <row r="14" spans="1:2" x14ac:dyDescent="0.25">
      <c r="A14" s="13" t="s">
        <v>101</v>
      </c>
      <c r="B14" s="12">
        <v>2074398</v>
      </c>
    </row>
    <row r="15" spans="1:2" x14ac:dyDescent="0.25">
      <c r="A15" s="13" t="s">
        <v>102</v>
      </c>
      <c r="B15" s="12">
        <v>2139862</v>
      </c>
    </row>
    <row r="16" spans="1:2" x14ac:dyDescent="0.25">
      <c r="A16" s="13" t="s">
        <v>103</v>
      </c>
      <c r="B16" s="12">
        <v>2561866</v>
      </c>
    </row>
    <row r="17" spans="1:2" x14ac:dyDescent="0.25">
      <c r="A17" s="13" t="s">
        <v>104</v>
      </c>
      <c r="B17" s="12">
        <v>2324576</v>
      </c>
    </row>
    <row r="18" spans="1:2" x14ac:dyDescent="0.25">
      <c r="A18" s="13" t="s">
        <v>105</v>
      </c>
      <c r="B18" s="12">
        <v>2298652</v>
      </c>
    </row>
    <row r="19" spans="1:2" x14ac:dyDescent="0.25">
      <c r="A19" s="10" t="s">
        <v>106</v>
      </c>
      <c r="B19" s="12">
        <v>24144660</v>
      </c>
    </row>
    <row r="20" spans="1:2" x14ac:dyDescent="0.25">
      <c r="A20" s="13" t="s">
        <v>94</v>
      </c>
      <c r="B20" s="12">
        <v>3235154</v>
      </c>
    </row>
    <row r="21" spans="1:2" x14ac:dyDescent="0.25">
      <c r="A21" s="13" t="s">
        <v>95</v>
      </c>
      <c r="B21" s="12">
        <v>2340144</v>
      </c>
    </row>
    <row r="22" spans="1:2" x14ac:dyDescent="0.25">
      <c r="A22" s="13" t="s">
        <v>96</v>
      </c>
      <c r="B22" s="12">
        <v>3037194</v>
      </c>
    </row>
    <row r="23" spans="1:2" x14ac:dyDescent="0.25">
      <c r="A23" s="13" t="s">
        <v>97</v>
      </c>
      <c r="B23" s="12">
        <v>2840356</v>
      </c>
    </row>
    <row r="24" spans="1:2" x14ac:dyDescent="0.25">
      <c r="A24" s="13" t="s">
        <v>98</v>
      </c>
      <c r="B24" s="12">
        <v>2236238</v>
      </c>
    </row>
    <row r="25" spans="1:2" x14ac:dyDescent="0.25">
      <c r="A25" s="13" t="s">
        <v>99</v>
      </c>
      <c r="B25" s="12">
        <v>3103942</v>
      </c>
    </row>
    <row r="26" spans="1:2" x14ac:dyDescent="0.25">
      <c r="A26" s="13" t="s">
        <v>100</v>
      </c>
      <c r="B26" s="12">
        <v>2840566</v>
      </c>
    </row>
    <row r="27" spans="1:2" x14ac:dyDescent="0.25">
      <c r="A27" s="13" t="s">
        <v>101</v>
      </c>
      <c r="B27" s="12">
        <v>4511066</v>
      </c>
    </row>
    <row r="28" spans="1:2" x14ac:dyDescent="0.25">
      <c r="A28" s="10" t="s">
        <v>92</v>
      </c>
      <c r="B28" s="12">
        <v>51655622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4D81-145B-4A30-A57B-256BC1660F8D}">
  <dimension ref="A5:E33"/>
  <sheetViews>
    <sheetView topLeftCell="A4" workbookViewId="0">
      <selection activeCell="D5" sqref="D5:E32"/>
    </sheetView>
  </sheetViews>
  <sheetFormatPr defaultRowHeight="15" x14ac:dyDescent="0.25"/>
  <cols>
    <col min="1" max="1" width="19.42578125" bestFit="1" customWidth="1"/>
    <col min="2" max="2" width="21" bestFit="1" customWidth="1"/>
    <col min="3" max="3" width="3.5703125" customWidth="1"/>
    <col min="4" max="4" width="19.42578125" bestFit="1" customWidth="1"/>
    <col min="5" max="5" width="15.85546875" bestFit="1" customWidth="1"/>
  </cols>
  <sheetData>
    <row r="5" spans="1:5" x14ac:dyDescent="0.25">
      <c r="A5" s="9" t="s">
        <v>91</v>
      </c>
      <c r="B5" t="s">
        <v>90</v>
      </c>
      <c r="D5" t="s">
        <v>107</v>
      </c>
      <c r="E5" t="s">
        <v>108</v>
      </c>
    </row>
    <row r="6" spans="1:5" x14ac:dyDescent="0.25">
      <c r="A6" s="10" t="s">
        <v>68</v>
      </c>
      <c r="B6" s="12">
        <v>356820</v>
      </c>
      <c r="D6" s="10" t="s">
        <v>68</v>
      </c>
      <c r="E6" s="14">
        <f t="shared" ref="E6" si="0">GETPIVOTDATA("Receita Bruta",$A$5,"Estado","Acre")</f>
        <v>356820</v>
      </c>
    </row>
    <row r="7" spans="1:5" x14ac:dyDescent="0.25">
      <c r="A7" s="10" t="s">
        <v>57</v>
      </c>
      <c r="B7" s="12">
        <v>1600386</v>
      </c>
      <c r="D7" s="10" t="s">
        <v>57</v>
      </c>
      <c r="E7" s="14">
        <f>GETPIVOTDATA("Receita Bruta",$A$5,"Estado","Alagoas")</f>
        <v>1600386</v>
      </c>
    </row>
    <row r="8" spans="1:5" x14ac:dyDescent="0.25">
      <c r="A8" s="10" t="s">
        <v>72</v>
      </c>
      <c r="B8" s="12">
        <v>176000</v>
      </c>
      <c r="D8" s="10" t="s">
        <v>72</v>
      </c>
      <c r="E8" s="14">
        <f>GETPIVOTDATA("Receita Bruta",$A$5,"Estado","Amapá")</f>
        <v>176000</v>
      </c>
    </row>
    <row r="9" spans="1:5" x14ac:dyDescent="0.25">
      <c r="A9" s="10" t="s">
        <v>62</v>
      </c>
      <c r="B9" s="12">
        <v>418620</v>
      </c>
      <c r="D9" s="10" t="s">
        <v>62</v>
      </c>
      <c r="E9" s="14">
        <f>GETPIVOTDATA("Receita Bruta",$A$5,"Estado","Amazonas")</f>
        <v>418620</v>
      </c>
    </row>
    <row r="10" spans="1:5" x14ac:dyDescent="0.25">
      <c r="A10" s="10" t="s">
        <v>43</v>
      </c>
      <c r="B10" s="12">
        <v>1770578</v>
      </c>
      <c r="D10" s="10" t="s">
        <v>43</v>
      </c>
      <c r="E10" s="14">
        <f>GETPIVOTDATA("Receita Bruta",$A$5,"Estado","Bahia")</f>
        <v>1770578</v>
      </c>
    </row>
    <row r="11" spans="1:5" x14ac:dyDescent="0.25">
      <c r="A11" s="10" t="s">
        <v>45</v>
      </c>
      <c r="B11" s="12">
        <v>2502244</v>
      </c>
      <c r="D11" s="10" t="s">
        <v>45</v>
      </c>
      <c r="E11" s="14">
        <f>GETPIVOTDATA("Receita Bruta",$A$5,"Estado","Ceará")</f>
        <v>2502244</v>
      </c>
    </row>
    <row r="12" spans="1:5" x14ac:dyDescent="0.25">
      <c r="A12" s="10" t="s">
        <v>16</v>
      </c>
      <c r="B12" s="12">
        <v>2364450</v>
      </c>
      <c r="D12" s="10" t="s">
        <v>16</v>
      </c>
      <c r="E12" s="14">
        <f>GETPIVOTDATA("Receita Bruta",$A$5,"Estado","Distrito Federal")</f>
        <v>2364450</v>
      </c>
    </row>
    <row r="13" spans="1:5" x14ac:dyDescent="0.25">
      <c r="A13" s="10" t="s">
        <v>79</v>
      </c>
      <c r="B13" s="12">
        <v>1086412</v>
      </c>
      <c r="D13" s="10" t="s">
        <v>79</v>
      </c>
      <c r="E13" s="14">
        <f>GETPIVOTDATA("Receita Bruta",$A$5,"Estado","Espirito Santo")</f>
        <v>1086412</v>
      </c>
    </row>
    <row r="14" spans="1:5" x14ac:dyDescent="0.25">
      <c r="A14" s="10" t="s">
        <v>36</v>
      </c>
      <c r="B14" s="12">
        <v>2257626</v>
      </c>
      <c r="D14" s="10" t="s">
        <v>36</v>
      </c>
      <c r="E14" s="14">
        <f>GETPIVOTDATA("Receita Bruta",$A$5,"Estado","Goias")</f>
        <v>2257626</v>
      </c>
    </row>
    <row r="15" spans="1:5" x14ac:dyDescent="0.25">
      <c r="A15" s="10" t="s">
        <v>53</v>
      </c>
      <c r="B15" s="12">
        <v>1671566</v>
      </c>
      <c r="D15" s="10" t="s">
        <v>53</v>
      </c>
      <c r="E15" s="14">
        <f>GETPIVOTDATA("Receita Bruta",$A$5,"Estado","Maranhão")</f>
        <v>1671566</v>
      </c>
    </row>
    <row r="16" spans="1:5" x14ac:dyDescent="0.25">
      <c r="A16" s="10" t="s">
        <v>38</v>
      </c>
      <c r="B16" s="12">
        <v>3039164</v>
      </c>
      <c r="D16" s="10" t="s">
        <v>38</v>
      </c>
      <c r="E16" s="14">
        <f>GETPIVOTDATA("Receita Bruta",$A$5,"Estado","Mato Grosso")</f>
        <v>3039164</v>
      </c>
    </row>
    <row r="17" spans="1:5" x14ac:dyDescent="0.25">
      <c r="A17" s="10" t="s">
        <v>40</v>
      </c>
      <c r="B17" s="12">
        <v>1582912</v>
      </c>
      <c r="D17" s="10" t="s">
        <v>40</v>
      </c>
      <c r="E17" s="14">
        <f>GETPIVOTDATA("Receita Bruta",$A$5,"Estado","Mato Grosso do Sul")</f>
        <v>1582912</v>
      </c>
    </row>
    <row r="18" spans="1:5" x14ac:dyDescent="0.25">
      <c r="A18" s="10" t="s">
        <v>77</v>
      </c>
      <c r="B18" s="12">
        <v>1896230</v>
      </c>
      <c r="D18" s="10" t="s">
        <v>77</v>
      </c>
      <c r="E18" s="14">
        <f>GETPIVOTDATA("Receita Bruta",$A$5,"Estado","Minas Gerais")</f>
        <v>1896230</v>
      </c>
    </row>
    <row r="19" spans="1:5" x14ac:dyDescent="0.25">
      <c r="A19" s="10" t="s">
        <v>64</v>
      </c>
      <c r="B19" s="12">
        <v>1272972</v>
      </c>
      <c r="D19" s="10" t="s">
        <v>64</v>
      </c>
      <c r="E19" s="14">
        <f>GETPIVOTDATA("Receita Bruta",$A$5,"Estado","Pará")</f>
        <v>1272972</v>
      </c>
    </row>
    <row r="20" spans="1:5" x14ac:dyDescent="0.25">
      <c r="A20" s="10" t="s">
        <v>55</v>
      </c>
      <c r="B20" s="12">
        <v>1056110</v>
      </c>
      <c r="D20" s="10" t="s">
        <v>55</v>
      </c>
      <c r="E20" s="14">
        <f>GETPIVOTDATA("Receita Bruta",$A$5,"Estado","Paraiba")</f>
        <v>1056110</v>
      </c>
    </row>
    <row r="21" spans="1:5" x14ac:dyDescent="0.25">
      <c r="A21" s="10" t="s">
        <v>84</v>
      </c>
      <c r="B21" s="12">
        <v>2344620</v>
      </c>
      <c r="D21" s="10" t="s">
        <v>84</v>
      </c>
      <c r="E21" s="14">
        <f>GETPIVOTDATA("Receita Bruta",$A$5,"Estado","Paraná")</f>
        <v>2344620</v>
      </c>
    </row>
    <row r="22" spans="1:5" x14ac:dyDescent="0.25">
      <c r="A22" s="10" t="s">
        <v>47</v>
      </c>
      <c r="B22" s="12">
        <v>1977720</v>
      </c>
      <c r="D22" s="10" t="s">
        <v>47</v>
      </c>
      <c r="E22" s="14">
        <f>GETPIVOTDATA("Receita Bruta",$A$5,"Estado","Pernambuco")</f>
        <v>1977720</v>
      </c>
    </row>
    <row r="23" spans="1:5" x14ac:dyDescent="0.25">
      <c r="A23" s="10" t="s">
        <v>51</v>
      </c>
      <c r="B23" s="12">
        <v>718260</v>
      </c>
      <c r="D23" s="10" t="s">
        <v>51</v>
      </c>
      <c r="E23" s="14">
        <f>GETPIVOTDATA("Receita Bruta",$A$5,"Estado","Piaui")</f>
        <v>718260</v>
      </c>
    </row>
    <row r="24" spans="1:5" x14ac:dyDescent="0.25">
      <c r="A24" s="10" t="s">
        <v>81</v>
      </c>
      <c r="B24" s="12">
        <v>5889550</v>
      </c>
      <c r="D24" s="10" t="s">
        <v>81</v>
      </c>
      <c r="E24" s="14">
        <f>GETPIVOTDATA("Receita Bruta",$A$5,"Estado","Rio de Janeiro")</f>
        <v>5889550</v>
      </c>
    </row>
    <row r="25" spans="1:5" x14ac:dyDescent="0.25">
      <c r="A25" s="10" t="s">
        <v>59</v>
      </c>
      <c r="B25" s="12">
        <v>2167542</v>
      </c>
      <c r="D25" s="10" t="s">
        <v>59</v>
      </c>
      <c r="E25" s="14">
        <f>GETPIVOTDATA("Receita Bruta",$A$5,"Estado","Rio Grande Do Norte")</f>
        <v>2167542</v>
      </c>
    </row>
    <row r="26" spans="1:5" x14ac:dyDescent="0.25">
      <c r="A26" s="10" t="s">
        <v>86</v>
      </c>
      <c r="B26" s="12">
        <v>1970112</v>
      </c>
      <c r="D26" s="10" t="s">
        <v>86</v>
      </c>
      <c r="E26" s="14">
        <f>GETPIVOTDATA("Receita Bruta",$A$5,"Estado","Rio Grande do Sul")</f>
        <v>1970112</v>
      </c>
    </row>
    <row r="27" spans="1:5" x14ac:dyDescent="0.25">
      <c r="A27" s="10" t="s">
        <v>74</v>
      </c>
      <c r="B27" s="12">
        <v>174740</v>
      </c>
      <c r="D27" s="10" t="s">
        <v>74</v>
      </c>
      <c r="E27" s="14">
        <f>GETPIVOTDATA("Receita Bruta",$A$5,"Estado","Rondonia")</f>
        <v>174740</v>
      </c>
    </row>
    <row r="28" spans="1:5" x14ac:dyDescent="0.25">
      <c r="A28" s="10" t="s">
        <v>70</v>
      </c>
      <c r="B28" s="12">
        <v>203320</v>
      </c>
      <c r="D28" s="10" t="s">
        <v>70</v>
      </c>
      <c r="E28" s="14">
        <f>GETPIVOTDATA("Receita Bruta",$A$5,"Estado","Roraima")</f>
        <v>203320</v>
      </c>
    </row>
    <row r="29" spans="1:5" x14ac:dyDescent="0.25">
      <c r="A29" s="10" t="s">
        <v>88</v>
      </c>
      <c r="B29" s="12">
        <v>4314732</v>
      </c>
      <c r="D29" s="10" t="s">
        <v>88</v>
      </c>
      <c r="E29" s="14">
        <f>GETPIVOTDATA("Receita Bruta",$A$5,"Estado","Santa Catarina")</f>
        <v>4314732</v>
      </c>
    </row>
    <row r="30" spans="1:5" x14ac:dyDescent="0.25">
      <c r="A30" s="10" t="s">
        <v>82</v>
      </c>
      <c r="B30" s="12">
        <v>8027026</v>
      </c>
      <c r="D30" s="10" t="s">
        <v>82</v>
      </c>
      <c r="E30" s="14">
        <f>GETPIVOTDATA("Receita Bruta",$A$5,"Estado","São Paulo")</f>
        <v>8027026</v>
      </c>
    </row>
    <row r="31" spans="1:5" x14ac:dyDescent="0.25">
      <c r="A31" s="10" t="s">
        <v>49</v>
      </c>
      <c r="B31" s="12">
        <v>470930</v>
      </c>
      <c r="D31" s="10" t="s">
        <v>49</v>
      </c>
      <c r="E31" s="14">
        <f>GETPIVOTDATA("Receita Bruta",$A$5,"Estado","Sergipe")</f>
        <v>470930</v>
      </c>
    </row>
    <row r="32" spans="1:5" x14ac:dyDescent="0.25">
      <c r="A32" s="10" t="s">
        <v>66</v>
      </c>
      <c r="B32" s="12">
        <v>344980</v>
      </c>
      <c r="D32" s="10" t="s">
        <v>66</v>
      </c>
      <c r="E32" s="14">
        <f>GETPIVOTDATA("Receita Bruta",$A$5,"Estado","Tocantins")</f>
        <v>344980</v>
      </c>
    </row>
    <row r="33" spans="1:2" x14ac:dyDescent="0.25">
      <c r="A33" s="10" t="s">
        <v>92</v>
      </c>
      <c r="B33" s="12">
        <v>51655622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5D48-61FC-490B-98B1-D56267B33684}">
  <dimension ref="B1:M2111"/>
  <sheetViews>
    <sheetView showGridLines="0" zoomScale="115" zoomScaleNormal="115" workbookViewId="0">
      <pane xSplit="1" ySplit="6" topLeftCell="B7" activePane="bottomRight" state="frozen"/>
      <selection pane="topRight" activeCell="B1" sqref="B1"/>
      <selection pane="bottomLeft" activeCell="A8" sqref="A8"/>
      <selection pane="bottomRight" activeCell="C9" sqref="C9"/>
    </sheetView>
  </sheetViews>
  <sheetFormatPr defaultRowHeight="15" x14ac:dyDescent="0.25"/>
  <cols>
    <col min="1" max="1" width="2.140625" customWidth="1"/>
    <col min="2" max="2" width="13.42578125" bestFit="1" customWidth="1"/>
    <col min="3" max="3" width="13" customWidth="1"/>
    <col min="4" max="4" width="11" customWidth="1"/>
    <col min="5" max="5" width="11.7109375" bestFit="1" customWidth="1"/>
    <col min="6" max="6" width="15.42578125" bestFit="1" customWidth="1"/>
    <col min="7" max="7" width="13.28515625" bestFit="1" customWidth="1"/>
    <col min="8" max="8" width="13.42578125" bestFit="1" customWidth="1"/>
    <col min="9" max="9" width="16.28515625" customWidth="1"/>
    <col min="10" max="10" width="16.5703125" bestFit="1" customWidth="1"/>
    <col min="11" max="11" width="15.85546875" customWidth="1"/>
    <col min="12" max="12" width="14.85546875" customWidth="1"/>
    <col min="13" max="13" width="13.140625" customWidth="1"/>
    <col min="14" max="14" width="11.42578125" customWidth="1"/>
  </cols>
  <sheetData>
    <row r="1" spans="2:13" ht="10.15" customHeight="1" x14ac:dyDescent="0.25"/>
    <row r="2" spans="2:13" ht="14.45" customHeight="1" x14ac:dyDescent="0.25">
      <c r="B2" s="8"/>
      <c r="C2" s="8"/>
      <c r="D2" s="8"/>
      <c r="E2" s="18" t="s">
        <v>0</v>
      </c>
      <c r="F2" s="18"/>
      <c r="G2" s="18"/>
      <c r="H2" s="18"/>
      <c r="I2" s="18"/>
      <c r="J2" s="18"/>
      <c r="K2" s="18"/>
      <c r="L2" s="18"/>
      <c r="M2" s="18"/>
    </row>
    <row r="3" spans="2:13" ht="14.45" customHeight="1" x14ac:dyDescent="0.25">
      <c r="B3" s="8"/>
      <c r="C3" s="8"/>
      <c r="D3" s="8"/>
      <c r="E3" s="18"/>
      <c r="F3" s="18"/>
      <c r="G3" s="18"/>
      <c r="H3" s="18"/>
      <c r="I3" s="18"/>
      <c r="J3" s="18"/>
      <c r="K3" s="18"/>
      <c r="L3" s="18"/>
      <c r="M3" s="18"/>
    </row>
    <row r="4" spans="2:13" ht="14.45" customHeight="1" x14ac:dyDescent="0.25">
      <c r="B4" s="8"/>
      <c r="C4" s="8"/>
      <c r="D4" s="8"/>
      <c r="E4" s="18"/>
      <c r="F4" s="18"/>
      <c r="G4" s="18"/>
      <c r="H4" s="18"/>
      <c r="I4" s="18"/>
      <c r="J4" s="18"/>
      <c r="K4" s="18"/>
      <c r="L4" s="18"/>
      <c r="M4" s="18"/>
    </row>
    <row r="5" spans="2:13" ht="7.9" customHeight="1" x14ac:dyDescent="0.25"/>
    <row r="6" spans="2:13" ht="30.6" customHeight="1" x14ac:dyDescent="0.25">
      <c r="B6" s="6" t="s">
        <v>1</v>
      </c>
      <c r="C6" s="6" t="s">
        <v>2</v>
      </c>
      <c r="D6" s="7" t="s">
        <v>3</v>
      </c>
      <c r="E6" s="6" t="s">
        <v>4</v>
      </c>
      <c r="F6" s="6" t="s">
        <v>5</v>
      </c>
      <c r="G6" s="6" t="s">
        <v>6</v>
      </c>
      <c r="H6" s="6" t="s">
        <v>7</v>
      </c>
      <c r="I6" s="6" t="s">
        <v>8</v>
      </c>
      <c r="J6" s="6" t="s">
        <v>9</v>
      </c>
      <c r="K6" s="6" t="s">
        <v>10</v>
      </c>
      <c r="L6" s="6" t="s">
        <v>11</v>
      </c>
      <c r="M6" s="6" t="s">
        <v>12</v>
      </c>
    </row>
    <row r="7" spans="2:13" x14ac:dyDescent="0.25">
      <c r="B7" t="s">
        <v>13</v>
      </c>
      <c r="C7" s="1" t="s">
        <v>14</v>
      </c>
      <c r="D7" s="2">
        <v>44562</v>
      </c>
      <c r="E7" s="5" t="s">
        <v>15</v>
      </c>
      <c r="F7" s="5" t="s">
        <v>16</v>
      </c>
      <c r="G7" s="5" t="s">
        <v>17</v>
      </c>
      <c r="H7" t="s">
        <v>18</v>
      </c>
      <c r="I7" s="4">
        <v>8902</v>
      </c>
      <c r="J7" s="5">
        <v>4</v>
      </c>
      <c r="K7" s="4">
        <f t="shared" ref="K7:K38" si="0">I7*J7</f>
        <v>35608</v>
      </c>
      <c r="L7" s="4">
        <f t="shared" ref="L7:L38" si="1">K7*M7</f>
        <v>12462.8</v>
      </c>
      <c r="M7" s="3">
        <v>0.35</v>
      </c>
    </row>
    <row r="8" spans="2:13" x14ac:dyDescent="0.25">
      <c r="B8" t="s">
        <v>13</v>
      </c>
      <c r="C8" s="1" t="s">
        <v>14</v>
      </c>
      <c r="D8" s="2">
        <v>44577</v>
      </c>
      <c r="E8" s="5" t="s">
        <v>15</v>
      </c>
      <c r="F8" s="5" t="s">
        <v>16</v>
      </c>
      <c r="G8" s="5" t="s">
        <v>17</v>
      </c>
      <c r="H8" t="s">
        <v>19</v>
      </c>
      <c r="I8" s="4">
        <v>500</v>
      </c>
      <c r="J8" s="5">
        <v>4</v>
      </c>
      <c r="K8" s="4">
        <f t="shared" si="0"/>
        <v>2000</v>
      </c>
      <c r="L8" s="4">
        <f t="shared" si="1"/>
        <v>500</v>
      </c>
      <c r="M8" s="3">
        <v>0.25</v>
      </c>
    </row>
    <row r="9" spans="2:13" x14ac:dyDescent="0.25">
      <c r="B9" t="s">
        <v>13</v>
      </c>
      <c r="C9" s="1" t="s">
        <v>20</v>
      </c>
      <c r="D9" s="2">
        <v>44584</v>
      </c>
      <c r="E9" s="5" t="s">
        <v>15</v>
      </c>
      <c r="F9" s="5" t="s">
        <v>16</v>
      </c>
      <c r="G9" s="5" t="s">
        <v>17</v>
      </c>
      <c r="H9" t="s">
        <v>21</v>
      </c>
      <c r="I9" s="4">
        <v>1200</v>
      </c>
      <c r="J9" s="5">
        <v>5</v>
      </c>
      <c r="K9" s="4">
        <f t="shared" si="0"/>
        <v>6000</v>
      </c>
      <c r="L9" s="4">
        <f t="shared" si="1"/>
        <v>1800</v>
      </c>
      <c r="M9" s="3">
        <v>0.3</v>
      </c>
    </row>
    <row r="10" spans="2:13" x14ac:dyDescent="0.25">
      <c r="B10" t="s">
        <v>13</v>
      </c>
      <c r="C10" s="1" t="s">
        <v>20</v>
      </c>
      <c r="D10" s="2">
        <v>44591</v>
      </c>
      <c r="E10" s="5" t="s">
        <v>15</v>
      </c>
      <c r="F10" s="5" t="s">
        <v>16</v>
      </c>
      <c r="G10" s="5" t="s">
        <v>17</v>
      </c>
      <c r="H10" t="s">
        <v>19</v>
      </c>
      <c r="I10" s="4">
        <v>500</v>
      </c>
      <c r="J10" s="5">
        <v>12</v>
      </c>
      <c r="K10" s="4">
        <f t="shared" si="0"/>
        <v>6000</v>
      </c>
      <c r="L10" s="4">
        <f t="shared" si="1"/>
        <v>1500</v>
      </c>
      <c r="M10" s="3">
        <v>0.25</v>
      </c>
    </row>
    <row r="11" spans="2:13" x14ac:dyDescent="0.25">
      <c r="B11" t="s">
        <v>22</v>
      </c>
      <c r="C11" s="1" t="s">
        <v>20</v>
      </c>
      <c r="D11" s="2">
        <v>44598</v>
      </c>
      <c r="E11" s="5" t="s">
        <v>15</v>
      </c>
      <c r="F11" s="5" t="s">
        <v>16</v>
      </c>
      <c r="G11" s="5" t="s">
        <v>17</v>
      </c>
      <c r="H11" t="s">
        <v>18</v>
      </c>
      <c r="I11" s="4">
        <v>8902</v>
      </c>
      <c r="J11" s="5">
        <v>21</v>
      </c>
      <c r="K11" s="4">
        <f t="shared" si="0"/>
        <v>186942</v>
      </c>
      <c r="L11" s="4">
        <f t="shared" si="1"/>
        <v>65429.7</v>
      </c>
      <c r="M11" s="3">
        <v>0.35</v>
      </c>
    </row>
    <row r="12" spans="2:13" x14ac:dyDescent="0.25">
      <c r="B12" t="s">
        <v>13</v>
      </c>
      <c r="C12" s="1" t="s">
        <v>14</v>
      </c>
      <c r="D12" s="2">
        <v>44605</v>
      </c>
      <c r="E12" s="5" t="s">
        <v>15</v>
      </c>
      <c r="F12" s="5" t="s">
        <v>16</v>
      </c>
      <c r="G12" s="5" t="s">
        <v>17</v>
      </c>
      <c r="H12" t="s">
        <v>23</v>
      </c>
      <c r="I12" s="4">
        <v>5130</v>
      </c>
      <c r="J12" s="5">
        <v>2</v>
      </c>
      <c r="K12" s="4">
        <f t="shared" si="0"/>
        <v>10260</v>
      </c>
      <c r="L12" s="4">
        <f t="shared" si="1"/>
        <v>4104</v>
      </c>
      <c r="M12" s="3">
        <v>0.4</v>
      </c>
    </row>
    <row r="13" spans="2:13" x14ac:dyDescent="0.25">
      <c r="B13" t="s">
        <v>13</v>
      </c>
      <c r="C13" s="1" t="s">
        <v>20</v>
      </c>
      <c r="D13" s="2">
        <v>44612</v>
      </c>
      <c r="E13" s="5" t="s">
        <v>15</v>
      </c>
      <c r="F13" s="5" t="s">
        <v>16</v>
      </c>
      <c r="G13" s="5" t="s">
        <v>17</v>
      </c>
      <c r="H13" t="s">
        <v>18</v>
      </c>
      <c r="I13" s="4">
        <v>8902</v>
      </c>
      <c r="J13" s="5">
        <v>6</v>
      </c>
      <c r="K13" s="4">
        <f t="shared" si="0"/>
        <v>53412</v>
      </c>
      <c r="L13" s="4">
        <f t="shared" si="1"/>
        <v>18694.199999999997</v>
      </c>
      <c r="M13" s="3">
        <v>0.35</v>
      </c>
    </row>
    <row r="14" spans="2:13" x14ac:dyDescent="0.25">
      <c r="B14" t="s">
        <v>24</v>
      </c>
      <c r="C14" s="1" t="s">
        <v>20</v>
      </c>
      <c r="D14" s="2">
        <v>44619</v>
      </c>
      <c r="E14" s="5" t="s">
        <v>15</v>
      </c>
      <c r="F14" s="5" t="s">
        <v>16</v>
      </c>
      <c r="G14" s="5" t="s">
        <v>17</v>
      </c>
      <c r="H14" t="s">
        <v>25</v>
      </c>
      <c r="I14" s="4">
        <v>300</v>
      </c>
      <c r="J14" s="5">
        <v>1</v>
      </c>
      <c r="K14" s="4">
        <f t="shared" si="0"/>
        <v>300</v>
      </c>
      <c r="L14" s="4">
        <f t="shared" si="1"/>
        <v>45</v>
      </c>
      <c r="M14" s="3">
        <v>0.15</v>
      </c>
    </row>
    <row r="15" spans="2:13" x14ac:dyDescent="0.25">
      <c r="B15" t="s">
        <v>22</v>
      </c>
      <c r="C15" s="1" t="s">
        <v>14</v>
      </c>
      <c r="D15" s="2">
        <v>44626</v>
      </c>
      <c r="E15" s="5" t="s">
        <v>15</v>
      </c>
      <c r="F15" s="5" t="s">
        <v>16</v>
      </c>
      <c r="G15" s="5" t="s">
        <v>17</v>
      </c>
      <c r="H15" t="s">
        <v>26</v>
      </c>
      <c r="I15" s="4">
        <v>1700</v>
      </c>
      <c r="J15" s="5">
        <v>10</v>
      </c>
      <c r="K15" s="4">
        <f t="shared" si="0"/>
        <v>17000</v>
      </c>
      <c r="L15" s="4">
        <f t="shared" si="1"/>
        <v>8500</v>
      </c>
      <c r="M15" s="3">
        <v>0.5</v>
      </c>
    </row>
    <row r="16" spans="2:13" x14ac:dyDescent="0.25">
      <c r="B16" t="s">
        <v>27</v>
      </c>
      <c r="C16" s="1" t="s">
        <v>14</v>
      </c>
      <c r="D16" s="2">
        <v>44633</v>
      </c>
      <c r="E16" s="5" t="s">
        <v>15</v>
      </c>
      <c r="F16" s="5" t="s">
        <v>16</v>
      </c>
      <c r="G16" s="5" t="s">
        <v>17</v>
      </c>
      <c r="H16" t="s">
        <v>28</v>
      </c>
      <c r="I16" s="4">
        <v>1500</v>
      </c>
      <c r="J16" s="5">
        <v>3</v>
      </c>
      <c r="K16" s="4">
        <f t="shared" si="0"/>
        <v>4500</v>
      </c>
      <c r="L16" s="4">
        <f t="shared" si="1"/>
        <v>1800</v>
      </c>
      <c r="M16" s="3">
        <v>0.4</v>
      </c>
    </row>
    <row r="17" spans="2:13" x14ac:dyDescent="0.25">
      <c r="B17" t="s">
        <v>22</v>
      </c>
      <c r="C17" s="1" t="s">
        <v>20</v>
      </c>
      <c r="D17" s="2">
        <v>44640</v>
      </c>
      <c r="E17" s="5" t="s">
        <v>15</v>
      </c>
      <c r="F17" s="5" t="s">
        <v>16</v>
      </c>
      <c r="G17" s="5" t="s">
        <v>17</v>
      </c>
      <c r="H17" t="s">
        <v>29</v>
      </c>
      <c r="I17" s="4">
        <v>5340</v>
      </c>
      <c r="J17" s="5">
        <v>12</v>
      </c>
      <c r="K17" s="4">
        <f t="shared" si="0"/>
        <v>64080</v>
      </c>
      <c r="L17" s="4">
        <f t="shared" si="1"/>
        <v>19224</v>
      </c>
      <c r="M17" s="3">
        <v>0.3</v>
      </c>
    </row>
    <row r="18" spans="2:13" x14ac:dyDescent="0.25">
      <c r="B18" t="s">
        <v>13</v>
      </c>
      <c r="C18" s="1" t="s">
        <v>20</v>
      </c>
      <c r="D18" s="2">
        <v>44647</v>
      </c>
      <c r="E18" s="5" t="s">
        <v>15</v>
      </c>
      <c r="F18" s="5" t="s">
        <v>16</v>
      </c>
      <c r="G18" s="5" t="s">
        <v>17</v>
      </c>
      <c r="H18" t="s">
        <v>18</v>
      </c>
      <c r="I18" s="4">
        <v>8902</v>
      </c>
      <c r="J18" s="5">
        <v>2</v>
      </c>
      <c r="K18" s="4">
        <f t="shared" si="0"/>
        <v>17804</v>
      </c>
      <c r="L18" s="4">
        <f t="shared" si="1"/>
        <v>6231.4</v>
      </c>
      <c r="M18" s="3">
        <v>0.35</v>
      </c>
    </row>
    <row r="19" spans="2:13" x14ac:dyDescent="0.25">
      <c r="B19" t="s">
        <v>13</v>
      </c>
      <c r="C19" s="1" t="s">
        <v>20</v>
      </c>
      <c r="D19" s="2">
        <v>44654</v>
      </c>
      <c r="E19" s="5" t="s">
        <v>15</v>
      </c>
      <c r="F19" s="5" t="s">
        <v>16</v>
      </c>
      <c r="G19" s="5" t="s">
        <v>17</v>
      </c>
      <c r="H19" t="s">
        <v>23</v>
      </c>
      <c r="I19" s="4">
        <v>5130</v>
      </c>
      <c r="J19" s="5">
        <v>8</v>
      </c>
      <c r="K19" s="4">
        <f t="shared" si="0"/>
        <v>41040</v>
      </c>
      <c r="L19" s="4">
        <f t="shared" si="1"/>
        <v>16416</v>
      </c>
      <c r="M19" s="3">
        <v>0.4</v>
      </c>
    </row>
    <row r="20" spans="2:13" x14ac:dyDescent="0.25">
      <c r="B20" t="s">
        <v>27</v>
      </c>
      <c r="C20" s="1" t="s">
        <v>20</v>
      </c>
      <c r="D20" s="2">
        <v>44661</v>
      </c>
      <c r="E20" s="5" t="s">
        <v>15</v>
      </c>
      <c r="F20" s="5" t="s">
        <v>16</v>
      </c>
      <c r="G20" s="5" t="s">
        <v>17</v>
      </c>
      <c r="H20" t="s">
        <v>18</v>
      </c>
      <c r="I20" s="4">
        <v>8902</v>
      </c>
      <c r="J20" s="5">
        <v>3</v>
      </c>
      <c r="K20" s="4">
        <f t="shared" si="0"/>
        <v>26706</v>
      </c>
      <c r="L20" s="4">
        <f t="shared" si="1"/>
        <v>9347.0999999999985</v>
      </c>
      <c r="M20" s="3">
        <v>0.35</v>
      </c>
    </row>
    <row r="21" spans="2:13" x14ac:dyDescent="0.25">
      <c r="B21" t="s">
        <v>22</v>
      </c>
      <c r="C21" s="1" t="s">
        <v>14</v>
      </c>
      <c r="D21" s="2">
        <v>44668</v>
      </c>
      <c r="E21" s="5" t="s">
        <v>15</v>
      </c>
      <c r="F21" s="5" t="s">
        <v>16</v>
      </c>
      <c r="G21" s="5" t="s">
        <v>17</v>
      </c>
      <c r="H21" t="s">
        <v>30</v>
      </c>
      <c r="I21" s="4">
        <v>3400</v>
      </c>
      <c r="J21" s="5">
        <v>8</v>
      </c>
      <c r="K21" s="4">
        <f t="shared" si="0"/>
        <v>27200</v>
      </c>
      <c r="L21" s="4">
        <f t="shared" si="1"/>
        <v>9520</v>
      </c>
      <c r="M21" s="3">
        <v>0.35</v>
      </c>
    </row>
    <row r="22" spans="2:13" x14ac:dyDescent="0.25">
      <c r="B22" t="s">
        <v>22</v>
      </c>
      <c r="C22" s="1" t="s">
        <v>20</v>
      </c>
      <c r="D22" s="2">
        <v>44675</v>
      </c>
      <c r="E22" s="5" t="s">
        <v>15</v>
      </c>
      <c r="F22" s="5" t="s">
        <v>16</v>
      </c>
      <c r="G22" s="5" t="s">
        <v>17</v>
      </c>
      <c r="H22" t="s">
        <v>31</v>
      </c>
      <c r="I22" s="4">
        <v>5300</v>
      </c>
      <c r="J22" s="5">
        <v>10</v>
      </c>
      <c r="K22" s="4">
        <f t="shared" si="0"/>
        <v>53000</v>
      </c>
      <c r="L22" s="4">
        <f t="shared" si="1"/>
        <v>15900</v>
      </c>
      <c r="M22" s="3">
        <v>0.3</v>
      </c>
    </row>
    <row r="23" spans="2:13" x14ac:dyDescent="0.25">
      <c r="B23" t="s">
        <v>13</v>
      </c>
      <c r="C23" s="1" t="s">
        <v>14</v>
      </c>
      <c r="D23" s="2">
        <v>44682</v>
      </c>
      <c r="E23" s="5" t="s">
        <v>15</v>
      </c>
      <c r="F23" s="5" t="s">
        <v>16</v>
      </c>
      <c r="G23" s="5" t="s">
        <v>17</v>
      </c>
      <c r="H23" t="s">
        <v>18</v>
      </c>
      <c r="I23" s="4">
        <v>8902</v>
      </c>
      <c r="J23" s="5">
        <v>11</v>
      </c>
      <c r="K23" s="4">
        <f t="shared" si="0"/>
        <v>97922</v>
      </c>
      <c r="L23" s="4">
        <f t="shared" si="1"/>
        <v>34272.699999999997</v>
      </c>
      <c r="M23" s="3">
        <v>0.35</v>
      </c>
    </row>
    <row r="24" spans="2:13" x14ac:dyDescent="0.25">
      <c r="B24" t="s">
        <v>13</v>
      </c>
      <c r="C24" s="1" t="s">
        <v>20</v>
      </c>
      <c r="D24" s="2">
        <v>44689</v>
      </c>
      <c r="E24" s="5" t="s">
        <v>15</v>
      </c>
      <c r="F24" s="5" t="s">
        <v>16</v>
      </c>
      <c r="G24" s="5" t="s">
        <v>17</v>
      </c>
      <c r="H24" t="s">
        <v>23</v>
      </c>
      <c r="I24" s="4">
        <v>5130</v>
      </c>
      <c r="J24" s="5">
        <v>2</v>
      </c>
      <c r="K24" s="4">
        <f t="shared" si="0"/>
        <v>10260</v>
      </c>
      <c r="L24" s="4">
        <f t="shared" si="1"/>
        <v>4104</v>
      </c>
      <c r="M24" s="3">
        <v>0.4</v>
      </c>
    </row>
    <row r="25" spans="2:13" x14ac:dyDescent="0.25">
      <c r="B25" t="s">
        <v>24</v>
      </c>
      <c r="C25" s="1" t="s">
        <v>14</v>
      </c>
      <c r="D25" s="2">
        <v>44696</v>
      </c>
      <c r="E25" s="5" t="s">
        <v>15</v>
      </c>
      <c r="F25" s="5" t="s">
        <v>16</v>
      </c>
      <c r="G25" s="5" t="s">
        <v>17</v>
      </c>
      <c r="H25" t="s">
        <v>25</v>
      </c>
      <c r="I25" s="4">
        <v>300</v>
      </c>
      <c r="J25" s="5">
        <v>11</v>
      </c>
      <c r="K25" s="4">
        <f t="shared" si="0"/>
        <v>3300</v>
      </c>
      <c r="L25" s="4">
        <f t="shared" si="1"/>
        <v>495</v>
      </c>
      <c r="M25" s="3">
        <v>0.15</v>
      </c>
    </row>
    <row r="26" spans="2:13" x14ac:dyDescent="0.25">
      <c r="B26" t="s">
        <v>27</v>
      </c>
      <c r="C26" s="1" t="s">
        <v>20</v>
      </c>
      <c r="D26" s="2">
        <v>44703</v>
      </c>
      <c r="E26" s="5" t="s">
        <v>15</v>
      </c>
      <c r="F26" s="5" t="s">
        <v>16</v>
      </c>
      <c r="G26" s="5" t="s">
        <v>17</v>
      </c>
      <c r="H26" t="s">
        <v>32</v>
      </c>
      <c r="I26" s="4">
        <v>3200</v>
      </c>
      <c r="J26" s="5">
        <v>5</v>
      </c>
      <c r="K26" s="4">
        <f t="shared" si="0"/>
        <v>16000</v>
      </c>
      <c r="L26" s="4">
        <f t="shared" si="1"/>
        <v>3200</v>
      </c>
      <c r="M26" s="3">
        <v>0.2</v>
      </c>
    </row>
    <row r="27" spans="2:13" x14ac:dyDescent="0.25">
      <c r="B27" t="s">
        <v>13</v>
      </c>
      <c r="C27" s="1" t="s">
        <v>20</v>
      </c>
      <c r="D27" s="2">
        <v>44710</v>
      </c>
      <c r="E27" s="5" t="s">
        <v>15</v>
      </c>
      <c r="F27" s="5" t="s">
        <v>16</v>
      </c>
      <c r="G27" s="5" t="s">
        <v>17</v>
      </c>
      <c r="H27" t="s">
        <v>18</v>
      </c>
      <c r="I27" s="4">
        <v>8902</v>
      </c>
      <c r="J27" s="5">
        <v>2</v>
      </c>
      <c r="K27" s="4">
        <f t="shared" si="0"/>
        <v>17804</v>
      </c>
      <c r="L27" s="4">
        <f t="shared" si="1"/>
        <v>6231.4</v>
      </c>
      <c r="M27" s="3">
        <v>0.35</v>
      </c>
    </row>
    <row r="28" spans="2:13" x14ac:dyDescent="0.25">
      <c r="B28" t="s">
        <v>22</v>
      </c>
      <c r="C28" s="1" t="s">
        <v>20</v>
      </c>
      <c r="D28" s="2">
        <v>44717</v>
      </c>
      <c r="E28" s="5" t="s">
        <v>15</v>
      </c>
      <c r="F28" s="5" t="s">
        <v>16</v>
      </c>
      <c r="G28" s="5" t="s">
        <v>17</v>
      </c>
      <c r="H28" t="s">
        <v>25</v>
      </c>
      <c r="I28" s="4">
        <v>300</v>
      </c>
      <c r="J28" s="5">
        <v>10</v>
      </c>
      <c r="K28" s="4">
        <f t="shared" si="0"/>
        <v>3000</v>
      </c>
      <c r="L28" s="4">
        <f t="shared" si="1"/>
        <v>450</v>
      </c>
      <c r="M28" s="3">
        <v>0.15</v>
      </c>
    </row>
    <row r="29" spans="2:13" x14ac:dyDescent="0.25">
      <c r="B29" t="s">
        <v>24</v>
      </c>
      <c r="C29" s="1" t="s">
        <v>14</v>
      </c>
      <c r="D29" s="2">
        <v>44724</v>
      </c>
      <c r="E29" s="5" t="s">
        <v>15</v>
      </c>
      <c r="F29" s="5" t="s">
        <v>16</v>
      </c>
      <c r="G29" s="5" t="s">
        <v>17</v>
      </c>
      <c r="H29" t="s">
        <v>32</v>
      </c>
      <c r="I29" s="4">
        <v>3200</v>
      </c>
      <c r="J29" s="5">
        <v>12</v>
      </c>
      <c r="K29" s="4">
        <f t="shared" si="0"/>
        <v>38400</v>
      </c>
      <c r="L29" s="4">
        <f t="shared" si="1"/>
        <v>7680</v>
      </c>
      <c r="M29" s="3">
        <v>0.2</v>
      </c>
    </row>
    <row r="30" spans="2:13" x14ac:dyDescent="0.25">
      <c r="B30" t="s">
        <v>13</v>
      </c>
      <c r="C30" s="1" t="s">
        <v>20</v>
      </c>
      <c r="D30" s="2">
        <v>44731</v>
      </c>
      <c r="E30" s="5" t="s">
        <v>15</v>
      </c>
      <c r="F30" s="5" t="s">
        <v>16</v>
      </c>
      <c r="G30" s="5" t="s">
        <v>17</v>
      </c>
      <c r="H30" t="s">
        <v>33</v>
      </c>
      <c r="I30" s="4">
        <v>4600</v>
      </c>
      <c r="J30" s="5">
        <v>7</v>
      </c>
      <c r="K30" s="4">
        <f t="shared" si="0"/>
        <v>32200</v>
      </c>
      <c r="L30" s="4">
        <f t="shared" si="1"/>
        <v>8050</v>
      </c>
      <c r="M30" s="3">
        <v>0.25</v>
      </c>
    </row>
    <row r="31" spans="2:13" x14ac:dyDescent="0.25">
      <c r="B31" t="s">
        <v>24</v>
      </c>
      <c r="C31" s="1" t="s">
        <v>14</v>
      </c>
      <c r="D31" s="2">
        <v>44738</v>
      </c>
      <c r="E31" s="5" t="s">
        <v>15</v>
      </c>
      <c r="F31" s="5" t="s">
        <v>16</v>
      </c>
      <c r="G31" s="5" t="s">
        <v>17</v>
      </c>
      <c r="H31" t="s">
        <v>21</v>
      </c>
      <c r="I31" s="4">
        <v>1200</v>
      </c>
      <c r="J31" s="5">
        <v>9</v>
      </c>
      <c r="K31" s="4">
        <f t="shared" si="0"/>
        <v>10800</v>
      </c>
      <c r="L31" s="4">
        <f t="shared" si="1"/>
        <v>3240</v>
      </c>
      <c r="M31" s="3">
        <v>0.3</v>
      </c>
    </row>
    <row r="32" spans="2:13" x14ac:dyDescent="0.25">
      <c r="B32" t="s">
        <v>27</v>
      </c>
      <c r="C32" s="1" t="s">
        <v>14</v>
      </c>
      <c r="D32" s="2">
        <v>44745</v>
      </c>
      <c r="E32" s="5" t="s">
        <v>15</v>
      </c>
      <c r="F32" s="5" t="s">
        <v>16</v>
      </c>
      <c r="G32" s="5" t="s">
        <v>17</v>
      </c>
      <c r="H32" t="s">
        <v>33</v>
      </c>
      <c r="I32" s="4">
        <v>4600</v>
      </c>
      <c r="J32" s="5">
        <v>11</v>
      </c>
      <c r="K32" s="4">
        <f t="shared" si="0"/>
        <v>50600</v>
      </c>
      <c r="L32" s="4">
        <f t="shared" si="1"/>
        <v>12650</v>
      </c>
      <c r="M32" s="3">
        <v>0.25</v>
      </c>
    </row>
    <row r="33" spans="2:13" x14ac:dyDescent="0.25">
      <c r="B33" t="s">
        <v>34</v>
      </c>
      <c r="C33" s="1" t="s">
        <v>20</v>
      </c>
      <c r="D33" s="2">
        <v>44752</v>
      </c>
      <c r="E33" s="5" t="s">
        <v>15</v>
      </c>
      <c r="F33" s="5" t="s">
        <v>16</v>
      </c>
      <c r="G33" s="5" t="s">
        <v>17</v>
      </c>
      <c r="H33" t="s">
        <v>29</v>
      </c>
      <c r="I33" s="4">
        <v>5340</v>
      </c>
      <c r="J33" s="5">
        <v>9</v>
      </c>
      <c r="K33" s="4">
        <f t="shared" si="0"/>
        <v>48060</v>
      </c>
      <c r="L33" s="4">
        <f t="shared" si="1"/>
        <v>14418</v>
      </c>
      <c r="M33" s="3">
        <v>0.3</v>
      </c>
    </row>
    <row r="34" spans="2:13" x14ac:dyDescent="0.25">
      <c r="B34" t="s">
        <v>13</v>
      </c>
      <c r="C34" s="1" t="s">
        <v>20</v>
      </c>
      <c r="D34" s="2">
        <v>44759</v>
      </c>
      <c r="E34" s="5" t="s">
        <v>15</v>
      </c>
      <c r="F34" s="5" t="s">
        <v>16</v>
      </c>
      <c r="G34" s="5" t="s">
        <v>17</v>
      </c>
      <c r="H34" t="s">
        <v>31</v>
      </c>
      <c r="I34" s="4">
        <v>5300</v>
      </c>
      <c r="J34" s="5">
        <v>5</v>
      </c>
      <c r="K34" s="4">
        <f t="shared" si="0"/>
        <v>26500</v>
      </c>
      <c r="L34" s="4">
        <f t="shared" si="1"/>
        <v>7950</v>
      </c>
      <c r="M34" s="3">
        <v>0.3</v>
      </c>
    </row>
    <row r="35" spans="2:13" x14ac:dyDescent="0.25">
      <c r="B35" t="s">
        <v>13</v>
      </c>
      <c r="C35" s="1" t="s">
        <v>20</v>
      </c>
      <c r="D35" s="2">
        <v>44766</v>
      </c>
      <c r="E35" s="5" t="s">
        <v>15</v>
      </c>
      <c r="F35" s="5" t="s">
        <v>16</v>
      </c>
      <c r="G35" s="5" t="s">
        <v>17</v>
      </c>
      <c r="H35" t="s">
        <v>28</v>
      </c>
      <c r="I35" s="4">
        <v>1500</v>
      </c>
      <c r="J35" s="5">
        <v>3</v>
      </c>
      <c r="K35" s="4">
        <f t="shared" si="0"/>
        <v>4500</v>
      </c>
      <c r="L35" s="4">
        <f t="shared" si="1"/>
        <v>1800</v>
      </c>
      <c r="M35" s="3">
        <v>0.4</v>
      </c>
    </row>
    <row r="36" spans="2:13" x14ac:dyDescent="0.25">
      <c r="B36" t="s">
        <v>22</v>
      </c>
      <c r="C36" s="1" t="s">
        <v>20</v>
      </c>
      <c r="D36" s="2">
        <v>44766</v>
      </c>
      <c r="E36" s="5" t="s">
        <v>15</v>
      </c>
      <c r="F36" s="5" t="s">
        <v>16</v>
      </c>
      <c r="G36" s="5" t="s">
        <v>17</v>
      </c>
      <c r="H36" t="s">
        <v>32</v>
      </c>
      <c r="I36" s="4">
        <v>3200</v>
      </c>
      <c r="J36" s="5">
        <v>10</v>
      </c>
      <c r="K36" s="4">
        <f t="shared" si="0"/>
        <v>32000</v>
      </c>
      <c r="L36" s="4">
        <f t="shared" si="1"/>
        <v>6400</v>
      </c>
      <c r="M36" s="3">
        <v>0.2</v>
      </c>
    </row>
    <row r="37" spans="2:13" x14ac:dyDescent="0.25">
      <c r="B37" t="s">
        <v>13</v>
      </c>
      <c r="C37" s="1" t="s">
        <v>14</v>
      </c>
      <c r="D37" s="2">
        <v>44773</v>
      </c>
      <c r="E37" s="5" t="s">
        <v>15</v>
      </c>
      <c r="F37" s="5" t="s">
        <v>16</v>
      </c>
      <c r="G37" s="5" t="s">
        <v>17</v>
      </c>
      <c r="H37" t="s">
        <v>28</v>
      </c>
      <c r="I37" s="4">
        <v>1500</v>
      </c>
      <c r="J37" s="5">
        <v>8</v>
      </c>
      <c r="K37" s="4">
        <f t="shared" si="0"/>
        <v>12000</v>
      </c>
      <c r="L37" s="4">
        <f t="shared" si="1"/>
        <v>4800</v>
      </c>
      <c r="M37" s="3">
        <v>0.4</v>
      </c>
    </row>
    <row r="38" spans="2:13" x14ac:dyDescent="0.25">
      <c r="B38" t="s">
        <v>24</v>
      </c>
      <c r="C38" s="1" t="s">
        <v>14</v>
      </c>
      <c r="D38" s="2">
        <v>44780</v>
      </c>
      <c r="E38" s="5" t="s">
        <v>15</v>
      </c>
      <c r="F38" s="5" t="s">
        <v>16</v>
      </c>
      <c r="G38" s="5" t="s">
        <v>17</v>
      </c>
      <c r="H38" t="s">
        <v>19</v>
      </c>
      <c r="I38" s="4">
        <v>500</v>
      </c>
      <c r="J38" s="5">
        <v>12</v>
      </c>
      <c r="K38" s="4">
        <f t="shared" si="0"/>
        <v>6000</v>
      </c>
      <c r="L38" s="4">
        <f t="shared" si="1"/>
        <v>1500</v>
      </c>
      <c r="M38" s="3">
        <v>0.25</v>
      </c>
    </row>
    <row r="39" spans="2:13" x14ac:dyDescent="0.25">
      <c r="B39" t="s">
        <v>13</v>
      </c>
      <c r="C39" s="1" t="s">
        <v>20</v>
      </c>
      <c r="D39" s="2">
        <v>44787</v>
      </c>
      <c r="E39" s="5" t="s">
        <v>15</v>
      </c>
      <c r="F39" s="5" t="s">
        <v>16</v>
      </c>
      <c r="G39" s="5" t="s">
        <v>17</v>
      </c>
      <c r="H39" t="s">
        <v>25</v>
      </c>
      <c r="I39" s="4">
        <v>300</v>
      </c>
      <c r="J39" s="5">
        <v>8</v>
      </c>
      <c r="K39" s="4">
        <f t="shared" ref="K39:K70" si="2">I39*J39</f>
        <v>2400</v>
      </c>
      <c r="L39" s="4">
        <f t="shared" ref="L39:L70" si="3">K39*M39</f>
        <v>360</v>
      </c>
      <c r="M39" s="3">
        <v>0.15</v>
      </c>
    </row>
    <row r="40" spans="2:13" x14ac:dyDescent="0.25">
      <c r="B40" t="s">
        <v>27</v>
      </c>
      <c r="C40" s="1" t="s">
        <v>14</v>
      </c>
      <c r="D40" s="2">
        <v>44794</v>
      </c>
      <c r="E40" s="5" t="s">
        <v>15</v>
      </c>
      <c r="F40" s="5" t="s">
        <v>16</v>
      </c>
      <c r="G40" s="5" t="s">
        <v>17</v>
      </c>
      <c r="H40" t="s">
        <v>26</v>
      </c>
      <c r="I40" s="4">
        <v>1700</v>
      </c>
      <c r="J40" s="5">
        <v>10</v>
      </c>
      <c r="K40" s="4">
        <f t="shared" si="2"/>
        <v>17000</v>
      </c>
      <c r="L40" s="4">
        <f t="shared" si="3"/>
        <v>8500</v>
      </c>
      <c r="M40" s="3">
        <v>0.5</v>
      </c>
    </row>
    <row r="41" spans="2:13" x14ac:dyDescent="0.25">
      <c r="B41" t="s">
        <v>13</v>
      </c>
      <c r="C41" s="1" t="s">
        <v>20</v>
      </c>
      <c r="D41" s="2">
        <v>44801</v>
      </c>
      <c r="E41" s="5" t="s">
        <v>15</v>
      </c>
      <c r="F41" s="5" t="s">
        <v>16</v>
      </c>
      <c r="G41" s="5" t="s">
        <v>17</v>
      </c>
      <c r="H41" t="s">
        <v>30</v>
      </c>
      <c r="I41" s="4">
        <v>3400</v>
      </c>
      <c r="J41" s="5">
        <v>6</v>
      </c>
      <c r="K41" s="4">
        <f t="shared" si="2"/>
        <v>20400</v>
      </c>
      <c r="L41" s="4">
        <f t="shared" si="3"/>
        <v>7140</v>
      </c>
      <c r="M41" s="3">
        <v>0.35</v>
      </c>
    </row>
    <row r="42" spans="2:13" x14ac:dyDescent="0.25">
      <c r="B42" t="s">
        <v>13</v>
      </c>
      <c r="C42" s="1" t="s">
        <v>20</v>
      </c>
      <c r="D42" s="2">
        <v>44808</v>
      </c>
      <c r="E42" s="5" t="s">
        <v>15</v>
      </c>
      <c r="F42" s="5" t="s">
        <v>16</v>
      </c>
      <c r="G42" s="5" t="s">
        <v>17</v>
      </c>
      <c r="H42" t="s">
        <v>25</v>
      </c>
      <c r="I42" s="4">
        <v>300</v>
      </c>
      <c r="J42" s="5">
        <v>4</v>
      </c>
      <c r="K42" s="4">
        <f t="shared" si="2"/>
        <v>1200</v>
      </c>
      <c r="L42" s="4">
        <f t="shared" si="3"/>
        <v>180</v>
      </c>
      <c r="M42" s="3">
        <v>0.15</v>
      </c>
    </row>
    <row r="43" spans="2:13" x14ac:dyDescent="0.25">
      <c r="B43" t="s">
        <v>13</v>
      </c>
      <c r="C43" s="1" t="s">
        <v>20</v>
      </c>
      <c r="D43" s="2">
        <v>44815</v>
      </c>
      <c r="E43" s="5" t="s">
        <v>15</v>
      </c>
      <c r="F43" s="5" t="s">
        <v>16</v>
      </c>
      <c r="G43" s="5" t="s">
        <v>17</v>
      </c>
      <c r="H43" t="s">
        <v>19</v>
      </c>
      <c r="I43" s="4">
        <v>500</v>
      </c>
      <c r="J43" s="5">
        <v>9</v>
      </c>
      <c r="K43" s="4">
        <f t="shared" si="2"/>
        <v>4500</v>
      </c>
      <c r="L43" s="4">
        <f t="shared" si="3"/>
        <v>1125</v>
      </c>
      <c r="M43" s="3">
        <v>0.25</v>
      </c>
    </row>
    <row r="44" spans="2:13" x14ac:dyDescent="0.25">
      <c r="B44" t="s">
        <v>27</v>
      </c>
      <c r="C44" s="1" t="s">
        <v>20</v>
      </c>
      <c r="D44" s="2">
        <v>44822</v>
      </c>
      <c r="E44" s="5" t="s">
        <v>15</v>
      </c>
      <c r="F44" s="5" t="s">
        <v>16</v>
      </c>
      <c r="G44" s="5" t="s">
        <v>17</v>
      </c>
      <c r="H44" t="s">
        <v>32</v>
      </c>
      <c r="I44" s="4">
        <v>3200</v>
      </c>
      <c r="J44" s="5">
        <v>5</v>
      </c>
      <c r="K44" s="4">
        <f t="shared" si="2"/>
        <v>16000</v>
      </c>
      <c r="L44" s="4">
        <f t="shared" si="3"/>
        <v>3200</v>
      </c>
      <c r="M44" s="3">
        <v>0.2</v>
      </c>
    </row>
    <row r="45" spans="2:13" x14ac:dyDescent="0.25">
      <c r="B45" t="s">
        <v>13</v>
      </c>
      <c r="C45" s="1" t="s">
        <v>20</v>
      </c>
      <c r="D45" s="2">
        <v>44829</v>
      </c>
      <c r="E45" s="5" t="s">
        <v>15</v>
      </c>
      <c r="F45" s="5" t="s">
        <v>16</v>
      </c>
      <c r="G45" s="5" t="s">
        <v>17</v>
      </c>
      <c r="H45" t="s">
        <v>19</v>
      </c>
      <c r="I45" s="4">
        <v>500</v>
      </c>
      <c r="J45" s="5">
        <v>1</v>
      </c>
      <c r="K45" s="4">
        <f t="shared" si="2"/>
        <v>500</v>
      </c>
      <c r="L45" s="4">
        <f t="shared" si="3"/>
        <v>125</v>
      </c>
      <c r="M45" s="3">
        <v>0.25</v>
      </c>
    </row>
    <row r="46" spans="2:13" x14ac:dyDescent="0.25">
      <c r="B46" t="s">
        <v>27</v>
      </c>
      <c r="C46" s="1" t="s">
        <v>20</v>
      </c>
      <c r="D46" s="2">
        <v>44836</v>
      </c>
      <c r="E46" s="5" t="s">
        <v>15</v>
      </c>
      <c r="F46" s="5" t="s">
        <v>16</v>
      </c>
      <c r="G46" s="5" t="s">
        <v>17</v>
      </c>
      <c r="H46" t="s">
        <v>26</v>
      </c>
      <c r="I46" s="4">
        <v>1700</v>
      </c>
      <c r="J46" s="5">
        <v>6</v>
      </c>
      <c r="K46" s="4">
        <f t="shared" si="2"/>
        <v>10200</v>
      </c>
      <c r="L46" s="4">
        <f t="shared" si="3"/>
        <v>5100</v>
      </c>
      <c r="M46" s="3">
        <v>0.5</v>
      </c>
    </row>
    <row r="47" spans="2:13" x14ac:dyDescent="0.25">
      <c r="B47" t="s">
        <v>13</v>
      </c>
      <c r="C47" s="1" t="s">
        <v>20</v>
      </c>
      <c r="D47" s="2">
        <v>44843</v>
      </c>
      <c r="E47" s="5" t="s">
        <v>15</v>
      </c>
      <c r="F47" s="5" t="s">
        <v>16</v>
      </c>
      <c r="G47" s="5" t="s">
        <v>17</v>
      </c>
      <c r="H47" t="s">
        <v>18</v>
      </c>
      <c r="I47" s="4">
        <v>8902</v>
      </c>
      <c r="J47" s="5">
        <v>4</v>
      </c>
      <c r="K47" s="4">
        <f t="shared" si="2"/>
        <v>35608</v>
      </c>
      <c r="L47" s="4">
        <f t="shared" si="3"/>
        <v>12462.8</v>
      </c>
      <c r="M47" s="3">
        <v>0.35</v>
      </c>
    </row>
    <row r="48" spans="2:13" x14ac:dyDescent="0.25">
      <c r="B48" t="s">
        <v>22</v>
      </c>
      <c r="C48" s="1" t="s">
        <v>20</v>
      </c>
      <c r="D48" s="2">
        <v>44850</v>
      </c>
      <c r="E48" s="5" t="s">
        <v>15</v>
      </c>
      <c r="F48" s="5" t="s">
        <v>16</v>
      </c>
      <c r="G48" s="5" t="s">
        <v>17</v>
      </c>
      <c r="H48" t="s">
        <v>29</v>
      </c>
      <c r="I48" s="4">
        <v>5340</v>
      </c>
      <c r="J48" s="5">
        <v>1</v>
      </c>
      <c r="K48" s="4">
        <f t="shared" si="2"/>
        <v>5340</v>
      </c>
      <c r="L48" s="4">
        <f t="shared" si="3"/>
        <v>1602</v>
      </c>
      <c r="M48" s="3">
        <v>0.3</v>
      </c>
    </row>
    <row r="49" spans="2:13" x14ac:dyDescent="0.25">
      <c r="B49" t="s">
        <v>13</v>
      </c>
      <c r="C49" s="1" t="s">
        <v>20</v>
      </c>
      <c r="D49" s="2">
        <v>44857</v>
      </c>
      <c r="E49" s="5" t="s">
        <v>15</v>
      </c>
      <c r="F49" s="5" t="s">
        <v>16</v>
      </c>
      <c r="G49" s="5" t="s">
        <v>17</v>
      </c>
      <c r="H49" t="s">
        <v>18</v>
      </c>
      <c r="I49" s="4">
        <v>8902</v>
      </c>
      <c r="J49" s="5">
        <v>8</v>
      </c>
      <c r="K49" s="4">
        <f t="shared" si="2"/>
        <v>71216</v>
      </c>
      <c r="L49" s="4">
        <f t="shared" si="3"/>
        <v>24925.599999999999</v>
      </c>
      <c r="M49" s="3">
        <v>0.35</v>
      </c>
    </row>
    <row r="50" spans="2:13" x14ac:dyDescent="0.25">
      <c r="B50" t="s">
        <v>27</v>
      </c>
      <c r="C50" s="1" t="s">
        <v>14</v>
      </c>
      <c r="D50" s="2">
        <v>44864</v>
      </c>
      <c r="E50" s="5" t="s">
        <v>15</v>
      </c>
      <c r="F50" s="5" t="s">
        <v>16</v>
      </c>
      <c r="G50" s="5" t="s">
        <v>17</v>
      </c>
      <c r="H50" t="s">
        <v>19</v>
      </c>
      <c r="I50" s="4">
        <v>500</v>
      </c>
      <c r="J50" s="5">
        <v>5</v>
      </c>
      <c r="K50" s="4">
        <f t="shared" si="2"/>
        <v>2500</v>
      </c>
      <c r="L50" s="4">
        <f t="shared" si="3"/>
        <v>625</v>
      </c>
      <c r="M50" s="3">
        <v>0.25</v>
      </c>
    </row>
    <row r="51" spans="2:13" x14ac:dyDescent="0.25">
      <c r="B51" t="s">
        <v>34</v>
      </c>
      <c r="C51" s="1" t="s">
        <v>20</v>
      </c>
      <c r="D51" s="2">
        <v>44871</v>
      </c>
      <c r="E51" s="5" t="s">
        <v>15</v>
      </c>
      <c r="F51" s="5" t="s">
        <v>16</v>
      </c>
      <c r="G51" s="5" t="s">
        <v>17</v>
      </c>
      <c r="H51" t="s">
        <v>21</v>
      </c>
      <c r="I51" s="4">
        <v>1200</v>
      </c>
      <c r="J51" s="5">
        <v>2</v>
      </c>
      <c r="K51" s="4">
        <f t="shared" si="2"/>
        <v>2400</v>
      </c>
      <c r="L51" s="4">
        <f t="shared" si="3"/>
        <v>720</v>
      </c>
      <c r="M51" s="3">
        <v>0.3</v>
      </c>
    </row>
    <row r="52" spans="2:13" x14ac:dyDescent="0.25">
      <c r="B52" t="s">
        <v>24</v>
      </c>
      <c r="C52" s="1" t="s">
        <v>14</v>
      </c>
      <c r="D52" s="2">
        <v>44878</v>
      </c>
      <c r="E52" s="5" t="s">
        <v>15</v>
      </c>
      <c r="F52" s="5" t="s">
        <v>16</v>
      </c>
      <c r="G52" s="5" t="s">
        <v>17</v>
      </c>
      <c r="H52" t="s">
        <v>35</v>
      </c>
      <c r="I52" s="4">
        <v>4500</v>
      </c>
      <c r="J52" s="5">
        <v>5</v>
      </c>
      <c r="K52" s="4">
        <f t="shared" si="2"/>
        <v>22500</v>
      </c>
      <c r="L52" s="4">
        <f t="shared" si="3"/>
        <v>5625</v>
      </c>
      <c r="M52" s="3">
        <v>0.25</v>
      </c>
    </row>
    <row r="53" spans="2:13" x14ac:dyDescent="0.25">
      <c r="B53" t="s">
        <v>13</v>
      </c>
      <c r="C53" s="1" t="s">
        <v>20</v>
      </c>
      <c r="D53" s="2">
        <v>44885</v>
      </c>
      <c r="E53" s="5" t="s">
        <v>15</v>
      </c>
      <c r="F53" s="5" t="s">
        <v>16</v>
      </c>
      <c r="G53" s="5" t="s">
        <v>17</v>
      </c>
      <c r="H53" t="s">
        <v>18</v>
      </c>
      <c r="I53" s="4">
        <v>8902</v>
      </c>
      <c r="J53" s="5">
        <v>8</v>
      </c>
      <c r="K53" s="4">
        <f t="shared" si="2"/>
        <v>71216</v>
      </c>
      <c r="L53" s="4">
        <f t="shared" si="3"/>
        <v>24925.599999999999</v>
      </c>
      <c r="M53" s="3">
        <v>0.35</v>
      </c>
    </row>
    <row r="54" spans="2:13" x14ac:dyDescent="0.25">
      <c r="B54" t="s">
        <v>34</v>
      </c>
      <c r="C54" s="1" t="s">
        <v>20</v>
      </c>
      <c r="D54" s="2">
        <v>44892</v>
      </c>
      <c r="E54" s="5" t="s">
        <v>15</v>
      </c>
      <c r="F54" s="5" t="s">
        <v>16</v>
      </c>
      <c r="G54" s="5" t="s">
        <v>17</v>
      </c>
      <c r="H54" t="s">
        <v>31</v>
      </c>
      <c r="I54" s="4">
        <v>5300</v>
      </c>
      <c r="J54" s="5">
        <v>1</v>
      </c>
      <c r="K54" s="4">
        <f t="shared" si="2"/>
        <v>5300</v>
      </c>
      <c r="L54" s="4">
        <f t="shared" si="3"/>
        <v>1590</v>
      </c>
      <c r="M54" s="3">
        <v>0.3</v>
      </c>
    </row>
    <row r="55" spans="2:13" x14ac:dyDescent="0.25">
      <c r="B55" t="s">
        <v>24</v>
      </c>
      <c r="C55" s="1" t="s">
        <v>20</v>
      </c>
      <c r="D55" s="2">
        <v>44899</v>
      </c>
      <c r="E55" s="5" t="s">
        <v>15</v>
      </c>
      <c r="F55" s="5" t="s">
        <v>16</v>
      </c>
      <c r="G55" s="5" t="s">
        <v>17</v>
      </c>
      <c r="H55" t="s">
        <v>31</v>
      </c>
      <c r="I55" s="4">
        <v>5300</v>
      </c>
      <c r="J55" s="5">
        <v>1</v>
      </c>
      <c r="K55" s="4">
        <f t="shared" si="2"/>
        <v>5300</v>
      </c>
      <c r="L55" s="4">
        <f t="shared" si="3"/>
        <v>1590</v>
      </c>
      <c r="M55" s="3">
        <v>0.3</v>
      </c>
    </row>
    <row r="56" spans="2:13" x14ac:dyDescent="0.25">
      <c r="B56" t="s">
        <v>13</v>
      </c>
      <c r="C56" s="1" t="s">
        <v>20</v>
      </c>
      <c r="D56" s="2">
        <v>44906</v>
      </c>
      <c r="E56" s="5" t="s">
        <v>15</v>
      </c>
      <c r="F56" s="5" t="s">
        <v>16</v>
      </c>
      <c r="G56" s="5" t="s">
        <v>17</v>
      </c>
      <c r="H56" t="s">
        <v>33</v>
      </c>
      <c r="I56" s="4">
        <v>4600</v>
      </c>
      <c r="J56" s="5">
        <v>8</v>
      </c>
      <c r="K56" s="4">
        <f t="shared" si="2"/>
        <v>36800</v>
      </c>
      <c r="L56" s="4">
        <f t="shared" si="3"/>
        <v>9200</v>
      </c>
      <c r="M56" s="3">
        <v>0.25</v>
      </c>
    </row>
    <row r="57" spans="2:13" x14ac:dyDescent="0.25">
      <c r="B57" t="s">
        <v>22</v>
      </c>
      <c r="C57" s="1" t="s">
        <v>14</v>
      </c>
      <c r="D57" s="2">
        <v>44913</v>
      </c>
      <c r="E57" s="5" t="s">
        <v>15</v>
      </c>
      <c r="F57" s="5" t="s">
        <v>16</v>
      </c>
      <c r="G57" s="5" t="s">
        <v>17</v>
      </c>
      <c r="H57" t="s">
        <v>32</v>
      </c>
      <c r="I57" s="4">
        <v>3200</v>
      </c>
      <c r="J57" s="5">
        <v>6</v>
      </c>
      <c r="K57" s="4">
        <f t="shared" si="2"/>
        <v>19200</v>
      </c>
      <c r="L57" s="4">
        <f t="shared" si="3"/>
        <v>3840</v>
      </c>
      <c r="M57" s="3">
        <v>0.2</v>
      </c>
    </row>
    <row r="58" spans="2:13" x14ac:dyDescent="0.25">
      <c r="B58" t="s">
        <v>13</v>
      </c>
      <c r="C58" s="1" t="s">
        <v>14</v>
      </c>
      <c r="D58" s="2">
        <v>44920</v>
      </c>
      <c r="E58" s="5" t="s">
        <v>15</v>
      </c>
      <c r="F58" s="5" t="s">
        <v>16</v>
      </c>
      <c r="G58" s="5" t="s">
        <v>17</v>
      </c>
      <c r="H58" t="s">
        <v>23</v>
      </c>
      <c r="I58" s="4">
        <v>5130</v>
      </c>
      <c r="J58" s="5">
        <v>5</v>
      </c>
      <c r="K58" s="4">
        <f t="shared" si="2"/>
        <v>25650</v>
      </c>
      <c r="L58" s="4">
        <f t="shared" si="3"/>
        <v>10260</v>
      </c>
      <c r="M58" s="3">
        <v>0.4</v>
      </c>
    </row>
    <row r="59" spans="2:13" x14ac:dyDescent="0.25">
      <c r="B59" t="s">
        <v>22</v>
      </c>
      <c r="C59" s="1" t="s">
        <v>20</v>
      </c>
      <c r="D59" s="2">
        <v>44927</v>
      </c>
      <c r="E59" s="5" t="s">
        <v>15</v>
      </c>
      <c r="F59" s="5" t="s">
        <v>16</v>
      </c>
      <c r="G59" s="5" t="s">
        <v>17</v>
      </c>
      <c r="H59" t="s">
        <v>35</v>
      </c>
      <c r="I59" s="4">
        <v>4500</v>
      </c>
      <c r="J59" s="5">
        <v>11</v>
      </c>
      <c r="K59" s="4">
        <f t="shared" si="2"/>
        <v>49500</v>
      </c>
      <c r="L59" s="4">
        <f t="shared" si="3"/>
        <v>12375</v>
      </c>
      <c r="M59" s="3">
        <v>0.25</v>
      </c>
    </row>
    <row r="60" spans="2:13" x14ac:dyDescent="0.25">
      <c r="B60" t="s">
        <v>34</v>
      </c>
      <c r="C60" s="1" t="s">
        <v>20</v>
      </c>
      <c r="D60" s="2">
        <v>44934</v>
      </c>
      <c r="E60" s="5" t="s">
        <v>15</v>
      </c>
      <c r="F60" s="5" t="s">
        <v>16</v>
      </c>
      <c r="G60" s="5" t="s">
        <v>17</v>
      </c>
      <c r="H60" t="s">
        <v>25</v>
      </c>
      <c r="I60" s="4">
        <v>300</v>
      </c>
      <c r="J60" s="5">
        <v>4</v>
      </c>
      <c r="K60" s="4">
        <f t="shared" si="2"/>
        <v>1200</v>
      </c>
      <c r="L60" s="4">
        <f t="shared" si="3"/>
        <v>180</v>
      </c>
      <c r="M60" s="3">
        <v>0.15</v>
      </c>
    </row>
    <row r="61" spans="2:13" x14ac:dyDescent="0.25">
      <c r="B61" t="s">
        <v>13</v>
      </c>
      <c r="C61" s="1" t="s">
        <v>14</v>
      </c>
      <c r="D61" s="2">
        <v>44941</v>
      </c>
      <c r="E61" s="5" t="s">
        <v>15</v>
      </c>
      <c r="F61" s="5" t="s">
        <v>16</v>
      </c>
      <c r="G61" s="5" t="s">
        <v>17</v>
      </c>
      <c r="H61" t="s">
        <v>18</v>
      </c>
      <c r="I61" s="4">
        <v>8902</v>
      </c>
      <c r="J61" s="5">
        <v>3</v>
      </c>
      <c r="K61" s="4">
        <f t="shared" si="2"/>
        <v>26706</v>
      </c>
      <c r="L61" s="4">
        <f t="shared" si="3"/>
        <v>9347.0999999999985</v>
      </c>
      <c r="M61" s="3">
        <v>0.35</v>
      </c>
    </row>
    <row r="62" spans="2:13" x14ac:dyDescent="0.25">
      <c r="B62" t="s">
        <v>13</v>
      </c>
      <c r="C62" s="1" t="s">
        <v>14</v>
      </c>
      <c r="D62" s="2">
        <v>44948</v>
      </c>
      <c r="E62" s="5" t="s">
        <v>15</v>
      </c>
      <c r="F62" s="5" t="s">
        <v>16</v>
      </c>
      <c r="G62" s="5" t="s">
        <v>17</v>
      </c>
      <c r="H62" t="s">
        <v>33</v>
      </c>
      <c r="I62" s="4">
        <v>4600</v>
      </c>
      <c r="J62" s="5">
        <v>12</v>
      </c>
      <c r="K62" s="4">
        <f t="shared" si="2"/>
        <v>55200</v>
      </c>
      <c r="L62" s="4">
        <f t="shared" si="3"/>
        <v>13800</v>
      </c>
      <c r="M62" s="3">
        <v>0.25</v>
      </c>
    </row>
    <row r="63" spans="2:13" x14ac:dyDescent="0.25">
      <c r="B63" t="s">
        <v>13</v>
      </c>
      <c r="C63" s="1" t="s">
        <v>14</v>
      </c>
      <c r="D63" s="2">
        <v>44955</v>
      </c>
      <c r="E63" s="5" t="s">
        <v>15</v>
      </c>
      <c r="F63" s="5" t="s">
        <v>16</v>
      </c>
      <c r="G63" s="5" t="s">
        <v>17</v>
      </c>
      <c r="H63" t="s">
        <v>30</v>
      </c>
      <c r="I63" s="4">
        <v>3400</v>
      </c>
      <c r="J63" s="5">
        <v>1</v>
      </c>
      <c r="K63" s="4">
        <f t="shared" si="2"/>
        <v>3400</v>
      </c>
      <c r="L63" s="4">
        <f t="shared" si="3"/>
        <v>1190</v>
      </c>
      <c r="M63" s="3">
        <v>0.35</v>
      </c>
    </row>
    <row r="64" spans="2:13" x14ac:dyDescent="0.25">
      <c r="B64" t="s">
        <v>34</v>
      </c>
      <c r="C64" s="1" t="s">
        <v>20</v>
      </c>
      <c r="D64" s="2">
        <v>44962</v>
      </c>
      <c r="E64" s="5" t="s">
        <v>15</v>
      </c>
      <c r="F64" s="5" t="s">
        <v>16</v>
      </c>
      <c r="G64" s="5" t="s">
        <v>17</v>
      </c>
      <c r="H64" t="s">
        <v>29</v>
      </c>
      <c r="I64" s="4">
        <v>5340</v>
      </c>
      <c r="J64" s="5">
        <v>8</v>
      </c>
      <c r="K64" s="4">
        <f t="shared" si="2"/>
        <v>42720</v>
      </c>
      <c r="L64" s="4">
        <f t="shared" si="3"/>
        <v>12816</v>
      </c>
      <c r="M64" s="3">
        <v>0.3</v>
      </c>
    </row>
    <row r="65" spans="2:13" x14ac:dyDescent="0.25">
      <c r="B65" t="s">
        <v>13</v>
      </c>
      <c r="C65" s="1" t="s">
        <v>14</v>
      </c>
      <c r="D65" s="2">
        <v>44969</v>
      </c>
      <c r="E65" s="5" t="s">
        <v>15</v>
      </c>
      <c r="F65" s="5" t="s">
        <v>16</v>
      </c>
      <c r="G65" s="5" t="s">
        <v>17</v>
      </c>
      <c r="H65" t="s">
        <v>26</v>
      </c>
      <c r="I65" s="4">
        <v>1700</v>
      </c>
      <c r="J65" s="5">
        <v>12</v>
      </c>
      <c r="K65" s="4">
        <f t="shared" si="2"/>
        <v>20400</v>
      </c>
      <c r="L65" s="4">
        <f t="shared" si="3"/>
        <v>10200</v>
      </c>
      <c r="M65" s="3">
        <v>0.5</v>
      </c>
    </row>
    <row r="66" spans="2:13" x14ac:dyDescent="0.25">
      <c r="B66" t="s">
        <v>27</v>
      </c>
      <c r="C66" s="1" t="s">
        <v>14</v>
      </c>
      <c r="D66" s="2">
        <v>44976</v>
      </c>
      <c r="E66" s="5" t="s">
        <v>15</v>
      </c>
      <c r="F66" s="5" t="s">
        <v>16</v>
      </c>
      <c r="G66" s="5" t="s">
        <v>17</v>
      </c>
      <c r="H66" t="s">
        <v>32</v>
      </c>
      <c r="I66" s="4">
        <v>3200</v>
      </c>
      <c r="J66" s="5">
        <v>12</v>
      </c>
      <c r="K66" s="4">
        <f t="shared" si="2"/>
        <v>38400</v>
      </c>
      <c r="L66" s="4">
        <f t="shared" si="3"/>
        <v>7680</v>
      </c>
      <c r="M66" s="3">
        <v>0.2</v>
      </c>
    </row>
    <row r="67" spans="2:13" x14ac:dyDescent="0.25">
      <c r="B67" t="s">
        <v>27</v>
      </c>
      <c r="C67" s="1" t="s">
        <v>20</v>
      </c>
      <c r="D67" s="2">
        <v>44983</v>
      </c>
      <c r="E67" s="5" t="s">
        <v>15</v>
      </c>
      <c r="F67" s="5" t="s">
        <v>16</v>
      </c>
      <c r="G67" s="5" t="s">
        <v>17</v>
      </c>
      <c r="H67" t="s">
        <v>19</v>
      </c>
      <c r="I67" s="4">
        <v>500</v>
      </c>
      <c r="J67" s="5">
        <v>10</v>
      </c>
      <c r="K67" s="4">
        <f t="shared" si="2"/>
        <v>5000</v>
      </c>
      <c r="L67" s="4">
        <f t="shared" si="3"/>
        <v>1250</v>
      </c>
      <c r="M67" s="3">
        <v>0.25</v>
      </c>
    </row>
    <row r="68" spans="2:13" x14ac:dyDescent="0.25">
      <c r="B68" t="s">
        <v>27</v>
      </c>
      <c r="C68" s="1" t="s">
        <v>20</v>
      </c>
      <c r="D68" s="2">
        <v>44990</v>
      </c>
      <c r="E68" s="5" t="s">
        <v>15</v>
      </c>
      <c r="F68" s="5" t="s">
        <v>16</v>
      </c>
      <c r="G68" s="5" t="s">
        <v>17</v>
      </c>
      <c r="H68" t="s">
        <v>31</v>
      </c>
      <c r="I68" s="4">
        <v>5300</v>
      </c>
      <c r="J68" s="5">
        <v>10</v>
      </c>
      <c r="K68" s="4">
        <f t="shared" si="2"/>
        <v>53000</v>
      </c>
      <c r="L68" s="4">
        <f t="shared" si="3"/>
        <v>15900</v>
      </c>
      <c r="M68" s="3">
        <v>0.3</v>
      </c>
    </row>
    <row r="69" spans="2:13" x14ac:dyDescent="0.25">
      <c r="B69" t="s">
        <v>13</v>
      </c>
      <c r="C69" s="1" t="s">
        <v>20</v>
      </c>
      <c r="D69" s="2">
        <v>44997</v>
      </c>
      <c r="E69" s="5" t="s">
        <v>15</v>
      </c>
      <c r="F69" s="5" t="s">
        <v>16</v>
      </c>
      <c r="G69" s="5" t="s">
        <v>17</v>
      </c>
      <c r="H69" t="s">
        <v>32</v>
      </c>
      <c r="I69" s="4">
        <v>3200</v>
      </c>
      <c r="J69" s="5">
        <v>7</v>
      </c>
      <c r="K69" s="4">
        <f t="shared" si="2"/>
        <v>22400</v>
      </c>
      <c r="L69" s="4">
        <f t="shared" si="3"/>
        <v>4480</v>
      </c>
      <c r="M69" s="3">
        <v>0.2</v>
      </c>
    </row>
    <row r="70" spans="2:13" x14ac:dyDescent="0.25">
      <c r="B70" t="s">
        <v>34</v>
      </c>
      <c r="C70" s="1" t="s">
        <v>14</v>
      </c>
      <c r="D70" s="2">
        <v>45004</v>
      </c>
      <c r="E70" s="5" t="s">
        <v>15</v>
      </c>
      <c r="F70" s="5" t="s">
        <v>16</v>
      </c>
      <c r="G70" s="5" t="s">
        <v>17</v>
      </c>
      <c r="H70" t="s">
        <v>19</v>
      </c>
      <c r="I70" s="4">
        <v>500</v>
      </c>
      <c r="J70" s="5">
        <v>15</v>
      </c>
      <c r="K70" s="4">
        <f t="shared" si="2"/>
        <v>7500</v>
      </c>
      <c r="L70" s="4">
        <f t="shared" si="3"/>
        <v>1875</v>
      </c>
      <c r="M70" s="3">
        <v>0.25</v>
      </c>
    </row>
    <row r="71" spans="2:13" x14ac:dyDescent="0.25">
      <c r="B71" t="s">
        <v>27</v>
      </c>
      <c r="C71" s="1" t="s">
        <v>14</v>
      </c>
      <c r="D71" s="2">
        <v>45011</v>
      </c>
      <c r="E71" s="5" t="s">
        <v>15</v>
      </c>
      <c r="F71" s="5" t="s">
        <v>16</v>
      </c>
      <c r="G71" s="5" t="s">
        <v>17</v>
      </c>
      <c r="H71" t="s">
        <v>32</v>
      </c>
      <c r="I71" s="4">
        <v>3200</v>
      </c>
      <c r="J71" s="5">
        <v>10</v>
      </c>
      <c r="K71" s="4">
        <f t="shared" ref="K71:K93" si="4">I71*J71</f>
        <v>32000</v>
      </c>
      <c r="L71" s="4">
        <f t="shared" ref="L71:L93" si="5">K71*M71</f>
        <v>6400</v>
      </c>
      <c r="M71" s="3">
        <v>0.2</v>
      </c>
    </row>
    <row r="72" spans="2:13" x14ac:dyDescent="0.25">
      <c r="B72" t="s">
        <v>13</v>
      </c>
      <c r="C72" s="1" t="s">
        <v>20</v>
      </c>
      <c r="D72" s="2">
        <v>45018</v>
      </c>
      <c r="E72" s="5" t="s">
        <v>15</v>
      </c>
      <c r="F72" s="5" t="s">
        <v>16</v>
      </c>
      <c r="G72" s="5" t="s">
        <v>17</v>
      </c>
      <c r="H72" t="s">
        <v>35</v>
      </c>
      <c r="I72" s="4">
        <v>4500</v>
      </c>
      <c r="J72" s="5">
        <v>8</v>
      </c>
      <c r="K72" s="4">
        <f t="shared" si="4"/>
        <v>36000</v>
      </c>
      <c r="L72" s="4">
        <f t="shared" si="5"/>
        <v>9000</v>
      </c>
      <c r="M72" s="3">
        <v>0.25</v>
      </c>
    </row>
    <row r="73" spans="2:13" x14ac:dyDescent="0.25">
      <c r="B73" t="s">
        <v>27</v>
      </c>
      <c r="C73" s="1" t="s">
        <v>20</v>
      </c>
      <c r="D73" s="2">
        <v>45025</v>
      </c>
      <c r="E73" s="5" t="s">
        <v>15</v>
      </c>
      <c r="F73" s="5" t="s">
        <v>16</v>
      </c>
      <c r="G73" s="5" t="s">
        <v>17</v>
      </c>
      <c r="H73" t="s">
        <v>35</v>
      </c>
      <c r="I73" s="4">
        <v>4500</v>
      </c>
      <c r="J73" s="5">
        <v>4</v>
      </c>
      <c r="K73" s="4">
        <f t="shared" si="4"/>
        <v>18000</v>
      </c>
      <c r="L73" s="4">
        <f t="shared" si="5"/>
        <v>4500</v>
      </c>
      <c r="M73" s="3">
        <v>0.25</v>
      </c>
    </row>
    <row r="74" spans="2:13" x14ac:dyDescent="0.25">
      <c r="B74" t="s">
        <v>22</v>
      </c>
      <c r="C74" s="1" t="s">
        <v>20</v>
      </c>
      <c r="D74" s="2">
        <v>45032</v>
      </c>
      <c r="E74" s="5" t="s">
        <v>15</v>
      </c>
      <c r="F74" s="5" t="s">
        <v>16</v>
      </c>
      <c r="G74" s="5" t="s">
        <v>17</v>
      </c>
      <c r="H74" t="s">
        <v>35</v>
      </c>
      <c r="I74" s="4">
        <v>4500</v>
      </c>
      <c r="J74" s="5">
        <v>5</v>
      </c>
      <c r="K74" s="4">
        <f t="shared" si="4"/>
        <v>22500</v>
      </c>
      <c r="L74" s="4">
        <f t="shared" si="5"/>
        <v>5625</v>
      </c>
      <c r="M74" s="3">
        <v>0.25</v>
      </c>
    </row>
    <row r="75" spans="2:13" x14ac:dyDescent="0.25">
      <c r="B75" t="s">
        <v>34</v>
      </c>
      <c r="C75" s="1" t="s">
        <v>20</v>
      </c>
      <c r="D75" s="2">
        <v>45039</v>
      </c>
      <c r="E75" s="5" t="s">
        <v>15</v>
      </c>
      <c r="F75" s="5" t="s">
        <v>16</v>
      </c>
      <c r="G75" s="5" t="s">
        <v>17</v>
      </c>
      <c r="H75" t="s">
        <v>35</v>
      </c>
      <c r="I75" s="4">
        <v>4500</v>
      </c>
      <c r="J75" s="5">
        <v>6</v>
      </c>
      <c r="K75" s="4">
        <f t="shared" si="4"/>
        <v>27000</v>
      </c>
      <c r="L75" s="4">
        <f t="shared" si="5"/>
        <v>6750</v>
      </c>
      <c r="M75" s="3">
        <v>0.25</v>
      </c>
    </row>
    <row r="76" spans="2:13" x14ac:dyDescent="0.25">
      <c r="B76" t="s">
        <v>22</v>
      </c>
      <c r="C76" s="1" t="s">
        <v>20</v>
      </c>
      <c r="D76" s="2">
        <v>45046</v>
      </c>
      <c r="E76" s="5" t="s">
        <v>15</v>
      </c>
      <c r="F76" s="5" t="s">
        <v>16</v>
      </c>
      <c r="G76" s="5" t="s">
        <v>17</v>
      </c>
      <c r="H76" t="s">
        <v>21</v>
      </c>
      <c r="I76" s="4">
        <v>1200</v>
      </c>
      <c r="J76" s="5">
        <v>4</v>
      </c>
      <c r="K76" s="4">
        <f t="shared" si="4"/>
        <v>4800</v>
      </c>
      <c r="L76" s="4">
        <f t="shared" si="5"/>
        <v>1440</v>
      </c>
      <c r="M76" s="3">
        <v>0.3</v>
      </c>
    </row>
    <row r="77" spans="2:13" x14ac:dyDescent="0.25">
      <c r="B77" t="s">
        <v>24</v>
      </c>
      <c r="C77" s="1" t="s">
        <v>20</v>
      </c>
      <c r="D77" s="2">
        <v>45053</v>
      </c>
      <c r="E77" s="5" t="s">
        <v>15</v>
      </c>
      <c r="F77" s="5" t="s">
        <v>16</v>
      </c>
      <c r="G77" s="5" t="s">
        <v>17</v>
      </c>
      <c r="H77" t="s">
        <v>30</v>
      </c>
      <c r="I77" s="4">
        <v>3400</v>
      </c>
      <c r="J77" s="5">
        <v>1</v>
      </c>
      <c r="K77" s="4">
        <f t="shared" si="4"/>
        <v>3400</v>
      </c>
      <c r="L77" s="4">
        <f t="shared" si="5"/>
        <v>1190</v>
      </c>
      <c r="M77" s="3">
        <v>0.35</v>
      </c>
    </row>
    <row r="78" spans="2:13" x14ac:dyDescent="0.25">
      <c r="B78" t="s">
        <v>27</v>
      </c>
      <c r="C78" s="1" t="s">
        <v>14</v>
      </c>
      <c r="D78" s="2">
        <v>45060</v>
      </c>
      <c r="E78" s="5" t="s">
        <v>15</v>
      </c>
      <c r="F78" s="5" t="s">
        <v>16</v>
      </c>
      <c r="G78" s="5" t="s">
        <v>17</v>
      </c>
      <c r="H78" t="s">
        <v>19</v>
      </c>
      <c r="I78" s="4">
        <v>500</v>
      </c>
      <c r="J78" s="5">
        <v>10</v>
      </c>
      <c r="K78" s="4">
        <f t="shared" si="4"/>
        <v>5000</v>
      </c>
      <c r="L78" s="4">
        <f t="shared" si="5"/>
        <v>1250</v>
      </c>
      <c r="M78" s="3">
        <v>0.25</v>
      </c>
    </row>
    <row r="79" spans="2:13" x14ac:dyDescent="0.25">
      <c r="B79" t="s">
        <v>27</v>
      </c>
      <c r="C79" s="1" t="s">
        <v>20</v>
      </c>
      <c r="D79" s="2">
        <v>45067</v>
      </c>
      <c r="E79" s="5" t="s">
        <v>15</v>
      </c>
      <c r="F79" s="5" t="s">
        <v>16</v>
      </c>
      <c r="G79" s="5" t="s">
        <v>17</v>
      </c>
      <c r="H79" t="s">
        <v>30</v>
      </c>
      <c r="I79" s="4">
        <v>3400</v>
      </c>
      <c r="J79" s="5">
        <v>8</v>
      </c>
      <c r="K79" s="4">
        <f t="shared" si="4"/>
        <v>27200</v>
      </c>
      <c r="L79" s="4">
        <f t="shared" si="5"/>
        <v>9520</v>
      </c>
      <c r="M79" s="3">
        <v>0.35</v>
      </c>
    </row>
    <row r="80" spans="2:13" x14ac:dyDescent="0.25">
      <c r="B80" t="s">
        <v>13</v>
      </c>
      <c r="C80" s="1" t="s">
        <v>20</v>
      </c>
      <c r="D80" s="2">
        <v>45074</v>
      </c>
      <c r="E80" s="5" t="s">
        <v>15</v>
      </c>
      <c r="F80" s="5" t="s">
        <v>16</v>
      </c>
      <c r="G80" s="5" t="s">
        <v>17</v>
      </c>
      <c r="H80" t="s">
        <v>33</v>
      </c>
      <c r="I80" s="4">
        <v>4600</v>
      </c>
      <c r="J80" s="5">
        <v>12</v>
      </c>
      <c r="K80" s="4">
        <f t="shared" si="4"/>
        <v>55200</v>
      </c>
      <c r="L80" s="4">
        <f t="shared" si="5"/>
        <v>13800</v>
      </c>
      <c r="M80" s="3">
        <v>0.25</v>
      </c>
    </row>
    <row r="81" spans="2:13" x14ac:dyDescent="0.25">
      <c r="B81" t="s">
        <v>27</v>
      </c>
      <c r="C81" s="1" t="s">
        <v>14</v>
      </c>
      <c r="D81" s="2">
        <v>45081</v>
      </c>
      <c r="E81" s="5" t="s">
        <v>15</v>
      </c>
      <c r="F81" s="5" t="s">
        <v>16</v>
      </c>
      <c r="G81" s="5" t="s">
        <v>17</v>
      </c>
      <c r="H81" t="s">
        <v>19</v>
      </c>
      <c r="I81" s="4">
        <v>500</v>
      </c>
      <c r="J81" s="5">
        <v>10</v>
      </c>
      <c r="K81" s="4">
        <f t="shared" si="4"/>
        <v>5000</v>
      </c>
      <c r="L81" s="4">
        <f t="shared" si="5"/>
        <v>1250</v>
      </c>
      <c r="M81" s="3">
        <v>0.25</v>
      </c>
    </row>
    <row r="82" spans="2:13" x14ac:dyDescent="0.25">
      <c r="B82" t="s">
        <v>24</v>
      </c>
      <c r="C82" s="1" t="s">
        <v>20</v>
      </c>
      <c r="D82" s="2">
        <v>45088</v>
      </c>
      <c r="E82" s="5" t="s">
        <v>15</v>
      </c>
      <c r="F82" s="5" t="s">
        <v>16</v>
      </c>
      <c r="G82" s="5" t="s">
        <v>17</v>
      </c>
      <c r="H82" t="s">
        <v>23</v>
      </c>
      <c r="I82" s="4">
        <v>5130</v>
      </c>
      <c r="J82" s="5">
        <v>15</v>
      </c>
      <c r="K82" s="4">
        <f t="shared" si="4"/>
        <v>76950</v>
      </c>
      <c r="L82" s="4">
        <f t="shared" si="5"/>
        <v>30780</v>
      </c>
      <c r="M82" s="3">
        <v>0.4</v>
      </c>
    </row>
    <row r="83" spans="2:13" x14ac:dyDescent="0.25">
      <c r="B83" t="s">
        <v>34</v>
      </c>
      <c r="C83" s="1" t="s">
        <v>14</v>
      </c>
      <c r="D83" s="2">
        <v>45095</v>
      </c>
      <c r="E83" s="5" t="s">
        <v>15</v>
      </c>
      <c r="F83" s="5" t="s">
        <v>16</v>
      </c>
      <c r="G83" s="5" t="s">
        <v>17</v>
      </c>
      <c r="H83" t="s">
        <v>28</v>
      </c>
      <c r="I83" s="4">
        <v>1500</v>
      </c>
      <c r="J83" s="5">
        <v>1</v>
      </c>
      <c r="K83" s="4">
        <f t="shared" si="4"/>
        <v>1500</v>
      </c>
      <c r="L83" s="4">
        <f t="shared" si="5"/>
        <v>600</v>
      </c>
      <c r="M83" s="3">
        <v>0.4</v>
      </c>
    </row>
    <row r="84" spans="2:13" x14ac:dyDescent="0.25">
      <c r="B84" t="s">
        <v>13</v>
      </c>
      <c r="C84" s="1" t="s">
        <v>20</v>
      </c>
      <c r="D84" s="2">
        <v>45102</v>
      </c>
      <c r="E84" s="5" t="s">
        <v>15</v>
      </c>
      <c r="F84" s="5" t="s">
        <v>16</v>
      </c>
      <c r="G84" s="5" t="s">
        <v>17</v>
      </c>
      <c r="H84" t="s">
        <v>32</v>
      </c>
      <c r="I84" s="4">
        <v>3200</v>
      </c>
      <c r="J84" s="5">
        <v>11</v>
      </c>
      <c r="K84" s="4">
        <f t="shared" si="4"/>
        <v>35200</v>
      </c>
      <c r="L84" s="4">
        <f t="shared" si="5"/>
        <v>7040</v>
      </c>
      <c r="M84" s="3">
        <v>0.2</v>
      </c>
    </row>
    <row r="85" spans="2:13" x14ac:dyDescent="0.25">
      <c r="B85" t="s">
        <v>13</v>
      </c>
      <c r="C85" s="1" t="s">
        <v>20</v>
      </c>
      <c r="D85" s="2">
        <v>45109</v>
      </c>
      <c r="E85" s="5" t="s">
        <v>15</v>
      </c>
      <c r="F85" s="5" t="s">
        <v>16</v>
      </c>
      <c r="G85" s="5" t="s">
        <v>17</v>
      </c>
      <c r="H85" t="s">
        <v>29</v>
      </c>
      <c r="I85" s="4">
        <v>5340</v>
      </c>
      <c r="J85" s="5">
        <v>2</v>
      </c>
      <c r="K85" s="4">
        <f t="shared" si="4"/>
        <v>10680</v>
      </c>
      <c r="L85" s="4">
        <f t="shared" si="5"/>
        <v>3204</v>
      </c>
      <c r="M85" s="3">
        <v>0.3</v>
      </c>
    </row>
    <row r="86" spans="2:13" x14ac:dyDescent="0.25">
      <c r="B86" t="s">
        <v>27</v>
      </c>
      <c r="C86" s="1" t="s">
        <v>14</v>
      </c>
      <c r="D86" s="2">
        <v>45116</v>
      </c>
      <c r="E86" s="5" t="s">
        <v>15</v>
      </c>
      <c r="F86" s="5" t="s">
        <v>16</v>
      </c>
      <c r="G86" s="5" t="s">
        <v>17</v>
      </c>
      <c r="H86" t="s">
        <v>29</v>
      </c>
      <c r="I86" s="4">
        <v>5340</v>
      </c>
      <c r="J86" s="5">
        <v>1</v>
      </c>
      <c r="K86" s="4">
        <f t="shared" si="4"/>
        <v>5340</v>
      </c>
      <c r="L86" s="4">
        <f t="shared" si="5"/>
        <v>1602</v>
      </c>
      <c r="M86" s="3">
        <v>0.3</v>
      </c>
    </row>
    <row r="87" spans="2:13" x14ac:dyDescent="0.25">
      <c r="B87" t="s">
        <v>13</v>
      </c>
      <c r="C87" s="1" t="s">
        <v>14</v>
      </c>
      <c r="D87" s="2">
        <v>45123</v>
      </c>
      <c r="E87" s="5" t="s">
        <v>15</v>
      </c>
      <c r="F87" s="5" t="s">
        <v>16</v>
      </c>
      <c r="G87" s="5" t="s">
        <v>17</v>
      </c>
      <c r="H87" t="s">
        <v>19</v>
      </c>
      <c r="I87" s="4">
        <v>500</v>
      </c>
      <c r="J87" s="5">
        <v>5</v>
      </c>
      <c r="K87" s="4">
        <f t="shared" si="4"/>
        <v>2500</v>
      </c>
      <c r="L87" s="4">
        <f t="shared" si="5"/>
        <v>625</v>
      </c>
      <c r="M87" s="3">
        <v>0.25</v>
      </c>
    </row>
    <row r="88" spans="2:13" x14ac:dyDescent="0.25">
      <c r="B88" t="s">
        <v>13</v>
      </c>
      <c r="C88" s="1" t="s">
        <v>14</v>
      </c>
      <c r="D88" s="2">
        <v>45130</v>
      </c>
      <c r="E88" s="5" t="s">
        <v>15</v>
      </c>
      <c r="F88" s="5" t="s">
        <v>16</v>
      </c>
      <c r="G88" s="5" t="s">
        <v>17</v>
      </c>
      <c r="H88" t="s">
        <v>29</v>
      </c>
      <c r="I88" s="4">
        <v>5340</v>
      </c>
      <c r="J88" s="5">
        <v>12</v>
      </c>
      <c r="K88" s="4">
        <f t="shared" si="4"/>
        <v>64080</v>
      </c>
      <c r="L88" s="4">
        <f t="shared" si="5"/>
        <v>19224</v>
      </c>
      <c r="M88" s="3">
        <v>0.3</v>
      </c>
    </row>
    <row r="89" spans="2:13" x14ac:dyDescent="0.25">
      <c r="B89" t="s">
        <v>34</v>
      </c>
      <c r="C89" s="1" t="s">
        <v>20</v>
      </c>
      <c r="D89" s="2">
        <v>45137</v>
      </c>
      <c r="E89" s="5" t="s">
        <v>15</v>
      </c>
      <c r="F89" s="5" t="s">
        <v>16</v>
      </c>
      <c r="G89" s="5" t="s">
        <v>17</v>
      </c>
      <c r="H89" t="s">
        <v>21</v>
      </c>
      <c r="I89" s="4">
        <v>1200</v>
      </c>
      <c r="J89" s="5">
        <v>8</v>
      </c>
      <c r="K89" s="4">
        <f t="shared" si="4"/>
        <v>9600</v>
      </c>
      <c r="L89" s="4">
        <f t="shared" si="5"/>
        <v>2880</v>
      </c>
      <c r="M89" s="3">
        <v>0.3</v>
      </c>
    </row>
    <row r="90" spans="2:13" x14ac:dyDescent="0.25">
      <c r="B90" t="s">
        <v>13</v>
      </c>
      <c r="C90" s="1" t="s">
        <v>14</v>
      </c>
      <c r="D90" s="2">
        <v>45144</v>
      </c>
      <c r="E90" s="5" t="s">
        <v>15</v>
      </c>
      <c r="F90" s="5" t="s">
        <v>16</v>
      </c>
      <c r="G90" s="5" t="s">
        <v>17</v>
      </c>
      <c r="H90" t="s">
        <v>31</v>
      </c>
      <c r="I90" s="4">
        <v>5300</v>
      </c>
      <c r="J90" s="5">
        <v>8</v>
      </c>
      <c r="K90" s="4">
        <f t="shared" si="4"/>
        <v>42400</v>
      </c>
      <c r="L90" s="4">
        <f t="shared" si="5"/>
        <v>12720</v>
      </c>
      <c r="M90" s="3">
        <v>0.3</v>
      </c>
    </row>
    <row r="91" spans="2:13" x14ac:dyDescent="0.25">
      <c r="B91" t="s">
        <v>22</v>
      </c>
      <c r="C91" s="1" t="s">
        <v>20</v>
      </c>
      <c r="D91" s="2">
        <v>45151</v>
      </c>
      <c r="E91" s="5" t="s">
        <v>15</v>
      </c>
      <c r="F91" s="5" t="s">
        <v>16</v>
      </c>
      <c r="G91" s="5" t="s">
        <v>17</v>
      </c>
      <c r="H91" t="s">
        <v>18</v>
      </c>
      <c r="I91" s="4">
        <v>8902</v>
      </c>
      <c r="J91" s="5">
        <v>11</v>
      </c>
      <c r="K91" s="4">
        <f t="shared" si="4"/>
        <v>97922</v>
      </c>
      <c r="L91" s="4">
        <f t="shared" si="5"/>
        <v>34272.699999999997</v>
      </c>
      <c r="M91" s="3">
        <v>0.35</v>
      </c>
    </row>
    <row r="92" spans="2:13" x14ac:dyDescent="0.25">
      <c r="B92" t="s">
        <v>27</v>
      </c>
      <c r="C92" s="1" t="s">
        <v>20</v>
      </c>
      <c r="D92" s="2">
        <v>45158</v>
      </c>
      <c r="E92" s="5" t="s">
        <v>15</v>
      </c>
      <c r="F92" s="5" t="s">
        <v>16</v>
      </c>
      <c r="G92" s="5" t="s">
        <v>17</v>
      </c>
      <c r="H92" t="s">
        <v>18</v>
      </c>
      <c r="I92" s="4">
        <v>8902</v>
      </c>
      <c r="J92" s="5">
        <v>12</v>
      </c>
      <c r="K92" s="4">
        <f t="shared" si="4"/>
        <v>106824</v>
      </c>
      <c r="L92" s="4">
        <f t="shared" si="5"/>
        <v>37388.399999999994</v>
      </c>
      <c r="M92" s="3">
        <v>0.35</v>
      </c>
    </row>
    <row r="93" spans="2:13" x14ac:dyDescent="0.25">
      <c r="B93" t="s">
        <v>22</v>
      </c>
      <c r="C93" s="1" t="s">
        <v>20</v>
      </c>
      <c r="D93" s="2">
        <v>45165</v>
      </c>
      <c r="E93" s="5" t="s">
        <v>15</v>
      </c>
      <c r="F93" s="5" t="s">
        <v>16</v>
      </c>
      <c r="G93" s="5" t="s">
        <v>17</v>
      </c>
      <c r="H93" t="s">
        <v>35</v>
      </c>
      <c r="I93" s="4">
        <v>4500</v>
      </c>
      <c r="J93" s="5">
        <v>3</v>
      </c>
      <c r="K93" s="4">
        <f t="shared" si="4"/>
        <v>13500</v>
      </c>
      <c r="L93" s="4">
        <f t="shared" si="5"/>
        <v>3375</v>
      </c>
      <c r="M93" s="3">
        <v>0.25</v>
      </c>
    </row>
    <row r="94" spans="2:13" x14ac:dyDescent="0.25">
      <c r="B94" t="s">
        <v>13</v>
      </c>
      <c r="C94" s="1" t="s">
        <v>14</v>
      </c>
      <c r="D94" s="2">
        <v>44562</v>
      </c>
      <c r="E94" s="5" t="s">
        <v>15</v>
      </c>
      <c r="F94" s="5" t="s">
        <v>36</v>
      </c>
      <c r="G94" s="5" t="s">
        <v>37</v>
      </c>
      <c r="H94" t="s">
        <v>18</v>
      </c>
      <c r="I94" s="4">
        <v>8902</v>
      </c>
      <c r="J94" s="5">
        <v>13</v>
      </c>
      <c r="K94" s="4">
        <v>35608</v>
      </c>
      <c r="L94" s="4">
        <v>12462.8</v>
      </c>
      <c r="M94" s="3">
        <v>0.35</v>
      </c>
    </row>
    <row r="95" spans="2:13" x14ac:dyDescent="0.25">
      <c r="B95" t="s">
        <v>13</v>
      </c>
      <c r="C95" s="1" t="s">
        <v>14</v>
      </c>
      <c r="D95" s="2">
        <v>44577</v>
      </c>
      <c r="E95" s="5" t="s">
        <v>15</v>
      </c>
      <c r="F95" s="5" t="s">
        <v>36</v>
      </c>
      <c r="G95" s="5" t="s">
        <v>37</v>
      </c>
      <c r="H95" t="s">
        <v>19</v>
      </c>
      <c r="I95" s="4">
        <v>500</v>
      </c>
      <c r="J95" s="5">
        <v>13</v>
      </c>
      <c r="K95" s="4">
        <v>2000</v>
      </c>
      <c r="L95" s="4">
        <v>500</v>
      </c>
      <c r="M95" s="3">
        <v>0.25</v>
      </c>
    </row>
    <row r="96" spans="2:13" x14ac:dyDescent="0.25">
      <c r="B96" t="s">
        <v>13</v>
      </c>
      <c r="C96" s="1" t="s">
        <v>20</v>
      </c>
      <c r="D96" s="2">
        <v>44584</v>
      </c>
      <c r="E96" s="5" t="s">
        <v>15</v>
      </c>
      <c r="F96" s="5" t="s">
        <v>36</v>
      </c>
      <c r="G96" s="5" t="s">
        <v>37</v>
      </c>
      <c r="H96" t="s">
        <v>21</v>
      </c>
      <c r="I96" s="4">
        <v>1200</v>
      </c>
      <c r="J96" s="5">
        <v>13</v>
      </c>
      <c r="K96" s="4">
        <v>6000</v>
      </c>
      <c r="L96" s="4">
        <v>1800</v>
      </c>
      <c r="M96" s="3">
        <v>0.3</v>
      </c>
    </row>
    <row r="97" spans="2:13" x14ac:dyDescent="0.25">
      <c r="B97" t="s">
        <v>13</v>
      </c>
      <c r="C97" s="1" t="s">
        <v>20</v>
      </c>
      <c r="D97" s="2">
        <v>44591</v>
      </c>
      <c r="E97" s="5" t="s">
        <v>15</v>
      </c>
      <c r="F97" s="5" t="s">
        <v>36</v>
      </c>
      <c r="G97" s="5" t="s">
        <v>37</v>
      </c>
      <c r="H97" t="s">
        <v>19</v>
      </c>
      <c r="I97" s="4">
        <v>500</v>
      </c>
      <c r="J97" s="5">
        <v>12</v>
      </c>
      <c r="K97" s="4">
        <v>6000</v>
      </c>
      <c r="L97" s="4">
        <v>1500</v>
      </c>
      <c r="M97" s="3">
        <v>0.25</v>
      </c>
    </row>
    <row r="98" spans="2:13" x14ac:dyDescent="0.25">
      <c r="B98" t="s">
        <v>22</v>
      </c>
      <c r="C98" s="1" t="s">
        <v>20</v>
      </c>
      <c r="D98" s="2">
        <v>44598</v>
      </c>
      <c r="E98" s="5" t="s">
        <v>15</v>
      </c>
      <c r="F98" s="5" t="s">
        <v>36</v>
      </c>
      <c r="G98" s="5" t="s">
        <v>37</v>
      </c>
      <c r="H98" t="s">
        <v>18</v>
      </c>
      <c r="I98" s="4">
        <v>8902</v>
      </c>
      <c r="J98" s="5">
        <v>9</v>
      </c>
      <c r="K98" s="4">
        <v>80118</v>
      </c>
      <c r="L98" s="4">
        <v>28041.3</v>
      </c>
      <c r="M98" s="3">
        <v>0.35</v>
      </c>
    </row>
    <row r="99" spans="2:13" x14ac:dyDescent="0.25">
      <c r="B99" t="s">
        <v>13</v>
      </c>
      <c r="C99" s="1" t="s">
        <v>14</v>
      </c>
      <c r="D99" s="2">
        <v>44605</v>
      </c>
      <c r="E99" s="5" t="s">
        <v>15</v>
      </c>
      <c r="F99" s="5" t="s">
        <v>36</v>
      </c>
      <c r="G99" s="5" t="s">
        <v>37</v>
      </c>
      <c r="H99" t="s">
        <v>23</v>
      </c>
      <c r="I99" s="4">
        <v>5130</v>
      </c>
      <c r="J99" s="5">
        <v>2</v>
      </c>
      <c r="K99" s="4">
        <v>10260</v>
      </c>
      <c r="L99" s="4">
        <v>4104</v>
      </c>
      <c r="M99" s="3">
        <v>0.4</v>
      </c>
    </row>
    <row r="100" spans="2:13" x14ac:dyDescent="0.25">
      <c r="B100" t="s">
        <v>13</v>
      </c>
      <c r="C100" s="1" t="s">
        <v>20</v>
      </c>
      <c r="D100" s="2">
        <v>44612</v>
      </c>
      <c r="E100" s="5" t="s">
        <v>15</v>
      </c>
      <c r="F100" s="5" t="s">
        <v>36</v>
      </c>
      <c r="G100" s="5" t="s">
        <v>37</v>
      </c>
      <c r="H100" t="s">
        <v>18</v>
      </c>
      <c r="I100" s="4">
        <v>8902</v>
      </c>
      <c r="J100" s="5">
        <v>6</v>
      </c>
      <c r="K100" s="4">
        <v>53412</v>
      </c>
      <c r="L100" s="4">
        <v>18694.199999999997</v>
      </c>
      <c r="M100" s="3">
        <v>0.35</v>
      </c>
    </row>
    <row r="101" spans="2:13" x14ac:dyDescent="0.25">
      <c r="B101" t="s">
        <v>24</v>
      </c>
      <c r="C101" s="1" t="s">
        <v>20</v>
      </c>
      <c r="D101" s="2">
        <v>44619</v>
      </c>
      <c r="E101" s="5" t="s">
        <v>15</v>
      </c>
      <c r="F101" s="5" t="s">
        <v>36</v>
      </c>
      <c r="G101" s="5" t="s">
        <v>37</v>
      </c>
      <c r="H101" t="s">
        <v>25</v>
      </c>
      <c r="I101" s="4">
        <v>300</v>
      </c>
      <c r="J101" s="5">
        <v>1</v>
      </c>
      <c r="K101" s="4">
        <v>300</v>
      </c>
      <c r="L101" s="4">
        <v>45</v>
      </c>
      <c r="M101" s="3">
        <v>0.15</v>
      </c>
    </row>
    <row r="102" spans="2:13" x14ac:dyDescent="0.25">
      <c r="B102" t="s">
        <v>22</v>
      </c>
      <c r="C102" s="1" t="s">
        <v>14</v>
      </c>
      <c r="D102" s="2">
        <v>44626</v>
      </c>
      <c r="E102" s="5" t="s">
        <v>15</v>
      </c>
      <c r="F102" s="5" t="s">
        <v>36</v>
      </c>
      <c r="G102" s="5" t="s">
        <v>37</v>
      </c>
      <c r="H102" t="s">
        <v>26</v>
      </c>
      <c r="I102" s="4">
        <v>1700</v>
      </c>
      <c r="J102" s="5">
        <v>10</v>
      </c>
      <c r="K102" s="4">
        <v>17000</v>
      </c>
      <c r="L102" s="4">
        <v>8500</v>
      </c>
      <c r="M102" s="3">
        <v>0.5</v>
      </c>
    </row>
    <row r="103" spans="2:13" x14ac:dyDescent="0.25">
      <c r="B103" t="s">
        <v>27</v>
      </c>
      <c r="C103" s="1" t="s">
        <v>14</v>
      </c>
      <c r="D103" s="2">
        <v>44633</v>
      </c>
      <c r="E103" s="5" t="s">
        <v>15</v>
      </c>
      <c r="F103" s="5" t="s">
        <v>36</v>
      </c>
      <c r="G103" s="5" t="s">
        <v>37</v>
      </c>
      <c r="H103" t="s">
        <v>28</v>
      </c>
      <c r="I103" s="4">
        <v>1500</v>
      </c>
      <c r="J103" s="5">
        <v>3</v>
      </c>
      <c r="K103" s="4">
        <v>4500</v>
      </c>
      <c r="L103" s="4">
        <v>1800</v>
      </c>
      <c r="M103" s="3">
        <v>0.4</v>
      </c>
    </row>
    <row r="104" spans="2:13" x14ac:dyDescent="0.25">
      <c r="B104" t="s">
        <v>22</v>
      </c>
      <c r="C104" s="1" t="s">
        <v>20</v>
      </c>
      <c r="D104" s="2">
        <v>44640</v>
      </c>
      <c r="E104" s="5" t="s">
        <v>15</v>
      </c>
      <c r="F104" s="5" t="s">
        <v>36</v>
      </c>
      <c r="G104" s="5" t="s">
        <v>37</v>
      </c>
      <c r="H104" t="s">
        <v>29</v>
      </c>
      <c r="I104" s="4">
        <v>5340</v>
      </c>
      <c r="J104" s="5">
        <v>12</v>
      </c>
      <c r="K104" s="4">
        <v>64080</v>
      </c>
      <c r="L104" s="4">
        <v>19224</v>
      </c>
      <c r="M104" s="3">
        <v>0.3</v>
      </c>
    </row>
    <row r="105" spans="2:13" x14ac:dyDescent="0.25">
      <c r="B105" t="s">
        <v>13</v>
      </c>
      <c r="C105" s="1" t="s">
        <v>20</v>
      </c>
      <c r="D105" s="2">
        <v>44647</v>
      </c>
      <c r="E105" s="5" t="s">
        <v>15</v>
      </c>
      <c r="F105" s="5" t="s">
        <v>36</v>
      </c>
      <c r="G105" s="5" t="s">
        <v>37</v>
      </c>
      <c r="H105" t="s">
        <v>18</v>
      </c>
      <c r="I105" s="4">
        <v>8902</v>
      </c>
      <c r="J105" s="5">
        <v>2</v>
      </c>
      <c r="K105" s="4">
        <v>17804</v>
      </c>
      <c r="L105" s="4">
        <v>6231.4</v>
      </c>
      <c r="M105" s="3">
        <v>0.35</v>
      </c>
    </row>
    <row r="106" spans="2:13" x14ac:dyDescent="0.25">
      <c r="B106" t="s">
        <v>13</v>
      </c>
      <c r="C106" s="1" t="s">
        <v>20</v>
      </c>
      <c r="D106" s="2">
        <v>44654</v>
      </c>
      <c r="E106" s="5" t="s">
        <v>15</v>
      </c>
      <c r="F106" s="5" t="s">
        <v>36</v>
      </c>
      <c r="G106" s="5" t="s">
        <v>37</v>
      </c>
      <c r="H106" t="s">
        <v>23</v>
      </c>
      <c r="I106" s="4">
        <v>5130</v>
      </c>
      <c r="J106" s="5">
        <v>8</v>
      </c>
      <c r="K106" s="4">
        <v>41040</v>
      </c>
      <c r="L106" s="4">
        <v>16416</v>
      </c>
      <c r="M106" s="3">
        <v>0.4</v>
      </c>
    </row>
    <row r="107" spans="2:13" x14ac:dyDescent="0.25">
      <c r="B107" t="s">
        <v>27</v>
      </c>
      <c r="C107" s="1" t="s">
        <v>20</v>
      </c>
      <c r="D107" s="2">
        <v>44661</v>
      </c>
      <c r="E107" s="5" t="s">
        <v>15</v>
      </c>
      <c r="F107" s="5" t="s">
        <v>36</v>
      </c>
      <c r="G107" s="5" t="s">
        <v>37</v>
      </c>
      <c r="H107" t="s">
        <v>18</v>
      </c>
      <c r="I107" s="4">
        <v>8902</v>
      </c>
      <c r="J107" s="5">
        <v>3</v>
      </c>
      <c r="K107" s="4">
        <v>26706</v>
      </c>
      <c r="L107" s="4">
        <v>9347.0999999999985</v>
      </c>
      <c r="M107" s="3">
        <v>0.35</v>
      </c>
    </row>
    <row r="108" spans="2:13" x14ac:dyDescent="0.25">
      <c r="B108" t="s">
        <v>22</v>
      </c>
      <c r="C108" s="1" t="s">
        <v>14</v>
      </c>
      <c r="D108" s="2">
        <v>44668</v>
      </c>
      <c r="E108" s="5" t="s">
        <v>15</v>
      </c>
      <c r="F108" s="5" t="s">
        <v>36</v>
      </c>
      <c r="G108" s="5" t="s">
        <v>37</v>
      </c>
      <c r="H108" t="s">
        <v>30</v>
      </c>
      <c r="I108" s="4">
        <v>3400</v>
      </c>
      <c r="J108" s="5">
        <v>8</v>
      </c>
      <c r="K108" s="4">
        <v>27200</v>
      </c>
      <c r="L108" s="4">
        <v>9520</v>
      </c>
      <c r="M108" s="3">
        <v>0.35</v>
      </c>
    </row>
    <row r="109" spans="2:13" x14ac:dyDescent="0.25">
      <c r="B109" t="s">
        <v>22</v>
      </c>
      <c r="C109" s="1" t="s">
        <v>20</v>
      </c>
      <c r="D109" s="2">
        <v>44675</v>
      </c>
      <c r="E109" s="5" t="s">
        <v>15</v>
      </c>
      <c r="F109" s="5" t="s">
        <v>36</v>
      </c>
      <c r="G109" s="5" t="s">
        <v>37</v>
      </c>
      <c r="H109" t="s">
        <v>31</v>
      </c>
      <c r="I109" s="4">
        <v>5300</v>
      </c>
      <c r="J109" s="5">
        <v>10</v>
      </c>
      <c r="K109" s="4">
        <v>53000</v>
      </c>
      <c r="L109" s="4">
        <v>15900</v>
      </c>
      <c r="M109" s="3">
        <v>0.3</v>
      </c>
    </row>
    <row r="110" spans="2:13" x14ac:dyDescent="0.25">
      <c r="B110" t="s">
        <v>13</v>
      </c>
      <c r="C110" s="1" t="s">
        <v>14</v>
      </c>
      <c r="D110" s="2">
        <v>44682</v>
      </c>
      <c r="E110" s="5" t="s">
        <v>15</v>
      </c>
      <c r="F110" s="5" t="s">
        <v>36</v>
      </c>
      <c r="G110" s="5" t="s">
        <v>37</v>
      </c>
      <c r="H110" t="s">
        <v>18</v>
      </c>
      <c r="I110" s="4">
        <v>8902</v>
      </c>
      <c r="J110" s="5">
        <v>11</v>
      </c>
      <c r="K110" s="4">
        <v>97922</v>
      </c>
      <c r="L110" s="4">
        <v>34272.699999999997</v>
      </c>
      <c r="M110" s="3">
        <v>0.35</v>
      </c>
    </row>
    <row r="111" spans="2:13" x14ac:dyDescent="0.25">
      <c r="B111" t="s">
        <v>13</v>
      </c>
      <c r="C111" s="1" t="s">
        <v>20</v>
      </c>
      <c r="D111" s="2">
        <v>44689</v>
      </c>
      <c r="E111" s="5" t="s">
        <v>15</v>
      </c>
      <c r="F111" s="5" t="s">
        <v>36</v>
      </c>
      <c r="G111" s="5" t="s">
        <v>37</v>
      </c>
      <c r="H111" t="s">
        <v>23</v>
      </c>
      <c r="I111" s="4">
        <v>5130</v>
      </c>
      <c r="J111" s="5">
        <v>2</v>
      </c>
      <c r="K111" s="4">
        <v>10260</v>
      </c>
      <c r="L111" s="4">
        <v>4104</v>
      </c>
      <c r="M111" s="3">
        <v>0.4</v>
      </c>
    </row>
    <row r="112" spans="2:13" x14ac:dyDescent="0.25">
      <c r="B112" t="s">
        <v>24</v>
      </c>
      <c r="C112" s="1" t="s">
        <v>14</v>
      </c>
      <c r="D112" s="2">
        <v>44696</v>
      </c>
      <c r="E112" s="5" t="s">
        <v>15</v>
      </c>
      <c r="F112" s="5" t="s">
        <v>36</v>
      </c>
      <c r="G112" s="5" t="s">
        <v>37</v>
      </c>
      <c r="H112" t="s">
        <v>25</v>
      </c>
      <c r="I112" s="4">
        <v>300</v>
      </c>
      <c r="J112" s="5">
        <v>11</v>
      </c>
      <c r="K112" s="4">
        <v>3300</v>
      </c>
      <c r="L112" s="4">
        <v>495</v>
      </c>
      <c r="M112" s="3">
        <v>0.15</v>
      </c>
    </row>
    <row r="113" spans="2:13" x14ac:dyDescent="0.25">
      <c r="B113" t="s">
        <v>27</v>
      </c>
      <c r="C113" s="1" t="s">
        <v>20</v>
      </c>
      <c r="D113" s="2">
        <v>44703</v>
      </c>
      <c r="E113" s="5" t="s">
        <v>15</v>
      </c>
      <c r="F113" s="5" t="s">
        <v>36</v>
      </c>
      <c r="G113" s="5" t="s">
        <v>37</v>
      </c>
      <c r="H113" t="s">
        <v>32</v>
      </c>
      <c r="I113" s="4">
        <v>3200</v>
      </c>
      <c r="J113" s="5">
        <v>5</v>
      </c>
      <c r="K113" s="4">
        <v>16000</v>
      </c>
      <c r="L113" s="4">
        <v>3200</v>
      </c>
      <c r="M113" s="3">
        <v>0.2</v>
      </c>
    </row>
    <row r="114" spans="2:13" x14ac:dyDescent="0.25">
      <c r="B114" t="s">
        <v>13</v>
      </c>
      <c r="C114" s="1" t="s">
        <v>20</v>
      </c>
      <c r="D114" s="2">
        <v>44710</v>
      </c>
      <c r="E114" s="5" t="s">
        <v>15</v>
      </c>
      <c r="F114" s="5" t="s">
        <v>36</v>
      </c>
      <c r="G114" s="5" t="s">
        <v>37</v>
      </c>
      <c r="H114" t="s">
        <v>18</v>
      </c>
      <c r="I114" s="4">
        <v>8902</v>
      </c>
      <c r="J114" s="5">
        <v>2</v>
      </c>
      <c r="K114" s="4">
        <v>17804</v>
      </c>
      <c r="L114" s="4">
        <v>6231.4</v>
      </c>
      <c r="M114" s="3">
        <v>0.35</v>
      </c>
    </row>
    <row r="115" spans="2:13" x14ac:dyDescent="0.25">
      <c r="B115" t="s">
        <v>22</v>
      </c>
      <c r="C115" s="1" t="s">
        <v>20</v>
      </c>
      <c r="D115" s="2">
        <v>44717</v>
      </c>
      <c r="E115" s="5" t="s">
        <v>15</v>
      </c>
      <c r="F115" s="5" t="s">
        <v>36</v>
      </c>
      <c r="G115" s="5" t="s">
        <v>37</v>
      </c>
      <c r="H115" t="s">
        <v>25</v>
      </c>
      <c r="I115" s="4">
        <v>300</v>
      </c>
      <c r="J115" s="5">
        <v>10</v>
      </c>
      <c r="K115" s="4">
        <v>3000</v>
      </c>
      <c r="L115" s="4">
        <v>450</v>
      </c>
      <c r="M115" s="3">
        <v>0.15</v>
      </c>
    </row>
    <row r="116" spans="2:13" x14ac:dyDescent="0.25">
      <c r="B116" t="s">
        <v>24</v>
      </c>
      <c r="C116" s="1" t="s">
        <v>14</v>
      </c>
      <c r="D116" s="2">
        <v>44724</v>
      </c>
      <c r="E116" s="5" t="s">
        <v>15</v>
      </c>
      <c r="F116" s="5" t="s">
        <v>36</v>
      </c>
      <c r="G116" s="5" t="s">
        <v>37</v>
      </c>
      <c r="H116" t="s">
        <v>32</v>
      </c>
      <c r="I116" s="4">
        <v>3200</v>
      </c>
      <c r="J116" s="5">
        <v>12</v>
      </c>
      <c r="K116" s="4">
        <v>38400</v>
      </c>
      <c r="L116" s="4">
        <v>7680</v>
      </c>
      <c r="M116" s="3">
        <v>0.2</v>
      </c>
    </row>
    <row r="117" spans="2:13" x14ac:dyDescent="0.25">
      <c r="B117" t="s">
        <v>13</v>
      </c>
      <c r="C117" s="1" t="s">
        <v>20</v>
      </c>
      <c r="D117" s="2">
        <v>44731</v>
      </c>
      <c r="E117" s="5" t="s">
        <v>15</v>
      </c>
      <c r="F117" s="5" t="s">
        <v>36</v>
      </c>
      <c r="G117" s="5" t="s">
        <v>37</v>
      </c>
      <c r="H117" t="s">
        <v>33</v>
      </c>
      <c r="I117" s="4">
        <v>4600</v>
      </c>
      <c r="J117" s="5">
        <v>7</v>
      </c>
      <c r="K117" s="4">
        <v>32200</v>
      </c>
      <c r="L117" s="4">
        <v>8050</v>
      </c>
      <c r="M117" s="3">
        <v>0.25</v>
      </c>
    </row>
    <row r="118" spans="2:13" x14ac:dyDescent="0.25">
      <c r="B118" t="s">
        <v>24</v>
      </c>
      <c r="C118" s="1" t="s">
        <v>14</v>
      </c>
      <c r="D118" s="2">
        <v>44738</v>
      </c>
      <c r="E118" s="5" t="s">
        <v>15</v>
      </c>
      <c r="F118" s="5" t="s">
        <v>36</v>
      </c>
      <c r="G118" s="5" t="s">
        <v>37</v>
      </c>
      <c r="H118" t="s">
        <v>21</v>
      </c>
      <c r="I118" s="4">
        <v>1200</v>
      </c>
      <c r="J118" s="5">
        <v>9</v>
      </c>
      <c r="K118" s="4">
        <v>10800</v>
      </c>
      <c r="L118" s="4">
        <v>3240</v>
      </c>
      <c r="M118" s="3">
        <v>0.3</v>
      </c>
    </row>
    <row r="119" spans="2:13" x14ac:dyDescent="0.25">
      <c r="B119" t="s">
        <v>27</v>
      </c>
      <c r="C119" s="1" t="s">
        <v>14</v>
      </c>
      <c r="D119" s="2">
        <v>44745</v>
      </c>
      <c r="E119" s="5" t="s">
        <v>15</v>
      </c>
      <c r="F119" s="5" t="s">
        <v>36</v>
      </c>
      <c r="G119" s="5" t="s">
        <v>37</v>
      </c>
      <c r="H119" t="s">
        <v>33</v>
      </c>
      <c r="I119" s="4">
        <v>4600</v>
      </c>
      <c r="J119" s="5">
        <v>11</v>
      </c>
      <c r="K119" s="4">
        <v>50600</v>
      </c>
      <c r="L119" s="4">
        <v>12650</v>
      </c>
      <c r="M119" s="3">
        <v>0.25</v>
      </c>
    </row>
    <row r="120" spans="2:13" x14ac:dyDescent="0.25">
      <c r="B120" t="s">
        <v>34</v>
      </c>
      <c r="C120" s="1" t="s">
        <v>20</v>
      </c>
      <c r="D120" s="2">
        <v>44752</v>
      </c>
      <c r="E120" s="5" t="s">
        <v>15</v>
      </c>
      <c r="F120" s="5" t="s">
        <v>36</v>
      </c>
      <c r="G120" s="5" t="s">
        <v>37</v>
      </c>
      <c r="H120" t="s">
        <v>29</v>
      </c>
      <c r="I120" s="4">
        <v>5340</v>
      </c>
      <c r="J120" s="5">
        <v>9</v>
      </c>
      <c r="K120" s="4">
        <v>48060</v>
      </c>
      <c r="L120" s="4">
        <v>14418</v>
      </c>
      <c r="M120" s="3">
        <v>0.3</v>
      </c>
    </row>
    <row r="121" spans="2:13" x14ac:dyDescent="0.25">
      <c r="B121" t="s">
        <v>13</v>
      </c>
      <c r="C121" s="1" t="s">
        <v>20</v>
      </c>
      <c r="D121" s="2">
        <v>44759</v>
      </c>
      <c r="E121" s="5" t="s">
        <v>15</v>
      </c>
      <c r="F121" s="5" t="s">
        <v>36</v>
      </c>
      <c r="G121" s="5" t="s">
        <v>37</v>
      </c>
      <c r="H121" t="s">
        <v>31</v>
      </c>
      <c r="I121" s="4">
        <v>5300</v>
      </c>
      <c r="J121" s="5">
        <v>5</v>
      </c>
      <c r="K121" s="4">
        <v>26500</v>
      </c>
      <c r="L121" s="4">
        <v>7950</v>
      </c>
      <c r="M121" s="3">
        <v>0.3</v>
      </c>
    </row>
    <row r="122" spans="2:13" x14ac:dyDescent="0.25">
      <c r="B122" t="s">
        <v>13</v>
      </c>
      <c r="C122" s="1" t="s">
        <v>20</v>
      </c>
      <c r="D122" s="2">
        <v>44766</v>
      </c>
      <c r="E122" s="5" t="s">
        <v>15</v>
      </c>
      <c r="F122" s="5" t="s">
        <v>36</v>
      </c>
      <c r="G122" s="5" t="s">
        <v>37</v>
      </c>
      <c r="H122" t="s">
        <v>28</v>
      </c>
      <c r="I122" s="4">
        <v>1500</v>
      </c>
      <c r="J122" s="5">
        <v>3</v>
      </c>
      <c r="K122" s="4">
        <v>4500</v>
      </c>
      <c r="L122" s="4">
        <v>1800</v>
      </c>
      <c r="M122" s="3">
        <v>0.4</v>
      </c>
    </row>
    <row r="123" spans="2:13" x14ac:dyDescent="0.25">
      <c r="B123" t="s">
        <v>22</v>
      </c>
      <c r="C123" s="1" t="s">
        <v>20</v>
      </c>
      <c r="D123" s="2">
        <v>44766</v>
      </c>
      <c r="E123" s="5" t="s">
        <v>15</v>
      </c>
      <c r="F123" s="5" t="s">
        <v>36</v>
      </c>
      <c r="G123" s="5" t="s">
        <v>37</v>
      </c>
      <c r="H123" t="s">
        <v>32</v>
      </c>
      <c r="I123" s="4">
        <v>3200</v>
      </c>
      <c r="J123" s="5">
        <v>10</v>
      </c>
      <c r="K123" s="4">
        <v>32000</v>
      </c>
      <c r="L123" s="4">
        <v>6400</v>
      </c>
      <c r="M123" s="3">
        <v>0.2</v>
      </c>
    </row>
    <row r="124" spans="2:13" x14ac:dyDescent="0.25">
      <c r="B124" t="s">
        <v>13</v>
      </c>
      <c r="C124" s="1" t="s">
        <v>14</v>
      </c>
      <c r="D124" s="2">
        <v>44773</v>
      </c>
      <c r="E124" s="5" t="s">
        <v>15</v>
      </c>
      <c r="F124" s="5" t="s">
        <v>36</v>
      </c>
      <c r="G124" s="5" t="s">
        <v>37</v>
      </c>
      <c r="H124" t="s">
        <v>28</v>
      </c>
      <c r="I124" s="4">
        <v>1500</v>
      </c>
      <c r="J124" s="5">
        <v>8</v>
      </c>
      <c r="K124" s="4">
        <v>12000</v>
      </c>
      <c r="L124" s="4">
        <v>4800</v>
      </c>
      <c r="M124" s="3">
        <v>0.4</v>
      </c>
    </row>
    <row r="125" spans="2:13" x14ac:dyDescent="0.25">
      <c r="B125" t="s">
        <v>24</v>
      </c>
      <c r="C125" s="1" t="s">
        <v>14</v>
      </c>
      <c r="D125" s="2">
        <v>44780</v>
      </c>
      <c r="E125" s="5" t="s">
        <v>15</v>
      </c>
      <c r="F125" s="5" t="s">
        <v>36</v>
      </c>
      <c r="G125" s="5" t="s">
        <v>37</v>
      </c>
      <c r="H125" t="s">
        <v>19</v>
      </c>
      <c r="I125" s="4">
        <v>500</v>
      </c>
      <c r="J125" s="5">
        <v>12</v>
      </c>
      <c r="K125" s="4">
        <v>6000</v>
      </c>
      <c r="L125" s="4">
        <v>1500</v>
      </c>
      <c r="M125" s="3">
        <v>0.25</v>
      </c>
    </row>
    <row r="126" spans="2:13" x14ac:dyDescent="0.25">
      <c r="B126" t="s">
        <v>13</v>
      </c>
      <c r="C126" s="1" t="s">
        <v>20</v>
      </c>
      <c r="D126" s="2">
        <v>44787</v>
      </c>
      <c r="E126" s="5" t="s">
        <v>15</v>
      </c>
      <c r="F126" s="5" t="s">
        <v>36</v>
      </c>
      <c r="G126" s="5" t="s">
        <v>37</v>
      </c>
      <c r="H126" t="s">
        <v>25</v>
      </c>
      <c r="I126" s="4">
        <v>300</v>
      </c>
      <c r="J126" s="5">
        <v>8</v>
      </c>
      <c r="K126" s="4">
        <v>2400</v>
      </c>
      <c r="L126" s="4">
        <v>360</v>
      </c>
      <c r="M126" s="3">
        <v>0.15</v>
      </c>
    </row>
    <row r="127" spans="2:13" x14ac:dyDescent="0.25">
      <c r="B127" t="s">
        <v>27</v>
      </c>
      <c r="C127" s="1" t="s">
        <v>14</v>
      </c>
      <c r="D127" s="2">
        <v>44794</v>
      </c>
      <c r="E127" s="5" t="s">
        <v>15</v>
      </c>
      <c r="F127" s="5" t="s">
        <v>36</v>
      </c>
      <c r="G127" s="5" t="s">
        <v>37</v>
      </c>
      <c r="H127" t="s">
        <v>26</v>
      </c>
      <c r="I127" s="4">
        <v>1700</v>
      </c>
      <c r="J127" s="5">
        <v>10</v>
      </c>
      <c r="K127" s="4">
        <v>17000</v>
      </c>
      <c r="L127" s="4">
        <v>8500</v>
      </c>
      <c r="M127" s="3">
        <v>0.5</v>
      </c>
    </row>
    <row r="128" spans="2:13" x14ac:dyDescent="0.25">
      <c r="B128" t="s">
        <v>13</v>
      </c>
      <c r="C128" s="1" t="s">
        <v>20</v>
      </c>
      <c r="D128" s="2">
        <v>44801</v>
      </c>
      <c r="E128" s="5" t="s">
        <v>15</v>
      </c>
      <c r="F128" s="5" t="s">
        <v>36</v>
      </c>
      <c r="G128" s="5" t="s">
        <v>37</v>
      </c>
      <c r="H128" t="s">
        <v>30</v>
      </c>
      <c r="I128" s="4">
        <v>3400</v>
      </c>
      <c r="J128" s="5">
        <v>6</v>
      </c>
      <c r="K128" s="4">
        <v>20400</v>
      </c>
      <c r="L128" s="4">
        <v>7140</v>
      </c>
      <c r="M128" s="3">
        <v>0.35</v>
      </c>
    </row>
    <row r="129" spans="2:13" x14ac:dyDescent="0.25">
      <c r="B129" t="s">
        <v>13</v>
      </c>
      <c r="C129" s="1" t="s">
        <v>20</v>
      </c>
      <c r="D129" s="2">
        <v>44808</v>
      </c>
      <c r="E129" s="5" t="s">
        <v>15</v>
      </c>
      <c r="F129" s="5" t="s">
        <v>36</v>
      </c>
      <c r="G129" s="5" t="s">
        <v>37</v>
      </c>
      <c r="H129" t="s">
        <v>25</v>
      </c>
      <c r="I129" s="4">
        <v>300</v>
      </c>
      <c r="J129" s="5">
        <v>4</v>
      </c>
      <c r="K129" s="4">
        <v>1200</v>
      </c>
      <c r="L129" s="4">
        <v>180</v>
      </c>
      <c r="M129" s="3">
        <v>0.15</v>
      </c>
    </row>
    <row r="130" spans="2:13" x14ac:dyDescent="0.25">
      <c r="B130" t="s">
        <v>13</v>
      </c>
      <c r="C130" s="1" t="s">
        <v>20</v>
      </c>
      <c r="D130" s="2">
        <v>44815</v>
      </c>
      <c r="E130" s="5" t="s">
        <v>15</v>
      </c>
      <c r="F130" s="5" t="s">
        <v>36</v>
      </c>
      <c r="G130" s="5" t="s">
        <v>37</v>
      </c>
      <c r="H130" t="s">
        <v>19</v>
      </c>
      <c r="I130" s="4">
        <v>500</v>
      </c>
      <c r="J130" s="5">
        <v>9</v>
      </c>
      <c r="K130" s="4">
        <v>4500</v>
      </c>
      <c r="L130" s="4">
        <v>1125</v>
      </c>
      <c r="M130" s="3">
        <v>0.25</v>
      </c>
    </row>
    <row r="131" spans="2:13" x14ac:dyDescent="0.25">
      <c r="B131" t="s">
        <v>27</v>
      </c>
      <c r="C131" s="1" t="s">
        <v>20</v>
      </c>
      <c r="D131" s="2">
        <v>44822</v>
      </c>
      <c r="E131" s="5" t="s">
        <v>15</v>
      </c>
      <c r="F131" s="5" t="s">
        <v>36</v>
      </c>
      <c r="G131" s="5" t="s">
        <v>37</v>
      </c>
      <c r="H131" t="s">
        <v>32</v>
      </c>
      <c r="I131" s="4">
        <v>3200</v>
      </c>
      <c r="J131" s="5">
        <v>5</v>
      </c>
      <c r="K131" s="4">
        <v>16000</v>
      </c>
      <c r="L131" s="4">
        <v>3200</v>
      </c>
      <c r="M131" s="3">
        <v>0.2</v>
      </c>
    </row>
    <row r="132" spans="2:13" x14ac:dyDescent="0.25">
      <c r="B132" t="s">
        <v>13</v>
      </c>
      <c r="C132" s="1" t="s">
        <v>20</v>
      </c>
      <c r="D132" s="2">
        <v>44829</v>
      </c>
      <c r="E132" s="5" t="s">
        <v>15</v>
      </c>
      <c r="F132" s="5" t="s">
        <v>36</v>
      </c>
      <c r="G132" s="5" t="s">
        <v>37</v>
      </c>
      <c r="H132" t="s">
        <v>19</v>
      </c>
      <c r="I132" s="4">
        <v>500</v>
      </c>
      <c r="J132" s="5">
        <v>1</v>
      </c>
      <c r="K132" s="4">
        <v>500</v>
      </c>
      <c r="L132" s="4">
        <v>125</v>
      </c>
      <c r="M132" s="3">
        <v>0.25</v>
      </c>
    </row>
    <row r="133" spans="2:13" x14ac:dyDescent="0.25">
      <c r="B133" t="s">
        <v>27</v>
      </c>
      <c r="C133" s="1" t="s">
        <v>20</v>
      </c>
      <c r="D133" s="2">
        <v>44836</v>
      </c>
      <c r="E133" s="5" t="s">
        <v>15</v>
      </c>
      <c r="F133" s="5" t="s">
        <v>36</v>
      </c>
      <c r="G133" s="5" t="s">
        <v>37</v>
      </c>
      <c r="H133" t="s">
        <v>26</v>
      </c>
      <c r="I133" s="4">
        <v>1700</v>
      </c>
      <c r="J133" s="5">
        <v>6</v>
      </c>
      <c r="K133" s="4">
        <v>10200</v>
      </c>
      <c r="L133" s="4">
        <v>5100</v>
      </c>
      <c r="M133" s="3">
        <v>0.5</v>
      </c>
    </row>
    <row r="134" spans="2:13" x14ac:dyDescent="0.25">
      <c r="B134" t="s">
        <v>13</v>
      </c>
      <c r="C134" s="1" t="s">
        <v>20</v>
      </c>
      <c r="D134" s="2">
        <v>44843</v>
      </c>
      <c r="E134" s="5" t="s">
        <v>15</v>
      </c>
      <c r="F134" s="5" t="s">
        <v>36</v>
      </c>
      <c r="G134" s="5" t="s">
        <v>37</v>
      </c>
      <c r="H134" t="s">
        <v>18</v>
      </c>
      <c r="I134" s="4">
        <v>8902</v>
      </c>
      <c r="J134" s="5">
        <v>4</v>
      </c>
      <c r="K134" s="4">
        <v>35608</v>
      </c>
      <c r="L134" s="4">
        <v>12462.8</v>
      </c>
      <c r="M134" s="3">
        <v>0.35</v>
      </c>
    </row>
    <row r="135" spans="2:13" x14ac:dyDescent="0.25">
      <c r="B135" t="s">
        <v>22</v>
      </c>
      <c r="C135" s="1" t="s">
        <v>20</v>
      </c>
      <c r="D135" s="2">
        <v>44850</v>
      </c>
      <c r="E135" s="5" t="s">
        <v>15</v>
      </c>
      <c r="F135" s="5" t="s">
        <v>36</v>
      </c>
      <c r="G135" s="5" t="s">
        <v>37</v>
      </c>
      <c r="H135" t="s">
        <v>29</v>
      </c>
      <c r="I135" s="4">
        <v>5340</v>
      </c>
      <c r="J135" s="5">
        <v>1</v>
      </c>
      <c r="K135" s="4">
        <v>5340</v>
      </c>
      <c r="L135" s="4">
        <v>1602</v>
      </c>
      <c r="M135" s="3">
        <v>0.3</v>
      </c>
    </row>
    <row r="136" spans="2:13" x14ac:dyDescent="0.25">
      <c r="B136" t="s">
        <v>13</v>
      </c>
      <c r="C136" s="1" t="s">
        <v>20</v>
      </c>
      <c r="D136" s="2">
        <v>44857</v>
      </c>
      <c r="E136" s="5" t="s">
        <v>15</v>
      </c>
      <c r="F136" s="5" t="s">
        <v>36</v>
      </c>
      <c r="G136" s="5" t="s">
        <v>37</v>
      </c>
      <c r="H136" t="s">
        <v>18</v>
      </c>
      <c r="I136" s="4">
        <v>8902</v>
      </c>
      <c r="J136" s="5">
        <v>8</v>
      </c>
      <c r="K136" s="4">
        <v>71216</v>
      </c>
      <c r="L136" s="4">
        <v>24925.599999999999</v>
      </c>
      <c r="M136" s="3">
        <v>0.35</v>
      </c>
    </row>
    <row r="137" spans="2:13" x14ac:dyDescent="0.25">
      <c r="B137" t="s">
        <v>27</v>
      </c>
      <c r="C137" s="1" t="s">
        <v>14</v>
      </c>
      <c r="D137" s="2">
        <v>44864</v>
      </c>
      <c r="E137" s="5" t="s">
        <v>15</v>
      </c>
      <c r="F137" s="5" t="s">
        <v>36</v>
      </c>
      <c r="G137" s="5" t="s">
        <v>37</v>
      </c>
      <c r="H137" t="s">
        <v>19</v>
      </c>
      <c r="I137" s="4">
        <v>500</v>
      </c>
      <c r="J137" s="5">
        <v>5</v>
      </c>
      <c r="K137" s="4">
        <v>2500</v>
      </c>
      <c r="L137" s="4">
        <v>625</v>
      </c>
      <c r="M137" s="3">
        <v>0.25</v>
      </c>
    </row>
    <row r="138" spans="2:13" x14ac:dyDescent="0.25">
      <c r="B138" t="s">
        <v>34</v>
      </c>
      <c r="C138" s="1" t="s">
        <v>20</v>
      </c>
      <c r="D138" s="2">
        <v>44871</v>
      </c>
      <c r="E138" s="5" t="s">
        <v>15</v>
      </c>
      <c r="F138" s="5" t="s">
        <v>36</v>
      </c>
      <c r="G138" s="5" t="s">
        <v>37</v>
      </c>
      <c r="H138" t="s">
        <v>21</v>
      </c>
      <c r="I138" s="4">
        <v>1200</v>
      </c>
      <c r="J138" s="5">
        <v>2</v>
      </c>
      <c r="K138" s="4">
        <v>2400</v>
      </c>
      <c r="L138" s="4">
        <v>720</v>
      </c>
      <c r="M138" s="3">
        <v>0.3</v>
      </c>
    </row>
    <row r="139" spans="2:13" x14ac:dyDescent="0.25">
      <c r="B139" t="s">
        <v>24</v>
      </c>
      <c r="C139" s="1" t="s">
        <v>14</v>
      </c>
      <c r="D139" s="2">
        <v>44878</v>
      </c>
      <c r="E139" s="5" t="s">
        <v>15</v>
      </c>
      <c r="F139" s="5" t="s">
        <v>36</v>
      </c>
      <c r="G139" s="5" t="s">
        <v>37</v>
      </c>
      <c r="H139" t="s">
        <v>35</v>
      </c>
      <c r="I139" s="4">
        <v>4500</v>
      </c>
      <c r="J139" s="5">
        <v>5</v>
      </c>
      <c r="K139" s="4">
        <v>22500</v>
      </c>
      <c r="L139" s="4">
        <v>5625</v>
      </c>
      <c r="M139" s="3">
        <v>0.25</v>
      </c>
    </row>
    <row r="140" spans="2:13" x14ac:dyDescent="0.25">
      <c r="B140" t="s">
        <v>13</v>
      </c>
      <c r="C140" s="1" t="s">
        <v>20</v>
      </c>
      <c r="D140" s="2">
        <v>44885</v>
      </c>
      <c r="E140" s="5" t="s">
        <v>15</v>
      </c>
      <c r="F140" s="5" t="s">
        <v>36</v>
      </c>
      <c r="G140" s="5" t="s">
        <v>37</v>
      </c>
      <c r="H140" t="s">
        <v>18</v>
      </c>
      <c r="I140" s="4">
        <v>8902</v>
      </c>
      <c r="J140" s="5">
        <v>8</v>
      </c>
      <c r="K140" s="4">
        <v>71216</v>
      </c>
      <c r="L140" s="4">
        <v>24925.599999999999</v>
      </c>
      <c r="M140" s="3">
        <v>0.35</v>
      </c>
    </row>
    <row r="141" spans="2:13" x14ac:dyDescent="0.25">
      <c r="B141" t="s">
        <v>34</v>
      </c>
      <c r="C141" s="1" t="s">
        <v>20</v>
      </c>
      <c r="D141" s="2">
        <v>44892</v>
      </c>
      <c r="E141" s="5" t="s">
        <v>15</v>
      </c>
      <c r="F141" s="5" t="s">
        <v>36</v>
      </c>
      <c r="G141" s="5" t="s">
        <v>37</v>
      </c>
      <c r="H141" t="s">
        <v>31</v>
      </c>
      <c r="I141" s="4">
        <v>5300</v>
      </c>
      <c r="J141" s="5">
        <v>1</v>
      </c>
      <c r="K141" s="4">
        <v>5300</v>
      </c>
      <c r="L141" s="4">
        <v>1590</v>
      </c>
      <c r="M141" s="3">
        <v>0.3</v>
      </c>
    </row>
    <row r="142" spans="2:13" x14ac:dyDescent="0.25">
      <c r="B142" t="s">
        <v>24</v>
      </c>
      <c r="C142" s="1" t="s">
        <v>20</v>
      </c>
      <c r="D142" s="2">
        <v>44899</v>
      </c>
      <c r="E142" s="5" t="s">
        <v>15</v>
      </c>
      <c r="F142" s="5" t="s">
        <v>36</v>
      </c>
      <c r="G142" s="5" t="s">
        <v>37</v>
      </c>
      <c r="H142" t="s">
        <v>31</v>
      </c>
      <c r="I142" s="4">
        <v>5300</v>
      </c>
      <c r="J142" s="5">
        <v>1</v>
      </c>
      <c r="K142" s="4">
        <v>5300</v>
      </c>
      <c r="L142" s="4">
        <v>1590</v>
      </c>
      <c r="M142" s="3">
        <v>0.3</v>
      </c>
    </row>
    <row r="143" spans="2:13" x14ac:dyDescent="0.25">
      <c r="B143" t="s">
        <v>13</v>
      </c>
      <c r="C143" s="1" t="s">
        <v>20</v>
      </c>
      <c r="D143" s="2">
        <v>44906</v>
      </c>
      <c r="E143" s="5" t="s">
        <v>15</v>
      </c>
      <c r="F143" s="5" t="s">
        <v>36</v>
      </c>
      <c r="G143" s="5" t="s">
        <v>37</v>
      </c>
      <c r="H143" t="s">
        <v>33</v>
      </c>
      <c r="I143" s="4">
        <v>4600</v>
      </c>
      <c r="J143" s="5">
        <v>8</v>
      </c>
      <c r="K143" s="4">
        <v>36800</v>
      </c>
      <c r="L143" s="4">
        <v>9200</v>
      </c>
      <c r="M143" s="3">
        <v>0.25</v>
      </c>
    </row>
    <row r="144" spans="2:13" x14ac:dyDescent="0.25">
      <c r="B144" t="s">
        <v>22</v>
      </c>
      <c r="C144" s="1" t="s">
        <v>14</v>
      </c>
      <c r="D144" s="2">
        <v>44913</v>
      </c>
      <c r="E144" s="5" t="s">
        <v>15</v>
      </c>
      <c r="F144" s="5" t="s">
        <v>36</v>
      </c>
      <c r="G144" s="5" t="s">
        <v>37</v>
      </c>
      <c r="H144" t="s">
        <v>32</v>
      </c>
      <c r="I144" s="4">
        <v>3200</v>
      </c>
      <c r="J144" s="5">
        <v>6</v>
      </c>
      <c r="K144" s="4">
        <v>19200</v>
      </c>
      <c r="L144" s="4">
        <v>3840</v>
      </c>
      <c r="M144" s="3">
        <v>0.2</v>
      </c>
    </row>
    <row r="145" spans="2:13" x14ac:dyDescent="0.25">
      <c r="B145" t="s">
        <v>13</v>
      </c>
      <c r="C145" s="1" t="s">
        <v>14</v>
      </c>
      <c r="D145" s="2">
        <v>44920</v>
      </c>
      <c r="E145" s="5" t="s">
        <v>15</v>
      </c>
      <c r="F145" s="5" t="s">
        <v>36</v>
      </c>
      <c r="G145" s="5" t="s">
        <v>37</v>
      </c>
      <c r="H145" t="s">
        <v>23</v>
      </c>
      <c r="I145" s="4">
        <v>5130</v>
      </c>
      <c r="J145" s="5">
        <v>5</v>
      </c>
      <c r="K145" s="4">
        <v>25650</v>
      </c>
      <c r="L145" s="4">
        <v>10260</v>
      </c>
      <c r="M145" s="3">
        <v>0.4</v>
      </c>
    </row>
    <row r="146" spans="2:13" x14ac:dyDescent="0.25">
      <c r="B146" t="s">
        <v>22</v>
      </c>
      <c r="C146" s="1" t="s">
        <v>20</v>
      </c>
      <c r="D146" s="2">
        <v>44927</v>
      </c>
      <c r="E146" s="5" t="s">
        <v>15</v>
      </c>
      <c r="F146" s="5" t="s">
        <v>36</v>
      </c>
      <c r="G146" s="5" t="s">
        <v>37</v>
      </c>
      <c r="H146" t="s">
        <v>35</v>
      </c>
      <c r="I146" s="4">
        <v>4500</v>
      </c>
      <c r="J146" s="5">
        <v>11</v>
      </c>
      <c r="K146" s="4">
        <v>49500</v>
      </c>
      <c r="L146" s="4">
        <v>12375</v>
      </c>
      <c r="M146" s="3">
        <v>0.25</v>
      </c>
    </row>
    <row r="147" spans="2:13" x14ac:dyDescent="0.25">
      <c r="B147" t="s">
        <v>34</v>
      </c>
      <c r="C147" s="1" t="s">
        <v>20</v>
      </c>
      <c r="D147" s="2">
        <v>44934</v>
      </c>
      <c r="E147" s="5" t="s">
        <v>15</v>
      </c>
      <c r="F147" s="5" t="s">
        <v>36</v>
      </c>
      <c r="G147" s="5" t="s">
        <v>37</v>
      </c>
      <c r="H147" t="s">
        <v>25</v>
      </c>
      <c r="I147" s="4">
        <v>300</v>
      </c>
      <c r="J147" s="5">
        <v>4</v>
      </c>
      <c r="K147" s="4">
        <v>1200</v>
      </c>
      <c r="L147" s="4">
        <v>180</v>
      </c>
      <c r="M147" s="3">
        <v>0.15</v>
      </c>
    </row>
    <row r="148" spans="2:13" x14ac:dyDescent="0.25">
      <c r="B148" t="s">
        <v>13</v>
      </c>
      <c r="C148" s="1" t="s">
        <v>14</v>
      </c>
      <c r="D148" s="2">
        <v>44941</v>
      </c>
      <c r="E148" s="5" t="s">
        <v>15</v>
      </c>
      <c r="F148" s="5" t="s">
        <v>36</v>
      </c>
      <c r="G148" s="5" t="s">
        <v>37</v>
      </c>
      <c r="H148" t="s">
        <v>18</v>
      </c>
      <c r="I148" s="4">
        <v>8902</v>
      </c>
      <c r="J148" s="5">
        <v>3</v>
      </c>
      <c r="K148" s="4">
        <v>26706</v>
      </c>
      <c r="L148" s="4">
        <v>9347.0999999999985</v>
      </c>
      <c r="M148" s="3">
        <v>0.35</v>
      </c>
    </row>
    <row r="149" spans="2:13" x14ac:dyDescent="0.25">
      <c r="B149" t="s">
        <v>13</v>
      </c>
      <c r="C149" s="1" t="s">
        <v>14</v>
      </c>
      <c r="D149" s="2">
        <v>44948</v>
      </c>
      <c r="E149" s="5" t="s">
        <v>15</v>
      </c>
      <c r="F149" s="5" t="s">
        <v>36</v>
      </c>
      <c r="G149" s="5" t="s">
        <v>37</v>
      </c>
      <c r="H149" t="s">
        <v>33</v>
      </c>
      <c r="I149" s="4">
        <v>4600</v>
      </c>
      <c r="J149" s="5">
        <v>12</v>
      </c>
      <c r="K149" s="4">
        <v>55200</v>
      </c>
      <c r="L149" s="4">
        <v>13800</v>
      </c>
      <c r="M149" s="3">
        <v>0.25</v>
      </c>
    </row>
    <row r="150" spans="2:13" x14ac:dyDescent="0.25">
      <c r="B150" t="s">
        <v>13</v>
      </c>
      <c r="C150" s="1" t="s">
        <v>14</v>
      </c>
      <c r="D150" s="2">
        <v>44955</v>
      </c>
      <c r="E150" s="5" t="s">
        <v>15</v>
      </c>
      <c r="F150" s="5" t="s">
        <v>36</v>
      </c>
      <c r="G150" s="5" t="s">
        <v>37</v>
      </c>
      <c r="H150" t="s">
        <v>30</v>
      </c>
      <c r="I150" s="4">
        <v>3400</v>
      </c>
      <c r="J150" s="5">
        <v>1</v>
      </c>
      <c r="K150" s="4">
        <v>3400</v>
      </c>
      <c r="L150" s="4">
        <v>1190</v>
      </c>
      <c r="M150" s="3">
        <v>0.35</v>
      </c>
    </row>
    <row r="151" spans="2:13" x14ac:dyDescent="0.25">
      <c r="B151" t="s">
        <v>34</v>
      </c>
      <c r="C151" s="1" t="s">
        <v>20</v>
      </c>
      <c r="D151" s="2">
        <v>44962</v>
      </c>
      <c r="E151" s="5" t="s">
        <v>15</v>
      </c>
      <c r="F151" s="5" t="s">
        <v>36</v>
      </c>
      <c r="G151" s="5" t="s">
        <v>37</v>
      </c>
      <c r="H151" t="s">
        <v>29</v>
      </c>
      <c r="I151" s="4">
        <v>5340</v>
      </c>
      <c r="J151" s="5">
        <v>8</v>
      </c>
      <c r="K151" s="4">
        <v>42720</v>
      </c>
      <c r="L151" s="4">
        <v>12816</v>
      </c>
      <c r="M151" s="3">
        <v>0.3</v>
      </c>
    </row>
    <row r="152" spans="2:13" x14ac:dyDescent="0.25">
      <c r="B152" t="s">
        <v>13</v>
      </c>
      <c r="C152" s="1" t="s">
        <v>14</v>
      </c>
      <c r="D152" s="2">
        <v>44969</v>
      </c>
      <c r="E152" s="5" t="s">
        <v>15</v>
      </c>
      <c r="F152" s="5" t="s">
        <v>36</v>
      </c>
      <c r="G152" s="5" t="s">
        <v>37</v>
      </c>
      <c r="H152" t="s">
        <v>26</v>
      </c>
      <c r="I152" s="4">
        <v>1700</v>
      </c>
      <c r="J152" s="5">
        <v>12</v>
      </c>
      <c r="K152" s="4">
        <v>20400</v>
      </c>
      <c r="L152" s="4">
        <v>10200</v>
      </c>
      <c r="M152" s="3">
        <v>0.5</v>
      </c>
    </row>
    <row r="153" spans="2:13" x14ac:dyDescent="0.25">
      <c r="B153" t="s">
        <v>27</v>
      </c>
      <c r="C153" s="1" t="s">
        <v>14</v>
      </c>
      <c r="D153" s="2">
        <v>44976</v>
      </c>
      <c r="E153" s="5" t="s">
        <v>15</v>
      </c>
      <c r="F153" s="5" t="s">
        <v>36</v>
      </c>
      <c r="G153" s="5" t="s">
        <v>37</v>
      </c>
      <c r="H153" t="s">
        <v>32</v>
      </c>
      <c r="I153" s="4">
        <v>3200</v>
      </c>
      <c r="J153" s="5">
        <v>12</v>
      </c>
      <c r="K153" s="4">
        <v>38400</v>
      </c>
      <c r="L153" s="4">
        <v>7680</v>
      </c>
      <c r="M153" s="3">
        <v>0.2</v>
      </c>
    </row>
    <row r="154" spans="2:13" x14ac:dyDescent="0.25">
      <c r="B154" t="s">
        <v>27</v>
      </c>
      <c r="C154" s="1" t="s">
        <v>20</v>
      </c>
      <c r="D154" s="2">
        <v>44983</v>
      </c>
      <c r="E154" s="5" t="s">
        <v>15</v>
      </c>
      <c r="F154" s="5" t="s">
        <v>36</v>
      </c>
      <c r="G154" s="5" t="s">
        <v>37</v>
      </c>
      <c r="H154" t="s">
        <v>19</v>
      </c>
      <c r="I154" s="4">
        <v>500</v>
      </c>
      <c r="J154" s="5">
        <v>10</v>
      </c>
      <c r="K154" s="4">
        <v>5000</v>
      </c>
      <c r="L154" s="4">
        <v>1250</v>
      </c>
      <c r="M154" s="3">
        <v>0.25</v>
      </c>
    </row>
    <row r="155" spans="2:13" x14ac:dyDescent="0.25">
      <c r="B155" t="s">
        <v>27</v>
      </c>
      <c r="C155" s="1" t="s">
        <v>20</v>
      </c>
      <c r="D155" s="2">
        <v>44990</v>
      </c>
      <c r="E155" s="5" t="s">
        <v>15</v>
      </c>
      <c r="F155" s="5" t="s">
        <v>36</v>
      </c>
      <c r="G155" s="5" t="s">
        <v>37</v>
      </c>
      <c r="H155" t="s">
        <v>31</v>
      </c>
      <c r="I155" s="4">
        <v>5300</v>
      </c>
      <c r="J155" s="5">
        <v>10</v>
      </c>
      <c r="K155" s="4">
        <v>53000</v>
      </c>
      <c r="L155" s="4">
        <v>15900</v>
      </c>
      <c r="M155" s="3">
        <v>0.3</v>
      </c>
    </row>
    <row r="156" spans="2:13" x14ac:dyDescent="0.25">
      <c r="B156" t="s">
        <v>13</v>
      </c>
      <c r="C156" s="1" t="s">
        <v>20</v>
      </c>
      <c r="D156" s="2">
        <v>44997</v>
      </c>
      <c r="E156" s="5" t="s">
        <v>15</v>
      </c>
      <c r="F156" s="5" t="s">
        <v>36</v>
      </c>
      <c r="G156" s="5" t="s">
        <v>37</v>
      </c>
      <c r="H156" t="s">
        <v>32</v>
      </c>
      <c r="I156" s="4">
        <v>3200</v>
      </c>
      <c r="J156" s="5">
        <v>7</v>
      </c>
      <c r="K156" s="4">
        <v>22400</v>
      </c>
      <c r="L156" s="4">
        <v>4480</v>
      </c>
      <c r="M156" s="3">
        <v>0.2</v>
      </c>
    </row>
    <row r="157" spans="2:13" x14ac:dyDescent="0.25">
      <c r="B157" t="s">
        <v>34</v>
      </c>
      <c r="C157" s="1" t="s">
        <v>14</v>
      </c>
      <c r="D157" s="2">
        <v>45004</v>
      </c>
      <c r="E157" s="5" t="s">
        <v>15</v>
      </c>
      <c r="F157" s="5" t="s">
        <v>36</v>
      </c>
      <c r="G157" s="5" t="s">
        <v>37</v>
      </c>
      <c r="H157" t="s">
        <v>19</v>
      </c>
      <c r="I157" s="4">
        <v>500</v>
      </c>
      <c r="J157" s="5">
        <v>15</v>
      </c>
      <c r="K157" s="4">
        <v>7500</v>
      </c>
      <c r="L157" s="4">
        <v>1875</v>
      </c>
      <c r="M157" s="3">
        <v>0.25</v>
      </c>
    </row>
    <row r="158" spans="2:13" x14ac:dyDescent="0.25">
      <c r="B158" t="s">
        <v>27</v>
      </c>
      <c r="C158" s="1" t="s">
        <v>14</v>
      </c>
      <c r="D158" s="2">
        <v>45011</v>
      </c>
      <c r="E158" s="5" t="s">
        <v>15</v>
      </c>
      <c r="F158" s="5" t="s">
        <v>36</v>
      </c>
      <c r="G158" s="5" t="s">
        <v>37</v>
      </c>
      <c r="H158" t="s">
        <v>32</v>
      </c>
      <c r="I158" s="4">
        <v>3200</v>
      </c>
      <c r="J158" s="5">
        <v>10</v>
      </c>
      <c r="K158" s="4">
        <v>32000</v>
      </c>
      <c r="L158" s="4">
        <v>6400</v>
      </c>
      <c r="M158" s="3">
        <v>0.2</v>
      </c>
    </row>
    <row r="159" spans="2:13" x14ac:dyDescent="0.25">
      <c r="B159" t="s">
        <v>13</v>
      </c>
      <c r="C159" s="1" t="s">
        <v>20</v>
      </c>
      <c r="D159" s="2">
        <v>45018</v>
      </c>
      <c r="E159" s="5" t="s">
        <v>15</v>
      </c>
      <c r="F159" s="5" t="s">
        <v>36</v>
      </c>
      <c r="G159" s="5" t="s">
        <v>37</v>
      </c>
      <c r="H159" t="s">
        <v>35</v>
      </c>
      <c r="I159" s="4">
        <v>4500</v>
      </c>
      <c r="J159" s="5">
        <v>8</v>
      </c>
      <c r="K159" s="4">
        <v>36000</v>
      </c>
      <c r="L159" s="4">
        <v>9000</v>
      </c>
      <c r="M159" s="3">
        <v>0.25</v>
      </c>
    </row>
    <row r="160" spans="2:13" x14ac:dyDescent="0.25">
      <c r="B160" t="s">
        <v>27</v>
      </c>
      <c r="C160" s="1" t="s">
        <v>20</v>
      </c>
      <c r="D160" s="2">
        <v>45025</v>
      </c>
      <c r="E160" s="5" t="s">
        <v>15</v>
      </c>
      <c r="F160" s="5" t="s">
        <v>36</v>
      </c>
      <c r="G160" s="5" t="s">
        <v>37</v>
      </c>
      <c r="H160" t="s">
        <v>35</v>
      </c>
      <c r="I160" s="4">
        <v>4500</v>
      </c>
      <c r="J160" s="5">
        <v>4</v>
      </c>
      <c r="K160" s="4">
        <v>18000</v>
      </c>
      <c r="L160" s="4">
        <v>4500</v>
      </c>
      <c r="M160" s="3">
        <v>0.25</v>
      </c>
    </row>
    <row r="161" spans="2:13" x14ac:dyDescent="0.25">
      <c r="B161" t="s">
        <v>22</v>
      </c>
      <c r="C161" s="1" t="s">
        <v>20</v>
      </c>
      <c r="D161" s="2">
        <v>45032</v>
      </c>
      <c r="E161" s="5" t="s">
        <v>15</v>
      </c>
      <c r="F161" s="5" t="s">
        <v>36</v>
      </c>
      <c r="G161" s="5" t="s">
        <v>37</v>
      </c>
      <c r="H161" t="s">
        <v>35</v>
      </c>
      <c r="I161" s="4">
        <v>4500</v>
      </c>
      <c r="J161" s="5">
        <v>5</v>
      </c>
      <c r="K161" s="4">
        <v>22500</v>
      </c>
      <c r="L161" s="4">
        <v>5625</v>
      </c>
      <c r="M161" s="3">
        <v>0.25</v>
      </c>
    </row>
    <row r="162" spans="2:13" x14ac:dyDescent="0.25">
      <c r="B162" t="s">
        <v>34</v>
      </c>
      <c r="C162" s="1" t="s">
        <v>20</v>
      </c>
      <c r="D162" s="2">
        <v>45039</v>
      </c>
      <c r="E162" s="5" t="s">
        <v>15</v>
      </c>
      <c r="F162" s="5" t="s">
        <v>36</v>
      </c>
      <c r="G162" s="5" t="s">
        <v>37</v>
      </c>
      <c r="H162" t="s">
        <v>35</v>
      </c>
      <c r="I162" s="4">
        <v>4500</v>
      </c>
      <c r="J162" s="5">
        <v>6</v>
      </c>
      <c r="K162" s="4">
        <v>27000</v>
      </c>
      <c r="L162" s="4">
        <v>6750</v>
      </c>
      <c r="M162" s="3">
        <v>0.25</v>
      </c>
    </row>
    <row r="163" spans="2:13" x14ac:dyDescent="0.25">
      <c r="B163" t="s">
        <v>22</v>
      </c>
      <c r="C163" s="1" t="s">
        <v>20</v>
      </c>
      <c r="D163" s="2">
        <v>45046</v>
      </c>
      <c r="E163" s="5" t="s">
        <v>15</v>
      </c>
      <c r="F163" s="5" t="s">
        <v>36</v>
      </c>
      <c r="G163" s="5" t="s">
        <v>37</v>
      </c>
      <c r="H163" t="s">
        <v>21</v>
      </c>
      <c r="I163" s="4">
        <v>1200</v>
      </c>
      <c r="J163" s="5">
        <v>4</v>
      </c>
      <c r="K163" s="4">
        <v>4800</v>
      </c>
      <c r="L163" s="4">
        <v>1440</v>
      </c>
      <c r="M163" s="3">
        <v>0.3</v>
      </c>
    </row>
    <row r="164" spans="2:13" x14ac:dyDescent="0.25">
      <c r="B164" t="s">
        <v>24</v>
      </c>
      <c r="C164" s="1" t="s">
        <v>20</v>
      </c>
      <c r="D164" s="2">
        <v>45053</v>
      </c>
      <c r="E164" s="5" t="s">
        <v>15</v>
      </c>
      <c r="F164" s="5" t="s">
        <v>36</v>
      </c>
      <c r="G164" s="5" t="s">
        <v>37</v>
      </c>
      <c r="H164" t="s">
        <v>30</v>
      </c>
      <c r="I164" s="4">
        <v>3400</v>
      </c>
      <c r="J164" s="5">
        <v>10</v>
      </c>
      <c r="K164" s="4">
        <v>3400</v>
      </c>
      <c r="L164" s="4">
        <v>1190</v>
      </c>
      <c r="M164" s="3">
        <v>0.35</v>
      </c>
    </row>
    <row r="165" spans="2:13" x14ac:dyDescent="0.25">
      <c r="B165" t="s">
        <v>27</v>
      </c>
      <c r="C165" s="1" t="s">
        <v>14</v>
      </c>
      <c r="D165" s="2">
        <v>45060</v>
      </c>
      <c r="E165" s="5" t="s">
        <v>15</v>
      </c>
      <c r="F165" s="5" t="s">
        <v>36</v>
      </c>
      <c r="G165" s="5" t="s">
        <v>37</v>
      </c>
      <c r="H165" t="s">
        <v>19</v>
      </c>
      <c r="I165" s="4">
        <v>500</v>
      </c>
      <c r="J165" s="5">
        <v>10</v>
      </c>
      <c r="K165" s="4">
        <v>5000</v>
      </c>
      <c r="L165" s="4">
        <v>1250</v>
      </c>
      <c r="M165" s="3">
        <v>0.25</v>
      </c>
    </row>
    <row r="166" spans="2:13" x14ac:dyDescent="0.25">
      <c r="B166" t="s">
        <v>27</v>
      </c>
      <c r="C166" s="1" t="s">
        <v>20</v>
      </c>
      <c r="D166" s="2">
        <v>45067</v>
      </c>
      <c r="E166" s="5" t="s">
        <v>15</v>
      </c>
      <c r="F166" s="5" t="s">
        <v>36</v>
      </c>
      <c r="G166" s="5" t="s">
        <v>37</v>
      </c>
      <c r="H166" t="s">
        <v>30</v>
      </c>
      <c r="I166" s="4">
        <v>3400</v>
      </c>
      <c r="J166" s="5">
        <v>8</v>
      </c>
      <c r="K166" s="4">
        <v>27200</v>
      </c>
      <c r="L166" s="4">
        <v>9520</v>
      </c>
      <c r="M166" s="3">
        <v>0.35</v>
      </c>
    </row>
    <row r="167" spans="2:13" x14ac:dyDescent="0.25">
      <c r="B167" t="s">
        <v>13</v>
      </c>
      <c r="C167" s="1" t="s">
        <v>20</v>
      </c>
      <c r="D167" s="2">
        <v>45074</v>
      </c>
      <c r="E167" s="5" t="s">
        <v>15</v>
      </c>
      <c r="F167" s="5" t="s">
        <v>36</v>
      </c>
      <c r="G167" s="5" t="s">
        <v>37</v>
      </c>
      <c r="H167" t="s">
        <v>33</v>
      </c>
      <c r="I167" s="4">
        <v>4600</v>
      </c>
      <c r="J167" s="5">
        <v>12</v>
      </c>
      <c r="K167" s="4">
        <v>55200</v>
      </c>
      <c r="L167" s="4">
        <v>13800</v>
      </c>
      <c r="M167" s="3">
        <v>0.25</v>
      </c>
    </row>
    <row r="168" spans="2:13" x14ac:dyDescent="0.25">
      <c r="B168" t="s">
        <v>27</v>
      </c>
      <c r="C168" s="1" t="s">
        <v>14</v>
      </c>
      <c r="D168" s="2">
        <v>45081</v>
      </c>
      <c r="E168" s="5" t="s">
        <v>15</v>
      </c>
      <c r="F168" s="5" t="s">
        <v>36</v>
      </c>
      <c r="G168" s="5" t="s">
        <v>37</v>
      </c>
      <c r="H168" t="s">
        <v>19</v>
      </c>
      <c r="I168" s="4">
        <v>500</v>
      </c>
      <c r="J168" s="5">
        <v>10</v>
      </c>
      <c r="K168" s="4">
        <v>5000</v>
      </c>
      <c r="L168" s="4">
        <v>1250</v>
      </c>
      <c r="M168" s="3">
        <v>0.25</v>
      </c>
    </row>
    <row r="169" spans="2:13" x14ac:dyDescent="0.25">
      <c r="B169" t="s">
        <v>24</v>
      </c>
      <c r="C169" s="1" t="s">
        <v>20</v>
      </c>
      <c r="D169" s="2">
        <v>45088</v>
      </c>
      <c r="E169" s="5" t="s">
        <v>15</v>
      </c>
      <c r="F169" s="5" t="s">
        <v>36</v>
      </c>
      <c r="G169" s="5" t="s">
        <v>37</v>
      </c>
      <c r="H169" t="s">
        <v>23</v>
      </c>
      <c r="I169" s="4">
        <v>5130</v>
      </c>
      <c r="J169" s="5">
        <v>15</v>
      </c>
      <c r="K169" s="4">
        <v>76950</v>
      </c>
      <c r="L169" s="4">
        <v>30780</v>
      </c>
      <c r="M169" s="3">
        <v>0.4</v>
      </c>
    </row>
    <row r="170" spans="2:13" x14ac:dyDescent="0.25">
      <c r="B170" t="s">
        <v>34</v>
      </c>
      <c r="C170" s="1" t="s">
        <v>14</v>
      </c>
      <c r="D170" s="2">
        <v>45095</v>
      </c>
      <c r="E170" s="5" t="s">
        <v>15</v>
      </c>
      <c r="F170" s="5" t="s">
        <v>36</v>
      </c>
      <c r="G170" s="5" t="s">
        <v>37</v>
      </c>
      <c r="H170" t="s">
        <v>28</v>
      </c>
      <c r="I170" s="4">
        <v>1500</v>
      </c>
      <c r="J170" s="5">
        <v>1</v>
      </c>
      <c r="K170" s="4">
        <v>1500</v>
      </c>
      <c r="L170" s="4">
        <v>600</v>
      </c>
      <c r="M170" s="3">
        <v>0.4</v>
      </c>
    </row>
    <row r="171" spans="2:13" x14ac:dyDescent="0.25">
      <c r="B171" t="s">
        <v>13</v>
      </c>
      <c r="C171" s="1" t="s">
        <v>20</v>
      </c>
      <c r="D171" s="2">
        <v>45102</v>
      </c>
      <c r="E171" s="5" t="s">
        <v>15</v>
      </c>
      <c r="F171" s="5" t="s">
        <v>36</v>
      </c>
      <c r="G171" s="5" t="s">
        <v>37</v>
      </c>
      <c r="H171" t="s">
        <v>32</v>
      </c>
      <c r="I171" s="4">
        <v>3200</v>
      </c>
      <c r="J171" s="5">
        <v>20</v>
      </c>
      <c r="K171" s="4">
        <v>35200</v>
      </c>
      <c r="L171" s="4">
        <v>7040</v>
      </c>
      <c r="M171" s="3">
        <v>0.2</v>
      </c>
    </row>
    <row r="172" spans="2:13" x14ac:dyDescent="0.25">
      <c r="B172" t="s">
        <v>13</v>
      </c>
      <c r="C172" s="1" t="s">
        <v>20</v>
      </c>
      <c r="D172" s="2">
        <v>45109</v>
      </c>
      <c r="E172" s="5" t="s">
        <v>15</v>
      </c>
      <c r="F172" s="5" t="s">
        <v>36</v>
      </c>
      <c r="G172" s="5" t="s">
        <v>37</v>
      </c>
      <c r="H172" t="s">
        <v>29</v>
      </c>
      <c r="I172" s="4">
        <v>5340</v>
      </c>
      <c r="J172" s="5">
        <v>20</v>
      </c>
      <c r="K172" s="4">
        <v>10680</v>
      </c>
      <c r="L172" s="4">
        <v>3204</v>
      </c>
      <c r="M172" s="3">
        <v>0.3</v>
      </c>
    </row>
    <row r="173" spans="2:13" x14ac:dyDescent="0.25">
      <c r="B173" t="s">
        <v>27</v>
      </c>
      <c r="C173" s="1" t="s">
        <v>14</v>
      </c>
      <c r="D173" s="2">
        <v>45116</v>
      </c>
      <c r="E173" s="5" t="s">
        <v>15</v>
      </c>
      <c r="F173" s="5" t="s">
        <v>36</v>
      </c>
      <c r="G173" s="5" t="s">
        <v>37</v>
      </c>
      <c r="H173" t="s">
        <v>29</v>
      </c>
      <c r="I173" s="4">
        <v>5340</v>
      </c>
      <c r="J173" s="5">
        <v>1</v>
      </c>
      <c r="K173" s="4">
        <v>5340</v>
      </c>
      <c r="L173" s="4">
        <v>1602</v>
      </c>
      <c r="M173" s="3">
        <v>0.3</v>
      </c>
    </row>
    <row r="174" spans="2:13" x14ac:dyDescent="0.25">
      <c r="B174" t="s">
        <v>13</v>
      </c>
      <c r="C174" s="1" t="s">
        <v>14</v>
      </c>
      <c r="D174" s="2">
        <v>45123</v>
      </c>
      <c r="E174" s="5" t="s">
        <v>15</v>
      </c>
      <c r="F174" s="5" t="s">
        <v>36</v>
      </c>
      <c r="G174" s="5" t="s">
        <v>37</v>
      </c>
      <c r="H174" t="s">
        <v>19</v>
      </c>
      <c r="I174" s="4">
        <v>500</v>
      </c>
      <c r="J174" s="5">
        <v>5</v>
      </c>
      <c r="K174" s="4">
        <v>2500</v>
      </c>
      <c r="L174" s="4">
        <v>625</v>
      </c>
      <c r="M174" s="3">
        <v>0.25</v>
      </c>
    </row>
    <row r="175" spans="2:13" x14ac:dyDescent="0.25">
      <c r="B175" t="s">
        <v>13</v>
      </c>
      <c r="C175" s="1" t="s">
        <v>14</v>
      </c>
      <c r="D175" s="2">
        <v>45130</v>
      </c>
      <c r="E175" s="5" t="s">
        <v>15</v>
      </c>
      <c r="F175" s="5" t="s">
        <v>36</v>
      </c>
      <c r="G175" s="5" t="s">
        <v>37</v>
      </c>
      <c r="H175" t="s">
        <v>29</v>
      </c>
      <c r="I175" s="4">
        <v>5340</v>
      </c>
      <c r="J175" s="5">
        <v>12</v>
      </c>
      <c r="K175" s="4">
        <v>64080</v>
      </c>
      <c r="L175" s="4">
        <v>19224</v>
      </c>
      <c r="M175" s="3">
        <v>0.3</v>
      </c>
    </row>
    <row r="176" spans="2:13" x14ac:dyDescent="0.25">
      <c r="B176" t="s">
        <v>34</v>
      </c>
      <c r="C176" s="1" t="s">
        <v>20</v>
      </c>
      <c r="D176" s="2">
        <v>45137</v>
      </c>
      <c r="E176" s="5" t="s">
        <v>15</v>
      </c>
      <c r="F176" s="5" t="s">
        <v>36</v>
      </c>
      <c r="G176" s="5" t="s">
        <v>37</v>
      </c>
      <c r="H176" t="s">
        <v>21</v>
      </c>
      <c r="I176" s="4">
        <v>1200</v>
      </c>
      <c r="J176" s="5">
        <v>8</v>
      </c>
      <c r="K176" s="4">
        <v>9600</v>
      </c>
      <c r="L176" s="4">
        <v>2880</v>
      </c>
      <c r="M176" s="3">
        <v>0.3</v>
      </c>
    </row>
    <row r="177" spans="2:13" x14ac:dyDescent="0.25">
      <c r="B177" t="s">
        <v>13</v>
      </c>
      <c r="C177" s="1" t="s">
        <v>14</v>
      </c>
      <c r="D177" s="2">
        <v>45144</v>
      </c>
      <c r="E177" s="5" t="s">
        <v>15</v>
      </c>
      <c r="F177" s="5" t="s">
        <v>36</v>
      </c>
      <c r="G177" s="5" t="s">
        <v>37</v>
      </c>
      <c r="H177" t="s">
        <v>31</v>
      </c>
      <c r="I177" s="4">
        <v>5300</v>
      </c>
      <c r="J177" s="5">
        <v>20</v>
      </c>
      <c r="K177" s="4">
        <v>42400</v>
      </c>
      <c r="L177" s="4">
        <v>12720</v>
      </c>
      <c r="M177" s="3">
        <v>0.3</v>
      </c>
    </row>
    <row r="178" spans="2:13" x14ac:dyDescent="0.25">
      <c r="B178" t="s">
        <v>22</v>
      </c>
      <c r="C178" s="1" t="s">
        <v>20</v>
      </c>
      <c r="D178" s="2">
        <v>45151</v>
      </c>
      <c r="E178" s="5" t="s">
        <v>15</v>
      </c>
      <c r="F178" s="5" t="s">
        <v>36</v>
      </c>
      <c r="G178" s="5" t="s">
        <v>37</v>
      </c>
      <c r="H178" t="s">
        <v>18</v>
      </c>
      <c r="I178" s="4">
        <v>8902</v>
      </c>
      <c r="J178" s="5">
        <v>20</v>
      </c>
      <c r="K178" s="4">
        <v>97922</v>
      </c>
      <c r="L178" s="4">
        <v>34272.699999999997</v>
      </c>
      <c r="M178" s="3">
        <v>0.35</v>
      </c>
    </row>
    <row r="179" spans="2:13" x14ac:dyDescent="0.25">
      <c r="B179" t="s">
        <v>27</v>
      </c>
      <c r="C179" s="1" t="s">
        <v>20</v>
      </c>
      <c r="D179" s="2">
        <v>45158</v>
      </c>
      <c r="E179" s="5" t="s">
        <v>15</v>
      </c>
      <c r="F179" s="5" t="s">
        <v>36</v>
      </c>
      <c r="G179" s="5" t="s">
        <v>37</v>
      </c>
      <c r="H179" t="s">
        <v>18</v>
      </c>
      <c r="I179" s="4">
        <v>8902</v>
      </c>
      <c r="J179" s="5">
        <v>12</v>
      </c>
      <c r="K179" s="4">
        <v>106824</v>
      </c>
      <c r="L179" s="4">
        <v>37388.399999999994</v>
      </c>
      <c r="M179" s="3">
        <v>0.35</v>
      </c>
    </row>
    <row r="180" spans="2:13" x14ac:dyDescent="0.25">
      <c r="B180" t="s">
        <v>22</v>
      </c>
      <c r="C180" s="1" t="s">
        <v>20</v>
      </c>
      <c r="D180" s="2">
        <v>45165</v>
      </c>
      <c r="E180" s="5" t="s">
        <v>15</v>
      </c>
      <c r="F180" s="5" t="s">
        <v>36</v>
      </c>
      <c r="G180" s="5" t="s">
        <v>37</v>
      </c>
      <c r="H180" t="s">
        <v>35</v>
      </c>
      <c r="I180" s="4">
        <v>4500</v>
      </c>
      <c r="J180" s="5">
        <v>3</v>
      </c>
      <c r="K180" s="4">
        <v>13500</v>
      </c>
      <c r="L180" s="4">
        <v>3375</v>
      </c>
      <c r="M180" s="3">
        <v>0.25</v>
      </c>
    </row>
    <row r="181" spans="2:13" x14ac:dyDescent="0.25">
      <c r="B181" t="s">
        <v>13</v>
      </c>
      <c r="C181" s="1" t="s">
        <v>14</v>
      </c>
      <c r="D181" s="2">
        <v>44562</v>
      </c>
      <c r="E181" s="5" t="s">
        <v>15</v>
      </c>
      <c r="F181" s="5" t="s">
        <v>38</v>
      </c>
      <c r="G181" s="5" t="s">
        <v>39</v>
      </c>
      <c r="H181" t="s">
        <v>18</v>
      </c>
      <c r="I181" s="4">
        <v>8902</v>
      </c>
      <c r="J181" s="5">
        <v>4</v>
      </c>
      <c r="K181" s="4">
        <v>35608</v>
      </c>
      <c r="L181" s="4">
        <v>12462.8</v>
      </c>
      <c r="M181" s="3">
        <v>0.35</v>
      </c>
    </row>
    <row r="182" spans="2:13" x14ac:dyDescent="0.25">
      <c r="B182" t="s">
        <v>13</v>
      </c>
      <c r="C182" s="1" t="s">
        <v>14</v>
      </c>
      <c r="D182" s="2">
        <v>44577</v>
      </c>
      <c r="E182" s="5" t="s">
        <v>15</v>
      </c>
      <c r="F182" s="5" t="s">
        <v>38</v>
      </c>
      <c r="G182" s="5" t="s">
        <v>39</v>
      </c>
      <c r="H182" t="s">
        <v>19</v>
      </c>
      <c r="I182" s="4">
        <v>500</v>
      </c>
      <c r="J182" s="5">
        <v>4</v>
      </c>
      <c r="K182" s="4">
        <v>2000</v>
      </c>
      <c r="L182" s="4">
        <v>500</v>
      </c>
      <c r="M182" s="3">
        <v>0.25</v>
      </c>
    </row>
    <row r="183" spans="2:13" x14ac:dyDescent="0.25">
      <c r="B183" t="s">
        <v>13</v>
      </c>
      <c r="C183" s="1" t="s">
        <v>20</v>
      </c>
      <c r="D183" s="2">
        <v>44584</v>
      </c>
      <c r="E183" s="5" t="s">
        <v>15</v>
      </c>
      <c r="F183" s="5" t="s">
        <v>38</v>
      </c>
      <c r="G183" s="5" t="s">
        <v>39</v>
      </c>
      <c r="H183" t="s">
        <v>21</v>
      </c>
      <c r="I183" s="4">
        <v>1200</v>
      </c>
      <c r="J183" s="5">
        <v>5</v>
      </c>
      <c r="K183" s="4">
        <v>6000</v>
      </c>
      <c r="L183" s="4">
        <v>1800</v>
      </c>
      <c r="M183" s="3">
        <v>0.3</v>
      </c>
    </row>
    <row r="184" spans="2:13" x14ac:dyDescent="0.25">
      <c r="B184" t="s">
        <v>13</v>
      </c>
      <c r="C184" s="1" t="s">
        <v>20</v>
      </c>
      <c r="D184" s="2">
        <v>44591</v>
      </c>
      <c r="E184" s="5" t="s">
        <v>15</v>
      </c>
      <c r="F184" s="5" t="s">
        <v>38</v>
      </c>
      <c r="G184" s="5" t="s">
        <v>39</v>
      </c>
      <c r="H184" t="s">
        <v>19</v>
      </c>
      <c r="I184" s="4">
        <v>500</v>
      </c>
      <c r="J184" s="5">
        <v>12</v>
      </c>
      <c r="K184" s="4">
        <v>6000</v>
      </c>
      <c r="L184" s="4">
        <v>1500</v>
      </c>
      <c r="M184" s="3">
        <v>0.25</v>
      </c>
    </row>
    <row r="185" spans="2:13" x14ac:dyDescent="0.25">
      <c r="B185" t="s">
        <v>22</v>
      </c>
      <c r="C185" s="1" t="s">
        <v>20</v>
      </c>
      <c r="D185" s="2">
        <v>44598</v>
      </c>
      <c r="E185" s="5" t="s">
        <v>15</v>
      </c>
      <c r="F185" s="5" t="s">
        <v>38</v>
      </c>
      <c r="G185" s="5" t="s">
        <v>39</v>
      </c>
      <c r="H185" t="s">
        <v>18</v>
      </c>
      <c r="I185" s="4">
        <v>8902</v>
      </c>
      <c r="J185" s="5">
        <v>21</v>
      </c>
      <c r="K185" s="4">
        <v>186942</v>
      </c>
      <c r="L185" s="4">
        <v>65429.7</v>
      </c>
      <c r="M185" s="3">
        <v>0.35</v>
      </c>
    </row>
    <row r="186" spans="2:13" x14ac:dyDescent="0.25">
      <c r="B186" t="s">
        <v>13</v>
      </c>
      <c r="C186" s="1" t="s">
        <v>14</v>
      </c>
      <c r="D186" s="2">
        <v>44605</v>
      </c>
      <c r="E186" s="5" t="s">
        <v>15</v>
      </c>
      <c r="F186" s="5" t="s">
        <v>38</v>
      </c>
      <c r="G186" s="5" t="s">
        <v>39</v>
      </c>
      <c r="H186" t="s">
        <v>23</v>
      </c>
      <c r="I186" s="4">
        <v>5130</v>
      </c>
      <c r="J186" s="5">
        <v>2</v>
      </c>
      <c r="K186" s="4">
        <v>10260</v>
      </c>
      <c r="L186" s="4">
        <v>4104</v>
      </c>
      <c r="M186" s="3">
        <v>0.4</v>
      </c>
    </row>
    <row r="187" spans="2:13" x14ac:dyDescent="0.25">
      <c r="B187" t="s">
        <v>13</v>
      </c>
      <c r="C187" s="1" t="s">
        <v>20</v>
      </c>
      <c r="D187" s="2">
        <v>44612</v>
      </c>
      <c r="E187" s="5" t="s">
        <v>15</v>
      </c>
      <c r="F187" s="5" t="s">
        <v>38</v>
      </c>
      <c r="G187" s="5" t="s">
        <v>39</v>
      </c>
      <c r="H187" t="s">
        <v>18</v>
      </c>
      <c r="I187" s="4">
        <v>8902</v>
      </c>
      <c r="J187" s="5">
        <v>6</v>
      </c>
      <c r="K187" s="4">
        <v>53412</v>
      </c>
      <c r="L187" s="4">
        <v>18694.199999999997</v>
      </c>
      <c r="M187" s="3">
        <v>0.35</v>
      </c>
    </row>
    <row r="188" spans="2:13" x14ac:dyDescent="0.25">
      <c r="B188" t="s">
        <v>24</v>
      </c>
      <c r="C188" s="1" t="s">
        <v>20</v>
      </c>
      <c r="D188" s="2">
        <v>44619</v>
      </c>
      <c r="E188" s="5" t="s">
        <v>15</v>
      </c>
      <c r="F188" s="5" t="s">
        <v>38</v>
      </c>
      <c r="G188" s="5" t="s">
        <v>39</v>
      </c>
      <c r="H188" t="s">
        <v>25</v>
      </c>
      <c r="I188" s="4">
        <v>300</v>
      </c>
      <c r="J188" s="5">
        <v>1</v>
      </c>
      <c r="K188" s="4">
        <v>300</v>
      </c>
      <c r="L188" s="4">
        <v>45</v>
      </c>
      <c r="M188" s="3">
        <v>0.15</v>
      </c>
    </row>
    <row r="189" spans="2:13" x14ac:dyDescent="0.25">
      <c r="B189" t="s">
        <v>22</v>
      </c>
      <c r="C189" s="1" t="s">
        <v>14</v>
      </c>
      <c r="D189" s="2">
        <v>44626</v>
      </c>
      <c r="E189" s="5" t="s">
        <v>15</v>
      </c>
      <c r="F189" s="5" t="s">
        <v>38</v>
      </c>
      <c r="G189" s="5" t="s">
        <v>39</v>
      </c>
      <c r="H189" t="s">
        <v>26</v>
      </c>
      <c r="I189" s="4">
        <v>1700</v>
      </c>
      <c r="J189" s="5">
        <v>10</v>
      </c>
      <c r="K189" s="4">
        <v>17000</v>
      </c>
      <c r="L189" s="4">
        <v>8500</v>
      </c>
      <c r="M189" s="3">
        <v>0.5</v>
      </c>
    </row>
    <row r="190" spans="2:13" x14ac:dyDescent="0.25">
      <c r="B190" t="s">
        <v>27</v>
      </c>
      <c r="C190" s="1" t="s">
        <v>14</v>
      </c>
      <c r="D190" s="2">
        <v>44633</v>
      </c>
      <c r="E190" s="5" t="s">
        <v>15</v>
      </c>
      <c r="F190" s="5" t="s">
        <v>38</v>
      </c>
      <c r="G190" s="5" t="s">
        <v>39</v>
      </c>
      <c r="H190" t="s">
        <v>28</v>
      </c>
      <c r="I190" s="4">
        <v>1500</v>
      </c>
      <c r="J190" s="5">
        <v>3</v>
      </c>
      <c r="K190" s="4">
        <v>4500</v>
      </c>
      <c r="L190" s="4">
        <v>1800</v>
      </c>
      <c r="M190" s="3">
        <v>0.4</v>
      </c>
    </row>
    <row r="191" spans="2:13" x14ac:dyDescent="0.25">
      <c r="B191" t="s">
        <v>22</v>
      </c>
      <c r="C191" s="1" t="s">
        <v>20</v>
      </c>
      <c r="D191" s="2">
        <v>44640</v>
      </c>
      <c r="E191" s="5" t="s">
        <v>15</v>
      </c>
      <c r="F191" s="5" t="s">
        <v>38</v>
      </c>
      <c r="G191" s="5" t="s">
        <v>39</v>
      </c>
      <c r="H191" t="s">
        <v>29</v>
      </c>
      <c r="I191" s="4">
        <v>5340</v>
      </c>
      <c r="J191" s="5">
        <v>12</v>
      </c>
      <c r="K191" s="4">
        <v>64080</v>
      </c>
      <c r="L191" s="4">
        <v>19224</v>
      </c>
      <c r="M191" s="3">
        <v>0.3</v>
      </c>
    </row>
    <row r="192" spans="2:13" x14ac:dyDescent="0.25">
      <c r="B192" t="s">
        <v>13</v>
      </c>
      <c r="C192" s="1" t="s">
        <v>20</v>
      </c>
      <c r="D192" s="2">
        <v>44647</v>
      </c>
      <c r="E192" s="5" t="s">
        <v>15</v>
      </c>
      <c r="F192" s="5" t="s">
        <v>38</v>
      </c>
      <c r="G192" s="5" t="s">
        <v>39</v>
      </c>
      <c r="H192" t="s">
        <v>18</v>
      </c>
      <c r="I192" s="4">
        <v>8902</v>
      </c>
      <c r="J192" s="5">
        <v>2</v>
      </c>
      <c r="K192" s="4">
        <v>17804</v>
      </c>
      <c r="L192" s="4">
        <v>6231.4</v>
      </c>
      <c r="M192" s="3">
        <v>0.35</v>
      </c>
    </row>
    <row r="193" spans="2:13" x14ac:dyDescent="0.25">
      <c r="B193" t="s">
        <v>13</v>
      </c>
      <c r="C193" s="1" t="s">
        <v>20</v>
      </c>
      <c r="D193" s="2">
        <v>44654</v>
      </c>
      <c r="E193" s="5" t="s">
        <v>15</v>
      </c>
      <c r="F193" s="5" t="s">
        <v>38</v>
      </c>
      <c r="G193" s="5" t="s">
        <v>39</v>
      </c>
      <c r="H193" t="s">
        <v>23</v>
      </c>
      <c r="I193" s="4">
        <v>5130</v>
      </c>
      <c r="J193" s="5">
        <v>8</v>
      </c>
      <c r="K193" s="4">
        <v>41040</v>
      </c>
      <c r="L193" s="4">
        <v>16416</v>
      </c>
      <c r="M193" s="3">
        <v>0.4</v>
      </c>
    </row>
    <row r="194" spans="2:13" x14ac:dyDescent="0.25">
      <c r="B194" t="s">
        <v>27</v>
      </c>
      <c r="C194" s="1" t="s">
        <v>20</v>
      </c>
      <c r="D194" s="2">
        <v>44661</v>
      </c>
      <c r="E194" s="5" t="s">
        <v>15</v>
      </c>
      <c r="F194" s="5" t="s">
        <v>38</v>
      </c>
      <c r="G194" s="5" t="s">
        <v>39</v>
      </c>
      <c r="H194" t="s">
        <v>18</v>
      </c>
      <c r="I194" s="4">
        <v>8902</v>
      </c>
      <c r="J194" s="5">
        <v>3</v>
      </c>
      <c r="K194" s="4">
        <v>26706</v>
      </c>
      <c r="L194" s="4">
        <v>9347.0999999999985</v>
      </c>
      <c r="M194" s="3">
        <v>0.35</v>
      </c>
    </row>
    <row r="195" spans="2:13" x14ac:dyDescent="0.25">
      <c r="B195" t="s">
        <v>22</v>
      </c>
      <c r="C195" s="1" t="s">
        <v>14</v>
      </c>
      <c r="D195" s="2">
        <v>44668</v>
      </c>
      <c r="E195" s="5" t="s">
        <v>15</v>
      </c>
      <c r="F195" s="5" t="s">
        <v>38</v>
      </c>
      <c r="G195" s="5" t="s">
        <v>39</v>
      </c>
      <c r="H195" t="s">
        <v>30</v>
      </c>
      <c r="I195" s="4">
        <v>3400</v>
      </c>
      <c r="J195" s="5">
        <v>8</v>
      </c>
      <c r="K195" s="4">
        <v>27200</v>
      </c>
      <c r="L195" s="4">
        <v>9520</v>
      </c>
      <c r="M195" s="3">
        <v>0.35</v>
      </c>
    </row>
    <row r="196" spans="2:13" x14ac:dyDescent="0.25">
      <c r="B196" t="s">
        <v>22</v>
      </c>
      <c r="C196" s="1" t="s">
        <v>20</v>
      </c>
      <c r="D196" s="2">
        <v>44675</v>
      </c>
      <c r="E196" s="5" t="s">
        <v>15</v>
      </c>
      <c r="F196" s="5" t="s">
        <v>38</v>
      </c>
      <c r="G196" s="5" t="s">
        <v>39</v>
      </c>
      <c r="H196" t="s">
        <v>31</v>
      </c>
      <c r="I196" s="4">
        <v>5300</v>
      </c>
      <c r="J196" s="5">
        <v>10</v>
      </c>
      <c r="K196" s="4">
        <v>53000</v>
      </c>
      <c r="L196" s="4">
        <v>15900</v>
      </c>
      <c r="M196" s="3">
        <v>0.3</v>
      </c>
    </row>
    <row r="197" spans="2:13" x14ac:dyDescent="0.25">
      <c r="B197" t="s">
        <v>13</v>
      </c>
      <c r="C197" s="1" t="s">
        <v>14</v>
      </c>
      <c r="D197" s="2">
        <v>44682</v>
      </c>
      <c r="E197" s="5" t="s">
        <v>15</v>
      </c>
      <c r="F197" s="5" t="s">
        <v>38</v>
      </c>
      <c r="G197" s="5" t="s">
        <v>39</v>
      </c>
      <c r="H197" t="s">
        <v>18</v>
      </c>
      <c r="I197" s="4">
        <v>8902</v>
      </c>
      <c r="J197" s="5">
        <v>11</v>
      </c>
      <c r="K197" s="4">
        <v>97922</v>
      </c>
      <c r="L197" s="4">
        <v>34272.699999999997</v>
      </c>
      <c r="M197" s="3">
        <v>0.35</v>
      </c>
    </row>
    <row r="198" spans="2:13" x14ac:dyDescent="0.25">
      <c r="B198" t="s">
        <v>13</v>
      </c>
      <c r="C198" s="1" t="s">
        <v>20</v>
      </c>
      <c r="D198" s="2">
        <v>44689</v>
      </c>
      <c r="E198" s="5" t="s">
        <v>15</v>
      </c>
      <c r="F198" s="5" t="s">
        <v>38</v>
      </c>
      <c r="G198" s="5" t="s">
        <v>39</v>
      </c>
      <c r="H198" t="s">
        <v>23</v>
      </c>
      <c r="I198" s="4">
        <v>5130</v>
      </c>
      <c r="J198" s="5">
        <v>2</v>
      </c>
      <c r="K198" s="4">
        <v>10260</v>
      </c>
      <c r="L198" s="4">
        <v>4104</v>
      </c>
      <c r="M198" s="3">
        <v>0.4</v>
      </c>
    </row>
    <row r="199" spans="2:13" x14ac:dyDescent="0.25">
      <c r="B199" t="s">
        <v>24</v>
      </c>
      <c r="C199" s="1" t="s">
        <v>14</v>
      </c>
      <c r="D199" s="2">
        <v>44696</v>
      </c>
      <c r="E199" s="5" t="s">
        <v>15</v>
      </c>
      <c r="F199" s="5" t="s">
        <v>38</v>
      </c>
      <c r="G199" s="5" t="s">
        <v>39</v>
      </c>
      <c r="H199" t="s">
        <v>25</v>
      </c>
      <c r="I199" s="4">
        <v>300</v>
      </c>
      <c r="J199" s="5">
        <v>11</v>
      </c>
      <c r="K199" s="4">
        <v>3300</v>
      </c>
      <c r="L199" s="4">
        <v>495</v>
      </c>
      <c r="M199" s="3">
        <v>0.15</v>
      </c>
    </row>
    <row r="200" spans="2:13" x14ac:dyDescent="0.25">
      <c r="B200" t="s">
        <v>27</v>
      </c>
      <c r="C200" s="1" t="s">
        <v>20</v>
      </c>
      <c r="D200" s="2">
        <v>44703</v>
      </c>
      <c r="E200" s="5" t="s">
        <v>15</v>
      </c>
      <c r="F200" s="5" t="s">
        <v>38</v>
      </c>
      <c r="G200" s="5" t="s">
        <v>39</v>
      </c>
      <c r="H200" t="s">
        <v>32</v>
      </c>
      <c r="I200" s="4">
        <v>3200</v>
      </c>
      <c r="J200" s="5">
        <v>5</v>
      </c>
      <c r="K200" s="4">
        <v>16000</v>
      </c>
      <c r="L200" s="4">
        <v>3200</v>
      </c>
      <c r="M200" s="3">
        <v>0.2</v>
      </c>
    </row>
    <row r="201" spans="2:13" x14ac:dyDescent="0.25">
      <c r="B201" t="s">
        <v>13</v>
      </c>
      <c r="C201" s="1" t="s">
        <v>20</v>
      </c>
      <c r="D201" s="2">
        <v>44710</v>
      </c>
      <c r="E201" s="5" t="s">
        <v>15</v>
      </c>
      <c r="F201" s="5" t="s">
        <v>38</v>
      </c>
      <c r="G201" s="5" t="s">
        <v>39</v>
      </c>
      <c r="H201" t="s">
        <v>18</v>
      </c>
      <c r="I201" s="4">
        <v>8902</v>
      </c>
      <c r="J201" s="5">
        <v>2</v>
      </c>
      <c r="K201" s="4">
        <v>17804</v>
      </c>
      <c r="L201" s="4">
        <v>6231.4</v>
      </c>
      <c r="M201" s="3">
        <v>0.35</v>
      </c>
    </row>
    <row r="202" spans="2:13" x14ac:dyDescent="0.25">
      <c r="B202" t="s">
        <v>22</v>
      </c>
      <c r="C202" s="1" t="s">
        <v>20</v>
      </c>
      <c r="D202" s="2">
        <v>44717</v>
      </c>
      <c r="E202" s="5" t="s">
        <v>15</v>
      </c>
      <c r="F202" s="5" t="s">
        <v>38</v>
      </c>
      <c r="G202" s="5" t="s">
        <v>39</v>
      </c>
      <c r="H202" t="s">
        <v>25</v>
      </c>
      <c r="I202" s="4">
        <v>300</v>
      </c>
      <c r="J202" s="5">
        <v>10</v>
      </c>
      <c r="K202" s="4">
        <v>3000</v>
      </c>
      <c r="L202" s="4">
        <v>450</v>
      </c>
      <c r="M202" s="3">
        <v>0.15</v>
      </c>
    </row>
    <row r="203" spans="2:13" x14ac:dyDescent="0.25">
      <c r="B203" t="s">
        <v>24</v>
      </c>
      <c r="C203" s="1" t="s">
        <v>14</v>
      </c>
      <c r="D203" s="2">
        <v>44724</v>
      </c>
      <c r="E203" s="5" t="s">
        <v>15</v>
      </c>
      <c r="F203" s="5" t="s">
        <v>38</v>
      </c>
      <c r="G203" s="5" t="s">
        <v>39</v>
      </c>
      <c r="H203" t="s">
        <v>32</v>
      </c>
      <c r="I203" s="4">
        <v>3200</v>
      </c>
      <c r="J203" s="5">
        <v>12</v>
      </c>
      <c r="K203" s="4">
        <v>38400</v>
      </c>
      <c r="L203" s="4">
        <v>7680</v>
      </c>
      <c r="M203" s="3">
        <v>0.2</v>
      </c>
    </row>
    <row r="204" spans="2:13" x14ac:dyDescent="0.25">
      <c r="B204" t="s">
        <v>13</v>
      </c>
      <c r="C204" s="1" t="s">
        <v>20</v>
      </c>
      <c r="D204" s="2">
        <v>44731</v>
      </c>
      <c r="E204" s="5" t="s">
        <v>15</v>
      </c>
      <c r="F204" s="5" t="s">
        <v>38</v>
      </c>
      <c r="G204" s="5" t="s">
        <v>39</v>
      </c>
      <c r="H204" t="s">
        <v>33</v>
      </c>
      <c r="I204" s="4">
        <v>4600</v>
      </c>
      <c r="J204" s="5">
        <v>7</v>
      </c>
      <c r="K204" s="4">
        <v>32200</v>
      </c>
      <c r="L204" s="4">
        <v>8050</v>
      </c>
      <c r="M204" s="3">
        <v>0.25</v>
      </c>
    </row>
    <row r="205" spans="2:13" x14ac:dyDescent="0.25">
      <c r="B205" t="s">
        <v>24</v>
      </c>
      <c r="C205" s="1" t="s">
        <v>14</v>
      </c>
      <c r="D205" s="2">
        <v>44738</v>
      </c>
      <c r="E205" s="5" t="s">
        <v>15</v>
      </c>
      <c r="F205" s="5" t="s">
        <v>38</v>
      </c>
      <c r="G205" s="5" t="s">
        <v>39</v>
      </c>
      <c r="H205" t="s">
        <v>21</v>
      </c>
      <c r="I205" s="4">
        <v>1200</v>
      </c>
      <c r="J205" s="5">
        <v>9</v>
      </c>
      <c r="K205" s="4">
        <v>10800</v>
      </c>
      <c r="L205" s="4">
        <v>3240</v>
      </c>
      <c r="M205" s="3">
        <v>0.3</v>
      </c>
    </row>
    <row r="206" spans="2:13" x14ac:dyDescent="0.25">
      <c r="B206" t="s">
        <v>27</v>
      </c>
      <c r="C206" s="1" t="s">
        <v>14</v>
      </c>
      <c r="D206" s="2">
        <v>44745</v>
      </c>
      <c r="E206" s="5" t="s">
        <v>15</v>
      </c>
      <c r="F206" s="5" t="s">
        <v>38</v>
      </c>
      <c r="G206" s="5" t="s">
        <v>39</v>
      </c>
      <c r="H206" t="s">
        <v>33</v>
      </c>
      <c r="I206" s="4">
        <v>4600</v>
      </c>
      <c r="J206" s="5">
        <v>11</v>
      </c>
      <c r="K206" s="4">
        <v>50600</v>
      </c>
      <c r="L206" s="4">
        <v>12650</v>
      </c>
      <c r="M206" s="3">
        <v>0.25</v>
      </c>
    </row>
    <row r="207" spans="2:13" x14ac:dyDescent="0.25">
      <c r="B207" t="s">
        <v>34</v>
      </c>
      <c r="C207" s="1" t="s">
        <v>20</v>
      </c>
      <c r="D207" s="2">
        <v>44752</v>
      </c>
      <c r="E207" s="5" t="s">
        <v>15</v>
      </c>
      <c r="F207" s="5" t="s">
        <v>38</v>
      </c>
      <c r="G207" s="5" t="s">
        <v>39</v>
      </c>
      <c r="H207" t="s">
        <v>29</v>
      </c>
      <c r="I207" s="4">
        <v>5340</v>
      </c>
      <c r="J207" s="5">
        <v>9</v>
      </c>
      <c r="K207" s="4">
        <v>48060</v>
      </c>
      <c r="L207" s="4">
        <v>14418</v>
      </c>
      <c r="M207" s="3">
        <v>0.3</v>
      </c>
    </row>
    <row r="208" spans="2:13" x14ac:dyDescent="0.25">
      <c r="B208" t="s">
        <v>13</v>
      </c>
      <c r="C208" s="1" t="s">
        <v>20</v>
      </c>
      <c r="D208" s="2">
        <v>44759</v>
      </c>
      <c r="E208" s="5" t="s">
        <v>15</v>
      </c>
      <c r="F208" s="5" t="s">
        <v>38</v>
      </c>
      <c r="G208" s="5" t="s">
        <v>39</v>
      </c>
      <c r="H208" t="s">
        <v>31</v>
      </c>
      <c r="I208" s="4">
        <v>5300</v>
      </c>
      <c r="J208" s="5">
        <v>5</v>
      </c>
      <c r="K208" s="4">
        <v>26500</v>
      </c>
      <c r="L208" s="4">
        <v>7950</v>
      </c>
      <c r="M208" s="3">
        <v>0.3</v>
      </c>
    </row>
    <row r="209" spans="2:13" x14ac:dyDescent="0.25">
      <c r="B209" t="s">
        <v>13</v>
      </c>
      <c r="C209" s="1" t="s">
        <v>20</v>
      </c>
      <c r="D209" s="2">
        <v>44766</v>
      </c>
      <c r="E209" s="5" t="s">
        <v>15</v>
      </c>
      <c r="F209" s="5" t="s">
        <v>38</v>
      </c>
      <c r="G209" s="5" t="s">
        <v>39</v>
      </c>
      <c r="H209" t="s">
        <v>28</v>
      </c>
      <c r="I209" s="4">
        <v>1500</v>
      </c>
      <c r="J209" s="5">
        <v>3</v>
      </c>
      <c r="K209" s="4">
        <v>4500</v>
      </c>
      <c r="L209" s="4">
        <v>1800</v>
      </c>
      <c r="M209" s="3">
        <v>0.4</v>
      </c>
    </row>
    <row r="210" spans="2:13" x14ac:dyDescent="0.25">
      <c r="B210" t="s">
        <v>22</v>
      </c>
      <c r="C210" s="1" t="s">
        <v>20</v>
      </c>
      <c r="D210" s="2">
        <v>44766</v>
      </c>
      <c r="E210" s="5" t="s">
        <v>15</v>
      </c>
      <c r="F210" s="5" t="s">
        <v>38</v>
      </c>
      <c r="G210" s="5" t="s">
        <v>39</v>
      </c>
      <c r="H210" t="s">
        <v>32</v>
      </c>
      <c r="I210" s="4">
        <v>3200</v>
      </c>
      <c r="J210" s="5">
        <v>10</v>
      </c>
      <c r="K210" s="4">
        <v>32000</v>
      </c>
      <c r="L210" s="4">
        <v>6400</v>
      </c>
      <c r="M210" s="3">
        <v>0.2</v>
      </c>
    </row>
    <row r="211" spans="2:13" x14ac:dyDescent="0.25">
      <c r="B211" t="s">
        <v>13</v>
      </c>
      <c r="C211" s="1" t="s">
        <v>14</v>
      </c>
      <c r="D211" s="2">
        <v>44773</v>
      </c>
      <c r="E211" s="5" t="s">
        <v>15</v>
      </c>
      <c r="F211" s="5" t="s">
        <v>38</v>
      </c>
      <c r="G211" s="5" t="s">
        <v>39</v>
      </c>
      <c r="H211" t="s">
        <v>28</v>
      </c>
      <c r="I211" s="4">
        <v>1500</v>
      </c>
      <c r="J211" s="5">
        <v>8</v>
      </c>
      <c r="K211" s="4">
        <v>12000</v>
      </c>
      <c r="L211" s="4">
        <v>4800</v>
      </c>
      <c r="M211" s="3">
        <v>0.4</v>
      </c>
    </row>
    <row r="212" spans="2:13" x14ac:dyDescent="0.25">
      <c r="B212" t="s">
        <v>24</v>
      </c>
      <c r="C212" s="1" t="s">
        <v>14</v>
      </c>
      <c r="D212" s="2">
        <v>44780</v>
      </c>
      <c r="E212" s="5" t="s">
        <v>15</v>
      </c>
      <c r="F212" s="5" t="s">
        <v>38</v>
      </c>
      <c r="G212" s="5" t="s">
        <v>39</v>
      </c>
      <c r="H212" t="s">
        <v>19</v>
      </c>
      <c r="I212" s="4">
        <v>500</v>
      </c>
      <c r="J212" s="5">
        <v>12</v>
      </c>
      <c r="K212" s="4">
        <v>6000</v>
      </c>
      <c r="L212" s="4">
        <v>1500</v>
      </c>
      <c r="M212" s="3">
        <v>0.25</v>
      </c>
    </row>
    <row r="213" spans="2:13" x14ac:dyDescent="0.25">
      <c r="B213" t="s">
        <v>13</v>
      </c>
      <c r="C213" s="1" t="s">
        <v>20</v>
      </c>
      <c r="D213" s="2">
        <v>44787</v>
      </c>
      <c r="E213" s="5" t="s">
        <v>15</v>
      </c>
      <c r="F213" s="5" t="s">
        <v>38</v>
      </c>
      <c r="G213" s="5" t="s">
        <v>39</v>
      </c>
      <c r="H213" t="s">
        <v>25</v>
      </c>
      <c r="I213" s="4">
        <v>300</v>
      </c>
      <c r="J213" s="5">
        <v>8</v>
      </c>
      <c r="K213" s="4">
        <v>2400</v>
      </c>
      <c r="L213" s="4">
        <v>360</v>
      </c>
      <c r="M213" s="3">
        <v>0.15</v>
      </c>
    </row>
    <row r="214" spans="2:13" x14ac:dyDescent="0.25">
      <c r="B214" t="s">
        <v>27</v>
      </c>
      <c r="C214" s="1" t="s">
        <v>14</v>
      </c>
      <c r="D214" s="2">
        <v>44794</v>
      </c>
      <c r="E214" s="5" t="s">
        <v>15</v>
      </c>
      <c r="F214" s="5" t="s">
        <v>38</v>
      </c>
      <c r="G214" s="5" t="s">
        <v>39</v>
      </c>
      <c r="H214" t="s">
        <v>26</v>
      </c>
      <c r="I214" s="4">
        <v>1700</v>
      </c>
      <c r="J214" s="5">
        <v>10</v>
      </c>
      <c r="K214" s="4">
        <v>17000</v>
      </c>
      <c r="L214" s="4">
        <v>8500</v>
      </c>
      <c r="M214" s="3">
        <v>0.5</v>
      </c>
    </row>
    <row r="215" spans="2:13" x14ac:dyDescent="0.25">
      <c r="B215" t="s">
        <v>13</v>
      </c>
      <c r="C215" s="1" t="s">
        <v>20</v>
      </c>
      <c r="D215" s="2">
        <v>44801</v>
      </c>
      <c r="E215" s="5" t="s">
        <v>15</v>
      </c>
      <c r="F215" s="5" t="s">
        <v>38</v>
      </c>
      <c r="G215" s="5" t="s">
        <v>39</v>
      </c>
      <c r="H215" t="s">
        <v>30</v>
      </c>
      <c r="I215" s="4">
        <v>3400</v>
      </c>
      <c r="J215" s="5">
        <v>6</v>
      </c>
      <c r="K215" s="4">
        <v>20400</v>
      </c>
      <c r="L215" s="4">
        <v>7140</v>
      </c>
      <c r="M215" s="3">
        <v>0.35</v>
      </c>
    </row>
    <row r="216" spans="2:13" x14ac:dyDescent="0.25">
      <c r="B216" t="s">
        <v>13</v>
      </c>
      <c r="C216" s="1" t="s">
        <v>20</v>
      </c>
      <c r="D216" s="2">
        <v>44808</v>
      </c>
      <c r="E216" s="5" t="s">
        <v>15</v>
      </c>
      <c r="F216" s="5" t="s">
        <v>38</v>
      </c>
      <c r="G216" s="5" t="s">
        <v>39</v>
      </c>
      <c r="H216" t="s">
        <v>25</v>
      </c>
      <c r="I216" s="4">
        <v>300</v>
      </c>
      <c r="J216" s="5">
        <v>4</v>
      </c>
      <c r="K216" s="4">
        <v>1200</v>
      </c>
      <c r="L216" s="4">
        <v>180</v>
      </c>
      <c r="M216" s="3">
        <v>0.15</v>
      </c>
    </row>
    <row r="217" spans="2:13" x14ac:dyDescent="0.25">
      <c r="B217" t="s">
        <v>13</v>
      </c>
      <c r="C217" s="1" t="s">
        <v>20</v>
      </c>
      <c r="D217" s="2">
        <v>44815</v>
      </c>
      <c r="E217" s="5" t="s">
        <v>15</v>
      </c>
      <c r="F217" s="5" t="s">
        <v>38</v>
      </c>
      <c r="G217" s="5" t="s">
        <v>39</v>
      </c>
      <c r="H217" t="s">
        <v>19</v>
      </c>
      <c r="I217" s="4">
        <v>500</v>
      </c>
      <c r="J217" s="5">
        <v>9</v>
      </c>
      <c r="K217" s="4">
        <v>4500</v>
      </c>
      <c r="L217" s="4">
        <v>1125</v>
      </c>
      <c r="M217" s="3">
        <v>0.25</v>
      </c>
    </row>
    <row r="218" spans="2:13" x14ac:dyDescent="0.25">
      <c r="B218" t="s">
        <v>27</v>
      </c>
      <c r="C218" s="1" t="s">
        <v>20</v>
      </c>
      <c r="D218" s="2">
        <v>44822</v>
      </c>
      <c r="E218" s="5" t="s">
        <v>15</v>
      </c>
      <c r="F218" s="5" t="s">
        <v>38</v>
      </c>
      <c r="G218" s="5" t="s">
        <v>39</v>
      </c>
      <c r="H218" t="s">
        <v>32</v>
      </c>
      <c r="I218" s="4">
        <v>3200</v>
      </c>
      <c r="J218" s="5">
        <v>5</v>
      </c>
      <c r="K218" s="4">
        <v>16000</v>
      </c>
      <c r="L218" s="4">
        <v>3200</v>
      </c>
      <c r="M218" s="3">
        <v>0.2</v>
      </c>
    </row>
    <row r="219" spans="2:13" x14ac:dyDescent="0.25">
      <c r="B219" t="s">
        <v>13</v>
      </c>
      <c r="C219" s="1" t="s">
        <v>20</v>
      </c>
      <c r="D219" s="2">
        <v>44829</v>
      </c>
      <c r="E219" s="5" t="s">
        <v>15</v>
      </c>
      <c r="F219" s="5" t="s">
        <v>38</v>
      </c>
      <c r="G219" s="5" t="s">
        <v>39</v>
      </c>
      <c r="H219" t="s">
        <v>19</v>
      </c>
      <c r="I219" s="4">
        <v>500</v>
      </c>
      <c r="J219" s="5">
        <v>1</v>
      </c>
      <c r="K219" s="4">
        <v>500</v>
      </c>
      <c r="L219" s="4">
        <v>125</v>
      </c>
      <c r="M219" s="3">
        <v>0.25</v>
      </c>
    </row>
    <row r="220" spans="2:13" x14ac:dyDescent="0.25">
      <c r="B220" t="s">
        <v>27</v>
      </c>
      <c r="C220" s="1" t="s">
        <v>20</v>
      </c>
      <c r="D220" s="2">
        <v>44836</v>
      </c>
      <c r="E220" s="5" t="s">
        <v>15</v>
      </c>
      <c r="F220" s="5" t="s">
        <v>38</v>
      </c>
      <c r="G220" s="5" t="s">
        <v>39</v>
      </c>
      <c r="H220" t="s">
        <v>26</v>
      </c>
      <c r="I220" s="4">
        <v>1700</v>
      </c>
      <c r="J220" s="5">
        <v>6</v>
      </c>
      <c r="K220" s="4">
        <v>10200</v>
      </c>
      <c r="L220" s="4">
        <v>5100</v>
      </c>
      <c r="M220" s="3">
        <v>0.5</v>
      </c>
    </row>
    <row r="221" spans="2:13" x14ac:dyDescent="0.25">
      <c r="B221" t="s">
        <v>13</v>
      </c>
      <c r="C221" s="1" t="s">
        <v>20</v>
      </c>
      <c r="D221" s="2">
        <v>44843</v>
      </c>
      <c r="E221" s="5" t="s">
        <v>15</v>
      </c>
      <c r="F221" s="5" t="s">
        <v>38</v>
      </c>
      <c r="G221" s="5" t="s">
        <v>39</v>
      </c>
      <c r="H221" t="s">
        <v>18</v>
      </c>
      <c r="I221" s="4">
        <v>8902</v>
      </c>
      <c r="J221" s="5">
        <v>4</v>
      </c>
      <c r="K221" s="4">
        <v>35608</v>
      </c>
      <c r="L221" s="4">
        <v>12462.8</v>
      </c>
      <c r="M221" s="3">
        <v>0.35</v>
      </c>
    </row>
    <row r="222" spans="2:13" x14ac:dyDescent="0.25">
      <c r="B222" t="s">
        <v>22</v>
      </c>
      <c r="C222" s="1" t="s">
        <v>20</v>
      </c>
      <c r="D222" s="2">
        <v>44850</v>
      </c>
      <c r="E222" s="5" t="s">
        <v>15</v>
      </c>
      <c r="F222" s="5" t="s">
        <v>38</v>
      </c>
      <c r="G222" s="5" t="s">
        <v>39</v>
      </c>
      <c r="H222" t="s">
        <v>29</v>
      </c>
      <c r="I222" s="4">
        <v>5340</v>
      </c>
      <c r="J222" s="5">
        <v>1</v>
      </c>
      <c r="K222" s="4">
        <v>5340</v>
      </c>
      <c r="L222" s="4">
        <v>1602</v>
      </c>
      <c r="M222" s="3">
        <v>0.3</v>
      </c>
    </row>
    <row r="223" spans="2:13" x14ac:dyDescent="0.25">
      <c r="B223" t="s">
        <v>13</v>
      </c>
      <c r="C223" s="1" t="s">
        <v>20</v>
      </c>
      <c r="D223" s="2">
        <v>44857</v>
      </c>
      <c r="E223" s="5" t="s">
        <v>15</v>
      </c>
      <c r="F223" s="5" t="s">
        <v>38</v>
      </c>
      <c r="G223" s="5" t="s">
        <v>39</v>
      </c>
      <c r="H223" t="s">
        <v>18</v>
      </c>
      <c r="I223" s="4">
        <v>8902</v>
      </c>
      <c r="J223" s="5">
        <v>8</v>
      </c>
      <c r="K223" s="4">
        <v>71216</v>
      </c>
      <c r="L223" s="4">
        <v>24925.599999999999</v>
      </c>
      <c r="M223" s="3">
        <v>0.35</v>
      </c>
    </row>
    <row r="224" spans="2:13" x14ac:dyDescent="0.25">
      <c r="B224" t="s">
        <v>27</v>
      </c>
      <c r="C224" s="1" t="s">
        <v>14</v>
      </c>
      <c r="D224" s="2">
        <v>44864</v>
      </c>
      <c r="E224" s="5" t="s">
        <v>15</v>
      </c>
      <c r="F224" s="5" t="s">
        <v>38</v>
      </c>
      <c r="G224" s="5" t="s">
        <v>39</v>
      </c>
      <c r="H224" t="s">
        <v>19</v>
      </c>
      <c r="I224" s="4">
        <v>500</v>
      </c>
      <c r="J224" s="5">
        <v>5</v>
      </c>
      <c r="K224" s="4">
        <v>2500</v>
      </c>
      <c r="L224" s="4">
        <v>625</v>
      </c>
      <c r="M224" s="3">
        <v>0.25</v>
      </c>
    </row>
    <row r="225" spans="2:13" x14ac:dyDescent="0.25">
      <c r="B225" t="s">
        <v>34</v>
      </c>
      <c r="C225" s="1" t="s">
        <v>20</v>
      </c>
      <c r="D225" s="2">
        <v>44871</v>
      </c>
      <c r="E225" s="5" t="s">
        <v>15</v>
      </c>
      <c r="F225" s="5" t="s">
        <v>38</v>
      </c>
      <c r="G225" s="5" t="s">
        <v>39</v>
      </c>
      <c r="H225" t="s">
        <v>21</v>
      </c>
      <c r="I225" s="4">
        <v>1200</v>
      </c>
      <c r="J225" s="5">
        <v>2</v>
      </c>
      <c r="K225" s="4">
        <v>2400</v>
      </c>
      <c r="L225" s="4">
        <v>720</v>
      </c>
      <c r="M225" s="3">
        <v>0.3</v>
      </c>
    </row>
    <row r="226" spans="2:13" x14ac:dyDescent="0.25">
      <c r="B226" t="s">
        <v>24</v>
      </c>
      <c r="C226" s="1" t="s">
        <v>14</v>
      </c>
      <c r="D226" s="2">
        <v>44878</v>
      </c>
      <c r="E226" s="5" t="s">
        <v>15</v>
      </c>
      <c r="F226" s="5" t="s">
        <v>38</v>
      </c>
      <c r="G226" s="5" t="s">
        <v>39</v>
      </c>
      <c r="H226" t="s">
        <v>35</v>
      </c>
      <c r="I226" s="4">
        <v>4500</v>
      </c>
      <c r="J226" s="5">
        <v>5</v>
      </c>
      <c r="K226" s="4">
        <v>22500</v>
      </c>
      <c r="L226" s="4">
        <v>5625</v>
      </c>
      <c r="M226" s="3">
        <v>0.25</v>
      </c>
    </row>
    <row r="227" spans="2:13" x14ac:dyDescent="0.25">
      <c r="B227" t="s">
        <v>13</v>
      </c>
      <c r="C227" s="1" t="s">
        <v>20</v>
      </c>
      <c r="D227" s="2">
        <v>44885</v>
      </c>
      <c r="E227" s="5" t="s">
        <v>15</v>
      </c>
      <c r="F227" s="5" t="s">
        <v>38</v>
      </c>
      <c r="G227" s="5" t="s">
        <v>39</v>
      </c>
      <c r="H227" t="s">
        <v>18</v>
      </c>
      <c r="I227" s="4">
        <v>8902</v>
      </c>
      <c r="J227" s="5">
        <v>8</v>
      </c>
      <c r="K227" s="4">
        <v>71216</v>
      </c>
      <c r="L227" s="4">
        <v>24925.599999999999</v>
      </c>
      <c r="M227" s="3">
        <v>0.35</v>
      </c>
    </row>
    <row r="228" spans="2:13" x14ac:dyDescent="0.25">
      <c r="B228" t="s">
        <v>34</v>
      </c>
      <c r="C228" s="1" t="s">
        <v>20</v>
      </c>
      <c r="D228" s="2">
        <v>44892</v>
      </c>
      <c r="E228" s="5" t="s">
        <v>15</v>
      </c>
      <c r="F228" s="5" t="s">
        <v>38</v>
      </c>
      <c r="G228" s="5" t="s">
        <v>39</v>
      </c>
      <c r="H228" t="s">
        <v>31</v>
      </c>
      <c r="I228" s="4">
        <v>5300</v>
      </c>
      <c r="J228" s="5">
        <v>1</v>
      </c>
      <c r="K228" s="4">
        <v>5300</v>
      </c>
      <c r="L228" s="4">
        <v>1590</v>
      </c>
      <c r="M228" s="3">
        <v>0.3</v>
      </c>
    </row>
    <row r="229" spans="2:13" x14ac:dyDescent="0.25">
      <c r="B229" t="s">
        <v>24</v>
      </c>
      <c r="C229" s="1" t="s">
        <v>20</v>
      </c>
      <c r="D229" s="2">
        <v>44899</v>
      </c>
      <c r="E229" s="5" t="s">
        <v>15</v>
      </c>
      <c r="F229" s="5" t="s">
        <v>38</v>
      </c>
      <c r="G229" s="5" t="s">
        <v>39</v>
      </c>
      <c r="H229" t="s">
        <v>31</v>
      </c>
      <c r="I229" s="4">
        <v>5300</v>
      </c>
      <c r="J229" s="5">
        <v>1</v>
      </c>
      <c r="K229" s="4">
        <v>5300</v>
      </c>
      <c r="L229" s="4">
        <v>1590</v>
      </c>
      <c r="M229" s="3">
        <v>0.3</v>
      </c>
    </row>
    <row r="230" spans="2:13" x14ac:dyDescent="0.25">
      <c r="B230" t="s">
        <v>13</v>
      </c>
      <c r="C230" s="1" t="s">
        <v>20</v>
      </c>
      <c r="D230" s="2">
        <v>44906</v>
      </c>
      <c r="E230" s="5" t="s">
        <v>15</v>
      </c>
      <c r="F230" s="5" t="s">
        <v>38</v>
      </c>
      <c r="G230" s="5" t="s">
        <v>39</v>
      </c>
      <c r="H230" t="s">
        <v>33</v>
      </c>
      <c r="I230" s="4">
        <v>4600</v>
      </c>
      <c r="J230" s="5">
        <v>8</v>
      </c>
      <c r="K230" s="4">
        <v>36800</v>
      </c>
      <c r="L230" s="4">
        <v>9200</v>
      </c>
      <c r="M230" s="3">
        <v>0.25</v>
      </c>
    </row>
    <row r="231" spans="2:13" x14ac:dyDescent="0.25">
      <c r="B231" t="s">
        <v>22</v>
      </c>
      <c r="C231" s="1" t="s">
        <v>14</v>
      </c>
      <c r="D231" s="2">
        <v>44913</v>
      </c>
      <c r="E231" s="5" t="s">
        <v>15</v>
      </c>
      <c r="F231" s="5" t="s">
        <v>38</v>
      </c>
      <c r="G231" s="5" t="s">
        <v>39</v>
      </c>
      <c r="H231" t="s">
        <v>32</v>
      </c>
      <c r="I231" s="4">
        <v>3200</v>
      </c>
      <c r="J231" s="5">
        <v>6</v>
      </c>
      <c r="K231" s="4">
        <v>19200</v>
      </c>
      <c r="L231" s="4">
        <v>3840</v>
      </c>
      <c r="M231" s="3">
        <v>0.2</v>
      </c>
    </row>
    <row r="232" spans="2:13" x14ac:dyDescent="0.25">
      <c r="B232" t="s">
        <v>13</v>
      </c>
      <c r="C232" s="1" t="s">
        <v>14</v>
      </c>
      <c r="D232" s="2">
        <v>44920</v>
      </c>
      <c r="E232" s="5" t="s">
        <v>15</v>
      </c>
      <c r="F232" s="5" t="s">
        <v>38</v>
      </c>
      <c r="G232" s="5" t="s">
        <v>39</v>
      </c>
      <c r="H232" t="s">
        <v>23</v>
      </c>
      <c r="I232" s="4">
        <v>5130</v>
      </c>
      <c r="J232" s="5">
        <v>5</v>
      </c>
      <c r="K232" s="4">
        <v>25650</v>
      </c>
      <c r="L232" s="4">
        <v>10260</v>
      </c>
      <c r="M232" s="3">
        <v>0.4</v>
      </c>
    </row>
    <row r="233" spans="2:13" x14ac:dyDescent="0.25">
      <c r="B233" t="s">
        <v>22</v>
      </c>
      <c r="C233" s="1" t="s">
        <v>20</v>
      </c>
      <c r="D233" s="2">
        <v>44927</v>
      </c>
      <c r="E233" s="5" t="s">
        <v>15</v>
      </c>
      <c r="F233" s="5" t="s">
        <v>38</v>
      </c>
      <c r="G233" s="5" t="s">
        <v>39</v>
      </c>
      <c r="H233" t="s">
        <v>35</v>
      </c>
      <c r="I233" s="4">
        <v>4500</v>
      </c>
      <c r="J233" s="5">
        <v>11</v>
      </c>
      <c r="K233" s="4">
        <v>49500</v>
      </c>
      <c r="L233" s="4">
        <v>12375</v>
      </c>
      <c r="M233" s="3">
        <v>0.25</v>
      </c>
    </row>
    <row r="234" spans="2:13" x14ac:dyDescent="0.25">
      <c r="B234" t="s">
        <v>34</v>
      </c>
      <c r="C234" s="1" t="s">
        <v>20</v>
      </c>
      <c r="D234" s="2">
        <v>44934</v>
      </c>
      <c r="E234" s="5" t="s">
        <v>15</v>
      </c>
      <c r="F234" s="5" t="s">
        <v>38</v>
      </c>
      <c r="G234" s="5" t="s">
        <v>39</v>
      </c>
      <c r="H234" t="s">
        <v>25</v>
      </c>
      <c r="I234" s="4">
        <v>300</v>
      </c>
      <c r="J234" s="5">
        <v>4</v>
      </c>
      <c r="K234" s="4">
        <v>1200</v>
      </c>
      <c r="L234" s="4">
        <v>180</v>
      </c>
      <c r="M234" s="3">
        <v>0.15</v>
      </c>
    </row>
    <row r="235" spans="2:13" x14ac:dyDescent="0.25">
      <c r="B235" t="s">
        <v>13</v>
      </c>
      <c r="C235" s="1" t="s">
        <v>14</v>
      </c>
      <c r="D235" s="2">
        <v>44941</v>
      </c>
      <c r="E235" s="5" t="s">
        <v>15</v>
      </c>
      <c r="F235" s="5" t="s">
        <v>38</v>
      </c>
      <c r="G235" s="5" t="s">
        <v>39</v>
      </c>
      <c r="H235" t="s">
        <v>18</v>
      </c>
      <c r="I235" s="4">
        <v>8902</v>
      </c>
      <c r="J235" s="5">
        <v>3</v>
      </c>
      <c r="K235" s="4">
        <v>26706</v>
      </c>
      <c r="L235" s="4">
        <v>9347.0999999999985</v>
      </c>
      <c r="M235" s="3">
        <v>0.35</v>
      </c>
    </row>
    <row r="236" spans="2:13" x14ac:dyDescent="0.25">
      <c r="B236" t="s">
        <v>13</v>
      </c>
      <c r="C236" s="1" t="s">
        <v>14</v>
      </c>
      <c r="D236" s="2">
        <v>44948</v>
      </c>
      <c r="E236" s="5" t="s">
        <v>15</v>
      </c>
      <c r="F236" s="5" t="s">
        <v>38</v>
      </c>
      <c r="G236" s="5" t="s">
        <v>39</v>
      </c>
      <c r="H236" t="s">
        <v>33</v>
      </c>
      <c r="I236" s="4">
        <v>4600</v>
      </c>
      <c r="J236" s="5">
        <v>12</v>
      </c>
      <c r="K236" s="4">
        <v>55200</v>
      </c>
      <c r="L236" s="4">
        <v>13800</v>
      </c>
      <c r="M236" s="3">
        <v>0.25</v>
      </c>
    </row>
    <row r="237" spans="2:13" x14ac:dyDescent="0.25">
      <c r="B237" t="s">
        <v>13</v>
      </c>
      <c r="C237" s="1" t="s">
        <v>14</v>
      </c>
      <c r="D237" s="2">
        <v>44955</v>
      </c>
      <c r="E237" s="5" t="s">
        <v>15</v>
      </c>
      <c r="F237" s="5" t="s">
        <v>38</v>
      </c>
      <c r="G237" s="5" t="s">
        <v>39</v>
      </c>
      <c r="H237" t="s">
        <v>30</v>
      </c>
      <c r="I237" s="4">
        <v>3400</v>
      </c>
      <c r="J237" s="5">
        <v>1</v>
      </c>
      <c r="K237" s="4">
        <v>3400</v>
      </c>
      <c r="L237" s="4">
        <v>1190</v>
      </c>
      <c r="M237" s="3">
        <v>0.35</v>
      </c>
    </row>
    <row r="238" spans="2:13" x14ac:dyDescent="0.25">
      <c r="B238" t="s">
        <v>34</v>
      </c>
      <c r="C238" s="1" t="s">
        <v>20</v>
      </c>
      <c r="D238" s="2">
        <v>44962</v>
      </c>
      <c r="E238" s="5" t="s">
        <v>15</v>
      </c>
      <c r="F238" s="5" t="s">
        <v>38</v>
      </c>
      <c r="G238" s="5" t="s">
        <v>39</v>
      </c>
      <c r="H238" t="s">
        <v>29</v>
      </c>
      <c r="I238" s="4">
        <v>5340</v>
      </c>
      <c r="J238" s="5">
        <v>8</v>
      </c>
      <c r="K238" s="4">
        <v>42720</v>
      </c>
      <c r="L238" s="4">
        <v>12816</v>
      </c>
      <c r="M238" s="3">
        <v>0.3</v>
      </c>
    </row>
    <row r="239" spans="2:13" x14ac:dyDescent="0.25">
      <c r="B239" t="s">
        <v>13</v>
      </c>
      <c r="C239" s="1" t="s">
        <v>14</v>
      </c>
      <c r="D239" s="2">
        <v>44969</v>
      </c>
      <c r="E239" s="5" t="s">
        <v>15</v>
      </c>
      <c r="F239" s="5" t="s">
        <v>38</v>
      </c>
      <c r="G239" s="5" t="s">
        <v>39</v>
      </c>
      <c r="H239" t="s">
        <v>26</v>
      </c>
      <c r="I239" s="4">
        <v>1700</v>
      </c>
      <c r="J239" s="5">
        <v>12</v>
      </c>
      <c r="K239" s="4">
        <v>20400</v>
      </c>
      <c r="L239" s="4">
        <v>10200</v>
      </c>
      <c r="M239" s="3">
        <v>0.5</v>
      </c>
    </row>
    <row r="240" spans="2:13" x14ac:dyDescent="0.25">
      <c r="B240" t="s">
        <v>27</v>
      </c>
      <c r="C240" s="1" t="s">
        <v>14</v>
      </c>
      <c r="D240" s="2">
        <v>44976</v>
      </c>
      <c r="E240" s="5" t="s">
        <v>15</v>
      </c>
      <c r="F240" s="5" t="s">
        <v>38</v>
      </c>
      <c r="G240" s="5" t="s">
        <v>39</v>
      </c>
      <c r="H240" t="s">
        <v>32</v>
      </c>
      <c r="I240" s="4">
        <v>3200</v>
      </c>
      <c r="J240" s="5">
        <v>12</v>
      </c>
      <c r="K240" s="4">
        <v>38400</v>
      </c>
      <c r="L240" s="4">
        <v>7680</v>
      </c>
      <c r="M240" s="3">
        <v>0.2</v>
      </c>
    </row>
    <row r="241" spans="2:13" x14ac:dyDescent="0.25">
      <c r="B241" t="s">
        <v>27</v>
      </c>
      <c r="C241" s="1" t="s">
        <v>20</v>
      </c>
      <c r="D241" s="2">
        <v>44983</v>
      </c>
      <c r="E241" s="5" t="s">
        <v>15</v>
      </c>
      <c r="F241" s="5" t="s">
        <v>38</v>
      </c>
      <c r="G241" s="5" t="s">
        <v>39</v>
      </c>
      <c r="H241" t="s">
        <v>19</v>
      </c>
      <c r="I241" s="4">
        <v>500</v>
      </c>
      <c r="J241" s="5">
        <v>10</v>
      </c>
      <c r="K241" s="4">
        <v>5000</v>
      </c>
      <c r="L241" s="4">
        <v>1250</v>
      </c>
      <c r="M241" s="3">
        <v>0.25</v>
      </c>
    </row>
    <row r="242" spans="2:13" x14ac:dyDescent="0.25">
      <c r="B242" t="s">
        <v>27</v>
      </c>
      <c r="C242" s="1" t="s">
        <v>20</v>
      </c>
      <c r="D242" s="2">
        <v>44990</v>
      </c>
      <c r="E242" s="5" t="s">
        <v>15</v>
      </c>
      <c r="F242" s="5" t="s">
        <v>38</v>
      </c>
      <c r="G242" s="5" t="s">
        <v>39</v>
      </c>
      <c r="H242" t="s">
        <v>31</v>
      </c>
      <c r="I242" s="4">
        <v>5300</v>
      </c>
      <c r="J242" s="5">
        <v>10</v>
      </c>
      <c r="K242" s="4">
        <v>53000</v>
      </c>
      <c r="L242" s="4">
        <v>15900</v>
      </c>
      <c r="M242" s="3">
        <v>0.3</v>
      </c>
    </row>
    <row r="243" spans="2:13" x14ac:dyDescent="0.25">
      <c r="B243" t="s">
        <v>13</v>
      </c>
      <c r="C243" s="1" t="s">
        <v>20</v>
      </c>
      <c r="D243" s="2">
        <v>44997</v>
      </c>
      <c r="E243" s="5" t="s">
        <v>15</v>
      </c>
      <c r="F243" s="5" t="s">
        <v>38</v>
      </c>
      <c r="G243" s="5" t="s">
        <v>39</v>
      </c>
      <c r="H243" t="s">
        <v>32</v>
      </c>
      <c r="I243" s="4">
        <v>3200</v>
      </c>
      <c r="J243" s="5">
        <v>7</v>
      </c>
      <c r="K243" s="4">
        <v>22400</v>
      </c>
      <c r="L243" s="4">
        <v>4480</v>
      </c>
      <c r="M243" s="3">
        <v>0.2</v>
      </c>
    </row>
    <row r="244" spans="2:13" x14ac:dyDescent="0.25">
      <c r="B244" t="s">
        <v>34</v>
      </c>
      <c r="C244" s="1" t="s">
        <v>14</v>
      </c>
      <c r="D244" s="2">
        <v>45004</v>
      </c>
      <c r="E244" s="5" t="s">
        <v>15</v>
      </c>
      <c r="F244" s="5" t="s">
        <v>38</v>
      </c>
      <c r="G244" s="5" t="s">
        <v>39</v>
      </c>
      <c r="H244" t="s">
        <v>19</v>
      </c>
      <c r="I244" s="4">
        <v>500</v>
      </c>
      <c r="J244" s="5">
        <v>15</v>
      </c>
      <c r="K244" s="4">
        <v>7500</v>
      </c>
      <c r="L244" s="4">
        <v>1875</v>
      </c>
      <c r="M244" s="3">
        <v>0.25</v>
      </c>
    </row>
    <row r="245" spans="2:13" x14ac:dyDescent="0.25">
      <c r="B245" t="s">
        <v>27</v>
      </c>
      <c r="C245" s="1" t="s">
        <v>14</v>
      </c>
      <c r="D245" s="2">
        <v>45011</v>
      </c>
      <c r="E245" s="5" t="s">
        <v>15</v>
      </c>
      <c r="F245" s="5" t="s">
        <v>38</v>
      </c>
      <c r="G245" s="5" t="s">
        <v>39</v>
      </c>
      <c r="H245" t="s">
        <v>32</v>
      </c>
      <c r="I245" s="4">
        <v>3200</v>
      </c>
      <c r="J245" s="5">
        <v>10</v>
      </c>
      <c r="K245" s="4">
        <v>32000</v>
      </c>
      <c r="L245" s="4">
        <v>6400</v>
      </c>
      <c r="M245" s="3">
        <v>0.2</v>
      </c>
    </row>
    <row r="246" spans="2:13" x14ac:dyDescent="0.25">
      <c r="B246" t="s">
        <v>13</v>
      </c>
      <c r="C246" s="1" t="s">
        <v>20</v>
      </c>
      <c r="D246" s="2">
        <v>45018</v>
      </c>
      <c r="E246" s="5" t="s">
        <v>15</v>
      </c>
      <c r="F246" s="5" t="s">
        <v>38</v>
      </c>
      <c r="G246" s="5" t="s">
        <v>39</v>
      </c>
      <c r="H246" t="s">
        <v>35</v>
      </c>
      <c r="I246" s="4">
        <v>4500</v>
      </c>
      <c r="J246" s="5">
        <v>8</v>
      </c>
      <c r="K246" s="4">
        <v>36000</v>
      </c>
      <c r="L246" s="4">
        <v>9000</v>
      </c>
      <c r="M246" s="3">
        <v>0.25</v>
      </c>
    </row>
    <row r="247" spans="2:13" x14ac:dyDescent="0.25">
      <c r="B247" t="s">
        <v>27</v>
      </c>
      <c r="C247" s="1" t="s">
        <v>20</v>
      </c>
      <c r="D247" s="2">
        <v>45025</v>
      </c>
      <c r="E247" s="5" t="s">
        <v>15</v>
      </c>
      <c r="F247" s="5" t="s">
        <v>38</v>
      </c>
      <c r="G247" s="5" t="s">
        <v>39</v>
      </c>
      <c r="H247" t="s">
        <v>35</v>
      </c>
      <c r="I247" s="4">
        <v>4500</v>
      </c>
      <c r="J247" s="5">
        <v>4</v>
      </c>
      <c r="K247" s="4">
        <v>18000</v>
      </c>
      <c r="L247" s="4">
        <v>4500</v>
      </c>
      <c r="M247" s="3">
        <v>0.25</v>
      </c>
    </row>
    <row r="248" spans="2:13" x14ac:dyDescent="0.25">
      <c r="B248" t="s">
        <v>22</v>
      </c>
      <c r="C248" s="1" t="s">
        <v>20</v>
      </c>
      <c r="D248" s="2">
        <v>45032</v>
      </c>
      <c r="E248" s="5" t="s">
        <v>15</v>
      </c>
      <c r="F248" s="5" t="s">
        <v>38</v>
      </c>
      <c r="G248" s="5" t="s">
        <v>39</v>
      </c>
      <c r="H248" t="s">
        <v>35</v>
      </c>
      <c r="I248" s="4">
        <v>4500</v>
      </c>
      <c r="J248" s="5">
        <v>5</v>
      </c>
      <c r="K248" s="4">
        <v>22500</v>
      </c>
      <c r="L248" s="4">
        <v>5625</v>
      </c>
      <c r="M248" s="3">
        <v>0.25</v>
      </c>
    </row>
    <row r="249" spans="2:13" x14ac:dyDescent="0.25">
      <c r="B249" t="s">
        <v>34</v>
      </c>
      <c r="C249" s="1" t="s">
        <v>20</v>
      </c>
      <c r="D249" s="2">
        <v>45039</v>
      </c>
      <c r="E249" s="5" t="s">
        <v>15</v>
      </c>
      <c r="F249" s="5" t="s">
        <v>38</v>
      </c>
      <c r="G249" s="5" t="s">
        <v>39</v>
      </c>
      <c r="H249" t="s">
        <v>35</v>
      </c>
      <c r="I249" s="4">
        <v>4500</v>
      </c>
      <c r="J249" s="5">
        <v>6</v>
      </c>
      <c r="K249" s="4">
        <v>27000</v>
      </c>
      <c r="L249" s="4">
        <v>6750</v>
      </c>
      <c r="M249" s="3">
        <v>0.25</v>
      </c>
    </row>
    <row r="250" spans="2:13" x14ac:dyDescent="0.25">
      <c r="B250" t="s">
        <v>22</v>
      </c>
      <c r="C250" s="1" t="s">
        <v>20</v>
      </c>
      <c r="D250" s="2">
        <v>45046</v>
      </c>
      <c r="E250" s="5" t="s">
        <v>15</v>
      </c>
      <c r="F250" s="5" t="s">
        <v>38</v>
      </c>
      <c r="G250" s="5" t="s">
        <v>39</v>
      </c>
      <c r="H250" t="s">
        <v>21</v>
      </c>
      <c r="I250" s="4">
        <v>1200</v>
      </c>
      <c r="J250" s="5">
        <v>4</v>
      </c>
      <c r="K250" s="4">
        <v>4800</v>
      </c>
      <c r="L250" s="4">
        <v>1440</v>
      </c>
      <c r="M250" s="3">
        <v>0.3</v>
      </c>
    </row>
    <row r="251" spans="2:13" x14ac:dyDescent="0.25">
      <c r="B251" t="s">
        <v>24</v>
      </c>
      <c r="C251" s="1" t="s">
        <v>20</v>
      </c>
      <c r="D251" s="2">
        <v>45053</v>
      </c>
      <c r="E251" s="5" t="s">
        <v>15</v>
      </c>
      <c r="F251" s="5" t="s">
        <v>38</v>
      </c>
      <c r="G251" s="5" t="s">
        <v>39</v>
      </c>
      <c r="H251" t="s">
        <v>30</v>
      </c>
      <c r="I251" s="4">
        <v>3400</v>
      </c>
      <c r="J251" s="5">
        <v>1</v>
      </c>
      <c r="K251" s="4">
        <v>3400</v>
      </c>
      <c r="L251" s="4">
        <v>1190</v>
      </c>
      <c r="M251" s="3">
        <v>0.35</v>
      </c>
    </row>
    <row r="252" spans="2:13" x14ac:dyDescent="0.25">
      <c r="B252" t="s">
        <v>27</v>
      </c>
      <c r="C252" s="1" t="s">
        <v>14</v>
      </c>
      <c r="D252" s="2">
        <v>45060</v>
      </c>
      <c r="E252" s="5" t="s">
        <v>15</v>
      </c>
      <c r="F252" s="5" t="s">
        <v>38</v>
      </c>
      <c r="G252" s="5" t="s">
        <v>39</v>
      </c>
      <c r="H252" t="s">
        <v>19</v>
      </c>
      <c r="I252" s="4">
        <v>500</v>
      </c>
      <c r="J252" s="5">
        <v>10</v>
      </c>
      <c r="K252" s="4">
        <v>5000</v>
      </c>
      <c r="L252" s="4">
        <v>1250</v>
      </c>
      <c r="M252" s="3">
        <v>0.25</v>
      </c>
    </row>
    <row r="253" spans="2:13" x14ac:dyDescent="0.25">
      <c r="B253" t="s">
        <v>27</v>
      </c>
      <c r="C253" s="1" t="s">
        <v>20</v>
      </c>
      <c r="D253" s="2">
        <v>45067</v>
      </c>
      <c r="E253" s="5" t="s">
        <v>15</v>
      </c>
      <c r="F253" s="5" t="s">
        <v>38</v>
      </c>
      <c r="G253" s="5" t="s">
        <v>39</v>
      </c>
      <c r="H253" t="s">
        <v>30</v>
      </c>
      <c r="I253" s="4">
        <v>3400</v>
      </c>
      <c r="J253" s="5">
        <v>8</v>
      </c>
      <c r="K253" s="4">
        <v>27200</v>
      </c>
      <c r="L253" s="4">
        <v>9520</v>
      </c>
      <c r="M253" s="3">
        <v>0.35</v>
      </c>
    </row>
    <row r="254" spans="2:13" x14ac:dyDescent="0.25">
      <c r="B254" t="s">
        <v>13</v>
      </c>
      <c r="C254" s="1" t="s">
        <v>20</v>
      </c>
      <c r="D254" s="2">
        <v>45074</v>
      </c>
      <c r="E254" s="5" t="s">
        <v>15</v>
      </c>
      <c r="F254" s="5" t="s">
        <v>38</v>
      </c>
      <c r="G254" s="5" t="s">
        <v>39</v>
      </c>
      <c r="H254" t="s">
        <v>33</v>
      </c>
      <c r="I254" s="4">
        <v>4600</v>
      </c>
      <c r="J254" s="5">
        <v>12</v>
      </c>
      <c r="K254" s="4">
        <v>55200</v>
      </c>
      <c r="L254" s="4">
        <v>13800</v>
      </c>
      <c r="M254" s="3">
        <v>0.25</v>
      </c>
    </row>
    <row r="255" spans="2:13" x14ac:dyDescent="0.25">
      <c r="B255" t="s">
        <v>27</v>
      </c>
      <c r="C255" s="1" t="s">
        <v>14</v>
      </c>
      <c r="D255" s="2">
        <v>45081</v>
      </c>
      <c r="E255" s="5" t="s">
        <v>15</v>
      </c>
      <c r="F255" s="5" t="s">
        <v>38</v>
      </c>
      <c r="G255" s="5" t="s">
        <v>39</v>
      </c>
      <c r="H255" t="s">
        <v>19</v>
      </c>
      <c r="I255" s="4">
        <v>500</v>
      </c>
      <c r="J255" s="5">
        <v>10</v>
      </c>
      <c r="K255" s="4">
        <v>5000</v>
      </c>
      <c r="L255" s="4">
        <v>1250</v>
      </c>
      <c r="M255" s="3">
        <v>0.25</v>
      </c>
    </row>
    <row r="256" spans="2:13" x14ac:dyDescent="0.25">
      <c r="B256" t="s">
        <v>24</v>
      </c>
      <c r="C256" s="1" t="s">
        <v>20</v>
      </c>
      <c r="D256" s="2">
        <v>45088</v>
      </c>
      <c r="E256" s="5" t="s">
        <v>15</v>
      </c>
      <c r="F256" s="5" t="s">
        <v>38</v>
      </c>
      <c r="G256" s="5" t="s">
        <v>39</v>
      </c>
      <c r="H256" t="s">
        <v>23</v>
      </c>
      <c r="I256" s="4">
        <v>5130</v>
      </c>
      <c r="J256" s="5">
        <v>15</v>
      </c>
      <c r="K256" s="4">
        <v>76950</v>
      </c>
      <c r="L256" s="4">
        <v>30780</v>
      </c>
      <c r="M256" s="3">
        <v>0.4</v>
      </c>
    </row>
    <row r="257" spans="2:13" x14ac:dyDescent="0.25">
      <c r="B257" t="s">
        <v>34</v>
      </c>
      <c r="C257" s="1" t="s">
        <v>14</v>
      </c>
      <c r="D257" s="2">
        <v>45095</v>
      </c>
      <c r="E257" s="5" t="s">
        <v>15</v>
      </c>
      <c r="F257" s="5" t="s">
        <v>38</v>
      </c>
      <c r="G257" s="5" t="s">
        <v>39</v>
      </c>
      <c r="H257" t="s">
        <v>28</v>
      </c>
      <c r="I257" s="4">
        <v>1500</v>
      </c>
      <c r="J257" s="5">
        <v>1</v>
      </c>
      <c r="K257" s="4">
        <v>1500</v>
      </c>
      <c r="L257" s="4">
        <v>600</v>
      </c>
      <c r="M257" s="3">
        <v>0.4</v>
      </c>
    </row>
    <row r="258" spans="2:13" x14ac:dyDescent="0.25">
      <c r="B258" t="s">
        <v>13</v>
      </c>
      <c r="C258" s="1" t="s">
        <v>20</v>
      </c>
      <c r="D258" s="2">
        <v>45102</v>
      </c>
      <c r="E258" s="5" t="s">
        <v>15</v>
      </c>
      <c r="F258" s="5" t="s">
        <v>38</v>
      </c>
      <c r="G258" s="5" t="s">
        <v>39</v>
      </c>
      <c r="H258" t="s">
        <v>32</v>
      </c>
      <c r="I258" s="4">
        <v>3200</v>
      </c>
      <c r="J258" s="5">
        <v>11</v>
      </c>
      <c r="K258" s="4">
        <v>35200</v>
      </c>
      <c r="L258" s="4">
        <v>7040</v>
      </c>
      <c r="M258" s="3">
        <v>0.2</v>
      </c>
    </row>
    <row r="259" spans="2:13" x14ac:dyDescent="0.25">
      <c r="B259" t="s">
        <v>13</v>
      </c>
      <c r="C259" s="1" t="s">
        <v>20</v>
      </c>
      <c r="D259" s="2">
        <v>45109</v>
      </c>
      <c r="E259" s="5" t="s">
        <v>15</v>
      </c>
      <c r="F259" s="5" t="s">
        <v>38</v>
      </c>
      <c r="G259" s="5" t="s">
        <v>39</v>
      </c>
      <c r="H259" t="s">
        <v>29</v>
      </c>
      <c r="I259" s="4">
        <v>5340</v>
      </c>
      <c r="J259" s="5">
        <v>2</v>
      </c>
      <c r="K259" s="4">
        <v>10680</v>
      </c>
      <c r="L259" s="4">
        <v>3204</v>
      </c>
      <c r="M259" s="3">
        <v>0.3</v>
      </c>
    </row>
    <row r="260" spans="2:13" x14ac:dyDescent="0.25">
      <c r="B260" t="s">
        <v>27</v>
      </c>
      <c r="C260" s="1" t="s">
        <v>14</v>
      </c>
      <c r="D260" s="2">
        <v>45116</v>
      </c>
      <c r="E260" s="5" t="s">
        <v>15</v>
      </c>
      <c r="F260" s="5" t="s">
        <v>38</v>
      </c>
      <c r="G260" s="5" t="s">
        <v>39</v>
      </c>
      <c r="H260" t="s">
        <v>29</v>
      </c>
      <c r="I260" s="4">
        <v>5340</v>
      </c>
      <c r="J260" s="5">
        <v>1</v>
      </c>
      <c r="K260" s="4">
        <v>5340</v>
      </c>
      <c r="L260" s="4">
        <v>1602</v>
      </c>
      <c r="M260" s="3">
        <v>0.3</v>
      </c>
    </row>
    <row r="261" spans="2:13" x14ac:dyDescent="0.25">
      <c r="B261" t="s">
        <v>13</v>
      </c>
      <c r="C261" s="1" t="s">
        <v>14</v>
      </c>
      <c r="D261" s="2">
        <v>45123</v>
      </c>
      <c r="E261" s="5" t="s">
        <v>15</v>
      </c>
      <c r="F261" s="5" t="s">
        <v>38</v>
      </c>
      <c r="G261" s="5" t="s">
        <v>39</v>
      </c>
      <c r="H261" t="s">
        <v>19</v>
      </c>
      <c r="I261" s="4">
        <v>500</v>
      </c>
      <c r="J261" s="5">
        <v>5</v>
      </c>
      <c r="K261" s="4">
        <v>2500</v>
      </c>
      <c r="L261" s="4">
        <v>625</v>
      </c>
      <c r="M261" s="3">
        <v>0.25</v>
      </c>
    </row>
    <row r="262" spans="2:13" x14ac:dyDescent="0.25">
      <c r="B262" t="s">
        <v>13</v>
      </c>
      <c r="C262" s="1" t="s">
        <v>14</v>
      </c>
      <c r="D262" s="2">
        <v>45130</v>
      </c>
      <c r="E262" s="5" t="s">
        <v>15</v>
      </c>
      <c r="F262" s="5" t="s">
        <v>38</v>
      </c>
      <c r="G262" s="5" t="s">
        <v>39</v>
      </c>
      <c r="H262" t="s">
        <v>29</v>
      </c>
      <c r="I262" s="4">
        <v>5340</v>
      </c>
      <c r="J262" s="5">
        <v>12</v>
      </c>
      <c r="K262" s="4">
        <v>64080</v>
      </c>
      <c r="L262" s="4">
        <v>19224</v>
      </c>
      <c r="M262" s="3">
        <v>0.3</v>
      </c>
    </row>
    <row r="263" spans="2:13" x14ac:dyDescent="0.25">
      <c r="B263" t="s">
        <v>34</v>
      </c>
      <c r="C263" s="1" t="s">
        <v>20</v>
      </c>
      <c r="D263" s="2">
        <v>45137</v>
      </c>
      <c r="E263" s="5" t="s">
        <v>15</v>
      </c>
      <c r="F263" s="5" t="s">
        <v>38</v>
      </c>
      <c r="G263" s="5" t="s">
        <v>39</v>
      </c>
      <c r="H263" t="s">
        <v>21</v>
      </c>
      <c r="I263" s="4">
        <v>1200</v>
      </c>
      <c r="J263" s="5">
        <v>8</v>
      </c>
      <c r="K263" s="4">
        <v>9600</v>
      </c>
      <c r="L263" s="4">
        <v>2880</v>
      </c>
      <c r="M263" s="3">
        <v>0.3</v>
      </c>
    </row>
    <row r="264" spans="2:13" x14ac:dyDescent="0.25">
      <c r="B264" t="s">
        <v>13</v>
      </c>
      <c r="C264" s="1" t="s">
        <v>14</v>
      </c>
      <c r="D264" s="2">
        <v>45144</v>
      </c>
      <c r="E264" s="5" t="s">
        <v>15</v>
      </c>
      <c r="F264" s="5" t="s">
        <v>38</v>
      </c>
      <c r="G264" s="5" t="s">
        <v>39</v>
      </c>
      <c r="H264" t="s">
        <v>31</v>
      </c>
      <c r="I264" s="4">
        <v>5300</v>
      </c>
      <c r="J264" s="5">
        <v>8</v>
      </c>
      <c r="K264" s="4">
        <v>42400</v>
      </c>
      <c r="L264" s="4">
        <v>12720</v>
      </c>
      <c r="M264" s="3">
        <v>0.3</v>
      </c>
    </row>
    <row r="265" spans="2:13" x14ac:dyDescent="0.25">
      <c r="B265" t="s">
        <v>22</v>
      </c>
      <c r="C265" s="1" t="s">
        <v>20</v>
      </c>
      <c r="D265" s="2">
        <v>45151</v>
      </c>
      <c r="E265" s="5" t="s">
        <v>15</v>
      </c>
      <c r="F265" s="5" t="s">
        <v>38</v>
      </c>
      <c r="G265" s="5" t="s">
        <v>39</v>
      </c>
      <c r="H265" t="s">
        <v>18</v>
      </c>
      <c r="I265" s="4">
        <v>8902</v>
      </c>
      <c r="J265" s="5">
        <v>11</v>
      </c>
      <c r="K265" s="4">
        <v>97922</v>
      </c>
      <c r="L265" s="4">
        <v>34272.699999999997</v>
      </c>
      <c r="M265" s="3">
        <v>0.35</v>
      </c>
    </row>
    <row r="266" spans="2:13" x14ac:dyDescent="0.25">
      <c r="B266" t="s">
        <v>27</v>
      </c>
      <c r="C266" s="1" t="s">
        <v>20</v>
      </c>
      <c r="D266" s="2">
        <v>45158</v>
      </c>
      <c r="E266" s="5" t="s">
        <v>15</v>
      </c>
      <c r="F266" s="5" t="s">
        <v>38</v>
      </c>
      <c r="G266" s="5" t="s">
        <v>39</v>
      </c>
      <c r="H266" t="s">
        <v>18</v>
      </c>
      <c r="I266" s="4">
        <v>8902</v>
      </c>
      <c r="J266" s="5">
        <v>12</v>
      </c>
      <c r="K266" s="4">
        <v>106824</v>
      </c>
      <c r="L266" s="4">
        <v>37388.399999999994</v>
      </c>
      <c r="M266" s="3">
        <v>0.35</v>
      </c>
    </row>
    <row r="267" spans="2:13" x14ac:dyDescent="0.25">
      <c r="B267" t="s">
        <v>22</v>
      </c>
      <c r="C267" s="1" t="s">
        <v>20</v>
      </c>
      <c r="D267" s="2">
        <v>45165</v>
      </c>
      <c r="E267" s="5" t="s">
        <v>15</v>
      </c>
      <c r="F267" s="5" t="s">
        <v>38</v>
      </c>
      <c r="G267" s="5" t="s">
        <v>39</v>
      </c>
      <c r="H267" t="s">
        <v>35</v>
      </c>
      <c r="I267" s="4">
        <v>4500</v>
      </c>
      <c r="J267" s="5">
        <v>3</v>
      </c>
      <c r="K267" s="4">
        <v>13500</v>
      </c>
      <c r="L267" s="4">
        <v>3375</v>
      </c>
      <c r="M267" s="3">
        <v>0.25</v>
      </c>
    </row>
    <row r="268" spans="2:13" x14ac:dyDescent="0.25">
      <c r="B268" t="s">
        <v>13</v>
      </c>
      <c r="C268" s="1" t="s">
        <v>14</v>
      </c>
      <c r="D268" s="2">
        <v>44562</v>
      </c>
      <c r="E268" s="5" t="s">
        <v>15</v>
      </c>
      <c r="F268" s="5" t="s">
        <v>38</v>
      </c>
      <c r="G268" s="5" t="s">
        <v>39</v>
      </c>
      <c r="H268" t="s">
        <v>18</v>
      </c>
      <c r="I268" s="4">
        <v>8902</v>
      </c>
      <c r="J268" s="5">
        <v>13</v>
      </c>
      <c r="K268" s="4">
        <v>35608</v>
      </c>
      <c r="L268" s="4">
        <v>12462.8</v>
      </c>
      <c r="M268" s="3">
        <v>0.35</v>
      </c>
    </row>
    <row r="269" spans="2:13" x14ac:dyDescent="0.25">
      <c r="B269" t="s">
        <v>13</v>
      </c>
      <c r="C269" s="1" t="s">
        <v>14</v>
      </c>
      <c r="D269" s="2">
        <v>44577</v>
      </c>
      <c r="E269" s="5" t="s">
        <v>15</v>
      </c>
      <c r="F269" s="5" t="s">
        <v>38</v>
      </c>
      <c r="G269" s="5" t="s">
        <v>39</v>
      </c>
      <c r="H269" t="s">
        <v>19</v>
      </c>
      <c r="I269" s="4">
        <v>500</v>
      </c>
      <c r="J269" s="5">
        <v>13</v>
      </c>
      <c r="K269" s="4">
        <v>2000</v>
      </c>
      <c r="L269" s="4">
        <v>500</v>
      </c>
      <c r="M269" s="3">
        <v>0.25</v>
      </c>
    </row>
    <row r="270" spans="2:13" x14ac:dyDescent="0.25">
      <c r="B270" t="s">
        <v>13</v>
      </c>
      <c r="C270" s="1" t="s">
        <v>20</v>
      </c>
      <c r="D270" s="2">
        <v>44584</v>
      </c>
      <c r="E270" s="5" t="s">
        <v>15</v>
      </c>
      <c r="F270" s="5" t="s">
        <v>38</v>
      </c>
      <c r="G270" s="5" t="s">
        <v>39</v>
      </c>
      <c r="H270" t="s">
        <v>21</v>
      </c>
      <c r="I270" s="4">
        <v>1200</v>
      </c>
      <c r="J270" s="5">
        <v>13</v>
      </c>
      <c r="K270" s="4">
        <v>6000</v>
      </c>
      <c r="L270" s="4">
        <v>1800</v>
      </c>
      <c r="M270" s="3">
        <v>0.3</v>
      </c>
    </row>
    <row r="271" spans="2:13" x14ac:dyDescent="0.25">
      <c r="B271" t="s">
        <v>13</v>
      </c>
      <c r="C271" s="1" t="s">
        <v>20</v>
      </c>
      <c r="D271" s="2">
        <v>44591</v>
      </c>
      <c r="E271" s="5" t="s">
        <v>15</v>
      </c>
      <c r="F271" s="5" t="s">
        <v>38</v>
      </c>
      <c r="G271" s="5" t="s">
        <v>39</v>
      </c>
      <c r="H271" t="s">
        <v>19</v>
      </c>
      <c r="I271" s="4">
        <v>500</v>
      </c>
      <c r="J271" s="5">
        <v>12</v>
      </c>
      <c r="K271" s="4">
        <v>6000</v>
      </c>
      <c r="L271" s="4">
        <v>1500</v>
      </c>
      <c r="M271" s="3">
        <v>0.25</v>
      </c>
    </row>
    <row r="272" spans="2:13" x14ac:dyDescent="0.25">
      <c r="B272" t="s">
        <v>22</v>
      </c>
      <c r="C272" s="1" t="s">
        <v>20</v>
      </c>
      <c r="D272" s="2">
        <v>44598</v>
      </c>
      <c r="E272" s="5" t="s">
        <v>15</v>
      </c>
      <c r="F272" s="5" t="s">
        <v>38</v>
      </c>
      <c r="G272" s="5" t="s">
        <v>39</v>
      </c>
      <c r="H272" t="s">
        <v>18</v>
      </c>
      <c r="I272" s="4">
        <v>8902</v>
      </c>
      <c r="J272" s="5">
        <v>9</v>
      </c>
      <c r="K272" s="4">
        <v>80118</v>
      </c>
      <c r="L272" s="4">
        <v>28041.3</v>
      </c>
      <c r="M272" s="3">
        <v>0.35</v>
      </c>
    </row>
    <row r="273" spans="2:13" x14ac:dyDescent="0.25">
      <c r="B273" t="s">
        <v>13</v>
      </c>
      <c r="C273" s="1" t="s">
        <v>14</v>
      </c>
      <c r="D273" s="2">
        <v>44605</v>
      </c>
      <c r="E273" s="5" t="s">
        <v>15</v>
      </c>
      <c r="F273" s="5" t="s">
        <v>38</v>
      </c>
      <c r="G273" s="5" t="s">
        <v>39</v>
      </c>
      <c r="H273" t="s">
        <v>23</v>
      </c>
      <c r="I273" s="4">
        <v>5130</v>
      </c>
      <c r="J273" s="5">
        <v>2</v>
      </c>
      <c r="K273" s="4">
        <v>10260</v>
      </c>
      <c r="L273" s="4">
        <v>4104</v>
      </c>
      <c r="M273" s="3">
        <v>0.4</v>
      </c>
    </row>
    <row r="274" spans="2:13" x14ac:dyDescent="0.25">
      <c r="B274" t="s">
        <v>13</v>
      </c>
      <c r="C274" s="1" t="s">
        <v>20</v>
      </c>
      <c r="D274" s="2">
        <v>44612</v>
      </c>
      <c r="E274" s="5" t="s">
        <v>15</v>
      </c>
      <c r="F274" s="5" t="s">
        <v>38</v>
      </c>
      <c r="G274" s="5" t="s">
        <v>39</v>
      </c>
      <c r="H274" t="s">
        <v>18</v>
      </c>
      <c r="I274" s="4">
        <v>8902</v>
      </c>
      <c r="J274" s="5">
        <v>6</v>
      </c>
      <c r="K274" s="4">
        <v>53412</v>
      </c>
      <c r="L274" s="4">
        <v>18694.199999999997</v>
      </c>
      <c r="M274" s="3">
        <v>0.35</v>
      </c>
    </row>
    <row r="275" spans="2:13" x14ac:dyDescent="0.25">
      <c r="B275" t="s">
        <v>24</v>
      </c>
      <c r="C275" s="1" t="s">
        <v>20</v>
      </c>
      <c r="D275" s="2">
        <v>44619</v>
      </c>
      <c r="E275" s="5" t="s">
        <v>15</v>
      </c>
      <c r="F275" s="5" t="s">
        <v>38</v>
      </c>
      <c r="G275" s="5" t="s">
        <v>39</v>
      </c>
      <c r="H275" t="s">
        <v>25</v>
      </c>
      <c r="I275" s="4">
        <v>300</v>
      </c>
      <c r="J275" s="5">
        <v>1</v>
      </c>
      <c r="K275" s="4">
        <v>300</v>
      </c>
      <c r="L275" s="4">
        <v>45</v>
      </c>
      <c r="M275" s="3">
        <v>0.15</v>
      </c>
    </row>
    <row r="276" spans="2:13" x14ac:dyDescent="0.25">
      <c r="B276" t="s">
        <v>22</v>
      </c>
      <c r="C276" s="1" t="s">
        <v>14</v>
      </c>
      <c r="D276" s="2">
        <v>44626</v>
      </c>
      <c r="E276" s="5" t="s">
        <v>15</v>
      </c>
      <c r="F276" s="5" t="s">
        <v>38</v>
      </c>
      <c r="G276" s="5" t="s">
        <v>39</v>
      </c>
      <c r="H276" t="s">
        <v>26</v>
      </c>
      <c r="I276" s="4">
        <v>1700</v>
      </c>
      <c r="J276" s="5">
        <v>10</v>
      </c>
      <c r="K276" s="4">
        <v>17000</v>
      </c>
      <c r="L276" s="4">
        <v>8500</v>
      </c>
      <c r="M276" s="3">
        <v>0.5</v>
      </c>
    </row>
    <row r="277" spans="2:13" x14ac:dyDescent="0.25">
      <c r="B277" t="s">
        <v>27</v>
      </c>
      <c r="C277" s="1" t="s">
        <v>14</v>
      </c>
      <c r="D277" s="2">
        <v>44633</v>
      </c>
      <c r="E277" s="5" t="s">
        <v>15</v>
      </c>
      <c r="F277" s="5" t="s">
        <v>38</v>
      </c>
      <c r="G277" s="5" t="s">
        <v>39</v>
      </c>
      <c r="H277" t="s">
        <v>28</v>
      </c>
      <c r="I277" s="4">
        <v>1500</v>
      </c>
      <c r="J277" s="5">
        <v>3</v>
      </c>
      <c r="K277" s="4">
        <v>4500</v>
      </c>
      <c r="L277" s="4">
        <v>1800</v>
      </c>
      <c r="M277" s="3">
        <v>0.4</v>
      </c>
    </row>
    <row r="278" spans="2:13" x14ac:dyDescent="0.25">
      <c r="B278" t="s">
        <v>22</v>
      </c>
      <c r="C278" s="1" t="s">
        <v>20</v>
      </c>
      <c r="D278" s="2">
        <v>44640</v>
      </c>
      <c r="E278" s="5" t="s">
        <v>15</v>
      </c>
      <c r="F278" s="5" t="s">
        <v>38</v>
      </c>
      <c r="G278" s="5" t="s">
        <v>39</v>
      </c>
      <c r="H278" t="s">
        <v>29</v>
      </c>
      <c r="I278" s="4">
        <v>5340</v>
      </c>
      <c r="J278" s="5">
        <v>12</v>
      </c>
      <c r="K278" s="4">
        <v>64080</v>
      </c>
      <c r="L278" s="4">
        <v>19224</v>
      </c>
      <c r="M278" s="3">
        <v>0.3</v>
      </c>
    </row>
    <row r="279" spans="2:13" x14ac:dyDescent="0.25">
      <c r="B279" t="s">
        <v>13</v>
      </c>
      <c r="C279" s="1" t="s">
        <v>20</v>
      </c>
      <c r="D279" s="2">
        <v>44647</v>
      </c>
      <c r="E279" s="5" t="s">
        <v>15</v>
      </c>
      <c r="F279" s="5" t="s">
        <v>38</v>
      </c>
      <c r="G279" s="5" t="s">
        <v>39</v>
      </c>
      <c r="H279" t="s">
        <v>18</v>
      </c>
      <c r="I279" s="4">
        <v>8902</v>
      </c>
      <c r="J279" s="5">
        <v>2</v>
      </c>
      <c r="K279" s="4">
        <v>17804</v>
      </c>
      <c r="L279" s="4">
        <v>6231.4</v>
      </c>
      <c r="M279" s="3">
        <v>0.35</v>
      </c>
    </row>
    <row r="280" spans="2:13" x14ac:dyDescent="0.25">
      <c r="B280" t="s">
        <v>13</v>
      </c>
      <c r="C280" s="1" t="s">
        <v>20</v>
      </c>
      <c r="D280" s="2">
        <v>44654</v>
      </c>
      <c r="E280" s="5" t="s">
        <v>15</v>
      </c>
      <c r="F280" s="5" t="s">
        <v>38</v>
      </c>
      <c r="G280" s="5" t="s">
        <v>39</v>
      </c>
      <c r="H280" t="s">
        <v>23</v>
      </c>
      <c r="I280" s="4">
        <v>5130</v>
      </c>
      <c r="J280" s="5">
        <v>8</v>
      </c>
      <c r="K280" s="4">
        <v>41040</v>
      </c>
      <c r="L280" s="4">
        <v>16416</v>
      </c>
      <c r="M280" s="3">
        <v>0.4</v>
      </c>
    </row>
    <row r="281" spans="2:13" x14ac:dyDescent="0.25">
      <c r="B281" t="s">
        <v>27</v>
      </c>
      <c r="C281" s="1" t="s">
        <v>20</v>
      </c>
      <c r="D281" s="2">
        <v>44661</v>
      </c>
      <c r="E281" s="5" t="s">
        <v>15</v>
      </c>
      <c r="F281" s="5" t="s">
        <v>38</v>
      </c>
      <c r="G281" s="5" t="s">
        <v>39</v>
      </c>
      <c r="H281" t="s">
        <v>18</v>
      </c>
      <c r="I281" s="4">
        <v>8902</v>
      </c>
      <c r="J281" s="5">
        <v>3</v>
      </c>
      <c r="K281" s="4">
        <v>26706</v>
      </c>
      <c r="L281" s="4">
        <v>9347.0999999999985</v>
      </c>
      <c r="M281" s="3">
        <v>0.35</v>
      </c>
    </row>
    <row r="282" spans="2:13" x14ac:dyDescent="0.25">
      <c r="B282" t="s">
        <v>22</v>
      </c>
      <c r="C282" s="1" t="s">
        <v>14</v>
      </c>
      <c r="D282" s="2">
        <v>44668</v>
      </c>
      <c r="E282" s="5" t="s">
        <v>15</v>
      </c>
      <c r="F282" s="5" t="s">
        <v>38</v>
      </c>
      <c r="G282" s="5" t="s">
        <v>39</v>
      </c>
      <c r="H282" t="s">
        <v>30</v>
      </c>
      <c r="I282" s="4">
        <v>3400</v>
      </c>
      <c r="J282" s="5">
        <v>8</v>
      </c>
      <c r="K282" s="4">
        <v>27200</v>
      </c>
      <c r="L282" s="4">
        <v>9520</v>
      </c>
      <c r="M282" s="3">
        <v>0.35</v>
      </c>
    </row>
    <row r="283" spans="2:13" x14ac:dyDescent="0.25">
      <c r="B283" t="s">
        <v>22</v>
      </c>
      <c r="C283" s="1" t="s">
        <v>20</v>
      </c>
      <c r="D283" s="2">
        <v>44675</v>
      </c>
      <c r="E283" s="5" t="s">
        <v>15</v>
      </c>
      <c r="F283" s="5" t="s">
        <v>38</v>
      </c>
      <c r="G283" s="5" t="s">
        <v>39</v>
      </c>
      <c r="H283" t="s">
        <v>31</v>
      </c>
      <c r="I283" s="4">
        <v>5300</v>
      </c>
      <c r="J283" s="5">
        <v>10</v>
      </c>
      <c r="K283" s="4">
        <v>53000</v>
      </c>
      <c r="L283" s="4">
        <v>15900</v>
      </c>
      <c r="M283" s="3">
        <v>0.3</v>
      </c>
    </row>
    <row r="284" spans="2:13" x14ac:dyDescent="0.25">
      <c r="B284" t="s">
        <v>13</v>
      </c>
      <c r="C284" s="1" t="s">
        <v>14</v>
      </c>
      <c r="D284" s="2">
        <v>44682</v>
      </c>
      <c r="E284" s="5" t="s">
        <v>15</v>
      </c>
      <c r="F284" s="5" t="s">
        <v>38</v>
      </c>
      <c r="G284" s="5" t="s">
        <v>39</v>
      </c>
      <c r="H284" t="s">
        <v>18</v>
      </c>
      <c r="I284" s="4">
        <v>8902</v>
      </c>
      <c r="J284" s="5">
        <v>11</v>
      </c>
      <c r="K284" s="4">
        <v>97922</v>
      </c>
      <c r="L284" s="4">
        <v>34272.699999999997</v>
      </c>
      <c r="M284" s="3">
        <v>0.35</v>
      </c>
    </row>
    <row r="285" spans="2:13" x14ac:dyDescent="0.25">
      <c r="B285" t="s">
        <v>13</v>
      </c>
      <c r="C285" s="1" t="s">
        <v>20</v>
      </c>
      <c r="D285" s="2">
        <v>44689</v>
      </c>
      <c r="E285" s="5" t="s">
        <v>15</v>
      </c>
      <c r="F285" s="5" t="s">
        <v>38</v>
      </c>
      <c r="G285" s="5" t="s">
        <v>39</v>
      </c>
      <c r="H285" t="s">
        <v>23</v>
      </c>
      <c r="I285" s="4">
        <v>5130</v>
      </c>
      <c r="J285" s="5">
        <v>2</v>
      </c>
      <c r="K285" s="4">
        <v>10260</v>
      </c>
      <c r="L285" s="4">
        <v>4104</v>
      </c>
      <c r="M285" s="3">
        <v>0.4</v>
      </c>
    </row>
    <row r="286" spans="2:13" x14ac:dyDescent="0.25">
      <c r="B286" t="s">
        <v>24</v>
      </c>
      <c r="C286" s="1" t="s">
        <v>14</v>
      </c>
      <c r="D286" s="2">
        <v>44696</v>
      </c>
      <c r="E286" s="5" t="s">
        <v>15</v>
      </c>
      <c r="F286" s="5" t="s">
        <v>38</v>
      </c>
      <c r="G286" s="5" t="s">
        <v>39</v>
      </c>
      <c r="H286" t="s">
        <v>25</v>
      </c>
      <c r="I286" s="4">
        <v>300</v>
      </c>
      <c r="J286" s="5">
        <v>11</v>
      </c>
      <c r="K286" s="4">
        <v>3300</v>
      </c>
      <c r="L286" s="4">
        <v>495</v>
      </c>
      <c r="M286" s="3">
        <v>0.15</v>
      </c>
    </row>
    <row r="287" spans="2:13" x14ac:dyDescent="0.25">
      <c r="B287" t="s">
        <v>27</v>
      </c>
      <c r="C287" s="1" t="s">
        <v>20</v>
      </c>
      <c r="D287" s="2">
        <v>44703</v>
      </c>
      <c r="E287" s="5" t="s">
        <v>15</v>
      </c>
      <c r="F287" s="5" t="s">
        <v>38</v>
      </c>
      <c r="G287" s="5" t="s">
        <v>39</v>
      </c>
      <c r="H287" t="s">
        <v>32</v>
      </c>
      <c r="I287" s="4">
        <v>3200</v>
      </c>
      <c r="J287" s="5">
        <v>5</v>
      </c>
      <c r="K287" s="4">
        <v>16000</v>
      </c>
      <c r="L287" s="4">
        <v>3200</v>
      </c>
      <c r="M287" s="3">
        <v>0.2</v>
      </c>
    </row>
    <row r="288" spans="2:13" x14ac:dyDescent="0.25">
      <c r="B288" t="s">
        <v>13</v>
      </c>
      <c r="C288" s="1" t="s">
        <v>20</v>
      </c>
      <c r="D288" s="2">
        <v>44710</v>
      </c>
      <c r="E288" s="5" t="s">
        <v>15</v>
      </c>
      <c r="F288" s="5" t="s">
        <v>38</v>
      </c>
      <c r="G288" s="5" t="s">
        <v>39</v>
      </c>
      <c r="H288" t="s">
        <v>18</v>
      </c>
      <c r="I288" s="4">
        <v>8902</v>
      </c>
      <c r="J288" s="5">
        <v>2</v>
      </c>
      <c r="K288" s="4">
        <v>17804</v>
      </c>
      <c r="L288" s="4">
        <v>6231.4</v>
      </c>
      <c r="M288" s="3">
        <v>0.35</v>
      </c>
    </row>
    <row r="289" spans="2:13" x14ac:dyDescent="0.25">
      <c r="B289" t="s">
        <v>22</v>
      </c>
      <c r="C289" s="1" t="s">
        <v>20</v>
      </c>
      <c r="D289" s="2">
        <v>44717</v>
      </c>
      <c r="E289" s="5" t="s">
        <v>15</v>
      </c>
      <c r="F289" s="5" t="s">
        <v>38</v>
      </c>
      <c r="G289" s="5" t="s">
        <v>39</v>
      </c>
      <c r="H289" t="s">
        <v>25</v>
      </c>
      <c r="I289" s="4">
        <v>300</v>
      </c>
      <c r="J289" s="5">
        <v>10</v>
      </c>
      <c r="K289" s="4">
        <v>3000</v>
      </c>
      <c r="L289" s="4">
        <v>450</v>
      </c>
      <c r="M289" s="3">
        <v>0.15</v>
      </c>
    </row>
    <row r="290" spans="2:13" x14ac:dyDescent="0.25">
      <c r="B290" t="s">
        <v>24</v>
      </c>
      <c r="C290" s="1" t="s">
        <v>14</v>
      </c>
      <c r="D290" s="2">
        <v>44724</v>
      </c>
      <c r="E290" s="5" t="s">
        <v>15</v>
      </c>
      <c r="F290" s="5" t="s">
        <v>38</v>
      </c>
      <c r="G290" s="5" t="s">
        <v>39</v>
      </c>
      <c r="H290" t="s">
        <v>32</v>
      </c>
      <c r="I290" s="4">
        <v>3200</v>
      </c>
      <c r="J290" s="5">
        <v>12</v>
      </c>
      <c r="K290" s="4">
        <v>38400</v>
      </c>
      <c r="L290" s="4">
        <v>7680</v>
      </c>
      <c r="M290" s="3">
        <v>0.2</v>
      </c>
    </row>
    <row r="291" spans="2:13" x14ac:dyDescent="0.25">
      <c r="B291" t="s">
        <v>13</v>
      </c>
      <c r="C291" s="1" t="s">
        <v>20</v>
      </c>
      <c r="D291" s="2">
        <v>44731</v>
      </c>
      <c r="E291" s="5" t="s">
        <v>15</v>
      </c>
      <c r="F291" s="5" t="s">
        <v>38</v>
      </c>
      <c r="G291" s="5" t="s">
        <v>39</v>
      </c>
      <c r="H291" t="s">
        <v>33</v>
      </c>
      <c r="I291" s="4">
        <v>4600</v>
      </c>
      <c r="J291" s="5">
        <v>7</v>
      </c>
      <c r="K291" s="4">
        <v>32200</v>
      </c>
      <c r="L291" s="4">
        <v>8050</v>
      </c>
      <c r="M291" s="3">
        <v>0.25</v>
      </c>
    </row>
    <row r="292" spans="2:13" x14ac:dyDescent="0.25">
      <c r="B292" t="s">
        <v>24</v>
      </c>
      <c r="C292" s="1" t="s">
        <v>14</v>
      </c>
      <c r="D292" s="2">
        <v>44738</v>
      </c>
      <c r="E292" s="5" t="s">
        <v>15</v>
      </c>
      <c r="F292" s="5" t="s">
        <v>38</v>
      </c>
      <c r="G292" s="5" t="s">
        <v>39</v>
      </c>
      <c r="H292" t="s">
        <v>21</v>
      </c>
      <c r="I292" s="4">
        <v>1200</v>
      </c>
      <c r="J292" s="5">
        <v>9</v>
      </c>
      <c r="K292" s="4">
        <v>10800</v>
      </c>
      <c r="L292" s="4">
        <v>3240</v>
      </c>
      <c r="M292" s="3">
        <v>0.3</v>
      </c>
    </row>
    <row r="293" spans="2:13" x14ac:dyDescent="0.25">
      <c r="B293" t="s">
        <v>27</v>
      </c>
      <c r="C293" s="1" t="s">
        <v>14</v>
      </c>
      <c r="D293" s="2">
        <v>44745</v>
      </c>
      <c r="E293" s="5" t="s">
        <v>15</v>
      </c>
      <c r="F293" s="5" t="s">
        <v>40</v>
      </c>
      <c r="G293" s="5" t="s">
        <v>41</v>
      </c>
      <c r="H293" t="s">
        <v>33</v>
      </c>
      <c r="I293" s="4">
        <v>4600</v>
      </c>
      <c r="J293" s="5">
        <v>11</v>
      </c>
      <c r="K293" s="4">
        <v>50600</v>
      </c>
      <c r="L293" s="4">
        <v>12650</v>
      </c>
      <c r="M293" s="3">
        <v>0.25</v>
      </c>
    </row>
    <row r="294" spans="2:13" x14ac:dyDescent="0.25">
      <c r="B294" t="s">
        <v>34</v>
      </c>
      <c r="C294" s="1" t="s">
        <v>20</v>
      </c>
      <c r="D294" s="2">
        <v>44752</v>
      </c>
      <c r="E294" s="5" t="s">
        <v>15</v>
      </c>
      <c r="F294" s="5" t="s">
        <v>40</v>
      </c>
      <c r="G294" s="5" t="s">
        <v>41</v>
      </c>
      <c r="H294" t="s">
        <v>29</v>
      </c>
      <c r="I294" s="4">
        <v>5340</v>
      </c>
      <c r="J294" s="5">
        <v>9</v>
      </c>
      <c r="K294" s="4">
        <v>48060</v>
      </c>
      <c r="L294" s="4">
        <v>14418</v>
      </c>
      <c r="M294" s="3">
        <v>0.3</v>
      </c>
    </row>
    <row r="295" spans="2:13" x14ac:dyDescent="0.25">
      <c r="B295" t="s">
        <v>13</v>
      </c>
      <c r="C295" s="1" t="s">
        <v>20</v>
      </c>
      <c r="D295" s="2">
        <v>44759</v>
      </c>
      <c r="E295" s="5" t="s">
        <v>15</v>
      </c>
      <c r="F295" s="5" t="s">
        <v>40</v>
      </c>
      <c r="G295" s="5" t="s">
        <v>41</v>
      </c>
      <c r="H295" t="s">
        <v>31</v>
      </c>
      <c r="I295" s="4">
        <v>5300</v>
      </c>
      <c r="J295" s="5">
        <v>5</v>
      </c>
      <c r="K295" s="4">
        <v>26500</v>
      </c>
      <c r="L295" s="4">
        <v>7950</v>
      </c>
      <c r="M295" s="3">
        <v>0.3</v>
      </c>
    </row>
    <row r="296" spans="2:13" x14ac:dyDescent="0.25">
      <c r="B296" t="s">
        <v>13</v>
      </c>
      <c r="C296" s="1" t="s">
        <v>20</v>
      </c>
      <c r="D296" s="2">
        <v>44766</v>
      </c>
      <c r="E296" s="5" t="s">
        <v>15</v>
      </c>
      <c r="F296" s="5" t="s">
        <v>40</v>
      </c>
      <c r="G296" s="5" t="s">
        <v>41</v>
      </c>
      <c r="H296" t="s">
        <v>28</v>
      </c>
      <c r="I296" s="4">
        <v>1500</v>
      </c>
      <c r="J296" s="5">
        <v>3</v>
      </c>
      <c r="K296" s="4">
        <v>4500</v>
      </c>
      <c r="L296" s="4">
        <v>1800</v>
      </c>
      <c r="M296" s="3">
        <v>0.4</v>
      </c>
    </row>
    <row r="297" spans="2:13" x14ac:dyDescent="0.25">
      <c r="B297" t="s">
        <v>22</v>
      </c>
      <c r="C297" s="1" t="s">
        <v>20</v>
      </c>
      <c r="D297" s="2">
        <v>44766</v>
      </c>
      <c r="E297" s="5" t="s">
        <v>15</v>
      </c>
      <c r="F297" s="5" t="s">
        <v>40</v>
      </c>
      <c r="G297" s="5" t="s">
        <v>41</v>
      </c>
      <c r="H297" t="s">
        <v>32</v>
      </c>
      <c r="I297" s="4">
        <v>3200</v>
      </c>
      <c r="J297" s="5">
        <v>10</v>
      </c>
      <c r="K297" s="4">
        <v>32000</v>
      </c>
      <c r="L297" s="4">
        <v>6400</v>
      </c>
      <c r="M297" s="3">
        <v>0.2</v>
      </c>
    </row>
    <row r="298" spans="2:13" x14ac:dyDescent="0.25">
      <c r="B298" t="s">
        <v>13</v>
      </c>
      <c r="C298" s="1" t="s">
        <v>14</v>
      </c>
      <c r="D298" s="2">
        <v>44773</v>
      </c>
      <c r="E298" s="5" t="s">
        <v>15</v>
      </c>
      <c r="F298" s="5" t="s">
        <v>40</v>
      </c>
      <c r="G298" s="5" t="s">
        <v>41</v>
      </c>
      <c r="H298" t="s">
        <v>28</v>
      </c>
      <c r="I298" s="4">
        <v>1500</v>
      </c>
      <c r="J298" s="5">
        <v>8</v>
      </c>
      <c r="K298" s="4">
        <v>12000</v>
      </c>
      <c r="L298" s="4">
        <v>4800</v>
      </c>
      <c r="M298" s="3">
        <v>0.4</v>
      </c>
    </row>
    <row r="299" spans="2:13" x14ac:dyDescent="0.25">
      <c r="B299" t="s">
        <v>24</v>
      </c>
      <c r="C299" s="1" t="s">
        <v>14</v>
      </c>
      <c r="D299" s="2">
        <v>44780</v>
      </c>
      <c r="E299" s="5" t="s">
        <v>15</v>
      </c>
      <c r="F299" s="5" t="s">
        <v>40</v>
      </c>
      <c r="G299" s="5" t="s">
        <v>41</v>
      </c>
      <c r="H299" t="s">
        <v>19</v>
      </c>
      <c r="I299" s="4">
        <v>500</v>
      </c>
      <c r="J299" s="5">
        <v>12</v>
      </c>
      <c r="K299" s="4">
        <v>6000</v>
      </c>
      <c r="L299" s="4">
        <v>1500</v>
      </c>
      <c r="M299" s="3">
        <v>0.25</v>
      </c>
    </row>
    <row r="300" spans="2:13" x14ac:dyDescent="0.25">
      <c r="B300" t="s">
        <v>13</v>
      </c>
      <c r="C300" s="1" t="s">
        <v>20</v>
      </c>
      <c r="D300" s="2">
        <v>44787</v>
      </c>
      <c r="E300" s="5" t="s">
        <v>15</v>
      </c>
      <c r="F300" s="5" t="s">
        <v>40</v>
      </c>
      <c r="G300" s="5" t="s">
        <v>41</v>
      </c>
      <c r="H300" t="s">
        <v>25</v>
      </c>
      <c r="I300" s="4">
        <v>300</v>
      </c>
      <c r="J300" s="5">
        <v>8</v>
      </c>
      <c r="K300" s="4">
        <v>2400</v>
      </c>
      <c r="L300" s="4">
        <v>360</v>
      </c>
      <c r="M300" s="3">
        <v>0.15</v>
      </c>
    </row>
    <row r="301" spans="2:13" x14ac:dyDescent="0.25">
      <c r="B301" t="s">
        <v>27</v>
      </c>
      <c r="C301" s="1" t="s">
        <v>14</v>
      </c>
      <c r="D301" s="2">
        <v>44794</v>
      </c>
      <c r="E301" s="5" t="s">
        <v>15</v>
      </c>
      <c r="F301" s="5" t="s">
        <v>40</v>
      </c>
      <c r="G301" s="5" t="s">
        <v>41</v>
      </c>
      <c r="H301" t="s">
        <v>26</v>
      </c>
      <c r="I301" s="4">
        <v>1700</v>
      </c>
      <c r="J301" s="5">
        <v>10</v>
      </c>
      <c r="K301" s="4">
        <v>17000</v>
      </c>
      <c r="L301" s="4">
        <v>8500</v>
      </c>
      <c r="M301" s="3">
        <v>0.5</v>
      </c>
    </row>
    <row r="302" spans="2:13" x14ac:dyDescent="0.25">
      <c r="B302" t="s">
        <v>13</v>
      </c>
      <c r="C302" s="1" t="s">
        <v>20</v>
      </c>
      <c r="D302" s="2">
        <v>44801</v>
      </c>
      <c r="E302" s="5" t="s">
        <v>15</v>
      </c>
      <c r="F302" s="5" t="s">
        <v>40</v>
      </c>
      <c r="G302" s="5" t="s">
        <v>41</v>
      </c>
      <c r="H302" t="s">
        <v>30</v>
      </c>
      <c r="I302" s="4">
        <v>3400</v>
      </c>
      <c r="J302" s="5">
        <v>6</v>
      </c>
      <c r="K302" s="4">
        <v>20400</v>
      </c>
      <c r="L302" s="4">
        <v>7140</v>
      </c>
      <c r="M302" s="3">
        <v>0.35</v>
      </c>
    </row>
    <row r="303" spans="2:13" x14ac:dyDescent="0.25">
      <c r="B303" t="s">
        <v>13</v>
      </c>
      <c r="C303" s="1" t="s">
        <v>20</v>
      </c>
      <c r="D303" s="2">
        <v>44808</v>
      </c>
      <c r="E303" s="5" t="s">
        <v>15</v>
      </c>
      <c r="F303" s="5" t="s">
        <v>40</v>
      </c>
      <c r="G303" s="5" t="s">
        <v>41</v>
      </c>
      <c r="H303" t="s">
        <v>25</v>
      </c>
      <c r="I303" s="4">
        <v>300</v>
      </c>
      <c r="J303" s="5">
        <v>4</v>
      </c>
      <c r="K303" s="4">
        <v>1200</v>
      </c>
      <c r="L303" s="4">
        <v>180</v>
      </c>
      <c r="M303" s="3">
        <v>0.15</v>
      </c>
    </row>
    <row r="304" spans="2:13" x14ac:dyDescent="0.25">
      <c r="B304" t="s">
        <v>13</v>
      </c>
      <c r="C304" s="1" t="s">
        <v>20</v>
      </c>
      <c r="D304" s="2">
        <v>44815</v>
      </c>
      <c r="E304" s="5" t="s">
        <v>15</v>
      </c>
      <c r="F304" s="5" t="s">
        <v>40</v>
      </c>
      <c r="G304" s="5" t="s">
        <v>41</v>
      </c>
      <c r="H304" t="s">
        <v>19</v>
      </c>
      <c r="I304" s="4">
        <v>500</v>
      </c>
      <c r="J304" s="5">
        <v>9</v>
      </c>
      <c r="K304" s="4">
        <v>4500</v>
      </c>
      <c r="L304" s="4">
        <v>1125</v>
      </c>
      <c r="M304" s="3">
        <v>0.25</v>
      </c>
    </row>
    <row r="305" spans="2:13" x14ac:dyDescent="0.25">
      <c r="B305" t="s">
        <v>27</v>
      </c>
      <c r="C305" s="1" t="s">
        <v>20</v>
      </c>
      <c r="D305" s="2">
        <v>44822</v>
      </c>
      <c r="E305" s="5" t="s">
        <v>15</v>
      </c>
      <c r="F305" s="5" t="s">
        <v>40</v>
      </c>
      <c r="G305" s="5" t="s">
        <v>41</v>
      </c>
      <c r="H305" t="s">
        <v>32</v>
      </c>
      <c r="I305" s="4">
        <v>3200</v>
      </c>
      <c r="J305" s="5">
        <v>5</v>
      </c>
      <c r="K305" s="4">
        <v>16000</v>
      </c>
      <c r="L305" s="4">
        <v>3200</v>
      </c>
      <c r="M305" s="3">
        <v>0.2</v>
      </c>
    </row>
    <row r="306" spans="2:13" x14ac:dyDescent="0.25">
      <c r="B306" t="s">
        <v>13</v>
      </c>
      <c r="C306" s="1" t="s">
        <v>20</v>
      </c>
      <c r="D306" s="2">
        <v>44829</v>
      </c>
      <c r="E306" s="5" t="s">
        <v>15</v>
      </c>
      <c r="F306" s="5" t="s">
        <v>40</v>
      </c>
      <c r="G306" s="5" t="s">
        <v>41</v>
      </c>
      <c r="H306" t="s">
        <v>19</v>
      </c>
      <c r="I306" s="4">
        <v>500</v>
      </c>
      <c r="J306" s="5">
        <v>1</v>
      </c>
      <c r="K306" s="4">
        <v>500</v>
      </c>
      <c r="L306" s="4">
        <v>125</v>
      </c>
      <c r="M306" s="3">
        <v>0.25</v>
      </c>
    </row>
    <row r="307" spans="2:13" x14ac:dyDescent="0.25">
      <c r="B307" t="s">
        <v>27</v>
      </c>
      <c r="C307" s="1" t="s">
        <v>20</v>
      </c>
      <c r="D307" s="2">
        <v>44836</v>
      </c>
      <c r="E307" s="5" t="s">
        <v>15</v>
      </c>
      <c r="F307" s="5" t="s">
        <v>40</v>
      </c>
      <c r="G307" s="5" t="s">
        <v>41</v>
      </c>
      <c r="H307" t="s">
        <v>26</v>
      </c>
      <c r="I307" s="4">
        <v>1700</v>
      </c>
      <c r="J307" s="5">
        <v>6</v>
      </c>
      <c r="K307" s="4">
        <v>10200</v>
      </c>
      <c r="L307" s="4">
        <v>5100</v>
      </c>
      <c r="M307" s="3">
        <v>0.5</v>
      </c>
    </row>
    <row r="308" spans="2:13" x14ac:dyDescent="0.25">
      <c r="B308" t="s">
        <v>13</v>
      </c>
      <c r="C308" s="1" t="s">
        <v>20</v>
      </c>
      <c r="D308" s="2">
        <v>44843</v>
      </c>
      <c r="E308" s="5" t="s">
        <v>15</v>
      </c>
      <c r="F308" s="5" t="s">
        <v>40</v>
      </c>
      <c r="G308" s="5" t="s">
        <v>41</v>
      </c>
      <c r="H308" t="s">
        <v>18</v>
      </c>
      <c r="I308" s="4">
        <v>8902</v>
      </c>
      <c r="J308" s="5">
        <v>4</v>
      </c>
      <c r="K308" s="4">
        <v>35608</v>
      </c>
      <c r="L308" s="4">
        <v>12462.8</v>
      </c>
      <c r="M308" s="3">
        <v>0.35</v>
      </c>
    </row>
    <row r="309" spans="2:13" x14ac:dyDescent="0.25">
      <c r="B309" t="s">
        <v>22</v>
      </c>
      <c r="C309" s="1" t="s">
        <v>20</v>
      </c>
      <c r="D309" s="2">
        <v>44850</v>
      </c>
      <c r="E309" s="5" t="s">
        <v>15</v>
      </c>
      <c r="F309" s="5" t="s">
        <v>40</v>
      </c>
      <c r="G309" s="5" t="s">
        <v>41</v>
      </c>
      <c r="H309" t="s">
        <v>29</v>
      </c>
      <c r="I309" s="4">
        <v>5340</v>
      </c>
      <c r="J309" s="5">
        <v>1</v>
      </c>
      <c r="K309" s="4">
        <v>5340</v>
      </c>
      <c r="L309" s="4">
        <v>1602</v>
      </c>
      <c r="M309" s="3">
        <v>0.3</v>
      </c>
    </row>
    <row r="310" spans="2:13" x14ac:dyDescent="0.25">
      <c r="B310" t="s">
        <v>13</v>
      </c>
      <c r="C310" s="1" t="s">
        <v>20</v>
      </c>
      <c r="D310" s="2">
        <v>44857</v>
      </c>
      <c r="E310" s="5" t="s">
        <v>15</v>
      </c>
      <c r="F310" s="5" t="s">
        <v>40</v>
      </c>
      <c r="G310" s="5" t="s">
        <v>41</v>
      </c>
      <c r="H310" t="s">
        <v>18</v>
      </c>
      <c r="I310" s="4">
        <v>8902</v>
      </c>
      <c r="J310" s="5">
        <v>8</v>
      </c>
      <c r="K310" s="4">
        <v>71216</v>
      </c>
      <c r="L310" s="4">
        <v>24925.599999999999</v>
      </c>
      <c r="M310" s="3">
        <v>0.35</v>
      </c>
    </row>
    <row r="311" spans="2:13" x14ac:dyDescent="0.25">
      <c r="B311" t="s">
        <v>27</v>
      </c>
      <c r="C311" s="1" t="s">
        <v>14</v>
      </c>
      <c r="D311" s="2">
        <v>44864</v>
      </c>
      <c r="E311" s="5" t="s">
        <v>15</v>
      </c>
      <c r="F311" s="5" t="s">
        <v>40</v>
      </c>
      <c r="G311" s="5" t="s">
        <v>41</v>
      </c>
      <c r="H311" t="s">
        <v>19</v>
      </c>
      <c r="I311" s="4">
        <v>500</v>
      </c>
      <c r="J311" s="5">
        <v>5</v>
      </c>
      <c r="K311" s="4">
        <v>2500</v>
      </c>
      <c r="L311" s="4">
        <v>625</v>
      </c>
      <c r="M311" s="3">
        <v>0.25</v>
      </c>
    </row>
    <row r="312" spans="2:13" x14ac:dyDescent="0.25">
      <c r="B312" t="s">
        <v>34</v>
      </c>
      <c r="C312" s="1" t="s">
        <v>20</v>
      </c>
      <c r="D312" s="2">
        <v>44871</v>
      </c>
      <c r="E312" s="5" t="s">
        <v>15</v>
      </c>
      <c r="F312" s="5" t="s">
        <v>40</v>
      </c>
      <c r="G312" s="5" t="s">
        <v>41</v>
      </c>
      <c r="H312" t="s">
        <v>21</v>
      </c>
      <c r="I312" s="4">
        <v>1200</v>
      </c>
      <c r="J312" s="5">
        <v>2</v>
      </c>
      <c r="K312" s="4">
        <v>2400</v>
      </c>
      <c r="L312" s="4">
        <v>720</v>
      </c>
      <c r="M312" s="3">
        <v>0.3</v>
      </c>
    </row>
    <row r="313" spans="2:13" x14ac:dyDescent="0.25">
      <c r="B313" t="s">
        <v>24</v>
      </c>
      <c r="C313" s="1" t="s">
        <v>14</v>
      </c>
      <c r="D313" s="2">
        <v>44878</v>
      </c>
      <c r="E313" s="5" t="s">
        <v>15</v>
      </c>
      <c r="F313" s="5" t="s">
        <v>40</v>
      </c>
      <c r="G313" s="5" t="s">
        <v>41</v>
      </c>
      <c r="H313" t="s">
        <v>35</v>
      </c>
      <c r="I313" s="4">
        <v>4500</v>
      </c>
      <c r="J313" s="5">
        <v>5</v>
      </c>
      <c r="K313" s="4">
        <v>22500</v>
      </c>
      <c r="L313" s="4">
        <v>5625</v>
      </c>
      <c r="M313" s="3">
        <v>0.25</v>
      </c>
    </row>
    <row r="314" spans="2:13" x14ac:dyDescent="0.25">
      <c r="B314" t="s">
        <v>13</v>
      </c>
      <c r="C314" s="1" t="s">
        <v>20</v>
      </c>
      <c r="D314" s="2">
        <v>44885</v>
      </c>
      <c r="E314" s="5" t="s">
        <v>15</v>
      </c>
      <c r="F314" s="5" t="s">
        <v>40</v>
      </c>
      <c r="G314" s="5" t="s">
        <v>41</v>
      </c>
      <c r="H314" t="s">
        <v>18</v>
      </c>
      <c r="I314" s="4">
        <v>8902</v>
      </c>
      <c r="J314" s="5">
        <v>8</v>
      </c>
      <c r="K314" s="4">
        <v>71216</v>
      </c>
      <c r="L314" s="4">
        <v>24925.599999999999</v>
      </c>
      <c r="M314" s="3">
        <v>0.35</v>
      </c>
    </row>
    <row r="315" spans="2:13" x14ac:dyDescent="0.25">
      <c r="B315" t="s">
        <v>34</v>
      </c>
      <c r="C315" s="1" t="s">
        <v>20</v>
      </c>
      <c r="D315" s="2">
        <v>44892</v>
      </c>
      <c r="E315" s="5" t="s">
        <v>15</v>
      </c>
      <c r="F315" s="5" t="s">
        <v>40</v>
      </c>
      <c r="G315" s="5" t="s">
        <v>41</v>
      </c>
      <c r="H315" t="s">
        <v>31</v>
      </c>
      <c r="I315" s="4">
        <v>5300</v>
      </c>
      <c r="J315" s="5">
        <v>1</v>
      </c>
      <c r="K315" s="4">
        <v>5300</v>
      </c>
      <c r="L315" s="4">
        <v>1590</v>
      </c>
      <c r="M315" s="3">
        <v>0.3</v>
      </c>
    </row>
    <row r="316" spans="2:13" x14ac:dyDescent="0.25">
      <c r="B316" t="s">
        <v>24</v>
      </c>
      <c r="C316" s="1" t="s">
        <v>20</v>
      </c>
      <c r="D316" s="2">
        <v>44899</v>
      </c>
      <c r="E316" s="5" t="s">
        <v>15</v>
      </c>
      <c r="F316" s="5" t="s">
        <v>40</v>
      </c>
      <c r="G316" s="5" t="s">
        <v>41</v>
      </c>
      <c r="H316" t="s">
        <v>31</v>
      </c>
      <c r="I316" s="4">
        <v>5300</v>
      </c>
      <c r="J316" s="5">
        <v>1</v>
      </c>
      <c r="K316" s="4">
        <v>5300</v>
      </c>
      <c r="L316" s="4">
        <v>1590</v>
      </c>
      <c r="M316" s="3">
        <v>0.3</v>
      </c>
    </row>
    <row r="317" spans="2:13" x14ac:dyDescent="0.25">
      <c r="B317" t="s">
        <v>13</v>
      </c>
      <c r="C317" s="1" t="s">
        <v>20</v>
      </c>
      <c r="D317" s="2">
        <v>44906</v>
      </c>
      <c r="E317" s="5" t="s">
        <v>15</v>
      </c>
      <c r="F317" s="5" t="s">
        <v>40</v>
      </c>
      <c r="G317" s="5" t="s">
        <v>41</v>
      </c>
      <c r="H317" t="s">
        <v>33</v>
      </c>
      <c r="I317" s="4">
        <v>4600</v>
      </c>
      <c r="J317" s="5">
        <v>8</v>
      </c>
      <c r="K317" s="4">
        <v>36800</v>
      </c>
      <c r="L317" s="4">
        <v>9200</v>
      </c>
      <c r="M317" s="3">
        <v>0.25</v>
      </c>
    </row>
    <row r="318" spans="2:13" x14ac:dyDescent="0.25">
      <c r="B318" t="s">
        <v>22</v>
      </c>
      <c r="C318" s="1" t="s">
        <v>14</v>
      </c>
      <c r="D318" s="2">
        <v>44913</v>
      </c>
      <c r="E318" s="5" t="s">
        <v>15</v>
      </c>
      <c r="F318" s="5" t="s">
        <v>40</v>
      </c>
      <c r="G318" s="5" t="s">
        <v>41</v>
      </c>
      <c r="H318" t="s">
        <v>32</v>
      </c>
      <c r="I318" s="4">
        <v>3200</v>
      </c>
      <c r="J318" s="5">
        <v>6</v>
      </c>
      <c r="K318" s="4">
        <v>19200</v>
      </c>
      <c r="L318" s="4">
        <v>3840</v>
      </c>
      <c r="M318" s="3">
        <v>0.2</v>
      </c>
    </row>
    <row r="319" spans="2:13" x14ac:dyDescent="0.25">
      <c r="B319" t="s">
        <v>13</v>
      </c>
      <c r="C319" s="1" t="s">
        <v>14</v>
      </c>
      <c r="D319" s="2">
        <v>44920</v>
      </c>
      <c r="E319" s="5" t="s">
        <v>15</v>
      </c>
      <c r="F319" s="5" t="s">
        <v>40</v>
      </c>
      <c r="G319" s="5" t="s">
        <v>41</v>
      </c>
      <c r="H319" t="s">
        <v>23</v>
      </c>
      <c r="I319" s="4">
        <v>5130</v>
      </c>
      <c r="J319" s="5">
        <v>5</v>
      </c>
      <c r="K319" s="4">
        <v>25650</v>
      </c>
      <c r="L319" s="4">
        <v>10260</v>
      </c>
      <c r="M319" s="3">
        <v>0.4</v>
      </c>
    </row>
    <row r="320" spans="2:13" x14ac:dyDescent="0.25">
      <c r="B320" t="s">
        <v>22</v>
      </c>
      <c r="C320" s="1" t="s">
        <v>20</v>
      </c>
      <c r="D320" s="2">
        <v>44927</v>
      </c>
      <c r="E320" s="5" t="s">
        <v>15</v>
      </c>
      <c r="F320" s="5" t="s">
        <v>40</v>
      </c>
      <c r="G320" s="5" t="s">
        <v>41</v>
      </c>
      <c r="H320" t="s">
        <v>35</v>
      </c>
      <c r="I320" s="4">
        <v>4500</v>
      </c>
      <c r="J320" s="5">
        <v>11</v>
      </c>
      <c r="K320" s="4">
        <v>49500</v>
      </c>
      <c r="L320" s="4">
        <v>12375</v>
      </c>
      <c r="M320" s="3">
        <v>0.25</v>
      </c>
    </row>
    <row r="321" spans="2:13" x14ac:dyDescent="0.25">
      <c r="B321" t="s">
        <v>34</v>
      </c>
      <c r="C321" s="1" t="s">
        <v>20</v>
      </c>
      <c r="D321" s="2">
        <v>44934</v>
      </c>
      <c r="E321" s="5" t="s">
        <v>15</v>
      </c>
      <c r="F321" s="5" t="s">
        <v>40</v>
      </c>
      <c r="G321" s="5" t="s">
        <v>41</v>
      </c>
      <c r="H321" t="s">
        <v>25</v>
      </c>
      <c r="I321" s="4">
        <v>300</v>
      </c>
      <c r="J321" s="5">
        <v>4</v>
      </c>
      <c r="K321" s="4">
        <v>1200</v>
      </c>
      <c r="L321" s="4">
        <v>180</v>
      </c>
      <c r="M321" s="3">
        <v>0.15</v>
      </c>
    </row>
    <row r="322" spans="2:13" x14ac:dyDescent="0.25">
      <c r="B322" t="s">
        <v>13</v>
      </c>
      <c r="C322" s="1" t="s">
        <v>14</v>
      </c>
      <c r="D322" s="2">
        <v>44941</v>
      </c>
      <c r="E322" s="5" t="s">
        <v>15</v>
      </c>
      <c r="F322" s="5" t="s">
        <v>40</v>
      </c>
      <c r="G322" s="5" t="s">
        <v>41</v>
      </c>
      <c r="H322" t="s">
        <v>18</v>
      </c>
      <c r="I322" s="4">
        <v>8902</v>
      </c>
      <c r="J322" s="5">
        <v>3</v>
      </c>
      <c r="K322" s="4">
        <v>26706</v>
      </c>
      <c r="L322" s="4">
        <v>9347.0999999999985</v>
      </c>
      <c r="M322" s="3">
        <v>0.35</v>
      </c>
    </row>
    <row r="323" spans="2:13" x14ac:dyDescent="0.25">
      <c r="B323" t="s">
        <v>13</v>
      </c>
      <c r="C323" s="1" t="s">
        <v>14</v>
      </c>
      <c r="D323" s="2">
        <v>44948</v>
      </c>
      <c r="E323" s="5" t="s">
        <v>15</v>
      </c>
      <c r="F323" s="5" t="s">
        <v>40</v>
      </c>
      <c r="G323" s="5" t="s">
        <v>41</v>
      </c>
      <c r="H323" t="s">
        <v>33</v>
      </c>
      <c r="I323" s="4">
        <v>4600</v>
      </c>
      <c r="J323" s="5">
        <v>12</v>
      </c>
      <c r="K323" s="4">
        <v>55200</v>
      </c>
      <c r="L323" s="4">
        <v>13800</v>
      </c>
      <c r="M323" s="3">
        <v>0.25</v>
      </c>
    </row>
    <row r="324" spans="2:13" x14ac:dyDescent="0.25">
      <c r="B324" t="s">
        <v>13</v>
      </c>
      <c r="C324" s="1" t="s">
        <v>14</v>
      </c>
      <c r="D324" s="2">
        <v>44955</v>
      </c>
      <c r="E324" s="5" t="s">
        <v>15</v>
      </c>
      <c r="F324" s="5" t="s">
        <v>40</v>
      </c>
      <c r="G324" s="5" t="s">
        <v>41</v>
      </c>
      <c r="H324" t="s">
        <v>30</v>
      </c>
      <c r="I324" s="4">
        <v>3400</v>
      </c>
      <c r="J324" s="5">
        <v>1</v>
      </c>
      <c r="K324" s="4">
        <v>3400</v>
      </c>
      <c r="L324" s="4">
        <v>1190</v>
      </c>
      <c r="M324" s="3">
        <v>0.35</v>
      </c>
    </row>
    <row r="325" spans="2:13" x14ac:dyDescent="0.25">
      <c r="B325" t="s">
        <v>34</v>
      </c>
      <c r="C325" s="1" t="s">
        <v>20</v>
      </c>
      <c r="D325" s="2">
        <v>44962</v>
      </c>
      <c r="E325" s="5" t="s">
        <v>15</v>
      </c>
      <c r="F325" s="5" t="s">
        <v>40</v>
      </c>
      <c r="G325" s="5" t="s">
        <v>41</v>
      </c>
      <c r="H325" t="s">
        <v>29</v>
      </c>
      <c r="I325" s="4">
        <v>5340</v>
      </c>
      <c r="J325" s="5">
        <v>8</v>
      </c>
      <c r="K325" s="4">
        <v>42720</v>
      </c>
      <c r="L325" s="4">
        <v>12816</v>
      </c>
      <c r="M325" s="3">
        <v>0.3</v>
      </c>
    </row>
    <row r="326" spans="2:13" x14ac:dyDescent="0.25">
      <c r="B326" t="s">
        <v>13</v>
      </c>
      <c r="C326" s="1" t="s">
        <v>14</v>
      </c>
      <c r="D326" s="2">
        <v>44969</v>
      </c>
      <c r="E326" s="5" t="s">
        <v>15</v>
      </c>
      <c r="F326" s="5" t="s">
        <v>40</v>
      </c>
      <c r="G326" s="5" t="s">
        <v>41</v>
      </c>
      <c r="H326" t="s">
        <v>26</v>
      </c>
      <c r="I326" s="4">
        <v>1700</v>
      </c>
      <c r="J326" s="5">
        <v>12</v>
      </c>
      <c r="K326" s="4">
        <v>20400</v>
      </c>
      <c r="L326" s="4">
        <v>10200</v>
      </c>
      <c r="M326" s="3">
        <v>0.5</v>
      </c>
    </row>
    <row r="327" spans="2:13" x14ac:dyDescent="0.25">
      <c r="B327" t="s">
        <v>27</v>
      </c>
      <c r="C327" s="1" t="s">
        <v>14</v>
      </c>
      <c r="D327" s="2">
        <v>44976</v>
      </c>
      <c r="E327" s="5" t="s">
        <v>15</v>
      </c>
      <c r="F327" s="5" t="s">
        <v>40</v>
      </c>
      <c r="G327" s="5" t="s">
        <v>41</v>
      </c>
      <c r="H327" t="s">
        <v>32</v>
      </c>
      <c r="I327" s="4">
        <v>3200</v>
      </c>
      <c r="J327" s="5">
        <v>12</v>
      </c>
      <c r="K327" s="4">
        <v>38400</v>
      </c>
      <c r="L327" s="4">
        <v>7680</v>
      </c>
      <c r="M327" s="3">
        <v>0.2</v>
      </c>
    </row>
    <row r="328" spans="2:13" x14ac:dyDescent="0.25">
      <c r="B328" t="s">
        <v>27</v>
      </c>
      <c r="C328" s="1" t="s">
        <v>20</v>
      </c>
      <c r="D328" s="2">
        <v>44983</v>
      </c>
      <c r="E328" s="5" t="s">
        <v>15</v>
      </c>
      <c r="F328" s="5" t="s">
        <v>40</v>
      </c>
      <c r="G328" s="5" t="s">
        <v>41</v>
      </c>
      <c r="H328" t="s">
        <v>19</v>
      </c>
      <c r="I328" s="4">
        <v>500</v>
      </c>
      <c r="J328" s="5">
        <v>10</v>
      </c>
      <c r="K328" s="4">
        <v>5000</v>
      </c>
      <c r="L328" s="4">
        <v>1250</v>
      </c>
      <c r="M328" s="3">
        <v>0.25</v>
      </c>
    </row>
    <row r="329" spans="2:13" x14ac:dyDescent="0.25">
      <c r="B329" t="s">
        <v>27</v>
      </c>
      <c r="C329" s="1" t="s">
        <v>20</v>
      </c>
      <c r="D329" s="2">
        <v>44990</v>
      </c>
      <c r="E329" s="5" t="s">
        <v>15</v>
      </c>
      <c r="F329" s="5" t="s">
        <v>40</v>
      </c>
      <c r="G329" s="5" t="s">
        <v>41</v>
      </c>
      <c r="H329" t="s">
        <v>31</v>
      </c>
      <c r="I329" s="4">
        <v>5300</v>
      </c>
      <c r="J329" s="5">
        <v>10</v>
      </c>
      <c r="K329" s="4">
        <v>53000</v>
      </c>
      <c r="L329" s="4">
        <v>15900</v>
      </c>
      <c r="M329" s="3">
        <v>0.3</v>
      </c>
    </row>
    <row r="330" spans="2:13" x14ac:dyDescent="0.25">
      <c r="B330" t="s">
        <v>13</v>
      </c>
      <c r="C330" s="1" t="s">
        <v>20</v>
      </c>
      <c r="D330" s="2">
        <v>44997</v>
      </c>
      <c r="E330" s="5" t="s">
        <v>15</v>
      </c>
      <c r="F330" s="5" t="s">
        <v>40</v>
      </c>
      <c r="G330" s="5" t="s">
        <v>41</v>
      </c>
      <c r="H330" t="s">
        <v>32</v>
      </c>
      <c r="I330" s="4">
        <v>3200</v>
      </c>
      <c r="J330" s="5">
        <v>7</v>
      </c>
      <c r="K330" s="4">
        <v>22400</v>
      </c>
      <c r="L330" s="4">
        <v>4480</v>
      </c>
      <c r="M330" s="3">
        <v>0.2</v>
      </c>
    </row>
    <row r="331" spans="2:13" x14ac:dyDescent="0.25">
      <c r="B331" t="s">
        <v>34</v>
      </c>
      <c r="C331" s="1" t="s">
        <v>14</v>
      </c>
      <c r="D331" s="2">
        <v>45004</v>
      </c>
      <c r="E331" s="5" t="s">
        <v>15</v>
      </c>
      <c r="F331" s="5" t="s">
        <v>40</v>
      </c>
      <c r="G331" s="5" t="s">
        <v>41</v>
      </c>
      <c r="H331" t="s">
        <v>19</v>
      </c>
      <c r="I331" s="4">
        <v>500</v>
      </c>
      <c r="J331" s="5">
        <v>15</v>
      </c>
      <c r="K331" s="4">
        <v>7500</v>
      </c>
      <c r="L331" s="4">
        <v>1875</v>
      </c>
      <c r="M331" s="3">
        <v>0.25</v>
      </c>
    </row>
    <row r="332" spans="2:13" x14ac:dyDescent="0.25">
      <c r="B332" t="s">
        <v>27</v>
      </c>
      <c r="C332" s="1" t="s">
        <v>14</v>
      </c>
      <c r="D332" s="2">
        <v>45011</v>
      </c>
      <c r="E332" s="5" t="s">
        <v>15</v>
      </c>
      <c r="F332" s="5" t="s">
        <v>40</v>
      </c>
      <c r="G332" s="5" t="s">
        <v>41</v>
      </c>
      <c r="H332" t="s">
        <v>32</v>
      </c>
      <c r="I332" s="4">
        <v>3200</v>
      </c>
      <c r="J332" s="5">
        <v>10</v>
      </c>
      <c r="K332" s="4">
        <v>32000</v>
      </c>
      <c r="L332" s="4">
        <v>6400</v>
      </c>
      <c r="M332" s="3">
        <v>0.2</v>
      </c>
    </row>
    <row r="333" spans="2:13" x14ac:dyDescent="0.25">
      <c r="B333" t="s">
        <v>13</v>
      </c>
      <c r="C333" s="1" t="s">
        <v>20</v>
      </c>
      <c r="D333" s="2">
        <v>45018</v>
      </c>
      <c r="E333" s="5" t="s">
        <v>15</v>
      </c>
      <c r="F333" s="5" t="s">
        <v>40</v>
      </c>
      <c r="G333" s="5" t="s">
        <v>41</v>
      </c>
      <c r="H333" t="s">
        <v>35</v>
      </c>
      <c r="I333" s="4">
        <v>4500</v>
      </c>
      <c r="J333" s="5">
        <v>8</v>
      </c>
      <c r="K333" s="4">
        <v>36000</v>
      </c>
      <c r="L333" s="4">
        <v>9000</v>
      </c>
      <c r="M333" s="3">
        <v>0.25</v>
      </c>
    </row>
    <row r="334" spans="2:13" x14ac:dyDescent="0.25">
      <c r="B334" t="s">
        <v>27</v>
      </c>
      <c r="C334" s="1" t="s">
        <v>20</v>
      </c>
      <c r="D334" s="2">
        <v>45025</v>
      </c>
      <c r="E334" s="5" t="s">
        <v>15</v>
      </c>
      <c r="F334" s="5" t="s">
        <v>40</v>
      </c>
      <c r="G334" s="5" t="s">
        <v>41</v>
      </c>
      <c r="H334" t="s">
        <v>35</v>
      </c>
      <c r="I334" s="4">
        <v>4500</v>
      </c>
      <c r="J334" s="5">
        <v>4</v>
      </c>
      <c r="K334" s="4">
        <v>18000</v>
      </c>
      <c r="L334" s="4">
        <v>4500</v>
      </c>
      <c r="M334" s="3">
        <v>0.25</v>
      </c>
    </row>
    <row r="335" spans="2:13" x14ac:dyDescent="0.25">
      <c r="B335" t="s">
        <v>22</v>
      </c>
      <c r="C335" s="1" t="s">
        <v>20</v>
      </c>
      <c r="D335" s="2">
        <v>45032</v>
      </c>
      <c r="E335" s="5" t="s">
        <v>15</v>
      </c>
      <c r="F335" s="5" t="s">
        <v>40</v>
      </c>
      <c r="G335" s="5" t="s">
        <v>41</v>
      </c>
      <c r="H335" t="s">
        <v>35</v>
      </c>
      <c r="I335" s="4">
        <v>4500</v>
      </c>
      <c r="J335" s="5">
        <v>5</v>
      </c>
      <c r="K335" s="4">
        <v>22500</v>
      </c>
      <c r="L335" s="4">
        <v>5625</v>
      </c>
      <c r="M335" s="3">
        <v>0.25</v>
      </c>
    </row>
    <row r="336" spans="2:13" x14ac:dyDescent="0.25">
      <c r="B336" t="s">
        <v>34</v>
      </c>
      <c r="C336" s="1" t="s">
        <v>20</v>
      </c>
      <c r="D336" s="2">
        <v>45039</v>
      </c>
      <c r="E336" s="5" t="s">
        <v>15</v>
      </c>
      <c r="F336" s="5" t="s">
        <v>40</v>
      </c>
      <c r="G336" s="5" t="s">
        <v>41</v>
      </c>
      <c r="H336" t="s">
        <v>35</v>
      </c>
      <c r="I336" s="4">
        <v>4500</v>
      </c>
      <c r="J336" s="5">
        <v>6</v>
      </c>
      <c r="K336" s="4">
        <v>27000</v>
      </c>
      <c r="L336" s="4">
        <v>6750</v>
      </c>
      <c r="M336" s="3">
        <v>0.25</v>
      </c>
    </row>
    <row r="337" spans="2:13" x14ac:dyDescent="0.25">
      <c r="B337" t="s">
        <v>22</v>
      </c>
      <c r="C337" s="1" t="s">
        <v>20</v>
      </c>
      <c r="D337" s="2">
        <v>45046</v>
      </c>
      <c r="E337" s="5" t="s">
        <v>15</v>
      </c>
      <c r="F337" s="5" t="s">
        <v>40</v>
      </c>
      <c r="G337" s="5" t="s">
        <v>41</v>
      </c>
      <c r="H337" t="s">
        <v>21</v>
      </c>
      <c r="I337" s="4">
        <v>1200</v>
      </c>
      <c r="J337" s="5">
        <v>4</v>
      </c>
      <c r="K337" s="4">
        <v>4800</v>
      </c>
      <c r="L337" s="4">
        <v>1440</v>
      </c>
      <c r="M337" s="3">
        <v>0.3</v>
      </c>
    </row>
    <row r="338" spans="2:13" x14ac:dyDescent="0.25">
      <c r="B338" t="s">
        <v>24</v>
      </c>
      <c r="C338" s="1" t="s">
        <v>20</v>
      </c>
      <c r="D338" s="2">
        <v>45053</v>
      </c>
      <c r="E338" s="5" t="s">
        <v>15</v>
      </c>
      <c r="F338" s="5" t="s">
        <v>40</v>
      </c>
      <c r="G338" s="5" t="s">
        <v>41</v>
      </c>
      <c r="H338" t="s">
        <v>30</v>
      </c>
      <c r="I338" s="4">
        <v>3400</v>
      </c>
      <c r="J338" s="5">
        <v>10</v>
      </c>
      <c r="K338" s="4">
        <v>3400</v>
      </c>
      <c r="L338" s="4">
        <v>1190</v>
      </c>
      <c r="M338" s="3">
        <v>0.35</v>
      </c>
    </row>
    <row r="339" spans="2:13" x14ac:dyDescent="0.25">
      <c r="B339" t="s">
        <v>27</v>
      </c>
      <c r="C339" s="1" t="s">
        <v>14</v>
      </c>
      <c r="D339" s="2">
        <v>45060</v>
      </c>
      <c r="E339" s="5" t="s">
        <v>15</v>
      </c>
      <c r="F339" s="5" t="s">
        <v>40</v>
      </c>
      <c r="G339" s="5" t="s">
        <v>41</v>
      </c>
      <c r="H339" t="s">
        <v>19</v>
      </c>
      <c r="I339" s="4">
        <v>500</v>
      </c>
      <c r="J339" s="5">
        <v>10</v>
      </c>
      <c r="K339" s="4">
        <v>5000</v>
      </c>
      <c r="L339" s="4">
        <v>1250</v>
      </c>
      <c r="M339" s="3">
        <v>0.25</v>
      </c>
    </row>
    <row r="340" spans="2:13" x14ac:dyDescent="0.25">
      <c r="B340" t="s">
        <v>27</v>
      </c>
      <c r="C340" s="1" t="s">
        <v>20</v>
      </c>
      <c r="D340" s="2">
        <v>45067</v>
      </c>
      <c r="E340" s="5" t="s">
        <v>15</v>
      </c>
      <c r="F340" s="5" t="s">
        <v>40</v>
      </c>
      <c r="G340" s="5" t="s">
        <v>41</v>
      </c>
      <c r="H340" t="s">
        <v>30</v>
      </c>
      <c r="I340" s="4">
        <v>3400</v>
      </c>
      <c r="J340" s="5">
        <v>8</v>
      </c>
      <c r="K340" s="4">
        <v>27200</v>
      </c>
      <c r="L340" s="4">
        <v>9520</v>
      </c>
      <c r="M340" s="3">
        <v>0.35</v>
      </c>
    </row>
    <row r="341" spans="2:13" x14ac:dyDescent="0.25">
      <c r="B341" t="s">
        <v>13</v>
      </c>
      <c r="C341" s="1" t="s">
        <v>20</v>
      </c>
      <c r="D341" s="2">
        <v>45074</v>
      </c>
      <c r="E341" s="5" t="s">
        <v>15</v>
      </c>
      <c r="F341" s="5" t="s">
        <v>40</v>
      </c>
      <c r="G341" s="5" t="s">
        <v>41</v>
      </c>
      <c r="H341" t="s">
        <v>33</v>
      </c>
      <c r="I341" s="4">
        <v>4600</v>
      </c>
      <c r="J341" s="5">
        <v>12</v>
      </c>
      <c r="K341" s="4">
        <v>55200</v>
      </c>
      <c r="L341" s="4">
        <v>13800</v>
      </c>
      <c r="M341" s="3">
        <v>0.25</v>
      </c>
    </row>
    <row r="342" spans="2:13" x14ac:dyDescent="0.25">
      <c r="B342" t="s">
        <v>27</v>
      </c>
      <c r="C342" s="1" t="s">
        <v>14</v>
      </c>
      <c r="D342" s="2">
        <v>45081</v>
      </c>
      <c r="E342" s="5" t="s">
        <v>15</v>
      </c>
      <c r="F342" s="5" t="s">
        <v>40</v>
      </c>
      <c r="G342" s="5" t="s">
        <v>41</v>
      </c>
      <c r="H342" t="s">
        <v>19</v>
      </c>
      <c r="I342" s="4">
        <v>500</v>
      </c>
      <c r="J342" s="5">
        <v>10</v>
      </c>
      <c r="K342" s="4">
        <v>5000</v>
      </c>
      <c r="L342" s="4">
        <v>1250</v>
      </c>
      <c r="M342" s="3">
        <v>0.25</v>
      </c>
    </row>
    <row r="343" spans="2:13" x14ac:dyDescent="0.25">
      <c r="B343" t="s">
        <v>24</v>
      </c>
      <c r="C343" s="1" t="s">
        <v>20</v>
      </c>
      <c r="D343" s="2">
        <v>45088</v>
      </c>
      <c r="E343" s="5" t="s">
        <v>15</v>
      </c>
      <c r="F343" s="5" t="s">
        <v>40</v>
      </c>
      <c r="G343" s="5" t="s">
        <v>41</v>
      </c>
      <c r="H343" t="s">
        <v>23</v>
      </c>
      <c r="I343" s="4">
        <v>5130</v>
      </c>
      <c r="J343" s="5">
        <v>15</v>
      </c>
      <c r="K343" s="4">
        <v>76950</v>
      </c>
      <c r="L343" s="4">
        <v>30780</v>
      </c>
      <c r="M343" s="3">
        <v>0.4</v>
      </c>
    </row>
    <row r="344" spans="2:13" x14ac:dyDescent="0.25">
      <c r="B344" t="s">
        <v>34</v>
      </c>
      <c r="C344" s="1" t="s">
        <v>14</v>
      </c>
      <c r="D344" s="2">
        <v>45095</v>
      </c>
      <c r="E344" s="5" t="s">
        <v>15</v>
      </c>
      <c r="F344" s="5" t="s">
        <v>40</v>
      </c>
      <c r="G344" s="5" t="s">
        <v>41</v>
      </c>
      <c r="H344" t="s">
        <v>28</v>
      </c>
      <c r="I344" s="4">
        <v>1500</v>
      </c>
      <c r="J344" s="5">
        <v>1</v>
      </c>
      <c r="K344" s="4">
        <v>1500</v>
      </c>
      <c r="L344" s="4">
        <v>600</v>
      </c>
      <c r="M344" s="3">
        <v>0.4</v>
      </c>
    </row>
    <row r="345" spans="2:13" x14ac:dyDescent="0.25">
      <c r="B345" t="s">
        <v>13</v>
      </c>
      <c r="C345" s="1" t="s">
        <v>20</v>
      </c>
      <c r="D345" s="2">
        <v>45102</v>
      </c>
      <c r="E345" s="5" t="s">
        <v>15</v>
      </c>
      <c r="F345" s="5" t="s">
        <v>40</v>
      </c>
      <c r="G345" s="5" t="s">
        <v>41</v>
      </c>
      <c r="H345" t="s">
        <v>32</v>
      </c>
      <c r="I345" s="4">
        <v>3200</v>
      </c>
      <c r="J345" s="5">
        <v>20</v>
      </c>
      <c r="K345" s="4">
        <v>35200</v>
      </c>
      <c r="L345" s="4">
        <v>7040</v>
      </c>
      <c r="M345" s="3">
        <v>0.2</v>
      </c>
    </row>
    <row r="346" spans="2:13" x14ac:dyDescent="0.25">
      <c r="B346" t="s">
        <v>13</v>
      </c>
      <c r="C346" s="1" t="s">
        <v>20</v>
      </c>
      <c r="D346" s="2">
        <v>45109</v>
      </c>
      <c r="E346" s="5" t="s">
        <v>15</v>
      </c>
      <c r="F346" s="5" t="s">
        <v>40</v>
      </c>
      <c r="G346" s="5" t="s">
        <v>41</v>
      </c>
      <c r="H346" t="s">
        <v>29</v>
      </c>
      <c r="I346" s="4">
        <v>5340</v>
      </c>
      <c r="J346" s="5">
        <v>20</v>
      </c>
      <c r="K346" s="4">
        <v>10680</v>
      </c>
      <c r="L346" s="4">
        <v>3204</v>
      </c>
      <c r="M346" s="3">
        <v>0.3</v>
      </c>
    </row>
    <row r="347" spans="2:13" x14ac:dyDescent="0.25">
      <c r="B347" t="s">
        <v>27</v>
      </c>
      <c r="C347" s="1" t="s">
        <v>14</v>
      </c>
      <c r="D347" s="2">
        <v>45116</v>
      </c>
      <c r="E347" s="5" t="s">
        <v>15</v>
      </c>
      <c r="F347" s="5" t="s">
        <v>40</v>
      </c>
      <c r="G347" s="5" t="s">
        <v>41</v>
      </c>
      <c r="H347" t="s">
        <v>29</v>
      </c>
      <c r="I347" s="4">
        <v>5340</v>
      </c>
      <c r="J347" s="5">
        <v>1</v>
      </c>
      <c r="K347" s="4">
        <v>5340</v>
      </c>
      <c r="L347" s="4">
        <v>1602</v>
      </c>
      <c r="M347" s="3">
        <v>0.3</v>
      </c>
    </row>
    <row r="348" spans="2:13" x14ac:dyDescent="0.25">
      <c r="B348" t="s">
        <v>13</v>
      </c>
      <c r="C348" s="1" t="s">
        <v>14</v>
      </c>
      <c r="D348" s="2">
        <v>45123</v>
      </c>
      <c r="E348" s="5" t="s">
        <v>15</v>
      </c>
      <c r="F348" s="5" t="s">
        <v>40</v>
      </c>
      <c r="G348" s="5" t="s">
        <v>41</v>
      </c>
      <c r="H348" t="s">
        <v>19</v>
      </c>
      <c r="I348" s="4">
        <v>500</v>
      </c>
      <c r="J348" s="5">
        <v>5</v>
      </c>
      <c r="K348" s="4">
        <v>2500</v>
      </c>
      <c r="L348" s="4">
        <v>625</v>
      </c>
      <c r="M348" s="3">
        <v>0.25</v>
      </c>
    </row>
    <row r="349" spans="2:13" x14ac:dyDescent="0.25">
      <c r="B349" t="s">
        <v>13</v>
      </c>
      <c r="C349" s="1" t="s">
        <v>14</v>
      </c>
      <c r="D349" s="2">
        <v>45130</v>
      </c>
      <c r="E349" s="5" t="s">
        <v>15</v>
      </c>
      <c r="F349" s="5" t="s">
        <v>40</v>
      </c>
      <c r="G349" s="5" t="s">
        <v>41</v>
      </c>
      <c r="H349" t="s">
        <v>29</v>
      </c>
      <c r="I349" s="4">
        <v>5340</v>
      </c>
      <c r="J349" s="5">
        <v>12</v>
      </c>
      <c r="K349" s="4">
        <v>64080</v>
      </c>
      <c r="L349" s="4">
        <v>19224</v>
      </c>
      <c r="M349" s="3">
        <v>0.3</v>
      </c>
    </row>
    <row r="350" spans="2:13" x14ac:dyDescent="0.25">
      <c r="B350" t="s">
        <v>34</v>
      </c>
      <c r="C350" s="1" t="s">
        <v>20</v>
      </c>
      <c r="D350" s="2">
        <v>45137</v>
      </c>
      <c r="E350" s="5" t="s">
        <v>15</v>
      </c>
      <c r="F350" s="5" t="s">
        <v>40</v>
      </c>
      <c r="G350" s="5" t="s">
        <v>41</v>
      </c>
      <c r="H350" t="s">
        <v>21</v>
      </c>
      <c r="I350" s="4">
        <v>1200</v>
      </c>
      <c r="J350" s="5">
        <v>8</v>
      </c>
      <c r="K350" s="4">
        <v>9600</v>
      </c>
      <c r="L350" s="4">
        <v>2880</v>
      </c>
      <c r="M350" s="3">
        <v>0.3</v>
      </c>
    </row>
    <row r="351" spans="2:13" x14ac:dyDescent="0.25">
      <c r="B351" t="s">
        <v>13</v>
      </c>
      <c r="C351" s="1" t="s">
        <v>14</v>
      </c>
      <c r="D351" s="2">
        <v>45144</v>
      </c>
      <c r="E351" s="5" t="s">
        <v>15</v>
      </c>
      <c r="F351" s="5" t="s">
        <v>40</v>
      </c>
      <c r="G351" s="5" t="s">
        <v>41</v>
      </c>
      <c r="H351" t="s">
        <v>31</v>
      </c>
      <c r="I351" s="4">
        <v>5300</v>
      </c>
      <c r="J351" s="5">
        <v>20</v>
      </c>
      <c r="K351" s="4">
        <v>42400</v>
      </c>
      <c r="L351" s="4">
        <v>12720</v>
      </c>
      <c r="M351" s="3">
        <v>0.3</v>
      </c>
    </row>
    <row r="352" spans="2:13" x14ac:dyDescent="0.25">
      <c r="B352" t="s">
        <v>22</v>
      </c>
      <c r="C352" s="1" t="s">
        <v>20</v>
      </c>
      <c r="D352" s="2">
        <v>45151</v>
      </c>
      <c r="E352" s="5" t="s">
        <v>15</v>
      </c>
      <c r="F352" s="5" t="s">
        <v>40</v>
      </c>
      <c r="G352" s="5" t="s">
        <v>41</v>
      </c>
      <c r="H352" t="s">
        <v>18</v>
      </c>
      <c r="I352" s="4">
        <v>8902</v>
      </c>
      <c r="J352" s="5">
        <v>20</v>
      </c>
      <c r="K352" s="4">
        <v>97922</v>
      </c>
      <c r="L352" s="4">
        <v>34272.699999999997</v>
      </c>
      <c r="M352" s="3">
        <v>0.35</v>
      </c>
    </row>
    <row r="353" spans="2:13" x14ac:dyDescent="0.25">
      <c r="B353" t="s">
        <v>27</v>
      </c>
      <c r="C353" s="1" t="s">
        <v>20</v>
      </c>
      <c r="D353" s="2">
        <v>45158</v>
      </c>
      <c r="E353" s="5" t="s">
        <v>15</v>
      </c>
      <c r="F353" s="5" t="s">
        <v>40</v>
      </c>
      <c r="G353" s="5" t="s">
        <v>41</v>
      </c>
      <c r="H353" t="s">
        <v>18</v>
      </c>
      <c r="I353" s="4">
        <v>8902</v>
      </c>
      <c r="J353" s="5">
        <v>12</v>
      </c>
      <c r="K353" s="4">
        <v>106824</v>
      </c>
      <c r="L353" s="4">
        <v>37388.399999999994</v>
      </c>
      <c r="M353" s="3">
        <v>0.35</v>
      </c>
    </row>
    <row r="354" spans="2:13" x14ac:dyDescent="0.25">
      <c r="B354" t="s">
        <v>22</v>
      </c>
      <c r="C354" s="1" t="s">
        <v>20</v>
      </c>
      <c r="D354" s="2">
        <v>45165</v>
      </c>
      <c r="E354" s="5" t="s">
        <v>15</v>
      </c>
      <c r="F354" s="5" t="s">
        <v>40</v>
      </c>
      <c r="G354" s="5" t="s">
        <v>41</v>
      </c>
      <c r="H354" t="s">
        <v>35</v>
      </c>
      <c r="I354" s="4">
        <v>4500</v>
      </c>
      <c r="J354" s="5">
        <v>3</v>
      </c>
      <c r="K354" s="4">
        <v>13500</v>
      </c>
      <c r="L354" s="4">
        <v>3375</v>
      </c>
      <c r="M354" s="3">
        <v>0.25</v>
      </c>
    </row>
    <row r="355" spans="2:13" x14ac:dyDescent="0.25">
      <c r="B355" t="s">
        <v>22</v>
      </c>
      <c r="C355" s="1" t="s">
        <v>20</v>
      </c>
      <c r="D355" s="2">
        <v>44766</v>
      </c>
      <c r="E355" s="5" t="s">
        <v>42</v>
      </c>
      <c r="F355" s="5" t="s">
        <v>43</v>
      </c>
      <c r="G355" s="5" t="s">
        <v>44</v>
      </c>
      <c r="H355" t="s">
        <v>31</v>
      </c>
      <c r="I355" s="4">
        <v>5300</v>
      </c>
      <c r="J355" s="5">
        <v>9</v>
      </c>
      <c r="K355" s="4">
        <f t="shared" ref="K355:K386" si="6">I355*J355</f>
        <v>47700</v>
      </c>
      <c r="L355" s="4">
        <f t="shared" ref="L355:L386" si="7">K355*M355</f>
        <v>14310</v>
      </c>
      <c r="M355" s="3">
        <v>0.3</v>
      </c>
    </row>
    <row r="356" spans="2:13" x14ac:dyDescent="0.25">
      <c r="B356" t="s">
        <v>27</v>
      </c>
      <c r="C356" s="1" t="s">
        <v>20</v>
      </c>
      <c r="D356" s="2">
        <v>44773</v>
      </c>
      <c r="E356" s="5" t="s">
        <v>42</v>
      </c>
      <c r="F356" s="5" t="s">
        <v>43</v>
      </c>
      <c r="G356" s="5" t="s">
        <v>44</v>
      </c>
      <c r="H356" t="s">
        <v>21</v>
      </c>
      <c r="I356" s="4">
        <v>1200</v>
      </c>
      <c r="J356" s="5">
        <v>3</v>
      </c>
      <c r="K356" s="4">
        <f t="shared" si="6"/>
        <v>3600</v>
      </c>
      <c r="L356" s="4">
        <f t="shared" si="7"/>
        <v>1080</v>
      </c>
      <c r="M356" s="3">
        <v>0.3</v>
      </c>
    </row>
    <row r="357" spans="2:13" x14ac:dyDescent="0.25">
      <c r="B357" t="s">
        <v>13</v>
      </c>
      <c r="C357" s="1" t="s">
        <v>20</v>
      </c>
      <c r="D357" s="2">
        <v>44780</v>
      </c>
      <c r="E357" s="5" t="s">
        <v>42</v>
      </c>
      <c r="F357" s="5" t="s">
        <v>43</v>
      </c>
      <c r="G357" s="5" t="s">
        <v>44</v>
      </c>
      <c r="H357" t="s">
        <v>25</v>
      </c>
      <c r="I357" s="4">
        <v>300</v>
      </c>
      <c r="J357" s="5">
        <v>6</v>
      </c>
      <c r="K357" s="4">
        <f t="shared" si="6"/>
        <v>1800</v>
      </c>
      <c r="L357" s="4">
        <f t="shared" si="7"/>
        <v>270</v>
      </c>
      <c r="M357" s="3">
        <v>0.15</v>
      </c>
    </row>
    <row r="358" spans="2:13" x14ac:dyDescent="0.25">
      <c r="B358" t="s">
        <v>13</v>
      </c>
      <c r="C358" s="1" t="s">
        <v>14</v>
      </c>
      <c r="D358" s="2">
        <v>44787</v>
      </c>
      <c r="E358" s="5" t="s">
        <v>42</v>
      </c>
      <c r="F358" s="5" t="s">
        <v>43</v>
      </c>
      <c r="G358" s="5" t="s">
        <v>44</v>
      </c>
      <c r="H358" t="s">
        <v>35</v>
      </c>
      <c r="I358" s="4">
        <v>4500</v>
      </c>
      <c r="J358" s="5">
        <v>6</v>
      </c>
      <c r="K358" s="4">
        <f t="shared" si="6"/>
        <v>27000</v>
      </c>
      <c r="L358" s="4">
        <f t="shared" si="7"/>
        <v>6750</v>
      </c>
      <c r="M358" s="3">
        <v>0.25</v>
      </c>
    </row>
    <row r="359" spans="2:13" x14ac:dyDescent="0.25">
      <c r="B359" t="s">
        <v>13</v>
      </c>
      <c r="C359" s="1" t="s">
        <v>14</v>
      </c>
      <c r="D359" s="2">
        <v>44794</v>
      </c>
      <c r="E359" s="5" t="s">
        <v>42</v>
      </c>
      <c r="F359" s="5" t="s">
        <v>43</v>
      </c>
      <c r="G359" s="5" t="s">
        <v>44</v>
      </c>
      <c r="H359" t="s">
        <v>28</v>
      </c>
      <c r="I359" s="4">
        <v>1500</v>
      </c>
      <c r="J359" s="5">
        <v>5</v>
      </c>
      <c r="K359" s="4">
        <f t="shared" si="6"/>
        <v>7500</v>
      </c>
      <c r="L359" s="4">
        <f t="shared" si="7"/>
        <v>3000</v>
      </c>
      <c r="M359" s="3">
        <v>0.4</v>
      </c>
    </row>
    <row r="360" spans="2:13" x14ac:dyDescent="0.25">
      <c r="B360" t="s">
        <v>13</v>
      </c>
      <c r="C360" s="1" t="s">
        <v>14</v>
      </c>
      <c r="D360" s="2">
        <v>44801</v>
      </c>
      <c r="E360" s="5" t="s">
        <v>42</v>
      </c>
      <c r="F360" s="5" t="s">
        <v>43</v>
      </c>
      <c r="G360" s="5" t="s">
        <v>44</v>
      </c>
      <c r="H360" t="s">
        <v>35</v>
      </c>
      <c r="I360" s="4">
        <v>4500</v>
      </c>
      <c r="J360" s="5">
        <v>7</v>
      </c>
      <c r="K360" s="4">
        <f t="shared" si="6"/>
        <v>31500</v>
      </c>
      <c r="L360" s="4">
        <f t="shared" si="7"/>
        <v>7875</v>
      </c>
      <c r="M360" s="3">
        <v>0.25</v>
      </c>
    </row>
    <row r="361" spans="2:13" x14ac:dyDescent="0.25">
      <c r="B361" t="s">
        <v>13</v>
      </c>
      <c r="C361" s="1" t="s">
        <v>20</v>
      </c>
      <c r="D361" s="2">
        <v>44808</v>
      </c>
      <c r="E361" s="5" t="s">
        <v>42</v>
      </c>
      <c r="F361" s="5" t="s">
        <v>43</v>
      </c>
      <c r="G361" s="5" t="s">
        <v>44</v>
      </c>
      <c r="H361" t="s">
        <v>32</v>
      </c>
      <c r="I361" s="4">
        <v>3200</v>
      </c>
      <c r="J361" s="5">
        <v>7</v>
      </c>
      <c r="K361" s="4">
        <f t="shared" si="6"/>
        <v>22400</v>
      </c>
      <c r="L361" s="4">
        <f t="shared" si="7"/>
        <v>4480</v>
      </c>
      <c r="M361" s="3">
        <v>0.2</v>
      </c>
    </row>
    <row r="362" spans="2:13" x14ac:dyDescent="0.25">
      <c r="B362" t="s">
        <v>13</v>
      </c>
      <c r="C362" s="1" t="s">
        <v>20</v>
      </c>
      <c r="D362" s="2">
        <v>44815</v>
      </c>
      <c r="E362" s="5" t="s">
        <v>42</v>
      </c>
      <c r="F362" s="5" t="s">
        <v>43</v>
      </c>
      <c r="G362" s="5" t="s">
        <v>44</v>
      </c>
      <c r="H362" t="s">
        <v>28</v>
      </c>
      <c r="I362" s="4">
        <v>1500</v>
      </c>
      <c r="J362" s="5">
        <v>9</v>
      </c>
      <c r="K362" s="4">
        <f t="shared" si="6"/>
        <v>13500</v>
      </c>
      <c r="L362" s="4">
        <f t="shared" si="7"/>
        <v>5400</v>
      </c>
      <c r="M362" s="3">
        <v>0.4</v>
      </c>
    </row>
    <row r="363" spans="2:13" x14ac:dyDescent="0.25">
      <c r="B363" t="s">
        <v>27</v>
      </c>
      <c r="C363" s="1" t="s">
        <v>20</v>
      </c>
      <c r="D363" s="2">
        <v>44822</v>
      </c>
      <c r="E363" s="5" t="s">
        <v>42</v>
      </c>
      <c r="F363" s="5" t="s">
        <v>43</v>
      </c>
      <c r="G363" s="5" t="s">
        <v>44</v>
      </c>
      <c r="H363" t="s">
        <v>19</v>
      </c>
      <c r="I363" s="4">
        <v>500</v>
      </c>
      <c r="J363" s="5">
        <v>2</v>
      </c>
      <c r="K363" s="4">
        <f t="shared" si="6"/>
        <v>1000</v>
      </c>
      <c r="L363" s="4">
        <f t="shared" si="7"/>
        <v>250</v>
      </c>
      <c r="M363" s="3">
        <v>0.25</v>
      </c>
    </row>
    <row r="364" spans="2:13" x14ac:dyDescent="0.25">
      <c r="B364" t="s">
        <v>13</v>
      </c>
      <c r="C364" s="1" t="s">
        <v>14</v>
      </c>
      <c r="D364" s="2">
        <v>44829</v>
      </c>
      <c r="E364" s="5" t="s">
        <v>42</v>
      </c>
      <c r="F364" s="5" t="s">
        <v>43</v>
      </c>
      <c r="G364" s="5" t="s">
        <v>44</v>
      </c>
      <c r="H364" t="s">
        <v>19</v>
      </c>
      <c r="I364" s="4">
        <v>500</v>
      </c>
      <c r="J364" s="5">
        <v>9</v>
      </c>
      <c r="K364" s="4">
        <f t="shared" si="6"/>
        <v>4500</v>
      </c>
      <c r="L364" s="4">
        <f t="shared" si="7"/>
        <v>1125</v>
      </c>
      <c r="M364" s="3">
        <v>0.25</v>
      </c>
    </row>
    <row r="365" spans="2:13" x14ac:dyDescent="0.25">
      <c r="B365" t="s">
        <v>13</v>
      </c>
      <c r="C365" s="1" t="s">
        <v>20</v>
      </c>
      <c r="D365" s="2">
        <v>44836</v>
      </c>
      <c r="E365" s="5" t="s">
        <v>42</v>
      </c>
      <c r="F365" s="5" t="s">
        <v>43</v>
      </c>
      <c r="G365" s="5" t="s">
        <v>44</v>
      </c>
      <c r="H365" t="s">
        <v>31</v>
      </c>
      <c r="I365" s="4">
        <v>5300</v>
      </c>
      <c r="J365" s="5">
        <v>4</v>
      </c>
      <c r="K365" s="4">
        <f t="shared" si="6"/>
        <v>21200</v>
      </c>
      <c r="L365" s="4">
        <f t="shared" si="7"/>
        <v>6360</v>
      </c>
      <c r="M365" s="3">
        <v>0.3</v>
      </c>
    </row>
    <row r="366" spans="2:13" x14ac:dyDescent="0.25">
      <c r="B366" t="s">
        <v>27</v>
      </c>
      <c r="C366" s="1" t="s">
        <v>20</v>
      </c>
      <c r="D366" s="2">
        <v>44843</v>
      </c>
      <c r="E366" s="5" t="s">
        <v>42</v>
      </c>
      <c r="F366" s="5" t="s">
        <v>43</v>
      </c>
      <c r="G366" s="5" t="s">
        <v>44</v>
      </c>
      <c r="H366" t="s">
        <v>33</v>
      </c>
      <c r="I366" s="4">
        <v>4600</v>
      </c>
      <c r="J366" s="5">
        <v>5</v>
      </c>
      <c r="K366" s="4">
        <f t="shared" si="6"/>
        <v>23000</v>
      </c>
      <c r="L366" s="4">
        <f t="shared" si="7"/>
        <v>5750</v>
      </c>
      <c r="M366" s="3">
        <v>0.25</v>
      </c>
    </row>
    <row r="367" spans="2:13" x14ac:dyDescent="0.25">
      <c r="B367" t="s">
        <v>27</v>
      </c>
      <c r="C367" s="1" t="s">
        <v>20</v>
      </c>
      <c r="D367" s="2">
        <v>44850</v>
      </c>
      <c r="E367" s="5" t="s">
        <v>42</v>
      </c>
      <c r="F367" s="5" t="s">
        <v>43</v>
      </c>
      <c r="G367" s="5" t="s">
        <v>44</v>
      </c>
      <c r="H367" t="s">
        <v>33</v>
      </c>
      <c r="I367" s="4">
        <v>4600</v>
      </c>
      <c r="J367" s="5">
        <v>11</v>
      </c>
      <c r="K367" s="4">
        <f t="shared" si="6"/>
        <v>50600</v>
      </c>
      <c r="L367" s="4">
        <f t="shared" si="7"/>
        <v>12650</v>
      </c>
      <c r="M367" s="3">
        <v>0.25</v>
      </c>
    </row>
    <row r="368" spans="2:13" x14ac:dyDescent="0.25">
      <c r="B368" t="s">
        <v>13</v>
      </c>
      <c r="C368" s="1" t="s">
        <v>20</v>
      </c>
      <c r="D368" s="2">
        <v>44857</v>
      </c>
      <c r="E368" s="5" t="s">
        <v>42</v>
      </c>
      <c r="F368" s="5" t="s">
        <v>43</v>
      </c>
      <c r="G368" s="5" t="s">
        <v>44</v>
      </c>
      <c r="H368" t="s">
        <v>21</v>
      </c>
      <c r="I368" s="4">
        <v>1200</v>
      </c>
      <c r="J368" s="5">
        <v>6</v>
      </c>
      <c r="K368" s="4">
        <f t="shared" si="6"/>
        <v>7200</v>
      </c>
      <c r="L368" s="4">
        <f t="shared" si="7"/>
        <v>2160</v>
      </c>
      <c r="M368" s="3">
        <v>0.3</v>
      </c>
    </row>
    <row r="369" spans="2:13" x14ac:dyDescent="0.25">
      <c r="B369" t="s">
        <v>13</v>
      </c>
      <c r="C369" s="1" t="s">
        <v>14</v>
      </c>
      <c r="D369" s="2">
        <v>44864</v>
      </c>
      <c r="E369" s="5" t="s">
        <v>42</v>
      </c>
      <c r="F369" s="5" t="s">
        <v>43</v>
      </c>
      <c r="G369" s="5" t="s">
        <v>44</v>
      </c>
      <c r="H369" t="s">
        <v>32</v>
      </c>
      <c r="I369" s="4">
        <v>3200</v>
      </c>
      <c r="J369" s="5">
        <v>1</v>
      </c>
      <c r="K369" s="4">
        <f t="shared" si="6"/>
        <v>3200</v>
      </c>
      <c r="L369" s="4">
        <f t="shared" si="7"/>
        <v>640</v>
      </c>
      <c r="M369" s="3">
        <v>0.2</v>
      </c>
    </row>
    <row r="370" spans="2:13" x14ac:dyDescent="0.25">
      <c r="B370" t="s">
        <v>13</v>
      </c>
      <c r="C370" s="1" t="s">
        <v>14</v>
      </c>
      <c r="D370" s="2">
        <v>44871</v>
      </c>
      <c r="E370" s="5" t="s">
        <v>42</v>
      </c>
      <c r="F370" s="5" t="s">
        <v>43</v>
      </c>
      <c r="G370" s="5" t="s">
        <v>44</v>
      </c>
      <c r="H370" t="s">
        <v>31</v>
      </c>
      <c r="I370" s="4">
        <v>5300</v>
      </c>
      <c r="J370" s="5">
        <v>12</v>
      </c>
      <c r="K370" s="4">
        <f t="shared" si="6"/>
        <v>63600</v>
      </c>
      <c r="L370" s="4">
        <f t="shared" si="7"/>
        <v>19080</v>
      </c>
      <c r="M370" s="3">
        <v>0.3</v>
      </c>
    </row>
    <row r="371" spans="2:13" x14ac:dyDescent="0.25">
      <c r="B371" t="s">
        <v>27</v>
      </c>
      <c r="C371" s="1" t="s">
        <v>20</v>
      </c>
      <c r="D371" s="2">
        <v>44878</v>
      </c>
      <c r="E371" s="5" t="s">
        <v>42</v>
      </c>
      <c r="F371" s="5" t="s">
        <v>43</v>
      </c>
      <c r="G371" s="5" t="s">
        <v>44</v>
      </c>
      <c r="H371" t="s">
        <v>19</v>
      </c>
      <c r="I371" s="4">
        <v>500</v>
      </c>
      <c r="J371" s="5">
        <v>5</v>
      </c>
      <c r="K371" s="4">
        <f t="shared" si="6"/>
        <v>2500</v>
      </c>
      <c r="L371" s="4">
        <f t="shared" si="7"/>
        <v>625</v>
      </c>
      <c r="M371" s="3">
        <v>0.25</v>
      </c>
    </row>
    <row r="372" spans="2:13" x14ac:dyDescent="0.25">
      <c r="B372" t="s">
        <v>34</v>
      </c>
      <c r="C372" s="1" t="s">
        <v>20</v>
      </c>
      <c r="D372" s="2">
        <v>44885</v>
      </c>
      <c r="E372" s="5" t="s">
        <v>42</v>
      </c>
      <c r="F372" s="5" t="s">
        <v>43</v>
      </c>
      <c r="G372" s="5" t="s">
        <v>44</v>
      </c>
      <c r="H372" t="s">
        <v>23</v>
      </c>
      <c r="I372" s="4">
        <v>5130</v>
      </c>
      <c r="J372" s="5">
        <v>7</v>
      </c>
      <c r="K372" s="4">
        <f t="shared" si="6"/>
        <v>35910</v>
      </c>
      <c r="L372" s="4">
        <f t="shared" si="7"/>
        <v>14364</v>
      </c>
      <c r="M372" s="3">
        <v>0.4</v>
      </c>
    </row>
    <row r="373" spans="2:13" x14ac:dyDescent="0.25">
      <c r="B373" t="s">
        <v>13</v>
      </c>
      <c r="C373" s="1" t="s">
        <v>14</v>
      </c>
      <c r="D373" s="2">
        <v>44892</v>
      </c>
      <c r="E373" s="5" t="s">
        <v>42</v>
      </c>
      <c r="F373" s="5" t="s">
        <v>43</v>
      </c>
      <c r="G373" s="5" t="s">
        <v>44</v>
      </c>
      <c r="H373" t="s">
        <v>28</v>
      </c>
      <c r="I373" s="4">
        <v>1500</v>
      </c>
      <c r="J373" s="5">
        <v>5</v>
      </c>
      <c r="K373" s="4">
        <f t="shared" si="6"/>
        <v>7500</v>
      </c>
      <c r="L373" s="4">
        <f t="shared" si="7"/>
        <v>3000</v>
      </c>
      <c r="M373" s="3">
        <v>0.4</v>
      </c>
    </row>
    <row r="374" spans="2:13" x14ac:dyDescent="0.25">
      <c r="B374" t="s">
        <v>27</v>
      </c>
      <c r="C374" s="1" t="s">
        <v>20</v>
      </c>
      <c r="D374" s="2">
        <v>44899</v>
      </c>
      <c r="E374" s="5" t="s">
        <v>42</v>
      </c>
      <c r="F374" s="5" t="s">
        <v>43</v>
      </c>
      <c r="G374" s="5" t="s">
        <v>44</v>
      </c>
      <c r="H374" t="s">
        <v>31</v>
      </c>
      <c r="I374" s="4">
        <v>5300</v>
      </c>
      <c r="J374" s="5">
        <v>10</v>
      </c>
      <c r="K374" s="4">
        <f t="shared" si="6"/>
        <v>53000</v>
      </c>
      <c r="L374" s="4">
        <f t="shared" si="7"/>
        <v>15900</v>
      </c>
      <c r="M374" s="3">
        <v>0.3</v>
      </c>
    </row>
    <row r="375" spans="2:13" x14ac:dyDescent="0.25">
      <c r="B375" t="s">
        <v>13</v>
      </c>
      <c r="C375" s="1" t="s">
        <v>20</v>
      </c>
      <c r="D375" s="2">
        <v>44906</v>
      </c>
      <c r="E375" s="5" t="s">
        <v>42</v>
      </c>
      <c r="F375" s="5" t="s">
        <v>43</v>
      </c>
      <c r="G375" s="5" t="s">
        <v>44</v>
      </c>
      <c r="H375" t="s">
        <v>29</v>
      </c>
      <c r="I375" s="4">
        <v>5340</v>
      </c>
      <c r="J375" s="5">
        <v>8</v>
      </c>
      <c r="K375" s="4">
        <f t="shared" si="6"/>
        <v>42720</v>
      </c>
      <c r="L375" s="4">
        <f t="shared" si="7"/>
        <v>12816</v>
      </c>
      <c r="M375" s="3">
        <v>0.3</v>
      </c>
    </row>
    <row r="376" spans="2:13" x14ac:dyDescent="0.25">
      <c r="B376" t="s">
        <v>24</v>
      </c>
      <c r="C376" s="1" t="s">
        <v>20</v>
      </c>
      <c r="D376" s="2">
        <v>44913</v>
      </c>
      <c r="E376" s="5" t="s">
        <v>42</v>
      </c>
      <c r="F376" s="5" t="s">
        <v>43</v>
      </c>
      <c r="G376" s="5" t="s">
        <v>44</v>
      </c>
      <c r="H376" t="s">
        <v>31</v>
      </c>
      <c r="I376" s="4">
        <v>5300</v>
      </c>
      <c r="J376" s="5">
        <v>6</v>
      </c>
      <c r="K376" s="4">
        <f t="shared" si="6"/>
        <v>31800</v>
      </c>
      <c r="L376" s="4">
        <f t="shared" si="7"/>
        <v>9540</v>
      </c>
      <c r="M376" s="3">
        <v>0.3</v>
      </c>
    </row>
    <row r="377" spans="2:13" x14ac:dyDescent="0.25">
      <c r="B377" t="s">
        <v>27</v>
      </c>
      <c r="C377" s="1" t="s">
        <v>14</v>
      </c>
      <c r="D377" s="2">
        <v>44920</v>
      </c>
      <c r="E377" s="5" t="s">
        <v>42</v>
      </c>
      <c r="F377" s="5" t="s">
        <v>43</v>
      </c>
      <c r="G377" s="5" t="s">
        <v>44</v>
      </c>
      <c r="H377" t="s">
        <v>19</v>
      </c>
      <c r="I377" s="4">
        <v>500</v>
      </c>
      <c r="J377" s="5">
        <v>5</v>
      </c>
      <c r="K377" s="4">
        <f t="shared" si="6"/>
        <v>2500</v>
      </c>
      <c r="L377" s="4">
        <f t="shared" si="7"/>
        <v>625</v>
      </c>
      <c r="M377" s="3">
        <v>0.25</v>
      </c>
    </row>
    <row r="378" spans="2:13" x14ac:dyDescent="0.25">
      <c r="B378" t="s">
        <v>13</v>
      </c>
      <c r="C378" s="1" t="s">
        <v>20</v>
      </c>
      <c r="D378" s="2">
        <v>44927</v>
      </c>
      <c r="E378" s="5" t="s">
        <v>42</v>
      </c>
      <c r="F378" s="5" t="s">
        <v>43</v>
      </c>
      <c r="G378" s="5" t="s">
        <v>44</v>
      </c>
      <c r="H378" t="s">
        <v>18</v>
      </c>
      <c r="I378" s="4">
        <v>8902</v>
      </c>
      <c r="J378" s="5">
        <v>11</v>
      </c>
      <c r="K378" s="4">
        <f t="shared" si="6"/>
        <v>97922</v>
      </c>
      <c r="L378" s="4">
        <f t="shared" si="7"/>
        <v>34272.699999999997</v>
      </c>
      <c r="M378" s="3">
        <v>0.35</v>
      </c>
    </row>
    <row r="379" spans="2:13" x14ac:dyDescent="0.25">
      <c r="B379" t="s">
        <v>24</v>
      </c>
      <c r="C379" s="1" t="s">
        <v>20</v>
      </c>
      <c r="D379" s="2">
        <v>44934</v>
      </c>
      <c r="E379" s="5" t="s">
        <v>42</v>
      </c>
      <c r="F379" s="5" t="s">
        <v>43</v>
      </c>
      <c r="G379" s="5" t="s">
        <v>44</v>
      </c>
      <c r="H379" t="s">
        <v>29</v>
      </c>
      <c r="I379" s="4">
        <v>5340</v>
      </c>
      <c r="J379" s="5">
        <v>5</v>
      </c>
      <c r="K379" s="4">
        <f t="shared" si="6"/>
        <v>26700</v>
      </c>
      <c r="L379" s="4">
        <f t="shared" si="7"/>
        <v>8010</v>
      </c>
      <c r="M379" s="3">
        <v>0.3</v>
      </c>
    </row>
    <row r="380" spans="2:13" x14ac:dyDescent="0.25">
      <c r="B380" t="s">
        <v>24</v>
      </c>
      <c r="C380" s="1" t="s">
        <v>14</v>
      </c>
      <c r="D380" s="2">
        <v>44941</v>
      </c>
      <c r="E380" s="5" t="s">
        <v>42</v>
      </c>
      <c r="F380" s="5" t="s">
        <v>43</v>
      </c>
      <c r="G380" s="5" t="s">
        <v>44</v>
      </c>
      <c r="H380" t="s">
        <v>25</v>
      </c>
      <c r="I380" s="4">
        <v>300</v>
      </c>
      <c r="J380" s="5">
        <v>3</v>
      </c>
      <c r="K380" s="4">
        <f t="shared" si="6"/>
        <v>900</v>
      </c>
      <c r="L380" s="4">
        <f t="shared" si="7"/>
        <v>135</v>
      </c>
      <c r="M380" s="3">
        <v>0.15</v>
      </c>
    </row>
    <row r="381" spans="2:13" x14ac:dyDescent="0.25">
      <c r="B381" t="s">
        <v>13</v>
      </c>
      <c r="C381" s="1" t="s">
        <v>14</v>
      </c>
      <c r="D381" s="2">
        <v>44948</v>
      </c>
      <c r="E381" s="5" t="s">
        <v>42</v>
      </c>
      <c r="F381" s="5" t="s">
        <v>43</v>
      </c>
      <c r="G381" s="5" t="s">
        <v>44</v>
      </c>
      <c r="H381" t="s">
        <v>32</v>
      </c>
      <c r="I381" s="4">
        <v>3200</v>
      </c>
      <c r="J381" s="5">
        <v>3</v>
      </c>
      <c r="K381" s="4">
        <f t="shared" si="6"/>
        <v>9600</v>
      </c>
      <c r="L381" s="4">
        <f t="shared" si="7"/>
        <v>1920</v>
      </c>
      <c r="M381" s="3">
        <v>0.2</v>
      </c>
    </row>
    <row r="382" spans="2:13" x14ac:dyDescent="0.25">
      <c r="B382" t="s">
        <v>34</v>
      </c>
      <c r="C382" s="1" t="s">
        <v>20</v>
      </c>
      <c r="D382" s="2">
        <v>44955</v>
      </c>
      <c r="E382" s="5" t="s">
        <v>42</v>
      </c>
      <c r="F382" s="5" t="s">
        <v>43</v>
      </c>
      <c r="G382" s="5" t="s">
        <v>44</v>
      </c>
      <c r="H382" t="s">
        <v>31</v>
      </c>
      <c r="I382" s="4">
        <v>5300</v>
      </c>
      <c r="J382" s="5">
        <v>1</v>
      </c>
      <c r="K382" s="4">
        <f t="shared" si="6"/>
        <v>5300</v>
      </c>
      <c r="L382" s="4">
        <f t="shared" si="7"/>
        <v>1590</v>
      </c>
      <c r="M382" s="3">
        <v>0.3</v>
      </c>
    </row>
    <row r="383" spans="2:13" x14ac:dyDescent="0.25">
      <c r="B383" t="s">
        <v>27</v>
      </c>
      <c r="C383" s="1" t="s">
        <v>14</v>
      </c>
      <c r="D383" s="2">
        <v>44962</v>
      </c>
      <c r="E383" s="5" t="s">
        <v>42</v>
      </c>
      <c r="F383" s="5" t="s">
        <v>43</v>
      </c>
      <c r="G383" s="5" t="s">
        <v>44</v>
      </c>
      <c r="H383" t="s">
        <v>30</v>
      </c>
      <c r="I383" s="4">
        <v>3400</v>
      </c>
      <c r="J383" s="5">
        <v>1</v>
      </c>
      <c r="K383" s="4">
        <f t="shared" si="6"/>
        <v>3400</v>
      </c>
      <c r="L383" s="4">
        <f t="shared" si="7"/>
        <v>1190</v>
      </c>
      <c r="M383" s="3">
        <v>0.35</v>
      </c>
    </row>
    <row r="384" spans="2:13" x14ac:dyDescent="0.25">
      <c r="B384" t="s">
        <v>13</v>
      </c>
      <c r="C384" s="1" t="s">
        <v>20</v>
      </c>
      <c r="D384" s="2">
        <v>44969</v>
      </c>
      <c r="E384" s="5" t="s">
        <v>42</v>
      </c>
      <c r="F384" s="5" t="s">
        <v>43</v>
      </c>
      <c r="G384" s="5" t="s">
        <v>44</v>
      </c>
      <c r="H384" t="s">
        <v>32</v>
      </c>
      <c r="I384" s="4">
        <v>3200</v>
      </c>
      <c r="J384" s="5">
        <v>7</v>
      </c>
      <c r="K384" s="4">
        <f t="shared" si="6"/>
        <v>22400</v>
      </c>
      <c r="L384" s="4">
        <f t="shared" si="7"/>
        <v>4480</v>
      </c>
      <c r="M384" s="3">
        <v>0.2</v>
      </c>
    </row>
    <row r="385" spans="2:13" x14ac:dyDescent="0.25">
      <c r="B385" t="s">
        <v>13</v>
      </c>
      <c r="C385" s="1" t="s">
        <v>20</v>
      </c>
      <c r="D385" s="2">
        <v>44976</v>
      </c>
      <c r="E385" s="5" t="s">
        <v>42</v>
      </c>
      <c r="F385" s="5" t="s">
        <v>43</v>
      </c>
      <c r="G385" s="5" t="s">
        <v>44</v>
      </c>
      <c r="H385" t="s">
        <v>19</v>
      </c>
      <c r="I385" s="4">
        <v>500</v>
      </c>
      <c r="J385" s="5">
        <v>5</v>
      </c>
      <c r="K385" s="4">
        <f t="shared" si="6"/>
        <v>2500</v>
      </c>
      <c r="L385" s="4">
        <f t="shared" si="7"/>
        <v>625</v>
      </c>
      <c r="M385" s="3">
        <v>0.25</v>
      </c>
    </row>
    <row r="386" spans="2:13" x14ac:dyDescent="0.25">
      <c r="B386" t="s">
        <v>13</v>
      </c>
      <c r="C386" s="1" t="s">
        <v>20</v>
      </c>
      <c r="D386" s="2">
        <v>44983</v>
      </c>
      <c r="E386" s="5" t="s">
        <v>42</v>
      </c>
      <c r="F386" s="5" t="s">
        <v>43</v>
      </c>
      <c r="G386" s="5" t="s">
        <v>44</v>
      </c>
      <c r="H386" t="s">
        <v>33</v>
      </c>
      <c r="I386" s="4">
        <v>4600</v>
      </c>
      <c r="J386" s="5">
        <v>12</v>
      </c>
      <c r="K386" s="4">
        <f t="shared" si="6"/>
        <v>55200</v>
      </c>
      <c r="L386" s="4">
        <f t="shared" si="7"/>
        <v>13800</v>
      </c>
      <c r="M386" s="3">
        <v>0.25</v>
      </c>
    </row>
    <row r="387" spans="2:13" x14ac:dyDescent="0.25">
      <c r="B387" t="s">
        <v>24</v>
      </c>
      <c r="C387" s="1" t="s">
        <v>20</v>
      </c>
      <c r="D387" s="2">
        <v>44990</v>
      </c>
      <c r="E387" s="5" t="s">
        <v>42</v>
      </c>
      <c r="F387" s="5" t="s">
        <v>43</v>
      </c>
      <c r="G387" s="5" t="s">
        <v>44</v>
      </c>
      <c r="H387" t="s">
        <v>23</v>
      </c>
      <c r="I387" s="4">
        <v>5130</v>
      </c>
      <c r="J387" s="5">
        <v>7</v>
      </c>
      <c r="K387" s="4">
        <f t="shared" ref="K387:K418" si="8">I387*J387</f>
        <v>35910</v>
      </c>
      <c r="L387" s="4">
        <f t="shared" ref="L387:L418" si="9">K387*M387</f>
        <v>14364</v>
      </c>
      <c r="M387" s="3">
        <v>0.4</v>
      </c>
    </row>
    <row r="388" spans="2:13" x14ac:dyDescent="0.25">
      <c r="B388" t="s">
        <v>13</v>
      </c>
      <c r="C388" s="1" t="s">
        <v>20</v>
      </c>
      <c r="D388" s="2">
        <v>44997</v>
      </c>
      <c r="E388" s="5" t="s">
        <v>42</v>
      </c>
      <c r="F388" s="5" t="s">
        <v>43</v>
      </c>
      <c r="G388" s="5" t="s">
        <v>44</v>
      </c>
      <c r="H388" t="s">
        <v>18</v>
      </c>
      <c r="I388" s="4">
        <v>8902</v>
      </c>
      <c r="J388" s="5">
        <v>10</v>
      </c>
      <c r="K388" s="4">
        <f t="shared" si="8"/>
        <v>89020</v>
      </c>
      <c r="L388" s="4">
        <f t="shared" si="9"/>
        <v>31156.999999999996</v>
      </c>
      <c r="M388" s="3">
        <v>0.35</v>
      </c>
    </row>
    <row r="389" spans="2:13" x14ac:dyDescent="0.25">
      <c r="B389" t="s">
        <v>27</v>
      </c>
      <c r="C389" s="1" t="s">
        <v>20</v>
      </c>
      <c r="D389" s="2">
        <v>45004</v>
      </c>
      <c r="E389" s="5" t="s">
        <v>42</v>
      </c>
      <c r="F389" s="5" t="s">
        <v>43</v>
      </c>
      <c r="G389" s="5" t="s">
        <v>44</v>
      </c>
      <c r="H389" t="s">
        <v>18</v>
      </c>
      <c r="I389" s="4">
        <v>8902</v>
      </c>
      <c r="J389" s="5">
        <v>9</v>
      </c>
      <c r="K389" s="4">
        <f t="shared" si="8"/>
        <v>80118</v>
      </c>
      <c r="L389" s="4">
        <f t="shared" si="9"/>
        <v>28041.3</v>
      </c>
      <c r="M389" s="3">
        <v>0.35</v>
      </c>
    </row>
    <row r="390" spans="2:13" x14ac:dyDescent="0.25">
      <c r="B390" t="s">
        <v>27</v>
      </c>
      <c r="C390" s="1" t="s">
        <v>20</v>
      </c>
      <c r="D390" s="2">
        <v>45011</v>
      </c>
      <c r="E390" s="5" t="s">
        <v>42</v>
      </c>
      <c r="F390" s="5" t="s">
        <v>43</v>
      </c>
      <c r="G390" s="5" t="s">
        <v>44</v>
      </c>
      <c r="H390" t="s">
        <v>18</v>
      </c>
      <c r="I390" s="4">
        <v>8902</v>
      </c>
      <c r="J390" s="5">
        <v>9</v>
      </c>
      <c r="K390" s="4">
        <f t="shared" si="8"/>
        <v>80118</v>
      </c>
      <c r="L390" s="4">
        <f t="shared" si="9"/>
        <v>28041.3</v>
      </c>
      <c r="M390" s="3">
        <v>0.35</v>
      </c>
    </row>
    <row r="391" spans="2:13" x14ac:dyDescent="0.25">
      <c r="B391" t="s">
        <v>27</v>
      </c>
      <c r="C391" s="1" t="s">
        <v>20</v>
      </c>
      <c r="D391" s="2">
        <v>45018</v>
      </c>
      <c r="E391" s="5" t="s">
        <v>42</v>
      </c>
      <c r="F391" s="5" t="s">
        <v>43</v>
      </c>
      <c r="G391" s="5" t="s">
        <v>44</v>
      </c>
      <c r="H391" t="s">
        <v>19</v>
      </c>
      <c r="I391" s="4">
        <v>500</v>
      </c>
      <c r="J391" s="5">
        <v>6</v>
      </c>
      <c r="K391" s="4">
        <f t="shared" si="8"/>
        <v>3000</v>
      </c>
      <c r="L391" s="4">
        <f t="shared" si="9"/>
        <v>750</v>
      </c>
      <c r="M391" s="3">
        <v>0.25</v>
      </c>
    </row>
    <row r="392" spans="2:13" x14ac:dyDescent="0.25">
      <c r="B392" t="s">
        <v>34</v>
      </c>
      <c r="C392" s="1" t="s">
        <v>20</v>
      </c>
      <c r="D392" s="2">
        <v>45025</v>
      </c>
      <c r="E392" s="5" t="s">
        <v>42</v>
      </c>
      <c r="F392" s="5" t="s">
        <v>43</v>
      </c>
      <c r="G392" s="5" t="s">
        <v>44</v>
      </c>
      <c r="H392" t="s">
        <v>18</v>
      </c>
      <c r="I392" s="4">
        <v>8902</v>
      </c>
      <c r="J392" s="5">
        <v>6</v>
      </c>
      <c r="K392" s="4">
        <f t="shared" si="8"/>
        <v>53412</v>
      </c>
      <c r="L392" s="4">
        <f t="shared" si="9"/>
        <v>18694.199999999997</v>
      </c>
      <c r="M392" s="3">
        <v>0.35</v>
      </c>
    </row>
    <row r="393" spans="2:13" x14ac:dyDescent="0.25">
      <c r="B393" t="s">
        <v>13</v>
      </c>
      <c r="C393" s="1" t="s">
        <v>20</v>
      </c>
      <c r="D393" s="2">
        <v>45032</v>
      </c>
      <c r="E393" s="5" t="s">
        <v>42</v>
      </c>
      <c r="F393" s="5" t="s">
        <v>43</v>
      </c>
      <c r="G393" s="5" t="s">
        <v>44</v>
      </c>
      <c r="H393" t="s">
        <v>21</v>
      </c>
      <c r="I393" s="4">
        <v>1200</v>
      </c>
      <c r="J393" s="5">
        <v>8</v>
      </c>
      <c r="K393" s="4">
        <f t="shared" si="8"/>
        <v>9600</v>
      </c>
      <c r="L393" s="4">
        <f t="shared" si="9"/>
        <v>2880</v>
      </c>
      <c r="M393" s="3">
        <v>0.3</v>
      </c>
    </row>
    <row r="394" spans="2:13" x14ac:dyDescent="0.25">
      <c r="B394" t="s">
        <v>13</v>
      </c>
      <c r="C394" s="1" t="s">
        <v>20</v>
      </c>
      <c r="D394" s="2">
        <v>45039</v>
      </c>
      <c r="E394" s="5" t="s">
        <v>42</v>
      </c>
      <c r="F394" s="5" t="s">
        <v>43</v>
      </c>
      <c r="G394" s="5" t="s">
        <v>44</v>
      </c>
      <c r="H394" t="s">
        <v>28</v>
      </c>
      <c r="I394" s="4">
        <v>1500</v>
      </c>
      <c r="J394" s="5">
        <v>5</v>
      </c>
      <c r="K394" s="4">
        <f t="shared" si="8"/>
        <v>7500</v>
      </c>
      <c r="L394" s="4">
        <f t="shared" si="9"/>
        <v>3000</v>
      </c>
      <c r="M394" s="3">
        <v>0.4</v>
      </c>
    </row>
    <row r="395" spans="2:13" x14ac:dyDescent="0.25">
      <c r="B395" t="s">
        <v>24</v>
      </c>
      <c r="C395" s="1" t="s">
        <v>20</v>
      </c>
      <c r="D395" s="2">
        <v>45046</v>
      </c>
      <c r="E395" s="5" t="s">
        <v>42</v>
      </c>
      <c r="F395" s="5" t="s">
        <v>43</v>
      </c>
      <c r="G395" s="5" t="s">
        <v>44</v>
      </c>
      <c r="H395" t="s">
        <v>29</v>
      </c>
      <c r="I395" s="4">
        <v>5340</v>
      </c>
      <c r="J395" s="5">
        <v>9</v>
      </c>
      <c r="K395" s="4">
        <f t="shared" si="8"/>
        <v>48060</v>
      </c>
      <c r="L395" s="4">
        <f t="shared" si="9"/>
        <v>14418</v>
      </c>
      <c r="M395" s="3">
        <v>0.3</v>
      </c>
    </row>
    <row r="396" spans="2:13" x14ac:dyDescent="0.25">
      <c r="B396" t="s">
        <v>24</v>
      </c>
      <c r="C396" s="1" t="s">
        <v>20</v>
      </c>
      <c r="D396" s="2">
        <v>45053</v>
      </c>
      <c r="E396" s="5" t="s">
        <v>42</v>
      </c>
      <c r="F396" s="5" t="s">
        <v>43</v>
      </c>
      <c r="G396" s="5" t="s">
        <v>44</v>
      </c>
      <c r="H396" t="s">
        <v>32</v>
      </c>
      <c r="I396" s="4">
        <v>3200</v>
      </c>
      <c r="J396" s="5">
        <v>2</v>
      </c>
      <c r="K396" s="4">
        <f t="shared" si="8"/>
        <v>6400</v>
      </c>
      <c r="L396" s="4">
        <f t="shared" si="9"/>
        <v>1280</v>
      </c>
      <c r="M396" s="3">
        <v>0.2</v>
      </c>
    </row>
    <row r="397" spans="2:13" x14ac:dyDescent="0.25">
      <c r="B397" t="s">
        <v>13</v>
      </c>
      <c r="C397" s="1" t="s">
        <v>14</v>
      </c>
      <c r="D397" s="2">
        <v>45060</v>
      </c>
      <c r="E397" s="5" t="s">
        <v>42</v>
      </c>
      <c r="F397" s="5" t="s">
        <v>43</v>
      </c>
      <c r="G397" s="5" t="s">
        <v>44</v>
      </c>
      <c r="H397" t="s">
        <v>31</v>
      </c>
      <c r="I397" s="4">
        <v>5300</v>
      </c>
      <c r="J397" s="5">
        <v>2</v>
      </c>
      <c r="K397" s="4">
        <f t="shared" si="8"/>
        <v>10600</v>
      </c>
      <c r="L397" s="4">
        <f t="shared" si="9"/>
        <v>3180</v>
      </c>
      <c r="M397" s="3">
        <v>0.3</v>
      </c>
    </row>
    <row r="398" spans="2:13" x14ac:dyDescent="0.25">
      <c r="B398" t="s">
        <v>24</v>
      </c>
      <c r="C398" s="1" t="s">
        <v>20</v>
      </c>
      <c r="D398" s="2">
        <v>45067</v>
      </c>
      <c r="E398" s="5" t="s">
        <v>42</v>
      </c>
      <c r="F398" s="5" t="s">
        <v>43</v>
      </c>
      <c r="G398" s="5" t="s">
        <v>44</v>
      </c>
      <c r="H398" t="s">
        <v>28</v>
      </c>
      <c r="I398" s="4">
        <v>1500</v>
      </c>
      <c r="J398" s="5">
        <v>11</v>
      </c>
      <c r="K398" s="4">
        <f t="shared" si="8"/>
        <v>16500</v>
      </c>
      <c r="L398" s="4">
        <f t="shared" si="9"/>
        <v>6600</v>
      </c>
      <c r="M398" s="3">
        <v>0.4</v>
      </c>
    </row>
    <row r="399" spans="2:13" x14ac:dyDescent="0.25">
      <c r="B399" t="s">
        <v>22</v>
      </c>
      <c r="C399" s="1" t="s">
        <v>20</v>
      </c>
      <c r="D399" s="2">
        <v>45074</v>
      </c>
      <c r="E399" s="5" t="s">
        <v>42</v>
      </c>
      <c r="F399" s="5" t="s">
        <v>43</v>
      </c>
      <c r="G399" s="5" t="s">
        <v>44</v>
      </c>
      <c r="H399" t="s">
        <v>33</v>
      </c>
      <c r="I399" s="4">
        <v>4600</v>
      </c>
      <c r="J399" s="5">
        <v>9</v>
      </c>
      <c r="K399" s="4">
        <f t="shared" si="8"/>
        <v>41400</v>
      </c>
      <c r="L399" s="4">
        <f t="shared" si="9"/>
        <v>10350</v>
      </c>
      <c r="M399" s="3">
        <v>0.25</v>
      </c>
    </row>
    <row r="400" spans="2:13" x14ac:dyDescent="0.25">
      <c r="B400" t="s">
        <v>27</v>
      </c>
      <c r="C400" s="1" t="s">
        <v>20</v>
      </c>
      <c r="D400" s="2">
        <v>45081</v>
      </c>
      <c r="E400" s="5" t="s">
        <v>42</v>
      </c>
      <c r="F400" s="5" t="s">
        <v>43</v>
      </c>
      <c r="G400" s="5" t="s">
        <v>44</v>
      </c>
      <c r="H400" t="s">
        <v>26</v>
      </c>
      <c r="I400" s="4">
        <v>1700</v>
      </c>
      <c r="J400" s="5">
        <v>6</v>
      </c>
      <c r="K400" s="4">
        <f t="shared" si="8"/>
        <v>10200</v>
      </c>
      <c r="L400" s="4">
        <f t="shared" si="9"/>
        <v>5100</v>
      </c>
      <c r="M400" s="3">
        <v>0.5</v>
      </c>
    </row>
    <row r="401" spans="2:13" x14ac:dyDescent="0.25">
      <c r="B401" t="s">
        <v>27</v>
      </c>
      <c r="C401" s="1" t="s">
        <v>14</v>
      </c>
      <c r="D401" s="2">
        <v>45088</v>
      </c>
      <c r="E401" s="5" t="s">
        <v>42</v>
      </c>
      <c r="F401" s="5" t="s">
        <v>43</v>
      </c>
      <c r="G401" s="5" t="s">
        <v>44</v>
      </c>
      <c r="H401" t="s">
        <v>19</v>
      </c>
      <c r="I401" s="4">
        <v>500</v>
      </c>
      <c r="J401" s="5">
        <v>7</v>
      </c>
      <c r="K401" s="4">
        <f t="shared" si="8"/>
        <v>3500</v>
      </c>
      <c r="L401" s="4">
        <f t="shared" si="9"/>
        <v>875</v>
      </c>
      <c r="M401" s="3">
        <v>0.25</v>
      </c>
    </row>
    <row r="402" spans="2:13" x14ac:dyDescent="0.25">
      <c r="B402" t="s">
        <v>13</v>
      </c>
      <c r="C402" s="1" t="s">
        <v>20</v>
      </c>
      <c r="D402" s="2">
        <v>45095</v>
      </c>
      <c r="E402" s="5" t="s">
        <v>42</v>
      </c>
      <c r="F402" s="5" t="s">
        <v>43</v>
      </c>
      <c r="G402" s="5" t="s">
        <v>44</v>
      </c>
      <c r="H402" t="s">
        <v>25</v>
      </c>
      <c r="I402" s="4">
        <v>300</v>
      </c>
      <c r="J402" s="5">
        <v>12</v>
      </c>
      <c r="K402" s="4">
        <f t="shared" si="8"/>
        <v>3600</v>
      </c>
      <c r="L402" s="4">
        <f t="shared" si="9"/>
        <v>540</v>
      </c>
      <c r="M402" s="3">
        <v>0.15</v>
      </c>
    </row>
    <row r="403" spans="2:13" x14ac:dyDescent="0.25">
      <c r="B403" t="s">
        <v>13</v>
      </c>
      <c r="C403" s="1" t="s">
        <v>20</v>
      </c>
      <c r="D403" s="2">
        <v>45102</v>
      </c>
      <c r="E403" s="5" t="s">
        <v>42</v>
      </c>
      <c r="F403" s="5" t="s">
        <v>43</v>
      </c>
      <c r="G403" s="5" t="s">
        <v>44</v>
      </c>
      <c r="H403" t="s">
        <v>32</v>
      </c>
      <c r="I403" s="4">
        <v>3200</v>
      </c>
      <c r="J403" s="5">
        <v>15</v>
      </c>
      <c r="K403" s="4">
        <f t="shared" si="8"/>
        <v>48000</v>
      </c>
      <c r="L403" s="4">
        <f t="shared" si="9"/>
        <v>9600</v>
      </c>
      <c r="M403" s="3">
        <v>0.2</v>
      </c>
    </row>
    <row r="404" spans="2:13" x14ac:dyDescent="0.25">
      <c r="B404" t="s">
        <v>27</v>
      </c>
      <c r="C404" s="1" t="s">
        <v>14</v>
      </c>
      <c r="D404" s="2">
        <v>45109</v>
      </c>
      <c r="E404" s="5" t="s">
        <v>42</v>
      </c>
      <c r="F404" s="5" t="s">
        <v>43</v>
      </c>
      <c r="G404" s="5" t="s">
        <v>44</v>
      </c>
      <c r="H404" t="s">
        <v>19</v>
      </c>
      <c r="I404" s="4">
        <v>500</v>
      </c>
      <c r="J404" s="5">
        <v>12</v>
      </c>
      <c r="K404" s="4">
        <f t="shared" si="8"/>
        <v>6000</v>
      </c>
      <c r="L404" s="4">
        <f t="shared" si="9"/>
        <v>1500</v>
      </c>
      <c r="M404" s="3">
        <v>0.25</v>
      </c>
    </row>
    <row r="405" spans="2:13" x14ac:dyDescent="0.25">
      <c r="B405" t="s">
        <v>27</v>
      </c>
      <c r="C405" s="1" t="s">
        <v>20</v>
      </c>
      <c r="D405" s="2">
        <v>45116</v>
      </c>
      <c r="E405" s="5" t="s">
        <v>42</v>
      </c>
      <c r="F405" s="5" t="s">
        <v>43</v>
      </c>
      <c r="G405" s="5" t="s">
        <v>44</v>
      </c>
      <c r="H405" t="s">
        <v>21</v>
      </c>
      <c r="I405" s="4">
        <v>1200</v>
      </c>
      <c r="J405" s="5">
        <v>7</v>
      </c>
      <c r="K405" s="4">
        <f t="shared" si="8"/>
        <v>8400</v>
      </c>
      <c r="L405" s="4">
        <f t="shared" si="9"/>
        <v>2520</v>
      </c>
      <c r="M405" s="3">
        <v>0.3</v>
      </c>
    </row>
    <row r="406" spans="2:13" x14ac:dyDescent="0.25">
      <c r="B406" t="s">
        <v>34</v>
      </c>
      <c r="C406" s="1" t="s">
        <v>20</v>
      </c>
      <c r="D406" s="2">
        <v>45123</v>
      </c>
      <c r="E406" s="5" t="s">
        <v>42</v>
      </c>
      <c r="F406" s="5" t="s">
        <v>43</v>
      </c>
      <c r="G406" s="5" t="s">
        <v>44</v>
      </c>
      <c r="H406" t="s">
        <v>26</v>
      </c>
      <c r="I406" s="4">
        <v>1700</v>
      </c>
      <c r="J406" s="5">
        <v>2</v>
      </c>
      <c r="K406" s="4">
        <f t="shared" si="8"/>
        <v>3400</v>
      </c>
      <c r="L406" s="4">
        <f t="shared" si="9"/>
        <v>1700</v>
      </c>
      <c r="M406" s="3">
        <v>0.5</v>
      </c>
    </row>
    <row r="407" spans="2:13" x14ac:dyDescent="0.25">
      <c r="B407" t="s">
        <v>13</v>
      </c>
      <c r="C407" s="1" t="s">
        <v>20</v>
      </c>
      <c r="D407" s="2">
        <v>45130</v>
      </c>
      <c r="E407" s="5" t="s">
        <v>42</v>
      </c>
      <c r="F407" s="5" t="s">
        <v>43</v>
      </c>
      <c r="G407" s="5" t="s">
        <v>44</v>
      </c>
      <c r="H407" t="s">
        <v>30</v>
      </c>
      <c r="I407" s="4">
        <v>3400</v>
      </c>
      <c r="J407" s="5">
        <v>12</v>
      </c>
      <c r="K407" s="4">
        <f t="shared" si="8"/>
        <v>40800</v>
      </c>
      <c r="L407" s="4">
        <f t="shared" si="9"/>
        <v>14280</v>
      </c>
      <c r="M407" s="3">
        <v>0.35</v>
      </c>
    </row>
    <row r="408" spans="2:13" x14ac:dyDescent="0.25">
      <c r="B408" t="s">
        <v>13</v>
      </c>
      <c r="C408" s="1" t="s">
        <v>20</v>
      </c>
      <c r="D408" s="2">
        <v>45137</v>
      </c>
      <c r="E408" s="5" t="s">
        <v>42</v>
      </c>
      <c r="F408" s="5" t="s">
        <v>43</v>
      </c>
      <c r="G408" s="5" t="s">
        <v>44</v>
      </c>
      <c r="H408" t="s">
        <v>32</v>
      </c>
      <c r="I408" s="4">
        <v>3200</v>
      </c>
      <c r="J408" s="5">
        <v>3</v>
      </c>
      <c r="K408" s="4">
        <f t="shared" si="8"/>
        <v>9600</v>
      </c>
      <c r="L408" s="4">
        <f t="shared" si="9"/>
        <v>1920</v>
      </c>
      <c r="M408" s="3">
        <v>0.2</v>
      </c>
    </row>
    <row r="409" spans="2:13" x14ac:dyDescent="0.25">
      <c r="B409" t="s">
        <v>34</v>
      </c>
      <c r="C409" s="1" t="s">
        <v>20</v>
      </c>
      <c r="D409" s="2">
        <v>45139</v>
      </c>
      <c r="E409" s="5" t="s">
        <v>42</v>
      </c>
      <c r="F409" s="5" t="s">
        <v>43</v>
      </c>
      <c r="G409" s="5" t="s">
        <v>44</v>
      </c>
      <c r="H409" t="s">
        <v>30</v>
      </c>
      <c r="I409" s="4">
        <v>3400</v>
      </c>
      <c r="J409" s="5">
        <v>1</v>
      </c>
      <c r="K409" s="4">
        <f t="shared" si="8"/>
        <v>3400</v>
      </c>
      <c r="L409" s="4">
        <f t="shared" si="9"/>
        <v>1190</v>
      </c>
      <c r="M409" s="3">
        <v>0.35</v>
      </c>
    </row>
    <row r="410" spans="2:13" x14ac:dyDescent="0.25">
      <c r="B410" t="s">
        <v>27</v>
      </c>
      <c r="C410" s="1" t="s">
        <v>20</v>
      </c>
      <c r="D410" s="2">
        <v>45144</v>
      </c>
      <c r="E410" s="5" t="s">
        <v>42</v>
      </c>
      <c r="F410" s="5" t="s">
        <v>43</v>
      </c>
      <c r="G410" s="5" t="s">
        <v>44</v>
      </c>
      <c r="H410" t="s">
        <v>26</v>
      </c>
      <c r="I410" s="4">
        <v>1700</v>
      </c>
      <c r="J410" s="5">
        <v>4</v>
      </c>
      <c r="K410" s="4">
        <f t="shared" si="8"/>
        <v>6800</v>
      </c>
      <c r="L410" s="4">
        <f t="shared" si="9"/>
        <v>3400</v>
      </c>
      <c r="M410" s="3">
        <v>0.5</v>
      </c>
    </row>
    <row r="411" spans="2:13" x14ac:dyDescent="0.25">
      <c r="B411" t="s">
        <v>13</v>
      </c>
      <c r="C411" s="1" t="s">
        <v>20</v>
      </c>
      <c r="D411" s="2">
        <v>45146</v>
      </c>
      <c r="E411" s="5" t="s">
        <v>42</v>
      </c>
      <c r="F411" s="5" t="s">
        <v>43</v>
      </c>
      <c r="G411" s="5" t="s">
        <v>44</v>
      </c>
      <c r="H411" t="s">
        <v>33</v>
      </c>
      <c r="I411" s="4">
        <v>4600</v>
      </c>
      <c r="J411" s="5">
        <v>6</v>
      </c>
      <c r="K411" s="4">
        <f t="shared" si="8"/>
        <v>27600</v>
      </c>
      <c r="L411" s="4">
        <f t="shared" si="9"/>
        <v>6900</v>
      </c>
      <c r="M411" s="3">
        <v>0.25</v>
      </c>
    </row>
    <row r="412" spans="2:13" x14ac:dyDescent="0.25">
      <c r="B412" t="s">
        <v>27</v>
      </c>
      <c r="C412" s="1" t="s">
        <v>20</v>
      </c>
      <c r="D412" s="2">
        <v>45151</v>
      </c>
      <c r="E412" s="5" t="s">
        <v>42</v>
      </c>
      <c r="F412" s="5" t="s">
        <v>43</v>
      </c>
      <c r="G412" s="5" t="s">
        <v>44</v>
      </c>
      <c r="H412" t="s">
        <v>26</v>
      </c>
      <c r="I412" s="4">
        <v>1700</v>
      </c>
      <c r="J412" s="5">
        <v>7</v>
      </c>
      <c r="K412" s="4">
        <f t="shared" si="8"/>
        <v>11900</v>
      </c>
      <c r="L412" s="4">
        <f t="shared" si="9"/>
        <v>5950</v>
      </c>
      <c r="M412" s="3">
        <v>0.5</v>
      </c>
    </row>
    <row r="413" spans="2:13" x14ac:dyDescent="0.25">
      <c r="B413" t="s">
        <v>27</v>
      </c>
      <c r="C413" s="1" t="s">
        <v>20</v>
      </c>
      <c r="D413" s="2">
        <v>45153</v>
      </c>
      <c r="E413" s="5" t="s">
        <v>42</v>
      </c>
      <c r="F413" s="5" t="s">
        <v>43</v>
      </c>
      <c r="G413" s="5" t="s">
        <v>44</v>
      </c>
      <c r="H413" t="s">
        <v>35</v>
      </c>
      <c r="I413" s="4">
        <v>4500</v>
      </c>
      <c r="J413" s="5">
        <v>5</v>
      </c>
      <c r="K413" s="4">
        <f t="shared" si="8"/>
        <v>22500</v>
      </c>
      <c r="L413" s="4">
        <f t="shared" si="9"/>
        <v>5625</v>
      </c>
      <c r="M413" s="3">
        <v>0.25</v>
      </c>
    </row>
    <row r="414" spans="2:13" x14ac:dyDescent="0.25">
      <c r="B414" t="s">
        <v>27</v>
      </c>
      <c r="C414" s="1" t="s">
        <v>14</v>
      </c>
      <c r="D414" s="2">
        <v>45158</v>
      </c>
      <c r="E414" s="5" t="s">
        <v>42</v>
      </c>
      <c r="F414" s="5" t="s">
        <v>43</v>
      </c>
      <c r="G414" s="5" t="s">
        <v>44</v>
      </c>
      <c r="H414" t="s">
        <v>21</v>
      </c>
      <c r="I414" s="4">
        <v>1200</v>
      </c>
      <c r="J414" s="5">
        <v>5</v>
      </c>
      <c r="K414" s="4">
        <f t="shared" si="8"/>
        <v>6000</v>
      </c>
      <c r="L414" s="4">
        <f t="shared" si="9"/>
        <v>1800</v>
      </c>
      <c r="M414" s="3">
        <v>0.3</v>
      </c>
    </row>
    <row r="415" spans="2:13" x14ac:dyDescent="0.25">
      <c r="B415" t="s">
        <v>13</v>
      </c>
      <c r="C415" s="1" t="s">
        <v>14</v>
      </c>
      <c r="D415" s="2">
        <v>45160</v>
      </c>
      <c r="E415" s="5" t="s">
        <v>42</v>
      </c>
      <c r="F415" s="5" t="s">
        <v>43</v>
      </c>
      <c r="G415" s="5" t="s">
        <v>44</v>
      </c>
      <c r="H415" t="s">
        <v>18</v>
      </c>
      <c r="I415" s="4">
        <v>8902</v>
      </c>
      <c r="J415" s="5">
        <v>19</v>
      </c>
      <c r="K415" s="4">
        <f t="shared" si="8"/>
        <v>169138</v>
      </c>
      <c r="L415" s="4">
        <f t="shared" si="9"/>
        <v>59198.299999999996</v>
      </c>
      <c r="M415" s="3">
        <v>0.35</v>
      </c>
    </row>
    <row r="416" spans="2:13" x14ac:dyDescent="0.25">
      <c r="B416" t="s">
        <v>27</v>
      </c>
      <c r="C416" s="1" t="s">
        <v>14</v>
      </c>
      <c r="D416" s="2">
        <v>45165</v>
      </c>
      <c r="E416" s="5" t="s">
        <v>42</v>
      </c>
      <c r="F416" s="5" t="s">
        <v>43</v>
      </c>
      <c r="G416" s="5" t="s">
        <v>44</v>
      </c>
      <c r="H416" t="s">
        <v>25</v>
      </c>
      <c r="I416" s="4">
        <v>300</v>
      </c>
      <c r="J416" s="5">
        <v>1</v>
      </c>
      <c r="K416" s="4">
        <f t="shared" si="8"/>
        <v>300</v>
      </c>
      <c r="L416" s="4">
        <f t="shared" si="9"/>
        <v>45</v>
      </c>
      <c r="M416" s="3">
        <v>0.15</v>
      </c>
    </row>
    <row r="417" spans="2:13" x14ac:dyDescent="0.25">
      <c r="B417" t="s">
        <v>27</v>
      </c>
      <c r="C417" s="1" t="s">
        <v>20</v>
      </c>
      <c r="D417" s="2">
        <v>45165</v>
      </c>
      <c r="E417" s="5" t="s">
        <v>42</v>
      </c>
      <c r="F417" s="5" t="s">
        <v>43</v>
      </c>
      <c r="G417" s="5" t="s">
        <v>44</v>
      </c>
      <c r="H417" t="s">
        <v>25</v>
      </c>
      <c r="I417" s="4">
        <v>300</v>
      </c>
      <c r="J417" s="5">
        <v>7</v>
      </c>
      <c r="K417" s="4">
        <f t="shared" si="8"/>
        <v>2100</v>
      </c>
      <c r="L417" s="4">
        <f t="shared" si="9"/>
        <v>315</v>
      </c>
      <c r="M417" s="3">
        <v>0.15</v>
      </c>
    </row>
    <row r="418" spans="2:13" x14ac:dyDescent="0.25">
      <c r="B418" t="s">
        <v>27</v>
      </c>
      <c r="C418" s="1" t="s">
        <v>20</v>
      </c>
      <c r="D418" s="2">
        <v>45165</v>
      </c>
      <c r="E418" s="5" t="s">
        <v>42</v>
      </c>
      <c r="F418" s="5" t="s">
        <v>43</v>
      </c>
      <c r="G418" s="5" t="s">
        <v>44</v>
      </c>
      <c r="H418" t="s">
        <v>21</v>
      </c>
      <c r="I418" s="4">
        <v>1200</v>
      </c>
      <c r="J418" s="5">
        <v>18</v>
      </c>
      <c r="K418" s="4">
        <f t="shared" si="8"/>
        <v>21600</v>
      </c>
      <c r="L418" s="4">
        <f t="shared" si="9"/>
        <v>6480</v>
      </c>
      <c r="M418" s="3">
        <v>0.3</v>
      </c>
    </row>
    <row r="419" spans="2:13" x14ac:dyDescent="0.25">
      <c r="B419" t="s">
        <v>13</v>
      </c>
      <c r="C419" s="1" t="s">
        <v>14</v>
      </c>
      <c r="D419" s="2">
        <v>45165</v>
      </c>
      <c r="E419" s="5" t="s">
        <v>42</v>
      </c>
      <c r="F419" s="5" t="s">
        <v>43</v>
      </c>
      <c r="G419" s="5" t="s">
        <v>44</v>
      </c>
      <c r="H419" t="s">
        <v>32</v>
      </c>
      <c r="I419" s="4">
        <v>3200</v>
      </c>
      <c r="J419" s="5">
        <v>7</v>
      </c>
      <c r="K419" s="4">
        <f t="shared" ref="K419:K450" si="10">I419*J419</f>
        <v>22400</v>
      </c>
      <c r="L419" s="4">
        <f t="shared" ref="L419:L450" si="11">K419*M419</f>
        <v>4480</v>
      </c>
      <c r="M419" s="3">
        <v>0.2</v>
      </c>
    </row>
    <row r="420" spans="2:13" x14ac:dyDescent="0.25">
      <c r="B420" t="s">
        <v>13</v>
      </c>
      <c r="C420" s="1" t="s">
        <v>20</v>
      </c>
      <c r="D420" s="2">
        <v>45165</v>
      </c>
      <c r="E420" s="5" t="s">
        <v>42</v>
      </c>
      <c r="F420" s="5" t="s">
        <v>43</v>
      </c>
      <c r="G420" s="5" t="s">
        <v>44</v>
      </c>
      <c r="H420" t="s">
        <v>30</v>
      </c>
      <c r="I420" s="4">
        <v>3400</v>
      </c>
      <c r="J420" s="5">
        <v>7</v>
      </c>
      <c r="K420" s="4">
        <f t="shared" si="10"/>
        <v>23800</v>
      </c>
      <c r="L420" s="4">
        <f t="shared" si="11"/>
        <v>8330</v>
      </c>
      <c r="M420" s="3">
        <v>0.35</v>
      </c>
    </row>
    <row r="421" spans="2:13" x14ac:dyDescent="0.25">
      <c r="B421" t="s">
        <v>24</v>
      </c>
      <c r="C421" s="1" t="s">
        <v>20</v>
      </c>
      <c r="D421" s="2">
        <v>45165</v>
      </c>
      <c r="E421" s="5" t="s">
        <v>42</v>
      </c>
      <c r="F421" s="5" t="s">
        <v>43</v>
      </c>
      <c r="G421" s="5" t="s">
        <v>44</v>
      </c>
      <c r="H421" t="s">
        <v>23</v>
      </c>
      <c r="I421" s="4">
        <v>5130</v>
      </c>
      <c r="J421" s="5">
        <v>15</v>
      </c>
      <c r="K421" s="4">
        <f t="shared" si="10"/>
        <v>76950</v>
      </c>
      <c r="L421" s="4">
        <f t="shared" si="11"/>
        <v>30780</v>
      </c>
      <c r="M421" s="3">
        <v>0.4</v>
      </c>
    </row>
    <row r="422" spans="2:13" x14ac:dyDescent="0.25">
      <c r="B422" t="s">
        <v>34</v>
      </c>
      <c r="C422" s="1" t="s">
        <v>20</v>
      </c>
      <c r="D422" s="2">
        <v>44899</v>
      </c>
      <c r="E422" s="5" t="s">
        <v>42</v>
      </c>
      <c r="F422" s="5" t="s">
        <v>45</v>
      </c>
      <c r="G422" s="5" t="s">
        <v>46</v>
      </c>
      <c r="H422" t="s">
        <v>28</v>
      </c>
      <c r="I422" s="4">
        <v>1500</v>
      </c>
      <c r="J422" s="5">
        <v>3</v>
      </c>
      <c r="K422" s="4">
        <f t="shared" si="10"/>
        <v>4500</v>
      </c>
      <c r="L422" s="4">
        <f t="shared" si="11"/>
        <v>1800</v>
      </c>
      <c r="M422" s="3">
        <v>0.4</v>
      </c>
    </row>
    <row r="423" spans="2:13" x14ac:dyDescent="0.25">
      <c r="B423" t="s">
        <v>13</v>
      </c>
      <c r="C423" s="1" t="s">
        <v>20</v>
      </c>
      <c r="D423" s="2">
        <v>44906</v>
      </c>
      <c r="E423" s="5" t="s">
        <v>42</v>
      </c>
      <c r="F423" s="5" t="s">
        <v>45</v>
      </c>
      <c r="G423" s="5" t="s">
        <v>46</v>
      </c>
      <c r="H423" t="s">
        <v>23</v>
      </c>
      <c r="I423" s="4">
        <v>5130</v>
      </c>
      <c r="J423" s="5">
        <v>12</v>
      </c>
      <c r="K423" s="4">
        <f t="shared" si="10"/>
        <v>61560</v>
      </c>
      <c r="L423" s="4">
        <f t="shared" si="11"/>
        <v>24624</v>
      </c>
      <c r="M423" s="3">
        <v>0.4</v>
      </c>
    </row>
    <row r="424" spans="2:13" x14ac:dyDescent="0.25">
      <c r="B424" t="s">
        <v>24</v>
      </c>
      <c r="C424" s="1" t="s">
        <v>14</v>
      </c>
      <c r="D424" s="2">
        <v>44913</v>
      </c>
      <c r="E424" s="5" t="s">
        <v>42</v>
      </c>
      <c r="F424" s="5" t="s">
        <v>45</v>
      </c>
      <c r="G424" s="5" t="s">
        <v>46</v>
      </c>
      <c r="H424" t="s">
        <v>35</v>
      </c>
      <c r="I424" s="4">
        <v>4500</v>
      </c>
      <c r="J424" s="5">
        <v>1</v>
      </c>
      <c r="K424" s="4">
        <f t="shared" si="10"/>
        <v>4500</v>
      </c>
      <c r="L424" s="4">
        <f t="shared" si="11"/>
        <v>1125</v>
      </c>
      <c r="M424" s="3">
        <v>0.25</v>
      </c>
    </row>
    <row r="425" spans="2:13" x14ac:dyDescent="0.25">
      <c r="B425" t="s">
        <v>27</v>
      </c>
      <c r="C425" s="1" t="s">
        <v>20</v>
      </c>
      <c r="D425" s="2">
        <v>44920</v>
      </c>
      <c r="E425" s="5" t="s">
        <v>42</v>
      </c>
      <c r="F425" s="5" t="s">
        <v>45</v>
      </c>
      <c r="G425" s="5" t="s">
        <v>46</v>
      </c>
      <c r="H425" t="s">
        <v>32</v>
      </c>
      <c r="I425" s="4">
        <v>3200</v>
      </c>
      <c r="J425" s="5">
        <v>6</v>
      </c>
      <c r="K425" s="4">
        <f t="shared" si="10"/>
        <v>19200</v>
      </c>
      <c r="L425" s="4">
        <f t="shared" si="11"/>
        <v>3840</v>
      </c>
      <c r="M425" s="3">
        <v>0.2</v>
      </c>
    </row>
    <row r="426" spans="2:13" x14ac:dyDescent="0.25">
      <c r="B426" t="s">
        <v>27</v>
      </c>
      <c r="C426" s="1" t="s">
        <v>14</v>
      </c>
      <c r="D426" s="2">
        <v>44927</v>
      </c>
      <c r="E426" s="5" t="s">
        <v>42</v>
      </c>
      <c r="F426" s="5" t="s">
        <v>45</v>
      </c>
      <c r="G426" s="5" t="s">
        <v>46</v>
      </c>
      <c r="H426" t="s">
        <v>32</v>
      </c>
      <c r="I426" s="4">
        <v>3200</v>
      </c>
      <c r="J426" s="5">
        <v>10</v>
      </c>
      <c r="K426" s="4">
        <f t="shared" si="10"/>
        <v>32000</v>
      </c>
      <c r="L426" s="4">
        <f t="shared" si="11"/>
        <v>6400</v>
      </c>
      <c r="M426" s="3">
        <v>0.2</v>
      </c>
    </row>
    <row r="427" spans="2:13" x14ac:dyDescent="0.25">
      <c r="B427" t="s">
        <v>13</v>
      </c>
      <c r="C427" s="1" t="s">
        <v>20</v>
      </c>
      <c r="D427" s="2">
        <v>44934</v>
      </c>
      <c r="E427" s="5" t="s">
        <v>42</v>
      </c>
      <c r="F427" s="5" t="s">
        <v>45</v>
      </c>
      <c r="G427" s="5" t="s">
        <v>46</v>
      </c>
      <c r="H427" t="s">
        <v>28</v>
      </c>
      <c r="I427" s="4">
        <v>1500</v>
      </c>
      <c r="J427" s="5">
        <v>6</v>
      </c>
      <c r="K427" s="4">
        <f t="shared" si="10"/>
        <v>9000</v>
      </c>
      <c r="L427" s="4">
        <f t="shared" si="11"/>
        <v>3600</v>
      </c>
      <c r="M427" s="3">
        <v>0.4</v>
      </c>
    </row>
    <row r="428" spans="2:13" x14ac:dyDescent="0.25">
      <c r="B428" t="s">
        <v>24</v>
      </c>
      <c r="C428" s="1" t="s">
        <v>20</v>
      </c>
      <c r="D428" s="2">
        <v>44941</v>
      </c>
      <c r="E428" s="5" t="s">
        <v>42</v>
      </c>
      <c r="F428" s="5" t="s">
        <v>45</v>
      </c>
      <c r="G428" s="5" t="s">
        <v>46</v>
      </c>
      <c r="H428" t="s">
        <v>18</v>
      </c>
      <c r="I428" s="4">
        <v>8902</v>
      </c>
      <c r="J428" s="5">
        <v>6</v>
      </c>
      <c r="K428" s="4">
        <f t="shared" si="10"/>
        <v>53412</v>
      </c>
      <c r="L428" s="4">
        <f t="shared" si="11"/>
        <v>18694.199999999997</v>
      </c>
      <c r="M428" s="3">
        <v>0.35</v>
      </c>
    </row>
    <row r="429" spans="2:13" x14ac:dyDescent="0.25">
      <c r="B429" t="s">
        <v>13</v>
      </c>
      <c r="C429" s="1" t="s">
        <v>14</v>
      </c>
      <c r="D429" s="2">
        <v>44948</v>
      </c>
      <c r="E429" s="5" t="s">
        <v>42</v>
      </c>
      <c r="F429" s="5" t="s">
        <v>45</v>
      </c>
      <c r="G429" s="5" t="s">
        <v>46</v>
      </c>
      <c r="H429" t="s">
        <v>26</v>
      </c>
      <c r="I429" s="4">
        <v>1700</v>
      </c>
      <c r="J429" s="5">
        <v>2</v>
      </c>
      <c r="K429" s="4">
        <f t="shared" si="10"/>
        <v>3400</v>
      </c>
      <c r="L429" s="4">
        <f t="shared" si="11"/>
        <v>1700</v>
      </c>
      <c r="M429" s="3">
        <v>0.5</v>
      </c>
    </row>
    <row r="430" spans="2:13" x14ac:dyDescent="0.25">
      <c r="B430" t="s">
        <v>13</v>
      </c>
      <c r="C430" s="1" t="s">
        <v>20</v>
      </c>
      <c r="D430" s="2">
        <v>44955</v>
      </c>
      <c r="E430" s="5" t="s">
        <v>42</v>
      </c>
      <c r="F430" s="5" t="s">
        <v>45</v>
      </c>
      <c r="G430" s="5" t="s">
        <v>46</v>
      </c>
      <c r="H430" t="s">
        <v>30</v>
      </c>
      <c r="I430" s="4">
        <v>3400</v>
      </c>
      <c r="J430" s="5">
        <v>1</v>
      </c>
      <c r="K430" s="4">
        <f t="shared" si="10"/>
        <v>3400</v>
      </c>
      <c r="L430" s="4">
        <f t="shared" si="11"/>
        <v>1190</v>
      </c>
      <c r="M430" s="3">
        <v>0.35</v>
      </c>
    </row>
    <row r="431" spans="2:13" x14ac:dyDescent="0.25">
      <c r="B431" t="s">
        <v>24</v>
      </c>
      <c r="C431" s="1" t="s">
        <v>20</v>
      </c>
      <c r="D431" s="2">
        <v>44962</v>
      </c>
      <c r="E431" s="5" t="s">
        <v>42</v>
      </c>
      <c r="F431" s="5" t="s">
        <v>45</v>
      </c>
      <c r="G431" s="5" t="s">
        <v>46</v>
      </c>
      <c r="H431" t="s">
        <v>21</v>
      </c>
      <c r="I431" s="4">
        <v>1200</v>
      </c>
      <c r="J431" s="5">
        <v>2</v>
      </c>
      <c r="K431" s="4">
        <f t="shared" si="10"/>
        <v>2400</v>
      </c>
      <c r="L431" s="4">
        <f t="shared" si="11"/>
        <v>720</v>
      </c>
      <c r="M431" s="3">
        <v>0.3</v>
      </c>
    </row>
    <row r="432" spans="2:13" x14ac:dyDescent="0.25">
      <c r="B432" t="s">
        <v>22</v>
      </c>
      <c r="C432" s="1" t="s">
        <v>20</v>
      </c>
      <c r="D432" s="2">
        <v>44969</v>
      </c>
      <c r="E432" s="5" t="s">
        <v>42</v>
      </c>
      <c r="F432" s="5" t="s">
        <v>45</v>
      </c>
      <c r="G432" s="5" t="s">
        <v>46</v>
      </c>
      <c r="H432" t="s">
        <v>35</v>
      </c>
      <c r="I432" s="4">
        <v>4500</v>
      </c>
      <c r="J432" s="5">
        <v>5</v>
      </c>
      <c r="K432" s="4">
        <f t="shared" si="10"/>
        <v>22500</v>
      </c>
      <c r="L432" s="4">
        <f t="shared" si="11"/>
        <v>5625</v>
      </c>
      <c r="M432" s="3">
        <v>0.25</v>
      </c>
    </row>
    <row r="433" spans="2:13" x14ac:dyDescent="0.25">
      <c r="B433" t="s">
        <v>13</v>
      </c>
      <c r="C433" s="1" t="s">
        <v>20</v>
      </c>
      <c r="D433" s="2">
        <v>44976</v>
      </c>
      <c r="E433" s="5" t="s">
        <v>42</v>
      </c>
      <c r="F433" s="5" t="s">
        <v>45</v>
      </c>
      <c r="G433" s="5" t="s">
        <v>46</v>
      </c>
      <c r="H433" t="s">
        <v>21</v>
      </c>
      <c r="I433" s="4">
        <v>1200</v>
      </c>
      <c r="J433" s="5">
        <v>6</v>
      </c>
      <c r="K433" s="4">
        <f t="shared" si="10"/>
        <v>7200</v>
      </c>
      <c r="L433" s="4">
        <f t="shared" si="11"/>
        <v>2160</v>
      </c>
      <c r="M433" s="3">
        <v>0.3</v>
      </c>
    </row>
    <row r="434" spans="2:13" x14ac:dyDescent="0.25">
      <c r="B434" t="s">
        <v>34</v>
      </c>
      <c r="C434" s="1" t="s">
        <v>14</v>
      </c>
      <c r="D434" s="2">
        <v>44983</v>
      </c>
      <c r="E434" s="5" t="s">
        <v>42</v>
      </c>
      <c r="F434" s="5" t="s">
        <v>45</v>
      </c>
      <c r="G434" s="5" t="s">
        <v>46</v>
      </c>
      <c r="H434" t="s">
        <v>23</v>
      </c>
      <c r="I434" s="4">
        <v>5130</v>
      </c>
      <c r="J434" s="5">
        <v>2</v>
      </c>
      <c r="K434" s="4">
        <f t="shared" si="10"/>
        <v>10260</v>
      </c>
      <c r="L434" s="4">
        <f t="shared" si="11"/>
        <v>4104</v>
      </c>
      <c r="M434" s="3">
        <v>0.4</v>
      </c>
    </row>
    <row r="435" spans="2:13" x14ac:dyDescent="0.25">
      <c r="B435" t="s">
        <v>22</v>
      </c>
      <c r="C435" s="1" t="s">
        <v>20</v>
      </c>
      <c r="D435" s="2">
        <v>44990</v>
      </c>
      <c r="E435" s="5" t="s">
        <v>42</v>
      </c>
      <c r="F435" s="5" t="s">
        <v>45</v>
      </c>
      <c r="G435" s="5" t="s">
        <v>46</v>
      </c>
      <c r="H435" t="s">
        <v>21</v>
      </c>
      <c r="I435" s="4">
        <v>1200</v>
      </c>
      <c r="J435" s="5">
        <v>9</v>
      </c>
      <c r="K435" s="4">
        <f t="shared" si="10"/>
        <v>10800</v>
      </c>
      <c r="L435" s="4">
        <f t="shared" si="11"/>
        <v>3240</v>
      </c>
      <c r="M435" s="3">
        <v>0.3</v>
      </c>
    </row>
    <row r="436" spans="2:13" x14ac:dyDescent="0.25">
      <c r="B436" t="s">
        <v>13</v>
      </c>
      <c r="C436" s="1" t="s">
        <v>14</v>
      </c>
      <c r="D436" s="2">
        <v>44997</v>
      </c>
      <c r="E436" s="5" t="s">
        <v>42</v>
      </c>
      <c r="F436" s="5" t="s">
        <v>45</v>
      </c>
      <c r="G436" s="5" t="s">
        <v>46</v>
      </c>
      <c r="H436" t="s">
        <v>25</v>
      </c>
      <c r="I436" s="4">
        <v>300</v>
      </c>
      <c r="J436" s="5">
        <v>2</v>
      </c>
      <c r="K436" s="4">
        <f t="shared" si="10"/>
        <v>600</v>
      </c>
      <c r="L436" s="4">
        <f t="shared" si="11"/>
        <v>90</v>
      </c>
      <c r="M436" s="3">
        <v>0.15</v>
      </c>
    </row>
    <row r="437" spans="2:13" x14ac:dyDescent="0.25">
      <c r="B437" t="s">
        <v>13</v>
      </c>
      <c r="C437" s="1" t="s">
        <v>20</v>
      </c>
      <c r="D437" s="2">
        <v>45004</v>
      </c>
      <c r="E437" s="5" t="s">
        <v>42</v>
      </c>
      <c r="F437" s="5" t="s">
        <v>45</v>
      </c>
      <c r="G437" s="5" t="s">
        <v>46</v>
      </c>
      <c r="H437" t="s">
        <v>33</v>
      </c>
      <c r="I437" s="4">
        <v>4600</v>
      </c>
      <c r="J437" s="5">
        <v>8</v>
      </c>
      <c r="K437" s="4">
        <f t="shared" si="10"/>
        <v>36800</v>
      </c>
      <c r="L437" s="4">
        <f t="shared" si="11"/>
        <v>9200</v>
      </c>
      <c r="M437" s="3">
        <v>0.25</v>
      </c>
    </row>
    <row r="438" spans="2:13" x14ac:dyDescent="0.25">
      <c r="B438" t="s">
        <v>27</v>
      </c>
      <c r="C438" s="1" t="s">
        <v>20</v>
      </c>
      <c r="D438" s="2">
        <v>45011</v>
      </c>
      <c r="E438" s="5" t="s">
        <v>42</v>
      </c>
      <c r="F438" s="5" t="s">
        <v>45</v>
      </c>
      <c r="G438" s="5" t="s">
        <v>46</v>
      </c>
      <c r="H438" t="s">
        <v>30</v>
      </c>
      <c r="I438" s="4">
        <v>3400</v>
      </c>
      <c r="J438" s="5">
        <v>8</v>
      </c>
      <c r="K438" s="4">
        <f t="shared" si="10"/>
        <v>27200</v>
      </c>
      <c r="L438" s="4">
        <f t="shared" si="11"/>
        <v>9520</v>
      </c>
      <c r="M438" s="3">
        <v>0.35</v>
      </c>
    </row>
    <row r="439" spans="2:13" x14ac:dyDescent="0.25">
      <c r="B439" t="s">
        <v>13</v>
      </c>
      <c r="C439" s="1" t="s">
        <v>14</v>
      </c>
      <c r="D439" s="2">
        <v>45018</v>
      </c>
      <c r="E439" s="5" t="s">
        <v>42</v>
      </c>
      <c r="F439" s="5" t="s">
        <v>45</v>
      </c>
      <c r="G439" s="5" t="s">
        <v>46</v>
      </c>
      <c r="H439" t="s">
        <v>25</v>
      </c>
      <c r="I439" s="4">
        <v>300</v>
      </c>
      <c r="J439" s="5">
        <v>6</v>
      </c>
      <c r="K439" s="4">
        <f t="shared" si="10"/>
        <v>1800</v>
      </c>
      <c r="L439" s="4">
        <f t="shared" si="11"/>
        <v>270</v>
      </c>
      <c r="M439" s="3">
        <v>0.15</v>
      </c>
    </row>
    <row r="440" spans="2:13" x14ac:dyDescent="0.25">
      <c r="B440" t="s">
        <v>27</v>
      </c>
      <c r="C440" s="1" t="s">
        <v>14</v>
      </c>
      <c r="D440" s="2">
        <v>45025</v>
      </c>
      <c r="E440" s="5" t="s">
        <v>42</v>
      </c>
      <c r="F440" s="5" t="s">
        <v>45</v>
      </c>
      <c r="G440" s="5" t="s">
        <v>46</v>
      </c>
      <c r="H440" t="s">
        <v>30</v>
      </c>
      <c r="I440" s="4">
        <v>3400</v>
      </c>
      <c r="J440" s="5">
        <v>8</v>
      </c>
      <c r="K440" s="4">
        <f t="shared" si="10"/>
        <v>27200</v>
      </c>
      <c r="L440" s="4">
        <f t="shared" si="11"/>
        <v>9520</v>
      </c>
      <c r="M440" s="3">
        <v>0.35</v>
      </c>
    </row>
    <row r="441" spans="2:13" x14ac:dyDescent="0.25">
      <c r="B441" t="s">
        <v>13</v>
      </c>
      <c r="C441" s="1" t="s">
        <v>20</v>
      </c>
      <c r="D441" s="2">
        <v>45032</v>
      </c>
      <c r="E441" s="5" t="s">
        <v>42</v>
      </c>
      <c r="F441" s="5" t="s">
        <v>45</v>
      </c>
      <c r="G441" s="5" t="s">
        <v>46</v>
      </c>
      <c r="H441" t="s">
        <v>21</v>
      </c>
      <c r="I441" s="4">
        <v>1200</v>
      </c>
      <c r="J441" s="5">
        <v>6</v>
      </c>
      <c r="K441" s="4">
        <f t="shared" si="10"/>
        <v>7200</v>
      </c>
      <c r="L441" s="4">
        <f t="shared" si="11"/>
        <v>2160</v>
      </c>
      <c r="M441" s="3">
        <v>0.3</v>
      </c>
    </row>
    <row r="442" spans="2:13" x14ac:dyDescent="0.25">
      <c r="B442" t="s">
        <v>27</v>
      </c>
      <c r="C442" s="1" t="s">
        <v>20</v>
      </c>
      <c r="D442" s="2">
        <v>45039</v>
      </c>
      <c r="E442" s="5" t="s">
        <v>42</v>
      </c>
      <c r="F442" s="5" t="s">
        <v>45</v>
      </c>
      <c r="G442" s="5" t="s">
        <v>46</v>
      </c>
      <c r="H442" t="s">
        <v>29</v>
      </c>
      <c r="I442" s="4">
        <v>5340</v>
      </c>
      <c r="J442" s="5">
        <v>1</v>
      </c>
      <c r="K442" s="4">
        <f t="shared" si="10"/>
        <v>5340</v>
      </c>
      <c r="L442" s="4">
        <f t="shared" si="11"/>
        <v>1602</v>
      </c>
      <c r="M442" s="3">
        <v>0.3</v>
      </c>
    </row>
    <row r="443" spans="2:13" x14ac:dyDescent="0.25">
      <c r="B443" t="s">
        <v>27</v>
      </c>
      <c r="C443" s="1" t="s">
        <v>20</v>
      </c>
      <c r="D443" s="2">
        <v>45046</v>
      </c>
      <c r="E443" s="5" t="s">
        <v>42</v>
      </c>
      <c r="F443" s="5" t="s">
        <v>45</v>
      </c>
      <c r="G443" s="5" t="s">
        <v>46</v>
      </c>
      <c r="H443" t="s">
        <v>18</v>
      </c>
      <c r="I443" s="4">
        <v>8902</v>
      </c>
      <c r="J443" s="5">
        <v>7</v>
      </c>
      <c r="K443" s="4">
        <f t="shared" si="10"/>
        <v>62314</v>
      </c>
      <c r="L443" s="4">
        <f t="shared" si="11"/>
        <v>21809.899999999998</v>
      </c>
      <c r="M443" s="3">
        <v>0.35</v>
      </c>
    </row>
    <row r="444" spans="2:13" x14ac:dyDescent="0.25">
      <c r="B444" t="s">
        <v>13</v>
      </c>
      <c r="C444" s="1" t="s">
        <v>20</v>
      </c>
      <c r="D444" s="2">
        <v>45053</v>
      </c>
      <c r="E444" s="5" t="s">
        <v>42</v>
      </c>
      <c r="F444" s="5" t="s">
        <v>45</v>
      </c>
      <c r="G444" s="5" t="s">
        <v>46</v>
      </c>
      <c r="H444" t="s">
        <v>29</v>
      </c>
      <c r="I444" s="4">
        <v>5340</v>
      </c>
      <c r="J444" s="5">
        <v>6</v>
      </c>
      <c r="K444" s="4">
        <f t="shared" si="10"/>
        <v>32040</v>
      </c>
      <c r="L444" s="4">
        <f t="shared" si="11"/>
        <v>9612</v>
      </c>
      <c r="M444" s="3">
        <v>0.3</v>
      </c>
    </row>
    <row r="445" spans="2:13" x14ac:dyDescent="0.25">
      <c r="B445" t="s">
        <v>27</v>
      </c>
      <c r="C445" s="1" t="s">
        <v>20</v>
      </c>
      <c r="D445" s="2">
        <v>45060</v>
      </c>
      <c r="E445" s="5" t="s">
        <v>42</v>
      </c>
      <c r="F445" s="5" t="s">
        <v>45</v>
      </c>
      <c r="G445" s="5" t="s">
        <v>46</v>
      </c>
      <c r="H445" t="s">
        <v>19</v>
      </c>
      <c r="I445" s="4">
        <v>500</v>
      </c>
      <c r="J445" s="5">
        <v>9</v>
      </c>
      <c r="K445" s="4">
        <f t="shared" si="10"/>
        <v>4500</v>
      </c>
      <c r="L445" s="4">
        <f t="shared" si="11"/>
        <v>1125</v>
      </c>
      <c r="M445" s="3">
        <v>0.25</v>
      </c>
    </row>
    <row r="446" spans="2:13" x14ac:dyDescent="0.25">
      <c r="B446" t="s">
        <v>13</v>
      </c>
      <c r="C446" s="1" t="s">
        <v>20</v>
      </c>
      <c r="D446" s="2">
        <v>45067</v>
      </c>
      <c r="E446" s="5" t="s">
        <v>42</v>
      </c>
      <c r="F446" s="5" t="s">
        <v>45</v>
      </c>
      <c r="G446" s="5" t="s">
        <v>46</v>
      </c>
      <c r="H446" t="s">
        <v>33</v>
      </c>
      <c r="I446" s="4">
        <v>4600</v>
      </c>
      <c r="J446" s="5">
        <v>3</v>
      </c>
      <c r="K446" s="4">
        <f t="shared" si="10"/>
        <v>13800</v>
      </c>
      <c r="L446" s="4">
        <f t="shared" si="11"/>
        <v>3450</v>
      </c>
      <c r="M446" s="3">
        <v>0.25</v>
      </c>
    </row>
    <row r="447" spans="2:13" x14ac:dyDescent="0.25">
      <c r="B447" t="s">
        <v>13</v>
      </c>
      <c r="C447" s="1" t="s">
        <v>14</v>
      </c>
      <c r="D447" s="2">
        <v>45074</v>
      </c>
      <c r="E447" s="5" t="s">
        <v>42</v>
      </c>
      <c r="F447" s="5" t="s">
        <v>45</v>
      </c>
      <c r="G447" s="5" t="s">
        <v>46</v>
      </c>
      <c r="H447" t="s">
        <v>33</v>
      </c>
      <c r="I447" s="4">
        <v>4600</v>
      </c>
      <c r="J447" s="5">
        <v>8</v>
      </c>
      <c r="K447" s="4">
        <f t="shared" si="10"/>
        <v>36800</v>
      </c>
      <c r="L447" s="4">
        <f t="shared" si="11"/>
        <v>9200</v>
      </c>
      <c r="M447" s="3">
        <v>0.25</v>
      </c>
    </row>
    <row r="448" spans="2:13" x14ac:dyDescent="0.25">
      <c r="B448" t="s">
        <v>13</v>
      </c>
      <c r="C448" s="1" t="s">
        <v>20</v>
      </c>
      <c r="D448" s="2">
        <v>45081</v>
      </c>
      <c r="E448" s="5" t="s">
        <v>42</v>
      </c>
      <c r="F448" s="5" t="s">
        <v>45</v>
      </c>
      <c r="G448" s="5" t="s">
        <v>46</v>
      </c>
      <c r="H448" t="s">
        <v>32</v>
      </c>
      <c r="I448" s="4">
        <v>3200</v>
      </c>
      <c r="J448" s="5">
        <v>16</v>
      </c>
      <c r="K448" s="4">
        <f t="shared" si="10"/>
        <v>51200</v>
      </c>
      <c r="L448" s="4">
        <f t="shared" si="11"/>
        <v>10240</v>
      </c>
      <c r="M448" s="3">
        <v>0.2</v>
      </c>
    </row>
    <row r="449" spans="2:13" x14ac:dyDescent="0.25">
      <c r="B449" t="s">
        <v>27</v>
      </c>
      <c r="C449" s="1" t="s">
        <v>20</v>
      </c>
      <c r="D449" s="2">
        <v>45088</v>
      </c>
      <c r="E449" s="5" t="s">
        <v>42</v>
      </c>
      <c r="F449" s="5" t="s">
        <v>45</v>
      </c>
      <c r="G449" s="5" t="s">
        <v>46</v>
      </c>
      <c r="H449" t="s">
        <v>18</v>
      </c>
      <c r="I449" s="4">
        <v>8902</v>
      </c>
      <c r="J449" s="5">
        <v>15</v>
      </c>
      <c r="K449" s="4">
        <f t="shared" si="10"/>
        <v>133530</v>
      </c>
      <c r="L449" s="4">
        <f t="shared" si="11"/>
        <v>46735.5</v>
      </c>
      <c r="M449" s="3">
        <v>0.35</v>
      </c>
    </row>
    <row r="450" spans="2:13" x14ac:dyDescent="0.25">
      <c r="B450" t="s">
        <v>13</v>
      </c>
      <c r="C450" s="1" t="s">
        <v>14</v>
      </c>
      <c r="D450" s="2">
        <v>45095</v>
      </c>
      <c r="E450" s="5" t="s">
        <v>42</v>
      </c>
      <c r="F450" s="5" t="s">
        <v>45</v>
      </c>
      <c r="G450" s="5" t="s">
        <v>46</v>
      </c>
      <c r="H450" t="s">
        <v>21</v>
      </c>
      <c r="I450" s="4">
        <v>1200</v>
      </c>
      <c r="J450" s="5">
        <v>5</v>
      </c>
      <c r="K450" s="4">
        <f t="shared" si="10"/>
        <v>6000</v>
      </c>
      <c r="L450" s="4">
        <f t="shared" si="11"/>
        <v>1800</v>
      </c>
      <c r="M450" s="3">
        <v>0.3</v>
      </c>
    </row>
    <row r="451" spans="2:13" x14ac:dyDescent="0.25">
      <c r="B451" t="s">
        <v>27</v>
      </c>
      <c r="C451" s="1" t="s">
        <v>20</v>
      </c>
      <c r="D451" s="2">
        <v>45102</v>
      </c>
      <c r="E451" s="5" t="s">
        <v>42</v>
      </c>
      <c r="F451" s="5" t="s">
        <v>45</v>
      </c>
      <c r="G451" s="5" t="s">
        <v>46</v>
      </c>
      <c r="H451" t="s">
        <v>29</v>
      </c>
      <c r="I451" s="4">
        <v>5340</v>
      </c>
      <c r="J451" s="5">
        <v>5</v>
      </c>
      <c r="K451" s="4">
        <f t="shared" ref="K451:K482" si="12">I451*J451</f>
        <v>26700</v>
      </c>
      <c r="L451" s="4">
        <f t="shared" ref="L451:L482" si="13">K451*M451</f>
        <v>8010</v>
      </c>
      <c r="M451" s="3">
        <v>0.3</v>
      </c>
    </row>
    <row r="452" spans="2:13" x14ac:dyDescent="0.25">
      <c r="B452" t="s">
        <v>13</v>
      </c>
      <c r="C452" s="1" t="s">
        <v>20</v>
      </c>
      <c r="D452" s="2">
        <v>45109</v>
      </c>
      <c r="E452" s="5" t="s">
        <v>42</v>
      </c>
      <c r="F452" s="5" t="s">
        <v>45</v>
      </c>
      <c r="G452" s="5" t="s">
        <v>46</v>
      </c>
      <c r="H452" t="s">
        <v>30</v>
      </c>
      <c r="I452" s="4">
        <v>3400</v>
      </c>
      <c r="J452" s="5">
        <v>5</v>
      </c>
      <c r="K452" s="4">
        <f t="shared" si="12"/>
        <v>17000</v>
      </c>
      <c r="L452" s="4">
        <f t="shared" si="13"/>
        <v>5950</v>
      </c>
      <c r="M452" s="3">
        <v>0.35</v>
      </c>
    </row>
    <row r="453" spans="2:13" x14ac:dyDescent="0.25">
      <c r="B453" t="s">
        <v>13</v>
      </c>
      <c r="C453" s="1" t="s">
        <v>20</v>
      </c>
      <c r="D453" s="2">
        <v>45116</v>
      </c>
      <c r="E453" s="5" t="s">
        <v>42</v>
      </c>
      <c r="F453" s="5" t="s">
        <v>45</v>
      </c>
      <c r="G453" s="5" t="s">
        <v>46</v>
      </c>
      <c r="H453" t="s">
        <v>25</v>
      </c>
      <c r="I453" s="4">
        <v>300</v>
      </c>
      <c r="J453" s="5">
        <v>2</v>
      </c>
      <c r="K453" s="4">
        <f t="shared" si="12"/>
        <v>600</v>
      </c>
      <c r="L453" s="4">
        <f t="shared" si="13"/>
        <v>90</v>
      </c>
      <c r="M453" s="3">
        <v>0.15</v>
      </c>
    </row>
    <row r="454" spans="2:13" x14ac:dyDescent="0.25">
      <c r="B454" t="s">
        <v>13</v>
      </c>
      <c r="C454" s="1" t="s">
        <v>20</v>
      </c>
      <c r="D454" s="2">
        <v>45123</v>
      </c>
      <c r="E454" s="5" t="s">
        <v>42</v>
      </c>
      <c r="F454" s="5" t="s">
        <v>45</v>
      </c>
      <c r="G454" s="5" t="s">
        <v>46</v>
      </c>
      <c r="H454" t="s">
        <v>19</v>
      </c>
      <c r="I454" s="4">
        <v>500</v>
      </c>
      <c r="J454" s="5">
        <v>5</v>
      </c>
      <c r="K454" s="4">
        <f t="shared" si="12"/>
        <v>2500</v>
      </c>
      <c r="L454" s="4">
        <f t="shared" si="13"/>
        <v>625</v>
      </c>
      <c r="M454" s="3">
        <v>0.25</v>
      </c>
    </row>
    <row r="455" spans="2:13" x14ac:dyDescent="0.25">
      <c r="B455" t="s">
        <v>22</v>
      </c>
      <c r="C455" s="1" t="s">
        <v>20</v>
      </c>
      <c r="D455" s="2">
        <v>45130</v>
      </c>
      <c r="E455" s="5" t="s">
        <v>42</v>
      </c>
      <c r="F455" s="5" t="s">
        <v>45</v>
      </c>
      <c r="G455" s="5" t="s">
        <v>46</v>
      </c>
      <c r="H455" t="s">
        <v>31</v>
      </c>
      <c r="I455" s="4">
        <v>5300</v>
      </c>
      <c r="J455" s="5">
        <v>3</v>
      </c>
      <c r="K455" s="4">
        <f t="shared" si="12"/>
        <v>15900</v>
      </c>
      <c r="L455" s="4">
        <f t="shared" si="13"/>
        <v>4770</v>
      </c>
      <c r="M455" s="3">
        <v>0.3</v>
      </c>
    </row>
    <row r="456" spans="2:13" x14ac:dyDescent="0.25">
      <c r="B456" t="s">
        <v>27</v>
      </c>
      <c r="C456" s="1" t="s">
        <v>20</v>
      </c>
      <c r="D456" s="2">
        <v>45137</v>
      </c>
      <c r="E456" s="5" t="s">
        <v>42</v>
      </c>
      <c r="F456" s="5" t="s">
        <v>45</v>
      </c>
      <c r="G456" s="5" t="s">
        <v>46</v>
      </c>
      <c r="H456" t="s">
        <v>32</v>
      </c>
      <c r="I456" s="4">
        <v>3200</v>
      </c>
      <c r="J456" s="5">
        <v>8</v>
      </c>
      <c r="K456" s="4">
        <f t="shared" si="12"/>
        <v>25600</v>
      </c>
      <c r="L456" s="4">
        <f t="shared" si="13"/>
        <v>5120</v>
      </c>
      <c r="M456" s="3">
        <v>0.2</v>
      </c>
    </row>
    <row r="457" spans="2:13" x14ac:dyDescent="0.25">
      <c r="B457" t="s">
        <v>13</v>
      </c>
      <c r="C457" s="1" t="s">
        <v>14</v>
      </c>
      <c r="D457" s="2">
        <v>45144</v>
      </c>
      <c r="E457" s="5" t="s">
        <v>42</v>
      </c>
      <c r="F457" s="5" t="s">
        <v>45</v>
      </c>
      <c r="G457" s="5" t="s">
        <v>46</v>
      </c>
      <c r="H457" t="s">
        <v>32</v>
      </c>
      <c r="I457" s="4">
        <v>3200</v>
      </c>
      <c r="J457" s="5">
        <v>7</v>
      </c>
      <c r="K457" s="4">
        <f t="shared" si="12"/>
        <v>22400</v>
      </c>
      <c r="L457" s="4">
        <f t="shared" si="13"/>
        <v>4480</v>
      </c>
      <c r="M457" s="3">
        <v>0.2</v>
      </c>
    </row>
    <row r="458" spans="2:13" x14ac:dyDescent="0.25">
      <c r="B458" t="s">
        <v>34</v>
      </c>
      <c r="C458" s="1" t="s">
        <v>20</v>
      </c>
      <c r="D458" s="2">
        <v>45151</v>
      </c>
      <c r="E458" s="5" t="s">
        <v>42</v>
      </c>
      <c r="F458" s="5" t="s">
        <v>45</v>
      </c>
      <c r="G458" s="5" t="s">
        <v>46</v>
      </c>
      <c r="H458" t="s">
        <v>33</v>
      </c>
      <c r="I458" s="4">
        <v>4600</v>
      </c>
      <c r="J458" s="5">
        <v>8</v>
      </c>
      <c r="K458" s="4">
        <f t="shared" si="12"/>
        <v>36800</v>
      </c>
      <c r="L458" s="4">
        <f t="shared" si="13"/>
        <v>9200</v>
      </c>
      <c r="M458" s="3">
        <v>0.25</v>
      </c>
    </row>
    <row r="459" spans="2:13" x14ac:dyDescent="0.25">
      <c r="B459" t="s">
        <v>24</v>
      </c>
      <c r="C459" s="1" t="s">
        <v>20</v>
      </c>
      <c r="D459" s="2">
        <v>45158</v>
      </c>
      <c r="E459" s="5" t="s">
        <v>42</v>
      </c>
      <c r="F459" s="5" t="s">
        <v>45</v>
      </c>
      <c r="G459" s="5" t="s">
        <v>46</v>
      </c>
      <c r="H459" t="s">
        <v>23</v>
      </c>
      <c r="I459" s="4">
        <v>5130</v>
      </c>
      <c r="J459" s="5">
        <v>12</v>
      </c>
      <c r="K459" s="4">
        <f t="shared" si="12"/>
        <v>61560</v>
      </c>
      <c r="L459" s="4">
        <f t="shared" si="13"/>
        <v>24624</v>
      </c>
      <c r="M459" s="3">
        <v>0.4</v>
      </c>
    </row>
    <row r="460" spans="2:13" x14ac:dyDescent="0.25">
      <c r="B460" t="s">
        <v>27</v>
      </c>
      <c r="C460" s="1" t="s">
        <v>20</v>
      </c>
      <c r="D460" s="2">
        <v>45165</v>
      </c>
      <c r="E460" s="5" t="s">
        <v>42</v>
      </c>
      <c r="F460" s="5" t="s">
        <v>45</v>
      </c>
      <c r="G460" s="5" t="s">
        <v>46</v>
      </c>
      <c r="H460" t="s">
        <v>21</v>
      </c>
      <c r="I460" s="4">
        <v>1200</v>
      </c>
      <c r="J460" s="5">
        <v>9</v>
      </c>
      <c r="K460" s="4">
        <f t="shared" si="12"/>
        <v>10800</v>
      </c>
      <c r="L460" s="4">
        <f t="shared" si="13"/>
        <v>3240</v>
      </c>
      <c r="M460" s="3">
        <v>0.3</v>
      </c>
    </row>
    <row r="461" spans="2:13" x14ac:dyDescent="0.25">
      <c r="B461" t="s">
        <v>27</v>
      </c>
      <c r="C461" s="1" t="s">
        <v>14</v>
      </c>
      <c r="D461" s="2">
        <v>44562</v>
      </c>
      <c r="E461" s="5" t="s">
        <v>42</v>
      </c>
      <c r="F461" s="5" t="s">
        <v>47</v>
      </c>
      <c r="G461" s="5" t="s">
        <v>48</v>
      </c>
      <c r="H461" t="s">
        <v>26</v>
      </c>
      <c r="I461" s="4">
        <v>1700</v>
      </c>
      <c r="J461" s="5">
        <v>7</v>
      </c>
      <c r="K461" s="4">
        <f t="shared" si="12"/>
        <v>11900</v>
      </c>
      <c r="L461" s="4">
        <f t="shared" si="13"/>
        <v>5950</v>
      </c>
      <c r="M461" s="3">
        <v>0.5</v>
      </c>
    </row>
    <row r="462" spans="2:13" x14ac:dyDescent="0.25">
      <c r="B462" t="s">
        <v>22</v>
      </c>
      <c r="C462" s="1" t="s">
        <v>20</v>
      </c>
      <c r="D462" s="2">
        <v>44577</v>
      </c>
      <c r="E462" s="5" t="s">
        <v>42</v>
      </c>
      <c r="F462" s="5" t="s">
        <v>47</v>
      </c>
      <c r="G462" s="5" t="s">
        <v>48</v>
      </c>
      <c r="H462" t="s">
        <v>28</v>
      </c>
      <c r="I462" s="4">
        <v>1500</v>
      </c>
      <c r="J462" s="5">
        <v>3</v>
      </c>
      <c r="K462" s="4">
        <f t="shared" si="12"/>
        <v>4500</v>
      </c>
      <c r="L462" s="4">
        <f t="shared" si="13"/>
        <v>1800</v>
      </c>
      <c r="M462" s="3">
        <v>0.4</v>
      </c>
    </row>
    <row r="463" spans="2:13" x14ac:dyDescent="0.25">
      <c r="B463" t="s">
        <v>24</v>
      </c>
      <c r="C463" s="1" t="s">
        <v>14</v>
      </c>
      <c r="D463" s="2">
        <v>44584</v>
      </c>
      <c r="E463" s="5" t="s">
        <v>42</v>
      </c>
      <c r="F463" s="5" t="s">
        <v>47</v>
      </c>
      <c r="G463" s="5" t="s">
        <v>48</v>
      </c>
      <c r="H463" t="s">
        <v>26</v>
      </c>
      <c r="I463" s="4">
        <v>1700</v>
      </c>
      <c r="J463" s="5">
        <v>6</v>
      </c>
      <c r="K463" s="4">
        <f t="shared" si="12"/>
        <v>10200</v>
      </c>
      <c r="L463" s="4">
        <f t="shared" si="13"/>
        <v>5100</v>
      </c>
      <c r="M463" s="3">
        <v>0.5</v>
      </c>
    </row>
    <row r="464" spans="2:13" x14ac:dyDescent="0.25">
      <c r="B464" t="s">
        <v>24</v>
      </c>
      <c r="C464" s="1" t="s">
        <v>14</v>
      </c>
      <c r="D464" s="2">
        <v>44591</v>
      </c>
      <c r="E464" s="5" t="s">
        <v>42</v>
      </c>
      <c r="F464" s="5" t="s">
        <v>47</v>
      </c>
      <c r="G464" s="5" t="s">
        <v>48</v>
      </c>
      <c r="H464" t="s">
        <v>35</v>
      </c>
      <c r="I464" s="4">
        <v>4500</v>
      </c>
      <c r="J464" s="5">
        <v>11</v>
      </c>
      <c r="K464" s="4">
        <f t="shared" si="12"/>
        <v>49500</v>
      </c>
      <c r="L464" s="4">
        <f t="shared" si="13"/>
        <v>12375</v>
      </c>
      <c r="M464" s="3">
        <v>0.25</v>
      </c>
    </row>
    <row r="465" spans="2:13" x14ac:dyDescent="0.25">
      <c r="B465" t="s">
        <v>27</v>
      </c>
      <c r="C465" s="1" t="s">
        <v>20</v>
      </c>
      <c r="D465" s="2">
        <v>44598</v>
      </c>
      <c r="E465" s="5" t="s">
        <v>42</v>
      </c>
      <c r="F465" s="5" t="s">
        <v>47</v>
      </c>
      <c r="G465" s="5" t="s">
        <v>48</v>
      </c>
      <c r="H465" t="s">
        <v>33</v>
      </c>
      <c r="I465" s="4">
        <v>4600</v>
      </c>
      <c r="J465" s="5">
        <v>5</v>
      </c>
      <c r="K465" s="4">
        <f t="shared" si="12"/>
        <v>23000</v>
      </c>
      <c r="L465" s="4">
        <f t="shared" si="13"/>
        <v>5750</v>
      </c>
      <c r="M465" s="3">
        <v>0.25</v>
      </c>
    </row>
    <row r="466" spans="2:13" x14ac:dyDescent="0.25">
      <c r="B466" t="s">
        <v>22</v>
      </c>
      <c r="C466" s="1" t="s">
        <v>20</v>
      </c>
      <c r="D466" s="2">
        <v>44605</v>
      </c>
      <c r="E466" s="5" t="s">
        <v>42</v>
      </c>
      <c r="F466" s="5" t="s">
        <v>47</v>
      </c>
      <c r="G466" s="5" t="s">
        <v>48</v>
      </c>
      <c r="H466" t="s">
        <v>29</v>
      </c>
      <c r="I466" s="4">
        <v>5340</v>
      </c>
      <c r="J466" s="5">
        <v>1</v>
      </c>
      <c r="K466" s="4">
        <f t="shared" si="12"/>
        <v>5340</v>
      </c>
      <c r="L466" s="4">
        <f t="shared" si="13"/>
        <v>1602</v>
      </c>
      <c r="M466" s="3">
        <v>0.3</v>
      </c>
    </row>
    <row r="467" spans="2:13" x14ac:dyDescent="0.25">
      <c r="B467" t="s">
        <v>13</v>
      </c>
      <c r="C467" s="1" t="s">
        <v>20</v>
      </c>
      <c r="D467" s="2">
        <v>44612</v>
      </c>
      <c r="E467" s="5" t="s">
        <v>42</v>
      </c>
      <c r="F467" s="5" t="s">
        <v>47</v>
      </c>
      <c r="G467" s="5" t="s">
        <v>48</v>
      </c>
      <c r="H467" t="s">
        <v>28</v>
      </c>
      <c r="I467" s="4">
        <v>1500</v>
      </c>
      <c r="J467" s="5">
        <v>5</v>
      </c>
      <c r="K467" s="4">
        <f t="shared" si="12"/>
        <v>7500</v>
      </c>
      <c r="L467" s="4">
        <f t="shared" si="13"/>
        <v>3000</v>
      </c>
      <c r="M467" s="3">
        <v>0.4</v>
      </c>
    </row>
    <row r="468" spans="2:13" x14ac:dyDescent="0.25">
      <c r="B468" t="s">
        <v>13</v>
      </c>
      <c r="C468" s="1" t="s">
        <v>20</v>
      </c>
      <c r="D468" s="2">
        <v>44619</v>
      </c>
      <c r="E468" s="5" t="s">
        <v>42</v>
      </c>
      <c r="F468" s="5" t="s">
        <v>47</v>
      </c>
      <c r="G468" s="5" t="s">
        <v>48</v>
      </c>
      <c r="H468" t="s">
        <v>33</v>
      </c>
      <c r="I468" s="4">
        <v>4600</v>
      </c>
      <c r="J468" s="5">
        <v>12</v>
      </c>
      <c r="K468" s="4">
        <f t="shared" si="12"/>
        <v>55200</v>
      </c>
      <c r="L468" s="4">
        <f t="shared" si="13"/>
        <v>13800</v>
      </c>
      <c r="M468" s="3">
        <v>0.25</v>
      </c>
    </row>
    <row r="469" spans="2:13" x14ac:dyDescent="0.25">
      <c r="B469" t="s">
        <v>22</v>
      </c>
      <c r="C469" s="1" t="s">
        <v>14</v>
      </c>
      <c r="D469" s="2">
        <v>44626</v>
      </c>
      <c r="E469" s="5" t="s">
        <v>42</v>
      </c>
      <c r="F469" s="5" t="s">
        <v>47</v>
      </c>
      <c r="G469" s="5" t="s">
        <v>48</v>
      </c>
      <c r="H469" t="s">
        <v>18</v>
      </c>
      <c r="I469" s="4">
        <v>8902</v>
      </c>
      <c r="J469" s="5">
        <v>5</v>
      </c>
      <c r="K469" s="4">
        <f t="shared" si="12"/>
        <v>44510</v>
      </c>
      <c r="L469" s="4">
        <f t="shared" si="13"/>
        <v>15578.499999999998</v>
      </c>
      <c r="M469" s="3">
        <v>0.35</v>
      </c>
    </row>
    <row r="470" spans="2:13" x14ac:dyDescent="0.25">
      <c r="B470" t="s">
        <v>13</v>
      </c>
      <c r="C470" s="1" t="s">
        <v>20</v>
      </c>
      <c r="D470" s="2">
        <v>44633</v>
      </c>
      <c r="E470" s="5" t="s">
        <v>42</v>
      </c>
      <c r="F470" s="5" t="s">
        <v>47</v>
      </c>
      <c r="G470" s="5" t="s">
        <v>48</v>
      </c>
      <c r="H470" t="s">
        <v>33</v>
      </c>
      <c r="I470" s="4">
        <v>4600</v>
      </c>
      <c r="J470" s="5">
        <v>10</v>
      </c>
      <c r="K470" s="4">
        <f t="shared" si="12"/>
        <v>46000</v>
      </c>
      <c r="L470" s="4">
        <f t="shared" si="13"/>
        <v>11500</v>
      </c>
      <c r="M470" s="3">
        <v>0.25</v>
      </c>
    </row>
    <row r="471" spans="2:13" x14ac:dyDescent="0.25">
      <c r="B471" t="s">
        <v>13</v>
      </c>
      <c r="C471" s="1" t="s">
        <v>20</v>
      </c>
      <c r="D471" s="2">
        <v>44640</v>
      </c>
      <c r="E471" s="5" t="s">
        <v>42</v>
      </c>
      <c r="F471" s="5" t="s">
        <v>47</v>
      </c>
      <c r="G471" s="5" t="s">
        <v>48</v>
      </c>
      <c r="H471" t="s">
        <v>25</v>
      </c>
      <c r="I471" s="4">
        <v>300</v>
      </c>
      <c r="J471" s="5">
        <v>4</v>
      </c>
      <c r="K471" s="4">
        <f t="shared" si="12"/>
        <v>1200</v>
      </c>
      <c r="L471" s="4">
        <f t="shared" si="13"/>
        <v>180</v>
      </c>
      <c r="M471" s="3">
        <v>0.15</v>
      </c>
    </row>
    <row r="472" spans="2:13" x14ac:dyDescent="0.25">
      <c r="B472" t="s">
        <v>13</v>
      </c>
      <c r="C472" s="1" t="s">
        <v>14</v>
      </c>
      <c r="D472" s="2">
        <v>44647</v>
      </c>
      <c r="E472" s="5" t="s">
        <v>42</v>
      </c>
      <c r="F472" s="5" t="s">
        <v>47</v>
      </c>
      <c r="G472" s="5" t="s">
        <v>48</v>
      </c>
      <c r="H472" t="s">
        <v>32</v>
      </c>
      <c r="I472" s="4">
        <v>3200</v>
      </c>
      <c r="J472" s="5">
        <v>1</v>
      </c>
      <c r="K472" s="4">
        <f t="shared" si="12"/>
        <v>3200</v>
      </c>
      <c r="L472" s="4">
        <f t="shared" si="13"/>
        <v>640</v>
      </c>
      <c r="M472" s="3">
        <v>0.2</v>
      </c>
    </row>
    <row r="473" spans="2:13" x14ac:dyDescent="0.25">
      <c r="B473" t="s">
        <v>34</v>
      </c>
      <c r="C473" s="1" t="s">
        <v>14</v>
      </c>
      <c r="D473" s="2">
        <v>44654</v>
      </c>
      <c r="E473" s="5" t="s">
        <v>42</v>
      </c>
      <c r="F473" s="5" t="s">
        <v>47</v>
      </c>
      <c r="G473" s="5" t="s">
        <v>48</v>
      </c>
      <c r="H473" t="s">
        <v>23</v>
      </c>
      <c r="I473" s="4">
        <v>5130</v>
      </c>
      <c r="J473" s="5">
        <v>11</v>
      </c>
      <c r="K473" s="4">
        <f t="shared" si="12"/>
        <v>56430</v>
      </c>
      <c r="L473" s="4">
        <f t="shared" si="13"/>
        <v>22572</v>
      </c>
      <c r="M473" s="3">
        <v>0.4</v>
      </c>
    </row>
    <row r="474" spans="2:13" x14ac:dyDescent="0.25">
      <c r="B474" t="s">
        <v>13</v>
      </c>
      <c r="C474" s="1" t="s">
        <v>20</v>
      </c>
      <c r="D474" s="2">
        <v>44661</v>
      </c>
      <c r="E474" s="5" t="s">
        <v>42</v>
      </c>
      <c r="F474" s="5" t="s">
        <v>47</v>
      </c>
      <c r="G474" s="5" t="s">
        <v>48</v>
      </c>
      <c r="H474" t="s">
        <v>33</v>
      </c>
      <c r="I474" s="4">
        <v>4600</v>
      </c>
      <c r="J474" s="5">
        <v>4</v>
      </c>
      <c r="K474" s="4">
        <f t="shared" si="12"/>
        <v>18400</v>
      </c>
      <c r="L474" s="4">
        <f t="shared" si="13"/>
        <v>4600</v>
      </c>
      <c r="M474" s="3">
        <v>0.25</v>
      </c>
    </row>
    <row r="475" spans="2:13" x14ac:dyDescent="0.25">
      <c r="B475" t="s">
        <v>13</v>
      </c>
      <c r="C475" s="1" t="s">
        <v>20</v>
      </c>
      <c r="D475" s="2">
        <v>44668</v>
      </c>
      <c r="E475" s="5" t="s">
        <v>42</v>
      </c>
      <c r="F475" s="5" t="s">
        <v>47</v>
      </c>
      <c r="G475" s="5" t="s">
        <v>48</v>
      </c>
      <c r="H475" t="s">
        <v>28</v>
      </c>
      <c r="I475" s="4">
        <v>1500</v>
      </c>
      <c r="J475" s="5">
        <v>11</v>
      </c>
      <c r="K475" s="4">
        <f t="shared" si="12"/>
        <v>16500</v>
      </c>
      <c r="L475" s="4">
        <f t="shared" si="13"/>
        <v>6600</v>
      </c>
      <c r="M475" s="3">
        <v>0.4</v>
      </c>
    </row>
    <row r="476" spans="2:13" x14ac:dyDescent="0.25">
      <c r="B476" t="s">
        <v>13</v>
      </c>
      <c r="C476" s="1" t="s">
        <v>20</v>
      </c>
      <c r="D476" s="2">
        <v>44675</v>
      </c>
      <c r="E476" s="5" t="s">
        <v>42</v>
      </c>
      <c r="F476" s="5" t="s">
        <v>47</v>
      </c>
      <c r="G476" s="5" t="s">
        <v>48</v>
      </c>
      <c r="H476" t="s">
        <v>31</v>
      </c>
      <c r="I476" s="4">
        <v>5300</v>
      </c>
      <c r="J476" s="5">
        <v>4</v>
      </c>
      <c r="K476" s="4">
        <f t="shared" si="12"/>
        <v>21200</v>
      </c>
      <c r="L476" s="4">
        <f t="shared" si="13"/>
        <v>6360</v>
      </c>
      <c r="M476" s="3">
        <v>0.3</v>
      </c>
    </row>
    <row r="477" spans="2:13" x14ac:dyDescent="0.25">
      <c r="B477" t="s">
        <v>13</v>
      </c>
      <c r="C477" s="1" t="s">
        <v>14</v>
      </c>
      <c r="D477" s="2">
        <v>44682</v>
      </c>
      <c r="E477" s="5" t="s">
        <v>42</v>
      </c>
      <c r="F477" s="5" t="s">
        <v>47</v>
      </c>
      <c r="G477" s="5" t="s">
        <v>48</v>
      </c>
      <c r="H477" t="s">
        <v>18</v>
      </c>
      <c r="I477" s="4">
        <v>8902</v>
      </c>
      <c r="J477" s="5">
        <v>6</v>
      </c>
      <c r="K477" s="4">
        <f t="shared" si="12"/>
        <v>53412</v>
      </c>
      <c r="L477" s="4">
        <f t="shared" si="13"/>
        <v>18694.199999999997</v>
      </c>
      <c r="M477" s="3">
        <v>0.35</v>
      </c>
    </row>
    <row r="478" spans="2:13" x14ac:dyDescent="0.25">
      <c r="B478" t="s">
        <v>13</v>
      </c>
      <c r="C478" s="1" t="s">
        <v>14</v>
      </c>
      <c r="D478" s="2">
        <v>44689</v>
      </c>
      <c r="E478" s="5" t="s">
        <v>42</v>
      </c>
      <c r="F478" s="5" t="s">
        <v>47</v>
      </c>
      <c r="G478" s="5" t="s">
        <v>48</v>
      </c>
      <c r="H478" t="s">
        <v>21</v>
      </c>
      <c r="I478" s="4">
        <v>1200</v>
      </c>
      <c r="J478" s="5">
        <v>1</v>
      </c>
      <c r="K478" s="4">
        <f t="shared" si="12"/>
        <v>1200</v>
      </c>
      <c r="L478" s="4">
        <f t="shared" si="13"/>
        <v>360</v>
      </c>
      <c r="M478" s="3">
        <v>0.3</v>
      </c>
    </row>
    <row r="479" spans="2:13" x14ac:dyDescent="0.25">
      <c r="B479" t="s">
        <v>34</v>
      </c>
      <c r="C479" s="1" t="s">
        <v>20</v>
      </c>
      <c r="D479" s="2">
        <v>44696</v>
      </c>
      <c r="E479" s="5" t="s">
        <v>42</v>
      </c>
      <c r="F479" s="5" t="s">
        <v>47</v>
      </c>
      <c r="G479" s="5" t="s">
        <v>48</v>
      </c>
      <c r="H479" t="s">
        <v>23</v>
      </c>
      <c r="I479" s="4">
        <v>5130</v>
      </c>
      <c r="J479" s="5">
        <v>7</v>
      </c>
      <c r="K479" s="4">
        <f t="shared" si="12"/>
        <v>35910</v>
      </c>
      <c r="L479" s="4">
        <f t="shared" si="13"/>
        <v>14364</v>
      </c>
      <c r="M479" s="3">
        <v>0.4</v>
      </c>
    </row>
    <row r="480" spans="2:13" x14ac:dyDescent="0.25">
      <c r="B480" t="s">
        <v>13</v>
      </c>
      <c r="C480" s="1" t="s">
        <v>20</v>
      </c>
      <c r="D480" s="2">
        <v>44703</v>
      </c>
      <c r="E480" s="5" t="s">
        <v>42</v>
      </c>
      <c r="F480" s="5" t="s">
        <v>47</v>
      </c>
      <c r="G480" s="5" t="s">
        <v>48</v>
      </c>
      <c r="H480" t="s">
        <v>28</v>
      </c>
      <c r="I480" s="4">
        <v>1500</v>
      </c>
      <c r="J480" s="5">
        <v>4</v>
      </c>
      <c r="K480" s="4">
        <f t="shared" si="12"/>
        <v>6000</v>
      </c>
      <c r="L480" s="4">
        <f t="shared" si="13"/>
        <v>2400</v>
      </c>
      <c r="M480" s="3">
        <v>0.4</v>
      </c>
    </row>
    <row r="481" spans="2:13" x14ac:dyDescent="0.25">
      <c r="B481" t="s">
        <v>27</v>
      </c>
      <c r="C481" s="1" t="s">
        <v>20</v>
      </c>
      <c r="D481" s="2">
        <v>44710</v>
      </c>
      <c r="E481" s="5" t="s">
        <v>42</v>
      </c>
      <c r="F481" s="5" t="s">
        <v>47</v>
      </c>
      <c r="G481" s="5" t="s">
        <v>48</v>
      </c>
      <c r="H481" t="s">
        <v>23</v>
      </c>
      <c r="I481" s="4">
        <v>5130</v>
      </c>
      <c r="J481" s="5">
        <v>4</v>
      </c>
      <c r="K481" s="4">
        <f t="shared" si="12"/>
        <v>20520</v>
      </c>
      <c r="L481" s="4">
        <f t="shared" si="13"/>
        <v>8208</v>
      </c>
      <c r="M481" s="3">
        <v>0.4</v>
      </c>
    </row>
    <row r="482" spans="2:13" x14ac:dyDescent="0.25">
      <c r="B482" t="s">
        <v>27</v>
      </c>
      <c r="C482" s="1" t="s">
        <v>20</v>
      </c>
      <c r="D482" s="2">
        <v>44717</v>
      </c>
      <c r="E482" s="5" t="s">
        <v>42</v>
      </c>
      <c r="F482" s="5" t="s">
        <v>47</v>
      </c>
      <c r="G482" s="5" t="s">
        <v>48</v>
      </c>
      <c r="H482" t="s">
        <v>35</v>
      </c>
      <c r="I482" s="4">
        <v>4500</v>
      </c>
      <c r="J482" s="5">
        <v>2</v>
      </c>
      <c r="K482" s="4">
        <f t="shared" si="12"/>
        <v>9000</v>
      </c>
      <c r="L482" s="4">
        <f t="shared" si="13"/>
        <v>2250</v>
      </c>
      <c r="M482" s="3">
        <v>0.25</v>
      </c>
    </row>
    <row r="483" spans="2:13" x14ac:dyDescent="0.25">
      <c r="B483" t="s">
        <v>13</v>
      </c>
      <c r="C483" s="1" t="s">
        <v>14</v>
      </c>
      <c r="D483" s="2">
        <v>44724</v>
      </c>
      <c r="E483" s="5" t="s">
        <v>42</v>
      </c>
      <c r="F483" s="5" t="s">
        <v>47</v>
      </c>
      <c r="G483" s="5" t="s">
        <v>48</v>
      </c>
      <c r="H483" t="s">
        <v>31</v>
      </c>
      <c r="I483" s="4">
        <v>5300</v>
      </c>
      <c r="J483" s="5">
        <v>2</v>
      </c>
      <c r="K483" s="4">
        <f t="shared" ref="K483:K514" si="14">I483*J483</f>
        <v>10600</v>
      </c>
      <c r="L483" s="4">
        <f t="shared" ref="L483:L514" si="15">K483*M483</f>
        <v>3180</v>
      </c>
      <c r="M483" s="3">
        <v>0.3</v>
      </c>
    </row>
    <row r="484" spans="2:13" x14ac:dyDescent="0.25">
      <c r="B484" t="s">
        <v>13</v>
      </c>
      <c r="C484" s="1" t="s">
        <v>20</v>
      </c>
      <c r="D484" s="2">
        <v>44731</v>
      </c>
      <c r="E484" s="5" t="s">
        <v>42</v>
      </c>
      <c r="F484" s="5" t="s">
        <v>47</v>
      </c>
      <c r="G484" s="5" t="s">
        <v>48</v>
      </c>
      <c r="H484" t="s">
        <v>25</v>
      </c>
      <c r="I484" s="4">
        <v>300</v>
      </c>
      <c r="J484" s="5">
        <v>2</v>
      </c>
      <c r="K484" s="4">
        <f t="shared" si="14"/>
        <v>600</v>
      </c>
      <c r="L484" s="4">
        <f t="shared" si="15"/>
        <v>90</v>
      </c>
      <c r="M484" s="3">
        <v>0.15</v>
      </c>
    </row>
    <row r="485" spans="2:13" x14ac:dyDescent="0.25">
      <c r="B485" t="s">
        <v>34</v>
      </c>
      <c r="C485" s="1" t="s">
        <v>14</v>
      </c>
      <c r="D485" s="2">
        <v>44738</v>
      </c>
      <c r="E485" s="5" t="s">
        <v>42</v>
      </c>
      <c r="F485" s="5" t="s">
        <v>47</v>
      </c>
      <c r="G485" s="5" t="s">
        <v>48</v>
      </c>
      <c r="H485" t="s">
        <v>19</v>
      </c>
      <c r="I485" s="4">
        <v>500</v>
      </c>
      <c r="J485" s="5">
        <v>12</v>
      </c>
      <c r="K485" s="4">
        <f t="shared" si="14"/>
        <v>6000</v>
      </c>
      <c r="L485" s="4">
        <f t="shared" si="15"/>
        <v>1500</v>
      </c>
      <c r="M485" s="3">
        <v>0.25</v>
      </c>
    </row>
    <row r="486" spans="2:13" x14ac:dyDescent="0.25">
      <c r="B486" t="s">
        <v>24</v>
      </c>
      <c r="C486" s="1" t="s">
        <v>14</v>
      </c>
      <c r="D486" s="2">
        <v>44745</v>
      </c>
      <c r="E486" s="5" t="s">
        <v>42</v>
      </c>
      <c r="F486" s="5" t="s">
        <v>47</v>
      </c>
      <c r="G486" s="5" t="s">
        <v>48</v>
      </c>
      <c r="H486" t="s">
        <v>25</v>
      </c>
      <c r="I486" s="4">
        <v>300</v>
      </c>
      <c r="J486" s="5">
        <v>1</v>
      </c>
      <c r="K486" s="4">
        <f t="shared" si="14"/>
        <v>300</v>
      </c>
      <c r="L486" s="4">
        <f t="shared" si="15"/>
        <v>45</v>
      </c>
      <c r="M486" s="3">
        <v>0.15</v>
      </c>
    </row>
    <row r="487" spans="2:13" x14ac:dyDescent="0.25">
      <c r="B487" t="s">
        <v>27</v>
      </c>
      <c r="C487" s="1" t="s">
        <v>20</v>
      </c>
      <c r="D487" s="2">
        <v>44752</v>
      </c>
      <c r="E487" s="5" t="s">
        <v>42</v>
      </c>
      <c r="F487" s="5" t="s">
        <v>47</v>
      </c>
      <c r="G487" s="5" t="s">
        <v>48</v>
      </c>
      <c r="H487" t="s">
        <v>28</v>
      </c>
      <c r="I487" s="4">
        <v>1500</v>
      </c>
      <c r="J487" s="5">
        <v>1</v>
      </c>
      <c r="K487" s="4">
        <f t="shared" si="14"/>
        <v>1500</v>
      </c>
      <c r="L487" s="4">
        <f t="shared" si="15"/>
        <v>600</v>
      </c>
      <c r="M487" s="3">
        <v>0.4</v>
      </c>
    </row>
    <row r="488" spans="2:13" x14ac:dyDescent="0.25">
      <c r="B488" t="s">
        <v>13</v>
      </c>
      <c r="C488" s="1" t="s">
        <v>20</v>
      </c>
      <c r="D488" s="2">
        <v>44759</v>
      </c>
      <c r="E488" s="5" t="s">
        <v>42</v>
      </c>
      <c r="F488" s="5" t="s">
        <v>47</v>
      </c>
      <c r="G488" s="5" t="s">
        <v>48</v>
      </c>
      <c r="H488" t="s">
        <v>28</v>
      </c>
      <c r="I488" s="4">
        <v>1500</v>
      </c>
      <c r="J488" s="5">
        <v>11</v>
      </c>
      <c r="K488" s="4">
        <f t="shared" si="14"/>
        <v>16500</v>
      </c>
      <c r="L488" s="4">
        <f t="shared" si="15"/>
        <v>6600</v>
      </c>
      <c r="M488" s="3">
        <v>0.4</v>
      </c>
    </row>
    <row r="489" spans="2:13" x14ac:dyDescent="0.25">
      <c r="B489" t="s">
        <v>13</v>
      </c>
      <c r="C489" s="1" t="s">
        <v>20</v>
      </c>
      <c r="D489" s="2">
        <v>44766</v>
      </c>
      <c r="E489" s="5" t="s">
        <v>42</v>
      </c>
      <c r="F489" s="5" t="s">
        <v>47</v>
      </c>
      <c r="G489" s="5" t="s">
        <v>48</v>
      </c>
      <c r="H489" t="s">
        <v>21</v>
      </c>
      <c r="I489" s="4">
        <v>1200</v>
      </c>
      <c r="J489" s="5">
        <v>2</v>
      </c>
      <c r="K489" s="4">
        <f t="shared" si="14"/>
        <v>2400</v>
      </c>
      <c r="L489" s="4">
        <f t="shared" si="15"/>
        <v>720</v>
      </c>
      <c r="M489" s="3">
        <v>0.3</v>
      </c>
    </row>
    <row r="490" spans="2:13" x14ac:dyDescent="0.25">
      <c r="B490" t="s">
        <v>27</v>
      </c>
      <c r="C490" s="1" t="s">
        <v>20</v>
      </c>
      <c r="D490" s="2">
        <v>44766</v>
      </c>
      <c r="E490" s="5" t="s">
        <v>42</v>
      </c>
      <c r="F490" s="5" t="s">
        <v>47</v>
      </c>
      <c r="G490" s="5" t="s">
        <v>48</v>
      </c>
      <c r="H490" t="s">
        <v>19</v>
      </c>
      <c r="I490" s="4">
        <v>500</v>
      </c>
      <c r="J490" s="5">
        <v>5</v>
      </c>
      <c r="K490" s="4">
        <f t="shared" si="14"/>
        <v>2500</v>
      </c>
      <c r="L490" s="4">
        <f t="shared" si="15"/>
        <v>625</v>
      </c>
      <c r="M490" s="3">
        <v>0.25</v>
      </c>
    </row>
    <row r="491" spans="2:13" x14ac:dyDescent="0.25">
      <c r="B491" t="s">
        <v>22</v>
      </c>
      <c r="C491" s="1" t="s">
        <v>14</v>
      </c>
      <c r="D491" s="2">
        <v>44773</v>
      </c>
      <c r="E491" s="5" t="s">
        <v>42</v>
      </c>
      <c r="F491" s="5" t="s">
        <v>47</v>
      </c>
      <c r="G491" s="5" t="s">
        <v>48</v>
      </c>
      <c r="H491" t="s">
        <v>32</v>
      </c>
      <c r="I491" s="4">
        <v>3200</v>
      </c>
      <c r="J491" s="5">
        <v>12</v>
      </c>
      <c r="K491" s="4">
        <f t="shared" si="14"/>
        <v>38400</v>
      </c>
      <c r="L491" s="4">
        <f t="shared" si="15"/>
        <v>7680</v>
      </c>
      <c r="M491" s="3">
        <v>0.2</v>
      </c>
    </row>
    <row r="492" spans="2:13" x14ac:dyDescent="0.25">
      <c r="B492" t="s">
        <v>34</v>
      </c>
      <c r="C492" s="1" t="s">
        <v>20</v>
      </c>
      <c r="D492" s="2">
        <v>44780</v>
      </c>
      <c r="E492" s="5" t="s">
        <v>42</v>
      </c>
      <c r="F492" s="5" t="s">
        <v>47</v>
      </c>
      <c r="G492" s="5" t="s">
        <v>48</v>
      </c>
      <c r="H492" t="s">
        <v>31</v>
      </c>
      <c r="I492" s="4">
        <v>5300</v>
      </c>
      <c r="J492" s="5">
        <v>4</v>
      </c>
      <c r="K492" s="4">
        <f t="shared" si="14"/>
        <v>21200</v>
      </c>
      <c r="L492" s="4">
        <f t="shared" si="15"/>
        <v>6360</v>
      </c>
      <c r="M492" s="3">
        <v>0.3</v>
      </c>
    </row>
    <row r="493" spans="2:13" x14ac:dyDescent="0.25">
      <c r="B493" t="s">
        <v>34</v>
      </c>
      <c r="C493" s="1" t="s">
        <v>20</v>
      </c>
      <c r="D493" s="2">
        <v>44787</v>
      </c>
      <c r="E493" s="5" t="s">
        <v>42</v>
      </c>
      <c r="F493" s="5" t="s">
        <v>47</v>
      </c>
      <c r="G493" s="5" t="s">
        <v>48</v>
      </c>
      <c r="H493" t="s">
        <v>23</v>
      </c>
      <c r="I493" s="4">
        <v>5130</v>
      </c>
      <c r="J493" s="5">
        <v>8</v>
      </c>
      <c r="K493" s="4">
        <f t="shared" si="14"/>
        <v>41040</v>
      </c>
      <c r="L493" s="4">
        <f t="shared" si="15"/>
        <v>16416</v>
      </c>
      <c r="M493" s="3">
        <v>0.4</v>
      </c>
    </row>
    <row r="494" spans="2:13" x14ac:dyDescent="0.25">
      <c r="B494" t="s">
        <v>13</v>
      </c>
      <c r="C494" s="1" t="s">
        <v>20</v>
      </c>
      <c r="D494" s="2">
        <v>44794</v>
      </c>
      <c r="E494" s="5" t="s">
        <v>42</v>
      </c>
      <c r="F494" s="5" t="s">
        <v>47</v>
      </c>
      <c r="G494" s="5" t="s">
        <v>48</v>
      </c>
      <c r="H494" t="s">
        <v>29</v>
      </c>
      <c r="I494" s="4">
        <v>5340</v>
      </c>
      <c r="J494" s="5">
        <v>2</v>
      </c>
      <c r="K494" s="4">
        <f t="shared" si="14"/>
        <v>10680</v>
      </c>
      <c r="L494" s="4">
        <f t="shared" si="15"/>
        <v>3204</v>
      </c>
      <c r="M494" s="3">
        <v>0.3</v>
      </c>
    </row>
    <row r="495" spans="2:13" x14ac:dyDescent="0.25">
      <c r="B495" t="s">
        <v>22</v>
      </c>
      <c r="C495" s="1" t="s">
        <v>20</v>
      </c>
      <c r="D495" s="2">
        <v>44801</v>
      </c>
      <c r="E495" s="5" t="s">
        <v>42</v>
      </c>
      <c r="F495" s="5" t="s">
        <v>47</v>
      </c>
      <c r="G495" s="5" t="s">
        <v>48</v>
      </c>
      <c r="H495" t="s">
        <v>21</v>
      </c>
      <c r="I495" s="4">
        <v>1200</v>
      </c>
      <c r="J495" s="5">
        <v>5</v>
      </c>
      <c r="K495" s="4">
        <f t="shared" si="14"/>
        <v>6000</v>
      </c>
      <c r="L495" s="4">
        <f t="shared" si="15"/>
        <v>1800</v>
      </c>
      <c r="M495" s="3">
        <v>0.3</v>
      </c>
    </row>
    <row r="496" spans="2:13" x14ac:dyDescent="0.25">
      <c r="B496" t="s">
        <v>27</v>
      </c>
      <c r="C496" s="1" t="s">
        <v>20</v>
      </c>
      <c r="D496" s="2">
        <v>44808</v>
      </c>
      <c r="E496" s="5" t="s">
        <v>42</v>
      </c>
      <c r="F496" s="5" t="s">
        <v>47</v>
      </c>
      <c r="G496" s="5" t="s">
        <v>48</v>
      </c>
      <c r="H496" t="s">
        <v>31</v>
      </c>
      <c r="I496" s="4">
        <v>5300</v>
      </c>
      <c r="J496" s="5">
        <v>10</v>
      </c>
      <c r="K496" s="4">
        <f t="shared" si="14"/>
        <v>53000</v>
      </c>
      <c r="L496" s="4">
        <f t="shared" si="15"/>
        <v>15900</v>
      </c>
      <c r="M496" s="3">
        <v>0.3</v>
      </c>
    </row>
    <row r="497" spans="2:13" x14ac:dyDescent="0.25">
      <c r="B497" t="s">
        <v>13</v>
      </c>
      <c r="C497" s="1" t="s">
        <v>20</v>
      </c>
      <c r="D497" s="2">
        <v>44815</v>
      </c>
      <c r="E497" s="5" t="s">
        <v>42</v>
      </c>
      <c r="F497" s="5" t="s">
        <v>47</v>
      </c>
      <c r="G497" s="5" t="s">
        <v>48</v>
      </c>
      <c r="H497" t="s">
        <v>19</v>
      </c>
      <c r="I497" s="4">
        <v>500</v>
      </c>
      <c r="J497" s="5">
        <v>9</v>
      </c>
      <c r="K497" s="4">
        <f t="shared" si="14"/>
        <v>4500</v>
      </c>
      <c r="L497" s="4">
        <f t="shared" si="15"/>
        <v>1125</v>
      </c>
      <c r="M497" s="3">
        <v>0.25</v>
      </c>
    </row>
    <row r="498" spans="2:13" x14ac:dyDescent="0.25">
      <c r="B498" t="s">
        <v>27</v>
      </c>
      <c r="C498" s="1" t="s">
        <v>14</v>
      </c>
      <c r="D498" s="2">
        <v>44822</v>
      </c>
      <c r="E498" s="5" t="s">
        <v>42</v>
      </c>
      <c r="F498" s="5" t="s">
        <v>47</v>
      </c>
      <c r="G498" s="5" t="s">
        <v>48</v>
      </c>
      <c r="H498" t="s">
        <v>29</v>
      </c>
      <c r="I498" s="4">
        <v>5340</v>
      </c>
      <c r="J498" s="5">
        <v>7</v>
      </c>
      <c r="K498" s="4">
        <f t="shared" si="14"/>
        <v>37380</v>
      </c>
      <c r="L498" s="4">
        <f t="shared" si="15"/>
        <v>11214</v>
      </c>
      <c r="M498" s="3">
        <v>0.3</v>
      </c>
    </row>
    <row r="499" spans="2:13" x14ac:dyDescent="0.25">
      <c r="B499" t="s">
        <v>13</v>
      </c>
      <c r="C499" s="1" t="s">
        <v>20</v>
      </c>
      <c r="D499" s="2">
        <v>44829</v>
      </c>
      <c r="E499" s="5" t="s">
        <v>42</v>
      </c>
      <c r="F499" s="5" t="s">
        <v>47</v>
      </c>
      <c r="G499" s="5" t="s">
        <v>48</v>
      </c>
      <c r="H499" t="s">
        <v>18</v>
      </c>
      <c r="I499" s="4">
        <v>8902</v>
      </c>
      <c r="J499" s="5">
        <v>8</v>
      </c>
      <c r="K499" s="4">
        <f t="shared" si="14"/>
        <v>71216</v>
      </c>
      <c r="L499" s="4">
        <f t="shared" si="15"/>
        <v>24925.599999999999</v>
      </c>
      <c r="M499" s="3">
        <v>0.35</v>
      </c>
    </row>
    <row r="500" spans="2:13" x14ac:dyDescent="0.25">
      <c r="B500" t="s">
        <v>13</v>
      </c>
      <c r="C500" s="1" t="s">
        <v>20</v>
      </c>
      <c r="D500" s="2">
        <v>44836</v>
      </c>
      <c r="E500" s="5" t="s">
        <v>42</v>
      </c>
      <c r="F500" s="5" t="s">
        <v>47</v>
      </c>
      <c r="G500" s="5" t="s">
        <v>48</v>
      </c>
      <c r="H500" t="s">
        <v>32</v>
      </c>
      <c r="I500" s="4">
        <v>3200</v>
      </c>
      <c r="J500" s="5">
        <v>7</v>
      </c>
      <c r="K500" s="4">
        <f t="shared" si="14"/>
        <v>22400</v>
      </c>
      <c r="L500" s="4">
        <f t="shared" si="15"/>
        <v>4480</v>
      </c>
      <c r="M500" s="3">
        <v>0.2</v>
      </c>
    </row>
    <row r="501" spans="2:13" x14ac:dyDescent="0.25">
      <c r="B501" t="s">
        <v>27</v>
      </c>
      <c r="C501" s="1" t="s">
        <v>20</v>
      </c>
      <c r="D501" s="2">
        <v>44843</v>
      </c>
      <c r="E501" s="5" t="s">
        <v>42</v>
      </c>
      <c r="F501" s="5" t="s">
        <v>47</v>
      </c>
      <c r="G501" s="5" t="s">
        <v>48</v>
      </c>
      <c r="H501" t="s">
        <v>19</v>
      </c>
      <c r="I501" s="4">
        <v>500</v>
      </c>
      <c r="J501" s="5">
        <v>2</v>
      </c>
      <c r="K501" s="4">
        <f t="shared" si="14"/>
        <v>1000</v>
      </c>
      <c r="L501" s="4">
        <f t="shared" si="15"/>
        <v>250</v>
      </c>
      <c r="M501" s="3">
        <v>0.25</v>
      </c>
    </row>
    <row r="502" spans="2:13" x14ac:dyDescent="0.25">
      <c r="B502" t="s">
        <v>13</v>
      </c>
      <c r="C502" s="1" t="s">
        <v>20</v>
      </c>
      <c r="D502" s="2">
        <v>44850</v>
      </c>
      <c r="E502" s="5" t="s">
        <v>42</v>
      </c>
      <c r="F502" s="5" t="s">
        <v>47</v>
      </c>
      <c r="G502" s="5" t="s">
        <v>48</v>
      </c>
      <c r="H502" t="s">
        <v>29</v>
      </c>
      <c r="I502" s="4">
        <v>5340</v>
      </c>
      <c r="J502" s="5">
        <v>2</v>
      </c>
      <c r="K502" s="4">
        <f t="shared" si="14"/>
        <v>10680</v>
      </c>
      <c r="L502" s="4">
        <f t="shared" si="15"/>
        <v>3204</v>
      </c>
      <c r="M502" s="3">
        <v>0.3</v>
      </c>
    </row>
    <row r="503" spans="2:13" x14ac:dyDescent="0.25">
      <c r="B503" t="s">
        <v>27</v>
      </c>
      <c r="C503" s="1" t="s">
        <v>20</v>
      </c>
      <c r="D503" s="2">
        <v>44857</v>
      </c>
      <c r="E503" s="5" t="s">
        <v>42</v>
      </c>
      <c r="F503" s="5" t="s">
        <v>47</v>
      </c>
      <c r="G503" s="5" t="s">
        <v>48</v>
      </c>
      <c r="H503" t="s">
        <v>19</v>
      </c>
      <c r="I503" s="4">
        <v>500</v>
      </c>
      <c r="J503" s="5">
        <v>2</v>
      </c>
      <c r="K503" s="4">
        <f t="shared" si="14"/>
        <v>1000</v>
      </c>
      <c r="L503" s="4">
        <f t="shared" si="15"/>
        <v>250</v>
      </c>
      <c r="M503" s="3">
        <v>0.25</v>
      </c>
    </row>
    <row r="504" spans="2:13" x14ac:dyDescent="0.25">
      <c r="B504" t="s">
        <v>13</v>
      </c>
      <c r="C504" s="1" t="s">
        <v>14</v>
      </c>
      <c r="D504" s="2">
        <v>44864</v>
      </c>
      <c r="E504" s="5" t="s">
        <v>42</v>
      </c>
      <c r="F504" s="5" t="s">
        <v>47</v>
      </c>
      <c r="G504" s="5" t="s">
        <v>48</v>
      </c>
      <c r="H504" t="s">
        <v>23</v>
      </c>
      <c r="I504" s="4">
        <v>5130</v>
      </c>
      <c r="J504" s="5">
        <v>1</v>
      </c>
      <c r="K504" s="4">
        <f t="shared" si="14"/>
        <v>5130</v>
      </c>
      <c r="L504" s="4">
        <f t="shared" si="15"/>
        <v>2052</v>
      </c>
      <c r="M504" s="3">
        <v>0.4</v>
      </c>
    </row>
    <row r="505" spans="2:13" x14ac:dyDescent="0.25">
      <c r="B505" t="s">
        <v>27</v>
      </c>
      <c r="C505" s="1" t="s">
        <v>20</v>
      </c>
      <c r="D505" s="2">
        <v>44871</v>
      </c>
      <c r="E505" s="5" t="s">
        <v>42</v>
      </c>
      <c r="F505" s="5" t="s">
        <v>47</v>
      </c>
      <c r="G505" s="5" t="s">
        <v>48</v>
      </c>
      <c r="H505" t="s">
        <v>28</v>
      </c>
      <c r="I505" s="4">
        <v>1500</v>
      </c>
      <c r="J505" s="5">
        <v>10</v>
      </c>
      <c r="K505" s="4">
        <f t="shared" si="14"/>
        <v>15000</v>
      </c>
      <c r="L505" s="4">
        <f t="shared" si="15"/>
        <v>6000</v>
      </c>
      <c r="M505" s="3">
        <v>0.4</v>
      </c>
    </row>
    <row r="506" spans="2:13" x14ac:dyDescent="0.25">
      <c r="B506" t="s">
        <v>13</v>
      </c>
      <c r="C506" s="1" t="s">
        <v>20</v>
      </c>
      <c r="D506" s="2">
        <v>44878</v>
      </c>
      <c r="E506" s="5" t="s">
        <v>42</v>
      </c>
      <c r="F506" s="5" t="s">
        <v>47</v>
      </c>
      <c r="G506" s="5" t="s">
        <v>48</v>
      </c>
      <c r="H506" t="s">
        <v>33</v>
      </c>
      <c r="I506" s="4">
        <v>4600</v>
      </c>
      <c r="J506" s="5">
        <v>3</v>
      </c>
      <c r="K506" s="4">
        <f t="shared" si="14"/>
        <v>13800</v>
      </c>
      <c r="L506" s="4">
        <f t="shared" si="15"/>
        <v>3450</v>
      </c>
      <c r="M506" s="3">
        <v>0.25</v>
      </c>
    </row>
    <row r="507" spans="2:13" x14ac:dyDescent="0.25">
      <c r="B507" t="s">
        <v>24</v>
      </c>
      <c r="C507" s="1" t="s">
        <v>14</v>
      </c>
      <c r="D507" s="2">
        <v>44885</v>
      </c>
      <c r="E507" s="5" t="s">
        <v>42</v>
      </c>
      <c r="F507" s="5" t="s">
        <v>47</v>
      </c>
      <c r="G507" s="5" t="s">
        <v>48</v>
      </c>
      <c r="H507" t="s">
        <v>29</v>
      </c>
      <c r="I507" s="4">
        <v>5340</v>
      </c>
      <c r="J507" s="5">
        <v>5</v>
      </c>
      <c r="K507" s="4">
        <f t="shared" si="14"/>
        <v>26700</v>
      </c>
      <c r="L507" s="4">
        <f t="shared" si="15"/>
        <v>8010</v>
      </c>
      <c r="M507" s="3">
        <v>0.3</v>
      </c>
    </row>
    <row r="508" spans="2:13" x14ac:dyDescent="0.25">
      <c r="B508" t="s">
        <v>22</v>
      </c>
      <c r="C508" s="1" t="s">
        <v>20</v>
      </c>
      <c r="D508" s="2">
        <v>44892</v>
      </c>
      <c r="E508" s="5" t="s">
        <v>42</v>
      </c>
      <c r="F508" s="5" t="s">
        <v>47</v>
      </c>
      <c r="G508" s="5" t="s">
        <v>48</v>
      </c>
      <c r="H508" t="s">
        <v>21</v>
      </c>
      <c r="I508" s="4">
        <v>1200</v>
      </c>
      <c r="J508" s="5">
        <v>4</v>
      </c>
      <c r="K508" s="4">
        <f t="shared" si="14"/>
        <v>4800</v>
      </c>
      <c r="L508" s="4">
        <f t="shared" si="15"/>
        <v>1440</v>
      </c>
      <c r="M508" s="3">
        <v>0.3</v>
      </c>
    </row>
    <row r="509" spans="2:13" x14ac:dyDescent="0.25">
      <c r="B509" t="s">
        <v>24</v>
      </c>
      <c r="C509" s="1" t="s">
        <v>20</v>
      </c>
      <c r="D509" s="2">
        <v>44899</v>
      </c>
      <c r="E509" s="5" t="s">
        <v>42</v>
      </c>
      <c r="F509" s="5" t="s">
        <v>47</v>
      </c>
      <c r="G509" s="5" t="s">
        <v>48</v>
      </c>
      <c r="H509" t="s">
        <v>28</v>
      </c>
      <c r="I509" s="4">
        <v>1500</v>
      </c>
      <c r="J509" s="5">
        <v>3</v>
      </c>
      <c r="K509" s="4">
        <f t="shared" si="14"/>
        <v>4500</v>
      </c>
      <c r="L509" s="4">
        <f t="shared" si="15"/>
        <v>1800</v>
      </c>
      <c r="M509" s="3">
        <v>0.4</v>
      </c>
    </row>
    <row r="510" spans="2:13" x14ac:dyDescent="0.25">
      <c r="B510" t="s">
        <v>22</v>
      </c>
      <c r="C510" s="1" t="s">
        <v>20</v>
      </c>
      <c r="D510" s="2">
        <v>44906</v>
      </c>
      <c r="E510" s="5" t="s">
        <v>42</v>
      </c>
      <c r="F510" s="5" t="s">
        <v>47</v>
      </c>
      <c r="G510" s="5" t="s">
        <v>48</v>
      </c>
      <c r="H510" t="s">
        <v>19</v>
      </c>
      <c r="I510" s="4">
        <v>500</v>
      </c>
      <c r="J510" s="5">
        <v>8</v>
      </c>
      <c r="K510" s="4">
        <f t="shared" si="14"/>
        <v>4000</v>
      </c>
      <c r="L510" s="4">
        <f t="shared" si="15"/>
        <v>1000</v>
      </c>
      <c r="M510" s="3">
        <v>0.25</v>
      </c>
    </row>
    <row r="511" spans="2:13" x14ac:dyDescent="0.25">
      <c r="B511" t="s">
        <v>34</v>
      </c>
      <c r="C511" s="1" t="s">
        <v>20</v>
      </c>
      <c r="D511" s="2">
        <v>44913</v>
      </c>
      <c r="E511" s="5" t="s">
        <v>42</v>
      </c>
      <c r="F511" s="5" t="s">
        <v>47</v>
      </c>
      <c r="G511" s="5" t="s">
        <v>48</v>
      </c>
      <c r="H511" t="s">
        <v>28</v>
      </c>
      <c r="I511" s="4">
        <v>1500</v>
      </c>
      <c r="J511" s="5">
        <v>9</v>
      </c>
      <c r="K511" s="4">
        <f t="shared" si="14"/>
        <v>13500</v>
      </c>
      <c r="L511" s="4">
        <f t="shared" si="15"/>
        <v>5400</v>
      </c>
      <c r="M511" s="3">
        <v>0.4</v>
      </c>
    </row>
    <row r="512" spans="2:13" x14ac:dyDescent="0.25">
      <c r="B512" t="s">
        <v>22</v>
      </c>
      <c r="C512" s="1" t="s">
        <v>20</v>
      </c>
      <c r="D512" s="2">
        <v>44920</v>
      </c>
      <c r="E512" s="5" t="s">
        <v>42</v>
      </c>
      <c r="F512" s="5" t="s">
        <v>47</v>
      </c>
      <c r="G512" s="5" t="s">
        <v>48</v>
      </c>
      <c r="H512" t="s">
        <v>25</v>
      </c>
      <c r="I512" s="4">
        <v>300</v>
      </c>
      <c r="J512" s="5">
        <v>11</v>
      </c>
      <c r="K512" s="4">
        <f t="shared" si="14"/>
        <v>3300</v>
      </c>
      <c r="L512" s="4">
        <f t="shared" si="15"/>
        <v>495</v>
      </c>
      <c r="M512" s="3">
        <v>0.15</v>
      </c>
    </row>
    <row r="513" spans="2:13" x14ac:dyDescent="0.25">
      <c r="B513" t="s">
        <v>27</v>
      </c>
      <c r="C513" s="1" t="s">
        <v>14</v>
      </c>
      <c r="D513" s="2">
        <v>44927</v>
      </c>
      <c r="E513" s="5" t="s">
        <v>42</v>
      </c>
      <c r="F513" s="5" t="s">
        <v>47</v>
      </c>
      <c r="G513" s="5" t="s">
        <v>48</v>
      </c>
      <c r="H513" t="s">
        <v>18</v>
      </c>
      <c r="I513" s="4">
        <v>8902</v>
      </c>
      <c r="J513" s="5">
        <v>12</v>
      </c>
      <c r="K513" s="4">
        <f t="shared" si="14"/>
        <v>106824</v>
      </c>
      <c r="L513" s="4">
        <f t="shared" si="15"/>
        <v>37388.399999999994</v>
      </c>
      <c r="M513" s="3">
        <v>0.35</v>
      </c>
    </row>
    <row r="514" spans="2:13" x14ac:dyDescent="0.25">
      <c r="B514" t="s">
        <v>27</v>
      </c>
      <c r="C514" s="1" t="s">
        <v>20</v>
      </c>
      <c r="D514" s="2">
        <v>44934</v>
      </c>
      <c r="E514" s="5" t="s">
        <v>42</v>
      </c>
      <c r="F514" s="5" t="s">
        <v>47</v>
      </c>
      <c r="G514" s="5" t="s">
        <v>48</v>
      </c>
      <c r="H514" t="s">
        <v>35</v>
      </c>
      <c r="I514" s="4">
        <v>4500</v>
      </c>
      <c r="J514" s="5">
        <v>10</v>
      </c>
      <c r="K514" s="4">
        <f t="shared" si="14"/>
        <v>45000</v>
      </c>
      <c r="L514" s="4">
        <f t="shared" si="15"/>
        <v>11250</v>
      </c>
      <c r="M514" s="3">
        <v>0.25</v>
      </c>
    </row>
    <row r="515" spans="2:13" x14ac:dyDescent="0.25">
      <c r="B515" t="s">
        <v>24</v>
      </c>
      <c r="C515" s="1" t="s">
        <v>20</v>
      </c>
      <c r="D515" s="2">
        <v>44941</v>
      </c>
      <c r="E515" s="5" t="s">
        <v>42</v>
      </c>
      <c r="F515" s="5" t="s">
        <v>47</v>
      </c>
      <c r="G515" s="5" t="s">
        <v>48</v>
      </c>
      <c r="H515" t="s">
        <v>21</v>
      </c>
      <c r="I515" s="4">
        <v>1200</v>
      </c>
      <c r="J515" s="5">
        <v>1</v>
      </c>
      <c r="K515" s="4">
        <f t="shared" ref="K515:K546" si="16">I515*J515</f>
        <v>1200</v>
      </c>
      <c r="L515" s="4">
        <f t="shared" ref="L515:L546" si="17">K515*M515</f>
        <v>360</v>
      </c>
      <c r="M515" s="3">
        <v>0.3</v>
      </c>
    </row>
    <row r="516" spans="2:13" x14ac:dyDescent="0.25">
      <c r="B516" t="s">
        <v>13</v>
      </c>
      <c r="C516" s="1" t="s">
        <v>14</v>
      </c>
      <c r="D516" s="2">
        <v>44948</v>
      </c>
      <c r="E516" s="5" t="s">
        <v>42</v>
      </c>
      <c r="F516" s="5" t="s">
        <v>47</v>
      </c>
      <c r="G516" s="5" t="s">
        <v>48</v>
      </c>
      <c r="H516" t="s">
        <v>19</v>
      </c>
      <c r="I516" s="4">
        <v>500</v>
      </c>
      <c r="J516" s="5">
        <v>5</v>
      </c>
      <c r="K516" s="4">
        <f t="shared" si="16"/>
        <v>2500</v>
      </c>
      <c r="L516" s="4">
        <f t="shared" si="17"/>
        <v>625</v>
      </c>
      <c r="M516" s="3">
        <v>0.25</v>
      </c>
    </row>
    <row r="517" spans="2:13" x14ac:dyDescent="0.25">
      <c r="B517" t="s">
        <v>13</v>
      </c>
      <c r="C517" s="1" t="s">
        <v>14</v>
      </c>
      <c r="D517" s="2">
        <v>44955</v>
      </c>
      <c r="E517" s="5" t="s">
        <v>42</v>
      </c>
      <c r="F517" s="5" t="s">
        <v>47</v>
      </c>
      <c r="G517" s="5" t="s">
        <v>48</v>
      </c>
      <c r="H517" t="s">
        <v>33</v>
      </c>
      <c r="I517" s="4">
        <v>4600</v>
      </c>
      <c r="J517" s="5">
        <v>12</v>
      </c>
      <c r="K517" s="4">
        <f t="shared" si="16"/>
        <v>55200</v>
      </c>
      <c r="L517" s="4">
        <f t="shared" si="17"/>
        <v>13800</v>
      </c>
      <c r="M517" s="3">
        <v>0.25</v>
      </c>
    </row>
    <row r="518" spans="2:13" x14ac:dyDescent="0.25">
      <c r="B518" t="s">
        <v>34</v>
      </c>
      <c r="C518" s="1" t="s">
        <v>14</v>
      </c>
      <c r="D518" s="2">
        <v>44962</v>
      </c>
      <c r="E518" s="5" t="s">
        <v>42</v>
      </c>
      <c r="F518" s="5" t="s">
        <v>47</v>
      </c>
      <c r="G518" s="5" t="s">
        <v>48</v>
      </c>
      <c r="H518" t="s">
        <v>33</v>
      </c>
      <c r="I518" s="4">
        <v>4600</v>
      </c>
      <c r="J518" s="5">
        <v>7</v>
      </c>
      <c r="K518" s="4">
        <f t="shared" si="16"/>
        <v>32200</v>
      </c>
      <c r="L518" s="4">
        <f t="shared" si="17"/>
        <v>8050</v>
      </c>
      <c r="M518" s="3">
        <v>0.25</v>
      </c>
    </row>
    <row r="519" spans="2:13" x14ac:dyDescent="0.25">
      <c r="B519" t="s">
        <v>27</v>
      </c>
      <c r="C519" s="1" t="s">
        <v>20</v>
      </c>
      <c r="D519" s="2">
        <v>44969</v>
      </c>
      <c r="E519" s="5" t="s">
        <v>42</v>
      </c>
      <c r="F519" s="5" t="s">
        <v>47</v>
      </c>
      <c r="G519" s="5" t="s">
        <v>48</v>
      </c>
      <c r="H519" t="s">
        <v>18</v>
      </c>
      <c r="I519" s="4">
        <v>8902</v>
      </c>
      <c r="J519" s="5">
        <v>9</v>
      </c>
      <c r="K519" s="4">
        <f t="shared" si="16"/>
        <v>80118</v>
      </c>
      <c r="L519" s="4">
        <f t="shared" si="17"/>
        <v>28041.3</v>
      </c>
      <c r="M519" s="3">
        <v>0.35</v>
      </c>
    </row>
    <row r="520" spans="2:13" x14ac:dyDescent="0.25">
      <c r="B520" t="s">
        <v>13</v>
      </c>
      <c r="C520" s="1" t="s">
        <v>14</v>
      </c>
      <c r="D520" s="2">
        <v>44976</v>
      </c>
      <c r="E520" s="5" t="s">
        <v>42</v>
      </c>
      <c r="F520" s="5" t="s">
        <v>47</v>
      </c>
      <c r="G520" s="5" t="s">
        <v>48</v>
      </c>
      <c r="H520" t="s">
        <v>25</v>
      </c>
      <c r="I520" s="4">
        <v>300</v>
      </c>
      <c r="J520" s="5">
        <v>5</v>
      </c>
      <c r="K520" s="4">
        <f t="shared" si="16"/>
        <v>1500</v>
      </c>
      <c r="L520" s="4">
        <f t="shared" si="17"/>
        <v>225</v>
      </c>
      <c r="M520" s="3">
        <v>0.15</v>
      </c>
    </row>
    <row r="521" spans="2:13" x14ac:dyDescent="0.25">
      <c r="B521" t="s">
        <v>24</v>
      </c>
      <c r="C521" s="1" t="s">
        <v>20</v>
      </c>
      <c r="D521" s="2">
        <v>44983</v>
      </c>
      <c r="E521" s="5" t="s">
        <v>42</v>
      </c>
      <c r="F521" s="5" t="s">
        <v>47</v>
      </c>
      <c r="G521" s="5" t="s">
        <v>48</v>
      </c>
      <c r="H521" t="s">
        <v>32</v>
      </c>
      <c r="I521" s="4">
        <v>3200</v>
      </c>
      <c r="J521" s="5">
        <v>2</v>
      </c>
      <c r="K521" s="4">
        <f t="shared" si="16"/>
        <v>6400</v>
      </c>
      <c r="L521" s="4">
        <f t="shared" si="17"/>
        <v>1280</v>
      </c>
      <c r="M521" s="3">
        <v>0.2</v>
      </c>
    </row>
    <row r="522" spans="2:13" x14ac:dyDescent="0.25">
      <c r="B522" t="s">
        <v>27</v>
      </c>
      <c r="C522" s="1" t="s">
        <v>20</v>
      </c>
      <c r="D522" s="2">
        <v>44990</v>
      </c>
      <c r="E522" s="5" t="s">
        <v>42</v>
      </c>
      <c r="F522" s="5" t="s">
        <v>47</v>
      </c>
      <c r="G522" s="5" t="s">
        <v>48</v>
      </c>
      <c r="H522" t="s">
        <v>35</v>
      </c>
      <c r="I522" s="4">
        <v>4500</v>
      </c>
      <c r="J522" s="5">
        <v>12</v>
      </c>
      <c r="K522" s="4">
        <f t="shared" si="16"/>
        <v>54000</v>
      </c>
      <c r="L522" s="4">
        <f t="shared" si="17"/>
        <v>13500</v>
      </c>
      <c r="M522" s="3">
        <v>0.25</v>
      </c>
    </row>
    <row r="523" spans="2:13" x14ac:dyDescent="0.25">
      <c r="B523" t="s">
        <v>34</v>
      </c>
      <c r="C523" s="1" t="s">
        <v>20</v>
      </c>
      <c r="D523" s="2">
        <v>44997</v>
      </c>
      <c r="E523" s="5" t="s">
        <v>42</v>
      </c>
      <c r="F523" s="5" t="s">
        <v>47</v>
      </c>
      <c r="G523" s="5" t="s">
        <v>48</v>
      </c>
      <c r="H523" t="s">
        <v>26</v>
      </c>
      <c r="I523" s="4">
        <v>1700</v>
      </c>
      <c r="J523" s="5">
        <v>12</v>
      </c>
      <c r="K523" s="4">
        <f t="shared" si="16"/>
        <v>20400</v>
      </c>
      <c r="L523" s="4">
        <f t="shared" si="17"/>
        <v>10200</v>
      </c>
      <c r="M523" s="3">
        <v>0.5</v>
      </c>
    </row>
    <row r="524" spans="2:13" x14ac:dyDescent="0.25">
      <c r="B524" t="s">
        <v>22</v>
      </c>
      <c r="C524" s="1" t="s">
        <v>20</v>
      </c>
      <c r="D524" s="2">
        <v>45004</v>
      </c>
      <c r="E524" s="5" t="s">
        <v>42</v>
      </c>
      <c r="F524" s="5" t="s">
        <v>47</v>
      </c>
      <c r="G524" s="5" t="s">
        <v>48</v>
      </c>
      <c r="H524" t="s">
        <v>32</v>
      </c>
      <c r="I524" s="4">
        <v>3200</v>
      </c>
      <c r="J524" s="5">
        <v>8</v>
      </c>
      <c r="K524" s="4">
        <f t="shared" si="16"/>
        <v>25600</v>
      </c>
      <c r="L524" s="4">
        <f t="shared" si="17"/>
        <v>5120</v>
      </c>
      <c r="M524" s="3">
        <v>0.2</v>
      </c>
    </row>
    <row r="525" spans="2:13" x14ac:dyDescent="0.25">
      <c r="B525" t="s">
        <v>27</v>
      </c>
      <c r="C525" s="1" t="s">
        <v>14</v>
      </c>
      <c r="D525" s="2">
        <v>45011</v>
      </c>
      <c r="E525" s="5" t="s">
        <v>42</v>
      </c>
      <c r="F525" s="5" t="s">
        <v>47</v>
      </c>
      <c r="G525" s="5" t="s">
        <v>48</v>
      </c>
      <c r="H525" t="s">
        <v>25</v>
      </c>
      <c r="I525" s="4">
        <v>300</v>
      </c>
      <c r="J525" s="5">
        <v>7</v>
      </c>
      <c r="K525" s="4">
        <f t="shared" si="16"/>
        <v>2100</v>
      </c>
      <c r="L525" s="4">
        <f t="shared" si="17"/>
        <v>315</v>
      </c>
      <c r="M525" s="3">
        <v>0.15</v>
      </c>
    </row>
    <row r="526" spans="2:13" x14ac:dyDescent="0.25">
      <c r="B526" t="s">
        <v>13</v>
      </c>
      <c r="C526" s="1" t="s">
        <v>20</v>
      </c>
      <c r="D526" s="2">
        <v>45018</v>
      </c>
      <c r="E526" s="5" t="s">
        <v>42</v>
      </c>
      <c r="F526" s="5" t="s">
        <v>47</v>
      </c>
      <c r="G526" s="5" t="s">
        <v>48</v>
      </c>
      <c r="H526" t="s">
        <v>30</v>
      </c>
      <c r="I526" s="4">
        <v>3400</v>
      </c>
      <c r="J526" s="5">
        <v>12</v>
      </c>
      <c r="K526" s="4">
        <f t="shared" si="16"/>
        <v>40800</v>
      </c>
      <c r="L526" s="4">
        <f t="shared" si="17"/>
        <v>14280</v>
      </c>
      <c r="M526" s="3">
        <v>0.35</v>
      </c>
    </row>
    <row r="527" spans="2:13" x14ac:dyDescent="0.25">
      <c r="B527" t="s">
        <v>13</v>
      </c>
      <c r="C527" s="1" t="s">
        <v>14</v>
      </c>
      <c r="D527" s="2">
        <v>45025</v>
      </c>
      <c r="E527" s="5" t="s">
        <v>42</v>
      </c>
      <c r="F527" s="5" t="s">
        <v>47</v>
      </c>
      <c r="G527" s="5" t="s">
        <v>48</v>
      </c>
      <c r="H527" t="s">
        <v>33</v>
      </c>
      <c r="I527" s="4">
        <v>4600</v>
      </c>
      <c r="J527" s="5">
        <v>3</v>
      </c>
      <c r="K527" s="4">
        <f t="shared" si="16"/>
        <v>13800</v>
      </c>
      <c r="L527" s="4">
        <f t="shared" si="17"/>
        <v>3450</v>
      </c>
      <c r="M527" s="3">
        <v>0.25</v>
      </c>
    </row>
    <row r="528" spans="2:13" x14ac:dyDescent="0.25">
      <c r="B528" t="s">
        <v>27</v>
      </c>
      <c r="C528" s="1" t="s">
        <v>20</v>
      </c>
      <c r="D528" s="2">
        <v>45032</v>
      </c>
      <c r="E528" s="5" t="s">
        <v>42</v>
      </c>
      <c r="F528" s="5" t="s">
        <v>47</v>
      </c>
      <c r="G528" s="5" t="s">
        <v>48</v>
      </c>
      <c r="H528" t="s">
        <v>30</v>
      </c>
      <c r="I528" s="4">
        <v>3400</v>
      </c>
      <c r="J528" s="5">
        <v>3</v>
      </c>
      <c r="K528" s="4">
        <f t="shared" si="16"/>
        <v>10200</v>
      </c>
      <c r="L528" s="4">
        <f t="shared" si="17"/>
        <v>3570</v>
      </c>
      <c r="M528" s="3">
        <v>0.35</v>
      </c>
    </row>
    <row r="529" spans="2:13" x14ac:dyDescent="0.25">
      <c r="B529" t="s">
        <v>13</v>
      </c>
      <c r="C529" s="1" t="s">
        <v>20</v>
      </c>
      <c r="D529" s="2">
        <v>45039</v>
      </c>
      <c r="E529" s="5" t="s">
        <v>42</v>
      </c>
      <c r="F529" s="5" t="s">
        <v>47</v>
      </c>
      <c r="G529" s="5" t="s">
        <v>48</v>
      </c>
      <c r="H529" t="s">
        <v>26</v>
      </c>
      <c r="I529" s="4">
        <v>1700</v>
      </c>
      <c r="J529" s="5">
        <v>3</v>
      </c>
      <c r="K529" s="4">
        <f t="shared" si="16"/>
        <v>5100</v>
      </c>
      <c r="L529" s="4">
        <f t="shared" si="17"/>
        <v>2550</v>
      </c>
      <c r="M529" s="3">
        <v>0.5</v>
      </c>
    </row>
    <row r="530" spans="2:13" x14ac:dyDescent="0.25">
      <c r="B530" t="s">
        <v>22</v>
      </c>
      <c r="C530" s="1" t="s">
        <v>14</v>
      </c>
      <c r="D530" s="2">
        <v>45046</v>
      </c>
      <c r="E530" s="5" t="s">
        <v>42</v>
      </c>
      <c r="F530" s="5" t="s">
        <v>47</v>
      </c>
      <c r="G530" s="5" t="s">
        <v>48</v>
      </c>
      <c r="H530" t="s">
        <v>32</v>
      </c>
      <c r="I530" s="4">
        <v>3200</v>
      </c>
      <c r="J530" s="5">
        <v>8</v>
      </c>
      <c r="K530" s="4">
        <f t="shared" si="16"/>
        <v>25600</v>
      </c>
      <c r="L530" s="4">
        <f t="shared" si="17"/>
        <v>5120</v>
      </c>
      <c r="M530" s="3">
        <v>0.2</v>
      </c>
    </row>
    <row r="531" spans="2:13" x14ac:dyDescent="0.25">
      <c r="B531" t="s">
        <v>13</v>
      </c>
      <c r="C531" s="1" t="s">
        <v>20</v>
      </c>
      <c r="D531" s="2">
        <v>45053</v>
      </c>
      <c r="E531" s="5" t="s">
        <v>42</v>
      </c>
      <c r="F531" s="5" t="s">
        <v>47</v>
      </c>
      <c r="G531" s="5" t="s">
        <v>48</v>
      </c>
      <c r="H531" t="s">
        <v>18</v>
      </c>
      <c r="I531" s="4">
        <v>8902</v>
      </c>
      <c r="J531" s="5">
        <v>7</v>
      </c>
      <c r="K531" s="4">
        <f t="shared" si="16"/>
        <v>62314</v>
      </c>
      <c r="L531" s="4">
        <f t="shared" si="17"/>
        <v>21809.899999999998</v>
      </c>
      <c r="M531" s="3">
        <v>0.35</v>
      </c>
    </row>
    <row r="532" spans="2:13" x14ac:dyDescent="0.25">
      <c r="B532" t="s">
        <v>13</v>
      </c>
      <c r="C532" s="1" t="s">
        <v>20</v>
      </c>
      <c r="D532" s="2">
        <v>45060</v>
      </c>
      <c r="E532" s="5" t="s">
        <v>42</v>
      </c>
      <c r="F532" s="5" t="s">
        <v>47</v>
      </c>
      <c r="G532" s="5" t="s">
        <v>48</v>
      </c>
      <c r="H532" t="s">
        <v>35</v>
      </c>
      <c r="I532" s="4">
        <v>4500</v>
      </c>
      <c r="J532" s="5">
        <v>10</v>
      </c>
      <c r="K532" s="4">
        <f t="shared" si="16"/>
        <v>45000</v>
      </c>
      <c r="L532" s="4">
        <f t="shared" si="17"/>
        <v>11250</v>
      </c>
      <c r="M532" s="3">
        <v>0.25</v>
      </c>
    </row>
    <row r="533" spans="2:13" x14ac:dyDescent="0.25">
      <c r="B533" t="s">
        <v>13</v>
      </c>
      <c r="C533" s="1" t="s">
        <v>20</v>
      </c>
      <c r="D533" s="2">
        <v>45067</v>
      </c>
      <c r="E533" s="5" t="s">
        <v>42</v>
      </c>
      <c r="F533" s="5" t="s">
        <v>47</v>
      </c>
      <c r="G533" s="5" t="s">
        <v>48</v>
      </c>
      <c r="H533" t="s">
        <v>23</v>
      </c>
      <c r="I533" s="4">
        <v>5130</v>
      </c>
      <c r="J533" s="5">
        <v>6</v>
      </c>
      <c r="K533" s="4">
        <f t="shared" si="16"/>
        <v>30780</v>
      </c>
      <c r="L533" s="4">
        <f t="shared" si="17"/>
        <v>12312</v>
      </c>
      <c r="M533" s="3">
        <v>0.4</v>
      </c>
    </row>
    <row r="534" spans="2:13" x14ac:dyDescent="0.25">
      <c r="B534" t="s">
        <v>22</v>
      </c>
      <c r="C534" s="1" t="s">
        <v>20</v>
      </c>
      <c r="D534" s="2">
        <v>45074</v>
      </c>
      <c r="E534" s="5" t="s">
        <v>42</v>
      </c>
      <c r="F534" s="5" t="s">
        <v>47</v>
      </c>
      <c r="G534" s="5" t="s">
        <v>48</v>
      </c>
      <c r="H534" t="s">
        <v>18</v>
      </c>
      <c r="I534" s="4">
        <v>8902</v>
      </c>
      <c r="J534" s="5">
        <v>1</v>
      </c>
      <c r="K534" s="4">
        <f t="shared" si="16"/>
        <v>8902</v>
      </c>
      <c r="L534" s="4">
        <f t="shared" si="17"/>
        <v>3115.7</v>
      </c>
      <c r="M534" s="3">
        <v>0.35</v>
      </c>
    </row>
    <row r="535" spans="2:13" x14ac:dyDescent="0.25">
      <c r="B535" t="s">
        <v>22</v>
      </c>
      <c r="C535" s="1" t="s">
        <v>14</v>
      </c>
      <c r="D535" s="2">
        <v>45081</v>
      </c>
      <c r="E535" s="5" t="s">
        <v>42</v>
      </c>
      <c r="F535" s="5" t="s">
        <v>47</v>
      </c>
      <c r="G535" s="5" t="s">
        <v>48</v>
      </c>
      <c r="H535" t="s">
        <v>25</v>
      </c>
      <c r="I535" s="4">
        <v>300</v>
      </c>
      <c r="J535" s="5">
        <v>4</v>
      </c>
      <c r="K535" s="4">
        <f t="shared" si="16"/>
        <v>1200</v>
      </c>
      <c r="L535" s="4">
        <f t="shared" si="17"/>
        <v>180</v>
      </c>
      <c r="M535" s="3">
        <v>0.15</v>
      </c>
    </row>
    <row r="536" spans="2:13" x14ac:dyDescent="0.25">
      <c r="B536" t="s">
        <v>27</v>
      </c>
      <c r="C536" s="1" t="s">
        <v>20</v>
      </c>
      <c r="D536" s="2">
        <v>45088</v>
      </c>
      <c r="E536" s="5" t="s">
        <v>42</v>
      </c>
      <c r="F536" s="5" t="s">
        <v>47</v>
      </c>
      <c r="G536" s="5" t="s">
        <v>48</v>
      </c>
      <c r="H536" t="s">
        <v>28</v>
      </c>
      <c r="I536" s="4">
        <v>1500</v>
      </c>
      <c r="J536" s="5">
        <v>10</v>
      </c>
      <c r="K536" s="4">
        <f t="shared" si="16"/>
        <v>15000</v>
      </c>
      <c r="L536" s="4">
        <f t="shared" si="17"/>
        <v>6000</v>
      </c>
      <c r="M536" s="3">
        <v>0.4</v>
      </c>
    </row>
    <row r="537" spans="2:13" x14ac:dyDescent="0.25">
      <c r="B537" t="s">
        <v>27</v>
      </c>
      <c r="C537" s="1" t="s">
        <v>14</v>
      </c>
      <c r="D537" s="2">
        <v>45095</v>
      </c>
      <c r="E537" s="5" t="s">
        <v>42</v>
      </c>
      <c r="F537" s="5" t="s">
        <v>47</v>
      </c>
      <c r="G537" s="5" t="s">
        <v>48</v>
      </c>
      <c r="H537" t="s">
        <v>28</v>
      </c>
      <c r="I537" s="4">
        <v>1500</v>
      </c>
      <c r="J537" s="5">
        <v>10</v>
      </c>
      <c r="K537" s="4">
        <f t="shared" si="16"/>
        <v>15000</v>
      </c>
      <c r="L537" s="4">
        <f t="shared" si="17"/>
        <v>6000</v>
      </c>
      <c r="M537" s="3">
        <v>0.4</v>
      </c>
    </row>
    <row r="538" spans="2:13" x14ac:dyDescent="0.25">
      <c r="B538" t="s">
        <v>13</v>
      </c>
      <c r="C538" s="1" t="s">
        <v>20</v>
      </c>
      <c r="D538" s="2">
        <v>45102</v>
      </c>
      <c r="E538" s="5" t="s">
        <v>42</v>
      </c>
      <c r="F538" s="5" t="s">
        <v>47</v>
      </c>
      <c r="G538" s="5" t="s">
        <v>48</v>
      </c>
      <c r="H538" t="s">
        <v>21</v>
      </c>
      <c r="I538" s="4">
        <v>1200</v>
      </c>
      <c r="J538" s="5">
        <v>8</v>
      </c>
      <c r="K538" s="4">
        <f t="shared" si="16"/>
        <v>9600</v>
      </c>
      <c r="L538" s="4">
        <f t="shared" si="17"/>
        <v>2880</v>
      </c>
      <c r="M538" s="3">
        <v>0.3</v>
      </c>
    </row>
    <row r="539" spans="2:13" x14ac:dyDescent="0.25">
      <c r="B539" t="s">
        <v>27</v>
      </c>
      <c r="C539" s="1" t="s">
        <v>20</v>
      </c>
      <c r="D539" s="2">
        <v>45109</v>
      </c>
      <c r="E539" s="5" t="s">
        <v>42</v>
      </c>
      <c r="F539" s="5" t="s">
        <v>47</v>
      </c>
      <c r="G539" s="5" t="s">
        <v>48</v>
      </c>
      <c r="H539" t="s">
        <v>19</v>
      </c>
      <c r="I539" s="4">
        <v>500</v>
      </c>
      <c r="J539" s="5">
        <v>7</v>
      </c>
      <c r="K539" s="4">
        <f t="shared" si="16"/>
        <v>3500</v>
      </c>
      <c r="L539" s="4">
        <f t="shared" si="17"/>
        <v>875</v>
      </c>
      <c r="M539" s="3">
        <v>0.25</v>
      </c>
    </row>
    <row r="540" spans="2:13" x14ac:dyDescent="0.25">
      <c r="B540" t="s">
        <v>13</v>
      </c>
      <c r="C540" s="1" t="s">
        <v>20</v>
      </c>
      <c r="D540" s="2">
        <v>45116</v>
      </c>
      <c r="E540" s="5" t="s">
        <v>42</v>
      </c>
      <c r="F540" s="5" t="s">
        <v>47</v>
      </c>
      <c r="G540" s="5" t="s">
        <v>48</v>
      </c>
      <c r="H540" t="s">
        <v>28</v>
      </c>
      <c r="I540" s="4">
        <v>1500</v>
      </c>
      <c r="J540" s="5">
        <v>2</v>
      </c>
      <c r="K540" s="4">
        <f t="shared" si="16"/>
        <v>3000</v>
      </c>
      <c r="L540" s="4">
        <f t="shared" si="17"/>
        <v>1200</v>
      </c>
      <c r="M540" s="3">
        <v>0.4</v>
      </c>
    </row>
    <row r="541" spans="2:13" x14ac:dyDescent="0.25">
      <c r="B541" t="s">
        <v>24</v>
      </c>
      <c r="C541" s="1" t="s">
        <v>14</v>
      </c>
      <c r="D541" s="2">
        <v>45123</v>
      </c>
      <c r="E541" s="5" t="s">
        <v>42</v>
      </c>
      <c r="F541" s="5" t="s">
        <v>47</v>
      </c>
      <c r="G541" s="5" t="s">
        <v>48</v>
      </c>
      <c r="H541" t="s">
        <v>19</v>
      </c>
      <c r="I541" s="4">
        <v>500</v>
      </c>
      <c r="J541" s="5">
        <v>4</v>
      </c>
      <c r="K541" s="4">
        <f t="shared" si="16"/>
        <v>2000</v>
      </c>
      <c r="L541" s="4">
        <f t="shared" si="17"/>
        <v>500</v>
      </c>
      <c r="M541" s="3">
        <v>0.25</v>
      </c>
    </row>
    <row r="542" spans="2:13" x14ac:dyDescent="0.25">
      <c r="B542" t="s">
        <v>13</v>
      </c>
      <c r="C542" s="1" t="s">
        <v>20</v>
      </c>
      <c r="D542" s="2">
        <v>45130</v>
      </c>
      <c r="E542" s="5" t="s">
        <v>42</v>
      </c>
      <c r="F542" s="5" t="s">
        <v>47</v>
      </c>
      <c r="G542" s="5" t="s">
        <v>48</v>
      </c>
      <c r="H542" t="s">
        <v>19</v>
      </c>
      <c r="I542" s="4">
        <v>500</v>
      </c>
      <c r="J542" s="5">
        <v>5</v>
      </c>
      <c r="K542" s="4">
        <f t="shared" si="16"/>
        <v>2500</v>
      </c>
      <c r="L542" s="4">
        <f t="shared" si="17"/>
        <v>625</v>
      </c>
      <c r="M542" s="3">
        <v>0.25</v>
      </c>
    </row>
    <row r="543" spans="2:13" x14ac:dyDescent="0.25">
      <c r="B543" t="s">
        <v>27</v>
      </c>
      <c r="C543" s="1" t="s">
        <v>20</v>
      </c>
      <c r="D543" s="2">
        <v>45137</v>
      </c>
      <c r="E543" s="5" t="s">
        <v>42</v>
      </c>
      <c r="F543" s="5" t="s">
        <v>47</v>
      </c>
      <c r="G543" s="5" t="s">
        <v>48</v>
      </c>
      <c r="H543" t="s">
        <v>31</v>
      </c>
      <c r="I543" s="4">
        <v>5300</v>
      </c>
      <c r="J543" s="5">
        <v>11</v>
      </c>
      <c r="K543" s="4">
        <f t="shared" si="16"/>
        <v>58300</v>
      </c>
      <c r="L543" s="4">
        <f t="shared" si="17"/>
        <v>17490</v>
      </c>
      <c r="M543" s="3">
        <v>0.3</v>
      </c>
    </row>
    <row r="544" spans="2:13" x14ac:dyDescent="0.25">
      <c r="B544" t="s">
        <v>27</v>
      </c>
      <c r="C544" s="1" t="s">
        <v>14</v>
      </c>
      <c r="D544" s="2">
        <v>45144</v>
      </c>
      <c r="E544" s="5" t="s">
        <v>42</v>
      </c>
      <c r="F544" s="5" t="s">
        <v>47</v>
      </c>
      <c r="G544" s="5" t="s">
        <v>48</v>
      </c>
      <c r="H544" t="s">
        <v>31</v>
      </c>
      <c r="I544" s="4">
        <v>5300</v>
      </c>
      <c r="J544" s="5">
        <v>11</v>
      </c>
      <c r="K544" s="4">
        <f t="shared" si="16"/>
        <v>58300</v>
      </c>
      <c r="L544" s="4">
        <f t="shared" si="17"/>
        <v>17490</v>
      </c>
      <c r="M544" s="3">
        <v>0.3</v>
      </c>
    </row>
    <row r="545" spans="2:13" x14ac:dyDescent="0.25">
      <c r="B545" t="s">
        <v>34</v>
      </c>
      <c r="C545" s="1" t="s">
        <v>14</v>
      </c>
      <c r="D545" s="2">
        <v>45151</v>
      </c>
      <c r="E545" s="5" t="s">
        <v>42</v>
      </c>
      <c r="F545" s="5" t="s">
        <v>47</v>
      </c>
      <c r="G545" s="5" t="s">
        <v>48</v>
      </c>
      <c r="H545" t="s">
        <v>33</v>
      </c>
      <c r="I545" s="4">
        <v>4600</v>
      </c>
      <c r="J545" s="5">
        <v>1</v>
      </c>
      <c r="K545" s="4">
        <f t="shared" si="16"/>
        <v>4600</v>
      </c>
      <c r="L545" s="4">
        <f t="shared" si="17"/>
        <v>1150</v>
      </c>
      <c r="M545" s="3">
        <v>0.25</v>
      </c>
    </row>
    <row r="546" spans="2:13" x14ac:dyDescent="0.25">
      <c r="B546" t="s">
        <v>27</v>
      </c>
      <c r="C546" s="1" t="s">
        <v>20</v>
      </c>
      <c r="D546" s="2">
        <v>45158</v>
      </c>
      <c r="E546" s="5" t="s">
        <v>42</v>
      </c>
      <c r="F546" s="5" t="s">
        <v>47</v>
      </c>
      <c r="G546" s="5" t="s">
        <v>48</v>
      </c>
      <c r="H546" t="s">
        <v>18</v>
      </c>
      <c r="I546" s="4">
        <v>8902</v>
      </c>
      <c r="J546" s="5">
        <v>17</v>
      </c>
      <c r="K546" s="4">
        <f t="shared" si="16"/>
        <v>151334</v>
      </c>
      <c r="L546" s="4">
        <f t="shared" si="17"/>
        <v>52966.899999999994</v>
      </c>
      <c r="M546" s="3">
        <v>0.35</v>
      </c>
    </row>
    <row r="547" spans="2:13" x14ac:dyDescent="0.25">
      <c r="B547" t="s">
        <v>13</v>
      </c>
      <c r="C547" s="1" t="s">
        <v>20</v>
      </c>
      <c r="D547" s="2">
        <v>45165</v>
      </c>
      <c r="E547" s="5" t="s">
        <v>42</v>
      </c>
      <c r="F547" s="5" t="s">
        <v>47</v>
      </c>
      <c r="G547" s="5" t="s">
        <v>48</v>
      </c>
      <c r="H547" t="s">
        <v>33</v>
      </c>
      <c r="I547" s="4">
        <v>4600</v>
      </c>
      <c r="J547" s="5">
        <v>6</v>
      </c>
      <c r="K547" s="4">
        <f t="shared" ref="K547" si="18">I547*J547</f>
        <v>27600</v>
      </c>
      <c r="L547" s="4">
        <f t="shared" ref="L547" si="19">K547*M547</f>
        <v>6900</v>
      </c>
      <c r="M547" s="3">
        <v>0.25</v>
      </c>
    </row>
    <row r="548" spans="2:13" x14ac:dyDescent="0.25">
      <c r="B548" t="s">
        <v>22</v>
      </c>
      <c r="C548" s="1" t="s">
        <v>20</v>
      </c>
      <c r="D548" s="2">
        <v>44766</v>
      </c>
      <c r="E548" s="5" t="s">
        <v>42</v>
      </c>
      <c r="F548" s="5" t="s">
        <v>45</v>
      </c>
      <c r="G548" s="5" t="s">
        <v>46</v>
      </c>
      <c r="H548" t="s">
        <v>31</v>
      </c>
      <c r="I548" s="4">
        <v>5300</v>
      </c>
      <c r="J548" s="5">
        <v>9</v>
      </c>
      <c r="K548" s="4">
        <v>47700</v>
      </c>
      <c r="L548" s="4">
        <v>14310</v>
      </c>
      <c r="M548" s="3">
        <v>0.3</v>
      </c>
    </row>
    <row r="549" spans="2:13" x14ac:dyDescent="0.25">
      <c r="B549" t="s">
        <v>27</v>
      </c>
      <c r="C549" s="1" t="s">
        <v>20</v>
      </c>
      <c r="D549" s="2">
        <v>44773</v>
      </c>
      <c r="E549" s="5" t="s">
        <v>42</v>
      </c>
      <c r="F549" s="5" t="s">
        <v>45</v>
      </c>
      <c r="G549" s="5" t="s">
        <v>46</v>
      </c>
      <c r="H549" t="s">
        <v>21</v>
      </c>
      <c r="I549" s="4">
        <v>1200</v>
      </c>
      <c r="J549" s="5">
        <v>3</v>
      </c>
      <c r="K549" s="4">
        <v>3600</v>
      </c>
      <c r="L549" s="4">
        <v>1080</v>
      </c>
      <c r="M549" s="3">
        <v>0.3</v>
      </c>
    </row>
    <row r="550" spans="2:13" x14ac:dyDescent="0.25">
      <c r="B550" t="s">
        <v>13</v>
      </c>
      <c r="C550" s="1" t="s">
        <v>20</v>
      </c>
      <c r="D550" s="2">
        <v>44780</v>
      </c>
      <c r="E550" s="5" t="s">
        <v>42</v>
      </c>
      <c r="F550" s="5" t="s">
        <v>45</v>
      </c>
      <c r="G550" s="5" t="s">
        <v>46</v>
      </c>
      <c r="H550" t="s">
        <v>25</v>
      </c>
      <c r="I550" s="4">
        <v>300</v>
      </c>
      <c r="J550" s="5">
        <v>6</v>
      </c>
      <c r="K550" s="4">
        <v>1800</v>
      </c>
      <c r="L550" s="4">
        <v>270</v>
      </c>
      <c r="M550" s="3">
        <v>0.15</v>
      </c>
    </row>
    <row r="551" spans="2:13" x14ac:dyDescent="0.25">
      <c r="B551" t="s">
        <v>13</v>
      </c>
      <c r="C551" s="1" t="s">
        <v>14</v>
      </c>
      <c r="D551" s="2">
        <v>44787</v>
      </c>
      <c r="E551" s="5" t="s">
        <v>42</v>
      </c>
      <c r="F551" s="5" t="s">
        <v>45</v>
      </c>
      <c r="G551" s="5" t="s">
        <v>46</v>
      </c>
      <c r="H551" t="s">
        <v>35</v>
      </c>
      <c r="I551" s="4">
        <v>4500</v>
      </c>
      <c r="J551" s="5">
        <v>6</v>
      </c>
      <c r="K551" s="4">
        <v>27000</v>
      </c>
      <c r="L551" s="4">
        <v>6750</v>
      </c>
      <c r="M551" s="3">
        <v>0.25</v>
      </c>
    </row>
    <row r="552" spans="2:13" x14ac:dyDescent="0.25">
      <c r="B552" t="s">
        <v>13</v>
      </c>
      <c r="C552" s="1" t="s">
        <v>14</v>
      </c>
      <c r="D552" s="2">
        <v>44794</v>
      </c>
      <c r="E552" s="5" t="s">
        <v>42</v>
      </c>
      <c r="F552" s="5" t="s">
        <v>45</v>
      </c>
      <c r="G552" s="5" t="s">
        <v>46</v>
      </c>
      <c r="H552" t="s">
        <v>28</v>
      </c>
      <c r="I552" s="4">
        <v>1500</v>
      </c>
      <c r="J552" s="5">
        <v>5</v>
      </c>
      <c r="K552" s="4">
        <v>7500</v>
      </c>
      <c r="L552" s="4">
        <v>3000</v>
      </c>
      <c r="M552" s="3">
        <v>0.4</v>
      </c>
    </row>
    <row r="553" spans="2:13" x14ac:dyDescent="0.25">
      <c r="B553" t="s">
        <v>13</v>
      </c>
      <c r="C553" s="1" t="s">
        <v>14</v>
      </c>
      <c r="D553" s="2">
        <v>44801</v>
      </c>
      <c r="E553" s="5" t="s">
        <v>42</v>
      </c>
      <c r="F553" s="5" t="s">
        <v>45</v>
      </c>
      <c r="G553" s="5" t="s">
        <v>46</v>
      </c>
      <c r="H553" t="s">
        <v>35</v>
      </c>
      <c r="I553" s="4">
        <v>4500</v>
      </c>
      <c r="J553" s="5">
        <v>7</v>
      </c>
      <c r="K553" s="4">
        <v>31500</v>
      </c>
      <c r="L553" s="4">
        <v>7875</v>
      </c>
      <c r="M553" s="3">
        <v>0.25</v>
      </c>
    </row>
    <row r="554" spans="2:13" x14ac:dyDescent="0.25">
      <c r="B554" t="s">
        <v>13</v>
      </c>
      <c r="C554" s="1" t="s">
        <v>20</v>
      </c>
      <c r="D554" s="2">
        <v>44808</v>
      </c>
      <c r="E554" s="5" t="s">
        <v>42</v>
      </c>
      <c r="F554" s="5" t="s">
        <v>45</v>
      </c>
      <c r="G554" s="5" t="s">
        <v>46</v>
      </c>
      <c r="H554" t="s">
        <v>32</v>
      </c>
      <c r="I554" s="4">
        <v>3200</v>
      </c>
      <c r="J554" s="5">
        <v>7</v>
      </c>
      <c r="K554" s="4">
        <v>22400</v>
      </c>
      <c r="L554" s="4">
        <v>4480</v>
      </c>
      <c r="M554" s="3">
        <v>0.2</v>
      </c>
    </row>
    <row r="555" spans="2:13" x14ac:dyDescent="0.25">
      <c r="B555" t="s">
        <v>13</v>
      </c>
      <c r="C555" s="1" t="s">
        <v>20</v>
      </c>
      <c r="D555" s="2">
        <v>44815</v>
      </c>
      <c r="E555" s="5" t="s">
        <v>42</v>
      </c>
      <c r="F555" s="5" t="s">
        <v>45</v>
      </c>
      <c r="G555" s="5" t="s">
        <v>46</v>
      </c>
      <c r="H555" t="s">
        <v>28</v>
      </c>
      <c r="I555" s="4">
        <v>1500</v>
      </c>
      <c r="J555" s="5">
        <v>9</v>
      </c>
      <c r="K555" s="4">
        <v>13500</v>
      </c>
      <c r="L555" s="4">
        <v>5400</v>
      </c>
      <c r="M555" s="3">
        <v>0.4</v>
      </c>
    </row>
    <row r="556" spans="2:13" x14ac:dyDescent="0.25">
      <c r="B556" t="s">
        <v>27</v>
      </c>
      <c r="C556" s="1" t="s">
        <v>20</v>
      </c>
      <c r="D556" s="2">
        <v>44822</v>
      </c>
      <c r="E556" s="5" t="s">
        <v>42</v>
      </c>
      <c r="F556" s="5" t="s">
        <v>45</v>
      </c>
      <c r="G556" s="5" t="s">
        <v>46</v>
      </c>
      <c r="H556" t="s">
        <v>19</v>
      </c>
      <c r="I556" s="4">
        <v>500</v>
      </c>
      <c r="J556" s="5">
        <v>2</v>
      </c>
      <c r="K556" s="4">
        <v>1000</v>
      </c>
      <c r="L556" s="4">
        <v>250</v>
      </c>
      <c r="M556" s="3">
        <v>0.25</v>
      </c>
    </row>
    <row r="557" spans="2:13" x14ac:dyDescent="0.25">
      <c r="B557" t="s">
        <v>13</v>
      </c>
      <c r="C557" s="1" t="s">
        <v>14</v>
      </c>
      <c r="D557" s="2">
        <v>44829</v>
      </c>
      <c r="E557" s="5" t="s">
        <v>42</v>
      </c>
      <c r="F557" s="5" t="s">
        <v>45</v>
      </c>
      <c r="G557" s="5" t="s">
        <v>46</v>
      </c>
      <c r="H557" t="s">
        <v>19</v>
      </c>
      <c r="I557" s="4">
        <v>500</v>
      </c>
      <c r="J557" s="5">
        <v>9</v>
      </c>
      <c r="K557" s="4">
        <v>4500</v>
      </c>
      <c r="L557" s="4">
        <v>1125</v>
      </c>
      <c r="M557" s="3">
        <v>0.25</v>
      </c>
    </row>
    <row r="558" spans="2:13" x14ac:dyDescent="0.25">
      <c r="B558" t="s">
        <v>13</v>
      </c>
      <c r="C558" s="1" t="s">
        <v>20</v>
      </c>
      <c r="D558" s="2">
        <v>44836</v>
      </c>
      <c r="E558" s="5" t="s">
        <v>42</v>
      </c>
      <c r="F558" s="5" t="s">
        <v>45</v>
      </c>
      <c r="G558" s="5" t="s">
        <v>46</v>
      </c>
      <c r="H558" t="s">
        <v>31</v>
      </c>
      <c r="I558" s="4">
        <v>5300</v>
      </c>
      <c r="J558" s="5">
        <v>4</v>
      </c>
      <c r="K558" s="4">
        <v>21200</v>
      </c>
      <c r="L558" s="4">
        <v>6360</v>
      </c>
      <c r="M558" s="3">
        <v>0.3</v>
      </c>
    </row>
    <row r="559" spans="2:13" x14ac:dyDescent="0.25">
      <c r="B559" t="s">
        <v>27</v>
      </c>
      <c r="C559" s="1" t="s">
        <v>20</v>
      </c>
      <c r="D559" s="2">
        <v>44843</v>
      </c>
      <c r="E559" s="5" t="s">
        <v>42</v>
      </c>
      <c r="F559" s="5" t="s">
        <v>45</v>
      </c>
      <c r="G559" s="5" t="s">
        <v>46</v>
      </c>
      <c r="H559" t="s">
        <v>33</v>
      </c>
      <c r="I559" s="4">
        <v>4600</v>
      </c>
      <c r="J559" s="5">
        <v>5</v>
      </c>
      <c r="K559" s="4">
        <v>23000</v>
      </c>
      <c r="L559" s="4">
        <v>5750</v>
      </c>
      <c r="M559" s="3">
        <v>0.25</v>
      </c>
    </row>
    <row r="560" spans="2:13" x14ac:dyDescent="0.25">
      <c r="B560" t="s">
        <v>27</v>
      </c>
      <c r="C560" s="1" t="s">
        <v>20</v>
      </c>
      <c r="D560" s="2">
        <v>44850</v>
      </c>
      <c r="E560" s="5" t="s">
        <v>42</v>
      </c>
      <c r="F560" s="5" t="s">
        <v>45</v>
      </c>
      <c r="G560" s="5" t="s">
        <v>46</v>
      </c>
      <c r="H560" t="s">
        <v>33</v>
      </c>
      <c r="I560" s="4">
        <v>4600</v>
      </c>
      <c r="J560" s="5">
        <v>11</v>
      </c>
      <c r="K560" s="4">
        <v>50600</v>
      </c>
      <c r="L560" s="4">
        <v>12650</v>
      </c>
      <c r="M560" s="3">
        <v>0.25</v>
      </c>
    </row>
    <row r="561" spans="2:13" x14ac:dyDescent="0.25">
      <c r="B561" t="s">
        <v>13</v>
      </c>
      <c r="C561" s="1" t="s">
        <v>20</v>
      </c>
      <c r="D561" s="2">
        <v>44857</v>
      </c>
      <c r="E561" s="5" t="s">
        <v>42</v>
      </c>
      <c r="F561" s="5" t="s">
        <v>45</v>
      </c>
      <c r="G561" s="5" t="s">
        <v>46</v>
      </c>
      <c r="H561" t="s">
        <v>21</v>
      </c>
      <c r="I561" s="4">
        <v>1200</v>
      </c>
      <c r="J561" s="5">
        <v>6</v>
      </c>
      <c r="K561" s="4">
        <v>7200</v>
      </c>
      <c r="L561" s="4">
        <v>2160</v>
      </c>
      <c r="M561" s="3">
        <v>0.3</v>
      </c>
    </row>
    <row r="562" spans="2:13" x14ac:dyDescent="0.25">
      <c r="B562" t="s">
        <v>13</v>
      </c>
      <c r="C562" s="1" t="s">
        <v>14</v>
      </c>
      <c r="D562" s="2">
        <v>44864</v>
      </c>
      <c r="E562" s="5" t="s">
        <v>42</v>
      </c>
      <c r="F562" s="5" t="s">
        <v>45</v>
      </c>
      <c r="G562" s="5" t="s">
        <v>46</v>
      </c>
      <c r="H562" t="s">
        <v>32</v>
      </c>
      <c r="I562" s="4">
        <v>3200</v>
      </c>
      <c r="J562" s="5">
        <v>1</v>
      </c>
      <c r="K562" s="4">
        <v>3200</v>
      </c>
      <c r="L562" s="4">
        <v>640</v>
      </c>
      <c r="M562" s="3">
        <v>0.2</v>
      </c>
    </row>
    <row r="563" spans="2:13" x14ac:dyDescent="0.25">
      <c r="B563" t="s">
        <v>13</v>
      </c>
      <c r="C563" s="1" t="s">
        <v>14</v>
      </c>
      <c r="D563" s="2">
        <v>44871</v>
      </c>
      <c r="E563" s="5" t="s">
        <v>42</v>
      </c>
      <c r="F563" s="5" t="s">
        <v>45</v>
      </c>
      <c r="G563" s="5" t="s">
        <v>46</v>
      </c>
      <c r="H563" t="s">
        <v>31</v>
      </c>
      <c r="I563" s="4">
        <v>5300</v>
      </c>
      <c r="J563" s="5">
        <v>12</v>
      </c>
      <c r="K563" s="4">
        <v>63600</v>
      </c>
      <c r="L563" s="4">
        <v>19080</v>
      </c>
      <c r="M563" s="3">
        <v>0.3</v>
      </c>
    </row>
    <row r="564" spans="2:13" x14ac:dyDescent="0.25">
      <c r="B564" t="s">
        <v>27</v>
      </c>
      <c r="C564" s="1" t="s">
        <v>20</v>
      </c>
      <c r="D564" s="2">
        <v>44878</v>
      </c>
      <c r="E564" s="5" t="s">
        <v>42</v>
      </c>
      <c r="F564" s="5" t="s">
        <v>45</v>
      </c>
      <c r="G564" s="5" t="s">
        <v>46</v>
      </c>
      <c r="H564" t="s">
        <v>19</v>
      </c>
      <c r="I564" s="4">
        <v>500</v>
      </c>
      <c r="J564" s="5">
        <v>5</v>
      </c>
      <c r="K564" s="4">
        <v>2500</v>
      </c>
      <c r="L564" s="4">
        <v>625</v>
      </c>
      <c r="M564" s="3">
        <v>0.25</v>
      </c>
    </row>
    <row r="565" spans="2:13" x14ac:dyDescent="0.25">
      <c r="B565" t="s">
        <v>34</v>
      </c>
      <c r="C565" s="1" t="s">
        <v>20</v>
      </c>
      <c r="D565" s="2">
        <v>44885</v>
      </c>
      <c r="E565" s="5" t="s">
        <v>42</v>
      </c>
      <c r="F565" s="5" t="s">
        <v>45</v>
      </c>
      <c r="G565" s="5" t="s">
        <v>46</v>
      </c>
      <c r="H565" t="s">
        <v>23</v>
      </c>
      <c r="I565" s="4">
        <v>5130</v>
      </c>
      <c r="J565" s="5">
        <v>7</v>
      </c>
      <c r="K565" s="4">
        <v>35910</v>
      </c>
      <c r="L565" s="4">
        <v>14364</v>
      </c>
      <c r="M565" s="3">
        <v>0.4</v>
      </c>
    </row>
    <row r="566" spans="2:13" x14ac:dyDescent="0.25">
      <c r="B566" t="s">
        <v>13</v>
      </c>
      <c r="C566" s="1" t="s">
        <v>14</v>
      </c>
      <c r="D566" s="2">
        <v>44892</v>
      </c>
      <c r="E566" s="5" t="s">
        <v>42</v>
      </c>
      <c r="F566" s="5" t="s">
        <v>45</v>
      </c>
      <c r="G566" s="5" t="s">
        <v>46</v>
      </c>
      <c r="H566" t="s">
        <v>28</v>
      </c>
      <c r="I566" s="4">
        <v>1500</v>
      </c>
      <c r="J566" s="5">
        <v>5</v>
      </c>
      <c r="K566" s="4">
        <v>7500</v>
      </c>
      <c r="L566" s="4">
        <v>3000</v>
      </c>
      <c r="M566" s="3">
        <v>0.4</v>
      </c>
    </row>
    <row r="567" spans="2:13" x14ac:dyDescent="0.25">
      <c r="B567" t="s">
        <v>27</v>
      </c>
      <c r="C567" s="1" t="s">
        <v>20</v>
      </c>
      <c r="D567" s="2">
        <v>44899</v>
      </c>
      <c r="E567" s="5" t="s">
        <v>42</v>
      </c>
      <c r="F567" s="5" t="s">
        <v>45</v>
      </c>
      <c r="G567" s="5" t="s">
        <v>46</v>
      </c>
      <c r="H567" t="s">
        <v>31</v>
      </c>
      <c r="I567" s="4">
        <v>5300</v>
      </c>
      <c r="J567" s="5">
        <v>10</v>
      </c>
      <c r="K567" s="4">
        <v>53000</v>
      </c>
      <c r="L567" s="4">
        <v>15900</v>
      </c>
      <c r="M567" s="3">
        <v>0.3</v>
      </c>
    </row>
    <row r="568" spans="2:13" x14ac:dyDescent="0.25">
      <c r="B568" t="s">
        <v>13</v>
      </c>
      <c r="C568" s="1" t="s">
        <v>20</v>
      </c>
      <c r="D568" s="2">
        <v>44906</v>
      </c>
      <c r="E568" s="5" t="s">
        <v>42</v>
      </c>
      <c r="F568" s="5" t="s">
        <v>45</v>
      </c>
      <c r="G568" s="5" t="s">
        <v>46</v>
      </c>
      <c r="H568" t="s">
        <v>29</v>
      </c>
      <c r="I568" s="4">
        <v>5340</v>
      </c>
      <c r="J568" s="5">
        <v>8</v>
      </c>
      <c r="K568" s="4">
        <v>42720</v>
      </c>
      <c r="L568" s="4">
        <v>12816</v>
      </c>
      <c r="M568" s="3">
        <v>0.3</v>
      </c>
    </row>
    <row r="569" spans="2:13" x14ac:dyDescent="0.25">
      <c r="B569" t="s">
        <v>24</v>
      </c>
      <c r="C569" s="1" t="s">
        <v>20</v>
      </c>
      <c r="D569" s="2">
        <v>44913</v>
      </c>
      <c r="E569" s="5" t="s">
        <v>42</v>
      </c>
      <c r="F569" s="5" t="s">
        <v>45</v>
      </c>
      <c r="G569" s="5" t="s">
        <v>46</v>
      </c>
      <c r="H569" t="s">
        <v>31</v>
      </c>
      <c r="I569" s="4">
        <v>5300</v>
      </c>
      <c r="J569" s="5">
        <v>6</v>
      </c>
      <c r="K569" s="4">
        <v>31800</v>
      </c>
      <c r="L569" s="4">
        <v>9540</v>
      </c>
      <c r="M569" s="3">
        <v>0.3</v>
      </c>
    </row>
    <row r="570" spans="2:13" x14ac:dyDescent="0.25">
      <c r="B570" t="s">
        <v>27</v>
      </c>
      <c r="C570" s="1" t="s">
        <v>14</v>
      </c>
      <c r="D570" s="2">
        <v>44920</v>
      </c>
      <c r="E570" s="5" t="s">
        <v>42</v>
      </c>
      <c r="F570" s="5" t="s">
        <v>45</v>
      </c>
      <c r="G570" s="5" t="s">
        <v>46</v>
      </c>
      <c r="H570" t="s">
        <v>19</v>
      </c>
      <c r="I570" s="4">
        <v>500</v>
      </c>
      <c r="J570" s="5">
        <v>5</v>
      </c>
      <c r="K570" s="4">
        <v>2500</v>
      </c>
      <c r="L570" s="4">
        <v>625</v>
      </c>
      <c r="M570" s="3">
        <v>0.25</v>
      </c>
    </row>
    <row r="571" spans="2:13" x14ac:dyDescent="0.25">
      <c r="B571" t="s">
        <v>13</v>
      </c>
      <c r="C571" s="1" t="s">
        <v>20</v>
      </c>
      <c r="D571" s="2">
        <v>44927</v>
      </c>
      <c r="E571" s="5" t="s">
        <v>42</v>
      </c>
      <c r="F571" s="5" t="s">
        <v>45</v>
      </c>
      <c r="G571" s="5" t="s">
        <v>46</v>
      </c>
      <c r="H571" t="s">
        <v>18</v>
      </c>
      <c r="I571" s="4">
        <v>8902</v>
      </c>
      <c r="J571" s="5">
        <v>11</v>
      </c>
      <c r="K571" s="4">
        <v>97922</v>
      </c>
      <c r="L571" s="4">
        <v>34272.699999999997</v>
      </c>
      <c r="M571" s="3">
        <v>0.35</v>
      </c>
    </row>
    <row r="572" spans="2:13" x14ac:dyDescent="0.25">
      <c r="B572" t="s">
        <v>24</v>
      </c>
      <c r="C572" s="1" t="s">
        <v>20</v>
      </c>
      <c r="D572" s="2">
        <v>44934</v>
      </c>
      <c r="E572" s="5" t="s">
        <v>42</v>
      </c>
      <c r="F572" s="5" t="s">
        <v>45</v>
      </c>
      <c r="G572" s="5" t="s">
        <v>46</v>
      </c>
      <c r="H572" t="s">
        <v>29</v>
      </c>
      <c r="I572" s="4">
        <v>5340</v>
      </c>
      <c r="J572" s="5">
        <v>5</v>
      </c>
      <c r="K572" s="4">
        <v>26700</v>
      </c>
      <c r="L572" s="4">
        <v>8010</v>
      </c>
      <c r="M572" s="3">
        <v>0.3</v>
      </c>
    </row>
    <row r="573" spans="2:13" x14ac:dyDescent="0.25">
      <c r="B573" t="s">
        <v>24</v>
      </c>
      <c r="C573" s="1" t="s">
        <v>14</v>
      </c>
      <c r="D573" s="2">
        <v>44941</v>
      </c>
      <c r="E573" s="5" t="s">
        <v>42</v>
      </c>
      <c r="F573" s="5" t="s">
        <v>45</v>
      </c>
      <c r="G573" s="5" t="s">
        <v>46</v>
      </c>
      <c r="H573" t="s">
        <v>25</v>
      </c>
      <c r="I573" s="4">
        <v>300</v>
      </c>
      <c r="J573" s="5">
        <v>3</v>
      </c>
      <c r="K573" s="4">
        <v>900</v>
      </c>
      <c r="L573" s="4">
        <v>135</v>
      </c>
      <c r="M573" s="3">
        <v>0.15</v>
      </c>
    </row>
    <row r="574" spans="2:13" x14ac:dyDescent="0.25">
      <c r="B574" t="s">
        <v>13</v>
      </c>
      <c r="C574" s="1" t="s">
        <v>14</v>
      </c>
      <c r="D574" s="2">
        <v>44948</v>
      </c>
      <c r="E574" s="5" t="s">
        <v>42</v>
      </c>
      <c r="F574" s="5" t="s">
        <v>45</v>
      </c>
      <c r="G574" s="5" t="s">
        <v>46</v>
      </c>
      <c r="H574" t="s">
        <v>32</v>
      </c>
      <c r="I574" s="4">
        <v>3200</v>
      </c>
      <c r="J574" s="5">
        <v>3</v>
      </c>
      <c r="K574" s="4">
        <v>9600</v>
      </c>
      <c r="L574" s="4">
        <v>1920</v>
      </c>
      <c r="M574" s="3">
        <v>0.2</v>
      </c>
    </row>
    <row r="575" spans="2:13" x14ac:dyDescent="0.25">
      <c r="B575" t="s">
        <v>34</v>
      </c>
      <c r="C575" s="1" t="s">
        <v>20</v>
      </c>
      <c r="D575" s="2">
        <v>44955</v>
      </c>
      <c r="E575" s="5" t="s">
        <v>42</v>
      </c>
      <c r="F575" s="5" t="s">
        <v>45</v>
      </c>
      <c r="G575" s="5" t="s">
        <v>46</v>
      </c>
      <c r="H575" t="s">
        <v>31</v>
      </c>
      <c r="I575" s="4">
        <v>5300</v>
      </c>
      <c r="J575" s="5">
        <v>1</v>
      </c>
      <c r="K575" s="4">
        <v>5300</v>
      </c>
      <c r="L575" s="4">
        <v>1590</v>
      </c>
      <c r="M575" s="3">
        <v>0.3</v>
      </c>
    </row>
    <row r="576" spans="2:13" x14ac:dyDescent="0.25">
      <c r="B576" t="s">
        <v>27</v>
      </c>
      <c r="C576" s="1" t="s">
        <v>14</v>
      </c>
      <c r="D576" s="2">
        <v>44962</v>
      </c>
      <c r="E576" s="5" t="s">
        <v>42</v>
      </c>
      <c r="F576" s="5" t="s">
        <v>45</v>
      </c>
      <c r="G576" s="5" t="s">
        <v>46</v>
      </c>
      <c r="H576" t="s">
        <v>30</v>
      </c>
      <c r="I576" s="4">
        <v>3400</v>
      </c>
      <c r="J576" s="5">
        <v>1</v>
      </c>
      <c r="K576" s="4">
        <v>3400</v>
      </c>
      <c r="L576" s="4">
        <v>1190</v>
      </c>
      <c r="M576" s="3">
        <v>0.35</v>
      </c>
    </row>
    <row r="577" spans="2:13" x14ac:dyDescent="0.25">
      <c r="B577" t="s">
        <v>13</v>
      </c>
      <c r="C577" s="1" t="s">
        <v>20</v>
      </c>
      <c r="D577" s="2">
        <v>44969</v>
      </c>
      <c r="E577" s="5" t="s">
        <v>42</v>
      </c>
      <c r="F577" s="5" t="s">
        <v>45</v>
      </c>
      <c r="G577" s="5" t="s">
        <v>46</v>
      </c>
      <c r="H577" t="s">
        <v>32</v>
      </c>
      <c r="I577" s="4">
        <v>3200</v>
      </c>
      <c r="J577" s="5">
        <v>7</v>
      </c>
      <c r="K577" s="4">
        <v>22400</v>
      </c>
      <c r="L577" s="4">
        <v>4480</v>
      </c>
      <c r="M577" s="3">
        <v>0.2</v>
      </c>
    </row>
    <row r="578" spans="2:13" x14ac:dyDescent="0.25">
      <c r="B578" t="s">
        <v>13</v>
      </c>
      <c r="C578" s="1" t="s">
        <v>20</v>
      </c>
      <c r="D578" s="2">
        <v>44976</v>
      </c>
      <c r="E578" s="5" t="s">
        <v>42</v>
      </c>
      <c r="F578" s="5" t="s">
        <v>45</v>
      </c>
      <c r="G578" s="5" t="s">
        <v>46</v>
      </c>
      <c r="H578" t="s">
        <v>19</v>
      </c>
      <c r="I578" s="4">
        <v>500</v>
      </c>
      <c r="J578" s="5">
        <v>5</v>
      </c>
      <c r="K578" s="4">
        <v>2500</v>
      </c>
      <c r="L578" s="4">
        <v>625</v>
      </c>
      <c r="M578" s="3">
        <v>0.25</v>
      </c>
    </row>
    <row r="579" spans="2:13" x14ac:dyDescent="0.25">
      <c r="B579" t="s">
        <v>13</v>
      </c>
      <c r="C579" s="1" t="s">
        <v>20</v>
      </c>
      <c r="D579" s="2">
        <v>44983</v>
      </c>
      <c r="E579" s="5" t="s">
        <v>42</v>
      </c>
      <c r="F579" s="5" t="s">
        <v>45</v>
      </c>
      <c r="G579" s="5" t="s">
        <v>46</v>
      </c>
      <c r="H579" t="s">
        <v>33</v>
      </c>
      <c r="I579" s="4">
        <v>4600</v>
      </c>
      <c r="J579" s="5">
        <v>12</v>
      </c>
      <c r="K579" s="4">
        <v>55200</v>
      </c>
      <c r="L579" s="4">
        <v>13800</v>
      </c>
      <c r="M579" s="3">
        <v>0.25</v>
      </c>
    </row>
    <row r="580" spans="2:13" x14ac:dyDescent="0.25">
      <c r="B580" t="s">
        <v>24</v>
      </c>
      <c r="C580" s="1" t="s">
        <v>20</v>
      </c>
      <c r="D580" s="2">
        <v>44990</v>
      </c>
      <c r="E580" s="5" t="s">
        <v>42</v>
      </c>
      <c r="F580" s="5" t="s">
        <v>45</v>
      </c>
      <c r="G580" s="5" t="s">
        <v>46</v>
      </c>
      <c r="H580" t="s">
        <v>23</v>
      </c>
      <c r="I580" s="4">
        <v>5130</v>
      </c>
      <c r="J580" s="5">
        <v>7</v>
      </c>
      <c r="K580" s="4">
        <v>35910</v>
      </c>
      <c r="L580" s="4">
        <v>14364</v>
      </c>
      <c r="M580" s="3">
        <v>0.4</v>
      </c>
    </row>
    <row r="581" spans="2:13" x14ac:dyDescent="0.25">
      <c r="B581" t="s">
        <v>13</v>
      </c>
      <c r="C581" s="1" t="s">
        <v>20</v>
      </c>
      <c r="D581" s="2">
        <v>44997</v>
      </c>
      <c r="E581" s="5" t="s">
        <v>42</v>
      </c>
      <c r="F581" s="5" t="s">
        <v>45</v>
      </c>
      <c r="G581" s="5" t="s">
        <v>46</v>
      </c>
      <c r="H581" t="s">
        <v>18</v>
      </c>
      <c r="I581" s="4">
        <v>8902</v>
      </c>
      <c r="J581" s="5">
        <v>10</v>
      </c>
      <c r="K581" s="4">
        <v>89020</v>
      </c>
      <c r="L581" s="4">
        <v>31156.999999999996</v>
      </c>
      <c r="M581" s="3">
        <v>0.35</v>
      </c>
    </row>
    <row r="582" spans="2:13" x14ac:dyDescent="0.25">
      <c r="B582" t="s">
        <v>27</v>
      </c>
      <c r="C582" s="1" t="s">
        <v>20</v>
      </c>
      <c r="D582" s="2">
        <v>45004</v>
      </c>
      <c r="E582" s="5" t="s">
        <v>42</v>
      </c>
      <c r="F582" s="5" t="s">
        <v>45</v>
      </c>
      <c r="G582" s="5" t="s">
        <v>46</v>
      </c>
      <c r="H582" t="s">
        <v>18</v>
      </c>
      <c r="I582" s="4">
        <v>8902</v>
      </c>
      <c r="J582" s="5">
        <v>9</v>
      </c>
      <c r="K582" s="4">
        <v>80118</v>
      </c>
      <c r="L582" s="4">
        <v>28041.3</v>
      </c>
      <c r="M582" s="3">
        <v>0.35</v>
      </c>
    </row>
    <row r="583" spans="2:13" x14ac:dyDescent="0.25">
      <c r="B583" t="s">
        <v>27</v>
      </c>
      <c r="C583" s="1" t="s">
        <v>20</v>
      </c>
      <c r="D583" s="2">
        <v>45011</v>
      </c>
      <c r="E583" s="5" t="s">
        <v>42</v>
      </c>
      <c r="F583" s="5" t="s">
        <v>45</v>
      </c>
      <c r="G583" s="5" t="s">
        <v>46</v>
      </c>
      <c r="H583" t="s">
        <v>18</v>
      </c>
      <c r="I583" s="4">
        <v>8902</v>
      </c>
      <c r="J583" s="5">
        <v>9</v>
      </c>
      <c r="K583" s="4">
        <v>80118</v>
      </c>
      <c r="L583" s="4">
        <v>28041.3</v>
      </c>
      <c r="M583" s="3">
        <v>0.35</v>
      </c>
    </row>
    <row r="584" spans="2:13" x14ac:dyDescent="0.25">
      <c r="B584" t="s">
        <v>27</v>
      </c>
      <c r="C584" s="1" t="s">
        <v>20</v>
      </c>
      <c r="D584" s="2">
        <v>45018</v>
      </c>
      <c r="E584" s="5" t="s">
        <v>42</v>
      </c>
      <c r="F584" s="5" t="s">
        <v>45</v>
      </c>
      <c r="G584" s="5" t="s">
        <v>46</v>
      </c>
      <c r="H584" t="s">
        <v>19</v>
      </c>
      <c r="I584" s="4">
        <v>500</v>
      </c>
      <c r="J584" s="5">
        <v>6</v>
      </c>
      <c r="K584" s="4">
        <v>3000</v>
      </c>
      <c r="L584" s="4">
        <v>750</v>
      </c>
      <c r="M584" s="3">
        <v>0.25</v>
      </c>
    </row>
    <row r="585" spans="2:13" x14ac:dyDescent="0.25">
      <c r="B585" t="s">
        <v>34</v>
      </c>
      <c r="C585" s="1" t="s">
        <v>20</v>
      </c>
      <c r="D585" s="2">
        <v>45025</v>
      </c>
      <c r="E585" s="5" t="s">
        <v>42</v>
      </c>
      <c r="F585" s="5" t="s">
        <v>45</v>
      </c>
      <c r="G585" s="5" t="s">
        <v>46</v>
      </c>
      <c r="H585" t="s">
        <v>18</v>
      </c>
      <c r="I585" s="4">
        <v>8902</v>
      </c>
      <c r="J585" s="5">
        <v>6</v>
      </c>
      <c r="K585" s="4">
        <v>53412</v>
      </c>
      <c r="L585" s="4">
        <v>18694.199999999997</v>
      </c>
      <c r="M585" s="3">
        <v>0.35</v>
      </c>
    </row>
    <row r="586" spans="2:13" x14ac:dyDescent="0.25">
      <c r="B586" t="s">
        <v>13</v>
      </c>
      <c r="C586" s="1" t="s">
        <v>20</v>
      </c>
      <c r="D586" s="2">
        <v>45032</v>
      </c>
      <c r="E586" s="5" t="s">
        <v>42</v>
      </c>
      <c r="F586" s="5" t="s">
        <v>45</v>
      </c>
      <c r="G586" s="5" t="s">
        <v>46</v>
      </c>
      <c r="H586" t="s">
        <v>21</v>
      </c>
      <c r="I586" s="4">
        <v>1200</v>
      </c>
      <c r="J586" s="5">
        <v>8</v>
      </c>
      <c r="K586" s="4">
        <v>9600</v>
      </c>
      <c r="L586" s="4">
        <v>2880</v>
      </c>
      <c r="M586" s="3">
        <v>0.3</v>
      </c>
    </row>
    <row r="587" spans="2:13" x14ac:dyDescent="0.25">
      <c r="B587" t="s">
        <v>13</v>
      </c>
      <c r="C587" s="1" t="s">
        <v>20</v>
      </c>
      <c r="D587" s="2">
        <v>45039</v>
      </c>
      <c r="E587" s="5" t="s">
        <v>42</v>
      </c>
      <c r="F587" s="5" t="s">
        <v>45</v>
      </c>
      <c r="G587" s="5" t="s">
        <v>46</v>
      </c>
      <c r="H587" t="s">
        <v>28</v>
      </c>
      <c r="I587" s="4">
        <v>1500</v>
      </c>
      <c r="J587" s="5">
        <v>5</v>
      </c>
      <c r="K587" s="4">
        <v>7500</v>
      </c>
      <c r="L587" s="4">
        <v>3000</v>
      </c>
      <c r="M587" s="3">
        <v>0.4</v>
      </c>
    </row>
    <row r="588" spans="2:13" x14ac:dyDescent="0.25">
      <c r="B588" t="s">
        <v>24</v>
      </c>
      <c r="C588" s="1" t="s">
        <v>20</v>
      </c>
      <c r="D588" s="2">
        <v>45046</v>
      </c>
      <c r="E588" s="5" t="s">
        <v>42</v>
      </c>
      <c r="F588" s="5" t="s">
        <v>45</v>
      </c>
      <c r="G588" s="5" t="s">
        <v>46</v>
      </c>
      <c r="H588" t="s">
        <v>29</v>
      </c>
      <c r="I588" s="4">
        <v>5340</v>
      </c>
      <c r="J588" s="5">
        <v>9</v>
      </c>
      <c r="K588" s="4">
        <v>48060</v>
      </c>
      <c r="L588" s="4">
        <v>14418</v>
      </c>
      <c r="M588" s="3">
        <v>0.3</v>
      </c>
    </row>
    <row r="589" spans="2:13" x14ac:dyDescent="0.25">
      <c r="B589" t="s">
        <v>24</v>
      </c>
      <c r="C589" s="1" t="s">
        <v>20</v>
      </c>
      <c r="D589" s="2">
        <v>45053</v>
      </c>
      <c r="E589" s="5" t="s">
        <v>42</v>
      </c>
      <c r="F589" s="5" t="s">
        <v>45</v>
      </c>
      <c r="G589" s="5" t="s">
        <v>46</v>
      </c>
      <c r="H589" t="s">
        <v>32</v>
      </c>
      <c r="I589" s="4">
        <v>3200</v>
      </c>
      <c r="J589" s="5">
        <v>2</v>
      </c>
      <c r="K589" s="4">
        <v>6400</v>
      </c>
      <c r="L589" s="4">
        <v>1280</v>
      </c>
      <c r="M589" s="3">
        <v>0.2</v>
      </c>
    </row>
    <row r="590" spans="2:13" x14ac:dyDescent="0.25">
      <c r="B590" t="s">
        <v>13</v>
      </c>
      <c r="C590" s="1" t="s">
        <v>14</v>
      </c>
      <c r="D590" s="2">
        <v>45060</v>
      </c>
      <c r="E590" s="5" t="s">
        <v>42</v>
      </c>
      <c r="F590" s="5" t="s">
        <v>45</v>
      </c>
      <c r="G590" s="5" t="s">
        <v>46</v>
      </c>
      <c r="H590" t="s">
        <v>31</v>
      </c>
      <c r="I590" s="4">
        <v>5300</v>
      </c>
      <c r="J590" s="5">
        <v>2</v>
      </c>
      <c r="K590" s="4">
        <v>10600</v>
      </c>
      <c r="L590" s="4">
        <v>3180</v>
      </c>
      <c r="M590" s="3">
        <v>0.3</v>
      </c>
    </row>
    <row r="591" spans="2:13" x14ac:dyDescent="0.25">
      <c r="B591" t="s">
        <v>24</v>
      </c>
      <c r="C591" s="1" t="s">
        <v>20</v>
      </c>
      <c r="D591" s="2">
        <v>45067</v>
      </c>
      <c r="E591" s="5" t="s">
        <v>42</v>
      </c>
      <c r="F591" s="5" t="s">
        <v>45</v>
      </c>
      <c r="G591" s="5" t="s">
        <v>46</v>
      </c>
      <c r="H591" t="s">
        <v>28</v>
      </c>
      <c r="I591" s="4">
        <v>1500</v>
      </c>
      <c r="J591" s="5">
        <v>11</v>
      </c>
      <c r="K591" s="4">
        <v>16500</v>
      </c>
      <c r="L591" s="4">
        <v>6600</v>
      </c>
      <c r="M591" s="3">
        <v>0.4</v>
      </c>
    </row>
    <row r="592" spans="2:13" x14ac:dyDescent="0.25">
      <c r="B592" t="s">
        <v>22</v>
      </c>
      <c r="C592" s="1" t="s">
        <v>20</v>
      </c>
      <c r="D592" s="2">
        <v>45074</v>
      </c>
      <c r="E592" s="5" t="s">
        <v>42</v>
      </c>
      <c r="F592" s="5" t="s">
        <v>45</v>
      </c>
      <c r="G592" s="5" t="s">
        <v>46</v>
      </c>
      <c r="H592" t="s">
        <v>33</v>
      </c>
      <c r="I592" s="4">
        <v>4600</v>
      </c>
      <c r="J592" s="5">
        <v>9</v>
      </c>
      <c r="K592" s="4">
        <v>41400</v>
      </c>
      <c r="L592" s="4">
        <v>10350</v>
      </c>
      <c r="M592" s="3">
        <v>0.25</v>
      </c>
    </row>
    <row r="593" spans="2:13" x14ac:dyDescent="0.25">
      <c r="B593" t="s">
        <v>27</v>
      </c>
      <c r="C593" s="1" t="s">
        <v>20</v>
      </c>
      <c r="D593" s="2">
        <v>45081</v>
      </c>
      <c r="E593" s="5" t="s">
        <v>42</v>
      </c>
      <c r="F593" s="5" t="s">
        <v>45</v>
      </c>
      <c r="G593" s="5" t="s">
        <v>46</v>
      </c>
      <c r="H593" t="s">
        <v>26</v>
      </c>
      <c r="I593" s="4">
        <v>1700</v>
      </c>
      <c r="J593" s="5">
        <v>6</v>
      </c>
      <c r="K593" s="4">
        <v>10200</v>
      </c>
      <c r="L593" s="4">
        <v>5100</v>
      </c>
      <c r="M593" s="3">
        <v>0.5</v>
      </c>
    </row>
    <row r="594" spans="2:13" x14ac:dyDescent="0.25">
      <c r="B594" t="s">
        <v>27</v>
      </c>
      <c r="C594" s="1" t="s">
        <v>14</v>
      </c>
      <c r="D594" s="2">
        <v>45088</v>
      </c>
      <c r="E594" s="5" t="s">
        <v>42</v>
      </c>
      <c r="F594" s="5" t="s">
        <v>45</v>
      </c>
      <c r="G594" s="5" t="s">
        <v>46</v>
      </c>
      <c r="H594" t="s">
        <v>19</v>
      </c>
      <c r="I594" s="4">
        <v>500</v>
      </c>
      <c r="J594" s="5">
        <v>7</v>
      </c>
      <c r="K594" s="4">
        <v>3500</v>
      </c>
      <c r="L594" s="4">
        <v>875</v>
      </c>
      <c r="M594" s="3">
        <v>0.25</v>
      </c>
    </row>
    <row r="595" spans="2:13" x14ac:dyDescent="0.25">
      <c r="B595" t="s">
        <v>13</v>
      </c>
      <c r="C595" s="1" t="s">
        <v>20</v>
      </c>
      <c r="D595" s="2">
        <v>45095</v>
      </c>
      <c r="E595" s="5" t="s">
        <v>42</v>
      </c>
      <c r="F595" s="5" t="s">
        <v>45</v>
      </c>
      <c r="G595" s="5" t="s">
        <v>46</v>
      </c>
      <c r="H595" t="s">
        <v>25</v>
      </c>
      <c r="I595" s="4">
        <v>300</v>
      </c>
      <c r="J595" s="5">
        <v>12</v>
      </c>
      <c r="K595" s="4">
        <v>3600</v>
      </c>
      <c r="L595" s="4">
        <v>540</v>
      </c>
      <c r="M595" s="3">
        <v>0.15</v>
      </c>
    </row>
    <row r="596" spans="2:13" x14ac:dyDescent="0.25">
      <c r="B596" t="s">
        <v>13</v>
      </c>
      <c r="C596" s="1" t="s">
        <v>20</v>
      </c>
      <c r="D596" s="2">
        <v>45102</v>
      </c>
      <c r="E596" s="5" t="s">
        <v>42</v>
      </c>
      <c r="F596" s="5" t="s">
        <v>45</v>
      </c>
      <c r="G596" s="5" t="s">
        <v>46</v>
      </c>
      <c r="H596" t="s">
        <v>32</v>
      </c>
      <c r="I596" s="4">
        <v>3200</v>
      </c>
      <c r="J596" s="5">
        <v>15</v>
      </c>
      <c r="K596" s="4">
        <v>48000</v>
      </c>
      <c r="L596" s="4">
        <v>9600</v>
      </c>
      <c r="M596" s="3">
        <v>0.2</v>
      </c>
    </row>
    <row r="597" spans="2:13" x14ac:dyDescent="0.25">
      <c r="B597" t="s">
        <v>27</v>
      </c>
      <c r="C597" s="1" t="s">
        <v>14</v>
      </c>
      <c r="D597" s="2">
        <v>45109</v>
      </c>
      <c r="E597" s="5" t="s">
        <v>42</v>
      </c>
      <c r="F597" s="5" t="s">
        <v>45</v>
      </c>
      <c r="G597" s="5" t="s">
        <v>46</v>
      </c>
      <c r="H597" t="s">
        <v>19</v>
      </c>
      <c r="I597" s="4">
        <v>500</v>
      </c>
      <c r="J597" s="5">
        <v>12</v>
      </c>
      <c r="K597" s="4">
        <v>6000</v>
      </c>
      <c r="L597" s="4">
        <v>1500</v>
      </c>
      <c r="M597" s="3">
        <v>0.25</v>
      </c>
    </row>
    <row r="598" spans="2:13" x14ac:dyDescent="0.25">
      <c r="B598" t="s">
        <v>27</v>
      </c>
      <c r="C598" s="1" t="s">
        <v>20</v>
      </c>
      <c r="D598" s="2">
        <v>45116</v>
      </c>
      <c r="E598" s="5" t="s">
        <v>42</v>
      </c>
      <c r="F598" s="5" t="s">
        <v>45</v>
      </c>
      <c r="G598" s="5" t="s">
        <v>46</v>
      </c>
      <c r="H598" t="s">
        <v>21</v>
      </c>
      <c r="I598" s="4">
        <v>1200</v>
      </c>
      <c r="J598" s="5">
        <v>7</v>
      </c>
      <c r="K598" s="4">
        <v>8400</v>
      </c>
      <c r="L598" s="4">
        <v>2520</v>
      </c>
      <c r="M598" s="3">
        <v>0.3</v>
      </c>
    </row>
    <row r="599" spans="2:13" x14ac:dyDescent="0.25">
      <c r="B599" t="s">
        <v>34</v>
      </c>
      <c r="C599" s="1" t="s">
        <v>20</v>
      </c>
      <c r="D599" s="2">
        <v>45123</v>
      </c>
      <c r="E599" s="5" t="s">
        <v>42</v>
      </c>
      <c r="F599" s="5" t="s">
        <v>45</v>
      </c>
      <c r="G599" s="5" t="s">
        <v>46</v>
      </c>
      <c r="H599" t="s">
        <v>26</v>
      </c>
      <c r="I599" s="4">
        <v>1700</v>
      </c>
      <c r="J599" s="5">
        <v>2</v>
      </c>
      <c r="K599" s="4">
        <v>3400</v>
      </c>
      <c r="L599" s="4">
        <v>1700</v>
      </c>
      <c r="M599" s="3">
        <v>0.5</v>
      </c>
    </row>
    <row r="600" spans="2:13" x14ac:dyDescent="0.25">
      <c r="B600" t="s">
        <v>13</v>
      </c>
      <c r="C600" s="1" t="s">
        <v>20</v>
      </c>
      <c r="D600" s="2">
        <v>45130</v>
      </c>
      <c r="E600" s="5" t="s">
        <v>42</v>
      </c>
      <c r="F600" s="5" t="s">
        <v>45</v>
      </c>
      <c r="G600" s="5" t="s">
        <v>46</v>
      </c>
      <c r="H600" t="s">
        <v>30</v>
      </c>
      <c r="I600" s="4">
        <v>3400</v>
      </c>
      <c r="J600" s="5">
        <v>12</v>
      </c>
      <c r="K600" s="4">
        <v>40800</v>
      </c>
      <c r="L600" s="4">
        <v>14280</v>
      </c>
      <c r="M600" s="3">
        <v>0.35</v>
      </c>
    </row>
    <row r="601" spans="2:13" x14ac:dyDescent="0.25">
      <c r="B601" t="s">
        <v>13</v>
      </c>
      <c r="C601" s="1" t="s">
        <v>20</v>
      </c>
      <c r="D601" s="2">
        <v>45137</v>
      </c>
      <c r="E601" s="5" t="s">
        <v>42</v>
      </c>
      <c r="F601" s="5" t="s">
        <v>45</v>
      </c>
      <c r="G601" s="5" t="s">
        <v>46</v>
      </c>
      <c r="H601" t="s">
        <v>32</v>
      </c>
      <c r="I601" s="4">
        <v>3200</v>
      </c>
      <c r="J601" s="5">
        <v>3</v>
      </c>
      <c r="K601" s="4">
        <v>9600</v>
      </c>
      <c r="L601" s="4">
        <v>1920</v>
      </c>
      <c r="M601" s="3">
        <v>0.2</v>
      </c>
    </row>
    <row r="602" spans="2:13" x14ac:dyDescent="0.25">
      <c r="B602" t="s">
        <v>34</v>
      </c>
      <c r="C602" s="1" t="s">
        <v>20</v>
      </c>
      <c r="D602" s="2">
        <v>45139</v>
      </c>
      <c r="E602" s="5" t="s">
        <v>42</v>
      </c>
      <c r="F602" s="5" t="s">
        <v>45</v>
      </c>
      <c r="G602" s="5" t="s">
        <v>46</v>
      </c>
      <c r="H602" t="s">
        <v>30</v>
      </c>
      <c r="I602" s="4">
        <v>3400</v>
      </c>
      <c r="J602" s="5">
        <v>1</v>
      </c>
      <c r="K602" s="4">
        <v>3400</v>
      </c>
      <c r="L602" s="4">
        <v>1190</v>
      </c>
      <c r="M602" s="3">
        <v>0.35</v>
      </c>
    </row>
    <row r="603" spans="2:13" x14ac:dyDescent="0.25">
      <c r="B603" t="s">
        <v>27</v>
      </c>
      <c r="C603" s="1" t="s">
        <v>20</v>
      </c>
      <c r="D603" s="2">
        <v>45144</v>
      </c>
      <c r="E603" s="5" t="s">
        <v>42</v>
      </c>
      <c r="F603" s="5" t="s">
        <v>45</v>
      </c>
      <c r="G603" s="5" t="s">
        <v>46</v>
      </c>
      <c r="H603" t="s">
        <v>26</v>
      </c>
      <c r="I603" s="4">
        <v>1700</v>
      </c>
      <c r="J603" s="5">
        <v>4</v>
      </c>
      <c r="K603" s="4">
        <v>6800</v>
      </c>
      <c r="L603" s="4">
        <v>3400</v>
      </c>
      <c r="M603" s="3">
        <v>0.5</v>
      </c>
    </row>
    <row r="604" spans="2:13" x14ac:dyDescent="0.25">
      <c r="B604" t="s">
        <v>13</v>
      </c>
      <c r="C604" s="1" t="s">
        <v>20</v>
      </c>
      <c r="D604" s="2">
        <v>45146</v>
      </c>
      <c r="E604" s="5" t="s">
        <v>42</v>
      </c>
      <c r="F604" s="5" t="s">
        <v>45</v>
      </c>
      <c r="G604" s="5" t="s">
        <v>46</v>
      </c>
      <c r="H604" t="s">
        <v>33</v>
      </c>
      <c r="I604" s="4">
        <v>4600</v>
      </c>
      <c r="J604" s="5">
        <v>6</v>
      </c>
      <c r="K604" s="4">
        <v>27600</v>
      </c>
      <c r="L604" s="4">
        <v>6900</v>
      </c>
      <c r="M604" s="3">
        <v>0.25</v>
      </c>
    </row>
    <row r="605" spans="2:13" x14ac:dyDescent="0.25">
      <c r="B605" t="s">
        <v>27</v>
      </c>
      <c r="C605" s="1" t="s">
        <v>20</v>
      </c>
      <c r="D605" s="2">
        <v>45151</v>
      </c>
      <c r="E605" s="5" t="s">
        <v>42</v>
      </c>
      <c r="F605" s="5" t="s">
        <v>45</v>
      </c>
      <c r="G605" s="5" t="s">
        <v>46</v>
      </c>
      <c r="H605" t="s">
        <v>26</v>
      </c>
      <c r="I605" s="4">
        <v>1700</v>
      </c>
      <c r="J605" s="5">
        <v>7</v>
      </c>
      <c r="K605" s="4">
        <v>11900</v>
      </c>
      <c r="L605" s="4">
        <v>5950</v>
      </c>
      <c r="M605" s="3">
        <v>0.5</v>
      </c>
    </row>
    <row r="606" spans="2:13" x14ac:dyDescent="0.25">
      <c r="B606" t="s">
        <v>27</v>
      </c>
      <c r="C606" s="1" t="s">
        <v>20</v>
      </c>
      <c r="D606" s="2">
        <v>45153</v>
      </c>
      <c r="E606" s="5" t="s">
        <v>42</v>
      </c>
      <c r="F606" s="5" t="s">
        <v>45</v>
      </c>
      <c r="G606" s="5" t="s">
        <v>46</v>
      </c>
      <c r="H606" t="s">
        <v>35</v>
      </c>
      <c r="I606" s="4">
        <v>4500</v>
      </c>
      <c r="J606" s="5">
        <v>5</v>
      </c>
      <c r="K606" s="4">
        <v>22500</v>
      </c>
      <c r="L606" s="4">
        <v>5625</v>
      </c>
      <c r="M606" s="3">
        <v>0.25</v>
      </c>
    </row>
    <row r="607" spans="2:13" x14ac:dyDescent="0.25">
      <c r="B607" t="s">
        <v>27</v>
      </c>
      <c r="C607" s="1" t="s">
        <v>14</v>
      </c>
      <c r="D607" s="2">
        <v>45158</v>
      </c>
      <c r="E607" s="5" t="s">
        <v>42</v>
      </c>
      <c r="F607" s="5" t="s">
        <v>45</v>
      </c>
      <c r="G607" s="5" t="s">
        <v>46</v>
      </c>
      <c r="H607" t="s">
        <v>21</v>
      </c>
      <c r="I607" s="4">
        <v>1200</v>
      </c>
      <c r="J607" s="5">
        <v>5</v>
      </c>
      <c r="K607" s="4">
        <v>6000</v>
      </c>
      <c r="L607" s="4">
        <v>1800</v>
      </c>
      <c r="M607" s="3">
        <v>0.3</v>
      </c>
    </row>
    <row r="608" spans="2:13" x14ac:dyDescent="0.25">
      <c r="B608" t="s">
        <v>13</v>
      </c>
      <c r="C608" s="1" t="s">
        <v>14</v>
      </c>
      <c r="D608" s="2">
        <v>45160</v>
      </c>
      <c r="E608" s="5" t="s">
        <v>42</v>
      </c>
      <c r="F608" s="5" t="s">
        <v>45</v>
      </c>
      <c r="G608" s="5" t="s">
        <v>46</v>
      </c>
      <c r="H608" t="s">
        <v>18</v>
      </c>
      <c r="I608" s="4">
        <v>8902</v>
      </c>
      <c r="J608" s="5">
        <v>19</v>
      </c>
      <c r="K608" s="4">
        <v>169138</v>
      </c>
      <c r="L608" s="4">
        <v>59198.299999999996</v>
      </c>
      <c r="M608" s="3">
        <v>0.35</v>
      </c>
    </row>
    <row r="609" spans="2:13" x14ac:dyDescent="0.25">
      <c r="B609" t="s">
        <v>27</v>
      </c>
      <c r="C609" s="1" t="s">
        <v>14</v>
      </c>
      <c r="D609" s="2">
        <v>45165</v>
      </c>
      <c r="E609" s="5" t="s">
        <v>42</v>
      </c>
      <c r="F609" s="5" t="s">
        <v>45</v>
      </c>
      <c r="G609" s="5" t="s">
        <v>46</v>
      </c>
      <c r="H609" t="s">
        <v>25</v>
      </c>
      <c r="I609" s="4">
        <v>300</v>
      </c>
      <c r="J609" s="5">
        <v>1</v>
      </c>
      <c r="K609" s="4">
        <v>300</v>
      </c>
      <c r="L609" s="4">
        <v>45</v>
      </c>
      <c r="M609" s="3">
        <v>0.15</v>
      </c>
    </row>
    <row r="610" spans="2:13" x14ac:dyDescent="0.25">
      <c r="B610" t="s">
        <v>22</v>
      </c>
      <c r="C610" s="1" t="s">
        <v>20</v>
      </c>
      <c r="D610" s="2">
        <v>44766</v>
      </c>
      <c r="E610" s="5" t="s">
        <v>42</v>
      </c>
      <c r="F610" s="5" t="s">
        <v>49</v>
      </c>
      <c r="G610" s="5" t="s">
        <v>50</v>
      </c>
      <c r="H610" t="s">
        <v>31</v>
      </c>
      <c r="I610" s="4">
        <v>5300</v>
      </c>
      <c r="J610" s="5">
        <v>9</v>
      </c>
      <c r="K610" s="4">
        <v>47700</v>
      </c>
      <c r="L610" s="4">
        <v>14310</v>
      </c>
      <c r="M610" s="3">
        <v>0.3</v>
      </c>
    </row>
    <row r="611" spans="2:13" x14ac:dyDescent="0.25">
      <c r="B611" t="s">
        <v>27</v>
      </c>
      <c r="C611" s="1" t="s">
        <v>20</v>
      </c>
      <c r="D611" s="2">
        <v>44773</v>
      </c>
      <c r="E611" s="5" t="s">
        <v>42</v>
      </c>
      <c r="F611" s="5" t="s">
        <v>49</v>
      </c>
      <c r="G611" s="5" t="s">
        <v>50</v>
      </c>
      <c r="H611" t="s">
        <v>21</v>
      </c>
      <c r="I611" s="4">
        <v>1200</v>
      </c>
      <c r="J611" s="5">
        <v>3</v>
      </c>
      <c r="K611" s="4">
        <v>3600</v>
      </c>
      <c r="L611" s="4">
        <v>1080</v>
      </c>
      <c r="M611" s="3">
        <v>0.3</v>
      </c>
    </row>
    <row r="612" spans="2:13" x14ac:dyDescent="0.25">
      <c r="B612" t="s">
        <v>13</v>
      </c>
      <c r="C612" s="1" t="s">
        <v>20</v>
      </c>
      <c r="D612" s="2">
        <v>44780</v>
      </c>
      <c r="E612" s="5" t="s">
        <v>42</v>
      </c>
      <c r="F612" s="5" t="s">
        <v>49</v>
      </c>
      <c r="G612" s="5" t="s">
        <v>50</v>
      </c>
      <c r="H612" t="s">
        <v>25</v>
      </c>
      <c r="I612" s="4">
        <v>300</v>
      </c>
      <c r="J612" s="5">
        <v>6</v>
      </c>
      <c r="K612" s="4">
        <v>1800</v>
      </c>
      <c r="L612" s="4">
        <v>270</v>
      </c>
      <c r="M612" s="3">
        <v>0.15</v>
      </c>
    </row>
    <row r="613" spans="2:13" x14ac:dyDescent="0.25">
      <c r="B613" t="s">
        <v>13</v>
      </c>
      <c r="C613" s="1" t="s">
        <v>14</v>
      </c>
      <c r="D613" s="2">
        <v>44787</v>
      </c>
      <c r="E613" s="5" t="s">
        <v>42</v>
      </c>
      <c r="F613" s="5" t="s">
        <v>49</v>
      </c>
      <c r="G613" s="5" t="s">
        <v>50</v>
      </c>
      <c r="H613" t="s">
        <v>35</v>
      </c>
      <c r="I613" s="4">
        <v>4500</v>
      </c>
      <c r="J613" s="5">
        <v>6</v>
      </c>
      <c r="K613" s="4">
        <v>27000</v>
      </c>
      <c r="L613" s="4">
        <v>6750</v>
      </c>
      <c r="M613" s="3">
        <v>0.25</v>
      </c>
    </row>
    <row r="614" spans="2:13" x14ac:dyDescent="0.25">
      <c r="B614" t="s">
        <v>13</v>
      </c>
      <c r="C614" s="1" t="s">
        <v>14</v>
      </c>
      <c r="D614" s="2">
        <v>44794</v>
      </c>
      <c r="E614" s="5" t="s">
        <v>42</v>
      </c>
      <c r="F614" s="5" t="s">
        <v>49</v>
      </c>
      <c r="G614" s="5" t="s">
        <v>50</v>
      </c>
      <c r="H614" t="s">
        <v>28</v>
      </c>
      <c r="I614" s="4">
        <v>1500</v>
      </c>
      <c r="J614" s="5">
        <v>5</v>
      </c>
      <c r="K614" s="4">
        <v>7500</v>
      </c>
      <c r="L614" s="4">
        <v>3000</v>
      </c>
      <c r="M614" s="3">
        <v>0.4</v>
      </c>
    </row>
    <row r="615" spans="2:13" x14ac:dyDescent="0.25">
      <c r="B615" t="s">
        <v>13</v>
      </c>
      <c r="C615" s="1" t="s">
        <v>14</v>
      </c>
      <c r="D615" s="2">
        <v>44801</v>
      </c>
      <c r="E615" s="5" t="s">
        <v>42</v>
      </c>
      <c r="F615" s="5" t="s">
        <v>49</v>
      </c>
      <c r="G615" s="5" t="s">
        <v>50</v>
      </c>
      <c r="H615" t="s">
        <v>35</v>
      </c>
      <c r="I615" s="4">
        <v>4500</v>
      </c>
      <c r="J615" s="5">
        <v>7</v>
      </c>
      <c r="K615" s="4">
        <v>31500</v>
      </c>
      <c r="L615" s="4">
        <v>7875</v>
      </c>
      <c r="M615" s="3">
        <v>0.25</v>
      </c>
    </row>
    <row r="616" spans="2:13" x14ac:dyDescent="0.25">
      <c r="B616" t="s">
        <v>13</v>
      </c>
      <c r="C616" s="1" t="s">
        <v>20</v>
      </c>
      <c r="D616" s="2">
        <v>44808</v>
      </c>
      <c r="E616" s="5" t="s">
        <v>42</v>
      </c>
      <c r="F616" s="5" t="s">
        <v>49</v>
      </c>
      <c r="G616" s="5" t="s">
        <v>50</v>
      </c>
      <c r="H616" t="s">
        <v>32</v>
      </c>
      <c r="I616" s="4">
        <v>3200</v>
      </c>
      <c r="J616" s="5">
        <v>7</v>
      </c>
      <c r="K616" s="4">
        <v>22400</v>
      </c>
      <c r="L616" s="4">
        <v>4480</v>
      </c>
      <c r="M616" s="3">
        <v>0.2</v>
      </c>
    </row>
    <row r="617" spans="2:13" x14ac:dyDescent="0.25">
      <c r="B617" t="s">
        <v>13</v>
      </c>
      <c r="C617" s="1" t="s">
        <v>20</v>
      </c>
      <c r="D617" s="2">
        <v>44815</v>
      </c>
      <c r="E617" s="5" t="s">
        <v>42</v>
      </c>
      <c r="F617" s="5" t="s">
        <v>49</v>
      </c>
      <c r="G617" s="5" t="s">
        <v>50</v>
      </c>
      <c r="H617" t="s">
        <v>28</v>
      </c>
      <c r="I617" s="4">
        <v>1500</v>
      </c>
      <c r="J617" s="5">
        <v>9</v>
      </c>
      <c r="K617" s="4">
        <v>13500</v>
      </c>
      <c r="L617" s="4">
        <v>5400</v>
      </c>
      <c r="M617" s="3">
        <v>0.4</v>
      </c>
    </row>
    <row r="618" spans="2:13" x14ac:dyDescent="0.25">
      <c r="B618" t="s">
        <v>27</v>
      </c>
      <c r="C618" s="1" t="s">
        <v>20</v>
      </c>
      <c r="D618" s="2">
        <v>44822</v>
      </c>
      <c r="E618" s="5" t="s">
        <v>42</v>
      </c>
      <c r="F618" s="5" t="s">
        <v>49</v>
      </c>
      <c r="G618" s="5" t="s">
        <v>50</v>
      </c>
      <c r="H618" t="s">
        <v>19</v>
      </c>
      <c r="I618" s="4">
        <v>500</v>
      </c>
      <c r="J618" s="5">
        <v>2</v>
      </c>
      <c r="K618" s="4">
        <v>1000</v>
      </c>
      <c r="L618" s="4">
        <v>250</v>
      </c>
      <c r="M618" s="3">
        <v>0.25</v>
      </c>
    </row>
    <row r="619" spans="2:13" x14ac:dyDescent="0.25">
      <c r="B619" t="s">
        <v>13</v>
      </c>
      <c r="C619" s="1" t="s">
        <v>14</v>
      </c>
      <c r="D619" s="2">
        <v>44829</v>
      </c>
      <c r="E619" s="5" t="s">
        <v>42</v>
      </c>
      <c r="F619" s="5" t="s">
        <v>49</v>
      </c>
      <c r="G619" s="5" t="s">
        <v>50</v>
      </c>
      <c r="H619" t="s">
        <v>19</v>
      </c>
      <c r="I619" s="4">
        <v>500</v>
      </c>
      <c r="J619" s="5">
        <v>9</v>
      </c>
      <c r="K619" s="4">
        <v>4500</v>
      </c>
      <c r="L619" s="4">
        <v>1125</v>
      </c>
      <c r="M619" s="3">
        <v>0.25</v>
      </c>
    </row>
    <row r="620" spans="2:13" x14ac:dyDescent="0.25">
      <c r="B620" t="s">
        <v>13</v>
      </c>
      <c r="C620" s="1" t="s">
        <v>20</v>
      </c>
      <c r="D620" s="2">
        <v>44836</v>
      </c>
      <c r="E620" s="5" t="s">
        <v>42</v>
      </c>
      <c r="F620" s="5" t="s">
        <v>49</v>
      </c>
      <c r="G620" s="5" t="s">
        <v>50</v>
      </c>
      <c r="H620" t="s">
        <v>31</v>
      </c>
      <c r="I620" s="4">
        <v>5300</v>
      </c>
      <c r="J620" s="5">
        <v>4</v>
      </c>
      <c r="K620" s="4">
        <v>21200</v>
      </c>
      <c r="L620" s="4">
        <v>6360</v>
      </c>
      <c r="M620" s="3">
        <v>0.3</v>
      </c>
    </row>
    <row r="621" spans="2:13" x14ac:dyDescent="0.25">
      <c r="B621" t="s">
        <v>27</v>
      </c>
      <c r="C621" s="1" t="s">
        <v>20</v>
      </c>
      <c r="D621" s="2">
        <v>44843</v>
      </c>
      <c r="E621" s="5" t="s">
        <v>42</v>
      </c>
      <c r="F621" s="5" t="s">
        <v>49</v>
      </c>
      <c r="G621" s="5" t="s">
        <v>50</v>
      </c>
      <c r="H621" t="s">
        <v>33</v>
      </c>
      <c r="I621" s="4">
        <v>4600</v>
      </c>
      <c r="J621" s="5">
        <v>5</v>
      </c>
      <c r="K621" s="4">
        <v>23000</v>
      </c>
      <c r="L621" s="4">
        <v>5750</v>
      </c>
      <c r="M621" s="3">
        <v>0.25</v>
      </c>
    </row>
    <row r="622" spans="2:13" x14ac:dyDescent="0.25">
      <c r="B622" t="s">
        <v>27</v>
      </c>
      <c r="C622" s="1" t="s">
        <v>20</v>
      </c>
      <c r="D622" s="2">
        <v>44850</v>
      </c>
      <c r="E622" s="5" t="s">
        <v>42</v>
      </c>
      <c r="F622" s="5" t="s">
        <v>49</v>
      </c>
      <c r="G622" s="5" t="s">
        <v>50</v>
      </c>
      <c r="H622" t="s">
        <v>33</v>
      </c>
      <c r="I622" s="4">
        <v>4600</v>
      </c>
      <c r="J622" s="5">
        <v>11</v>
      </c>
      <c r="K622" s="4">
        <v>50600</v>
      </c>
      <c r="L622" s="4">
        <v>12650</v>
      </c>
      <c r="M622" s="3">
        <v>0.25</v>
      </c>
    </row>
    <row r="623" spans="2:13" x14ac:dyDescent="0.25">
      <c r="B623" t="s">
        <v>13</v>
      </c>
      <c r="C623" s="1" t="s">
        <v>20</v>
      </c>
      <c r="D623" s="2">
        <v>44857</v>
      </c>
      <c r="E623" s="5" t="s">
        <v>42</v>
      </c>
      <c r="F623" s="5" t="s">
        <v>49</v>
      </c>
      <c r="G623" s="5" t="s">
        <v>50</v>
      </c>
      <c r="H623" t="s">
        <v>21</v>
      </c>
      <c r="I623" s="4">
        <v>1200</v>
      </c>
      <c r="J623" s="5">
        <v>6</v>
      </c>
      <c r="K623" s="4">
        <v>7200</v>
      </c>
      <c r="L623" s="4">
        <v>2160</v>
      </c>
      <c r="M623" s="3">
        <v>0.3</v>
      </c>
    </row>
    <row r="624" spans="2:13" x14ac:dyDescent="0.25">
      <c r="B624" t="s">
        <v>13</v>
      </c>
      <c r="C624" s="1" t="s">
        <v>14</v>
      </c>
      <c r="D624" s="2">
        <v>44864</v>
      </c>
      <c r="E624" s="5" t="s">
        <v>42</v>
      </c>
      <c r="F624" s="5" t="s">
        <v>49</v>
      </c>
      <c r="G624" s="5" t="s">
        <v>50</v>
      </c>
      <c r="H624" t="s">
        <v>32</v>
      </c>
      <c r="I624" s="4">
        <v>3200</v>
      </c>
      <c r="J624" s="5">
        <v>1</v>
      </c>
      <c r="K624" s="4">
        <v>3200</v>
      </c>
      <c r="L624" s="4">
        <v>640</v>
      </c>
      <c r="M624" s="3">
        <v>0.2</v>
      </c>
    </row>
    <row r="625" spans="2:13" x14ac:dyDescent="0.25">
      <c r="B625" t="s">
        <v>13</v>
      </c>
      <c r="C625" s="1" t="s">
        <v>14</v>
      </c>
      <c r="D625" s="2">
        <v>44871</v>
      </c>
      <c r="E625" s="5" t="s">
        <v>42</v>
      </c>
      <c r="F625" s="5" t="s">
        <v>49</v>
      </c>
      <c r="G625" s="5" t="s">
        <v>50</v>
      </c>
      <c r="H625" t="s">
        <v>31</v>
      </c>
      <c r="I625" s="4">
        <v>5300</v>
      </c>
      <c r="J625" s="5">
        <v>12</v>
      </c>
      <c r="K625" s="4">
        <v>63600</v>
      </c>
      <c r="L625" s="4">
        <v>19080</v>
      </c>
      <c r="M625" s="3">
        <v>0.3</v>
      </c>
    </row>
    <row r="626" spans="2:13" x14ac:dyDescent="0.25">
      <c r="B626" t="s">
        <v>27</v>
      </c>
      <c r="C626" s="1" t="s">
        <v>20</v>
      </c>
      <c r="D626" s="2">
        <v>44878</v>
      </c>
      <c r="E626" s="5" t="s">
        <v>42</v>
      </c>
      <c r="F626" s="5" t="s">
        <v>49</v>
      </c>
      <c r="G626" s="5" t="s">
        <v>50</v>
      </c>
      <c r="H626" t="s">
        <v>19</v>
      </c>
      <c r="I626" s="4">
        <v>500</v>
      </c>
      <c r="J626" s="5">
        <v>5</v>
      </c>
      <c r="K626" s="4">
        <v>2500</v>
      </c>
      <c r="L626" s="4">
        <v>625</v>
      </c>
      <c r="M626" s="3">
        <v>0.25</v>
      </c>
    </row>
    <row r="627" spans="2:13" x14ac:dyDescent="0.25">
      <c r="B627" t="s">
        <v>34</v>
      </c>
      <c r="C627" s="1" t="s">
        <v>20</v>
      </c>
      <c r="D627" s="2">
        <v>44885</v>
      </c>
      <c r="E627" s="5" t="s">
        <v>42</v>
      </c>
      <c r="F627" s="5" t="s">
        <v>49</v>
      </c>
      <c r="G627" s="5" t="s">
        <v>50</v>
      </c>
      <c r="H627" t="s">
        <v>23</v>
      </c>
      <c r="I627" s="4">
        <v>5130</v>
      </c>
      <c r="J627" s="5">
        <v>7</v>
      </c>
      <c r="K627" s="4">
        <v>35910</v>
      </c>
      <c r="L627" s="4">
        <v>14364</v>
      </c>
      <c r="M627" s="3">
        <v>0.4</v>
      </c>
    </row>
    <row r="628" spans="2:13" x14ac:dyDescent="0.25">
      <c r="B628" t="s">
        <v>13</v>
      </c>
      <c r="C628" s="1" t="s">
        <v>14</v>
      </c>
      <c r="D628" s="2">
        <v>44892</v>
      </c>
      <c r="E628" s="5" t="s">
        <v>42</v>
      </c>
      <c r="F628" s="5" t="s">
        <v>49</v>
      </c>
      <c r="G628" s="5" t="s">
        <v>50</v>
      </c>
      <c r="H628" t="s">
        <v>28</v>
      </c>
      <c r="I628" s="4">
        <v>1500</v>
      </c>
      <c r="J628" s="5">
        <v>5</v>
      </c>
      <c r="K628" s="4">
        <v>7500</v>
      </c>
      <c r="L628" s="4">
        <v>3000</v>
      </c>
      <c r="M628" s="3">
        <v>0.4</v>
      </c>
    </row>
    <row r="629" spans="2:13" x14ac:dyDescent="0.25">
      <c r="B629" t="s">
        <v>27</v>
      </c>
      <c r="C629" s="1" t="s">
        <v>20</v>
      </c>
      <c r="D629" s="2">
        <v>44899</v>
      </c>
      <c r="E629" s="5" t="s">
        <v>42</v>
      </c>
      <c r="F629" s="5" t="s">
        <v>49</v>
      </c>
      <c r="G629" s="5" t="s">
        <v>50</v>
      </c>
      <c r="H629" t="s">
        <v>31</v>
      </c>
      <c r="I629" s="4">
        <v>5300</v>
      </c>
      <c r="J629" s="5">
        <v>10</v>
      </c>
      <c r="K629" s="4">
        <v>53000</v>
      </c>
      <c r="L629" s="4">
        <v>15900</v>
      </c>
      <c r="M629" s="3">
        <v>0.3</v>
      </c>
    </row>
    <row r="630" spans="2:13" x14ac:dyDescent="0.25">
      <c r="B630" t="s">
        <v>13</v>
      </c>
      <c r="C630" s="1" t="s">
        <v>20</v>
      </c>
      <c r="D630" s="2">
        <v>44906</v>
      </c>
      <c r="E630" s="5" t="s">
        <v>42</v>
      </c>
      <c r="F630" s="5" t="s">
        <v>49</v>
      </c>
      <c r="G630" s="5" t="s">
        <v>50</v>
      </c>
      <c r="H630" t="s">
        <v>29</v>
      </c>
      <c r="I630" s="4">
        <v>5340</v>
      </c>
      <c r="J630" s="5">
        <v>8</v>
      </c>
      <c r="K630" s="4">
        <v>42720</v>
      </c>
      <c r="L630" s="4">
        <v>12816</v>
      </c>
      <c r="M630" s="3">
        <v>0.3</v>
      </c>
    </row>
    <row r="631" spans="2:13" x14ac:dyDescent="0.25">
      <c r="B631" t="s">
        <v>24</v>
      </c>
      <c r="C631" s="1" t="s">
        <v>20</v>
      </c>
      <c r="D631" s="2">
        <v>44913</v>
      </c>
      <c r="E631" s="5" t="s">
        <v>42</v>
      </c>
      <c r="F631" s="5" t="s">
        <v>43</v>
      </c>
      <c r="G631" s="5" t="s">
        <v>44</v>
      </c>
      <c r="H631" t="s">
        <v>31</v>
      </c>
      <c r="I631" s="4">
        <v>5300</v>
      </c>
      <c r="J631" s="5">
        <v>6</v>
      </c>
      <c r="K631" s="4">
        <v>31800</v>
      </c>
      <c r="L631" s="4">
        <v>9540</v>
      </c>
      <c r="M631" s="3">
        <v>0.3</v>
      </c>
    </row>
    <row r="632" spans="2:13" x14ac:dyDescent="0.25">
      <c r="B632" t="s">
        <v>27</v>
      </c>
      <c r="C632" s="1" t="s">
        <v>14</v>
      </c>
      <c r="D632" s="2">
        <v>44920</v>
      </c>
      <c r="E632" s="5" t="s">
        <v>42</v>
      </c>
      <c r="F632" s="5" t="s">
        <v>51</v>
      </c>
      <c r="G632" s="5" t="s">
        <v>52</v>
      </c>
      <c r="H632" t="s">
        <v>19</v>
      </c>
      <c r="I632" s="4">
        <v>500</v>
      </c>
      <c r="J632" s="5">
        <v>5</v>
      </c>
      <c r="K632" s="4">
        <v>2500</v>
      </c>
      <c r="L632" s="4">
        <v>625</v>
      </c>
      <c r="M632" s="3">
        <v>0.25</v>
      </c>
    </row>
    <row r="633" spans="2:13" x14ac:dyDescent="0.25">
      <c r="B633" t="s">
        <v>13</v>
      </c>
      <c r="C633" s="1" t="s">
        <v>20</v>
      </c>
      <c r="D633" s="2">
        <v>44927</v>
      </c>
      <c r="E633" s="5" t="s">
        <v>42</v>
      </c>
      <c r="F633" s="5" t="s">
        <v>51</v>
      </c>
      <c r="G633" s="5" t="s">
        <v>52</v>
      </c>
      <c r="H633" t="s">
        <v>18</v>
      </c>
      <c r="I633" s="4">
        <v>8902</v>
      </c>
      <c r="J633" s="5">
        <v>11</v>
      </c>
      <c r="K633" s="4">
        <v>97922</v>
      </c>
      <c r="L633" s="4">
        <v>34272.699999999997</v>
      </c>
      <c r="M633" s="3">
        <v>0.35</v>
      </c>
    </row>
    <row r="634" spans="2:13" x14ac:dyDescent="0.25">
      <c r="B634" t="s">
        <v>24</v>
      </c>
      <c r="C634" s="1" t="s">
        <v>20</v>
      </c>
      <c r="D634" s="2">
        <v>44934</v>
      </c>
      <c r="E634" s="5" t="s">
        <v>42</v>
      </c>
      <c r="F634" s="5" t="s">
        <v>51</v>
      </c>
      <c r="G634" s="5" t="s">
        <v>52</v>
      </c>
      <c r="H634" t="s">
        <v>29</v>
      </c>
      <c r="I634" s="4">
        <v>5340</v>
      </c>
      <c r="J634" s="5">
        <v>5</v>
      </c>
      <c r="K634" s="4">
        <v>26700</v>
      </c>
      <c r="L634" s="4">
        <v>8010</v>
      </c>
      <c r="M634" s="3">
        <v>0.3</v>
      </c>
    </row>
    <row r="635" spans="2:13" x14ac:dyDescent="0.25">
      <c r="B635" t="s">
        <v>24</v>
      </c>
      <c r="C635" s="1" t="s">
        <v>14</v>
      </c>
      <c r="D635" s="2">
        <v>44941</v>
      </c>
      <c r="E635" s="5" t="s">
        <v>42</v>
      </c>
      <c r="F635" s="5" t="s">
        <v>51</v>
      </c>
      <c r="G635" s="5" t="s">
        <v>52</v>
      </c>
      <c r="H635" t="s">
        <v>25</v>
      </c>
      <c r="I635" s="4">
        <v>300</v>
      </c>
      <c r="J635" s="5">
        <v>3</v>
      </c>
      <c r="K635" s="4">
        <v>900</v>
      </c>
      <c r="L635" s="4">
        <v>135</v>
      </c>
      <c r="M635" s="3">
        <v>0.15</v>
      </c>
    </row>
    <row r="636" spans="2:13" x14ac:dyDescent="0.25">
      <c r="B636" t="s">
        <v>13</v>
      </c>
      <c r="C636" s="1" t="s">
        <v>14</v>
      </c>
      <c r="D636" s="2">
        <v>44948</v>
      </c>
      <c r="E636" s="5" t="s">
        <v>42</v>
      </c>
      <c r="F636" s="5" t="s">
        <v>51</v>
      </c>
      <c r="G636" s="5" t="s">
        <v>52</v>
      </c>
      <c r="H636" t="s">
        <v>32</v>
      </c>
      <c r="I636" s="4">
        <v>3200</v>
      </c>
      <c r="J636" s="5">
        <v>3</v>
      </c>
      <c r="K636" s="4">
        <v>9600</v>
      </c>
      <c r="L636" s="4">
        <v>1920</v>
      </c>
      <c r="M636" s="3">
        <v>0.2</v>
      </c>
    </row>
    <row r="637" spans="2:13" x14ac:dyDescent="0.25">
      <c r="B637" t="s">
        <v>34</v>
      </c>
      <c r="C637" s="1" t="s">
        <v>20</v>
      </c>
      <c r="D637" s="2">
        <v>44955</v>
      </c>
      <c r="E637" s="5" t="s">
        <v>42</v>
      </c>
      <c r="F637" s="5" t="s">
        <v>51</v>
      </c>
      <c r="G637" s="5" t="s">
        <v>52</v>
      </c>
      <c r="H637" t="s">
        <v>31</v>
      </c>
      <c r="I637" s="4">
        <v>5300</v>
      </c>
      <c r="J637" s="5">
        <v>1</v>
      </c>
      <c r="K637" s="4">
        <v>5300</v>
      </c>
      <c r="L637" s="4">
        <v>1590</v>
      </c>
      <c r="M637" s="3">
        <v>0.3</v>
      </c>
    </row>
    <row r="638" spans="2:13" x14ac:dyDescent="0.25">
      <c r="B638" t="s">
        <v>27</v>
      </c>
      <c r="C638" s="1" t="s">
        <v>14</v>
      </c>
      <c r="D638" s="2">
        <v>44962</v>
      </c>
      <c r="E638" s="5" t="s">
        <v>42</v>
      </c>
      <c r="F638" s="5" t="s">
        <v>51</v>
      </c>
      <c r="G638" s="5" t="s">
        <v>52</v>
      </c>
      <c r="H638" t="s">
        <v>30</v>
      </c>
      <c r="I638" s="4">
        <v>3400</v>
      </c>
      <c r="J638" s="5">
        <v>1</v>
      </c>
      <c r="K638" s="4">
        <v>3400</v>
      </c>
      <c r="L638" s="4">
        <v>1190</v>
      </c>
      <c r="M638" s="3">
        <v>0.35</v>
      </c>
    </row>
    <row r="639" spans="2:13" x14ac:dyDescent="0.25">
      <c r="B639" t="s">
        <v>13</v>
      </c>
      <c r="C639" s="1" t="s">
        <v>20</v>
      </c>
      <c r="D639" s="2">
        <v>44969</v>
      </c>
      <c r="E639" s="5" t="s">
        <v>42</v>
      </c>
      <c r="F639" s="5" t="s">
        <v>51</v>
      </c>
      <c r="G639" s="5" t="s">
        <v>52</v>
      </c>
      <c r="H639" t="s">
        <v>32</v>
      </c>
      <c r="I639" s="4">
        <v>3200</v>
      </c>
      <c r="J639" s="5">
        <v>7</v>
      </c>
      <c r="K639" s="4">
        <v>22400</v>
      </c>
      <c r="L639" s="4">
        <v>4480</v>
      </c>
      <c r="M639" s="3">
        <v>0.2</v>
      </c>
    </row>
    <row r="640" spans="2:13" x14ac:dyDescent="0.25">
      <c r="B640" t="s">
        <v>13</v>
      </c>
      <c r="C640" s="1" t="s">
        <v>20</v>
      </c>
      <c r="D640" s="2">
        <v>44976</v>
      </c>
      <c r="E640" s="5" t="s">
        <v>42</v>
      </c>
      <c r="F640" s="5" t="s">
        <v>51</v>
      </c>
      <c r="G640" s="5" t="s">
        <v>52</v>
      </c>
      <c r="H640" t="s">
        <v>19</v>
      </c>
      <c r="I640" s="4">
        <v>500</v>
      </c>
      <c r="J640" s="5">
        <v>5</v>
      </c>
      <c r="K640" s="4">
        <v>2500</v>
      </c>
      <c r="L640" s="4">
        <v>625</v>
      </c>
      <c r="M640" s="3">
        <v>0.25</v>
      </c>
    </row>
    <row r="641" spans="2:13" x14ac:dyDescent="0.25">
      <c r="B641" t="s">
        <v>13</v>
      </c>
      <c r="C641" s="1" t="s">
        <v>20</v>
      </c>
      <c r="D641" s="2">
        <v>44983</v>
      </c>
      <c r="E641" s="5" t="s">
        <v>42</v>
      </c>
      <c r="F641" s="5" t="s">
        <v>51</v>
      </c>
      <c r="G641" s="5" t="s">
        <v>52</v>
      </c>
      <c r="H641" t="s">
        <v>33</v>
      </c>
      <c r="I641" s="4">
        <v>4600</v>
      </c>
      <c r="J641" s="5">
        <v>12</v>
      </c>
      <c r="K641" s="4">
        <v>55200</v>
      </c>
      <c r="L641" s="4">
        <v>13800</v>
      </c>
      <c r="M641" s="3">
        <v>0.25</v>
      </c>
    </row>
    <row r="642" spans="2:13" x14ac:dyDescent="0.25">
      <c r="B642" t="s">
        <v>24</v>
      </c>
      <c r="C642" s="1" t="s">
        <v>20</v>
      </c>
      <c r="D642" s="2">
        <v>44990</v>
      </c>
      <c r="E642" s="5" t="s">
        <v>42</v>
      </c>
      <c r="F642" s="5" t="s">
        <v>51</v>
      </c>
      <c r="G642" s="5" t="s">
        <v>52</v>
      </c>
      <c r="H642" t="s">
        <v>23</v>
      </c>
      <c r="I642" s="4">
        <v>5130</v>
      </c>
      <c r="J642" s="5">
        <v>7</v>
      </c>
      <c r="K642" s="4">
        <v>35910</v>
      </c>
      <c r="L642" s="4">
        <v>14364</v>
      </c>
      <c r="M642" s="3">
        <v>0.4</v>
      </c>
    </row>
    <row r="643" spans="2:13" x14ac:dyDescent="0.25">
      <c r="B643" t="s">
        <v>13</v>
      </c>
      <c r="C643" s="1" t="s">
        <v>20</v>
      </c>
      <c r="D643" s="2">
        <v>44997</v>
      </c>
      <c r="E643" s="5" t="s">
        <v>42</v>
      </c>
      <c r="F643" s="5" t="s">
        <v>51</v>
      </c>
      <c r="G643" s="5" t="s">
        <v>52</v>
      </c>
      <c r="H643" t="s">
        <v>18</v>
      </c>
      <c r="I643" s="4">
        <v>8902</v>
      </c>
      <c r="J643" s="5">
        <v>10</v>
      </c>
      <c r="K643" s="4">
        <v>89020</v>
      </c>
      <c r="L643" s="4">
        <v>31156.999999999996</v>
      </c>
      <c r="M643" s="3">
        <v>0.35</v>
      </c>
    </row>
    <row r="644" spans="2:13" x14ac:dyDescent="0.25">
      <c r="B644" t="s">
        <v>27</v>
      </c>
      <c r="C644" s="1" t="s">
        <v>20</v>
      </c>
      <c r="D644" s="2">
        <v>45004</v>
      </c>
      <c r="E644" s="5" t="s">
        <v>42</v>
      </c>
      <c r="F644" s="5" t="s">
        <v>51</v>
      </c>
      <c r="G644" s="5" t="s">
        <v>52</v>
      </c>
      <c r="H644" t="s">
        <v>18</v>
      </c>
      <c r="I644" s="4">
        <v>8902</v>
      </c>
      <c r="J644" s="5">
        <v>9</v>
      </c>
      <c r="K644" s="4">
        <v>80118</v>
      </c>
      <c r="L644" s="4">
        <v>28041.3</v>
      </c>
      <c r="M644" s="3">
        <v>0.35</v>
      </c>
    </row>
    <row r="645" spans="2:13" x14ac:dyDescent="0.25">
      <c r="B645" t="s">
        <v>27</v>
      </c>
      <c r="C645" s="1" t="s">
        <v>20</v>
      </c>
      <c r="D645" s="2">
        <v>45011</v>
      </c>
      <c r="E645" s="5" t="s">
        <v>42</v>
      </c>
      <c r="F645" s="5" t="s">
        <v>51</v>
      </c>
      <c r="G645" s="5" t="s">
        <v>52</v>
      </c>
      <c r="H645" t="s">
        <v>18</v>
      </c>
      <c r="I645" s="4">
        <v>8902</v>
      </c>
      <c r="J645" s="5">
        <v>9</v>
      </c>
      <c r="K645" s="4">
        <v>80118</v>
      </c>
      <c r="L645" s="4">
        <v>28041.3</v>
      </c>
      <c r="M645" s="3">
        <v>0.35</v>
      </c>
    </row>
    <row r="646" spans="2:13" x14ac:dyDescent="0.25">
      <c r="B646" t="s">
        <v>27</v>
      </c>
      <c r="C646" s="1" t="s">
        <v>20</v>
      </c>
      <c r="D646" s="2">
        <v>45018</v>
      </c>
      <c r="E646" s="5" t="s">
        <v>42</v>
      </c>
      <c r="F646" s="5" t="s">
        <v>51</v>
      </c>
      <c r="G646" s="5" t="s">
        <v>52</v>
      </c>
      <c r="H646" t="s">
        <v>19</v>
      </c>
      <c r="I646" s="4">
        <v>500</v>
      </c>
      <c r="J646" s="5">
        <v>6</v>
      </c>
      <c r="K646" s="4">
        <v>3000</v>
      </c>
      <c r="L646" s="4">
        <v>750</v>
      </c>
      <c r="M646" s="3">
        <v>0.25</v>
      </c>
    </row>
    <row r="647" spans="2:13" x14ac:dyDescent="0.25">
      <c r="B647" t="s">
        <v>34</v>
      </c>
      <c r="C647" s="1" t="s">
        <v>20</v>
      </c>
      <c r="D647" s="2">
        <v>45025</v>
      </c>
      <c r="E647" s="5" t="s">
        <v>42</v>
      </c>
      <c r="F647" s="5" t="s">
        <v>51</v>
      </c>
      <c r="G647" s="5" t="s">
        <v>52</v>
      </c>
      <c r="H647" t="s">
        <v>18</v>
      </c>
      <c r="I647" s="4">
        <v>8902</v>
      </c>
      <c r="J647" s="5">
        <v>6</v>
      </c>
      <c r="K647" s="4">
        <v>53412</v>
      </c>
      <c r="L647" s="4">
        <v>18694.199999999997</v>
      </c>
      <c r="M647" s="3">
        <v>0.35</v>
      </c>
    </row>
    <row r="648" spans="2:13" x14ac:dyDescent="0.25">
      <c r="B648" t="s">
        <v>13</v>
      </c>
      <c r="C648" s="1" t="s">
        <v>20</v>
      </c>
      <c r="D648" s="2">
        <v>45032</v>
      </c>
      <c r="E648" s="5" t="s">
        <v>42</v>
      </c>
      <c r="F648" s="5" t="s">
        <v>51</v>
      </c>
      <c r="G648" s="5" t="s">
        <v>52</v>
      </c>
      <c r="H648" t="s">
        <v>21</v>
      </c>
      <c r="I648" s="4">
        <v>1200</v>
      </c>
      <c r="J648" s="5">
        <v>8</v>
      </c>
      <c r="K648" s="4">
        <v>9600</v>
      </c>
      <c r="L648" s="4">
        <v>2880</v>
      </c>
      <c r="M648" s="3">
        <v>0.3</v>
      </c>
    </row>
    <row r="649" spans="2:13" x14ac:dyDescent="0.25">
      <c r="B649" t="s">
        <v>13</v>
      </c>
      <c r="C649" s="1" t="s">
        <v>20</v>
      </c>
      <c r="D649" s="2">
        <v>45039</v>
      </c>
      <c r="E649" s="5" t="s">
        <v>42</v>
      </c>
      <c r="F649" s="5" t="s">
        <v>51</v>
      </c>
      <c r="G649" s="5" t="s">
        <v>52</v>
      </c>
      <c r="H649" t="s">
        <v>28</v>
      </c>
      <c r="I649" s="4">
        <v>1500</v>
      </c>
      <c r="J649" s="5">
        <v>5</v>
      </c>
      <c r="K649" s="4">
        <v>7500</v>
      </c>
      <c r="L649" s="4">
        <v>3000</v>
      </c>
      <c r="M649" s="3">
        <v>0.4</v>
      </c>
    </row>
    <row r="650" spans="2:13" x14ac:dyDescent="0.25">
      <c r="B650" t="s">
        <v>24</v>
      </c>
      <c r="C650" s="1" t="s">
        <v>20</v>
      </c>
      <c r="D650" s="2">
        <v>45046</v>
      </c>
      <c r="E650" s="5" t="s">
        <v>42</v>
      </c>
      <c r="F650" s="5" t="s">
        <v>51</v>
      </c>
      <c r="G650" s="5" t="s">
        <v>52</v>
      </c>
      <c r="H650" t="s">
        <v>29</v>
      </c>
      <c r="I650" s="4">
        <v>5340</v>
      </c>
      <c r="J650" s="5">
        <v>9</v>
      </c>
      <c r="K650" s="4">
        <v>48060</v>
      </c>
      <c r="L650" s="4">
        <v>14418</v>
      </c>
      <c r="M650" s="3">
        <v>0.3</v>
      </c>
    </row>
    <row r="651" spans="2:13" x14ac:dyDescent="0.25">
      <c r="B651" t="s">
        <v>24</v>
      </c>
      <c r="C651" s="1" t="s">
        <v>20</v>
      </c>
      <c r="D651" s="2">
        <v>45053</v>
      </c>
      <c r="E651" s="5" t="s">
        <v>42</v>
      </c>
      <c r="F651" s="5" t="s">
        <v>51</v>
      </c>
      <c r="G651" s="5" t="s">
        <v>52</v>
      </c>
      <c r="H651" t="s">
        <v>32</v>
      </c>
      <c r="I651" s="4">
        <v>3200</v>
      </c>
      <c r="J651" s="5">
        <v>2</v>
      </c>
      <c r="K651" s="4">
        <v>6400</v>
      </c>
      <c r="L651" s="4">
        <v>1280</v>
      </c>
      <c r="M651" s="3">
        <v>0.2</v>
      </c>
    </row>
    <row r="652" spans="2:13" x14ac:dyDescent="0.25">
      <c r="B652" t="s">
        <v>13</v>
      </c>
      <c r="C652" s="1" t="s">
        <v>14</v>
      </c>
      <c r="D652" s="2">
        <v>45060</v>
      </c>
      <c r="E652" s="5" t="s">
        <v>42</v>
      </c>
      <c r="F652" s="5" t="s">
        <v>51</v>
      </c>
      <c r="G652" s="5" t="s">
        <v>52</v>
      </c>
      <c r="H652" t="s">
        <v>31</v>
      </c>
      <c r="I652" s="4">
        <v>5300</v>
      </c>
      <c r="J652" s="5">
        <v>2</v>
      </c>
      <c r="K652" s="4">
        <v>10600</v>
      </c>
      <c r="L652" s="4">
        <v>3180</v>
      </c>
      <c r="M652" s="3">
        <v>0.3</v>
      </c>
    </row>
    <row r="653" spans="2:13" x14ac:dyDescent="0.25">
      <c r="B653" t="s">
        <v>24</v>
      </c>
      <c r="C653" s="1" t="s">
        <v>20</v>
      </c>
      <c r="D653" s="2">
        <v>45067</v>
      </c>
      <c r="E653" s="5" t="s">
        <v>42</v>
      </c>
      <c r="F653" s="5" t="s">
        <v>51</v>
      </c>
      <c r="G653" s="5" t="s">
        <v>52</v>
      </c>
      <c r="H653" t="s">
        <v>28</v>
      </c>
      <c r="I653" s="4">
        <v>1500</v>
      </c>
      <c r="J653" s="5">
        <v>11</v>
      </c>
      <c r="K653" s="4">
        <v>16500</v>
      </c>
      <c r="L653" s="4">
        <v>6600</v>
      </c>
      <c r="M653" s="3">
        <v>0.4</v>
      </c>
    </row>
    <row r="654" spans="2:13" x14ac:dyDescent="0.25">
      <c r="B654" t="s">
        <v>22</v>
      </c>
      <c r="C654" s="1" t="s">
        <v>20</v>
      </c>
      <c r="D654" s="2">
        <v>45074</v>
      </c>
      <c r="E654" s="5" t="s">
        <v>42</v>
      </c>
      <c r="F654" s="5" t="s">
        <v>51</v>
      </c>
      <c r="G654" s="5" t="s">
        <v>52</v>
      </c>
      <c r="H654" t="s">
        <v>33</v>
      </c>
      <c r="I654" s="4">
        <v>4600</v>
      </c>
      <c r="J654" s="5">
        <v>9</v>
      </c>
      <c r="K654" s="4">
        <v>41400</v>
      </c>
      <c r="L654" s="4">
        <v>10350</v>
      </c>
      <c r="M654" s="3">
        <v>0.25</v>
      </c>
    </row>
    <row r="655" spans="2:13" x14ac:dyDescent="0.25">
      <c r="B655" t="s">
        <v>27</v>
      </c>
      <c r="C655" s="1" t="s">
        <v>20</v>
      </c>
      <c r="D655" s="2">
        <v>45081</v>
      </c>
      <c r="E655" s="5" t="s">
        <v>42</v>
      </c>
      <c r="F655" s="5" t="s">
        <v>51</v>
      </c>
      <c r="G655" s="5" t="s">
        <v>52</v>
      </c>
      <c r="H655" t="s">
        <v>26</v>
      </c>
      <c r="I655" s="4">
        <v>1700</v>
      </c>
      <c r="J655" s="5">
        <v>6</v>
      </c>
      <c r="K655" s="4">
        <v>10200</v>
      </c>
      <c r="L655" s="4">
        <v>5100</v>
      </c>
      <c r="M655" s="3">
        <v>0.5</v>
      </c>
    </row>
    <row r="656" spans="2:13" x14ac:dyDescent="0.25">
      <c r="B656" t="s">
        <v>27</v>
      </c>
      <c r="C656" s="1" t="s">
        <v>14</v>
      </c>
      <c r="D656" s="2">
        <v>45088</v>
      </c>
      <c r="E656" s="5" t="s">
        <v>42</v>
      </c>
      <c r="F656" s="5" t="s">
        <v>53</v>
      </c>
      <c r="G656" s="5" t="s">
        <v>54</v>
      </c>
      <c r="H656" t="s">
        <v>19</v>
      </c>
      <c r="I656" s="4">
        <v>500</v>
      </c>
      <c r="J656" s="5">
        <v>7</v>
      </c>
      <c r="K656" s="4">
        <v>3500</v>
      </c>
      <c r="L656" s="4">
        <v>875</v>
      </c>
      <c r="M656" s="3">
        <v>0.25</v>
      </c>
    </row>
    <row r="657" spans="2:13" x14ac:dyDescent="0.25">
      <c r="B657" t="s">
        <v>13</v>
      </c>
      <c r="C657" s="1" t="s">
        <v>20</v>
      </c>
      <c r="D657" s="2">
        <v>45095</v>
      </c>
      <c r="E657" s="5" t="s">
        <v>42</v>
      </c>
      <c r="F657" s="5" t="s">
        <v>53</v>
      </c>
      <c r="G657" s="5" t="s">
        <v>54</v>
      </c>
      <c r="H657" t="s">
        <v>25</v>
      </c>
      <c r="I657" s="4">
        <v>300</v>
      </c>
      <c r="J657" s="5">
        <v>12</v>
      </c>
      <c r="K657" s="4">
        <v>3600</v>
      </c>
      <c r="L657" s="4">
        <v>540</v>
      </c>
      <c r="M657" s="3">
        <v>0.15</v>
      </c>
    </row>
    <row r="658" spans="2:13" x14ac:dyDescent="0.25">
      <c r="B658" t="s">
        <v>13</v>
      </c>
      <c r="C658" s="1" t="s">
        <v>20</v>
      </c>
      <c r="D658" s="2">
        <v>45102</v>
      </c>
      <c r="E658" s="5" t="s">
        <v>42</v>
      </c>
      <c r="F658" s="5" t="s">
        <v>53</v>
      </c>
      <c r="G658" s="5" t="s">
        <v>54</v>
      </c>
      <c r="H658" t="s">
        <v>32</v>
      </c>
      <c r="I658" s="4">
        <v>3200</v>
      </c>
      <c r="J658" s="5">
        <v>15</v>
      </c>
      <c r="K658" s="4">
        <v>48000</v>
      </c>
      <c r="L658" s="4">
        <v>9600</v>
      </c>
      <c r="M658" s="3">
        <v>0.2</v>
      </c>
    </row>
    <row r="659" spans="2:13" x14ac:dyDescent="0.25">
      <c r="B659" t="s">
        <v>27</v>
      </c>
      <c r="C659" s="1" t="s">
        <v>14</v>
      </c>
      <c r="D659" s="2">
        <v>45109</v>
      </c>
      <c r="E659" s="5" t="s">
        <v>42</v>
      </c>
      <c r="F659" s="5" t="s">
        <v>53</v>
      </c>
      <c r="G659" s="5" t="s">
        <v>54</v>
      </c>
      <c r="H659" t="s">
        <v>19</v>
      </c>
      <c r="I659" s="4">
        <v>500</v>
      </c>
      <c r="J659" s="5">
        <v>12</v>
      </c>
      <c r="K659" s="4">
        <v>6000</v>
      </c>
      <c r="L659" s="4">
        <v>1500</v>
      </c>
      <c r="M659" s="3">
        <v>0.25</v>
      </c>
    </row>
    <row r="660" spans="2:13" x14ac:dyDescent="0.25">
      <c r="B660" t="s">
        <v>27</v>
      </c>
      <c r="C660" s="1" t="s">
        <v>20</v>
      </c>
      <c r="D660" s="2">
        <v>45116</v>
      </c>
      <c r="E660" s="5" t="s">
        <v>42</v>
      </c>
      <c r="F660" s="5" t="s">
        <v>53</v>
      </c>
      <c r="G660" s="5" t="s">
        <v>54</v>
      </c>
      <c r="H660" t="s">
        <v>21</v>
      </c>
      <c r="I660" s="4">
        <v>1200</v>
      </c>
      <c r="J660" s="5">
        <v>7</v>
      </c>
      <c r="K660" s="4">
        <v>8400</v>
      </c>
      <c r="L660" s="4">
        <v>2520</v>
      </c>
      <c r="M660" s="3">
        <v>0.3</v>
      </c>
    </row>
    <row r="661" spans="2:13" x14ac:dyDescent="0.25">
      <c r="B661" t="s">
        <v>34</v>
      </c>
      <c r="C661" s="1" t="s">
        <v>20</v>
      </c>
      <c r="D661" s="2">
        <v>45123</v>
      </c>
      <c r="E661" s="5" t="s">
        <v>42</v>
      </c>
      <c r="F661" s="5" t="s">
        <v>53</v>
      </c>
      <c r="G661" s="5" t="s">
        <v>54</v>
      </c>
      <c r="H661" t="s">
        <v>26</v>
      </c>
      <c r="I661" s="4">
        <v>1700</v>
      </c>
      <c r="J661" s="5">
        <v>2</v>
      </c>
      <c r="K661" s="4">
        <v>3400</v>
      </c>
      <c r="L661" s="4">
        <v>1700</v>
      </c>
      <c r="M661" s="3">
        <v>0.5</v>
      </c>
    </row>
    <row r="662" spans="2:13" x14ac:dyDescent="0.25">
      <c r="B662" t="s">
        <v>13</v>
      </c>
      <c r="C662" s="1" t="s">
        <v>20</v>
      </c>
      <c r="D662" s="2">
        <v>45130</v>
      </c>
      <c r="E662" s="5" t="s">
        <v>42</v>
      </c>
      <c r="F662" s="5" t="s">
        <v>53</v>
      </c>
      <c r="G662" s="5" t="s">
        <v>54</v>
      </c>
      <c r="H662" t="s">
        <v>30</v>
      </c>
      <c r="I662" s="4">
        <v>3400</v>
      </c>
      <c r="J662" s="5">
        <v>12</v>
      </c>
      <c r="K662" s="4">
        <v>40800</v>
      </c>
      <c r="L662" s="4">
        <v>14280</v>
      </c>
      <c r="M662" s="3">
        <v>0.35</v>
      </c>
    </row>
    <row r="663" spans="2:13" x14ac:dyDescent="0.25">
      <c r="B663" t="s">
        <v>13</v>
      </c>
      <c r="C663" s="1" t="s">
        <v>20</v>
      </c>
      <c r="D663" s="2">
        <v>45137</v>
      </c>
      <c r="E663" s="5" t="s">
        <v>42</v>
      </c>
      <c r="F663" s="5" t="s">
        <v>53</v>
      </c>
      <c r="G663" s="5" t="s">
        <v>54</v>
      </c>
      <c r="H663" t="s">
        <v>32</v>
      </c>
      <c r="I663" s="4">
        <v>3200</v>
      </c>
      <c r="J663" s="5">
        <v>3</v>
      </c>
      <c r="K663" s="4">
        <v>9600</v>
      </c>
      <c r="L663" s="4">
        <v>1920</v>
      </c>
      <c r="M663" s="3">
        <v>0.2</v>
      </c>
    </row>
    <row r="664" spans="2:13" x14ac:dyDescent="0.25">
      <c r="B664" t="s">
        <v>34</v>
      </c>
      <c r="C664" s="1" t="s">
        <v>20</v>
      </c>
      <c r="D664" s="2">
        <v>45139</v>
      </c>
      <c r="E664" s="5" t="s">
        <v>42</v>
      </c>
      <c r="F664" s="5" t="s">
        <v>53</v>
      </c>
      <c r="G664" s="5" t="s">
        <v>54</v>
      </c>
      <c r="H664" t="s">
        <v>30</v>
      </c>
      <c r="I664" s="4">
        <v>3400</v>
      </c>
      <c r="J664" s="5">
        <v>1</v>
      </c>
      <c r="K664" s="4">
        <v>3400</v>
      </c>
      <c r="L664" s="4">
        <v>1190</v>
      </c>
      <c r="M664" s="3">
        <v>0.35</v>
      </c>
    </row>
    <row r="665" spans="2:13" x14ac:dyDescent="0.25">
      <c r="B665" t="s">
        <v>27</v>
      </c>
      <c r="C665" s="1" t="s">
        <v>20</v>
      </c>
      <c r="D665" s="2">
        <v>45144</v>
      </c>
      <c r="E665" s="5" t="s">
        <v>42</v>
      </c>
      <c r="F665" s="5" t="s">
        <v>53</v>
      </c>
      <c r="G665" s="5" t="s">
        <v>54</v>
      </c>
      <c r="H665" t="s">
        <v>26</v>
      </c>
      <c r="I665" s="4">
        <v>1700</v>
      </c>
      <c r="J665" s="5">
        <v>4</v>
      </c>
      <c r="K665" s="4">
        <v>6800</v>
      </c>
      <c r="L665" s="4">
        <v>3400</v>
      </c>
      <c r="M665" s="3">
        <v>0.5</v>
      </c>
    </row>
    <row r="666" spans="2:13" x14ac:dyDescent="0.25">
      <c r="B666" t="s">
        <v>13</v>
      </c>
      <c r="C666" s="1" t="s">
        <v>20</v>
      </c>
      <c r="D666" s="2">
        <v>45146</v>
      </c>
      <c r="E666" s="5" t="s">
        <v>42</v>
      </c>
      <c r="F666" s="5" t="s">
        <v>53</v>
      </c>
      <c r="G666" s="5" t="s">
        <v>54</v>
      </c>
      <c r="H666" t="s">
        <v>33</v>
      </c>
      <c r="I666" s="4">
        <v>4600</v>
      </c>
      <c r="J666" s="5">
        <v>6</v>
      </c>
      <c r="K666" s="4">
        <v>27600</v>
      </c>
      <c r="L666" s="4">
        <v>6900</v>
      </c>
      <c r="M666" s="3">
        <v>0.25</v>
      </c>
    </row>
    <row r="667" spans="2:13" x14ac:dyDescent="0.25">
      <c r="B667" t="s">
        <v>27</v>
      </c>
      <c r="C667" s="1" t="s">
        <v>20</v>
      </c>
      <c r="D667" s="2">
        <v>45151</v>
      </c>
      <c r="E667" s="5" t="s">
        <v>42</v>
      </c>
      <c r="F667" s="5" t="s">
        <v>53</v>
      </c>
      <c r="G667" s="5" t="s">
        <v>54</v>
      </c>
      <c r="H667" t="s">
        <v>26</v>
      </c>
      <c r="I667" s="4">
        <v>1700</v>
      </c>
      <c r="J667" s="5">
        <v>7</v>
      </c>
      <c r="K667" s="4">
        <v>11900</v>
      </c>
      <c r="L667" s="4">
        <v>5950</v>
      </c>
      <c r="M667" s="3">
        <v>0.5</v>
      </c>
    </row>
    <row r="668" spans="2:13" x14ac:dyDescent="0.25">
      <c r="B668" t="s">
        <v>27</v>
      </c>
      <c r="C668" s="1" t="s">
        <v>20</v>
      </c>
      <c r="D668" s="2">
        <v>45153</v>
      </c>
      <c r="E668" s="5" t="s">
        <v>42</v>
      </c>
      <c r="F668" s="5" t="s">
        <v>53</v>
      </c>
      <c r="G668" s="5" t="s">
        <v>54</v>
      </c>
      <c r="H668" t="s">
        <v>35</v>
      </c>
      <c r="I668" s="4">
        <v>4500</v>
      </c>
      <c r="J668" s="5">
        <v>5</v>
      </c>
      <c r="K668" s="4">
        <v>22500</v>
      </c>
      <c r="L668" s="4">
        <v>5625</v>
      </c>
      <c r="M668" s="3">
        <v>0.25</v>
      </c>
    </row>
    <row r="669" spans="2:13" x14ac:dyDescent="0.25">
      <c r="B669" t="s">
        <v>27</v>
      </c>
      <c r="C669" s="1" t="s">
        <v>14</v>
      </c>
      <c r="D669" s="2">
        <v>45158</v>
      </c>
      <c r="E669" s="5" t="s">
        <v>42</v>
      </c>
      <c r="F669" s="5" t="s">
        <v>53</v>
      </c>
      <c r="G669" s="5" t="s">
        <v>54</v>
      </c>
      <c r="H669" t="s">
        <v>21</v>
      </c>
      <c r="I669" s="4">
        <v>1200</v>
      </c>
      <c r="J669" s="5">
        <v>5</v>
      </c>
      <c r="K669" s="4">
        <v>6000</v>
      </c>
      <c r="L669" s="4">
        <v>1800</v>
      </c>
      <c r="M669" s="3">
        <v>0.3</v>
      </c>
    </row>
    <row r="670" spans="2:13" x14ac:dyDescent="0.25">
      <c r="B670" t="s">
        <v>13</v>
      </c>
      <c r="C670" s="1" t="s">
        <v>14</v>
      </c>
      <c r="D670" s="2">
        <v>45160</v>
      </c>
      <c r="E670" s="5" t="s">
        <v>42</v>
      </c>
      <c r="F670" s="5" t="s">
        <v>53</v>
      </c>
      <c r="G670" s="5" t="s">
        <v>54</v>
      </c>
      <c r="H670" t="s">
        <v>18</v>
      </c>
      <c r="I670" s="4">
        <v>8902</v>
      </c>
      <c r="J670" s="5">
        <v>19</v>
      </c>
      <c r="K670" s="4">
        <v>169138</v>
      </c>
      <c r="L670" s="4">
        <v>59198.299999999996</v>
      </c>
      <c r="M670" s="3">
        <v>0.35</v>
      </c>
    </row>
    <row r="671" spans="2:13" x14ac:dyDescent="0.25">
      <c r="B671" t="s">
        <v>27</v>
      </c>
      <c r="C671" s="1" t="s">
        <v>14</v>
      </c>
      <c r="D671" s="2">
        <v>45165</v>
      </c>
      <c r="E671" s="5" t="s">
        <v>42</v>
      </c>
      <c r="F671" s="5" t="s">
        <v>53</v>
      </c>
      <c r="G671" s="5" t="s">
        <v>54</v>
      </c>
      <c r="H671" t="s">
        <v>25</v>
      </c>
      <c r="I671" s="4">
        <v>300</v>
      </c>
      <c r="J671" s="5">
        <v>1</v>
      </c>
      <c r="K671" s="4">
        <v>300</v>
      </c>
      <c r="L671" s="4">
        <v>45</v>
      </c>
      <c r="M671" s="3">
        <v>0.15</v>
      </c>
    </row>
    <row r="672" spans="2:13" x14ac:dyDescent="0.25">
      <c r="B672" t="s">
        <v>27</v>
      </c>
      <c r="C672" s="1" t="s">
        <v>20</v>
      </c>
      <c r="D672" s="2">
        <v>45165</v>
      </c>
      <c r="E672" s="5" t="s">
        <v>42</v>
      </c>
      <c r="F672" s="5" t="s">
        <v>53</v>
      </c>
      <c r="G672" s="5" t="s">
        <v>54</v>
      </c>
      <c r="H672" t="s">
        <v>25</v>
      </c>
      <c r="I672" s="4">
        <v>300</v>
      </c>
      <c r="J672" s="5">
        <v>7</v>
      </c>
      <c r="K672" s="4">
        <v>2100</v>
      </c>
      <c r="L672" s="4">
        <v>315</v>
      </c>
      <c r="M672" s="3">
        <v>0.15</v>
      </c>
    </row>
    <row r="673" spans="2:13" x14ac:dyDescent="0.25">
      <c r="B673" t="s">
        <v>27</v>
      </c>
      <c r="C673" s="1" t="s">
        <v>20</v>
      </c>
      <c r="D673" s="2">
        <v>45165</v>
      </c>
      <c r="E673" s="5" t="s">
        <v>42</v>
      </c>
      <c r="F673" s="5" t="s">
        <v>53</v>
      </c>
      <c r="G673" s="5" t="s">
        <v>54</v>
      </c>
      <c r="H673" t="s">
        <v>21</v>
      </c>
      <c r="I673" s="4">
        <v>1200</v>
      </c>
      <c r="J673" s="5">
        <v>18</v>
      </c>
      <c r="K673" s="4">
        <v>21600</v>
      </c>
      <c r="L673" s="4">
        <v>6480</v>
      </c>
      <c r="M673" s="3">
        <v>0.3</v>
      </c>
    </row>
    <row r="674" spans="2:13" x14ac:dyDescent="0.25">
      <c r="B674" t="s">
        <v>13</v>
      </c>
      <c r="C674" s="1" t="s">
        <v>14</v>
      </c>
      <c r="D674" s="2">
        <v>45165</v>
      </c>
      <c r="E674" s="5" t="s">
        <v>42</v>
      </c>
      <c r="F674" s="5" t="s">
        <v>55</v>
      </c>
      <c r="G674" s="5" t="s">
        <v>56</v>
      </c>
      <c r="H674" t="s">
        <v>32</v>
      </c>
      <c r="I674" s="4">
        <v>3200</v>
      </c>
      <c r="J674" s="5">
        <v>7</v>
      </c>
      <c r="K674" s="4">
        <v>22400</v>
      </c>
      <c r="L674" s="4">
        <v>4480</v>
      </c>
      <c r="M674" s="3">
        <v>0.2</v>
      </c>
    </row>
    <row r="675" spans="2:13" x14ac:dyDescent="0.25">
      <c r="B675" t="s">
        <v>13</v>
      </c>
      <c r="C675" s="1" t="s">
        <v>20</v>
      </c>
      <c r="D675" s="2">
        <v>45165</v>
      </c>
      <c r="E675" s="5" t="s">
        <v>42</v>
      </c>
      <c r="F675" s="5" t="s">
        <v>55</v>
      </c>
      <c r="G675" s="5" t="s">
        <v>56</v>
      </c>
      <c r="H675" t="s">
        <v>30</v>
      </c>
      <c r="I675" s="4">
        <v>3400</v>
      </c>
      <c r="J675" s="5">
        <v>7</v>
      </c>
      <c r="K675" s="4">
        <v>23800</v>
      </c>
      <c r="L675" s="4">
        <v>8330</v>
      </c>
      <c r="M675" s="3">
        <v>0.35</v>
      </c>
    </row>
    <row r="676" spans="2:13" x14ac:dyDescent="0.25">
      <c r="B676" t="s">
        <v>24</v>
      </c>
      <c r="C676" s="1" t="s">
        <v>20</v>
      </c>
      <c r="D676" s="2">
        <v>45165</v>
      </c>
      <c r="E676" s="5" t="s">
        <v>42</v>
      </c>
      <c r="F676" s="5" t="s">
        <v>55</v>
      </c>
      <c r="G676" s="5" t="s">
        <v>56</v>
      </c>
      <c r="H676" t="s">
        <v>23</v>
      </c>
      <c r="I676" s="4">
        <v>5130</v>
      </c>
      <c r="J676" s="5">
        <v>15</v>
      </c>
      <c r="K676" s="4">
        <v>76950</v>
      </c>
      <c r="L676" s="4">
        <v>30780</v>
      </c>
      <c r="M676" s="3">
        <v>0.4</v>
      </c>
    </row>
    <row r="677" spans="2:13" x14ac:dyDescent="0.25">
      <c r="B677" t="s">
        <v>24</v>
      </c>
      <c r="C677" s="1" t="s">
        <v>20</v>
      </c>
      <c r="D677" s="2">
        <v>44562</v>
      </c>
      <c r="E677" s="5" t="s">
        <v>42</v>
      </c>
      <c r="F677" s="5" t="s">
        <v>55</v>
      </c>
      <c r="G677" s="5" t="s">
        <v>56</v>
      </c>
      <c r="H677" t="s">
        <v>18</v>
      </c>
      <c r="I677" s="4">
        <v>8902</v>
      </c>
      <c r="J677" s="5">
        <v>5</v>
      </c>
      <c r="K677" s="4">
        <v>44510</v>
      </c>
      <c r="L677" s="4">
        <v>15578.499999999998</v>
      </c>
      <c r="M677" s="3">
        <v>0.35</v>
      </c>
    </row>
    <row r="678" spans="2:13" x14ac:dyDescent="0.25">
      <c r="B678" t="s">
        <v>22</v>
      </c>
      <c r="C678" s="1" t="s">
        <v>20</v>
      </c>
      <c r="D678" s="2">
        <v>44577</v>
      </c>
      <c r="E678" s="5" t="s">
        <v>42</v>
      </c>
      <c r="F678" s="5" t="s">
        <v>55</v>
      </c>
      <c r="G678" s="5" t="s">
        <v>56</v>
      </c>
      <c r="H678" t="s">
        <v>23</v>
      </c>
      <c r="I678" s="4">
        <v>5130</v>
      </c>
      <c r="J678" s="5">
        <v>4</v>
      </c>
      <c r="K678" s="4">
        <v>20520</v>
      </c>
      <c r="L678" s="4">
        <v>8208</v>
      </c>
      <c r="M678" s="3">
        <v>0.4</v>
      </c>
    </row>
    <row r="679" spans="2:13" x14ac:dyDescent="0.25">
      <c r="B679" t="s">
        <v>27</v>
      </c>
      <c r="C679" s="1" t="s">
        <v>14</v>
      </c>
      <c r="D679" s="2">
        <v>44584</v>
      </c>
      <c r="E679" s="5" t="s">
        <v>42</v>
      </c>
      <c r="F679" s="5" t="s">
        <v>55</v>
      </c>
      <c r="G679" s="5" t="s">
        <v>56</v>
      </c>
      <c r="H679" t="s">
        <v>26</v>
      </c>
      <c r="I679" s="4">
        <v>1700</v>
      </c>
      <c r="J679" s="5">
        <v>5</v>
      </c>
      <c r="K679" s="4">
        <v>8500</v>
      </c>
      <c r="L679" s="4">
        <v>4250</v>
      </c>
      <c r="M679" s="3">
        <v>0.5</v>
      </c>
    </row>
    <row r="680" spans="2:13" x14ac:dyDescent="0.25">
      <c r="B680" t="s">
        <v>27</v>
      </c>
      <c r="C680" s="1" t="s">
        <v>20</v>
      </c>
      <c r="D680" s="2">
        <v>44591</v>
      </c>
      <c r="E680" s="5" t="s">
        <v>42</v>
      </c>
      <c r="F680" s="5" t="s">
        <v>55</v>
      </c>
      <c r="G680" s="5" t="s">
        <v>56</v>
      </c>
      <c r="H680" t="s">
        <v>28</v>
      </c>
      <c r="I680" s="4">
        <v>1500</v>
      </c>
      <c r="J680" s="5">
        <v>3</v>
      </c>
      <c r="K680" s="4">
        <v>4500</v>
      </c>
      <c r="L680" s="4">
        <v>1800</v>
      </c>
      <c r="M680" s="3">
        <v>0.4</v>
      </c>
    </row>
    <row r="681" spans="2:13" x14ac:dyDescent="0.25">
      <c r="B681" t="s">
        <v>22</v>
      </c>
      <c r="C681" s="1" t="s">
        <v>20</v>
      </c>
      <c r="D681" s="2">
        <v>44598</v>
      </c>
      <c r="E681" s="5" t="s">
        <v>42</v>
      </c>
      <c r="F681" s="5" t="s">
        <v>55</v>
      </c>
      <c r="G681" s="5" t="s">
        <v>56</v>
      </c>
      <c r="H681" t="s">
        <v>30</v>
      </c>
      <c r="I681" s="4">
        <v>3400</v>
      </c>
      <c r="J681" s="5">
        <v>4</v>
      </c>
      <c r="K681" s="4">
        <v>13600</v>
      </c>
      <c r="L681" s="4">
        <v>4760</v>
      </c>
      <c r="M681" s="3">
        <v>0.35</v>
      </c>
    </row>
    <row r="682" spans="2:13" x14ac:dyDescent="0.25">
      <c r="B682" t="s">
        <v>13</v>
      </c>
      <c r="C682" s="1" t="s">
        <v>14</v>
      </c>
      <c r="D682" s="2">
        <v>44605</v>
      </c>
      <c r="E682" s="5" t="s">
        <v>42</v>
      </c>
      <c r="F682" s="5" t="s">
        <v>55</v>
      </c>
      <c r="G682" s="5" t="s">
        <v>56</v>
      </c>
      <c r="H682" t="s">
        <v>28</v>
      </c>
      <c r="I682" s="4">
        <v>1500</v>
      </c>
      <c r="J682" s="5">
        <v>11</v>
      </c>
      <c r="K682" s="4">
        <v>16500</v>
      </c>
      <c r="L682" s="4">
        <v>6600</v>
      </c>
      <c r="M682" s="3">
        <v>0.4</v>
      </c>
    </row>
    <row r="683" spans="2:13" x14ac:dyDescent="0.25">
      <c r="B683" t="s">
        <v>27</v>
      </c>
      <c r="C683" s="1" t="s">
        <v>14</v>
      </c>
      <c r="D683" s="2">
        <v>44612</v>
      </c>
      <c r="E683" s="5" t="s">
        <v>42</v>
      </c>
      <c r="F683" s="5" t="s">
        <v>55</v>
      </c>
      <c r="G683" s="5" t="s">
        <v>56</v>
      </c>
      <c r="H683" t="s">
        <v>32</v>
      </c>
      <c r="I683" s="4">
        <v>3200</v>
      </c>
      <c r="J683" s="5">
        <v>7</v>
      </c>
      <c r="K683" s="4">
        <v>22400</v>
      </c>
      <c r="L683" s="4">
        <v>4480</v>
      </c>
      <c r="M683" s="3">
        <v>0.2</v>
      </c>
    </row>
    <row r="684" spans="2:13" x14ac:dyDescent="0.25">
      <c r="B684" t="s">
        <v>13</v>
      </c>
      <c r="C684" s="1" t="s">
        <v>20</v>
      </c>
      <c r="D684" s="2">
        <v>44619</v>
      </c>
      <c r="E684" s="5" t="s">
        <v>42</v>
      </c>
      <c r="F684" s="5" t="s">
        <v>55</v>
      </c>
      <c r="G684" s="5" t="s">
        <v>56</v>
      </c>
      <c r="H684" t="s">
        <v>31</v>
      </c>
      <c r="I684" s="4">
        <v>5300</v>
      </c>
      <c r="J684" s="5">
        <v>12</v>
      </c>
      <c r="K684" s="4">
        <v>63600</v>
      </c>
      <c r="L684" s="4">
        <v>19080</v>
      </c>
      <c r="M684" s="3">
        <v>0.3</v>
      </c>
    </row>
    <row r="685" spans="2:13" x14ac:dyDescent="0.25">
      <c r="B685" t="s">
        <v>24</v>
      </c>
      <c r="C685" s="1" t="s">
        <v>14</v>
      </c>
      <c r="D685" s="2">
        <v>44626</v>
      </c>
      <c r="E685" s="5" t="s">
        <v>42</v>
      </c>
      <c r="F685" s="5" t="s">
        <v>55</v>
      </c>
      <c r="G685" s="5" t="s">
        <v>56</v>
      </c>
      <c r="H685" t="s">
        <v>32</v>
      </c>
      <c r="I685" s="4">
        <v>3200</v>
      </c>
      <c r="J685" s="5">
        <v>10</v>
      </c>
      <c r="K685" s="4">
        <v>32000</v>
      </c>
      <c r="L685" s="4">
        <v>6400</v>
      </c>
      <c r="M685" s="3">
        <v>0.2</v>
      </c>
    </row>
    <row r="686" spans="2:13" x14ac:dyDescent="0.25">
      <c r="B686" t="s">
        <v>27</v>
      </c>
      <c r="C686" s="1" t="s">
        <v>14</v>
      </c>
      <c r="D686" s="2">
        <v>44633</v>
      </c>
      <c r="E686" s="5" t="s">
        <v>42</v>
      </c>
      <c r="F686" s="5" t="s">
        <v>55</v>
      </c>
      <c r="G686" s="5" t="s">
        <v>56</v>
      </c>
      <c r="H686" t="s">
        <v>33</v>
      </c>
      <c r="I686" s="4">
        <v>4600</v>
      </c>
      <c r="J686" s="5">
        <v>11</v>
      </c>
      <c r="K686" s="4">
        <v>50600</v>
      </c>
      <c r="L686" s="4">
        <v>12650</v>
      </c>
      <c r="M686" s="3">
        <v>0.25</v>
      </c>
    </row>
    <row r="687" spans="2:13" x14ac:dyDescent="0.25">
      <c r="B687" t="s">
        <v>13</v>
      </c>
      <c r="C687" s="1" t="s">
        <v>20</v>
      </c>
      <c r="D687" s="2">
        <v>44640</v>
      </c>
      <c r="E687" s="5" t="s">
        <v>42</v>
      </c>
      <c r="F687" s="5" t="s">
        <v>55</v>
      </c>
      <c r="G687" s="5" t="s">
        <v>56</v>
      </c>
      <c r="H687" t="s">
        <v>35</v>
      </c>
      <c r="I687" s="4">
        <v>4500</v>
      </c>
      <c r="J687" s="5">
        <v>6</v>
      </c>
      <c r="K687" s="4">
        <v>27000</v>
      </c>
      <c r="L687" s="4">
        <v>6750</v>
      </c>
      <c r="M687" s="3">
        <v>0.25</v>
      </c>
    </row>
    <row r="688" spans="2:13" x14ac:dyDescent="0.25">
      <c r="B688" t="s">
        <v>27</v>
      </c>
      <c r="C688" s="1" t="s">
        <v>14</v>
      </c>
      <c r="D688" s="2">
        <v>44647</v>
      </c>
      <c r="E688" s="5" t="s">
        <v>42</v>
      </c>
      <c r="F688" s="5" t="s">
        <v>55</v>
      </c>
      <c r="G688" s="5" t="s">
        <v>56</v>
      </c>
      <c r="H688" t="s">
        <v>35</v>
      </c>
      <c r="I688" s="4">
        <v>4500</v>
      </c>
      <c r="J688" s="5">
        <v>10</v>
      </c>
      <c r="K688" s="4">
        <v>45000</v>
      </c>
      <c r="L688" s="4">
        <v>11250</v>
      </c>
      <c r="M688" s="3">
        <v>0.25</v>
      </c>
    </row>
    <row r="689" spans="2:13" x14ac:dyDescent="0.25">
      <c r="B689" t="s">
        <v>22</v>
      </c>
      <c r="C689" s="1" t="s">
        <v>20</v>
      </c>
      <c r="D689" s="2">
        <v>44654</v>
      </c>
      <c r="E689" s="5" t="s">
        <v>42</v>
      </c>
      <c r="F689" s="5" t="s">
        <v>55</v>
      </c>
      <c r="G689" s="5" t="s">
        <v>56</v>
      </c>
      <c r="H689" t="s">
        <v>19</v>
      </c>
      <c r="I689" s="4">
        <v>500</v>
      </c>
      <c r="J689" s="5">
        <v>3</v>
      </c>
      <c r="K689" s="4">
        <v>1500</v>
      </c>
      <c r="L689" s="4">
        <v>375</v>
      </c>
      <c r="M689" s="3">
        <v>0.25</v>
      </c>
    </row>
    <row r="690" spans="2:13" x14ac:dyDescent="0.25">
      <c r="B690" t="s">
        <v>27</v>
      </c>
      <c r="C690" s="1" t="s">
        <v>20</v>
      </c>
      <c r="D690" s="2">
        <v>44661</v>
      </c>
      <c r="E690" s="5" t="s">
        <v>42</v>
      </c>
      <c r="F690" s="5" t="s">
        <v>55</v>
      </c>
      <c r="G690" s="5" t="s">
        <v>56</v>
      </c>
      <c r="H690" t="s">
        <v>32</v>
      </c>
      <c r="I690" s="4">
        <v>3200</v>
      </c>
      <c r="J690" s="5">
        <v>7</v>
      </c>
      <c r="K690" s="4">
        <v>22400</v>
      </c>
      <c r="L690" s="4">
        <v>4480</v>
      </c>
      <c r="M690" s="3">
        <v>0.2</v>
      </c>
    </row>
    <row r="691" spans="2:13" x14ac:dyDescent="0.25">
      <c r="B691" t="s">
        <v>22</v>
      </c>
      <c r="C691" s="1" t="s">
        <v>20</v>
      </c>
      <c r="D691" s="2">
        <v>44668</v>
      </c>
      <c r="E691" s="5" t="s">
        <v>42</v>
      </c>
      <c r="F691" s="5" t="s">
        <v>55</v>
      </c>
      <c r="G691" s="5" t="s">
        <v>56</v>
      </c>
      <c r="H691" t="s">
        <v>35</v>
      </c>
      <c r="I691" s="4">
        <v>4500</v>
      </c>
      <c r="J691" s="5">
        <v>8</v>
      </c>
      <c r="K691" s="4">
        <v>36000</v>
      </c>
      <c r="L691" s="4">
        <v>9000</v>
      </c>
      <c r="M691" s="3">
        <v>0.25</v>
      </c>
    </row>
    <row r="692" spans="2:13" x14ac:dyDescent="0.25">
      <c r="B692" t="s">
        <v>13</v>
      </c>
      <c r="C692" s="1" t="s">
        <v>20</v>
      </c>
      <c r="D692" s="2">
        <v>44675</v>
      </c>
      <c r="E692" s="5" t="s">
        <v>42</v>
      </c>
      <c r="F692" s="5" t="s">
        <v>53</v>
      </c>
      <c r="G692" s="5" t="s">
        <v>54</v>
      </c>
      <c r="H692" t="s">
        <v>29</v>
      </c>
      <c r="I692" s="4">
        <v>5340</v>
      </c>
      <c r="J692" s="5">
        <v>9</v>
      </c>
      <c r="K692" s="4">
        <v>48060</v>
      </c>
      <c r="L692" s="4">
        <v>14418</v>
      </c>
      <c r="M692" s="3">
        <v>0.3</v>
      </c>
    </row>
    <row r="693" spans="2:13" x14ac:dyDescent="0.25">
      <c r="B693" t="s">
        <v>27</v>
      </c>
      <c r="C693" s="1" t="s">
        <v>20</v>
      </c>
      <c r="D693" s="2">
        <v>44682</v>
      </c>
      <c r="E693" s="5" t="s">
        <v>42</v>
      </c>
      <c r="F693" s="5" t="s">
        <v>53</v>
      </c>
      <c r="G693" s="5" t="s">
        <v>54</v>
      </c>
      <c r="H693" t="s">
        <v>29</v>
      </c>
      <c r="I693" s="4">
        <v>5340</v>
      </c>
      <c r="J693" s="5">
        <v>11</v>
      </c>
      <c r="K693" s="4">
        <v>58740</v>
      </c>
      <c r="L693" s="4">
        <v>17622</v>
      </c>
      <c r="M693" s="3">
        <v>0.3</v>
      </c>
    </row>
    <row r="694" spans="2:13" x14ac:dyDescent="0.25">
      <c r="B694" t="s">
        <v>24</v>
      </c>
      <c r="C694" s="1" t="s">
        <v>14</v>
      </c>
      <c r="D694" s="2">
        <v>44689</v>
      </c>
      <c r="E694" s="5" t="s">
        <v>42</v>
      </c>
      <c r="F694" s="5" t="s">
        <v>53</v>
      </c>
      <c r="G694" s="5" t="s">
        <v>54</v>
      </c>
      <c r="H694" t="s">
        <v>28</v>
      </c>
      <c r="I694" s="4">
        <v>1500</v>
      </c>
      <c r="J694" s="5">
        <v>7</v>
      </c>
      <c r="K694" s="4">
        <v>10500</v>
      </c>
      <c r="L694" s="4">
        <v>4200</v>
      </c>
      <c r="M694" s="3">
        <v>0.4</v>
      </c>
    </row>
    <row r="695" spans="2:13" x14ac:dyDescent="0.25">
      <c r="B695" t="s">
        <v>22</v>
      </c>
      <c r="C695" s="1" t="s">
        <v>20</v>
      </c>
      <c r="D695" s="2">
        <v>44696</v>
      </c>
      <c r="E695" s="5" t="s">
        <v>42</v>
      </c>
      <c r="F695" s="5" t="s">
        <v>53</v>
      </c>
      <c r="G695" s="5" t="s">
        <v>54</v>
      </c>
      <c r="H695" t="s">
        <v>19</v>
      </c>
      <c r="I695" s="4">
        <v>500</v>
      </c>
      <c r="J695" s="5">
        <v>5</v>
      </c>
      <c r="K695" s="4">
        <v>2500</v>
      </c>
      <c r="L695" s="4">
        <v>625</v>
      </c>
      <c r="M695" s="3">
        <v>0.25</v>
      </c>
    </row>
    <row r="696" spans="2:13" x14ac:dyDescent="0.25">
      <c r="B696" t="s">
        <v>34</v>
      </c>
      <c r="C696" s="1" t="s">
        <v>20</v>
      </c>
      <c r="D696" s="2">
        <v>44703</v>
      </c>
      <c r="E696" s="5" t="s">
        <v>42</v>
      </c>
      <c r="F696" s="5" t="s">
        <v>53</v>
      </c>
      <c r="G696" s="5" t="s">
        <v>54</v>
      </c>
      <c r="H696" t="s">
        <v>29</v>
      </c>
      <c r="I696" s="4">
        <v>5340</v>
      </c>
      <c r="J696" s="5">
        <v>5</v>
      </c>
      <c r="K696" s="4">
        <v>26700</v>
      </c>
      <c r="L696" s="4">
        <v>8010</v>
      </c>
      <c r="M696" s="3">
        <v>0.3</v>
      </c>
    </row>
    <row r="697" spans="2:13" x14ac:dyDescent="0.25">
      <c r="B697" t="s">
        <v>27</v>
      </c>
      <c r="C697" s="1" t="s">
        <v>20</v>
      </c>
      <c r="D697" s="2">
        <v>44710</v>
      </c>
      <c r="E697" s="5" t="s">
        <v>42</v>
      </c>
      <c r="F697" s="5" t="s">
        <v>53</v>
      </c>
      <c r="G697" s="5" t="s">
        <v>54</v>
      </c>
      <c r="H697" t="s">
        <v>31</v>
      </c>
      <c r="I697" s="4">
        <v>5300</v>
      </c>
      <c r="J697" s="5">
        <v>8</v>
      </c>
      <c r="K697" s="4">
        <v>42400</v>
      </c>
      <c r="L697" s="4">
        <v>12720</v>
      </c>
      <c r="M697" s="3">
        <v>0.3</v>
      </c>
    </row>
    <row r="698" spans="2:13" x14ac:dyDescent="0.25">
      <c r="B698" t="s">
        <v>24</v>
      </c>
      <c r="C698" s="1" t="s">
        <v>14</v>
      </c>
      <c r="D698" s="2">
        <v>44717</v>
      </c>
      <c r="E698" s="5" t="s">
        <v>42</v>
      </c>
      <c r="F698" s="5" t="s">
        <v>53</v>
      </c>
      <c r="G698" s="5" t="s">
        <v>54</v>
      </c>
      <c r="H698" t="s">
        <v>21</v>
      </c>
      <c r="I698" s="4">
        <v>1200</v>
      </c>
      <c r="J698" s="5">
        <v>7</v>
      </c>
      <c r="K698" s="4">
        <v>8400</v>
      </c>
      <c r="L698" s="4">
        <v>2520</v>
      </c>
      <c r="M698" s="3">
        <v>0.3</v>
      </c>
    </row>
    <row r="699" spans="2:13" x14ac:dyDescent="0.25">
      <c r="B699" t="s">
        <v>13</v>
      </c>
      <c r="C699" s="1" t="s">
        <v>20</v>
      </c>
      <c r="D699" s="2">
        <v>44724</v>
      </c>
      <c r="E699" s="5" t="s">
        <v>42</v>
      </c>
      <c r="F699" s="5" t="s">
        <v>53</v>
      </c>
      <c r="G699" s="5" t="s">
        <v>54</v>
      </c>
      <c r="H699" t="s">
        <v>18</v>
      </c>
      <c r="I699" s="4">
        <v>8902</v>
      </c>
      <c r="J699" s="5">
        <v>6</v>
      </c>
      <c r="K699" s="4">
        <v>53412</v>
      </c>
      <c r="L699" s="4">
        <v>18694.199999999997</v>
      </c>
      <c r="M699" s="3">
        <v>0.35</v>
      </c>
    </row>
    <row r="700" spans="2:13" x14ac:dyDescent="0.25">
      <c r="B700" t="s">
        <v>27</v>
      </c>
      <c r="C700" s="1" t="s">
        <v>20</v>
      </c>
      <c r="D700" s="2">
        <v>44731</v>
      </c>
      <c r="E700" s="5" t="s">
        <v>42</v>
      </c>
      <c r="F700" s="5" t="s">
        <v>53</v>
      </c>
      <c r="G700" s="5" t="s">
        <v>54</v>
      </c>
      <c r="H700" t="s">
        <v>31</v>
      </c>
      <c r="I700" s="4">
        <v>5300</v>
      </c>
      <c r="J700" s="5">
        <v>9</v>
      </c>
      <c r="K700" s="4">
        <v>47700</v>
      </c>
      <c r="L700" s="4">
        <v>14310</v>
      </c>
      <c r="M700" s="3">
        <v>0.3</v>
      </c>
    </row>
    <row r="701" spans="2:13" x14ac:dyDescent="0.25">
      <c r="B701" t="s">
        <v>22</v>
      </c>
      <c r="C701" s="1" t="s">
        <v>14</v>
      </c>
      <c r="D701" s="2">
        <v>44738</v>
      </c>
      <c r="E701" s="5" t="s">
        <v>42</v>
      </c>
      <c r="F701" s="5" t="s">
        <v>53</v>
      </c>
      <c r="G701" s="5" t="s">
        <v>54</v>
      </c>
      <c r="H701" t="s">
        <v>30</v>
      </c>
      <c r="I701" s="4">
        <v>3400</v>
      </c>
      <c r="J701" s="5">
        <v>8</v>
      </c>
      <c r="K701" s="4">
        <v>27200</v>
      </c>
      <c r="L701" s="4">
        <v>9520</v>
      </c>
      <c r="M701" s="3">
        <v>0.35</v>
      </c>
    </row>
    <row r="702" spans="2:13" x14ac:dyDescent="0.25">
      <c r="B702" t="s">
        <v>13</v>
      </c>
      <c r="C702" s="1" t="s">
        <v>14</v>
      </c>
      <c r="D702" s="2">
        <v>44745</v>
      </c>
      <c r="E702" s="5" t="s">
        <v>42</v>
      </c>
      <c r="F702" s="5" t="s">
        <v>53</v>
      </c>
      <c r="G702" s="5" t="s">
        <v>54</v>
      </c>
      <c r="H702" t="s">
        <v>29</v>
      </c>
      <c r="I702" s="4">
        <v>5340</v>
      </c>
      <c r="J702" s="5">
        <v>3</v>
      </c>
      <c r="K702" s="4">
        <v>16020</v>
      </c>
      <c r="L702" s="4">
        <v>4806</v>
      </c>
      <c r="M702" s="3">
        <v>0.3</v>
      </c>
    </row>
    <row r="703" spans="2:13" x14ac:dyDescent="0.25">
      <c r="B703" t="s">
        <v>13</v>
      </c>
      <c r="C703" s="1" t="s">
        <v>20</v>
      </c>
      <c r="D703" s="2">
        <v>44752</v>
      </c>
      <c r="E703" s="5" t="s">
        <v>42</v>
      </c>
      <c r="F703" s="5" t="s">
        <v>53</v>
      </c>
      <c r="G703" s="5" t="s">
        <v>54</v>
      </c>
      <c r="H703" t="s">
        <v>26</v>
      </c>
      <c r="I703" s="4">
        <v>1700</v>
      </c>
      <c r="J703" s="5">
        <v>3</v>
      </c>
      <c r="K703" s="4">
        <v>5100</v>
      </c>
      <c r="L703" s="4">
        <v>2550</v>
      </c>
      <c r="M703" s="3">
        <v>0.5</v>
      </c>
    </row>
    <row r="704" spans="2:13" x14ac:dyDescent="0.25">
      <c r="B704" t="s">
        <v>22</v>
      </c>
      <c r="C704" s="1" t="s">
        <v>14</v>
      </c>
      <c r="D704" s="2">
        <v>44759</v>
      </c>
      <c r="E704" s="5" t="s">
        <v>42</v>
      </c>
      <c r="F704" s="5" t="s">
        <v>53</v>
      </c>
      <c r="G704" s="5" t="s">
        <v>54</v>
      </c>
      <c r="H704" t="s">
        <v>25</v>
      </c>
      <c r="I704" s="4">
        <v>300</v>
      </c>
      <c r="J704" s="5">
        <v>1</v>
      </c>
      <c r="K704" s="4">
        <v>300</v>
      </c>
      <c r="L704" s="4">
        <v>45</v>
      </c>
      <c r="M704" s="3">
        <v>0.15</v>
      </c>
    </row>
    <row r="705" spans="2:13" x14ac:dyDescent="0.25">
      <c r="B705" t="s">
        <v>34</v>
      </c>
      <c r="C705" s="1" t="s">
        <v>20</v>
      </c>
      <c r="D705" s="2">
        <v>44766</v>
      </c>
      <c r="E705" s="5" t="s">
        <v>42</v>
      </c>
      <c r="F705" s="5" t="s">
        <v>53</v>
      </c>
      <c r="G705" s="5" t="s">
        <v>54</v>
      </c>
      <c r="H705" t="s">
        <v>19</v>
      </c>
      <c r="I705" s="4">
        <v>500</v>
      </c>
      <c r="J705" s="5">
        <v>8</v>
      </c>
      <c r="K705" s="4">
        <v>4000</v>
      </c>
      <c r="L705" s="4">
        <v>1000</v>
      </c>
      <c r="M705" s="3">
        <v>0.25</v>
      </c>
    </row>
    <row r="706" spans="2:13" x14ac:dyDescent="0.25">
      <c r="B706" t="s">
        <v>13</v>
      </c>
      <c r="C706" s="1" t="s">
        <v>20</v>
      </c>
      <c r="D706" s="2">
        <v>44766</v>
      </c>
      <c r="E706" s="5" t="s">
        <v>42</v>
      </c>
      <c r="F706" s="5" t="s">
        <v>53</v>
      </c>
      <c r="G706" s="5" t="s">
        <v>54</v>
      </c>
      <c r="H706" t="s">
        <v>33</v>
      </c>
      <c r="I706" s="4">
        <v>4600</v>
      </c>
      <c r="J706" s="5">
        <v>2</v>
      </c>
      <c r="K706" s="4">
        <v>9200</v>
      </c>
      <c r="L706" s="4">
        <v>2300</v>
      </c>
      <c r="M706" s="3">
        <v>0.25</v>
      </c>
    </row>
    <row r="707" spans="2:13" x14ac:dyDescent="0.25">
      <c r="B707" t="s">
        <v>22</v>
      </c>
      <c r="C707" s="1" t="s">
        <v>20</v>
      </c>
      <c r="D707" s="2">
        <v>44773</v>
      </c>
      <c r="E707" s="5" t="s">
        <v>42</v>
      </c>
      <c r="F707" s="5" t="s">
        <v>53</v>
      </c>
      <c r="G707" s="5" t="s">
        <v>54</v>
      </c>
      <c r="H707" t="s">
        <v>21</v>
      </c>
      <c r="I707" s="4">
        <v>1200</v>
      </c>
      <c r="J707" s="5">
        <v>9</v>
      </c>
      <c r="K707" s="4">
        <v>10800</v>
      </c>
      <c r="L707" s="4">
        <v>3240</v>
      </c>
      <c r="M707" s="3">
        <v>0.3</v>
      </c>
    </row>
    <row r="708" spans="2:13" x14ac:dyDescent="0.25">
      <c r="B708" t="s">
        <v>27</v>
      </c>
      <c r="C708" s="1" t="s">
        <v>14</v>
      </c>
      <c r="D708" s="2">
        <v>44780</v>
      </c>
      <c r="E708" s="5" t="s">
        <v>42</v>
      </c>
      <c r="F708" s="5" t="s">
        <v>53</v>
      </c>
      <c r="G708" s="5" t="s">
        <v>54</v>
      </c>
      <c r="H708" t="s">
        <v>29</v>
      </c>
      <c r="I708" s="4">
        <v>5340</v>
      </c>
      <c r="J708" s="5">
        <v>12</v>
      </c>
      <c r="K708" s="4">
        <v>64080</v>
      </c>
      <c r="L708" s="4">
        <v>19224</v>
      </c>
      <c r="M708" s="3">
        <v>0.3</v>
      </c>
    </row>
    <row r="709" spans="2:13" x14ac:dyDescent="0.25">
      <c r="B709" t="s">
        <v>27</v>
      </c>
      <c r="C709" s="1" t="s">
        <v>14</v>
      </c>
      <c r="D709" s="2">
        <v>44787</v>
      </c>
      <c r="E709" s="5" t="s">
        <v>42</v>
      </c>
      <c r="F709" s="5" t="s">
        <v>53</v>
      </c>
      <c r="G709" s="5" t="s">
        <v>54</v>
      </c>
      <c r="H709" t="s">
        <v>29</v>
      </c>
      <c r="I709" s="4">
        <v>5340</v>
      </c>
      <c r="J709" s="5">
        <v>12</v>
      </c>
      <c r="K709" s="4">
        <v>64080</v>
      </c>
      <c r="L709" s="4">
        <v>19224</v>
      </c>
      <c r="M709" s="3">
        <v>0.3</v>
      </c>
    </row>
    <row r="710" spans="2:13" x14ac:dyDescent="0.25">
      <c r="B710" t="s">
        <v>13</v>
      </c>
      <c r="C710" s="1" t="s">
        <v>20</v>
      </c>
      <c r="D710" s="2">
        <v>44794</v>
      </c>
      <c r="E710" s="5" t="s">
        <v>42</v>
      </c>
      <c r="F710" s="5" t="s">
        <v>53</v>
      </c>
      <c r="G710" s="5" t="s">
        <v>54</v>
      </c>
      <c r="H710" t="s">
        <v>23</v>
      </c>
      <c r="I710" s="4">
        <v>5130</v>
      </c>
      <c r="J710" s="5">
        <v>12</v>
      </c>
      <c r="K710" s="4">
        <v>61560</v>
      </c>
      <c r="L710" s="4">
        <v>24624</v>
      </c>
      <c r="M710" s="3">
        <v>0.4</v>
      </c>
    </row>
    <row r="711" spans="2:13" x14ac:dyDescent="0.25">
      <c r="B711" t="s">
        <v>34</v>
      </c>
      <c r="C711" s="1" t="s">
        <v>14</v>
      </c>
      <c r="D711" s="2">
        <v>44801</v>
      </c>
      <c r="E711" s="5" t="s">
        <v>42</v>
      </c>
      <c r="F711" s="5" t="s">
        <v>53</v>
      </c>
      <c r="G711" s="5" t="s">
        <v>54</v>
      </c>
      <c r="H711" t="s">
        <v>33</v>
      </c>
      <c r="I711" s="4">
        <v>4600</v>
      </c>
      <c r="J711" s="5">
        <v>2</v>
      </c>
      <c r="K711" s="4">
        <v>9200</v>
      </c>
      <c r="L711" s="4">
        <v>2300</v>
      </c>
      <c r="M711" s="3">
        <v>0.25</v>
      </c>
    </row>
    <row r="712" spans="2:13" x14ac:dyDescent="0.25">
      <c r="B712" t="s">
        <v>13</v>
      </c>
      <c r="C712" s="1" t="s">
        <v>20</v>
      </c>
      <c r="D712" s="2">
        <v>44808</v>
      </c>
      <c r="E712" s="5" t="s">
        <v>42</v>
      </c>
      <c r="F712" s="5" t="s">
        <v>53</v>
      </c>
      <c r="G712" s="5" t="s">
        <v>54</v>
      </c>
      <c r="H712" t="s">
        <v>33</v>
      </c>
      <c r="I712" s="4">
        <v>4600</v>
      </c>
      <c r="J712" s="5">
        <v>11</v>
      </c>
      <c r="K712" s="4">
        <v>50600</v>
      </c>
      <c r="L712" s="4">
        <v>12650</v>
      </c>
      <c r="M712" s="3">
        <v>0.25</v>
      </c>
    </row>
    <row r="713" spans="2:13" x14ac:dyDescent="0.25">
      <c r="B713" t="s">
        <v>13</v>
      </c>
      <c r="C713" s="1" t="s">
        <v>14</v>
      </c>
      <c r="D713" s="2">
        <v>44815</v>
      </c>
      <c r="E713" s="5" t="s">
        <v>42</v>
      </c>
      <c r="F713" s="5" t="s">
        <v>53</v>
      </c>
      <c r="G713" s="5" t="s">
        <v>54</v>
      </c>
      <c r="H713" t="s">
        <v>28</v>
      </c>
      <c r="I713" s="4">
        <v>1500</v>
      </c>
      <c r="J713" s="5">
        <v>3</v>
      </c>
      <c r="K713" s="4">
        <v>4500</v>
      </c>
      <c r="L713" s="4">
        <v>1800</v>
      </c>
      <c r="M713" s="3">
        <v>0.4</v>
      </c>
    </row>
    <row r="714" spans="2:13" x14ac:dyDescent="0.25">
      <c r="B714" t="s">
        <v>22</v>
      </c>
      <c r="C714" s="1" t="s">
        <v>20</v>
      </c>
      <c r="D714" s="2">
        <v>44822</v>
      </c>
      <c r="E714" s="5" t="s">
        <v>42</v>
      </c>
      <c r="F714" s="5" t="s">
        <v>53</v>
      </c>
      <c r="G714" s="5" t="s">
        <v>54</v>
      </c>
      <c r="H714" t="s">
        <v>21</v>
      </c>
      <c r="I714" s="4">
        <v>1200</v>
      </c>
      <c r="J714" s="5">
        <v>5</v>
      </c>
      <c r="K714" s="4">
        <v>6000</v>
      </c>
      <c r="L714" s="4">
        <v>1800</v>
      </c>
      <c r="M714" s="3">
        <v>0.3</v>
      </c>
    </row>
    <row r="715" spans="2:13" x14ac:dyDescent="0.25">
      <c r="B715" t="s">
        <v>27</v>
      </c>
      <c r="C715" s="1" t="s">
        <v>20</v>
      </c>
      <c r="D715" s="2">
        <v>44829</v>
      </c>
      <c r="E715" s="5" t="s">
        <v>42</v>
      </c>
      <c r="F715" s="5" t="s">
        <v>53</v>
      </c>
      <c r="G715" s="5" t="s">
        <v>54</v>
      </c>
      <c r="H715" t="s">
        <v>31</v>
      </c>
      <c r="I715" s="4">
        <v>5300</v>
      </c>
      <c r="J715" s="5">
        <v>8</v>
      </c>
      <c r="K715" s="4">
        <v>42400</v>
      </c>
      <c r="L715" s="4">
        <v>12720</v>
      </c>
      <c r="M715" s="3">
        <v>0.3</v>
      </c>
    </row>
    <row r="716" spans="2:13" x14ac:dyDescent="0.25">
      <c r="B716" t="s">
        <v>22</v>
      </c>
      <c r="C716" s="1" t="s">
        <v>20</v>
      </c>
      <c r="D716" s="2">
        <v>44836</v>
      </c>
      <c r="E716" s="5" t="s">
        <v>42</v>
      </c>
      <c r="F716" s="5" t="s">
        <v>53</v>
      </c>
      <c r="G716" s="5" t="s">
        <v>54</v>
      </c>
      <c r="H716" t="s">
        <v>25</v>
      </c>
      <c r="I716" s="4">
        <v>300</v>
      </c>
      <c r="J716" s="5">
        <v>7</v>
      </c>
      <c r="K716" s="4">
        <v>2100</v>
      </c>
      <c r="L716" s="4">
        <v>315</v>
      </c>
      <c r="M716" s="3">
        <v>0.15</v>
      </c>
    </row>
    <row r="717" spans="2:13" x14ac:dyDescent="0.25">
      <c r="B717" t="s">
        <v>27</v>
      </c>
      <c r="C717" s="1" t="s">
        <v>20</v>
      </c>
      <c r="D717" s="2">
        <v>44843</v>
      </c>
      <c r="E717" s="5" t="s">
        <v>42</v>
      </c>
      <c r="F717" s="5" t="s">
        <v>53</v>
      </c>
      <c r="G717" s="5" t="s">
        <v>54</v>
      </c>
      <c r="H717" t="s">
        <v>19</v>
      </c>
      <c r="I717" s="4">
        <v>500</v>
      </c>
      <c r="J717" s="5">
        <v>11</v>
      </c>
      <c r="K717" s="4">
        <v>5500</v>
      </c>
      <c r="L717" s="4">
        <v>1375</v>
      </c>
      <c r="M717" s="3">
        <v>0.25</v>
      </c>
    </row>
    <row r="718" spans="2:13" x14ac:dyDescent="0.25">
      <c r="B718" t="s">
        <v>13</v>
      </c>
      <c r="C718" s="1" t="s">
        <v>20</v>
      </c>
      <c r="D718" s="2">
        <v>44850</v>
      </c>
      <c r="E718" s="5" t="s">
        <v>42</v>
      </c>
      <c r="F718" s="5" t="s">
        <v>53</v>
      </c>
      <c r="G718" s="5" t="s">
        <v>54</v>
      </c>
      <c r="H718" t="s">
        <v>31</v>
      </c>
      <c r="I718" s="4">
        <v>5300</v>
      </c>
      <c r="J718" s="5">
        <v>12</v>
      </c>
      <c r="K718" s="4">
        <v>63600</v>
      </c>
      <c r="L718" s="4">
        <v>19080</v>
      </c>
      <c r="M718" s="3">
        <v>0.3</v>
      </c>
    </row>
    <row r="719" spans="2:13" x14ac:dyDescent="0.25">
      <c r="B719" t="s">
        <v>13</v>
      </c>
      <c r="C719" s="1" t="s">
        <v>14</v>
      </c>
      <c r="D719" s="2">
        <v>44857</v>
      </c>
      <c r="E719" s="5" t="s">
        <v>42</v>
      </c>
      <c r="F719" s="5" t="s">
        <v>53</v>
      </c>
      <c r="G719" s="5" t="s">
        <v>54</v>
      </c>
      <c r="H719" t="s">
        <v>23</v>
      </c>
      <c r="I719" s="4">
        <v>5130</v>
      </c>
      <c r="J719" s="5">
        <v>3</v>
      </c>
      <c r="K719" s="4">
        <v>15390</v>
      </c>
      <c r="L719" s="4">
        <v>6156</v>
      </c>
      <c r="M719" s="3">
        <v>0.4</v>
      </c>
    </row>
    <row r="720" spans="2:13" x14ac:dyDescent="0.25">
      <c r="B720" t="s">
        <v>13</v>
      </c>
      <c r="C720" s="1" t="s">
        <v>20</v>
      </c>
      <c r="D720" s="2">
        <v>44864</v>
      </c>
      <c r="E720" s="5" t="s">
        <v>42</v>
      </c>
      <c r="F720" s="5" t="s">
        <v>53</v>
      </c>
      <c r="G720" s="5" t="s">
        <v>54</v>
      </c>
      <c r="H720" t="s">
        <v>25</v>
      </c>
      <c r="I720" s="4">
        <v>300</v>
      </c>
      <c r="J720" s="5">
        <v>2</v>
      </c>
      <c r="K720" s="4">
        <v>600</v>
      </c>
      <c r="L720" s="4">
        <v>90</v>
      </c>
      <c r="M720" s="3">
        <v>0.15</v>
      </c>
    </row>
    <row r="721" spans="2:13" x14ac:dyDescent="0.25">
      <c r="B721" t="s">
        <v>13</v>
      </c>
      <c r="C721" s="1" t="s">
        <v>14</v>
      </c>
      <c r="D721" s="2">
        <v>44871</v>
      </c>
      <c r="E721" s="5" t="s">
        <v>42</v>
      </c>
      <c r="F721" s="5" t="s">
        <v>53</v>
      </c>
      <c r="G721" s="5" t="s">
        <v>54</v>
      </c>
      <c r="H721" t="s">
        <v>35</v>
      </c>
      <c r="I721" s="4">
        <v>4500</v>
      </c>
      <c r="J721" s="5">
        <v>15</v>
      </c>
      <c r="K721" s="4">
        <v>67500</v>
      </c>
      <c r="L721" s="4">
        <v>16875</v>
      </c>
      <c r="M721" s="3">
        <v>0.25</v>
      </c>
    </row>
    <row r="722" spans="2:13" x14ac:dyDescent="0.25">
      <c r="B722" t="s">
        <v>13</v>
      </c>
      <c r="C722" s="1" t="s">
        <v>20</v>
      </c>
      <c r="D722" s="2">
        <v>44878</v>
      </c>
      <c r="E722" s="5" t="s">
        <v>42</v>
      </c>
      <c r="F722" s="5" t="s">
        <v>53</v>
      </c>
      <c r="G722" s="5" t="s">
        <v>54</v>
      </c>
      <c r="H722" t="s">
        <v>25</v>
      </c>
      <c r="I722" s="4">
        <v>300</v>
      </c>
      <c r="J722" s="5">
        <v>5</v>
      </c>
      <c r="K722" s="4">
        <v>1500</v>
      </c>
      <c r="L722" s="4">
        <v>225</v>
      </c>
      <c r="M722" s="3">
        <v>0.15</v>
      </c>
    </row>
    <row r="723" spans="2:13" x14ac:dyDescent="0.25">
      <c r="B723" t="s">
        <v>13</v>
      </c>
      <c r="C723" s="1" t="s">
        <v>20</v>
      </c>
      <c r="D723" s="2">
        <v>44885</v>
      </c>
      <c r="E723" s="5" t="s">
        <v>42</v>
      </c>
      <c r="F723" s="5" t="s">
        <v>53</v>
      </c>
      <c r="G723" s="5" t="s">
        <v>54</v>
      </c>
      <c r="H723" t="s">
        <v>19</v>
      </c>
      <c r="I723" s="4">
        <v>500</v>
      </c>
      <c r="J723" s="5">
        <v>5</v>
      </c>
      <c r="K723" s="4">
        <v>2500</v>
      </c>
      <c r="L723" s="4">
        <v>625</v>
      </c>
      <c r="M723" s="3">
        <v>0.25</v>
      </c>
    </row>
    <row r="724" spans="2:13" x14ac:dyDescent="0.25">
      <c r="B724" t="s">
        <v>13</v>
      </c>
      <c r="C724" s="1" t="s">
        <v>20</v>
      </c>
      <c r="D724" s="2">
        <v>44892</v>
      </c>
      <c r="E724" s="5" t="s">
        <v>42</v>
      </c>
      <c r="F724" s="5" t="s">
        <v>53</v>
      </c>
      <c r="G724" s="5" t="s">
        <v>54</v>
      </c>
      <c r="H724" t="s">
        <v>33</v>
      </c>
      <c r="I724" s="4">
        <v>4600</v>
      </c>
      <c r="J724" s="5">
        <v>7</v>
      </c>
      <c r="K724" s="4">
        <v>32200</v>
      </c>
      <c r="L724" s="4">
        <v>8050</v>
      </c>
      <c r="M724" s="3">
        <v>0.25</v>
      </c>
    </row>
    <row r="725" spans="2:13" x14ac:dyDescent="0.25">
      <c r="B725" t="s">
        <v>34</v>
      </c>
      <c r="C725" s="1" t="s">
        <v>20</v>
      </c>
      <c r="D725" s="2">
        <v>44899</v>
      </c>
      <c r="E725" s="5" t="s">
        <v>42</v>
      </c>
      <c r="F725" s="5" t="s">
        <v>53</v>
      </c>
      <c r="G725" s="5" t="s">
        <v>54</v>
      </c>
      <c r="H725" t="s">
        <v>28</v>
      </c>
      <c r="I725" s="4">
        <v>1500</v>
      </c>
      <c r="J725" s="5">
        <v>3</v>
      </c>
      <c r="K725" s="4">
        <v>4500</v>
      </c>
      <c r="L725" s="4">
        <v>1800</v>
      </c>
      <c r="M725" s="3">
        <v>0.4</v>
      </c>
    </row>
    <row r="726" spans="2:13" x14ac:dyDescent="0.25">
      <c r="B726" t="s">
        <v>13</v>
      </c>
      <c r="C726" s="1" t="s">
        <v>20</v>
      </c>
      <c r="D726" s="2">
        <v>44906</v>
      </c>
      <c r="E726" s="5" t="s">
        <v>42</v>
      </c>
      <c r="F726" s="5" t="s">
        <v>53</v>
      </c>
      <c r="G726" s="5" t="s">
        <v>54</v>
      </c>
      <c r="H726" t="s">
        <v>23</v>
      </c>
      <c r="I726" s="4">
        <v>5130</v>
      </c>
      <c r="J726" s="5">
        <v>12</v>
      </c>
      <c r="K726" s="4">
        <v>61560</v>
      </c>
      <c r="L726" s="4">
        <v>24624</v>
      </c>
      <c r="M726" s="3">
        <v>0.4</v>
      </c>
    </row>
    <row r="727" spans="2:13" x14ac:dyDescent="0.25">
      <c r="B727" t="s">
        <v>24</v>
      </c>
      <c r="C727" s="1" t="s">
        <v>14</v>
      </c>
      <c r="D727" s="2">
        <v>44913</v>
      </c>
      <c r="E727" s="5" t="s">
        <v>42</v>
      </c>
      <c r="F727" s="5" t="s">
        <v>53</v>
      </c>
      <c r="G727" s="5" t="s">
        <v>54</v>
      </c>
      <c r="H727" t="s">
        <v>35</v>
      </c>
      <c r="I727" s="4">
        <v>4500</v>
      </c>
      <c r="J727" s="5">
        <v>1</v>
      </c>
      <c r="K727" s="4">
        <v>4500</v>
      </c>
      <c r="L727" s="4">
        <v>1125</v>
      </c>
      <c r="M727" s="3">
        <v>0.25</v>
      </c>
    </row>
    <row r="728" spans="2:13" x14ac:dyDescent="0.25">
      <c r="B728" t="s">
        <v>27</v>
      </c>
      <c r="C728" s="1" t="s">
        <v>20</v>
      </c>
      <c r="D728" s="2">
        <v>44920</v>
      </c>
      <c r="E728" s="5" t="s">
        <v>42</v>
      </c>
      <c r="F728" s="5" t="s">
        <v>53</v>
      </c>
      <c r="G728" s="5" t="s">
        <v>54</v>
      </c>
      <c r="H728" t="s">
        <v>32</v>
      </c>
      <c r="I728" s="4">
        <v>3200</v>
      </c>
      <c r="J728" s="5">
        <v>6</v>
      </c>
      <c r="K728" s="4">
        <v>19200</v>
      </c>
      <c r="L728" s="4">
        <v>3840</v>
      </c>
      <c r="M728" s="3">
        <v>0.2</v>
      </c>
    </row>
    <row r="729" spans="2:13" x14ac:dyDescent="0.25">
      <c r="B729" t="s">
        <v>27</v>
      </c>
      <c r="C729" s="1" t="s">
        <v>14</v>
      </c>
      <c r="D729" s="2">
        <v>44927</v>
      </c>
      <c r="E729" s="5" t="s">
        <v>42</v>
      </c>
      <c r="F729" s="5" t="s">
        <v>53</v>
      </c>
      <c r="G729" s="5" t="s">
        <v>54</v>
      </c>
      <c r="H729" t="s">
        <v>32</v>
      </c>
      <c r="I729" s="4">
        <v>3200</v>
      </c>
      <c r="J729" s="5">
        <v>10</v>
      </c>
      <c r="K729" s="4">
        <v>32000</v>
      </c>
      <c r="L729" s="4">
        <v>6400</v>
      </c>
      <c r="M729" s="3">
        <v>0.2</v>
      </c>
    </row>
    <row r="730" spans="2:13" x14ac:dyDescent="0.25">
      <c r="B730" t="s">
        <v>13</v>
      </c>
      <c r="C730" s="1" t="s">
        <v>20</v>
      </c>
      <c r="D730" s="2">
        <v>44934</v>
      </c>
      <c r="E730" s="5" t="s">
        <v>42</v>
      </c>
      <c r="F730" s="5" t="s">
        <v>53</v>
      </c>
      <c r="G730" s="5" t="s">
        <v>54</v>
      </c>
      <c r="H730" t="s">
        <v>28</v>
      </c>
      <c r="I730" s="4">
        <v>1500</v>
      </c>
      <c r="J730" s="5">
        <v>6</v>
      </c>
      <c r="K730" s="4">
        <v>9000</v>
      </c>
      <c r="L730" s="4">
        <v>3600</v>
      </c>
      <c r="M730" s="3">
        <v>0.4</v>
      </c>
    </row>
    <row r="731" spans="2:13" x14ac:dyDescent="0.25">
      <c r="B731" t="s">
        <v>24</v>
      </c>
      <c r="C731" s="1" t="s">
        <v>20</v>
      </c>
      <c r="D731" s="2">
        <v>44941</v>
      </c>
      <c r="E731" s="5" t="s">
        <v>42</v>
      </c>
      <c r="F731" s="5" t="s">
        <v>53</v>
      </c>
      <c r="G731" s="5" t="s">
        <v>54</v>
      </c>
      <c r="H731" t="s">
        <v>18</v>
      </c>
      <c r="I731" s="4">
        <v>8902</v>
      </c>
      <c r="J731" s="5">
        <v>6</v>
      </c>
      <c r="K731" s="4">
        <v>53412</v>
      </c>
      <c r="L731" s="4">
        <v>18694.199999999997</v>
      </c>
      <c r="M731" s="3">
        <v>0.35</v>
      </c>
    </row>
    <row r="732" spans="2:13" x14ac:dyDescent="0.25">
      <c r="B732" t="s">
        <v>13</v>
      </c>
      <c r="C732" s="1" t="s">
        <v>14</v>
      </c>
      <c r="D732" s="2">
        <v>44948</v>
      </c>
      <c r="E732" s="5" t="s">
        <v>42</v>
      </c>
      <c r="F732" s="5" t="s">
        <v>53</v>
      </c>
      <c r="G732" s="5" t="s">
        <v>54</v>
      </c>
      <c r="H732" t="s">
        <v>26</v>
      </c>
      <c r="I732" s="4">
        <v>1700</v>
      </c>
      <c r="J732" s="5">
        <v>2</v>
      </c>
      <c r="K732" s="4">
        <v>3400</v>
      </c>
      <c r="L732" s="4">
        <v>1700</v>
      </c>
      <c r="M732" s="3">
        <v>0.5</v>
      </c>
    </row>
    <row r="733" spans="2:13" x14ac:dyDescent="0.25">
      <c r="B733" t="s">
        <v>13</v>
      </c>
      <c r="C733" s="1" t="s">
        <v>20</v>
      </c>
      <c r="D733" s="2">
        <v>44955</v>
      </c>
      <c r="E733" s="5" t="s">
        <v>42</v>
      </c>
      <c r="F733" s="5" t="s">
        <v>53</v>
      </c>
      <c r="G733" s="5" t="s">
        <v>54</v>
      </c>
      <c r="H733" t="s">
        <v>30</v>
      </c>
      <c r="I733" s="4">
        <v>3400</v>
      </c>
      <c r="J733" s="5">
        <v>1</v>
      </c>
      <c r="K733" s="4">
        <v>3400</v>
      </c>
      <c r="L733" s="4">
        <v>1190</v>
      </c>
      <c r="M733" s="3">
        <v>0.35</v>
      </c>
    </row>
    <row r="734" spans="2:13" x14ac:dyDescent="0.25">
      <c r="B734" t="s">
        <v>24</v>
      </c>
      <c r="C734" s="1" t="s">
        <v>20</v>
      </c>
      <c r="D734" s="2">
        <v>44962</v>
      </c>
      <c r="E734" s="5" t="s">
        <v>42</v>
      </c>
      <c r="F734" s="5" t="s">
        <v>53</v>
      </c>
      <c r="G734" s="5" t="s">
        <v>54</v>
      </c>
      <c r="H734" t="s">
        <v>21</v>
      </c>
      <c r="I734" s="4">
        <v>1200</v>
      </c>
      <c r="J734" s="5">
        <v>2</v>
      </c>
      <c r="K734" s="4">
        <v>2400</v>
      </c>
      <c r="L734" s="4">
        <v>720</v>
      </c>
      <c r="M734" s="3">
        <v>0.3</v>
      </c>
    </row>
    <row r="735" spans="2:13" x14ac:dyDescent="0.25">
      <c r="B735" t="s">
        <v>22</v>
      </c>
      <c r="C735" s="1" t="s">
        <v>20</v>
      </c>
      <c r="D735" s="2">
        <v>44969</v>
      </c>
      <c r="E735" s="5" t="s">
        <v>42</v>
      </c>
      <c r="F735" s="5" t="s">
        <v>53</v>
      </c>
      <c r="G735" s="5" t="s">
        <v>54</v>
      </c>
      <c r="H735" t="s">
        <v>35</v>
      </c>
      <c r="I735" s="4">
        <v>4500</v>
      </c>
      <c r="J735" s="5">
        <v>5</v>
      </c>
      <c r="K735" s="4">
        <v>22500</v>
      </c>
      <c r="L735" s="4">
        <v>5625</v>
      </c>
      <c r="M735" s="3">
        <v>0.25</v>
      </c>
    </row>
    <row r="736" spans="2:13" x14ac:dyDescent="0.25">
      <c r="B736" t="s">
        <v>13</v>
      </c>
      <c r="C736" s="1" t="s">
        <v>20</v>
      </c>
      <c r="D736" s="2">
        <v>44976</v>
      </c>
      <c r="E736" s="5" t="s">
        <v>42</v>
      </c>
      <c r="F736" s="5" t="s">
        <v>53</v>
      </c>
      <c r="G736" s="5" t="s">
        <v>54</v>
      </c>
      <c r="H736" t="s">
        <v>21</v>
      </c>
      <c r="I736" s="4">
        <v>1200</v>
      </c>
      <c r="J736" s="5">
        <v>6</v>
      </c>
      <c r="K736" s="4">
        <v>7200</v>
      </c>
      <c r="L736" s="4">
        <v>2160</v>
      </c>
      <c r="M736" s="3">
        <v>0.3</v>
      </c>
    </row>
    <row r="737" spans="2:13" x14ac:dyDescent="0.25">
      <c r="B737" t="s">
        <v>34</v>
      </c>
      <c r="C737" s="1" t="s">
        <v>14</v>
      </c>
      <c r="D737" s="2">
        <v>44983</v>
      </c>
      <c r="E737" s="5" t="s">
        <v>42</v>
      </c>
      <c r="F737" s="5" t="s">
        <v>53</v>
      </c>
      <c r="G737" s="5" t="s">
        <v>54</v>
      </c>
      <c r="H737" t="s">
        <v>23</v>
      </c>
      <c r="I737" s="4">
        <v>5130</v>
      </c>
      <c r="J737" s="5">
        <v>2</v>
      </c>
      <c r="K737" s="4">
        <v>10260</v>
      </c>
      <c r="L737" s="4">
        <v>4104</v>
      </c>
      <c r="M737" s="3">
        <v>0.4</v>
      </c>
    </row>
    <row r="738" spans="2:13" x14ac:dyDescent="0.25">
      <c r="B738" t="s">
        <v>22</v>
      </c>
      <c r="C738" s="1" t="s">
        <v>20</v>
      </c>
      <c r="D738" s="2">
        <v>44990</v>
      </c>
      <c r="E738" s="5" t="s">
        <v>42</v>
      </c>
      <c r="F738" s="5" t="s">
        <v>53</v>
      </c>
      <c r="G738" s="5" t="s">
        <v>54</v>
      </c>
      <c r="H738" t="s">
        <v>21</v>
      </c>
      <c r="I738" s="4">
        <v>1200</v>
      </c>
      <c r="J738" s="5">
        <v>9</v>
      </c>
      <c r="K738" s="4">
        <v>10800</v>
      </c>
      <c r="L738" s="4">
        <v>3240</v>
      </c>
      <c r="M738" s="3">
        <v>0.3</v>
      </c>
    </row>
    <row r="739" spans="2:13" x14ac:dyDescent="0.25">
      <c r="B739" t="s">
        <v>13</v>
      </c>
      <c r="C739" s="1" t="s">
        <v>14</v>
      </c>
      <c r="D739" s="2">
        <v>44997</v>
      </c>
      <c r="E739" s="5" t="s">
        <v>42</v>
      </c>
      <c r="F739" s="5" t="s">
        <v>53</v>
      </c>
      <c r="G739" s="5" t="s">
        <v>54</v>
      </c>
      <c r="H739" t="s">
        <v>25</v>
      </c>
      <c r="I739" s="4">
        <v>300</v>
      </c>
      <c r="J739" s="5">
        <v>2</v>
      </c>
      <c r="K739" s="4">
        <v>600</v>
      </c>
      <c r="L739" s="4">
        <v>90</v>
      </c>
      <c r="M739" s="3">
        <v>0.15</v>
      </c>
    </row>
    <row r="740" spans="2:13" x14ac:dyDescent="0.25">
      <c r="B740" t="s">
        <v>13</v>
      </c>
      <c r="C740" s="1" t="s">
        <v>20</v>
      </c>
      <c r="D740" s="2">
        <v>45004</v>
      </c>
      <c r="E740" s="5" t="s">
        <v>42</v>
      </c>
      <c r="F740" s="5" t="s">
        <v>53</v>
      </c>
      <c r="G740" s="5" t="s">
        <v>54</v>
      </c>
      <c r="H740" t="s">
        <v>33</v>
      </c>
      <c r="I740" s="4">
        <v>4600</v>
      </c>
      <c r="J740" s="5">
        <v>8</v>
      </c>
      <c r="K740" s="4">
        <v>36800</v>
      </c>
      <c r="L740" s="4">
        <v>9200</v>
      </c>
      <c r="M740" s="3">
        <v>0.25</v>
      </c>
    </row>
    <row r="741" spans="2:13" x14ac:dyDescent="0.25">
      <c r="B741" t="s">
        <v>27</v>
      </c>
      <c r="C741" s="1" t="s">
        <v>20</v>
      </c>
      <c r="D741" s="2">
        <v>45011</v>
      </c>
      <c r="E741" s="5" t="s">
        <v>42</v>
      </c>
      <c r="F741" s="5" t="s">
        <v>53</v>
      </c>
      <c r="G741" s="5" t="s">
        <v>54</v>
      </c>
      <c r="H741" t="s">
        <v>30</v>
      </c>
      <c r="I741" s="4">
        <v>3400</v>
      </c>
      <c r="J741" s="5">
        <v>8</v>
      </c>
      <c r="K741" s="4">
        <v>27200</v>
      </c>
      <c r="L741" s="4">
        <v>9520</v>
      </c>
      <c r="M741" s="3">
        <v>0.35</v>
      </c>
    </row>
    <row r="742" spans="2:13" x14ac:dyDescent="0.25">
      <c r="B742" t="s">
        <v>13</v>
      </c>
      <c r="C742" s="1" t="s">
        <v>14</v>
      </c>
      <c r="D742" s="2">
        <v>45018</v>
      </c>
      <c r="E742" s="5" t="s">
        <v>42</v>
      </c>
      <c r="F742" s="5" t="s">
        <v>53</v>
      </c>
      <c r="G742" s="5" t="s">
        <v>54</v>
      </c>
      <c r="H742" t="s">
        <v>25</v>
      </c>
      <c r="I742" s="4">
        <v>300</v>
      </c>
      <c r="J742" s="5">
        <v>6</v>
      </c>
      <c r="K742" s="4">
        <v>1800</v>
      </c>
      <c r="L742" s="4">
        <v>270</v>
      </c>
      <c r="M742" s="3">
        <v>0.15</v>
      </c>
    </row>
    <row r="743" spans="2:13" x14ac:dyDescent="0.25">
      <c r="B743" t="s">
        <v>27</v>
      </c>
      <c r="C743" s="1" t="s">
        <v>14</v>
      </c>
      <c r="D743" s="2">
        <v>45025</v>
      </c>
      <c r="E743" s="5" t="s">
        <v>42</v>
      </c>
      <c r="F743" s="5" t="s">
        <v>53</v>
      </c>
      <c r="G743" s="5" t="s">
        <v>54</v>
      </c>
      <c r="H743" t="s">
        <v>30</v>
      </c>
      <c r="I743" s="4">
        <v>3400</v>
      </c>
      <c r="J743" s="5">
        <v>8</v>
      </c>
      <c r="K743" s="4">
        <v>27200</v>
      </c>
      <c r="L743" s="4">
        <v>9520</v>
      </c>
      <c r="M743" s="3">
        <v>0.35</v>
      </c>
    </row>
    <row r="744" spans="2:13" x14ac:dyDescent="0.25">
      <c r="B744" t="s">
        <v>13</v>
      </c>
      <c r="C744" s="1" t="s">
        <v>20</v>
      </c>
      <c r="D744" s="2">
        <v>45032</v>
      </c>
      <c r="E744" s="5" t="s">
        <v>42</v>
      </c>
      <c r="F744" s="5" t="s">
        <v>53</v>
      </c>
      <c r="G744" s="5" t="s">
        <v>54</v>
      </c>
      <c r="H744" t="s">
        <v>21</v>
      </c>
      <c r="I744" s="4">
        <v>1200</v>
      </c>
      <c r="J744" s="5">
        <v>6</v>
      </c>
      <c r="K744" s="4">
        <v>7200</v>
      </c>
      <c r="L744" s="4">
        <v>2160</v>
      </c>
      <c r="M744" s="3">
        <v>0.3</v>
      </c>
    </row>
    <row r="745" spans="2:13" x14ac:dyDescent="0.25">
      <c r="B745" t="s">
        <v>27</v>
      </c>
      <c r="C745" s="1" t="s">
        <v>20</v>
      </c>
      <c r="D745" s="2">
        <v>45039</v>
      </c>
      <c r="E745" s="5" t="s">
        <v>42</v>
      </c>
      <c r="F745" s="5" t="s">
        <v>53</v>
      </c>
      <c r="G745" s="5" t="s">
        <v>54</v>
      </c>
      <c r="H745" t="s">
        <v>29</v>
      </c>
      <c r="I745" s="4">
        <v>5340</v>
      </c>
      <c r="J745" s="5">
        <v>1</v>
      </c>
      <c r="K745" s="4">
        <v>5340</v>
      </c>
      <c r="L745" s="4">
        <v>1602</v>
      </c>
      <c r="M745" s="3">
        <v>0.3</v>
      </c>
    </row>
    <row r="746" spans="2:13" x14ac:dyDescent="0.25">
      <c r="B746" t="s">
        <v>27</v>
      </c>
      <c r="C746" s="1" t="s">
        <v>20</v>
      </c>
      <c r="D746" s="2">
        <v>45046</v>
      </c>
      <c r="E746" s="5" t="s">
        <v>42</v>
      </c>
      <c r="F746" s="5" t="s">
        <v>53</v>
      </c>
      <c r="G746" s="5" t="s">
        <v>54</v>
      </c>
      <c r="H746" t="s">
        <v>18</v>
      </c>
      <c r="I746" s="4">
        <v>8902</v>
      </c>
      <c r="J746" s="5">
        <v>7</v>
      </c>
      <c r="K746" s="4">
        <v>62314</v>
      </c>
      <c r="L746" s="4">
        <v>21809.899999999998</v>
      </c>
      <c r="M746" s="3">
        <v>0.35</v>
      </c>
    </row>
    <row r="747" spans="2:13" x14ac:dyDescent="0.25">
      <c r="B747" t="s">
        <v>13</v>
      </c>
      <c r="C747" s="1" t="s">
        <v>20</v>
      </c>
      <c r="D747" s="2">
        <v>45053</v>
      </c>
      <c r="E747" s="5" t="s">
        <v>42</v>
      </c>
      <c r="F747" s="5" t="s">
        <v>55</v>
      </c>
      <c r="G747" s="5" t="s">
        <v>56</v>
      </c>
      <c r="H747" t="s">
        <v>29</v>
      </c>
      <c r="I747" s="4">
        <v>5340</v>
      </c>
      <c r="J747" s="5">
        <v>6</v>
      </c>
      <c r="K747" s="4">
        <v>32040</v>
      </c>
      <c r="L747" s="4">
        <v>9612</v>
      </c>
      <c r="M747" s="3">
        <v>0.3</v>
      </c>
    </row>
    <row r="748" spans="2:13" x14ac:dyDescent="0.25">
      <c r="B748" t="s">
        <v>27</v>
      </c>
      <c r="C748" s="1" t="s">
        <v>20</v>
      </c>
      <c r="D748" s="2">
        <v>45060</v>
      </c>
      <c r="E748" s="5" t="s">
        <v>42</v>
      </c>
      <c r="F748" s="5" t="s">
        <v>55</v>
      </c>
      <c r="G748" s="5" t="s">
        <v>56</v>
      </c>
      <c r="H748" t="s">
        <v>19</v>
      </c>
      <c r="I748" s="4">
        <v>500</v>
      </c>
      <c r="J748" s="5">
        <v>9</v>
      </c>
      <c r="K748" s="4">
        <v>4500</v>
      </c>
      <c r="L748" s="4">
        <v>1125</v>
      </c>
      <c r="M748" s="3">
        <v>0.25</v>
      </c>
    </row>
    <row r="749" spans="2:13" x14ac:dyDescent="0.25">
      <c r="B749" t="s">
        <v>13</v>
      </c>
      <c r="C749" s="1" t="s">
        <v>20</v>
      </c>
      <c r="D749" s="2">
        <v>45067</v>
      </c>
      <c r="E749" s="5" t="s">
        <v>42</v>
      </c>
      <c r="F749" s="5" t="s">
        <v>55</v>
      </c>
      <c r="G749" s="5" t="s">
        <v>56</v>
      </c>
      <c r="H749" t="s">
        <v>33</v>
      </c>
      <c r="I749" s="4">
        <v>4600</v>
      </c>
      <c r="J749" s="5">
        <v>3</v>
      </c>
      <c r="K749" s="4">
        <v>13800</v>
      </c>
      <c r="L749" s="4">
        <v>3450</v>
      </c>
      <c r="M749" s="3">
        <v>0.25</v>
      </c>
    </row>
    <row r="750" spans="2:13" x14ac:dyDescent="0.25">
      <c r="B750" t="s">
        <v>13</v>
      </c>
      <c r="C750" s="1" t="s">
        <v>14</v>
      </c>
      <c r="D750" s="2">
        <v>45074</v>
      </c>
      <c r="E750" s="5" t="s">
        <v>42</v>
      </c>
      <c r="F750" s="5" t="s">
        <v>55</v>
      </c>
      <c r="G750" s="5" t="s">
        <v>56</v>
      </c>
      <c r="H750" t="s">
        <v>33</v>
      </c>
      <c r="I750" s="4">
        <v>4600</v>
      </c>
      <c r="J750" s="5">
        <v>8</v>
      </c>
      <c r="K750" s="4">
        <v>36800</v>
      </c>
      <c r="L750" s="4">
        <v>9200</v>
      </c>
      <c r="M750" s="3">
        <v>0.25</v>
      </c>
    </row>
    <row r="751" spans="2:13" x14ac:dyDescent="0.25">
      <c r="B751" t="s">
        <v>13</v>
      </c>
      <c r="C751" s="1" t="s">
        <v>20</v>
      </c>
      <c r="D751" s="2">
        <v>45081</v>
      </c>
      <c r="E751" s="5" t="s">
        <v>42</v>
      </c>
      <c r="F751" s="5" t="s">
        <v>55</v>
      </c>
      <c r="G751" s="5" t="s">
        <v>56</v>
      </c>
      <c r="H751" t="s">
        <v>32</v>
      </c>
      <c r="I751" s="4">
        <v>3200</v>
      </c>
      <c r="J751" s="5">
        <v>16</v>
      </c>
      <c r="K751" s="4">
        <v>51200</v>
      </c>
      <c r="L751" s="4">
        <v>10240</v>
      </c>
      <c r="M751" s="3">
        <v>0.2</v>
      </c>
    </row>
    <row r="752" spans="2:13" x14ac:dyDescent="0.25">
      <c r="B752" t="s">
        <v>27</v>
      </c>
      <c r="C752" s="1" t="s">
        <v>20</v>
      </c>
      <c r="D752" s="2">
        <v>45088</v>
      </c>
      <c r="E752" s="5" t="s">
        <v>42</v>
      </c>
      <c r="F752" s="5" t="s">
        <v>55</v>
      </c>
      <c r="G752" s="5" t="s">
        <v>56</v>
      </c>
      <c r="H752" t="s">
        <v>18</v>
      </c>
      <c r="I752" s="4">
        <v>8902</v>
      </c>
      <c r="J752" s="5">
        <v>15</v>
      </c>
      <c r="K752" s="4">
        <v>133530</v>
      </c>
      <c r="L752" s="4">
        <v>46735.5</v>
      </c>
      <c r="M752" s="3">
        <v>0.35</v>
      </c>
    </row>
    <row r="753" spans="2:13" x14ac:dyDescent="0.25">
      <c r="B753" t="s">
        <v>13</v>
      </c>
      <c r="C753" s="1" t="s">
        <v>14</v>
      </c>
      <c r="D753" s="2">
        <v>45095</v>
      </c>
      <c r="E753" s="5" t="s">
        <v>42</v>
      </c>
      <c r="F753" s="5" t="s">
        <v>55</v>
      </c>
      <c r="G753" s="5" t="s">
        <v>56</v>
      </c>
      <c r="H753" t="s">
        <v>21</v>
      </c>
      <c r="I753" s="4">
        <v>1200</v>
      </c>
      <c r="J753" s="5">
        <v>5</v>
      </c>
      <c r="K753" s="4">
        <v>6000</v>
      </c>
      <c r="L753" s="4">
        <v>1800</v>
      </c>
      <c r="M753" s="3">
        <v>0.3</v>
      </c>
    </row>
    <row r="754" spans="2:13" x14ac:dyDescent="0.25">
      <c r="B754" t="s">
        <v>27</v>
      </c>
      <c r="C754" s="1" t="s">
        <v>20</v>
      </c>
      <c r="D754" s="2">
        <v>45102</v>
      </c>
      <c r="E754" s="5" t="s">
        <v>42</v>
      </c>
      <c r="F754" s="5" t="s">
        <v>55</v>
      </c>
      <c r="G754" s="5" t="s">
        <v>56</v>
      </c>
      <c r="H754" t="s">
        <v>29</v>
      </c>
      <c r="I754" s="4">
        <v>5340</v>
      </c>
      <c r="J754" s="5">
        <v>5</v>
      </c>
      <c r="K754" s="4">
        <v>26700</v>
      </c>
      <c r="L754" s="4">
        <v>8010</v>
      </c>
      <c r="M754" s="3">
        <v>0.3</v>
      </c>
    </row>
    <row r="755" spans="2:13" x14ac:dyDescent="0.25">
      <c r="B755" t="s">
        <v>13</v>
      </c>
      <c r="C755" s="1" t="s">
        <v>20</v>
      </c>
      <c r="D755" s="2">
        <v>45109</v>
      </c>
      <c r="E755" s="5" t="s">
        <v>42</v>
      </c>
      <c r="F755" s="5" t="s">
        <v>55</v>
      </c>
      <c r="G755" s="5" t="s">
        <v>56</v>
      </c>
      <c r="H755" t="s">
        <v>30</v>
      </c>
      <c r="I755" s="4">
        <v>3400</v>
      </c>
      <c r="J755" s="5">
        <v>5</v>
      </c>
      <c r="K755" s="4">
        <v>17000</v>
      </c>
      <c r="L755" s="4">
        <v>5950</v>
      </c>
      <c r="M755" s="3">
        <v>0.35</v>
      </c>
    </row>
    <row r="756" spans="2:13" x14ac:dyDescent="0.25">
      <c r="B756" t="s">
        <v>13</v>
      </c>
      <c r="C756" s="1" t="s">
        <v>20</v>
      </c>
      <c r="D756" s="2">
        <v>45116</v>
      </c>
      <c r="E756" s="5" t="s">
        <v>42</v>
      </c>
      <c r="F756" s="5" t="s">
        <v>55</v>
      </c>
      <c r="G756" s="5" t="s">
        <v>56</v>
      </c>
      <c r="H756" t="s">
        <v>25</v>
      </c>
      <c r="I756" s="4">
        <v>300</v>
      </c>
      <c r="J756" s="5">
        <v>2</v>
      </c>
      <c r="K756" s="4">
        <v>600</v>
      </c>
      <c r="L756" s="4">
        <v>90</v>
      </c>
      <c r="M756" s="3">
        <v>0.15</v>
      </c>
    </row>
    <row r="757" spans="2:13" x14ac:dyDescent="0.25">
      <c r="B757" t="s">
        <v>13</v>
      </c>
      <c r="C757" s="1" t="s">
        <v>20</v>
      </c>
      <c r="D757" s="2">
        <v>45123</v>
      </c>
      <c r="E757" s="5" t="s">
        <v>42</v>
      </c>
      <c r="F757" s="5" t="s">
        <v>55</v>
      </c>
      <c r="G757" s="5" t="s">
        <v>56</v>
      </c>
      <c r="H757" t="s">
        <v>19</v>
      </c>
      <c r="I757" s="4">
        <v>500</v>
      </c>
      <c r="J757" s="5">
        <v>5</v>
      </c>
      <c r="K757" s="4">
        <v>2500</v>
      </c>
      <c r="L757" s="4">
        <v>625</v>
      </c>
      <c r="M757" s="3">
        <v>0.25</v>
      </c>
    </row>
    <row r="758" spans="2:13" x14ac:dyDescent="0.25">
      <c r="B758" t="s">
        <v>22</v>
      </c>
      <c r="C758" s="1" t="s">
        <v>20</v>
      </c>
      <c r="D758" s="2">
        <v>45130</v>
      </c>
      <c r="E758" s="5" t="s">
        <v>42</v>
      </c>
      <c r="F758" s="5" t="s">
        <v>55</v>
      </c>
      <c r="G758" s="5" t="s">
        <v>56</v>
      </c>
      <c r="H758" t="s">
        <v>31</v>
      </c>
      <c r="I758" s="4">
        <v>5300</v>
      </c>
      <c r="J758" s="5">
        <v>3</v>
      </c>
      <c r="K758" s="4">
        <v>15900</v>
      </c>
      <c r="L758" s="4">
        <v>4770</v>
      </c>
      <c r="M758" s="3">
        <v>0.3</v>
      </c>
    </row>
    <row r="759" spans="2:13" x14ac:dyDescent="0.25">
      <c r="B759" t="s">
        <v>27</v>
      </c>
      <c r="C759" s="1" t="s">
        <v>20</v>
      </c>
      <c r="D759" s="2">
        <v>45137</v>
      </c>
      <c r="E759" s="5" t="s">
        <v>42</v>
      </c>
      <c r="F759" s="5" t="s">
        <v>55</v>
      </c>
      <c r="G759" s="5" t="s">
        <v>56</v>
      </c>
      <c r="H759" t="s">
        <v>32</v>
      </c>
      <c r="I759" s="4">
        <v>3200</v>
      </c>
      <c r="J759" s="5">
        <v>8</v>
      </c>
      <c r="K759" s="4">
        <v>25600</v>
      </c>
      <c r="L759" s="4">
        <v>5120</v>
      </c>
      <c r="M759" s="3">
        <v>0.2</v>
      </c>
    </row>
    <row r="760" spans="2:13" x14ac:dyDescent="0.25">
      <c r="B760" t="s">
        <v>13</v>
      </c>
      <c r="C760" s="1" t="s">
        <v>14</v>
      </c>
      <c r="D760" s="2">
        <v>45144</v>
      </c>
      <c r="E760" s="5" t="s">
        <v>42</v>
      </c>
      <c r="F760" s="5" t="s">
        <v>55</v>
      </c>
      <c r="G760" s="5" t="s">
        <v>56</v>
      </c>
      <c r="H760" t="s">
        <v>32</v>
      </c>
      <c r="I760" s="4">
        <v>3200</v>
      </c>
      <c r="J760" s="5">
        <v>7</v>
      </c>
      <c r="K760" s="4">
        <v>22400</v>
      </c>
      <c r="L760" s="4">
        <v>4480</v>
      </c>
      <c r="M760" s="3">
        <v>0.2</v>
      </c>
    </row>
    <row r="761" spans="2:13" x14ac:dyDescent="0.25">
      <c r="B761" t="s">
        <v>34</v>
      </c>
      <c r="C761" s="1" t="s">
        <v>20</v>
      </c>
      <c r="D761" s="2">
        <v>45151</v>
      </c>
      <c r="E761" s="5" t="s">
        <v>42</v>
      </c>
      <c r="F761" s="5" t="s">
        <v>55</v>
      </c>
      <c r="G761" s="5" t="s">
        <v>56</v>
      </c>
      <c r="H761" t="s">
        <v>33</v>
      </c>
      <c r="I761" s="4">
        <v>4600</v>
      </c>
      <c r="J761" s="5">
        <v>8</v>
      </c>
      <c r="K761" s="4">
        <v>36800</v>
      </c>
      <c r="L761" s="4">
        <v>9200</v>
      </c>
      <c r="M761" s="3">
        <v>0.25</v>
      </c>
    </row>
    <row r="762" spans="2:13" x14ac:dyDescent="0.25">
      <c r="B762" t="s">
        <v>24</v>
      </c>
      <c r="C762" s="1" t="s">
        <v>20</v>
      </c>
      <c r="D762" s="2">
        <v>45158</v>
      </c>
      <c r="E762" s="5" t="s">
        <v>42</v>
      </c>
      <c r="F762" s="5" t="s">
        <v>55</v>
      </c>
      <c r="G762" s="5" t="s">
        <v>56</v>
      </c>
      <c r="H762" t="s">
        <v>23</v>
      </c>
      <c r="I762" s="4">
        <v>5130</v>
      </c>
      <c r="J762" s="5">
        <v>12</v>
      </c>
      <c r="K762" s="4">
        <v>61560</v>
      </c>
      <c r="L762" s="4">
        <v>24624</v>
      </c>
      <c r="M762" s="3">
        <v>0.4</v>
      </c>
    </row>
    <row r="763" spans="2:13" x14ac:dyDescent="0.25">
      <c r="B763" t="s">
        <v>27</v>
      </c>
      <c r="C763" s="1" t="s">
        <v>20</v>
      </c>
      <c r="D763" s="2">
        <v>45165</v>
      </c>
      <c r="E763" s="5" t="s">
        <v>42</v>
      </c>
      <c r="F763" s="5" t="s">
        <v>55</v>
      </c>
      <c r="G763" s="5" t="s">
        <v>56</v>
      </c>
      <c r="H763" t="s">
        <v>21</v>
      </c>
      <c r="I763" s="4">
        <v>1200</v>
      </c>
      <c r="J763" s="5">
        <v>9</v>
      </c>
      <c r="K763" s="4">
        <v>10800</v>
      </c>
      <c r="L763" s="4">
        <v>3240</v>
      </c>
      <c r="M763" s="3">
        <v>0.3</v>
      </c>
    </row>
    <row r="764" spans="2:13" x14ac:dyDescent="0.25">
      <c r="B764" t="s">
        <v>27</v>
      </c>
      <c r="C764" s="1" t="s">
        <v>14</v>
      </c>
      <c r="D764" s="2">
        <v>44562</v>
      </c>
      <c r="E764" s="5" t="s">
        <v>42</v>
      </c>
      <c r="F764" s="5" t="s">
        <v>55</v>
      </c>
      <c r="G764" s="5" t="s">
        <v>56</v>
      </c>
      <c r="H764" t="s">
        <v>26</v>
      </c>
      <c r="I764" s="4">
        <v>1700</v>
      </c>
      <c r="J764" s="5">
        <v>7</v>
      </c>
      <c r="K764" s="4">
        <v>11900</v>
      </c>
      <c r="L764" s="4">
        <v>5950</v>
      </c>
      <c r="M764" s="3">
        <v>0.5</v>
      </c>
    </row>
    <row r="765" spans="2:13" x14ac:dyDescent="0.25">
      <c r="B765" t="s">
        <v>22</v>
      </c>
      <c r="C765" s="1" t="s">
        <v>20</v>
      </c>
      <c r="D765" s="2">
        <v>44577</v>
      </c>
      <c r="E765" s="5" t="s">
        <v>42</v>
      </c>
      <c r="F765" s="5" t="s">
        <v>55</v>
      </c>
      <c r="G765" s="5" t="s">
        <v>56</v>
      </c>
      <c r="H765" t="s">
        <v>28</v>
      </c>
      <c r="I765" s="4">
        <v>1500</v>
      </c>
      <c r="J765" s="5">
        <v>3</v>
      </c>
      <c r="K765" s="4">
        <v>4500</v>
      </c>
      <c r="L765" s="4">
        <v>1800</v>
      </c>
      <c r="M765" s="3">
        <v>0.4</v>
      </c>
    </row>
    <row r="766" spans="2:13" x14ac:dyDescent="0.25">
      <c r="B766" t="s">
        <v>24</v>
      </c>
      <c r="C766" s="1" t="s">
        <v>14</v>
      </c>
      <c r="D766" s="2">
        <v>44584</v>
      </c>
      <c r="E766" s="5" t="s">
        <v>42</v>
      </c>
      <c r="F766" s="5" t="s">
        <v>55</v>
      </c>
      <c r="G766" s="5" t="s">
        <v>56</v>
      </c>
      <c r="H766" t="s">
        <v>26</v>
      </c>
      <c r="I766" s="4">
        <v>1700</v>
      </c>
      <c r="J766" s="5">
        <v>6</v>
      </c>
      <c r="K766" s="4">
        <v>10200</v>
      </c>
      <c r="L766" s="4">
        <v>5100</v>
      </c>
      <c r="M766" s="3">
        <v>0.5</v>
      </c>
    </row>
    <row r="767" spans="2:13" x14ac:dyDescent="0.25">
      <c r="B767" t="s">
        <v>24</v>
      </c>
      <c r="C767" s="1" t="s">
        <v>14</v>
      </c>
      <c r="D767" s="2">
        <v>44591</v>
      </c>
      <c r="E767" s="5" t="s">
        <v>42</v>
      </c>
      <c r="F767" s="5" t="s">
        <v>57</v>
      </c>
      <c r="G767" s="5" t="s">
        <v>58</v>
      </c>
      <c r="H767" t="s">
        <v>35</v>
      </c>
      <c r="I767" s="4">
        <v>4500</v>
      </c>
      <c r="J767" s="5">
        <v>11</v>
      </c>
      <c r="K767" s="4">
        <v>49500</v>
      </c>
      <c r="L767" s="4">
        <v>12375</v>
      </c>
      <c r="M767" s="3">
        <v>0.25</v>
      </c>
    </row>
    <row r="768" spans="2:13" x14ac:dyDescent="0.25">
      <c r="B768" t="s">
        <v>27</v>
      </c>
      <c r="C768" s="1" t="s">
        <v>20</v>
      </c>
      <c r="D768" s="2">
        <v>44598</v>
      </c>
      <c r="E768" s="5" t="s">
        <v>42</v>
      </c>
      <c r="F768" s="5" t="s">
        <v>57</v>
      </c>
      <c r="G768" s="5" t="s">
        <v>58</v>
      </c>
      <c r="H768" t="s">
        <v>33</v>
      </c>
      <c r="I768" s="4">
        <v>4600</v>
      </c>
      <c r="J768" s="5">
        <v>5</v>
      </c>
      <c r="K768" s="4">
        <v>23000</v>
      </c>
      <c r="L768" s="4">
        <v>5750</v>
      </c>
      <c r="M768" s="3">
        <v>0.25</v>
      </c>
    </row>
    <row r="769" spans="2:13" x14ac:dyDescent="0.25">
      <c r="B769" t="s">
        <v>22</v>
      </c>
      <c r="C769" s="1" t="s">
        <v>20</v>
      </c>
      <c r="D769" s="2">
        <v>44605</v>
      </c>
      <c r="E769" s="5" t="s">
        <v>42</v>
      </c>
      <c r="F769" s="5" t="s">
        <v>57</v>
      </c>
      <c r="G769" s="5" t="s">
        <v>58</v>
      </c>
      <c r="H769" t="s">
        <v>29</v>
      </c>
      <c r="I769" s="4">
        <v>5340</v>
      </c>
      <c r="J769" s="5">
        <v>1</v>
      </c>
      <c r="K769" s="4">
        <v>5340</v>
      </c>
      <c r="L769" s="4">
        <v>1602</v>
      </c>
      <c r="M769" s="3">
        <v>0.3</v>
      </c>
    </row>
    <row r="770" spans="2:13" x14ac:dyDescent="0.25">
      <c r="B770" t="s">
        <v>13</v>
      </c>
      <c r="C770" s="1" t="s">
        <v>20</v>
      </c>
      <c r="D770" s="2">
        <v>44612</v>
      </c>
      <c r="E770" s="5" t="s">
        <v>42</v>
      </c>
      <c r="F770" s="5" t="s">
        <v>57</v>
      </c>
      <c r="G770" s="5" t="s">
        <v>58</v>
      </c>
      <c r="H770" t="s">
        <v>28</v>
      </c>
      <c r="I770" s="4">
        <v>1500</v>
      </c>
      <c r="J770" s="5">
        <v>5</v>
      </c>
      <c r="K770" s="4">
        <v>7500</v>
      </c>
      <c r="L770" s="4">
        <v>3000</v>
      </c>
      <c r="M770" s="3">
        <v>0.4</v>
      </c>
    </row>
    <row r="771" spans="2:13" x14ac:dyDescent="0.25">
      <c r="B771" t="s">
        <v>13</v>
      </c>
      <c r="C771" s="1" t="s">
        <v>20</v>
      </c>
      <c r="D771" s="2">
        <v>44619</v>
      </c>
      <c r="E771" s="5" t="s">
        <v>42</v>
      </c>
      <c r="F771" s="5" t="s">
        <v>57</v>
      </c>
      <c r="G771" s="5" t="s">
        <v>58</v>
      </c>
      <c r="H771" t="s">
        <v>33</v>
      </c>
      <c r="I771" s="4">
        <v>4600</v>
      </c>
      <c r="J771" s="5">
        <v>12</v>
      </c>
      <c r="K771" s="4">
        <v>55200</v>
      </c>
      <c r="L771" s="4">
        <v>13800</v>
      </c>
      <c r="M771" s="3">
        <v>0.25</v>
      </c>
    </row>
    <row r="772" spans="2:13" x14ac:dyDescent="0.25">
      <c r="B772" t="s">
        <v>22</v>
      </c>
      <c r="C772" s="1" t="s">
        <v>14</v>
      </c>
      <c r="D772" s="2">
        <v>44626</v>
      </c>
      <c r="E772" s="5" t="s">
        <v>42</v>
      </c>
      <c r="F772" s="5" t="s">
        <v>57</v>
      </c>
      <c r="G772" s="5" t="s">
        <v>58</v>
      </c>
      <c r="H772" t="s">
        <v>18</v>
      </c>
      <c r="I772" s="4">
        <v>8902</v>
      </c>
      <c r="J772" s="5">
        <v>5</v>
      </c>
      <c r="K772" s="4">
        <v>44510</v>
      </c>
      <c r="L772" s="4">
        <v>15578.499999999998</v>
      </c>
      <c r="M772" s="3">
        <v>0.35</v>
      </c>
    </row>
    <row r="773" spans="2:13" x14ac:dyDescent="0.25">
      <c r="B773" t="s">
        <v>13</v>
      </c>
      <c r="C773" s="1" t="s">
        <v>20</v>
      </c>
      <c r="D773" s="2">
        <v>44633</v>
      </c>
      <c r="E773" s="5" t="s">
        <v>42</v>
      </c>
      <c r="F773" s="5" t="s">
        <v>57</v>
      </c>
      <c r="G773" s="5" t="s">
        <v>58</v>
      </c>
      <c r="H773" t="s">
        <v>33</v>
      </c>
      <c r="I773" s="4">
        <v>4600</v>
      </c>
      <c r="J773" s="5">
        <v>10</v>
      </c>
      <c r="K773" s="4">
        <v>46000</v>
      </c>
      <c r="L773" s="4">
        <v>11500</v>
      </c>
      <c r="M773" s="3">
        <v>0.25</v>
      </c>
    </row>
    <row r="774" spans="2:13" x14ac:dyDescent="0.25">
      <c r="B774" t="s">
        <v>13</v>
      </c>
      <c r="C774" s="1" t="s">
        <v>20</v>
      </c>
      <c r="D774" s="2">
        <v>44640</v>
      </c>
      <c r="E774" s="5" t="s">
        <v>42</v>
      </c>
      <c r="F774" s="5" t="s">
        <v>57</v>
      </c>
      <c r="G774" s="5" t="s">
        <v>58</v>
      </c>
      <c r="H774" t="s">
        <v>25</v>
      </c>
      <c r="I774" s="4">
        <v>300</v>
      </c>
      <c r="J774" s="5">
        <v>4</v>
      </c>
      <c r="K774" s="4">
        <v>1200</v>
      </c>
      <c r="L774" s="4">
        <v>180</v>
      </c>
      <c r="M774" s="3">
        <v>0.15</v>
      </c>
    </row>
    <row r="775" spans="2:13" x14ac:dyDescent="0.25">
      <c r="B775" t="s">
        <v>13</v>
      </c>
      <c r="C775" s="1" t="s">
        <v>14</v>
      </c>
      <c r="D775" s="2">
        <v>44647</v>
      </c>
      <c r="E775" s="5" t="s">
        <v>42</v>
      </c>
      <c r="F775" s="5" t="s">
        <v>57</v>
      </c>
      <c r="G775" s="5" t="s">
        <v>58</v>
      </c>
      <c r="H775" t="s">
        <v>32</v>
      </c>
      <c r="I775" s="4">
        <v>3200</v>
      </c>
      <c r="J775" s="5">
        <v>1</v>
      </c>
      <c r="K775" s="4">
        <v>3200</v>
      </c>
      <c r="L775" s="4">
        <v>640</v>
      </c>
      <c r="M775" s="3">
        <v>0.2</v>
      </c>
    </row>
    <row r="776" spans="2:13" x14ac:dyDescent="0.25">
      <c r="B776" t="s">
        <v>34</v>
      </c>
      <c r="C776" s="1" t="s">
        <v>14</v>
      </c>
      <c r="D776" s="2">
        <v>44654</v>
      </c>
      <c r="E776" s="5" t="s">
        <v>42</v>
      </c>
      <c r="F776" s="5" t="s">
        <v>57</v>
      </c>
      <c r="G776" s="5" t="s">
        <v>58</v>
      </c>
      <c r="H776" t="s">
        <v>23</v>
      </c>
      <c r="I776" s="4">
        <v>5130</v>
      </c>
      <c r="J776" s="5">
        <v>11</v>
      </c>
      <c r="K776" s="4">
        <v>56430</v>
      </c>
      <c r="L776" s="4">
        <v>22572</v>
      </c>
      <c r="M776" s="3">
        <v>0.4</v>
      </c>
    </row>
    <row r="777" spans="2:13" x14ac:dyDescent="0.25">
      <c r="B777" t="s">
        <v>13</v>
      </c>
      <c r="C777" s="1" t="s">
        <v>20</v>
      </c>
      <c r="D777" s="2">
        <v>44661</v>
      </c>
      <c r="E777" s="5" t="s">
        <v>42</v>
      </c>
      <c r="F777" s="5" t="s">
        <v>57</v>
      </c>
      <c r="G777" s="5" t="s">
        <v>58</v>
      </c>
      <c r="H777" t="s">
        <v>33</v>
      </c>
      <c r="I777" s="4">
        <v>4600</v>
      </c>
      <c r="J777" s="5">
        <v>4</v>
      </c>
      <c r="K777" s="4">
        <v>18400</v>
      </c>
      <c r="L777" s="4">
        <v>4600</v>
      </c>
      <c r="M777" s="3">
        <v>0.25</v>
      </c>
    </row>
    <row r="778" spans="2:13" x14ac:dyDescent="0.25">
      <c r="B778" t="s">
        <v>13</v>
      </c>
      <c r="C778" s="1" t="s">
        <v>20</v>
      </c>
      <c r="D778" s="2">
        <v>44668</v>
      </c>
      <c r="E778" s="5" t="s">
        <v>42</v>
      </c>
      <c r="F778" s="5" t="s">
        <v>57</v>
      </c>
      <c r="G778" s="5" t="s">
        <v>58</v>
      </c>
      <c r="H778" t="s">
        <v>28</v>
      </c>
      <c r="I778" s="4">
        <v>1500</v>
      </c>
      <c r="J778" s="5">
        <v>11</v>
      </c>
      <c r="K778" s="4">
        <v>16500</v>
      </c>
      <c r="L778" s="4">
        <v>6600</v>
      </c>
      <c r="M778" s="3">
        <v>0.4</v>
      </c>
    </row>
    <row r="779" spans="2:13" x14ac:dyDescent="0.25">
      <c r="B779" t="s">
        <v>13</v>
      </c>
      <c r="C779" s="1" t="s">
        <v>20</v>
      </c>
      <c r="D779" s="2">
        <v>44675</v>
      </c>
      <c r="E779" s="5" t="s">
        <v>42</v>
      </c>
      <c r="F779" s="5" t="s">
        <v>57</v>
      </c>
      <c r="G779" s="5" t="s">
        <v>58</v>
      </c>
      <c r="H779" t="s">
        <v>31</v>
      </c>
      <c r="I779" s="4">
        <v>5300</v>
      </c>
      <c r="J779" s="5">
        <v>4</v>
      </c>
      <c r="K779" s="4">
        <v>21200</v>
      </c>
      <c r="L779" s="4">
        <v>6360</v>
      </c>
      <c r="M779" s="3">
        <v>0.3</v>
      </c>
    </row>
    <row r="780" spans="2:13" x14ac:dyDescent="0.25">
      <c r="B780" t="s">
        <v>13</v>
      </c>
      <c r="C780" s="1" t="s">
        <v>14</v>
      </c>
      <c r="D780" s="2">
        <v>44682</v>
      </c>
      <c r="E780" s="5" t="s">
        <v>42</v>
      </c>
      <c r="F780" s="5" t="s">
        <v>57</v>
      </c>
      <c r="G780" s="5" t="s">
        <v>58</v>
      </c>
      <c r="H780" t="s">
        <v>18</v>
      </c>
      <c r="I780" s="4">
        <v>8902</v>
      </c>
      <c r="J780" s="5">
        <v>6</v>
      </c>
      <c r="K780" s="4">
        <v>53412</v>
      </c>
      <c r="L780" s="4">
        <v>18694.199999999997</v>
      </c>
      <c r="M780" s="3">
        <v>0.35</v>
      </c>
    </row>
    <row r="781" spans="2:13" x14ac:dyDescent="0.25">
      <c r="B781" t="s">
        <v>13</v>
      </c>
      <c r="C781" s="1" t="s">
        <v>14</v>
      </c>
      <c r="D781" s="2">
        <v>44689</v>
      </c>
      <c r="E781" s="5" t="s">
        <v>42</v>
      </c>
      <c r="F781" s="5" t="s">
        <v>57</v>
      </c>
      <c r="G781" s="5" t="s">
        <v>58</v>
      </c>
      <c r="H781" t="s">
        <v>21</v>
      </c>
      <c r="I781" s="4">
        <v>1200</v>
      </c>
      <c r="J781" s="5">
        <v>1</v>
      </c>
      <c r="K781" s="4">
        <v>1200</v>
      </c>
      <c r="L781" s="4">
        <v>360</v>
      </c>
      <c r="M781" s="3">
        <v>0.3</v>
      </c>
    </row>
    <row r="782" spans="2:13" x14ac:dyDescent="0.25">
      <c r="B782" t="s">
        <v>34</v>
      </c>
      <c r="C782" s="1" t="s">
        <v>20</v>
      </c>
      <c r="D782" s="2">
        <v>44696</v>
      </c>
      <c r="E782" s="5" t="s">
        <v>42</v>
      </c>
      <c r="F782" s="5" t="s">
        <v>57</v>
      </c>
      <c r="G782" s="5" t="s">
        <v>58</v>
      </c>
      <c r="H782" t="s">
        <v>23</v>
      </c>
      <c r="I782" s="4">
        <v>5130</v>
      </c>
      <c r="J782" s="5">
        <v>7</v>
      </c>
      <c r="K782" s="4">
        <v>35910</v>
      </c>
      <c r="L782" s="4">
        <v>14364</v>
      </c>
      <c r="M782" s="3">
        <v>0.4</v>
      </c>
    </row>
    <row r="783" spans="2:13" x14ac:dyDescent="0.25">
      <c r="B783" t="s">
        <v>13</v>
      </c>
      <c r="C783" s="1" t="s">
        <v>20</v>
      </c>
      <c r="D783" s="2">
        <v>44703</v>
      </c>
      <c r="E783" s="5" t="s">
        <v>42</v>
      </c>
      <c r="F783" s="5" t="s">
        <v>57</v>
      </c>
      <c r="G783" s="5" t="s">
        <v>58</v>
      </c>
      <c r="H783" t="s">
        <v>28</v>
      </c>
      <c r="I783" s="4">
        <v>1500</v>
      </c>
      <c r="J783" s="5">
        <v>4</v>
      </c>
      <c r="K783" s="4">
        <v>6000</v>
      </c>
      <c r="L783" s="4">
        <v>2400</v>
      </c>
      <c r="M783" s="3">
        <v>0.4</v>
      </c>
    </row>
    <row r="784" spans="2:13" x14ac:dyDescent="0.25">
      <c r="B784" t="s">
        <v>27</v>
      </c>
      <c r="C784" s="1" t="s">
        <v>20</v>
      </c>
      <c r="D784" s="2">
        <v>44710</v>
      </c>
      <c r="E784" s="5" t="s">
        <v>42</v>
      </c>
      <c r="F784" s="5" t="s">
        <v>57</v>
      </c>
      <c r="G784" s="5" t="s">
        <v>58</v>
      </c>
      <c r="H784" t="s">
        <v>23</v>
      </c>
      <c r="I784" s="4">
        <v>5130</v>
      </c>
      <c r="J784" s="5">
        <v>4</v>
      </c>
      <c r="K784" s="4">
        <v>20520</v>
      </c>
      <c r="L784" s="4">
        <v>8208</v>
      </c>
      <c r="M784" s="3">
        <v>0.4</v>
      </c>
    </row>
    <row r="785" spans="2:13" x14ac:dyDescent="0.25">
      <c r="B785" t="s">
        <v>27</v>
      </c>
      <c r="C785" s="1" t="s">
        <v>20</v>
      </c>
      <c r="D785" s="2">
        <v>44717</v>
      </c>
      <c r="E785" s="5" t="s">
        <v>42</v>
      </c>
      <c r="F785" s="5" t="s">
        <v>57</v>
      </c>
      <c r="G785" s="5" t="s">
        <v>58</v>
      </c>
      <c r="H785" t="s">
        <v>35</v>
      </c>
      <c r="I785" s="4">
        <v>4500</v>
      </c>
      <c r="J785" s="5">
        <v>2</v>
      </c>
      <c r="K785" s="4">
        <v>9000</v>
      </c>
      <c r="L785" s="4">
        <v>2250</v>
      </c>
      <c r="M785" s="3">
        <v>0.25</v>
      </c>
    </row>
    <row r="786" spans="2:13" x14ac:dyDescent="0.25">
      <c r="B786" t="s">
        <v>13</v>
      </c>
      <c r="C786" s="1" t="s">
        <v>14</v>
      </c>
      <c r="D786" s="2">
        <v>44724</v>
      </c>
      <c r="E786" s="5" t="s">
        <v>42</v>
      </c>
      <c r="F786" s="5" t="s">
        <v>57</v>
      </c>
      <c r="G786" s="5" t="s">
        <v>58</v>
      </c>
      <c r="H786" t="s">
        <v>31</v>
      </c>
      <c r="I786" s="4">
        <v>5300</v>
      </c>
      <c r="J786" s="5">
        <v>2</v>
      </c>
      <c r="K786" s="4">
        <v>10600</v>
      </c>
      <c r="L786" s="4">
        <v>3180</v>
      </c>
      <c r="M786" s="3">
        <v>0.3</v>
      </c>
    </row>
    <row r="787" spans="2:13" x14ac:dyDescent="0.25">
      <c r="B787" t="s">
        <v>13</v>
      </c>
      <c r="C787" s="1" t="s">
        <v>20</v>
      </c>
      <c r="D787" s="2">
        <v>44731</v>
      </c>
      <c r="E787" s="5" t="s">
        <v>42</v>
      </c>
      <c r="F787" s="5" t="s">
        <v>57</v>
      </c>
      <c r="G787" s="5" t="s">
        <v>58</v>
      </c>
      <c r="H787" t="s">
        <v>25</v>
      </c>
      <c r="I787" s="4">
        <v>300</v>
      </c>
      <c r="J787" s="5">
        <v>2</v>
      </c>
      <c r="K787" s="4">
        <v>600</v>
      </c>
      <c r="L787" s="4">
        <v>90</v>
      </c>
      <c r="M787" s="3">
        <v>0.15</v>
      </c>
    </row>
    <row r="788" spans="2:13" x14ac:dyDescent="0.25">
      <c r="B788" t="s">
        <v>34</v>
      </c>
      <c r="C788" s="1" t="s">
        <v>14</v>
      </c>
      <c r="D788" s="2">
        <v>44738</v>
      </c>
      <c r="E788" s="5" t="s">
        <v>42</v>
      </c>
      <c r="F788" s="5" t="s">
        <v>57</v>
      </c>
      <c r="G788" s="5" t="s">
        <v>58</v>
      </c>
      <c r="H788" t="s">
        <v>19</v>
      </c>
      <c r="I788" s="4">
        <v>500</v>
      </c>
      <c r="J788" s="5">
        <v>12</v>
      </c>
      <c r="K788" s="4">
        <v>6000</v>
      </c>
      <c r="L788" s="4">
        <v>1500</v>
      </c>
      <c r="M788" s="3">
        <v>0.25</v>
      </c>
    </row>
    <row r="789" spans="2:13" x14ac:dyDescent="0.25">
      <c r="B789" t="s">
        <v>24</v>
      </c>
      <c r="C789" s="1" t="s">
        <v>14</v>
      </c>
      <c r="D789" s="2">
        <v>44745</v>
      </c>
      <c r="E789" s="5" t="s">
        <v>42</v>
      </c>
      <c r="F789" s="5" t="s">
        <v>57</v>
      </c>
      <c r="G789" s="5" t="s">
        <v>58</v>
      </c>
      <c r="H789" t="s">
        <v>25</v>
      </c>
      <c r="I789" s="4">
        <v>300</v>
      </c>
      <c r="J789" s="5">
        <v>1</v>
      </c>
      <c r="K789" s="4">
        <v>300</v>
      </c>
      <c r="L789" s="4">
        <v>45</v>
      </c>
      <c r="M789" s="3">
        <v>0.15</v>
      </c>
    </row>
    <row r="790" spans="2:13" x14ac:dyDescent="0.25">
      <c r="B790" t="s">
        <v>27</v>
      </c>
      <c r="C790" s="1" t="s">
        <v>20</v>
      </c>
      <c r="D790" s="2">
        <v>44752</v>
      </c>
      <c r="E790" s="5" t="s">
        <v>42</v>
      </c>
      <c r="F790" s="5" t="s">
        <v>57</v>
      </c>
      <c r="G790" s="5" t="s">
        <v>58</v>
      </c>
      <c r="H790" t="s">
        <v>28</v>
      </c>
      <c r="I790" s="4">
        <v>1500</v>
      </c>
      <c r="J790" s="5">
        <v>1</v>
      </c>
      <c r="K790" s="4">
        <v>1500</v>
      </c>
      <c r="L790" s="4">
        <v>600</v>
      </c>
      <c r="M790" s="3">
        <v>0.4</v>
      </c>
    </row>
    <row r="791" spans="2:13" x14ac:dyDescent="0.25">
      <c r="B791" t="s">
        <v>13</v>
      </c>
      <c r="C791" s="1" t="s">
        <v>20</v>
      </c>
      <c r="D791" s="2">
        <v>44759</v>
      </c>
      <c r="E791" s="5" t="s">
        <v>42</v>
      </c>
      <c r="F791" s="5" t="s">
        <v>57</v>
      </c>
      <c r="G791" s="5" t="s">
        <v>58</v>
      </c>
      <c r="H791" t="s">
        <v>28</v>
      </c>
      <c r="I791" s="4">
        <v>1500</v>
      </c>
      <c r="J791" s="5">
        <v>11</v>
      </c>
      <c r="K791" s="4">
        <v>16500</v>
      </c>
      <c r="L791" s="4">
        <v>6600</v>
      </c>
      <c r="M791" s="3">
        <v>0.4</v>
      </c>
    </row>
    <row r="792" spans="2:13" x14ac:dyDescent="0.25">
      <c r="B792" t="s">
        <v>13</v>
      </c>
      <c r="C792" s="1" t="s">
        <v>20</v>
      </c>
      <c r="D792" s="2">
        <v>44766</v>
      </c>
      <c r="E792" s="5" t="s">
        <v>42</v>
      </c>
      <c r="F792" s="5" t="s">
        <v>57</v>
      </c>
      <c r="G792" s="5" t="s">
        <v>58</v>
      </c>
      <c r="H792" t="s">
        <v>21</v>
      </c>
      <c r="I792" s="4">
        <v>1200</v>
      </c>
      <c r="J792" s="5">
        <v>2</v>
      </c>
      <c r="K792" s="4">
        <v>2400</v>
      </c>
      <c r="L792" s="4">
        <v>720</v>
      </c>
      <c r="M792" s="3">
        <v>0.3</v>
      </c>
    </row>
    <row r="793" spans="2:13" x14ac:dyDescent="0.25">
      <c r="B793" t="s">
        <v>27</v>
      </c>
      <c r="C793" s="1" t="s">
        <v>20</v>
      </c>
      <c r="D793" s="2">
        <v>44766</v>
      </c>
      <c r="E793" s="5" t="s">
        <v>42</v>
      </c>
      <c r="F793" s="5" t="s">
        <v>57</v>
      </c>
      <c r="G793" s="5" t="s">
        <v>58</v>
      </c>
      <c r="H793" t="s">
        <v>19</v>
      </c>
      <c r="I793" s="4">
        <v>500</v>
      </c>
      <c r="J793" s="5">
        <v>5</v>
      </c>
      <c r="K793" s="4">
        <v>2500</v>
      </c>
      <c r="L793" s="4">
        <v>625</v>
      </c>
      <c r="M793" s="3">
        <v>0.25</v>
      </c>
    </row>
    <row r="794" spans="2:13" x14ac:dyDescent="0.25">
      <c r="B794" t="s">
        <v>22</v>
      </c>
      <c r="C794" s="1" t="s">
        <v>14</v>
      </c>
      <c r="D794" s="2">
        <v>44773</v>
      </c>
      <c r="E794" s="5" t="s">
        <v>42</v>
      </c>
      <c r="F794" s="5" t="s">
        <v>57</v>
      </c>
      <c r="G794" s="5" t="s">
        <v>58</v>
      </c>
      <c r="H794" t="s">
        <v>32</v>
      </c>
      <c r="I794" s="4">
        <v>3200</v>
      </c>
      <c r="J794" s="5">
        <v>12</v>
      </c>
      <c r="K794" s="4">
        <v>38400</v>
      </c>
      <c r="L794" s="4">
        <v>7680</v>
      </c>
      <c r="M794" s="3">
        <v>0.2</v>
      </c>
    </row>
    <row r="795" spans="2:13" x14ac:dyDescent="0.25">
      <c r="B795" t="s">
        <v>34</v>
      </c>
      <c r="C795" s="1" t="s">
        <v>20</v>
      </c>
      <c r="D795" s="2">
        <v>44780</v>
      </c>
      <c r="E795" s="5" t="s">
        <v>42</v>
      </c>
      <c r="F795" s="5" t="s">
        <v>57</v>
      </c>
      <c r="G795" s="5" t="s">
        <v>58</v>
      </c>
      <c r="H795" t="s">
        <v>31</v>
      </c>
      <c r="I795" s="4">
        <v>5300</v>
      </c>
      <c r="J795" s="5">
        <v>4</v>
      </c>
      <c r="K795" s="4">
        <v>21200</v>
      </c>
      <c r="L795" s="4">
        <v>6360</v>
      </c>
      <c r="M795" s="3">
        <v>0.3</v>
      </c>
    </row>
    <row r="796" spans="2:13" x14ac:dyDescent="0.25">
      <c r="B796" t="s">
        <v>34</v>
      </c>
      <c r="C796" s="1" t="s">
        <v>20</v>
      </c>
      <c r="D796" s="2">
        <v>44787</v>
      </c>
      <c r="E796" s="5" t="s">
        <v>42</v>
      </c>
      <c r="F796" s="5" t="s">
        <v>57</v>
      </c>
      <c r="G796" s="5" t="s">
        <v>58</v>
      </c>
      <c r="H796" t="s">
        <v>23</v>
      </c>
      <c r="I796" s="4">
        <v>5130</v>
      </c>
      <c r="J796" s="5">
        <v>8</v>
      </c>
      <c r="K796" s="4">
        <v>41040</v>
      </c>
      <c r="L796" s="4">
        <v>16416</v>
      </c>
      <c r="M796" s="3">
        <v>0.4</v>
      </c>
    </row>
    <row r="797" spans="2:13" x14ac:dyDescent="0.25">
      <c r="B797" t="s">
        <v>13</v>
      </c>
      <c r="C797" s="1" t="s">
        <v>20</v>
      </c>
      <c r="D797" s="2">
        <v>44794</v>
      </c>
      <c r="E797" s="5" t="s">
        <v>42</v>
      </c>
      <c r="F797" s="5" t="s">
        <v>57</v>
      </c>
      <c r="G797" s="5" t="s">
        <v>58</v>
      </c>
      <c r="H797" t="s">
        <v>29</v>
      </c>
      <c r="I797" s="4">
        <v>5340</v>
      </c>
      <c r="J797" s="5">
        <v>2</v>
      </c>
      <c r="K797" s="4">
        <v>10680</v>
      </c>
      <c r="L797" s="4">
        <v>3204</v>
      </c>
      <c r="M797" s="3">
        <v>0.3</v>
      </c>
    </row>
    <row r="798" spans="2:13" x14ac:dyDescent="0.25">
      <c r="B798" t="s">
        <v>22</v>
      </c>
      <c r="C798" s="1" t="s">
        <v>20</v>
      </c>
      <c r="D798" s="2">
        <v>44801</v>
      </c>
      <c r="E798" s="5" t="s">
        <v>42</v>
      </c>
      <c r="F798" s="5" t="s">
        <v>57</v>
      </c>
      <c r="G798" s="5" t="s">
        <v>58</v>
      </c>
      <c r="H798" t="s">
        <v>21</v>
      </c>
      <c r="I798" s="4">
        <v>1200</v>
      </c>
      <c r="J798" s="5">
        <v>5</v>
      </c>
      <c r="K798" s="4">
        <v>6000</v>
      </c>
      <c r="L798" s="4">
        <v>1800</v>
      </c>
      <c r="M798" s="3">
        <v>0.3</v>
      </c>
    </row>
    <row r="799" spans="2:13" x14ac:dyDescent="0.25">
      <c r="B799" t="s">
        <v>27</v>
      </c>
      <c r="C799" s="1" t="s">
        <v>20</v>
      </c>
      <c r="D799" s="2">
        <v>44808</v>
      </c>
      <c r="E799" s="5" t="s">
        <v>42</v>
      </c>
      <c r="F799" s="5" t="s">
        <v>57</v>
      </c>
      <c r="G799" s="5" t="s">
        <v>58</v>
      </c>
      <c r="H799" t="s">
        <v>31</v>
      </c>
      <c r="I799" s="4">
        <v>5300</v>
      </c>
      <c r="J799" s="5">
        <v>10</v>
      </c>
      <c r="K799" s="4">
        <v>53000</v>
      </c>
      <c r="L799" s="4">
        <v>15900</v>
      </c>
      <c r="M799" s="3">
        <v>0.3</v>
      </c>
    </row>
    <row r="800" spans="2:13" x14ac:dyDescent="0.25">
      <c r="B800" t="s">
        <v>13</v>
      </c>
      <c r="C800" s="1" t="s">
        <v>20</v>
      </c>
      <c r="D800" s="2">
        <v>44815</v>
      </c>
      <c r="E800" s="5" t="s">
        <v>42</v>
      </c>
      <c r="F800" s="5" t="s">
        <v>57</v>
      </c>
      <c r="G800" s="5" t="s">
        <v>58</v>
      </c>
      <c r="H800" t="s">
        <v>19</v>
      </c>
      <c r="I800" s="4">
        <v>500</v>
      </c>
      <c r="J800" s="5">
        <v>9</v>
      </c>
      <c r="K800" s="4">
        <v>4500</v>
      </c>
      <c r="L800" s="4">
        <v>1125</v>
      </c>
      <c r="M800" s="3">
        <v>0.25</v>
      </c>
    </row>
    <row r="801" spans="2:13" x14ac:dyDescent="0.25">
      <c r="B801" t="s">
        <v>27</v>
      </c>
      <c r="C801" s="1" t="s">
        <v>14</v>
      </c>
      <c r="D801" s="2">
        <v>44822</v>
      </c>
      <c r="E801" s="5" t="s">
        <v>42</v>
      </c>
      <c r="F801" s="5" t="s">
        <v>57</v>
      </c>
      <c r="G801" s="5" t="s">
        <v>58</v>
      </c>
      <c r="H801" t="s">
        <v>29</v>
      </c>
      <c r="I801" s="4">
        <v>5340</v>
      </c>
      <c r="J801" s="5">
        <v>7</v>
      </c>
      <c r="K801" s="4">
        <v>37380</v>
      </c>
      <c r="L801" s="4">
        <v>11214</v>
      </c>
      <c r="M801" s="3">
        <v>0.3</v>
      </c>
    </row>
    <row r="802" spans="2:13" x14ac:dyDescent="0.25">
      <c r="B802" t="s">
        <v>13</v>
      </c>
      <c r="C802" s="1" t="s">
        <v>20</v>
      </c>
      <c r="D802" s="2">
        <v>44829</v>
      </c>
      <c r="E802" s="5" t="s">
        <v>42</v>
      </c>
      <c r="F802" s="5" t="s">
        <v>57</v>
      </c>
      <c r="G802" s="5" t="s">
        <v>58</v>
      </c>
      <c r="H802" t="s">
        <v>18</v>
      </c>
      <c r="I802" s="4">
        <v>8902</v>
      </c>
      <c r="J802" s="5">
        <v>8</v>
      </c>
      <c r="K802" s="4">
        <v>71216</v>
      </c>
      <c r="L802" s="4">
        <v>24925.599999999999</v>
      </c>
      <c r="M802" s="3">
        <v>0.35</v>
      </c>
    </row>
    <row r="803" spans="2:13" x14ac:dyDescent="0.25">
      <c r="B803" t="s">
        <v>13</v>
      </c>
      <c r="C803" s="1" t="s">
        <v>20</v>
      </c>
      <c r="D803" s="2">
        <v>44836</v>
      </c>
      <c r="E803" s="5" t="s">
        <v>42</v>
      </c>
      <c r="F803" s="5" t="s">
        <v>57</v>
      </c>
      <c r="G803" s="5" t="s">
        <v>58</v>
      </c>
      <c r="H803" t="s">
        <v>32</v>
      </c>
      <c r="I803" s="4">
        <v>3200</v>
      </c>
      <c r="J803" s="5">
        <v>7</v>
      </c>
      <c r="K803" s="4">
        <v>22400</v>
      </c>
      <c r="L803" s="4">
        <v>4480</v>
      </c>
      <c r="M803" s="3">
        <v>0.2</v>
      </c>
    </row>
    <row r="804" spans="2:13" x14ac:dyDescent="0.25">
      <c r="B804" t="s">
        <v>27</v>
      </c>
      <c r="C804" s="1" t="s">
        <v>20</v>
      </c>
      <c r="D804" s="2">
        <v>44843</v>
      </c>
      <c r="E804" s="5" t="s">
        <v>42</v>
      </c>
      <c r="F804" s="5" t="s">
        <v>57</v>
      </c>
      <c r="G804" s="5" t="s">
        <v>58</v>
      </c>
      <c r="H804" t="s">
        <v>19</v>
      </c>
      <c r="I804" s="4">
        <v>500</v>
      </c>
      <c r="J804" s="5">
        <v>2</v>
      </c>
      <c r="K804" s="4">
        <v>1000</v>
      </c>
      <c r="L804" s="4">
        <v>250</v>
      </c>
      <c r="M804" s="3">
        <v>0.25</v>
      </c>
    </row>
    <row r="805" spans="2:13" x14ac:dyDescent="0.25">
      <c r="B805" t="s">
        <v>13</v>
      </c>
      <c r="C805" s="1" t="s">
        <v>20</v>
      </c>
      <c r="D805" s="2">
        <v>44850</v>
      </c>
      <c r="E805" s="5" t="s">
        <v>42</v>
      </c>
      <c r="F805" s="5" t="s">
        <v>57</v>
      </c>
      <c r="G805" s="5" t="s">
        <v>58</v>
      </c>
      <c r="H805" t="s">
        <v>29</v>
      </c>
      <c r="I805" s="4">
        <v>5340</v>
      </c>
      <c r="J805" s="5">
        <v>2</v>
      </c>
      <c r="K805" s="4">
        <v>10680</v>
      </c>
      <c r="L805" s="4">
        <v>3204</v>
      </c>
      <c r="M805" s="3">
        <v>0.3</v>
      </c>
    </row>
    <row r="806" spans="2:13" x14ac:dyDescent="0.25">
      <c r="B806" t="s">
        <v>27</v>
      </c>
      <c r="C806" s="1" t="s">
        <v>20</v>
      </c>
      <c r="D806" s="2">
        <v>44857</v>
      </c>
      <c r="E806" s="5" t="s">
        <v>42</v>
      </c>
      <c r="F806" s="5" t="s">
        <v>57</v>
      </c>
      <c r="G806" s="5" t="s">
        <v>58</v>
      </c>
      <c r="H806" t="s">
        <v>19</v>
      </c>
      <c r="I806" s="4">
        <v>500</v>
      </c>
      <c r="J806" s="5">
        <v>2</v>
      </c>
      <c r="K806" s="4">
        <v>1000</v>
      </c>
      <c r="L806" s="4">
        <v>250</v>
      </c>
      <c r="M806" s="3">
        <v>0.25</v>
      </c>
    </row>
    <row r="807" spans="2:13" x14ac:dyDescent="0.25">
      <c r="B807" t="s">
        <v>13</v>
      </c>
      <c r="C807" s="1" t="s">
        <v>14</v>
      </c>
      <c r="D807" s="2">
        <v>44864</v>
      </c>
      <c r="E807" s="5" t="s">
        <v>42</v>
      </c>
      <c r="F807" s="5" t="s">
        <v>57</v>
      </c>
      <c r="G807" s="5" t="s">
        <v>58</v>
      </c>
      <c r="H807" t="s">
        <v>23</v>
      </c>
      <c r="I807" s="4">
        <v>5130</v>
      </c>
      <c r="J807" s="5">
        <v>1</v>
      </c>
      <c r="K807" s="4">
        <v>5130</v>
      </c>
      <c r="L807" s="4">
        <v>2052</v>
      </c>
      <c r="M807" s="3">
        <v>0.4</v>
      </c>
    </row>
    <row r="808" spans="2:13" x14ac:dyDescent="0.25">
      <c r="B808" t="s">
        <v>27</v>
      </c>
      <c r="C808" s="1" t="s">
        <v>20</v>
      </c>
      <c r="D808" s="2">
        <v>44871</v>
      </c>
      <c r="E808" s="5" t="s">
        <v>42</v>
      </c>
      <c r="F808" s="5" t="s">
        <v>57</v>
      </c>
      <c r="G808" s="5" t="s">
        <v>58</v>
      </c>
      <c r="H808" t="s">
        <v>28</v>
      </c>
      <c r="I808" s="4">
        <v>1500</v>
      </c>
      <c r="J808" s="5">
        <v>10</v>
      </c>
      <c r="K808" s="4">
        <v>15000</v>
      </c>
      <c r="L808" s="4">
        <v>6000</v>
      </c>
      <c r="M808" s="3">
        <v>0.4</v>
      </c>
    </row>
    <row r="809" spans="2:13" x14ac:dyDescent="0.25">
      <c r="B809" t="s">
        <v>13</v>
      </c>
      <c r="C809" s="1" t="s">
        <v>20</v>
      </c>
      <c r="D809" s="2">
        <v>44878</v>
      </c>
      <c r="E809" s="5" t="s">
        <v>42</v>
      </c>
      <c r="F809" s="5" t="s">
        <v>57</v>
      </c>
      <c r="G809" s="5" t="s">
        <v>58</v>
      </c>
      <c r="H809" t="s">
        <v>33</v>
      </c>
      <c r="I809" s="4">
        <v>4600</v>
      </c>
      <c r="J809" s="5">
        <v>3</v>
      </c>
      <c r="K809" s="4">
        <v>13800</v>
      </c>
      <c r="L809" s="4">
        <v>3450</v>
      </c>
      <c r="M809" s="3">
        <v>0.25</v>
      </c>
    </row>
    <row r="810" spans="2:13" x14ac:dyDescent="0.25">
      <c r="B810" t="s">
        <v>24</v>
      </c>
      <c r="C810" s="1" t="s">
        <v>14</v>
      </c>
      <c r="D810" s="2">
        <v>44885</v>
      </c>
      <c r="E810" s="5" t="s">
        <v>42</v>
      </c>
      <c r="F810" s="5" t="s">
        <v>57</v>
      </c>
      <c r="G810" s="5" t="s">
        <v>58</v>
      </c>
      <c r="H810" t="s">
        <v>29</v>
      </c>
      <c r="I810" s="4">
        <v>5340</v>
      </c>
      <c r="J810" s="5">
        <v>5</v>
      </c>
      <c r="K810" s="4">
        <v>26700</v>
      </c>
      <c r="L810" s="4">
        <v>8010</v>
      </c>
      <c r="M810" s="3">
        <v>0.3</v>
      </c>
    </row>
    <row r="811" spans="2:13" x14ac:dyDescent="0.25">
      <c r="B811" t="s">
        <v>22</v>
      </c>
      <c r="C811" s="1" t="s">
        <v>20</v>
      </c>
      <c r="D811" s="2">
        <v>44892</v>
      </c>
      <c r="E811" s="5" t="s">
        <v>42</v>
      </c>
      <c r="F811" s="5" t="s">
        <v>57</v>
      </c>
      <c r="G811" s="5" t="s">
        <v>58</v>
      </c>
      <c r="H811" t="s">
        <v>21</v>
      </c>
      <c r="I811" s="4">
        <v>1200</v>
      </c>
      <c r="J811" s="5">
        <v>4</v>
      </c>
      <c r="K811" s="4">
        <v>4800</v>
      </c>
      <c r="L811" s="4">
        <v>1440</v>
      </c>
      <c r="M811" s="3">
        <v>0.3</v>
      </c>
    </row>
    <row r="812" spans="2:13" x14ac:dyDescent="0.25">
      <c r="B812" t="s">
        <v>24</v>
      </c>
      <c r="C812" s="1" t="s">
        <v>20</v>
      </c>
      <c r="D812" s="2">
        <v>44899</v>
      </c>
      <c r="E812" s="5" t="s">
        <v>42</v>
      </c>
      <c r="F812" s="5" t="s">
        <v>57</v>
      </c>
      <c r="G812" s="5" t="s">
        <v>58</v>
      </c>
      <c r="H812" t="s">
        <v>28</v>
      </c>
      <c r="I812" s="4">
        <v>1500</v>
      </c>
      <c r="J812" s="5">
        <v>3</v>
      </c>
      <c r="K812" s="4">
        <v>4500</v>
      </c>
      <c r="L812" s="4">
        <v>1800</v>
      </c>
      <c r="M812" s="3">
        <v>0.4</v>
      </c>
    </row>
    <row r="813" spans="2:13" x14ac:dyDescent="0.25">
      <c r="B813" t="s">
        <v>22</v>
      </c>
      <c r="C813" s="1" t="s">
        <v>20</v>
      </c>
      <c r="D813" s="2">
        <v>44906</v>
      </c>
      <c r="E813" s="5" t="s">
        <v>42</v>
      </c>
      <c r="F813" s="5" t="s">
        <v>57</v>
      </c>
      <c r="G813" s="5" t="s">
        <v>58</v>
      </c>
      <c r="H813" t="s">
        <v>19</v>
      </c>
      <c r="I813" s="4">
        <v>500</v>
      </c>
      <c r="J813" s="5">
        <v>8</v>
      </c>
      <c r="K813" s="4">
        <v>4000</v>
      </c>
      <c r="L813" s="4">
        <v>1000</v>
      </c>
      <c r="M813" s="3">
        <v>0.25</v>
      </c>
    </row>
    <row r="814" spans="2:13" x14ac:dyDescent="0.25">
      <c r="B814" t="s">
        <v>34</v>
      </c>
      <c r="C814" s="1" t="s">
        <v>20</v>
      </c>
      <c r="D814" s="2">
        <v>44913</v>
      </c>
      <c r="E814" s="5" t="s">
        <v>42</v>
      </c>
      <c r="F814" s="5" t="s">
        <v>57</v>
      </c>
      <c r="G814" s="5" t="s">
        <v>58</v>
      </c>
      <c r="H814" t="s">
        <v>28</v>
      </c>
      <c r="I814" s="4">
        <v>1500</v>
      </c>
      <c r="J814" s="5">
        <v>9</v>
      </c>
      <c r="K814" s="4">
        <v>13500</v>
      </c>
      <c r="L814" s="4">
        <v>5400</v>
      </c>
      <c r="M814" s="3">
        <v>0.4</v>
      </c>
    </row>
    <row r="815" spans="2:13" x14ac:dyDescent="0.25">
      <c r="B815" t="s">
        <v>22</v>
      </c>
      <c r="C815" s="1" t="s">
        <v>20</v>
      </c>
      <c r="D815" s="2">
        <v>44920</v>
      </c>
      <c r="E815" s="5" t="s">
        <v>42</v>
      </c>
      <c r="F815" s="5" t="s">
        <v>57</v>
      </c>
      <c r="G815" s="5" t="s">
        <v>58</v>
      </c>
      <c r="H815" t="s">
        <v>25</v>
      </c>
      <c r="I815" s="4">
        <v>300</v>
      </c>
      <c r="J815" s="5">
        <v>11</v>
      </c>
      <c r="K815" s="4">
        <v>3300</v>
      </c>
      <c r="L815" s="4">
        <v>495</v>
      </c>
      <c r="M815" s="3">
        <v>0.15</v>
      </c>
    </row>
    <row r="816" spans="2:13" x14ac:dyDescent="0.25">
      <c r="B816" t="s">
        <v>27</v>
      </c>
      <c r="C816" s="1" t="s">
        <v>14</v>
      </c>
      <c r="D816" s="2">
        <v>44927</v>
      </c>
      <c r="E816" s="5" t="s">
        <v>42</v>
      </c>
      <c r="F816" s="5" t="s">
        <v>57</v>
      </c>
      <c r="G816" s="5" t="s">
        <v>58</v>
      </c>
      <c r="H816" t="s">
        <v>18</v>
      </c>
      <c r="I816" s="4">
        <v>8902</v>
      </c>
      <c r="J816" s="5">
        <v>12</v>
      </c>
      <c r="K816" s="4">
        <v>106824</v>
      </c>
      <c r="L816" s="4">
        <v>37388.399999999994</v>
      </c>
      <c r="M816" s="3">
        <v>0.35</v>
      </c>
    </row>
    <row r="817" spans="2:13" x14ac:dyDescent="0.25">
      <c r="B817" t="s">
        <v>27</v>
      </c>
      <c r="C817" s="1" t="s">
        <v>20</v>
      </c>
      <c r="D817" s="2">
        <v>44934</v>
      </c>
      <c r="E817" s="5" t="s">
        <v>42</v>
      </c>
      <c r="F817" s="5" t="s">
        <v>57</v>
      </c>
      <c r="G817" s="5" t="s">
        <v>58</v>
      </c>
      <c r="H817" t="s">
        <v>35</v>
      </c>
      <c r="I817" s="4">
        <v>4500</v>
      </c>
      <c r="J817" s="5">
        <v>10</v>
      </c>
      <c r="K817" s="4">
        <v>45000</v>
      </c>
      <c r="L817" s="4">
        <v>11250</v>
      </c>
      <c r="M817" s="3">
        <v>0.25</v>
      </c>
    </row>
    <row r="818" spans="2:13" x14ac:dyDescent="0.25">
      <c r="B818" t="s">
        <v>24</v>
      </c>
      <c r="C818" s="1" t="s">
        <v>20</v>
      </c>
      <c r="D818" s="2">
        <v>44941</v>
      </c>
      <c r="E818" s="5" t="s">
        <v>42</v>
      </c>
      <c r="F818" s="5" t="s">
        <v>57</v>
      </c>
      <c r="G818" s="5" t="s">
        <v>58</v>
      </c>
      <c r="H818" t="s">
        <v>21</v>
      </c>
      <c r="I818" s="4">
        <v>1200</v>
      </c>
      <c r="J818" s="5">
        <v>1</v>
      </c>
      <c r="K818" s="4">
        <v>1200</v>
      </c>
      <c r="L818" s="4">
        <v>360</v>
      </c>
      <c r="M818" s="3">
        <v>0.3</v>
      </c>
    </row>
    <row r="819" spans="2:13" x14ac:dyDescent="0.25">
      <c r="B819" t="s">
        <v>13</v>
      </c>
      <c r="C819" s="1" t="s">
        <v>14</v>
      </c>
      <c r="D819" s="2">
        <v>44948</v>
      </c>
      <c r="E819" s="5" t="s">
        <v>42</v>
      </c>
      <c r="F819" s="5" t="s">
        <v>57</v>
      </c>
      <c r="G819" s="5" t="s">
        <v>58</v>
      </c>
      <c r="H819" t="s">
        <v>19</v>
      </c>
      <c r="I819" s="4">
        <v>500</v>
      </c>
      <c r="J819" s="5">
        <v>5</v>
      </c>
      <c r="K819" s="4">
        <v>2500</v>
      </c>
      <c r="L819" s="4">
        <v>625</v>
      </c>
      <c r="M819" s="3">
        <v>0.25</v>
      </c>
    </row>
    <row r="820" spans="2:13" x14ac:dyDescent="0.25">
      <c r="B820" t="s">
        <v>13</v>
      </c>
      <c r="C820" s="1" t="s">
        <v>14</v>
      </c>
      <c r="D820" s="2">
        <v>44955</v>
      </c>
      <c r="E820" s="5" t="s">
        <v>42</v>
      </c>
      <c r="F820" s="5" t="s">
        <v>57</v>
      </c>
      <c r="G820" s="5" t="s">
        <v>58</v>
      </c>
      <c r="H820" t="s">
        <v>33</v>
      </c>
      <c r="I820" s="4">
        <v>4600</v>
      </c>
      <c r="J820" s="5">
        <v>12</v>
      </c>
      <c r="K820" s="4">
        <v>55200</v>
      </c>
      <c r="L820" s="4">
        <v>13800</v>
      </c>
      <c r="M820" s="3">
        <v>0.25</v>
      </c>
    </row>
    <row r="821" spans="2:13" x14ac:dyDescent="0.25">
      <c r="B821" t="s">
        <v>34</v>
      </c>
      <c r="C821" s="1" t="s">
        <v>14</v>
      </c>
      <c r="D821" s="2">
        <v>44962</v>
      </c>
      <c r="E821" s="5" t="s">
        <v>42</v>
      </c>
      <c r="F821" s="5" t="s">
        <v>57</v>
      </c>
      <c r="G821" s="5" t="s">
        <v>58</v>
      </c>
      <c r="H821" t="s">
        <v>33</v>
      </c>
      <c r="I821" s="4">
        <v>4600</v>
      </c>
      <c r="J821" s="5">
        <v>7</v>
      </c>
      <c r="K821" s="4">
        <v>32200</v>
      </c>
      <c r="L821" s="4">
        <v>8050</v>
      </c>
      <c r="M821" s="3">
        <v>0.25</v>
      </c>
    </row>
    <row r="822" spans="2:13" x14ac:dyDescent="0.25">
      <c r="B822" t="s">
        <v>27</v>
      </c>
      <c r="C822" s="1" t="s">
        <v>20</v>
      </c>
      <c r="D822" s="2">
        <v>44969</v>
      </c>
      <c r="E822" s="5" t="s">
        <v>42</v>
      </c>
      <c r="F822" s="5" t="s">
        <v>57</v>
      </c>
      <c r="G822" s="5" t="s">
        <v>58</v>
      </c>
      <c r="H822" t="s">
        <v>18</v>
      </c>
      <c r="I822" s="4">
        <v>8902</v>
      </c>
      <c r="J822" s="5">
        <v>9</v>
      </c>
      <c r="K822" s="4">
        <v>80118</v>
      </c>
      <c r="L822" s="4">
        <v>28041.3</v>
      </c>
      <c r="M822" s="3">
        <v>0.35</v>
      </c>
    </row>
    <row r="823" spans="2:13" x14ac:dyDescent="0.25">
      <c r="B823" t="s">
        <v>13</v>
      </c>
      <c r="C823" s="1" t="s">
        <v>14</v>
      </c>
      <c r="D823" s="2">
        <v>44976</v>
      </c>
      <c r="E823" s="5" t="s">
        <v>42</v>
      </c>
      <c r="F823" s="5" t="s">
        <v>57</v>
      </c>
      <c r="G823" s="5" t="s">
        <v>58</v>
      </c>
      <c r="H823" t="s">
        <v>25</v>
      </c>
      <c r="I823" s="4">
        <v>300</v>
      </c>
      <c r="J823" s="5">
        <v>5</v>
      </c>
      <c r="K823" s="4">
        <v>1500</v>
      </c>
      <c r="L823" s="4">
        <v>225</v>
      </c>
      <c r="M823" s="3">
        <v>0.15</v>
      </c>
    </row>
    <row r="824" spans="2:13" x14ac:dyDescent="0.25">
      <c r="B824" t="s">
        <v>24</v>
      </c>
      <c r="C824" s="1" t="s">
        <v>20</v>
      </c>
      <c r="D824" s="2">
        <v>44983</v>
      </c>
      <c r="E824" s="5" t="s">
        <v>42</v>
      </c>
      <c r="F824" s="5" t="s">
        <v>57</v>
      </c>
      <c r="G824" s="5" t="s">
        <v>58</v>
      </c>
      <c r="H824" t="s">
        <v>32</v>
      </c>
      <c r="I824" s="4">
        <v>3200</v>
      </c>
      <c r="J824" s="5">
        <v>2</v>
      </c>
      <c r="K824" s="4">
        <v>6400</v>
      </c>
      <c r="L824" s="4">
        <v>1280</v>
      </c>
      <c r="M824" s="3">
        <v>0.2</v>
      </c>
    </row>
    <row r="825" spans="2:13" x14ac:dyDescent="0.25">
      <c r="B825" t="s">
        <v>27</v>
      </c>
      <c r="C825" s="1" t="s">
        <v>20</v>
      </c>
      <c r="D825" s="2">
        <v>44990</v>
      </c>
      <c r="E825" s="5" t="s">
        <v>42</v>
      </c>
      <c r="F825" s="5" t="s">
        <v>57</v>
      </c>
      <c r="G825" s="5" t="s">
        <v>58</v>
      </c>
      <c r="H825" t="s">
        <v>35</v>
      </c>
      <c r="I825" s="4">
        <v>4500</v>
      </c>
      <c r="J825" s="5">
        <v>12</v>
      </c>
      <c r="K825" s="4">
        <v>54000</v>
      </c>
      <c r="L825" s="4">
        <v>13500</v>
      </c>
      <c r="M825" s="3">
        <v>0.25</v>
      </c>
    </row>
    <row r="826" spans="2:13" x14ac:dyDescent="0.25">
      <c r="B826" t="s">
        <v>34</v>
      </c>
      <c r="C826" s="1" t="s">
        <v>20</v>
      </c>
      <c r="D826" s="2">
        <v>44997</v>
      </c>
      <c r="E826" s="5" t="s">
        <v>42</v>
      </c>
      <c r="F826" s="5" t="s">
        <v>57</v>
      </c>
      <c r="G826" s="5" t="s">
        <v>58</v>
      </c>
      <c r="H826" t="s">
        <v>26</v>
      </c>
      <c r="I826" s="4">
        <v>1700</v>
      </c>
      <c r="J826" s="5">
        <v>12</v>
      </c>
      <c r="K826" s="4">
        <v>20400</v>
      </c>
      <c r="L826" s="4">
        <v>10200</v>
      </c>
      <c r="M826" s="3">
        <v>0.5</v>
      </c>
    </row>
    <row r="827" spans="2:13" x14ac:dyDescent="0.25">
      <c r="B827" t="s">
        <v>22</v>
      </c>
      <c r="C827" s="1" t="s">
        <v>20</v>
      </c>
      <c r="D827" s="2">
        <v>45004</v>
      </c>
      <c r="E827" s="5" t="s">
        <v>42</v>
      </c>
      <c r="F827" s="5" t="s">
        <v>57</v>
      </c>
      <c r="G827" s="5" t="s">
        <v>58</v>
      </c>
      <c r="H827" t="s">
        <v>32</v>
      </c>
      <c r="I827" s="4">
        <v>3200</v>
      </c>
      <c r="J827" s="5">
        <v>8</v>
      </c>
      <c r="K827" s="4">
        <v>25600</v>
      </c>
      <c r="L827" s="4">
        <v>5120</v>
      </c>
      <c r="M827" s="3">
        <v>0.2</v>
      </c>
    </row>
    <row r="828" spans="2:13" x14ac:dyDescent="0.25">
      <c r="B828" t="s">
        <v>27</v>
      </c>
      <c r="C828" s="1" t="s">
        <v>14</v>
      </c>
      <c r="D828" s="2">
        <v>45011</v>
      </c>
      <c r="E828" s="5" t="s">
        <v>42</v>
      </c>
      <c r="F828" s="5" t="s">
        <v>57</v>
      </c>
      <c r="G828" s="5" t="s">
        <v>58</v>
      </c>
      <c r="H828" t="s">
        <v>25</v>
      </c>
      <c r="I828" s="4">
        <v>300</v>
      </c>
      <c r="J828" s="5">
        <v>7</v>
      </c>
      <c r="K828" s="4">
        <v>2100</v>
      </c>
      <c r="L828" s="4">
        <v>315</v>
      </c>
      <c r="M828" s="3">
        <v>0.15</v>
      </c>
    </row>
    <row r="829" spans="2:13" x14ac:dyDescent="0.25">
      <c r="B829" t="s">
        <v>13</v>
      </c>
      <c r="C829" s="1" t="s">
        <v>20</v>
      </c>
      <c r="D829" s="2">
        <v>45018</v>
      </c>
      <c r="E829" s="5" t="s">
        <v>42</v>
      </c>
      <c r="F829" s="5" t="s">
        <v>57</v>
      </c>
      <c r="G829" s="5" t="s">
        <v>58</v>
      </c>
      <c r="H829" t="s">
        <v>30</v>
      </c>
      <c r="I829" s="4">
        <v>3400</v>
      </c>
      <c r="J829" s="5">
        <v>12</v>
      </c>
      <c r="K829" s="4">
        <v>40800</v>
      </c>
      <c r="L829" s="4">
        <v>14280</v>
      </c>
      <c r="M829" s="3">
        <v>0.35</v>
      </c>
    </row>
    <row r="830" spans="2:13" x14ac:dyDescent="0.25">
      <c r="B830" t="s">
        <v>13</v>
      </c>
      <c r="C830" s="1" t="s">
        <v>14</v>
      </c>
      <c r="D830" s="2">
        <v>45025</v>
      </c>
      <c r="E830" s="5" t="s">
        <v>42</v>
      </c>
      <c r="F830" s="5" t="s">
        <v>57</v>
      </c>
      <c r="G830" s="5" t="s">
        <v>58</v>
      </c>
      <c r="H830" t="s">
        <v>33</v>
      </c>
      <c r="I830" s="4">
        <v>4600</v>
      </c>
      <c r="J830" s="5">
        <v>3</v>
      </c>
      <c r="K830" s="4">
        <v>13800</v>
      </c>
      <c r="L830" s="4">
        <v>3450</v>
      </c>
      <c r="M830" s="3">
        <v>0.25</v>
      </c>
    </row>
    <row r="831" spans="2:13" x14ac:dyDescent="0.25">
      <c r="B831" t="s">
        <v>27</v>
      </c>
      <c r="C831" s="1" t="s">
        <v>20</v>
      </c>
      <c r="D831" s="2">
        <v>45032</v>
      </c>
      <c r="E831" s="5" t="s">
        <v>42</v>
      </c>
      <c r="F831" s="5" t="s">
        <v>57</v>
      </c>
      <c r="G831" s="5" t="s">
        <v>58</v>
      </c>
      <c r="H831" t="s">
        <v>30</v>
      </c>
      <c r="I831" s="4">
        <v>3400</v>
      </c>
      <c r="J831" s="5">
        <v>3</v>
      </c>
      <c r="K831" s="4">
        <v>10200</v>
      </c>
      <c r="L831" s="4">
        <v>3570</v>
      </c>
      <c r="M831" s="3">
        <v>0.35</v>
      </c>
    </row>
    <row r="832" spans="2:13" x14ac:dyDescent="0.25">
      <c r="B832" t="s">
        <v>13</v>
      </c>
      <c r="C832" s="1" t="s">
        <v>20</v>
      </c>
      <c r="D832" s="2">
        <v>45039</v>
      </c>
      <c r="E832" s="5" t="s">
        <v>42</v>
      </c>
      <c r="F832" s="5" t="s">
        <v>57</v>
      </c>
      <c r="G832" s="5" t="s">
        <v>58</v>
      </c>
      <c r="H832" t="s">
        <v>26</v>
      </c>
      <c r="I832" s="4">
        <v>1700</v>
      </c>
      <c r="J832" s="5">
        <v>3</v>
      </c>
      <c r="K832" s="4">
        <v>5100</v>
      </c>
      <c r="L832" s="4">
        <v>2550</v>
      </c>
      <c r="M832" s="3">
        <v>0.5</v>
      </c>
    </row>
    <row r="833" spans="2:13" x14ac:dyDescent="0.25">
      <c r="B833" t="s">
        <v>22</v>
      </c>
      <c r="C833" s="1" t="s">
        <v>14</v>
      </c>
      <c r="D833" s="2">
        <v>45046</v>
      </c>
      <c r="E833" s="5" t="s">
        <v>42</v>
      </c>
      <c r="F833" s="5" t="s">
        <v>57</v>
      </c>
      <c r="G833" s="5" t="s">
        <v>58</v>
      </c>
      <c r="H833" t="s">
        <v>32</v>
      </c>
      <c r="I833" s="4">
        <v>3200</v>
      </c>
      <c r="J833" s="5">
        <v>8</v>
      </c>
      <c r="K833" s="4">
        <v>25600</v>
      </c>
      <c r="L833" s="4">
        <v>5120</v>
      </c>
      <c r="M833" s="3">
        <v>0.2</v>
      </c>
    </row>
    <row r="834" spans="2:13" x14ac:dyDescent="0.25">
      <c r="B834" t="s">
        <v>13</v>
      </c>
      <c r="C834" s="1" t="s">
        <v>20</v>
      </c>
      <c r="D834" s="2">
        <v>45053</v>
      </c>
      <c r="E834" s="5" t="s">
        <v>42</v>
      </c>
      <c r="F834" s="5" t="s">
        <v>57</v>
      </c>
      <c r="G834" s="5" t="s">
        <v>58</v>
      </c>
      <c r="H834" t="s">
        <v>18</v>
      </c>
      <c r="I834" s="4">
        <v>8902</v>
      </c>
      <c r="J834" s="5">
        <v>7</v>
      </c>
      <c r="K834" s="4">
        <v>62314</v>
      </c>
      <c r="L834" s="4">
        <v>21809.899999999998</v>
      </c>
      <c r="M834" s="3">
        <v>0.35</v>
      </c>
    </row>
    <row r="835" spans="2:13" x14ac:dyDescent="0.25">
      <c r="B835" t="s">
        <v>13</v>
      </c>
      <c r="C835" s="1" t="s">
        <v>20</v>
      </c>
      <c r="D835" s="2">
        <v>45060</v>
      </c>
      <c r="E835" s="5" t="s">
        <v>42</v>
      </c>
      <c r="F835" s="5" t="s">
        <v>57</v>
      </c>
      <c r="G835" s="5" t="s">
        <v>58</v>
      </c>
      <c r="H835" t="s">
        <v>35</v>
      </c>
      <c r="I835" s="4">
        <v>4500</v>
      </c>
      <c r="J835" s="5">
        <v>10</v>
      </c>
      <c r="K835" s="4">
        <v>45000</v>
      </c>
      <c r="L835" s="4">
        <v>11250</v>
      </c>
      <c r="M835" s="3">
        <v>0.25</v>
      </c>
    </row>
    <row r="836" spans="2:13" x14ac:dyDescent="0.25">
      <c r="B836" t="s">
        <v>13</v>
      </c>
      <c r="C836" s="1" t="s">
        <v>20</v>
      </c>
      <c r="D836" s="2">
        <v>45067</v>
      </c>
      <c r="E836" s="5" t="s">
        <v>42</v>
      </c>
      <c r="F836" s="5" t="s">
        <v>57</v>
      </c>
      <c r="G836" s="5" t="s">
        <v>58</v>
      </c>
      <c r="H836" t="s">
        <v>23</v>
      </c>
      <c r="I836" s="4">
        <v>5130</v>
      </c>
      <c r="J836" s="5">
        <v>6</v>
      </c>
      <c r="K836" s="4">
        <v>30780</v>
      </c>
      <c r="L836" s="4">
        <v>12312</v>
      </c>
      <c r="M836" s="3">
        <v>0.4</v>
      </c>
    </row>
    <row r="837" spans="2:13" x14ac:dyDescent="0.25">
      <c r="B837" t="s">
        <v>22</v>
      </c>
      <c r="C837" s="1" t="s">
        <v>20</v>
      </c>
      <c r="D837" s="2">
        <v>45074</v>
      </c>
      <c r="E837" s="5" t="s">
        <v>42</v>
      </c>
      <c r="F837" s="5" t="s">
        <v>57</v>
      </c>
      <c r="G837" s="5" t="s">
        <v>58</v>
      </c>
      <c r="H837" t="s">
        <v>18</v>
      </c>
      <c r="I837" s="4">
        <v>8902</v>
      </c>
      <c r="J837" s="5">
        <v>1</v>
      </c>
      <c r="K837" s="4">
        <v>8902</v>
      </c>
      <c r="L837" s="4">
        <v>3115.7</v>
      </c>
      <c r="M837" s="3">
        <v>0.35</v>
      </c>
    </row>
    <row r="838" spans="2:13" x14ac:dyDescent="0.25">
      <c r="B838" t="s">
        <v>22</v>
      </c>
      <c r="C838" s="1" t="s">
        <v>14</v>
      </c>
      <c r="D838" s="2">
        <v>45081</v>
      </c>
      <c r="E838" s="5" t="s">
        <v>42</v>
      </c>
      <c r="F838" s="5" t="s">
        <v>57</v>
      </c>
      <c r="G838" s="5" t="s">
        <v>58</v>
      </c>
      <c r="H838" t="s">
        <v>25</v>
      </c>
      <c r="I838" s="4">
        <v>300</v>
      </c>
      <c r="J838" s="5">
        <v>4</v>
      </c>
      <c r="K838" s="4">
        <v>1200</v>
      </c>
      <c r="L838" s="4">
        <v>180</v>
      </c>
      <c r="M838" s="3">
        <v>0.15</v>
      </c>
    </row>
    <row r="839" spans="2:13" x14ac:dyDescent="0.25">
      <c r="B839" t="s">
        <v>27</v>
      </c>
      <c r="C839" s="1" t="s">
        <v>20</v>
      </c>
      <c r="D839" s="2">
        <v>45088</v>
      </c>
      <c r="E839" s="5" t="s">
        <v>42</v>
      </c>
      <c r="F839" s="5" t="s">
        <v>59</v>
      </c>
      <c r="G839" s="5" t="s">
        <v>60</v>
      </c>
      <c r="H839" t="s">
        <v>28</v>
      </c>
      <c r="I839" s="4">
        <v>1500</v>
      </c>
      <c r="J839" s="5">
        <v>10</v>
      </c>
      <c r="K839" s="4">
        <v>15000</v>
      </c>
      <c r="L839" s="4">
        <v>6000</v>
      </c>
      <c r="M839" s="3">
        <v>0.4</v>
      </c>
    </row>
    <row r="840" spans="2:13" x14ac:dyDescent="0.25">
      <c r="B840" t="s">
        <v>27</v>
      </c>
      <c r="C840" s="1" t="s">
        <v>14</v>
      </c>
      <c r="D840" s="2">
        <v>45095</v>
      </c>
      <c r="E840" s="5" t="s">
        <v>42</v>
      </c>
      <c r="F840" s="5" t="s">
        <v>59</v>
      </c>
      <c r="G840" s="5" t="s">
        <v>60</v>
      </c>
      <c r="H840" t="s">
        <v>28</v>
      </c>
      <c r="I840" s="4">
        <v>1500</v>
      </c>
      <c r="J840" s="5">
        <v>10</v>
      </c>
      <c r="K840" s="4">
        <v>15000</v>
      </c>
      <c r="L840" s="4">
        <v>6000</v>
      </c>
      <c r="M840" s="3">
        <v>0.4</v>
      </c>
    </row>
    <row r="841" spans="2:13" x14ac:dyDescent="0.25">
      <c r="B841" t="s">
        <v>13</v>
      </c>
      <c r="C841" s="1" t="s">
        <v>20</v>
      </c>
      <c r="D841" s="2">
        <v>45102</v>
      </c>
      <c r="E841" s="5" t="s">
        <v>42</v>
      </c>
      <c r="F841" s="5" t="s">
        <v>59</v>
      </c>
      <c r="G841" s="5" t="s">
        <v>60</v>
      </c>
      <c r="H841" t="s">
        <v>21</v>
      </c>
      <c r="I841" s="4">
        <v>1200</v>
      </c>
      <c r="J841" s="5">
        <v>8</v>
      </c>
      <c r="K841" s="4">
        <v>9600</v>
      </c>
      <c r="L841" s="4">
        <v>2880</v>
      </c>
      <c r="M841" s="3">
        <v>0.3</v>
      </c>
    </row>
    <row r="842" spans="2:13" x14ac:dyDescent="0.25">
      <c r="B842" t="s">
        <v>27</v>
      </c>
      <c r="C842" s="1" t="s">
        <v>20</v>
      </c>
      <c r="D842" s="2">
        <v>45109</v>
      </c>
      <c r="E842" s="5" t="s">
        <v>42</v>
      </c>
      <c r="F842" s="5" t="s">
        <v>59</v>
      </c>
      <c r="G842" s="5" t="s">
        <v>60</v>
      </c>
      <c r="H842" t="s">
        <v>19</v>
      </c>
      <c r="I842" s="4">
        <v>500</v>
      </c>
      <c r="J842" s="5">
        <v>7</v>
      </c>
      <c r="K842" s="4">
        <v>3500</v>
      </c>
      <c r="L842" s="4">
        <v>875</v>
      </c>
      <c r="M842" s="3">
        <v>0.25</v>
      </c>
    </row>
    <row r="843" spans="2:13" x14ac:dyDescent="0.25">
      <c r="B843" t="s">
        <v>13</v>
      </c>
      <c r="C843" s="1" t="s">
        <v>20</v>
      </c>
      <c r="D843" s="2">
        <v>45116</v>
      </c>
      <c r="E843" s="5" t="s">
        <v>42</v>
      </c>
      <c r="F843" s="5" t="s">
        <v>59</v>
      </c>
      <c r="G843" s="5" t="s">
        <v>60</v>
      </c>
      <c r="H843" t="s">
        <v>28</v>
      </c>
      <c r="I843" s="4">
        <v>1500</v>
      </c>
      <c r="J843" s="5">
        <v>2</v>
      </c>
      <c r="K843" s="4">
        <v>3000</v>
      </c>
      <c r="L843" s="4">
        <v>1200</v>
      </c>
      <c r="M843" s="3">
        <v>0.4</v>
      </c>
    </row>
    <row r="844" spans="2:13" x14ac:dyDescent="0.25">
      <c r="B844" t="s">
        <v>24</v>
      </c>
      <c r="C844" s="1" t="s">
        <v>14</v>
      </c>
      <c r="D844" s="2">
        <v>45123</v>
      </c>
      <c r="E844" s="5" t="s">
        <v>42</v>
      </c>
      <c r="F844" s="5" t="s">
        <v>59</v>
      </c>
      <c r="G844" s="5" t="s">
        <v>60</v>
      </c>
      <c r="H844" t="s">
        <v>19</v>
      </c>
      <c r="I844" s="4">
        <v>500</v>
      </c>
      <c r="J844" s="5">
        <v>4</v>
      </c>
      <c r="K844" s="4">
        <v>2000</v>
      </c>
      <c r="L844" s="4">
        <v>500</v>
      </c>
      <c r="M844" s="3">
        <v>0.25</v>
      </c>
    </row>
    <row r="845" spans="2:13" x14ac:dyDescent="0.25">
      <c r="B845" t="s">
        <v>13</v>
      </c>
      <c r="C845" s="1" t="s">
        <v>20</v>
      </c>
      <c r="D845" s="2">
        <v>45130</v>
      </c>
      <c r="E845" s="5" t="s">
        <v>42</v>
      </c>
      <c r="F845" s="5" t="s">
        <v>59</v>
      </c>
      <c r="G845" s="5" t="s">
        <v>60</v>
      </c>
      <c r="H845" t="s">
        <v>19</v>
      </c>
      <c r="I845" s="4">
        <v>500</v>
      </c>
      <c r="J845" s="5">
        <v>5</v>
      </c>
      <c r="K845" s="4">
        <v>2500</v>
      </c>
      <c r="L845" s="4">
        <v>625</v>
      </c>
      <c r="M845" s="3">
        <v>0.25</v>
      </c>
    </row>
    <row r="846" spans="2:13" x14ac:dyDescent="0.25">
      <c r="B846" t="s">
        <v>27</v>
      </c>
      <c r="C846" s="1" t="s">
        <v>20</v>
      </c>
      <c r="D846" s="2">
        <v>45137</v>
      </c>
      <c r="E846" s="5" t="s">
        <v>42</v>
      </c>
      <c r="F846" s="5" t="s">
        <v>59</v>
      </c>
      <c r="G846" s="5" t="s">
        <v>60</v>
      </c>
      <c r="H846" t="s">
        <v>31</v>
      </c>
      <c r="I846" s="4">
        <v>5300</v>
      </c>
      <c r="J846" s="5">
        <v>11</v>
      </c>
      <c r="K846" s="4">
        <v>58300</v>
      </c>
      <c r="L846" s="4">
        <v>17490</v>
      </c>
      <c r="M846" s="3">
        <v>0.3</v>
      </c>
    </row>
    <row r="847" spans="2:13" x14ac:dyDescent="0.25">
      <c r="B847" t="s">
        <v>27</v>
      </c>
      <c r="C847" s="1" t="s">
        <v>14</v>
      </c>
      <c r="D847" s="2">
        <v>45144</v>
      </c>
      <c r="E847" s="5" t="s">
        <v>42</v>
      </c>
      <c r="F847" s="5" t="s">
        <v>59</v>
      </c>
      <c r="G847" s="5" t="s">
        <v>60</v>
      </c>
      <c r="H847" t="s">
        <v>31</v>
      </c>
      <c r="I847" s="4">
        <v>5300</v>
      </c>
      <c r="J847" s="5">
        <v>11</v>
      </c>
      <c r="K847" s="4">
        <v>58300</v>
      </c>
      <c r="L847" s="4">
        <v>17490</v>
      </c>
      <c r="M847" s="3">
        <v>0.3</v>
      </c>
    </row>
    <row r="848" spans="2:13" x14ac:dyDescent="0.25">
      <c r="B848" t="s">
        <v>34</v>
      </c>
      <c r="C848" s="1" t="s">
        <v>14</v>
      </c>
      <c r="D848" s="2">
        <v>45151</v>
      </c>
      <c r="E848" s="5" t="s">
        <v>42</v>
      </c>
      <c r="F848" s="5" t="s">
        <v>59</v>
      </c>
      <c r="G848" s="5" t="s">
        <v>60</v>
      </c>
      <c r="H848" t="s">
        <v>33</v>
      </c>
      <c r="I848" s="4">
        <v>4600</v>
      </c>
      <c r="J848" s="5">
        <v>1</v>
      </c>
      <c r="K848" s="4">
        <v>4600</v>
      </c>
      <c r="L848" s="4">
        <v>1150</v>
      </c>
      <c r="M848" s="3">
        <v>0.25</v>
      </c>
    </row>
    <row r="849" spans="2:13" x14ac:dyDescent="0.25">
      <c r="B849" t="s">
        <v>27</v>
      </c>
      <c r="C849" s="1" t="s">
        <v>20</v>
      </c>
      <c r="D849" s="2">
        <v>45158</v>
      </c>
      <c r="E849" s="5" t="s">
        <v>42</v>
      </c>
      <c r="F849" s="5" t="s">
        <v>59</v>
      </c>
      <c r="G849" s="5" t="s">
        <v>60</v>
      </c>
      <c r="H849" t="s">
        <v>18</v>
      </c>
      <c r="I849" s="4">
        <v>8902</v>
      </c>
      <c r="J849" s="5">
        <v>17</v>
      </c>
      <c r="K849" s="4">
        <v>151334</v>
      </c>
      <c r="L849" s="4">
        <v>52966.899999999994</v>
      </c>
      <c r="M849" s="3">
        <v>0.35</v>
      </c>
    </row>
    <row r="850" spans="2:13" x14ac:dyDescent="0.25">
      <c r="B850" t="s">
        <v>13</v>
      </c>
      <c r="C850" s="1" t="s">
        <v>20</v>
      </c>
      <c r="D850" s="2">
        <v>45165</v>
      </c>
      <c r="E850" s="5" t="s">
        <v>42</v>
      </c>
      <c r="F850" s="5" t="s">
        <v>59</v>
      </c>
      <c r="G850" s="5" t="s">
        <v>60</v>
      </c>
      <c r="H850" t="s">
        <v>33</v>
      </c>
      <c r="I850" s="4">
        <v>4600</v>
      </c>
      <c r="J850" s="5">
        <v>6</v>
      </c>
      <c r="K850" s="4">
        <v>27600</v>
      </c>
      <c r="L850" s="4">
        <v>6900</v>
      </c>
      <c r="M850" s="3">
        <v>0.25</v>
      </c>
    </row>
    <row r="851" spans="2:13" x14ac:dyDescent="0.25">
      <c r="B851" t="s">
        <v>22</v>
      </c>
      <c r="C851" s="1" t="s">
        <v>20</v>
      </c>
      <c r="D851" s="2">
        <v>44766</v>
      </c>
      <c r="E851" s="5" t="s">
        <v>42</v>
      </c>
      <c r="F851" s="5" t="s">
        <v>59</v>
      </c>
      <c r="G851" s="5" t="s">
        <v>60</v>
      </c>
      <c r="H851" t="s">
        <v>31</v>
      </c>
      <c r="I851" s="4">
        <v>5300</v>
      </c>
      <c r="J851" s="5">
        <v>9</v>
      </c>
      <c r="K851" s="4">
        <v>47700</v>
      </c>
      <c r="L851" s="4">
        <v>14310</v>
      </c>
      <c r="M851" s="3">
        <v>0.3</v>
      </c>
    </row>
    <row r="852" spans="2:13" x14ac:dyDescent="0.25">
      <c r="B852" t="s">
        <v>27</v>
      </c>
      <c r="C852" s="1" t="s">
        <v>20</v>
      </c>
      <c r="D852" s="2">
        <v>44773</v>
      </c>
      <c r="E852" s="5" t="s">
        <v>42</v>
      </c>
      <c r="F852" s="5" t="s">
        <v>59</v>
      </c>
      <c r="G852" s="5" t="s">
        <v>60</v>
      </c>
      <c r="H852" t="s">
        <v>21</v>
      </c>
      <c r="I852" s="4">
        <v>1200</v>
      </c>
      <c r="J852" s="5">
        <v>3</v>
      </c>
      <c r="K852" s="4">
        <v>3600</v>
      </c>
      <c r="L852" s="4">
        <v>1080</v>
      </c>
      <c r="M852" s="3">
        <v>0.3</v>
      </c>
    </row>
    <row r="853" spans="2:13" x14ac:dyDescent="0.25">
      <c r="B853" t="s">
        <v>13</v>
      </c>
      <c r="C853" s="1" t="s">
        <v>20</v>
      </c>
      <c r="D853" s="2">
        <v>44780</v>
      </c>
      <c r="E853" s="5" t="s">
        <v>42</v>
      </c>
      <c r="F853" s="5" t="s">
        <v>59</v>
      </c>
      <c r="G853" s="5" t="s">
        <v>60</v>
      </c>
      <c r="H853" t="s">
        <v>25</v>
      </c>
      <c r="I853" s="4">
        <v>300</v>
      </c>
      <c r="J853" s="5">
        <v>6</v>
      </c>
      <c r="K853" s="4">
        <v>1800</v>
      </c>
      <c r="L853" s="4">
        <v>270</v>
      </c>
      <c r="M853" s="3">
        <v>0.15</v>
      </c>
    </row>
    <row r="854" spans="2:13" x14ac:dyDescent="0.25">
      <c r="B854" t="s">
        <v>13</v>
      </c>
      <c r="C854" s="1" t="s">
        <v>14</v>
      </c>
      <c r="D854" s="2">
        <v>44787</v>
      </c>
      <c r="E854" s="5" t="s">
        <v>42</v>
      </c>
      <c r="F854" s="5" t="s">
        <v>59</v>
      </c>
      <c r="G854" s="5" t="s">
        <v>60</v>
      </c>
      <c r="H854" t="s">
        <v>35</v>
      </c>
      <c r="I854" s="4">
        <v>4500</v>
      </c>
      <c r="J854" s="5">
        <v>6</v>
      </c>
      <c r="K854" s="4">
        <v>27000</v>
      </c>
      <c r="L854" s="4">
        <v>6750</v>
      </c>
      <c r="M854" s="3">
        <v>0.25</v>
      </c>
    </row>
    <row r="855" spans="2:13" x14ac:dyDescent="0.25">
      <c r="B855" t="s">
        <v>13</v>
      </c>
      <c r="C855" s="1" t="s">
        <v>14</v>
      </c>
      <c r="D855" s="2">
        <v>44794</v>
      </c>
      <c r="E855" s="5" t="s">
        <v>42</v>
      </c>
      <c r="F855" s="5" t="s">
        <v>59</v>
      </c>
      <c r="G855" s="5" t="s">
        <v>60</v>
      </c>
      <c r="H855" t="s">
        <v>28</v>
      </c>
      <c r="I855" s="4">
        <v>1500</v>
      </c>
      <c r="J855" s="5">
        <v>5</v>
      </c>
      <c r="K855" s="4">
        <v>7500</v>
      </c>
      <c r="L855" s="4">
        <v>3000</v>
      </c>
      <c r="M855" s="3">
        <v>0.4</v>
      </c>
    </row>
    <row r="856" spans="2:13" x14ac:dyDescent="0.25">
      <c r="B856" t="s">
        <v>13</v>
      </c>
      <c r="C856" s="1" t="s">
        <v>14</v>
      </c>
      <c r="D856" s="2">
        <v>44801</v>
      </c>
      <c r="E856" s="5" t="s">
        <v>42</v>
      </c>
      <c r="F856" s="5" t="s">
        <v>59</v>
      </c>
      <c r="G856" s="5" t="s">
        <v>60</v>
      </c>
      <c r="H856" t="s">
        <v>35</v>
      </c>
      <c r="I856" s="4">
        <v>4500</v>
      </c>
      <c r="J856" s="5">
        <v>7</v>
      </c>
      <c r="K856" s="4">
        <v>31500</v>
      </c>
      <c r="L856" s="4">
        <v>7875</v>
      </c>
      <c r="M856" s="3">
        <v>0.25</v>
      </c>
    </row>
    <row r="857" spans="2:13" x14ac:dyDescent="0.25">
      <c r="B857" t="s">
        <v>13</v>
      </c>
      <c r="C857" s="1" t="s">
        <v>20</v>
      </c>
      <c r="D857" s="2">
        <v>44808</v>
      </c>
      <c r="E857" s="5" t="s">
        <v>42</v>
      </c>
      <c r="F857" s="5" t="s">
        <v>59</v>
      </c>
      <c r="G857" s="5" t="s">
        <v>60</v>
      </c>
      <c r="H857" t="s">
        <v>32</v>
      </c>
      <c r="I857" s="4">
        <v>3200</v>
      </c>
      <c r="J857" s="5">
        <v>7</v>
      </c>
      <c r="K857" s="4">
        <v>22400</v>
      </c>
      <c r="L857" s="4">
        <v>4480</v>
      </c>
      <c r="M857" s="3">
        <v>0.2</v>
      </c>
    </row>
    <row r="858" spans="2:13" x14ac:dyDescent="0.25">
      <c r="B858" t="s">
        <v>13</v>
      </c>
      <c r="C858" s="1" t="s">
        <v>20</v>
      </c>
      <c r="D858" s="2">
        <v>44815</v>
      </c>
      <c r="E858" s="5" t="s">
        <v>42</v>
      </c>
      <c r="F858" s="5" t="s">
        <v>59</v>
      </c>
      <c r="G858" s="5" t="s">
        <v>60</v>
      </c>
      <c r="H858" t="s">
        <v>28</v>
      </c>
      <c r="I858" s="4">
        <v>1500</v>
      </c>
      <c r="J858" s="5">
        <v>9</v>
      </c>
      <c r="K858" s="4">
        <v>13500</v>
      </c>
      <c r="L858" s="4">
        <v>5400</v>
      </c>
      <c r="M858" s="3">
        <v>0.4</v>
      </c>
    </row>
    <row r="859" spans="2:13" x14ac:dyDescent="0.25">
      <c r="B859" t="s">
        <v>27</v>
      </c>
      <c r="C859" s="1" t="s">
        <v>20</v>
      </c>
      <c r="D859" s="2">
        <v>44822</v>
      </c>
      <c r="E859" s="5" t="s">
        <v>42</v>
      </c>
      <c r="F859" s="5" t="s">
        <v>59</v>
      </c>
      <c r="G859" s="5" t="s">
        <v>60</v>
      </c>
      <c r="H859" t="s">
        <v>19</v>
      </c>
      <c r="I859" s="4">
        <v>500</v>
      </c>
      <c r="J859" s="5">
        <v>2</v>
      </c>
      <c r="K859" s="4">
        <v>1000</v>
      </c>
      <c r="L859" s="4">
        <v>250</v>
      </c>
      <c r="M859" s="3">
        <v>0.25</v>
      </c>
    </row>
    <row r="860" spans="2:13" x14ac:dyDescent="0.25">
      <c r="B860" t="s">
        <v>13</v>
      </c>
      <c r="C860" s="1" t="s">
        <v>14</v>
      </c>
      <c r="D860" s="2">
        <v>44829</v>
      </c>
      <c r="E860" s="5" t="s">
        <v>42</v>
      </c>
      <c r="F860" s="5" t="s">
        <v>59</v>
      </c>
      <c r="G860" s="5" t="s">
        <v>60</v>
      </c>
      <c r="H860" t="s">
        <v>19</v>
      </c>
      <c r="I860" s="4">
        <v>500</v>
      </c>
      <c r="J860" s="5">
        <v>9</v>
      </c>
      <c r="K860" s="4">
        <v>4500</v>
      </c>
      <c r="L860" s="4">
        <v>1125</v>
      </c>
      <c r="M860" s="3">
        <v>0.25</v>
      </c>
    </row>
    <row r="861" spans="2:13" x14ac:dyDescent="0.25">
      <c r="B861" t="s">
        <v>13</v>
      </c>
      <c r="C861" s="1" t="s">
        <v>20</v>
      </c>
      <c r="D861" s="2">
        <v>44836</v>
      </c>
      <c r="E861" s="5" t="s">
        <v>42</v>
      </c>
      <c r="F861" s="5" t="s">
        <v>59</v>
      </c>
      <c r="G861" s="5" t="s">
        <v>60</v>
      </c>
      <c r="H861" t="s">
        <v>31</v>
      </c>
      <c r="I861" s="4">
        <v>5300</v>
      </c>
      <c r="J861" s="5">
        <v>4</v>
      </c>
      <c r="K861" s="4">
        <v>21200</v>
      </c>
      <c r="L861" s="4">
        <v>6360</v>
      </c>
      <c r="M861" s="3">
        <v>0.3</v>
      </c>
    </row>
    <row r="862" spans="2:13" x14ac:dyDescent="0.25">
      <c r="B862" t="s">
        <v>27</v>
      </c>
      <c r="C862" s="1" t="s">
        <v>20</v>
      </c>
      <c r="D862" s="2">
        <v>44843</v>
      </c>
      <c r="E862" s="5" t="s">
        <v>42</v>
      </c>
      <c r="F862" s="5" t="s">
        <v>59</v>
      </c>
      <c r="G862" s="5" t="s">
        <v>60</v>
      </c>
      <c r="H862" t="s">
        <v>33</v>
      </c>
      <c r="I862" s="4">
        <v>4600</v>
      </c>
      <c r="J862" s="5">
        <v>5</v>
      </c>
      <c r="K862" s="4">
        <v>23000</v>
      </c>
      <c r="L862" s="4">
        <v>5750</v>
      </c>
      <c r="M862" s="3">
        <v>0.25</v>
      </c>
    </row>
    <row r="863" spans="2:13" x14ac:dyDescent="0.25">
      <c r="B863" t="s">
        <v>27</v>
      </c>
      <c r="C863" s="1" t="s">
        <v>20</v>
      </c>
      <c r="D863" s="2">
        <v>44850</v>
      </c>
      <c r="E863" s="5" t="s">
        <v>42</v>
      </c>
      <c r="F863" s="5" t="s">
        <v>59</v>
      </c>
      <c r="G863" s="5" t="s">
        <v>60</v>
      </c>
      <c r="H863" t="s">
        <v>33</v>
      </c>
      <c r="I863" s="4">
        <v>4600</v>
      </c>
      <c r="J863" s="5">
        <v>11</v>
      </c>
      <c r="K863" s="4">
        <v>50600</v>
      </c>
      <c r="L863" s="4">
        <v>12650</v>
      </c>
      <c r="M863" s="3">
        <v>0.25</v>
      </c>
    </row>
    <row r="864" spans="2:13" x14ac:dyDescent="0.25">
      <c r="B864" t="s">
        <v>13</v>
      </c>
      <c r="C864" s="1" t="s">
        <v>20</v>
      </c>
      <c r="D864" s="2">
        <v>44857</v>
      </c>
      <c r="E864" s="5" t="s">
        <v>42</v>
      </c>
      <c r="F864" s="5" t="s">
        <v>59</v>
      </c>
      <c r="G864" s="5" t="s">
        <v>60</v>
      </c>
      <c r="H864" t="s">
        <v>21</v>
      </c>
      <c r="I864" s="4">
        <v>1200</v>
      </c>
      <c r="J864" s="5">
        <v>6</v>
      </c>
      <c r="K864" s="4">
        <v>7200</v>
      </c>
      <c r="L864" s="4">
        <v>2160</v>
      </c>
      <c r="M864" s="3">
        <v>0.3</v>
      </c>
    </row>
    <row r="865" spans="2:13" x14ac:dyDescent="0.25">
      <c r="B865" t="s">
        <v>13</v>
      </c>
      <c r="C865" s="1" t="s">
        <v>14</v>
      </c>
      <c r="D865" s="2">
        <v>44864</v>
      </c>
      <c r="E865" s="5" t="s">
        <v>42</v>
      </c>
      <c r="F865" s="5" t="s">
        <v>59</v>
      </c>
      <c r="G865" s="5" t="s">
        <v>60</v>
      </c>
      <c r="H865" t="s">
        <v>32</v>
      </c>
      <c r="I865" s="4">
        <v>3200</v>
      </c>
      <c r="J865" s="5">
        <v>1</v>
      </c>
      <c r="K865" s="4">
        <v>3200</v>
      </c>
      <c r="L865" s="4">
        <v>640</v>
      </c>
      <c r="M865" s="3">
        <v>0.2</v>
      </c>
    </row>
    <row r="866" spans="2:13" x14ac:dyDescent="0.25">
      <c r="B866" t="s">
        <v>13</v>
      </c>
      <c r="C866" s="1" t="s">
        <v>14</v>
      </c>
      <c r="D866" s="2">
        <v>44871</v>
      </c>
      <c r="E866" s="5" t="s">
        <v>42</v>
      </c>
      <c r="F866" s="5" t="s">
        <v>59</v>
      </c>
      <c r="G866" s="5" t="s">
        <v>60</v>
      </c>
      <c r="H866" t="s">
        <v>31</v>
      </c>
      <c r="I866" s="4">
        <v>5300</v>
      </c>
      <c r="J866" s="5">
        <v>12</v>
      </c>
      <c r="K866" s="4">
        <v>63600</v>
      </c>
      <c r="L866" s="4">
        <v>19080</v>
      </c>
      <c r="M866" s="3">
        <v>0.3</v>
      </c>
    </row>
    <row r="867" spans="2:13" x14ac:dyDescent="0.25">
      <c r="B867" t="s">
        <v>27</v>
      </c>
      <c r="C867" s="1" t="s">
        <v>20</v>
      </c>
      <c r="D867" s="2">
        <v>44878</v>
      </c>
      <c r="E867" s="5" t="s">
        <v>42</v>
      </c>
      <c r="F867" s="5" t="s">
        <v>59</v>
      </c>
      <c r="G867" s="5" t="s">
        <v>60</v>
      </c>
      <c r="H867" t="s">
        <v>19</v>
      </c>
      <c r="I867" s="4">
        <v>500</v>
      </c>
      <c r="J867" s="5">
        <v>5</v>
      </c>
      <c r="K867" s="4">
        <v>2500</v>
      </c>
      <c r="L867" s="4">
        <v>625</v>
      </c>
      <c r="M867" s="3">
        <v>0.25</v>
      </c>
    </row>
    <row r="868" spans="2:13" x14ac:dyDescent="0.25">
      <c r="B868" t="s">
        <v>34</v>
      </c>
      <c r="C868" s="1" t="s">
        <v>20</v>
      </c>
      <c r="D868" s="2">
        <v>44885</v>
      </c>
      <c r="E868" s="5" t="s">
        <v>42</v>
      </c>
      <c r="F868" s="5" t="s">
        <v>59</v>
      </c>
      <c r="G868" s="5" t="s">
        <v>60</v>
      </c>
      <c r="H868" t="s">
        <v>23</v>
      </c>
      <c r="I868" s="4">
        <v>5130</v>
      </c>
      <c r="J868" s="5">
        <v>7</v>
      </c>
      <c r="K868" s="4">
        <v>35910</v>
      </c>
      <c r="L868" s="4">
        <v>14364</v>
      </c>
      <c r="M868" s="3">
        <v>0.4</v>
      </c>
    </row>
    <row r="869" spans="2:13" x14ac:dyDescent="0.25">
      <c r="B869" t="s">
        <v>13</v>
      </c>
      <c r="C869" s="1" t="s">
        <v>14</v>
      </c>
      <c r="D869" s="2">
        <v>44892</v>
      </c>
      <c r="E869" s="5" t="s">
        <v>42</v>
      </c>
      <c r="F869" s="5" t="s">
        <v>59</v>
      </c>
      <c r="G869" s="5" t="s">
        <v>60</v>
      </c>
      <c r="H869" t="s">
        <v>28</v>
      </c>
      <c r="I869" s="4">
        <v>1500</v>
      </c>
      <c r="J869" s="5">
        <v>5</v>
      </c>
      <c r="K869" s="4">
        <v>7500</v>
      </c>
      <c r="L869" s="4">
        <v>3000</v>
      </c>
      <c r="M869" s="3">
        <v>0.4</v>
      </c>
    </row>
    <row r="870" spans="2:13" x14ac:dyDescent="0.25">
      <c r="B870" t="s">
        <v>27</v>
      </c>
      <c r="C870" s="1" t="s">
        <v>20</v>
      </c>
      <c r="D870" s="2">
        <v>44899</v>
      </c>
      <c r="E870" s="5" t="s">
        <v>42</v>
      </c>
      <c r="F870" s="5" t="s">
        <v>59</v>
      </c>
      <c r="G870" s="5" t="s">
        <v>60</v>
      </c>
      <c r="H870" t="s">
        <v>31</v>
      </c>
      <c r="I870" s="4">
        <v>5300</v>
      </c>
      <c r="J870" s="5">
        <v>10</v>
      </c>
      <c r="K870" s="4">
        <v>53000</v>
      </c>
      <c r="L870" s="4">
        <v>15900</v>
      </c>
      <c r="M870" s="3">
        <v>0.3</v>
      </c>
    </row>
    <row r="871" spans="2:13" x14ac:dyDescent="0.25">
      <c r="B871" t="s">
        <v>13</v>
      </c>
      <c r="C871" s="1" t="s">
        <v>20</v>
      </c>
      <c r="D871" s="2">
        <v>44906</v>
      </c>
      <c r="E871" s="5" t="s">
        <v>42</v>
      </c>
      <c r="F871" s="5" t="s">
        <v>59</v>
      </c>
      <c r="G871" s="5" t="s">
        <v>60</v>
      </c>
      <c r="H871" t="s">
        <v>29</v>
      </c>
      <c r="I871" s="4">
        <v>5340</v>
      </c>
      <c r="J871" s="5">
        <v>8</v>
      </c>
      <c r="K871" s="4">
        <v>42720</v>
      </c>
      <c r="L871" s="4">
        <v>12816</v>
      </c>
      <c r="M871" s="3">
        <v>0.3</v>
      </c>
    </row>
    <row r="872" spans="2:13" x14ac:dyDescent="0.25">
      <c r="B872" t="s">
        <v>24</v>
      </c>
      <c r="C872" s="1" t="s">
        <v>20</v>
      </c>
      <c r="D872" s="2">
        <v>44913</v>
      </c>
      <c r="E872" s="5" t="s">
        <v>42</v>
      </c>
      <c r="F872" s="5" t="s">
        <v>59</v>
      </c>
      <c r="G872" s="5" t="s">
        <v>60</v>
      </c>
      <c r="H872" t="s">
        <v>31</v>
      </c>
      <c r="I872" s="4">
        <v>5300</v>
      </c>
      <c r="J872" s="5">
        <v>6</v>
      </c>
      <c r="K872" s="4">
        <v>31800</v>
      </c>
      <c r="L872" s="4">
        <v>9540</v>
      </c>
      <c r="M872" s="3">
        <v>0.3</v>
      </c>
    </row>
    <row r="873" spans="2:13" x14ac:dyDescent="0.25">
      <c r="B873" t="s">
        <v>27</v>
      </c>
      <c r="C873" s="1" t="s">
        <v>14</v>
      </c>
      <c r="D873" s="2">
        <v>44920</v>
      </c>
      <c r="E873" s="5" t="s">
        <v>42</v>
      </c>
      <c r="F873" s="5" t="s">
        <v>59</v>
      </c>
      <c r="G873" s="5" t="s">
        <v>60</v>
      </c>
      <c r="H873" t="s">
        <v>19</v>
      </c>
      <c r="I873" s="4">
        <v>500</v>
      </c>
      <c r="J873" s="5">
        <v>5</v>
      </c>
      <c r="K873" s="4">
        <v>2500</v>
      </c>
      <c r="L873" s="4">
        <v>625</v>
      </c>
      <c r="M873" s="3">
        <v>0.25</v>
      </c>
    </row>
    <row r="874" spans="2:13" x14ac:dyDescent="0.25">
      <c r="B874" t="s">
        <v>13</v>
      </c>
      <c r="C874" s="1" t="s">
        <v>20</v>
      </c>
      <c r="D874" s="2">
        <v>44927</v>
      </c>
      <c r="E874" s="5" t="s">
        <v>42</v>
      </c>
      <c r="F874" s="5" t="s">
        <v>59</v>
      </c>
      <c r="G874" s="5" t="s">
        <v>60</v>
      </c>
      <c r="H874" t="s">
        <v>18</v>
      </c>
      <c r="I874" s="4">
        <v>8902</v>
      </c>
      <c r="J874" s="5">
        <v>11</v>
      </c>
      <c r="K874" s="4">
        <v>97922</v>
      </c>
      <c r="L874" s="4">
        <v>34272.699999999997</v>
      </c>
      <c r="M874" s="3">
        <v>0.35</v>
      </c>
    </row>
    <row r="875" spans="2:13" x14ac:dyDescent="0.25">
      <c r="B875" t="s">
        <v>24</v>
      </c>
      <c r="C875" s="1" t="s">
        <v>20</v>
      </c>
      <c r="D875" s="2">
        <v>44934</v>
      </c>
      <c r="E875" s="5" t="s">
        <v>42</v>
      </c>
      <c r="F875" s="5" t="s">
        <v>59</v>
      </c>
      <c r="G875" s="5" t="s">
        <v>60</v>
      </c>
      <c r="H875" t="s">
        <v>29</v>
      </c>
      <c r="I875" s="4">
        <v>5340</v>
      </c>
      <c r="J875" s="5">
        <v>5</v>
      </c>
      <c r="K875" s="4">
        <v>26700</v>
      </c>
      <c r="L875" s="4">
        <v>8010</v>
      </c>
      <c r="M875" s="3">
        <v>0.3</v>
      </c>
    </row>
    <row r="876" spans="2:13" x14ac:dyDescent="0.25">
      <c r="B876" t="s">
        <v>24</v>
      </c>
      <c r="C876" s="1" t="s">
        <v>14</v>
      </c>
      <c r="D876" s="2">
        <v>44941</v>
      </c>
      <c r="E876" s="5" t="s">
        <v>42</v>
      </c>
      <c r="F876" s="5" t="s">
        <v>59</v>
      </c>
      <c r="G876" s="5" t="s">
        <v>60</v>
      </c>
      <c r="H876" t="s">
        <v>25</v>
      </c>
      <c r="I876" s="4">
        <v>300</v>
      </c>
      <c r="J876" s="5">
        <v>3</v>
      </c>
      <c r="K876" s="4">
        <v>900</v>
      </c>
      <c r="L876" s="4">
        <v>135</v>
      </c>
      <c r="M876" s="3">
        <v>0.15</v>
      </c>
    </row>
    <row r="877" spans="2:13" x14ac:dyDescent="0.25">
      <c r="B877" t="s">
        <v>13</v>
      </c>
      <c r="C877" s="1" t="s">
        <v>14</v>
      </c>
      <c r="D877" s="2">
        <v>44948</v>
      </c>
      <c r="E877" s="5" t="s">
        <v>42</v>
      </c>
      <c r="F877" s="5" t="s">
        <v>59</v>
      </c>
      <c r="G877" s="5" t="s">
        <v>60</v>
      </c>
      <c r="H877" t="s">
        <v>32</v>
      </c>
      <c r="I877" s="4">
        <v>3200</v>
      </c>
      <c r="J877" s="5">
        <v>3</v>
      </c>
      <c r="K877" s="4">
        <v>9600</v>
      </c>
      <c r="L877" s="4">
        <v>1920</v>
      </c>
      <c r="M877" s="3">
        <v>0.2</v>
      </c>
    </row>
    <row r="878" spans="2:13" x14ac:dyDescent="0.25">
      <c r="B878" t="s">
        <v>34</v>
      </c>
      <c r="C878" s="1" t="s">
        <v>20</v>
      </c>
      <c r="D878" s="2">
        <v>44955</v>
      </c>
      <c r="E878" s="5" t="s">
        <v>42</v>
      </c>
      <c r="F878" s="5" t="s">
        <v>59</v>
      </c>
      <c r="G878" s="5" t="s">
        <v>60</v>
      </c>
      <c r="H878" t="s">
        <v>31</v>
      </c>
      <c r="I878" s="4">
        <v>5300</v>
      </c>
      <c r="J878" s="5">
        <v>1</v>
      </c>
      <c r="K878" s="4">
        <v>5300</v>
      </c>
      <c r="L878" s="4">
        <v>1590</v>
      </c>
      <c r="M878" s="3">
        <v>0.3</v>
      </c>
    </row>
    <row r="879" spans="2:13" x14ac:dyDescent="0.25">
      <c r="B879" t="s">
        <v>27</v>
      </c>
      <c r="C879" s="1" t="s">
        <v>14</v>
      </c>
      <c r="D879" s="2">
        <v>44962</v>
      </c>
      <c r="E879" s="5" t="s">
        <v>42</v>
      </c>
      <c r="F879" s="5" t="s">
        <v>59</v>
      </c>
      <c r="G879" s="5" t="s">
        <v>60</v>
      </c>
      <c r="H879" t="s">
        <v>30</v>
      </c>
      <c r="I879" s="4">
        <v>3400</v>
      </c>
      <c r="J879" s="5">
        <v>1</v>
      </c>
      <c r="K879" s="4">
        <v>3400</v>
      </c>
      <c r="L879" s="4">
        <v>1190</v>
      </c>
      <c r="M879" s="3">
        <v>0.35</v>
      </c>
    </row>
    <row r="880" spans="2:13" x14ac:dyDescent="0.25">
      <c r="B880" t="s">
        <v>13</v>
      </c>
      <c r="C880" s="1" t="s">
        <v>20</v>
      </c>
      <c r="D880" s="2">
        <v>44969</v>
      </c>
      <c r="E880" s="5" t="s">
        <v>42</v>
      </c>
      <c r="F880" s="5" t="s">
        <v>59</v>
      </c>
      <c r="G880" s="5" t="s">
        <v>60</v>
      </c>
      <c r="H880" t="s">
        <v>32</v>
      </c>
      <c r="I880" s="4">
        <v>3200</v>
      </c>
      <c r="J880" s="5">
        <v>7</v>
      </c>
      <c r="K880" s="4">
        <v>22400</v>
      </c>
      <c r="L880" s="4">
        <v>4480</v>
      </c>
      <c r="M880" s="3">
        <v>0.2</v>
      </c>
    </row>
    <row r="881" spans="2:13" x14ac:dyDescent="0.25">
      <c r="B881" t="s">
        <v>13</v>
      </c>
      <c r="C881" s="1" t="s">
        <v>20</v>
      </c>
      <c r="D881" s="2">
        <v>44976</v>
      </c>
      <c r="E881" s="5" t="s">
        <v>42</v>
      </c>
      <c r="F881" s="5" t="s">
        <v>59</v>
      </c>
      <c r="G881" s="5" t="s">
        <v>60</v>
      </c>
      <c r="H881" t="s">
        <v>19</v>
      </c>
      <c r="I881" s="4">
        <v>500</v>
      </c>
      <c r="J881" s="5">
        <v>5</v>
      </c>
      <c r="K881" s="4">
        <v>2500</v>
      </c>
      <c r="L881" s="4">
        <v>625</v>
      </c>
      <c r="M881" s="3">
        <v>0.25</v>
      </c>
    </row>
    <row r="882" spans="2:13" x14ac:dyDescent="0.25">
      <c r="B882" t="s">
        <v>13</v>
      </c>
      <c r="C882" s="1" t="s">
        <v>20</v>
      </c>
      <c r="D882" s="2">
        <v>44983</v>
      </c>
      <c r="E882" s="5" t="s">
        <v>42</v>
      </c>
      <c r="F882" s="5" t="s">
        <v>59</v>
      </c>
      <c r="G882" s="5" t="s">
        <v>60</v>
      </c>
      <c r="H882" t="s">
        <v>33</v>
      </c>
      <c r="I882" s="4">
        <v>4600</v>
      </c>
      <c r="J882" s="5">
        <v>12</v>
      </c>
      <c r="K882" s="4">
        <v>55200</v>
      </c>
      <c r="L882" s="4">
        <v>13800</v>
      </c>
      <c r="M882" s="3">
        <v>0.25</v>
      </c>
    </row>
    <row r="883" spans="2:13" x14ac:dyDescent="0.25">
      <c r="B883" t="s">
        <v>24</v>
      </c>
      <c r="C883" s="1" t="s">
        <v>20</v>
      </c>
      <c r="D883" s="2">
        <v>44990</v>
      </c>
      <c r="E883" s="5" t="s">
        <v>42</v>
      </c>
      <c r="F883" s="5" t="s">
        <v>59</v>
      </c>
      <c r="G883" s="5" t="s">
        <v>60</v>
      </c>
      <c r="H883" t="s">
        <v>23</v>
      </c>
      <c r="I883" s="4">
        <v>5130</v>
      </c>
      <c r="J883" s="5">
        <v>7</v>
      </c>
      <c r="K883" s="4">
        <v>35910</v>
      </c>
      <c r="L883" s="4">
        <v>14364</v>
      </c>
      <c r="M883" s="3">
        <v>0.4</v>
      </c>
    </row>
    <row r="884" spans="2:13" x14ac:dyDescent="0.25">
      <c r="B884" t="s">
        <v>13</v>
      </c>
      <c r="C884" s="1" t="s">
        <v>20</v>
      </c>
      <c r="D884" s="2">
        <v>44997</v>
      </c>
      <c r="E884" s="5" t="s">
        <v>42</v>
      </c>
      <c r="F884" s="5" t="s">
        <v>59</v>
      </c>
      <c r="G884" s="5" t="s">
        <v>60</v>
      </c>
      <c r="H884" t="s">
        <v>18</v>
      </c>
      <c r="I884" s="4">
        <v>8902</v>
      </c>
      <c r="J884" s="5">
        <v>10</v>
      </c>
      <c r="K884" s="4">
        <v>89020</v>
      </c>
      <c r="L884" s="4">
        <v>31156.999999999996</v>
      </c>
      <c r="M884" s="3">
        <v>0.35</v>
      </c>
    </row>
    <row r="885" spans="2:13" x14ac:dyDescent="0.25">
      <c r="B885" t="s">
        <v>27</v>
      </c>
      <c r="C885" s="1" t="s">
        <v>20</v>
      </c>
      <c r="D885" s="2">
        <v>45004</v>
      </c>
      <c r="E885" s="5" t="s">
        <v>42</v>
      </c>
      <c r="F885" s="5" t="s">
        <v>59</v>
      </c>
      <c r="G885" s="5" t="s">
        <v>60</v>
      </c>
      <c r="H885" t="s">
        <v>18</v>
      </c>
      <c r="I885" s="4">
        <v>8902</v>
      </c>
      <c r="J885" s="5">
        <v>9</v>
      </c>
      <c r="K885" s="4">
        <v>80118</v>
      </c>
      <c r="L885" s="4">
        <v>28041.3</v>
      </c>
      <c r="M885" s="3">
        <v>0.35</v>
      </c>
    </row>
    <row r="886" spans="2:13" x14ac:dyDescent="0.25">
      <c r="B886" t="s">
        <v>27</v>
      </c>
      <c r="C886" s="1" t="s">
        <v>20</v>
      </c>
      <c r="D886" s="2">
        <v>45011</v>
      </c>
      <c r="E886" s="5" t="s">
        <v>42</v>
      </c>
      <c r="F886" s="5" t="s">
        <v>59</v>
      </c>
      <c r="G886" s="5" t="s">
        <v>60</v>
      </c>
      <c r="H886" t="s">
        <v>18</v>
      </c>
      <c r="I886" s="4">
        <v>8902</v>
      </c>
      <c r="J886" s="5">
        <v>9</v>
      </c>
      <c r="K886" s="4">
        <v>80118</v>
      </c>
      <c r="L886" s="4">
        <v>28041.3</v>
      </c>
      <c r="M886" s="3">
        <v>0.35</v>
      </c>
    </row>
    <row r="887" spans="2:13" x14ac:dyDescent="0.25">
      <c r="B887" t="s">
        <v>27</v>
      </c>
      <c r="C887" s="1" t="s">
        <v>20</v>
      </c>
      <c r="D887" s="2">
        <v>45018</v>
      </c>
      <c r="E887" s="5" t="s">
        <v>42</v>
      </c>
      <c r="F887" s="5" t="s">
        <v>59</v>
      </c>
      <c r="G887" s="5" t="s">
        <v>60</v>
      </c>
      <c r="H887" t="s">
        <v>19</v>
      </c>
      <c r="I887" s="4">
        <v>500</v>
      </c>
      <c r="J887" s="5">
        <v>6</v>
      </c>
      <c r="K887" s="4">
        <v>3000</v>
      </c>
      <c r="L887" s="4">
        <v>750</v>
      </c>
      <c r="M887" s="3">
        <v>0.25</v>
      </c>
    </row>
    <row r="888" spans="2:13" x14ac:dyDescent="0.25">
      <c r="B888" t="s">
        <v>34</v>
      </c>
      <c r="C888" s="1" t="s">
        <v>20</v>
      </c>
      <c r="D888" s="2">
        <v>45025</v>
      </c>
      <c r="E888" s="5" t="s">
        <v>42</v>
      </c>
      <c r="F888" s="5" t="s">
        <v>59</v>
      </c>
      <c r="G888" s="5" t="s">
        <v>60</v>
      </c>
      <c r="H888" t="s">
        <v>18</v>
      </c>
      <c r="I888" s="4">
        <v>8902</v>
      </c>
      <c r="J888" s="5">
        <v>6</v>
      </c>
      <c r="K888" s="4">
        <v>53412</v>
      </c>
      <c r="L888" s="4">
        <v>18694.199999999997</v>
      </c>
      <c r="M888" s="3">
        <v>0.35</v>
      </c>
    </row>
    <row r="889" spans="2:13" x14ac:dyDescent="0.25">
      <c r="B889" t="s">
        <v>13</v>
      </c>
      <c r="C889" s="1" t="s">
        <v>20</v>
      </c>
      <c r="D889" s="2">
        <v>45032</v>
      </c>
      <c r="E889" s="5" t="s">
        <v>42</v>
      </c>
      <c r="F889" s="5" t="s">
        <v>59</v>
      </c>
      <c r="G889" s="5" t="s">
        <v>60</v>
      </c>
      <c r="H889" t="s">
        <v>21</v>
      </c>
      <c r="I889" s="4">
        <v>1200</v>
      </c>
      <c r="J889" s="5">
        <v>8</v>
      </c>
      <c r="K889" s="4">
        <v>9600</v>
      </c>
      <c r="L889" s="4">
        <v>2880</v>
      </c>
      <c r="M889" s="3">
        <v>0.3</v>
      </c>
    </row>
    <row r="890" spans="2:13" x14ac:dyDescent="0.25">
      <c r="B890" t="s">
        <v>13</v>
      </c>
      <c r="C890" s="1" t="s">
        <v>20</v>
      </c>
      <c r="D890" s="2">
        <v>45039</v>
      </c>
      <c r="E890" s="5" t="s">
        <v>42</v>
      </c>
      <c r="F890" s="5" t="s">
        <v>59</v>
      </c>
      <c r="G890" s="5" t="s">
        <v>60</v>
      </c>
      <c r="H890" t="s">
        <v>28</v>
      </c>
      <c r="I890" s="4">
        <v>1500</v>
      </c>
      <c r="J890" s="5">
        <v>5</v>
      </c>
      <c r="K890" s="4">
        <v>7500</v>
      </c>
      <c r="L890" s="4">
        <v>3000</v>
      </c>
      <c r="M890" s="3">
        <v>0.4</v>
      </c>
    </row>
    <row r="891" spans="2:13" x14ac:dyDescent="0.25">
      <c r="B891" t="s">
        <v>24</v>
      </c>
      <c r="C891" s="1" t="s">
        <v>20</v>
      </c>
      <c r="D891" s="2">
        <v>45046</v>
      </c>
      <c r="E891" s="5" t="s">
        <v>42</v>
      </c>
      <c r="F891" s="5" t="s">
        <v>59</v>
      </c>
      <c r="G891" s="5" t="s">
        <v>60</v>
      </c>
      <c r="H891" t="s">
        <v>29</v>
      </c>
      <c r="I891" s="4">
        <v>5340</v>
      </c>
      <c r="J891" s="5">
        <v>9</v>
      </c>
      <c r="K891" s="4">
        <v>48060</v>
      </c>
      <c r="L891" s="4">
        <v>14418</v>
      </c>
      <c r="M891" s="3">
        <v>0.3</v>
      </c>
    </row>
    <row r="892" spans="2:13" x14ac:dyDescent="0.25">
      <c r="B892" t="s">
        <v>24</v>
      </c>
      <c r="C892" s="1" t="s">
        <v>20</v>
      </c>
      <c r="D892" s="2">
        <v>45053</v>
      </c>
      <c r="E892" s="5" t="s">
        <v>42</v>
      </c>
      <c r="F892" s="5" t="s">
        <v>59</v>
      </c>
      <c r="G892" s="5" t="s">
        <v>60</v>
      </c>
      <c r="H892" t="s">
        <v>32</v>
      </c>
      <c r="I892" s="4">
        <v>3200</v>
      </c>
      <c r="J892" s="5">
        <v>2</v>
      </c>
      <c r="K892" s="4">
        <v>6400</v>
      </c>
      <c r="L892" s="4">
        <v>1280</v>
      </c>
      <c r="M892" s="3">
        <v>0.2</v>
      </c>
    </row>
    <row r="893" spans="2:13" x14ac:dyDescent="0.25">
      <c r="B893" t="s">
        <v>13</v>
      </c>
      <c r="C893" s="1" t="s">
        <v>14</v>
      </c>
      <c r="D893" s="2">
        <v>45060</v>
      </c>
      <c r="E893" s="5" t="s">
        <v>42</v>
      </c>
      <c r="F893" s="5" t="s">
        <v>59</v>
      </c>
      <c r="G893" s="5" t="s">
        <v>60</v>
      </c>
      <c r="H893" t="s">
        <v>31</v>
      </c>
      <c r="I893" s="4">
        <v>5300</v>
      </c>
      <c r="J893" s="5">
        <v>2</v>
      </c>
      <c r="K893" s="4">
        <v>10600</v>
      </c>
      <c r="L893" s="4">
        <v>3180</v>
      </c>
      <c r="M893" s="3">
        <v>0.3</v>
      </c>
    </row>
    <row r="894" spans="2:13" x14ac:dyDescent="0.25">
      <c r="B894" t="s">
        <v>24</v>
      </c>
      <c r="C894" s="1" t="s">
        <v>20</v>
      </c>
      <c r="D894" s="2">
        <v>45067</v>
      </c>
      <c r="E894" s="5" t="s">
        <v>42</v>
      </c>
      <c r="F894" s="5" t="s">
        <v>59</v>
      </c>
      <c r="G894" s="5" t="s">
        <v>60</v>
      </c>
      <c r="H894" t="s">
        <v>28</v>
      </c>
      <c r="I894" s="4">
        <v>1500</v>
      </c>
      <c r="J894" s="5">
        <v>11</v>
      </c>
      <c r="K894" s="4">
        <v>16500</v>
      </c>
      <c r="L894" s="4">
        <v>6600</v>
      </c>
      <c r="M894" s="3">
        <v>0.4</v>
      </c>
    </row>
    <row r="895" spans="2:13" x14ac:dyDescent="0.25">
      <c r="B895" t="s">
        <v>22</v>
      </c>
      <c r="C895" s="1" t="s">
        <v>20</v>
      </c>
      <c r="D895" s="2">
        <v>45074</v>
      </c>
      <c r="E895" s="5" t="s">
        <v>42</v>
      </c>
      <c r="F895" s="5" t="s">
        <v>59</v>
      </c>
      <c r="G895" s="5" t="s">
        <v>60</v>
      </c>
      <c r="H895" t="s">
        <v>33</v>
      </c>
      <c r="I895" s="4">
        <v>4600</v>
      </c>
      <c r="J895" s="5">
        <v>9</v>
      </c>
      <c r="K895" s="4">
        <v>41400</v>
      </c>
      <c r="L895" s="4">
        <v>10350</v>
      </c>
      <c r="M895" s="3">
        <v>0.25</v>
      </c>
    </row>
    <row r="896" spans="2:13" x14ac:dyDescent="0.25">
      <c r="B896" t="s">
        <v>27</v>
      </c>
      <c r="C896" s="1" t="s">
        <v>20</v>
      </c>
      <c r="D896" s="2">
        <v>45081</v>
      </c>
      <c r="E896" s="5" t="s">
        <v>42</v>
      </c>
      <c r="F896" s="5" t="s">
        <v>59</v>
      </c>
      <c r="G896" s="5" t="s">
        <v>60</v>
      </c>
      <c r="H896" t="s">
        <v>26</v>
      </c>
      <c r="I896" s="4">
        <v>1700</v>
      </c>
      <c r="J896" s="5">
        <v>6</v>
      </c>
      <c r="K896" s="4">
        <v>10200</v>
      </c>
      <c r="L896" s="4">
        <v>5100</v>
      </c>
      <c r="M896" s="3">
        <v>0.5</v>
      </c>
    </row>
    <row r="897" spans="2:13" x14ac:dyDescent="0.25">
      <c r="B897" t="s">
        <v>27</v>
      </c>
      <c r="C897" s="1" t="s">
        <v>14</v>
      </c>
      <c r="D897" s="2">
        <v>45088</v>
      </c>
      <c r="E897" s="5" t="s">
        <v>42</v>
      </c>
      <c r="F897" s="5" t="s">
        <v>59</v>
      </c>
      <c r="G897" s="5" t="s">
        <v>60</v>
      </c>
      <c r="H897" t="s">
        <v>19</v>
      </c>
      <c r="I897" s="4">
        <v>500</v>
      </c>
      <c r="J897" s="5">
        <v>7</v>
      </c>
      <c r="K897" s="4">
        <v>3500</v>
      </c>
      <c r="L897" s="4">
        <v>875</v>
      </c>
      <c r="M897" s="3">
        <v>0.25</v>
      </c>
    </row>
    <row r="898" spans="2:13" x14ac:dyDescent="0.25">
      <c r="B898" t="s">
        <v>13</v>
      </c>
      <c r="C898" s="1" t="s">
        <v>20</v>
      </c>
      <c r="D898" s="2">
        <v>45095</v>
      </c>
      <c r="E898" s="5" t="s">
        <v>42</v>
      </c>
      <c r="F898" s="5" t="s">
        <v>59</v>
      </c>
      <c r="G898" s="5" t="s">
        <v>60</v>
      </c>
      <c r="H898" t="s">
        <v>25</v>
      </c>
      <c r="I898" s="4">
        <v>300</v>
      </c>
      <c r="J898" s="5">
        <v>12</v>
      </c>
      <c r="K898" s="4">
        <v>3600</v>
      </c>
      <c r="L898" s="4">
        <v>540</v>
      </c>
      <c r="M898" s="3">
        <v>0.15</v>
      </c>
    </row>
    <row r="899" spans="2:13" x14ac:dyDescent="0.25">
      <c r="B899" t="s">
        <v>13</v>
      </c>
      <c r="C899" s="1" t="s">
        <v>20</v>
      </c>
      <c r="D899" s="2">
        <v>45102</v>
      </c>
      <c r="E899" s="5" t="s">
        <v>42</v>
      </c>
      <c r="F899" s="5" t="s">
        <v>59</v>
      </c>
      <c r="G899" s="5" t="s">
        <v>60</v>
      </c>
      <c r="H899" t="s">
        <v>32</v>
      </c>
      <c r="I899" s="4">
        <v>3200</v>
      </c>
      <c r="J899" s="5">
        <v>15</v>
      </c>
      <c r="K899" s="4">
        <v>48000</v>
      </c>
      <c r="L899" s="4">
        <v>9600</v>
      </c>
      <c r="M899" s="3">
        <v>0.2</v>
      </c>
    </row>
    <row r="900" spans="2:13" x14ac:dyDescent="0.25">
      <c r="B900" t="s">
        <v>27</v>
      </c>
      <c r="C900" s="1" t="s">
        <v>14</v>
      </c>
      <c r="D900" s="2">
        <v>45109</v>
      </c>
      <c r="E900" s="5" t="s">
        <v>42</v>
      </c>
      <c r="F900" s="5" t="s">
        <v>59</v>
      </c>
      <c r="G900" s="5" t="s">
        <v>60</v>
      </c>
      <c r="H900" t="s">
        <v>19</v>
      </c>
      <c r="I900" s="4">
        <v>500</v>
      </c>
      <c r="J900" s="5">
        <v>12</v>
      </c>
      <c r="K900" s="4">
        <v>6000</v>
      </c>
      <c r="L900" s="4">
        <v>1500</v>
      </c>
      <c r="M900" s="3">
        <v>0.25</v>
      </c>
    </row>
    <row r="901" spans="2:13" x14ac:dyDescent="0.25">
      <c r="B901" t="s">
        <v>27</v>
      </c>
      <c r="C901" s="1" t="s">
        <v>20</v>
      </c>
      <c r="D901" s="2">
        <v>45116</v>
      </c>
      <c r="E901" s="5" t="s">
        <v>42</v>
      </c>
      <c r="F901" s="5" t="s">
        <v>59</v>
      </c>
      <c r="G901" s="5" t="s">
        <v>60</v>
      </c>
      <c r="H901" t="s">
        <v>21</v>
      </c>
      <c r="I901" s="4">
        <v>1200</v>
      </c>
      <c r="J901" s="5">
        <v>7</v>
      </c>
      <c r="K901" s="4">
        <v>8400</v>
      </c>
      <c r="L901" s="4">
        <v>2520</v>
      </c>
      <c r="M901" s="3">
        <v>0.3</v>
      </c>
    </row>
    <row r="902" spans="2:13" x14ac:dyDescent="0.25">
      <c r="B902" t="s">
        <v>34</v>
      </c>
      <c r="C902" s="1" t="s">
        <v>20</v>
      </c>
      <c r="D902" s="2">
        <v>45123</v>
      </c>
      <c r="E902" s="5" t="s">
        <v>42</v>
      </c>
      <c r="F902" s="5" t="s">
        <v>59</v>
      </c>
      <c r="G902" s="5" t="s">
        <v>60</v>
      </c>
      <c r="H902" t="s">
        <v>26</v>
      </c>
      <c r="I902" s="4">
        <v>1700</v>
      </c>
      <c r="J902" s="5">
        <v>2</v>
      </c>
      <c r="K902" s="4">
        <v>3400</v>
      </c>
      <c r="L902" s="4">
        <v>1700</v>
      </c>
      <c r="M902" s="3">
        <v>0.5</v>
      </c>
    </row>
    <row r="903" spans="2:13" x14ac:dyDescent="0.25">
      <c r="B903" t="s">
        <v>13</v>
      </c>
      <c r="C903" s="1" t="s">
        <v>20</v>
      </c>
      <c r="D903" s="2">
        <v>45130</v>
      </c>
      <c r="E903" s="5" t="s">
        <v>42</v>
      </c>
      <c r="F903" s="5" t="s">
        <v>59</v>
      </c>
      <c r="G903" s="5" t="s">
        <v>60</v>
      </c>
      <c r="H903" t="s">
        <v>30</v>
      </c>
      <c r="I903" s="4">
        <v>3400</v>
      </c>
      <c r="J903" s="5">
        <v>12</v>
      </c>
      <c r="K903" s="4">
        <v>40800</v>
      </c>
      <c r="L903" s="4">
        <v>14280</v>
      </c>
      <c r="M903" s="3">
        <v>0.35</v>
      </c>
    </row>
    <row r="904" spans="2:13" x14ac:dyDescent="0.25">
      <c r="B904" t="s">
        <v>13</v>
      </c>
      <c r="C904" s="1" t="s">
        <v>20</v>
      </c>
      <c r="D904" s="2">
        <v>45137</v>
      </c>
      <c r="E904" s="5" t="s">
        <v>42</v>
      </c>
      <c r="F904" s="5" t="s">
        <v>59</v>
      </c>
      <c r="G904" s="5" t="s">
        <v>60</v>
      </c>
      <c r="H904" t="s">
        <v>32</v>
      </c>
      <c r="I904" s="4">
        <v>3200</v>
      </c>
      <c r="J904" s="5">
        <v>3</v>
      </c>
      <c r="K904" s="4">
        <v>9600</v>
      </c>
      <c r="L904" s="4">
        <v>1920</v>
      </c>
      <c r="M904" s="3">
        <v>0.2</v>
      </c>
    </row>
    <row r="905" spans="2:13" x14ac:dyDescent="0.25">
      <c r="B905" t="s">
        <v>34</v>
      </c>
      <c r="C905" s="1" t="s">
        <v>20</v>
      </c>
      <c r="D905" s="2">
        <v>45139</v>
      </c>
      <c r="E905" s="5" t="s">
        <v>42</v>
      </c>
      <c r="F905" s="5" t="s">
        <v>59</v>
      </c>
      <c r="G905" s="5" t="s">
        <v>60</v>
      </c>
      <c r="H905" t="s">
        <v>30</v>
      </c>
      <c r="I905" s="4">
        <v>3400</v>
      </c>
      <c r="J905" s="5">
        <v>1</v>
      </c>
      <c r="K905" s="4">
        <v>3400</v>
      </c>
      <c r="L905" s="4">
        <v>1190</v>
      </c>
      <c r="M905" s="3">
        <v>0.35</v>
      </c>
    </row>
    <row r="906" spans="2:13" x14ac:dyDescent="0.25">
      <c r="B906" t="s">
        <v>27</v>
      </c>
      <c r="C906" s="1" t="s">
        <v>20</v>
      </c>
      <c r="D906" s="2">
        <v>45144</v>
      </c>
      <c r="E906" s="5" t="s">
        <v>42</v>
      </c>
      <c r="F906" s="5" t="s">
        <v>59</v>
      </c>
      <c r="G906" s="5" t="s">
        <v>60</v>
      </c>
      <c r="H906" t="s">
        <v>26</v>
      </c>
      <c r="I906" s="4">
        <v>1700</v>
      </c>
      <c r="J906" s="5">
        <v>4</v>
      </c>
      <c r="K906" s="4">
        <v>6800</v>
      </c>
      <c r="L906" s="4">
        <v>3400</v>
      </c>
      <c r="M906" s="3">
        <v>0.5</v>
      </c>
    </row>
    <row r="907" spans="2:13" x14ac:dyDescent="0.25">
      <c r="B907" t="s">
        <v>13</v>
      </c>
      <c r="C907" s="1" t="s">
        <v>20</v>
      </c>
      <c r="D907" s="2">
        <v>45146</v>
      </c>
      <c r="E907" s="5" t="s">
        <v>42</v>
      </c>
      <c r="F907" s="5" t="s">
        <v>59</v>
      </c>
      <c r="G907" s="5" t="s">
        <v>60</v>
      </c>
      <c r="H907" t="s">
        <v>33</v>
      </c>
      <c r="I907" s="4">
        <v>4600</v>
      </c>
      <c r="J907" s="5">
        <v>6</v>
      </c>
      <c r="K907" s="4">
        <v>27600</v>
      </c>
      <c r="L907" s="4">
        <v>6900</v>
      </c>
      <c r="M907" s="3">
        <v>0.25</v>
      </c>
    </row>
    <row r="908" spans="2:13" x14ac:dyDescent="0.25">
      <c r="B908" t="s">
        <v>27</v>
      </c>
      <c r="C908" s="1" t="s">
        <v>20</v>
      </c>
      <c r="D908" s="2">
        <v>45151</v>
      </c>
      <c r="E908" s="5" t="s">
        <v>42</v>
      </c>
      <c r="F908" s="5" t="s">
        <v>59</v>
      </c>
      <c r="G908" s="5" t="s">
        <v>60</v>
      </c>
      <c r="H908" t="s">
        <v>26</v>
      </c>
      <c r="I908" s="4">
        <v>1700</v>
      </c>
      <c r="J908" s="5">
        <v>7</v>
      </c>
      <c r="K908" s="4">
        <v>11900</v>
      </c>
      <c r="L908" s="4">
        <v>5950</v>
      </c>
      <c r="M908" s="3">
        <v>0.5</v>
      </c>
    </row>
    <row r="909" spans="2:13" x14ac:dyDescent="0.25">
      <c r="B909" t="s">
        <v>27</v>
      </c>
      <c r="C909" s="1" t="s">
        <v>20</v>
      </c>
      <c r="D909" s="2">
        <v>45153</v>
      </c>
      <c r="E909" s="5" t="s">
        <v>42</v>
      </c>
      <c r="F909" s="5" t="s">
        <v>59</v>
      </c>
      <c r="G909" s="5" t="s">
        <v>60</v>
      </c>
      <c r="H909" t="s">
        <v>35</v>
      </c>
      <c r="I909" s="4">
        <v>4500</v>
      </c>
      <c r="J909" s="5">
        <v>5</v>
      </c>
      <c r="K909" s="4">
        <v>22500</v>
      </c>
      <c r="L909" s="4">
        <v>5625</v>
      </c>
      <c r="M909" s="3">
        <v>0.25</v>
      </c>
    </row>
    <row r="910" spans="2:13" x14ac:dyDescent="0.25">
      <c r="B910" t="s">
        <v>27</v>
      </c>
      <c r="C910" s="1" t="s">
        <v>14</v>
      </c>
      <c r="D910" s="2">
        <v>45158</v>
      </c>
      <c r="E910" s="5" t="s">
        <v>42</v>
      </c>
      <c r="F910" s="5" t="s">
        <v>59</v>
      </c>
      <c r="G910" s="5" t="s">
        <v>60</v>
      </c>
      <c r="H910" t="s">
        <v>21</v>
      </c>
      <c r="I910" s="4">
        <v>1200</v>
      </c>
      <c r="J910" s="5">
        <v>5</v>
      </c>
      <c r="K910" s="4">
        <v>6000</v>
      </c>
      <c r="L910" s="4">
        <v>1800</v>
      </c>
      <c r="M910" s="3">
        <v>0.3</v>
      </c>
    </row>
    <row r="911" spans="2:13" x14ac:dyDescent="0.25">
      <c r="B911" t="s">
        <v>13</v>
      </c>
      <c r="C911" s="1" t="s">
        <v>14</v>
      </c>
      <c r="D911" s="2">
        <v>45160</v>
      </c>
      <c r="E911" s="5" t="s">
        <v>42</v>
      </c>
      <c r="F911" s="5" t="s">
        <v>59</v>
      </c>
      <c r="G911" s="5" t="s">
        <v>60</v>
      </c>
      <c r="H911" t="s">
        <v>18</v>
      </c>
      <c r="I911" s="4">
        <v>8902</v>
      </c>
      <c r="J911" s="5">
        <v>19</v>
      </c>
      <c r="K911" s="4">
        <v>169138</v>
      </c>
      <c r="L911" s="4">
        <v>59198.299999999996</v>
      </c>
      <c r="M911" s="3">
        <v>0.35</v>
      </c>
    </row>
    <row r="912" spans="2:13" x14ac:dyDescent="0.25">
      <c r="B912" t="s">
        <v>27</v>
      </c>
      <c r="C912" s="1" t="s">
        <v>14</v>
      </c>
      <c r="D912" s="2">
        <v>45165</v>
      </c>
      <c r="E912" s="5" t="s">
        <v>42</v>
      </c>
      <c r="F912" s="5" t="s">
        <v>59</v>
      </c>
      <c r="G912" s="5" t="s">
        <v>60</v>
      </c>
      <c r="H912" t="s">
        <v>25</v>
      </c>
      <c r="I912" s="4">
        <v>300</v>
      </c>
      <c r="J912" s="5">
        <v>1</v>
      </c>
      <c r="K912" s="4">
        <v>300</v>
      </c>
      <c r="L912" s="4">
        <v>45</v>
      </c>
      <c r="M912" s="3">
        <v>0.15</v>
      </c>
    </row>
    <row r="913" spans="2:13" x14ac:dyDescent="0.25">
      <c r="B913" t="s">
        <v>27</v>
      </c>
      <c r="C913" s="1" t="s">
        <v>20</v>
      </c>
      <c r="D913" s="2">
        <v>45165</v>
      </c>
      <c r="E913" s="5" t="s">
        <v>42</v>
      </c>
      <c r="F913" s="5" t="s">
        <v>59</v>
      </c>
      <c r="G913" s="5" t="s">
        <v>60</v>
      </c>
      <c r="H913" t="s">
        <v>25</v>
      </c>
      <c r="I913" s="4">
        <v>300</v>
      </c>
      <c r="J913" s="5">
        <v>7</v>
      </c>
      <c r="K913" s="4">
        <v>2100</v>
      </c>
      <c r="L913" s="4">
        <v>315</v>
      </c>
      <c r="M913" s="3">
        <v>0.15</v>
      </c>
    </row>
    <row r="914" spans="2:13" x14ac:dyDescent="0.25">
      <c r="B914" t="s">
        <v>27</v>
      </c>
      <c r="C914" s="1" t="s">
        <v>20</v>
      </c>
      <c r="D914" s="2">
        <v>45165</v>
      </c>
      <c r="E914" s="5" t="s">
        <v>42</v>
      </c>
      <c r="F914" s="5" t="s">
        <v>59</v>
      </c>
      <c r="G914" s="5" t="s">
        <v>60</v>
      </c>
      <c r="H914" t="s">
        <v>21</v>
      </c>
      <c r="I914" s="4">
        <v>1200</v>
      </c>
      <c r="J914" s="5">
        <v>18</v>
      </c>
      <c r="K914" s="4">
        <v>21600</v>
      </c>
      <c r="L914" s="4">
        <v>6480</v>
      </c>
      <c r="M914" s="3">
        <v>0.3</v>
      </c>
    </row>
    <row r="915" spans="2:13" x14ac:dyDescent="0.25">
      <c r="B915" t="s">
        <v>13</v>
      </c>
      <c r="C915" s="1" t="s">
        <v>14</v>
      </c>
      <c r="D915" s="2">
        <v>45165</v>
      </c>
      <c r="E915" s="5" t="s">
        <v>42</v>
      </c>
      <c r="F915" s="5" t="s">
        <v>59</v>
      </c>
      <c r="G915" s="5" t="s">
        <v>60</v>
      </c>
      <c r="H915" t="s">
        <v>32</v>
      </c>
      <c r="I915" s="4">
        <v>3200</v>
      </c>
      <c r="J915" s="5">
        <v>7</v>
      </c>
      <c r="K915" s="4">
        <v>22400</v>
      </c>
      <c r="L915" s="4">
        <v>4480</v>
      </c>
      <c r="M915" s="3">
        <v>0.2</v>
      </c>
    </row>
    <row r="916" spans="2:13" x14ac:dyDescent="0.25">
      <c r="B916" t="s">
        <v>13</v>
      </c>
      <c r="C916" s="1" t="s">
        <v>20</v>
      </c>
      <c r="D916" s="2">
        <v>45165</v>
      </c>
      <c r="E916" s="5" t="s">
        <v>42</v>
      </c>
      <c r="F916" s="5" t="s">
        <v>59</v>
      </c>
      <c r="G916" s="5" t="s">
        <v>60</v>
      </c>
      <c r="H916" t="s">
        <v>30</v>
      </c>
      <c r="I916" s="4">
        <v>3400</v>
      </c>
      <c r="J916" s="5">
        <v>7</v>
      </c>
      <c r="K916" s="4">
        <v>23800</v>
      </c>
      <c r="L916" s="4">
        <v>8330</v>
      </c>
      <c r="M916" s="3">
        <v>0.35</v>
      </c>
    </row>
    <row r="917" spans="2:13" x14ac:dyDescent="0.25">
      <c r="B917" t="s">
        <v>24</v>
      </c>
      <c r="C917" s="1" t="s">
        <v>20</v>
      </c>
      <c r="D917" s="2">
        <v>45165</v>
      </c>
      <c r="E917" s="5" t="s">
        <v>42</v>
      </c>
      <c r="F917" s="5" t="s">
        <v>59</v>
      </c>
      <c r="G917" s="5" t="s">
        <v>60</v>
      </c>
      <c r="H917" t="s">
        <v>23</v>
      </c>
      <c r="I917" s="4">
        <v>5130</v>
      </c>
      <c r="J917" s="5">
        <v>15</v>
      </c>
      <c r="K917" s="4">
        <v>76950</v>
      </c>
      <c r="L917" s="4">
        <v>30780</v>
      </c>
      <c r="M917" s="3">
        <v>0.4</v>
      </c>
    </row>
    <row r="918" spans="2:13" x14ac:dyDescent="0.25">
      <c r="B918" t="s">
        <v>24</v>
      </c>
      <c r="C918" s="1" t="s">
        <v>20</v>
      </c>
      <c r="D918" s="2">
        <v>44562</v>
      </c>
      <c r="E918" s="5" t="s">
        <v>42</v>
      </c>
      <c r="F918" s="5" t="s">
        <v>59</v>
      </c>
      <c r="G918" s="5" t="s">
        <v>60</v>
      </c>
      <c r="H918" t="s">
        <v>18</v>
      </c>
      <c r="I918" s="4">
        <v>8902</v>
      </c>
      <c r="J918" s="5">
        <v>5</v>
      </c>
      <c r="K918" s="4">
        <v>44510</v>
      </c>
      <c r="L918" s="4">
        <v>15578.499999999998</v>
      </c>
      <c r="M918" s="3">
        <v>0.35</v>
      </c>
    </row>
    <row r="919" spans="2:13" x14ac:dyDescent="0.25">
      <c r="B919" t="s">
        <v>22</v>
      </c>
      <c r="C919" s="1" t="s">
        <v>20</v>
      </c>
      <c r="D919" s="2">
        <v>44577</v>
      </c>
      <c r="E919" s="5" t="s">
        <v>42</v>
      </c>
      <c r="F919" s="5" t="s">
        <v>59</v>
      </c>
      <c r="G919" s="5" t="s">
        <v>60</v>
      </c>
      <c r="H919" t="s">
        <v>23</v>
      </c>
      <c r="I919" s="4">
        <v>5130</v>
      </c>
      <c r="J919" s="5">
        <v>4</v>
      </c>
      <c r="K919" s="4">
        <v>20520</v>
      </c>
      <c r="L919" s="4">
        <v>8208</v>
      </c>
      <c r="M919" s="3">
        <v>0.4</v>
      </c>
    </row>
    <row r="920" spans="2:13" x14ac:dyDescent="0.25">
      <c r="B920" t="s">
        <v>27</v>
      </c>
      <c r="C920" s="1" t="s">
        <v>14</v>
      </c>
      <c r="D920" s="2">
        <v>44584</v>
      </c>
      <c r="E920" s="5" t="s">
        <v>42</v>
      </c>
      <c r="F920" s="5" t="s">
        <v>59</v>
      </c>
      <c r="G920" s="5" t="s">
        <v>60</v>
      </c>
      <c r="H920" t="s">
        <v>26</v>
      </c>
      <c r="I920" s="4">
        <v>1700</v>
      </c>
      <c r="J920" s="5">
        <v>5</v>
      </c>
      <c r="K920" s="4">
        <v>8500</v>
      </c>
      <c r="L920" s="4">
        <v>4250</v>
      </c>
      <c r="M920" s="3">
        <v>0.5</v>
      </c>
    </row>
    <row r="921" spans="2:13" x14ac:dyDescent="0.25">
      <c r="B921" t="s">
        <v>27</v>
      </c>
      <c r="C921" s="1" t="s">
        <v>20</v>
      </c>
      <c r="D921" s="2">
        <v>44591</v>
      </c>
      <c r="E921" s="5" t="s">
        <v>42</v>
      </c>
      <c r="F921" s="5" t="s">
        <v>59</v>
      </c>
      <c r="G921" s="5" t="s">
        <v>60</v>
      </c>
      <c r="H921" t="s">
        <v>28</v>
      </c>
      <c r="I921" s="4">
        <v>1500</v>
      </c>
      <c r="J921" s="5">
        <v>3</v>
      </c>
      <c r="K921" s="4">
        <v>4500</v>
      </c>
      <c r="L921" s="4">
        <v>1800</v>
      </c>
      <c r="M921" s="3">
        <v>0.4</v>
      </c>
    </row>
    <row r="922" spans="2:13" x14ac:dyDescent="0.25">
      <c r="B922" t="s">
        <v>13</v>
      </c>
      <c r="C922" s="1" t="s">
        <v>20</v>
      </c>
      <c r="D922" s="2">
        <v>44562</v>
      </c>
      <c r="E922" s="5" t="s">
        <v>61</v>
      </c>
      <c r="F922" s="5" t="s">
        <v>62</v>
      </c>
      <c r="G922" s="5" t="s">
        <v>63</v>
      </c>
      <c r="H922" t="s">
        <v>23</v>
      </c>
      <c r="I922" s="4">
        <v>5130</v>
      </c>
      <c r="J922" s="5">
        <v>6</v>
      </c>
      <c r="K922" s="4">
        <f t="shared" ref="K922:K953" si="20">I922*J922</f>
        <v>30780</v>
      </c>
      <c r="L922" s="4">
        <f t="shared" ref="L922:L953" si="21">K922*M922</f>
        <v>12312</v>
      </c>
      <c r="M922" s="3">
        <v>0.4</v>
      </c>
    </row>
    <row r="923" spans="2:13" x14ac:dyDescent="0.25">
      <c r="B923" t="s">
        <v>13</v>
      </c>
      <c r="C923" s="1" t="s">
        <v>14</v>
      </c>
      <c r="D923" s="2">
        <v>44592</v>
      </c>
      <c r="E923" s="5" t="s">
        <v>61</v>
      </c>
      <c r="F923" s="5" t="s">
        <v>62</v>
      </c>
      <c r="G923" s="5" t="s">
        <v>63</v>
      </c>
      <c r="H923" t="s">
        <v>28</v>
      </c>
      <c r="I923" s="4">
        <v>1500</v>
      </c>
      <c r="J923" s="5">
        <v>6</v>
      </c>
      <c r="K923" s="4">
        <f t="shared" si="20"/>
        <v>9000</v>
      </c>
      <c r="L923" s="4">
        <f t="shared" si="21"/>
        <v>3600</v>
      </c>
      <c r="M923" s="3">
        <v>0.4</v>
      </c>
    </row>
    <row r="924" spans="2:13" x14ac:dyDescent="0.25">
      <c r="B924" t="s">
        <v>13</v>
      </c>
      <c r="C924" s="1" t="s">
        <v>14</v>
      </c>
      <c r="D924" s="2">
        <v>44622</v>
      </c>
      <c r="E924" s="5" t="s">
        <v>61</v>
      </c>
      <c r="F924" s="5" t="s">
        <v>62</v>
      </c>
      <c r="G924" s="5" t="s">
        <v>63</v>
      </c>
      <c r="H924" t="s">
        <v>30</v>
      </c>
      <c r="I924" s="4">
        <v>3400</v>
      </c>
      <c r="J924" s="5">
        <v>8</v>
      </c>
      <c r="K924" s="4">
        <f t="shared" si="20"/>
        <v>27200</v>
      </c>
      <c r="L924" s="4">
        <f t="shared" si="21"/>
        <v>9520</v>
      </c>
      <c r="M924" s="3">
        <v>0.35</v>
      </c>
    </row>
    <row r="925" spans="2:13" x14ac:dyDescent="0.25">
      <c r="B925" t="s">
        <v>22</v>
      </c>
      <c r="C925" s="1" t="s">
        <v>20</v>
      </c>
      <c r="D925" s="2">
        <v>44652</v>
      </c>
      <c r="E925" s="5" t="s">
        <v>61</v>
      </c>
      <c r="F925" s="5" t="s">
        <v>62</v>
      </c>
      <c r="G925" s="5" t="s">
        <v>63</v>
      </c>
      <c r="H925" t="s">
        <v>25</v>
      </c>
      <c r="I925" s="4">
        <v>300</v>
      </c>
      <c r="J925" s="5">
        <v>3</v>
      </c>
      <c r="K925" s="4">
        <f t="shared" si="20"/>
        <v>900</v>
      </c>
      <c r="L925" s="4">
        <f t="shared" si="21"/>
        <v>135</v>
      </c>
      <c r="M925" s="3">
        <v>0.15</v>
      </c>
    </row>
    <row r="926" spans="2:13" x14ac:dyDescent="0.25">
      <c r="B926" t="s">
        <v>24</v>
      </c>
      <c r="C926" s="1" t="s">
        <v>20</v>
      </c>
      <c r="D926" s="2">
        <v>44682</v>
      </c>
      <c r="E926" s="5" t="s">
        <v>61</v>
      </c>
      <c r="F926" s="5" t="s">
        <v>62</v>
      </c>
      <c r="G926" s="5" t="s">
        <v>63</v>
      </c>
      <c r="H926" t="s">
        <v>26</v>
      </c>
      <c r="I926" s="4">
        <v>1700</v>
      </c>
      <c r="J926" s="5">
        <v>12</v>
      </c>
      <c r="K926" s="4">
        <f t="shared" si="20"/>
        <v>20400</v>
      </c>
      <c r="L926" s="4">
        <f t="shared" si="21"/>
        <v>10200</v>
      </c>
      <c r="M926" s="3">
        <v>0.5</v>
      </c>
    </row>
    <row r="927" spans="2:13" x14ac:dyDescent="0.25">
      <c r="B927" t="s">
        <v>24</v>
      </c>
      <c r="C927" s="1" t="s">
        <v>20</v>
      </c>
      <c r="D927" s="2">
        <v>44712</v>
      </c>
      <c r="E927" s="5" t="s">
        <v>61</v>
      </c>
      <c r="F927" s="5" t="s">
        <v>62</v>
      </c>
      <c r="G927" s="5" t="s">
        <v>63</v>
      </c>
      <c r="H927" t="s">
        <v>26</v>
      </c>
      <c r="I927" s="4">
        <v>1700</v>
      </c>
      <c r="J927" s="5">
        <v>11</v>
      </c>
      <c r="K927" s="4">
        <f t="shared" si="20"/>
        <v>18700</v>
      </c>
      <c r="L927" s="4">
        <f t="shared" si="21"/>
        <v>9350</v>
      </c>
      <c r="M927" s="3">
        <v>0.5</v>
      </c>
    </row>
    <row r="928" spans="2:13" x14ac:dyDescent="0.25">
      <c r="B928" t="s">
        <v>13</v>
      </c>
      <c r="C928" s="1" t="s">
        <v>14</v>
      </c>
      <c r="D928" s="2">
        <v>44742</v>
      </c>
      <c r="E928" s="5" t="s">
        <v>61</v>
      </c>
      <c r="F928" s="5" t="s">
        <v>62</v>
      </c>
      <c r="G928" s="5" t="s">
        <v>63</v>
      </c>
      <c r="H928" t="s">
        <v>31</v>
      </c>
      <c r="I928" s="4">
        <v>5300</v>
      </c>
      <c r="J928" s="5">
        <v>9</v>
      </c>
      <c r="K928" s="4">
        <f t="shared" si="20"/>
        <v>47700</v>
      </c>
      <c r="L928" s="4">
        <f t="shared" si="21"/>
        <v>14310</v>
      </c>
      <c r="M928" s="3">
        <v>0.3</v>
      </c>
    </row>
    <row r="929" spans="2:13" x14ac:dyDescent="0.25">
      <c r="B929" t="s">
        <v>24</v>
      </c>
      <c r="C929" s="1" t="s">
        <v>20</v>
      </c>
      <c r="D929" s="2">
        <v>44772</v>
      </c>
      <c r="E929" s="5" t="s">
        <v>61</v>
      </c>
      <c r="F929" s="5" t="s">
        <v>62</v>
      </c>
      <c r="G929" s="5" t="s">
        <v>63</v>
      </c>
      <c r="H929" t="s">
        <v>28</v>
      </c>
      <c r="I929" s="4">
        <v>1500</v>
      </c>
      <c r="J929" s="5">
        <v>5</v>
      </c>
      <c r="K929" s="4">
        <f t="shared" si="20"/>
        <v>7500</v>
      </c>
      <c r="L929" s="4">
        <f t="shared" si="21"/>
        <v>3000</v>
      </c>
      <c r="M929" s="3">
        <v>0.4</v>
      </c>
    </row>
    <row r="930" spans="2:13" x14ac:dyDescent="0.25">
      <c r="B930" t="s">
        <v>24</v>
      </c>
      <c r="C930" s="1" t="s">
        <v>20</v>
      </c>
      <c r="D930" s="2">
        <v>44562</v>
      </c>
      <c r="E930" s="5" t="s">
        <v>61</v>
      </c>
      <c r="F930" s="5" t="s">
        <v>64</v>
      </c>
      <c r="G930" s="5" t="s">
        <v>65</v>
      </c>
      <c r="H930" t="s">
        <v>18</v>
      </c>
      <c r="I930" s="4">
        <v>8902</v>
      </c>
      <c r="J930" s="5">
        <v>5</v>
      </c>
      <c r="K930" s="4">
        <f t="shared" si="20"/>
        <v>44510</v>
      </c>
      <c r="L930" s="4">
        <f t="shared" si="21"/>
        <v>15578.499999999998</v>
      </c>
      <c r="M930" s="3">
        <v>0.35</v>
      </c>
    </row>
    <row r="931" spans="2:13" x14ac:dyDescent="0.25">
      <c r="B931" t="s">
        <v>22</v>
      </c>
      <c r="C931" s="1" t="s">
        <v>20</v>
      </c>
      <c r="D931" s="2">
        <v>44577</v>
      </c>
      <c r="E931" s="5" t="s">
        <v>61</v>
      </c>
      <c r="F931" s="5" t="s">
        <v>64</v>
      </c>
      <c r="G931" s="5" t="s">
        <v>65</v>
      </c>
      <c r="H931" t="s">
        <v>23</v>
      </c>
      <c r="I931" s="4">
        <v>5130</v>
      </c>
      <c r="J931" s="5">
        <v>4</v>
      </c>
      <c r="K931" s="4">
        <f t="shared" si="20"/>
        <v>20520</v>
      </c>
      <c r="L931" s="4">
        <f t="shared" si="21"/>
        <v>8208</v>
      </c>
      <c r="M931" s="3">
        <v>0.4</v>
      </c>
    </row>
    <row r="932" spans="2:13" x14ac:dyDescent="0.25">
      <c r="B932" t="s">
        <v>27</v>
      </c>
      <c r="C932" s="1" t="s">
        <v>14</v>
      </c>
      <c r="D932" s="2">
        <v>44584</v>
      </c>
      <c r="E932" s="5" t="s">
        <v>61</v>
      </c>
      <c r="F932" s="5" t="s">
        <v>64</v>
      </c>
      <c r="G932" s="5" t="s">
        <v>65</v>
      </c>
      <c r="H932" t="s">
        <v>26</v>
      </c>
      <c r="I932" s="4">
        <v>1700</v>
      </c>
      <c r="J932" s="5">
        <v>5</v>
      </c>
      <c r="K932" s="4">
        <f t="shared" si="20"/>
        <v>8500</v>
      </c>
      <c r="L932" s="4">
        <f t="shared" si="21"/>
        <v>4250</v>
      </c>
      <c r="M932" s="3">
        <v>0.5</v>
      </c>
    </row>
    <row r="933" spans="2:13" x14ac:dyDescent="0.25">
      <c r="B933" t="s">
        <v>27</v>
      </c>
      <c r="C933" s="1" t="s">
        <v>20</v>
      </c>
      <c r="D933" s="2">
        <v>44591</v>
      </c>
      <c r="E933" s="5" t="s">
        <v>61</v>
      </c>
      <c r="F933" s="5" t="s">
        <v>64</v>
      </c>
      <c r="G933" s="5" t="s">
        <v>65</v>
      </c>
      <c r="H933" t="s">
        <v>28</v>
      </c>
      <c r="I933" s="4">
        <v>1500</v>
      </c>
      <c r="J933" s="5">
        <v>3</v>
      </c>
      <c r="K933" s="4">
        <f t="shared" si="20"/>
        <v>4500</v>
      </c>
      <c r="L933" s="4">
        <f t="shared" si="21"/>
        <v>1800</v>
      </c>
      <c r="M933" s="3">
        <v>0.4</v>
      </c>
    </row>
    <row r="934" spans="2:13" x14ac:dyDescent="0.25">
      <c r="B934" t="s">
        <v>22</v>
      </c>
      <c r="C934" s="1" t="s">
        <v>20</v>
      </c>
      <c r="D934" s="2">
        <v>44598</v>
      </c>
      <c r="E934" s="5" t="s">
        <v>61</v>
      </c>
      <c r="F934" s="5" t="s">
        <v>64</v>
      </c>
      <c r="G934" s="5" t="s">
        <v>65</v>
      </c>
      <c r="H934" t="s">
        <v>30</v>
      </c>
      <c r="I934" s="4">
        <v>3400</v>
      </c>
      <c r="J934" s="5">
        <v>4</v>
      </c>
      <c r="K934" s="4">
        <f t="shared" si="20"/>
        <v>13600</v>
      </c>
      <c r="L934" s="4">
        <f t="shared" si="21"/>
        <v>4760</v>
      </c>
      <c r="M934" s="3">
        <v>0.35</v>
      </c>
    </row>
    <row r="935" spans="2:13" x14ac:dyDescent="0.25">
      <c r="B935" t="s">
        <v>13</v>
      </c>
      <c r="C935" s="1" t="s">
        <v>14</v>
      </c>
      <c r="D935" s="2">
        <v>44605</v>
      </c>
      <c r="E935" s="5" t="s">
        <v>61</v>
      </c>
      <c r="F935" s="5" t="s">
        <v>64</v>
      </c>
      <c r="G935" s="5" t="s">
        <v>65</v>
      </c>
      <c r="H935" t="s">
        <v>28</v>
      </c>
      <c r="I935" s="4">
        <v>1500</v>
      </c>
      <c r="J935" s="5">
        <v>11</v>
      </c>
      <c r="K935" s="4">
        <f t="shared" si="20"/>
        <v>16500</v>
      </c>
      <c r="L935" s="4">
        <f t="shared" si="21"/>
        <v>6600</v>
      </c>
      <c r="M935" s="3">
        <v>0.4</v>
      </c>
    </row>
    <row r="936" spans="2:13" x14ac:dyDescent="0.25">
      <c r="B936" t="s">
        <v>27</v>
      </c>
      <c r="C936" s="1" t="s">
        <v>14</v>
      </c>
      <c r="D936" s="2">
        <v>44612</v>
      </c>
      <c r="E936" s="5" t="s">
        <v>61</v>
      </c>
      <c r="F936" s="5" t="s">
        <v>64</v>
      </c>
      <c r="G936" s="5" t="s">
        <v>65</v>
      </c>
      <c r="H936" t="s">
        <v>32</v>
      </c>
      <c r="I936" s="4">
        <v>3200</v>
      </c>
      <c r="J936" s="5">
        <v>7</v>
      </c>
      <c r="K936" s="4">
        <f t="shared" si="20"/>
        <v>22400</v>
      </c>
      <c r="L936" s="4">
        <f t="shared" si="21"/>
        <v>4480</v>
      </c>
      <c r="M936" s="3">
        <v>0.2</v>
      </c>
    </row>
    <row r="937" spans="2:13" x14ac:dyDescent="0.25">
      <c r="B937" t="s">
        <v>13</v>
      </c>
      <c r="C937" s="1" t="s">
        <v>20</v>
      </c>
      <c r="D937" s="2">
        <v>44619</v>
      </c>
      <c r="E937" s="5" t="s">
        <v>61</v>
      </c>
      <c r="F937" s="5" t="s">
        <v>64</v>
      </c>
      <c r="G937" s="5" t="s">
        <v>65</v>
      </c>
      <c r="H937" t="s">
        <v>31</v>
      </c>
      <c r="I937" s="4">
        <v>5300</v>
      </c>
      <c r="J937" s="5">
        <v>12</v>
      </c>
      <c r="K937" s="4">
        <f t="shared" si="20"/>
        <v>63600</v>
      </c>
      <c r="L937" s="4">
        <f t="shared" si="21"/>
        <v>19080</v>
      </c>
      <c r="M937" s="3">
        <v>0.3</v>
      </c>
    </row>
    <row r="938" spans="2:13" x14ac:dyDescent="0.25">
      <c r="B938" t="s">
        <v>24</v>
      </c>
      <c r="C938" s="1" t="s">
        <v>14</v>
      </c>
      <c r="D938" s="2">
        <v>44626</v>
      </c>
      <c r="E938" s="5" t="s">
        <v>61</v>
      </c>
      <c r="F938" s="5" t="s">
        <v>64</v>
      </c>
      <c r="G938" s="5" t="s">
        <v>65</v>
      </c>
      <c r="H938" t="s">
        <v>32</v>
      </c>
      <c r="I938" s="4">
        <v>3200</v>
      </c>
      <c r="J938" s="5">
        <v>10</v>
      </c>
      <c r="K938" s="4">
        <f t="shared" si="20"/>
        <v>32000</v>
      </c>
      <c r="L938" s="4">
        <f t="shared" si="21"/>
        <v>6400</v>
      </c>
      <c r="M938" s="3">
        <v>0.2</v>
      </c>
    </row>
    <row r="939" spans="2:13" x14ac:dyDescent="0.25">
      <c r="B939" t="s">
        <v>13</v>
      </c>
      <c r="C939" s="1" t="s">
        <v>20</v>
      </c>
      <c r="D939" s="2">
        <v>44802</v>
      </c>
      <c r="E939" s="5" t="s">
        <v>61</v>
      </c>
      <c r="F939" s="5" t="s">
        <v>62</v>
      </c>
      <c r="G939" s="5" t="s">
        <v>63</v>
      </c>
      <c r="H939" t="s">
        <v>26</v>
      </c>
      <c r="I939" s="4">
        <v>1700</v>
      </c>
      <c r="J939" s="5">
        <v>5</v>
      </c>
      <c r="K939" s="4">
        <f t="shared" si="20"/>
        <v>8500</v>
      </c>
      <c r="L939" s="4">
        <f t="shared" si="21"/>
        <v>4250</v>
      </c>
      <c r="M939" s="3">
        <v>0.5</v>
      </c>
    </row>
    <row r="940" spans="2:13" x14ac:dyDescent="0.25">
      <c r="B940" t="s">
        <v>27</v>
      </c>
      <c r="C940" s="1" t="s">
        <v>14</v>
      </c>
      <c r="D940" s="2">
        <v>44633</v>
      </c>
      <c r="E940" s="5" t="s">
        <v>61</v>
      </c>
      <c r="F940" s="5" t="s">
        <v>64</v>
      </c>
      <c r="G940" s="5" t="s">
        <v>65</v>
      </c>
      <c r="H940" t="s">
        <v>33</v>
      </c>
      <c r="I940" s="4">
        <v>4600</v>
      </c>
      <c r="J940" s="5">
        <v>11</v>
      </c>
      <c r="K940" s="4">
        <f t="shared" si="20"/>
        <v>50600</v>
      </c>
      <c r="L940" s="4">
        <f t="shared" si="21"/>
        <v>12650</v>
      </c>
      <c r="M940" s="3">
        <v>0.25</v>
      </c>
    </row>
    <row r="941" spans="2:13" x14ac:dyDescent="0.25">
      <c r="B941" t="s">
        <v>13</v>
      </c>
      <c r="C941" s="1" t="s">
        <v>20</v>
      </c>
      <c r="D941" s="2">
        <v>44640</v>
      </c>
      <c r="E941" s="5" t="s">
        <v>61</v>
      </c>
      <c r="F941" s="5" t="s">
        <v>64</v>
      </c>
      <c r="G941" s="5" t="s">
        <v>65</v>
      </c>
      <c r="H941" t="s">
        <v>35</v>
      </c>
      <c r="I941" s="4">
        <v>4500</v>
      </c>
      <c r="J941" s="5">
        <v>6</v>
      </c>
      <c r="K941" s="4">
        <f t="shared" si="20"/>
        <v>27000</v>
      </c>
      <c r="L941" s="4">
        <f t="shared" si="21"/>
        <v>6750</v>
      </c>
      <c r="M941" s="3">
        <v>0.25</v>
      </c>
    </row>
    <row r="942" spans="2:13" x14ac:dyDescent="0.25">
      <c r="B942" t="s">
        <v>27</v>
      </c>
      <c r="C942" s="1" t="s">
        <v>14</v>
      </c>
      <c r="D942" s="2">
        <v>44647</v>
      </c>
      <c r="E942" s="5" t="s">
        <v>61</v>
      </c>
      <c r="F942" s="5" t="s">
        <v>64</v>
      </c>
      <c r="G942" s="5" t="s">
        <v>65</v>
      </c>
      <c r="H942" t="s">
        <v>35</v>
      </c>
      <c r="I942" s="4">
        <v>4500</v>
      </c>
      <c r="J942" s="5">
        <v>10</v>
      </c>
      <c r="K942" s="4">
        <f t="shared" si="20"/>
        <v>45000</v>
      </c>
      <c r="L942" s="4">
        <f t="shared" si="21"/>
        <v>11250</v>
      </c>
      <c r="M942" s="3">
        <v>0.25</v>
      </c>
    </row>
    <row r="943" spans="2:13" x14ac:dyDescent="0.25">
      <c r="B943" t="s">
        <v>22</v>
      </c>
      <c r="C943" s="1" t="s">
        <v>20</v>
      </c>
      <c r="D943" s="2">
        <v>44654</v>
      </c>
      <c r="E943" s="5" t="s">
        <v>61</v>
      </c>
      <c r="F943" s="5" t="s">
        <v>64</v>
      </c>
      <c r="G943" s="5" t="s">
        <v>65</v>
      </c>
      <c r="H943" t="s">
        <v>19</v>
      </c>
      <c r="I943" s="4">
        <v>500</v>
      </c>
      <c r="J943" s="5">
        <v>3</v>
      </c>
      <c r="K943" s="4">
        <f t="shared" si="20"/>
        <v>1500</v>
      </c>
      <c r="L943" s="4">
        <f t="shared" si="21"/>
        <v>375</v>
      </c>
      <c r="M943" s="3">
        <v>0.25</v>
      </c>
    </row>
    <row r="944" spans="2:13" x14ac:dyDescent="0.25">
      <c r="B944" t="s">
        <v>27</v>
      </c>
      <c r="C944" s="1" t="s">
        <v>20</v>
      </c>
      <c r="D944" s="2">
        <v>44661</v>
      </c>
      <c r="E944" s="5" t="s">
        <v>61</v>
      </c>
      <c r="F944" s="5" t="s">
        <v>64</v>
      </c>
      <c r="G944" s="5" t="s">
        <v>65</v>
      </c>
      <c r="H944" t="s">
        <v>32</v>
      </c>
      <c r="I944" s="4">
        <v>3200</v>
      </c>
      <c r="J944" s="5">
        <v>7</v>
      </c>
      <c r="K944" s="4">
        <f t="shared" si="20"/>
        <v>22400</v>
      </c>
      <c r="L944" s="4">
        <f t="shared" si="21"/>
        <v>4480</v>
      </c>
      <c r="M944" s="3">
        <v>0.2</v>
      </c>
    </row>
    <row r="945" spans="2:13" x14ac:dyDescent="0.25">
      <c r="B945" t="s">
        <v>22</v>
      </c>
      <c r="C945" s="1" t="s">
        <v>20</v>
      </c>
      <c r="D945" s="2">
        <v>44668</v>
      </c>
      <c r="E945" s="5" t="s">
        <v>61</v>
      </c>
      <c r="F945" s="5" t="s">
        <v>64</v>
      </c>
      <c r="G945" s="5" t="s">
        <v>65</v>
      </c>
      <c r="H945" t="s">
        <v>35</v>
      </c>
      <c r="I945" s="4">
        <v>4500</v>
      </c>
      <c r="J945" s="5">
        <v>8</v>
      </c>
      <c r="K945" s="4">
        <f t="shared" si="20"/>
        <v>36000</v>
      </c>
      <c r="L945" s="4">
        <f t="shared" si="21"/>
        <v>9000</v>
      </c>
      <c r="M945" s="3">
        <v>0.25</v>
      </c>
    </row>
    <row r="946" spans="2:13" x14ac:dyDescent="0.25">
      <c r="B946" t="s">
        <v>13</v>
      </c>
      <c r="C946" s="1" t="s">
        <v>20</v>
      </c>
      <c r="D946" s="2">
        <v>44675</v>
      </c>
      <c r="E946" s="5" t="s">
        <v>61</v>
      </c>
      <c r="F946" s="5" t="s">
        <v>64</v>
      </c>
      <c r="G946" s="5" t="s">
        <v>65</v>
      </c>
      <c r="H946" t="s">
        <v>29</v>
      </c>
      <c r="I946" s="4">
        <v>5340</v>
      </c>
      <c r="J946" s="5">
        <v>9</v>
      </c>
      <c r="K946" s="4">
        <f t="shared" si="20"/>
        <v>48060</v>
      </c>
      <c r="L946" s="4">
        <f t="shared" si="21"/>
        <v>14418</v>
      </c>
      <c r="M946" s="3">
        <v>0.3</v>
      </c>
    </row>
    <row r="947" spans="2:13" x14ac:dyDescent="0.25">
      <c r="B947" t="s">
        <v>27</v>
      </c>
      <c r="C947" s="1" t="s">
        <v>20</v>
      </c>
      <c r="D947" s="2">
        <v>44682</v>
      </c>
      <c r="E947" s="5" t="s">
        <v>61</v>
      </c>
      <c r="F947" s="5" t="s">
        <v>64</v>
      </c>
      <c r="G947" s="5" t="s">
        <v>65</v>
      </c>
      <c r="H947" t="s">
        <v>29</v>
      </c>
      <c r="I947" s="4">
        <v>5340</v>
      </c>
      <c r="J947" s="5">
        <v>11</v>
      </c>
      <c r="K947" s="4">
        <f t="shared" si="20"/>
        <v>58740</v>
      </c>
      <c r="L947" s="4">
        <f t="shared" si="21"/>
        <v>17622</v>
      </c>
      <c r="M947" s="3">
        <v>0.3</v>
      </c>
    </row>
    <row r="948" spans="2:13" x14ac:dyDescent="0.25">
      <c r="B948" t="s">
        <v>24</v>
      </c>
      <c r="C948" s="1" t="s">
        <v>14</v>
      </c>
      <c r="D948" s="2">
        <v>44689</v>
      </c>
      <c r="E948" s="5" t="s">
        <v>61</v>
      </c>
      <c r="F948" s="5" t="s">
        <v>64</v>
      </c>
      <c r="G948" s="5" t="s">
        <v>65</v>
      </c>
      <c r="H948" t="s">
        <v>28</v>
      </c>
      <c r="I948" s="4">
        <v>1500</v>
      </c>
      <c r="J948" s="5">
        <v>7</v>
      </c>
      <c r="K948" s="4">
        <f t="shared" si="20"/>
        <v>10500</v>
      </c>
      <c r="L948" s="4">
        <f t="shared" si="21"/>
        <v>4200</v>
      </c>
      <c r="M948" s="3">
        <v>0.4</v>
      </c>
    </row>
    <row r="949" spans="2:13" x14ac:dyDescent="0.25">
      <c r="B949" t="s">
        <v>22</v>
      </c>
      <c r="C949" s="1" t="s">
        <v>20</v>
      </c>
      <c r="D949" s="2">
        <v>44696</v>
      </c>
      <c r="E949" s="5" t="s">
        <v>61</v>
      </c>
      <c r="F949" s="5" t="s">
        <v>64</v>
      </c>
      <c r="G949" s="5" t="s">
        <v>65</v>
      </c>
      <c r="H949" t="s">
        <v>19</v>
      </c>
      <c r="I949" s="4">
        <v>500</v>
      </c>
      <c r="J949" s="5">
        <v>5</v>
      </c>
      <c r="K949" s="4">
        <f t="shared" si="20"/>
        <v>2500</v>
      </c>
      <c r="L949" s="4">
        <f t="shared" si="21"/>
        <v>625</v>
      </c>
      <c r="M949" s="3">
        <v>0.25</v>
      </c>
    </row>
    <row r="950" spans="2:13" x14ac:dyDescent="0.25">
      <c r="B950" t="s">
        <v>34</v>
      </c>
      <c r="C950" s="1" t="s">
        <v>20</v>
      </c>
      <c r="D950" s="2">
        <v>44703</v>
      </c>
      <c r="E950" s="5" t="s">
        <v>61</v>
      </c>
      <c r="F950" s="5" t="s">
        <v>64</v>
      </c>
      <c r="G950" s="5" t="s">
        <v>65</v>
      </c>
      <c r="H950" t="s">
        <v>29</v>
      </c>
      <c r="I950" s="4">
        <v>5340</v>
      </c>
      <c r="J950" s="5">
        <v>5</v>
      </c>
      <c r="K950" s="4">
        <f t="shared" si="20"/>
        <v>26700</v>
      </c>
      <c r="L950" s="4">
        <f t="shared" si="21"/>
        <v>8010</v>
      </c>
      <c r="M950" s="3">
        <v>0.3</v>
      </c>
    </row>
    <row r="951" spans="2:13" x14ac:dyDescent="0.25">
      <c r="B951" t="s">
        <v>27</v>
      </c>
      <c r="C951" s="1" t="s">
        <v>20</v>
      </c>
      <c r="D951" s="2">
        <v>44710</v>
      </c>
      <c r="E951" s="5" t="s">
        <v>61</v>
      </c>
      <c r="F951" s="5" t="s">
        <v>64</v>
      </c>
      <c r="G951" s="5" t="s">
        <v>65</v>
      </c>
      <c r="H951" t="s">
        <v>31</v>
      </c>
      <c r="I951" s="4">
        <v>5300</v>
      </c>
      <c r="J951" s="5">
        <v>8</v>
      </c>
      <c r="K951" s="4">
        <f t="shared" si="20"/>
        <v>42400</v>
      </c>
      <c r="L951" s="4">
        <f t="shared" si="21"/>
        <v>12720</v>
      </c>
      <c r="M951" s="3">
        <v>0.3</v>
      </c>
    </row>
    <row r="952" spans="2:13" x14ac:dyDescent="0.25">
      <c r="B952" t="s">
        <v>13</v>
      </c>
      <c r="C952" s="1" t="s">
        <v>20</v>
      </c>
      <c r="D952" s="2">
        <v>44832</v>
      </c>
      <c r="E952" s="5" t="s">
        <v>61</v>
      </c>
      <c r="F952" s="5" t="s">
        <v>62</v>
      </c>
      <c r="G952" s="5" t="s">
        <v>63</v>
      </c>
      <c r="H952" t="s">
        <v>33</v>
      </c>
      <c r="I952" s="4">
        <v>4600</v>
      </c>
      <c r="J952" s="5">
        <v>6</v>
      </c>
      <c r="K952" s="4">
        <f t="shared" si="20"/>
        <v>27600</v>
      </c>
      <c r="L952" s="4">
        <f t="shared" si="21"/>
        <v>6900</v>
      </c>
      <c r="M952" s="3">
        <v>0.25</v>
      </c>
    </row>
    <row r="953" spans="2:13" x14ac:dyDescent="0.25">
      <c r="B953" t="s">
        <v>24</v>
      </c>
      <c r="C953" s="1" t="s">
        <v>14</v>
      </c>
      <c r="D953" s="2">
        <v>44717</v>
      </c>
      <c r="E953" s="5" t="s">
        <v>61</v>
      </c>
      <c r="F953" s="5" t="s">
        <v>64</v>
      </c>
      <c r="G953" s="5" t="s">
        <v>65</v>
      </c>
      <c r="H953" t="s">
        <v>21</v>
      </c>
      <c r="I953" s="4">
        <v>1200</v>
      </c>
      <c r="J953" s="5">
        <v>7</v>
      </c>
      <c r="K953" s="4">
        <f t="shared" si="20"/>
        <v>8400</v>
      </c>
      <c r="L953" s="4">
        <f t="shared" si="21"/>
        <v>2520</v>
      </c>
      <c r="M953" s="3">
        <v>0.3</v>
      </c>
    </row>
    <row r="954" spans="2:13" x14ac:dyDescent="0.25">
      <c r="B954" t="s">
        <v>13</v>
      </c>
      <c r="C954" s="1" t="s">
        <v>20</v>
      </c>
      <c r="D954" s="2">
        <v>44724</v>
      </c>
      <c r="E954" s="5" t="s">
        <v>61</v>
      </c>
      <c r="F954" s="5" t="s">
        <v>64</v>
      </c>
      <c r="G954" s="5" t="s">
        <v>65</v>
      </c>
      <c r="H954" t="s">
        <v>18</v>
      </c>
      <c r="I954" s="4">
        <v>8902</v>
      </c>
      <c r="J954" s="5">
        <v>6</v>
      </c>
      <c r="K954" s="4">
        <f t="shared" ref="K954:K985" si="22">I954*J954</f>
        <v>53412</v>
      </c>
      <c r="L954" s="4">
        <f t="shared" ref="L954:L985" si="23">K954*M954</f>
        <v>18694.199999999997</v>
      </c>
      <c r="M954" s="3">
        <v>0.35</v>
      </c>
    </row>
    <row r="955" spans="2:13" x14ac:dyDescent="0.25">
      <c r="B955" t="s">
        <v>27</v>
      </c>
      <c r="C955" s="1" t="s">
        <v>20</v>
      </c>
      <c r="D955" s="2">
        <v>44731</v>
      </c>
      <c r="E955" s="5" t="s">
        <v>61</v>
      </c>
      <c r="F955" s="5" t="s">
        <v>64</v>
      </c>
      <c r="G955" s="5" t="s">
        <v>65</v>
      </c>
      <c r="H955" t="s">
        <v>31</v>
      </c>
      <c r="I955" s="4">
        <v>5300</v>
      </c>
      <c r="J955" s="5">
        <v>9</v>
      </c>
      <c r="K955" s="4">
        <f t="shared" si="22"/>
        <v>47700</v>
      </c>
      <c r="L955" s="4">
        <f t="shared" si="23"/>
        <v>14310</v>
      </c>
      <c r="M955" s="3">
        <v>0.3</v>
      </c>
    </row>
    <row r="956" spans="2:13" x14ac:dyDescent="0.25">
      <c r="B956" t="s">
        <v>22</v>
      </c>
      <c r="C956" s="1" t="s">
        <v>14</v>
      </c>
      <c r="D956" s="2">
        <v>44738</v>
      </c>
      <c r="E956" s="5" t="s">
        <v>61</v>
      </c>
      <c r="F956" s="5" t="s">
        <v>64</v>
      </c>
      <c r="G956" s="5" t="s">
        <v>65</v>
      </c>
      <c r="H956" t="s">
        <v>30</v>
      </c>
      <c r="I956" s="4">
        <v>3400</v>
      </c>
      <c r="J956" s="5">
        <v>8</v>
      </c>
      <c r="K956" s="4">
        <f t="shared" si="22"/>
        <v>27200</v>
      </c>
      <c r="L956" s="4">
        <f t="shared" si="23"/>
        <v>9520</v>
      </c>
      <c r="M956" s="3">
        <v>0.35</v>
      </c>
    </row>
    <row r="957" spans="2:13" x14ac:dyDescent="0.25">
      <c r="B957" t="s">
        <v>13</v>
      </c>
      <c r="C957" s="1" t="s">
        <v>14</v>
      </c>
      <c r="D957" s="2">
        <v>44745</v>
      </c>
      <c r="E957" s="5" t="s">
        <v>61</v>
      </c>
      <c r="F957" s="5" t="s">
        <v>64</v>
      </c>
      <c r="G957" s="5" t="s">
        <v>65</v>
      </c>
      <c r="H957" t="s">
        <v>29</v>
      </c>
      <c r="I957" s="4">
        <v>5340</v>
      </c>
      <c r="J957" s="5">
        <v>3</v>
      </c>
      <c r="K957" s="4">
        <f t="shared" si="22"/>
        <v>16020</v>
      </c>
      <c r="L957" s="4">
        <f t="shared" si="23"/>
        <v>4806</v>
      </c>
      <c r="M957" s="3">
        <v>0.3</v>
      </c>
    </row>
    <row r="958" spans="2:13" x14ac:dyDescent="0.25">
      <c r="B958" t="s">
        <v>13</v>
      </c>
      <c r="C958" s="1" t="s">
        <v>20</v>
      </c>
      <c r="D958" s="2">
        <v>44752</v>
      </c>
      <c r="E958" s="5" t="s">
        <v>61</v>
      </c>
      <c r="F958" s="5" t="s">
        <v>64</v>
      </c>
      <c r="G958" s="5" t="s">
        <v>65</v>
      </c>
      <c r="H958" t="s">
        <v>26</v>
      </c>
      <c r="I958" s="4">
        <v>1700</v>
      </c>
      <c r="J958" s="5">
        <v>3</v>
      </c>
      <c r="K958" s="4">
        <f t="shared" si="22"/>
        <v>5100</v>
      </c>
      <c r="L958" s="4">
        <f t="shared" si="23"/>
        <v>2550</v>
      </c>
      <c r="M958" s="3">
        <v>0.5</v>
      </c>
    </row>
    <row r="959" spans="2:13" x14ac:dyDescent="0.25">
      <c r="B959" t="s">
        <v>22</v>
      </c>
      <c r="C959" s="1" t="s">
        <v>14</v>
      </c>
      <c r="D959" s="2">
        <v>44759</v>
      </c>
      <c r="E959" s="5" t="s">
        <v>61</v>
      </c>
      <c r="F959" s="5" t="s">
        <v>64</v>
      </c>
      <c r="G959" s="5" t="s">
        <v>65</v>
      </c>
      <c r="H959" t="s">
        <v>25</v>
      </c>
      <c r="I959" s="4">
        <v>300</v>
      </c>
      <c r="J959" s="5">
        <v>1</v>
      </c>
      <c r="K959" s="4">
        <f t="shared" si="22"/>
        <v>300</v>
      </c>
      <c r="L959" s="4">
        <f t="shared" si="23"/>
        <v>45</v>
      </c>
      <c r="M959" s="3">
        <v>0.15</v>
      </c>
    </row>
    <row r="960" spans="2:13" x14ac:dyDescent="0.25">
      <c r="B960" t="s">
        <v>34</v>
      </c>
      <c r="C960" s="1" t="s">
        <v>20</v>
      </c>
      <c r="D960" s="2">
        <v>44766</v>
      </c>
      <c r="E960" s="5" t="s">
        <v>61</v>
      </c>
      <c r="F960" s="5" t="s">
        <v>64</v>
      </c>
      <c r="G960" s="5" t="s">
        <v>65</v>
      </c>
      <c r="H960" t="s">
        <v>19</v>
      </c>
      <c r="I960" s="4">
        <v>500</v>
      </c>
      <c r="J960" s="5">
        <v>8</v>
      </c>
      <c r="K960" s="4">
        <f t="shared" si="22"/>
        <v>4000</v>
      </c>
      <c r="L960" s="4">
        <f t="shared" si="23"/>
        <v>1000</v>
      </c>
      <c r="M960" s="3">
        <v>0.25</v>
      </c>
    </row>
    <row r="961" spans="2:13" x14ac:dyDescent="0.25">
      <c r="B961" t="s">
        <v>13</v>
      </c>
      <c r="C961" s="1" t="s">
        <v>20</v>
      </c>
      <c r="D961" s="2">
        <v>44766</v>
      </c>
      <c r="E961" s="5" t="s">
        <v>61</v>
      </c>
      <c r="F961" s="5" t="s">
        <v>64</v>
      </c>
      <c r="G961" s="5" t="s">
        <v>65</v>
      </c>
      <c r="H961" t="s">
        <v>33</v>
      </c>
      <c r="I961" s="4">
        <v>4600</v>
      </c>
      <c r="J961" s="5">
        <v>2</v>
      </c>
      <c r="K961" s="4">
        <f t="shared" si="22"/>
        <v>9200</v>
      </c>
      <c r="L961" s="4">
        <f t="shared" si="23"/>
        <v>2300</v>
      </c>
      <c r="M961" s="3">
        <v>0.25</v>
      </c>
    </row>
    <row r="962" spans="2:13" x14ac:dyDescent="0.25">
      <c r="B962" t="s">
        <v>22</v>
      </c>
      <c r="C962" s="1" t="s">
        <v>20</v>
      </c>
      <c r="D962" s="2">
        <v>44773</v>
      </c>
      <c r="E962" s="5" t="s">
        <v>61</v>
      </c>
      <c r="F962" s="5" t="s">
        <v>64</v>
      </c>
      <c r="G962" s="5" t="s">
        <v>65</v>
      </c>
      <c r="H962" t="s">
        <v>21</v>
      </c>
      <c r="I962" s="4">
        <v>1200</v>
      </c>
      <c r="J962" s="5">
        <v>9</v>
      </c>
      <c r="K962" s="4">
        <f t="shared" si="22"/>
        <v>10800</v>
      </c>
      <c r="L962" s="4">
        <f t="shared" si="23"/>
        <v>3240</v>
      </c>
      <c r="M962" s="3">
        <v>0.3</v>
      </c>
    </row>
    <row r="963" spans="2:13" x14ac:dyDescent="0.25">
      <c r="B963" t="s">
        <v>27</v>
      </c>
      <c r="C963" s="1" t="s">
        <v>14</v>
      </c>
      <c r="D963" s="2">
        <v>44780</v>
      </c>
      <c r="E963" s="5" t="s">
        <v>61</v>
      </c>
      <c r="F963" s="5" t="s">
        <v>64</v>
      </c>
      <c r="G963" s="5" t="s">
        <v>65</v>
      </c>
      <c r="H963" t="s">
        <v>29</v>
      </c>
      <c r="I963" s="4">
        <v>5340</v>
      </c>
      <c r="J963" s="5">
        <v>12</v>
      </c>
      <c r="K963" s="4">
        <f t="shared" si="22"/>
        <v>64080</v>
      </c>
      <c r="L963" s="4">
        <f t="shared" si="23"/>
        <v>19224</v>
      </c>
      <c r="M963" s="3">
        <v>0.3</v>
      </c>
    </row>
    <row r="964" spans="2:13" x14ac:dyDescent="0.25">
      <c r="B964" t="s">
        <v>27</v>
      </c>
      <c r="C964" s="1" t="s">
        <v>14</v>
      </c>
      <c r="D964" s="2">
        <v>44787</v>
      </c>
      <c r="E964" s="5" t="s">
        <v>61</v>
      </c>
      <c r="F964" s="5" t="s">
        <v>64</v>
      </c>
      <c r="G964" s="5" t="s">
        <v>65</v>
      </c>
      <c r="H964" t="s">
        <v>29</v>
      </c>
      <c r="I964" s="4">
        <v>5340</v>
      </c>
      <c r="J964" s="5">
        <v>12</v>
      </c>
      <c r="K964" s="4">
        <f t="shared" si="22"/>
        <v>64080</v>
      </c>
      <c r="L964" s="4">
        <f t="shared" si="23"/>
        <v>19224</v>
      </c>
      <c r="M964" s="3">
        <v>0.3</v>
      </c>
    </row>
    <row r="965" spans="2:13" x14ac:dyDescent="0.25">
      <c r="B965" t="s">
        <v>34</v>
      </c>
      <c r="C965" s="1" t="s">
        <v>14</v>
      </c>
      <c r="D965" s="2">
        <v>44862</v>
      </c>
      <c r="E965" s="5" t="s">
        <v>61</v>
      </c>
      <c r="F965" s="5" t="s">
        <v>62</v>
      </c>
      <c r="G965" s="5" t="s">
        <v>63</v>
      </c>
      <c r="H965" t="s">
        <v>33</v>
      </c>
      <c r="I965" s="4">
        <v>4600</v>
      </c>
      <c r="J965" s="5">
        <v>3</v>
      </c>
      <c r="K965" s="4">
        <f t="shared" si="22"/>
        <v>13800</v>
      </c>
      <c r="L965" s="4">
        <f t="shared" si="23"/>
        <v>3450</v>
      </c>
      <c r="M965" s="3">
        <v>0.25</v>
      </c>
    </row>
    <row r="966" spans="2:13" x14ac:dyDescent="0.25">
      <c r="B966" t="s">
        <v>13</v>
      </c>
      <c r="C966" s="1" t="s">
        <v>20</v>
      </c>
      <c r="D966" s="2">
        <v>44794</v>
      </c>
      <c r="E966" s="5" t="s">
        <v>61</v>
      </c>
      <c r="F966" s="5" t="s">
        <v>64</v>
      </c>
      <c r="G966" s="5" t="s">
        <v>65</v>
      </c>
      <c r="H966" t="s">
        <v>23</v>
      </c>
      <c r="I966" s="4">
        <v>5130</v>
      </c>
      <c r="J966" s="5">
        <v>12</v>
      </c>
      <c r="K966" s="4">
        <f t="shared" si="22"/>
        <v>61560</v>
      </c>
      <c r="L966" s="4">
        <f t="shared" si="23"/>
        <v>24624</v>
      </c>
      <c r="M966" s="3">
        <v>0.4</v>
      </c>
    </row>
    <row r="967" spans="2:13" x14ac:dyDescent="0.25">
      <c r="B967" t="s">
        <v>34</v>
      </c>
      <c r="C967" s="1" t="s">
        <v>14</v>
      </c>
      <c r="D967" s="2">
        <v>44801</v>
      </c>
      <c r="E967" s="5" t="s">
        <v>61</v>
      </c>
      <c r="F967" s="5" t="s">
        <v>64</v>
      </c>
      <c r="G967" s="5" t="s">
        <v>65</v>
      </c>
      <c r="H967" t="s">
        <v>33</v>
      </c>
      <c r="I967" s="4">
        <v>4600</v>
      </c>
      <c r="J967" s="5">
        <v>2</v>
      </c>
      <c r="K967" s="4">
        <f t="shared" si="22"/>
        <v>9200</v>
      </c>
      <c r="L967" s="4">
        <f t="shared" si="23"/>
        <v>2300</v>
      </c>
      <c r="M967" s="3">
        <v>0.25</v>
      </c>
    </row>
    <row r="968" spans="2:13" x14ac:dyDescent="0.25">
      <c r="B968" t="s">
        <v>13</v>
      </c>
      <c r="C968" s="1" t="s">
        <v>20</v>
      </c>
      <c r="D968" s="2">
        <v>44808</v>
      </c>
      <c r="E968" s="5" t="s">
        <v>61</v>
      </c>
      <c r="F968" s="5" t="s">
        <v>64</v>
      </c>
      <c r="G968" s="5" t="s">
        <v>65</v>
      </c>
      <c r="H968" t="s">
        <v>33</v>
      </c>
      <c r="I968" s="4">
        <v>4600</v>
      </c>
      <c r="J968" s="5">
        <v>11</v>
      </c>
      <c r="K968" s="4">
        <f t="shared" si="22"/>
        <v>50600</v>
      </c>
      <c r="L968" s="4">
        <f t="shared" si="23"/>
        <v>12650</v>
      </c>
      <c r="M968" s="3">
        <v>0.25</v>
      </c>
    </row>
    <row r="969" spans="2:13" x14ac:dyDescent="0.25">
      <c r="B969" t="s">
        <v>13</v>
      </c>
      <c r="C969" s="1" t="s">
        <v>14</v>
      </c>
      <c r="D969" s="2">
        <v>44815</v>
      </c>
      <c r="E969" s="5" t="s">
        <v>61</v>
      </c>
      <c r="F969" s="5" t="s">
        <v>64</v>
      </c>
      <c r="G969" s="5" t="s">
        <v>65</v>
      </c>
      <c r="H969" t="s">
        <v>28</v>
      </c>
      <c r="I969" s="4">
        <v>1500</v>
      </c>
      <c r="J969" s="5">
        <v>3</v>
      </c>
      <c r="K969" s="4">
        <f t="shared" si="22"/>
        <v>4500</v>
      </c>
      <c r="L969" s="4">
        <f t="shared" si="23"/>
        <v>1800</v>
      </c>
      <c r="M969" s="3">
        <v>0.4</v>
      </c>
    </row>
    <row r="970" spans="2:13" x14ac:dyDescent="0.25">
      <c r="B970" t="s">
        <v>22</v>
      </c>
      <c r="C970" s="1" t="s">
        <v>20</v>
      </c>
      <c r="D970" s="2">
        <v>44822</v>
      </c>
      <c r="E970" s="5" t="s">
        <v>61</v>
      </c>
      <c r="F970" s="5" t="s">
        <v>64</v>
      </c>
      <c r="G970" s="5" t="s">
        <v>65</v>
      </c>
      <c r="H970" t="s">
        <v>21</v>
      </c>
      <c r="I970" s="4">
        <v>1200</v>
      </c>
      <c r="J970" s="5">
        <v>5</v>
      </c>
      <c r="K970" s="4">
        <f t="shared" si="22"/>
        <v>6000</v>
      </c>
      <c r="L970" s="4">
        <f t="shared" si="23"/>
        <v>1800</v>
      </c>
      <c r="M970" s="3">
        <v>0.3</v>
      </c>
    </row>
    <row r="971" spans="2:13" x14ac:dyDescent="0.25">
      <c r="B971" t="s">
        <v>27</v>
      </c>
      <c r="C971" s="1" t="s">
        <v>20</v>
      </c>
      <c r="D971" s="2">
        <v>44829</v>
      </c>
      <c r="E971" s="5" t="s">
        <v>61</v>
      </c>
      <c r="F971" s="5" t="s">
        <v>64</v>
      </c>
      <c r="G971" s="5" t="s">
        <v>65</v>
      </c>
      <c r="H971" t="s">
        <v>31</v>
      </c>
      <c r="I971" s="4">
        <v>5300</v>
      </c>
      <c r="J971" s="5">
        <v>8</v>
      </c>
      <c r="K971" s="4">
        <f t="shared" si="22"/>
        <v>42400</v>
      </c>
      <c r="L971" s="4">
        <f t="shared" si="23"/>
        <v>12720</v>
      </c>
      <c r="M971" s="3">
        <v>0.3</v>
      </c>
    </row>
    <row r="972" spans="2:13" x14ac:dyDescent="0.25">
      <c r="B972" t="s">
        <v>22</v>
      </c>
      <c r="C972" s="1" t="s">
        <v>20</v>
      </c>
      <c r="D972" s="2">
        <v>44836</v>
      </c>
      <c r="E972" s="5" t="s">
        <v>61</v>
      </c>
      <c r="F972" s="5" t="s">
        <v>64</v>
      </c>
      <c r="G972" s="5" t="s">
        <v>65</v>
      </c>
      <c r="H972" t="s">
        <v>25</v>
      </c>
      <c r="I972" s="4">
        <v>300</v>
      </c>
      <c r="J972" s="5">
        <v>7</v>
      </c>
      <c r="K972" s="4">
        <f t="shared" si="22"/>
        <v>2100</v>
      </c>
      <c r="L972" s="4">
        <f t="shared" si="23"/>
        <v>315</v>
      </c>
      <c r="M972" s="3">
        <v>0.15</v>
      </c>
    </row>
    <row r="973" spans="2:13" x14ac:dyDescent="0.25">
      <c r="B973" t="s">
        <v>27</v>
      </c>
      <c r="C973" s="1" t="s">
        <v>20</v>
      </c>
      <c r="D973" s="2">
        <v>44843</v>
      </c>
      <c r="E973" s="5" t="s">
        <v>61</v>
      </c>
      <c r="F973" s="5" t="s">
        <v>64</v>
      </c>
      <c r="G973" s="5" t="s">
        <v>65</v>
      </c>
      <c r="H973" t="s">
        <v>19</v>
      </c>
      <c r="I973" s="4">
        <v>500</v>
      </c>
      <c r="J973" s="5">
        <v>11</v>
      </c>
      <c r="K973" s="4">
        <f t="shared" si="22"/>
        <v>5500</v>
      </c>
      <c r="L973" s="4">
        <f t="shared" si="23"/>
        <v>1375</v>
      </c>
      <c r="M973" s="3">
        <v>0.25</v>
      </c>
    </row>
    <row r="974" spans="2:13" x14ac:dyDescent="0.25">
      <c r="B974" t="s">
        <v>13</v>
      </c>
      <c r="C974" s="1" t="s">
        <v>20</v>
      </c>
      <c r="D974" s="2">
        <v>44850</v>
      </c>
      <c r="E974" s="5" t="s">
        <v>61</v>
      </c>
      <c r="F974" s="5" t="s">
        <v>64</v>
      </c>
      <c r="G974" s="5" t="s">
        <v>65</v>
      </c>
      <c r="H974" t="s">
        <v>31</v>
      </c>
      <c r="I974" s="4">
        <v>5300</v>
      </c>
      <c r="J974" s="5">
        <v>12</v>
      </c>
      <c r="K974" s="4">
        <f t="shared" si="22"/>
        <v>63600</v>
      </c>
      <c r="L974" s="4">
        <f t="shared" si="23"/>
        <v>19080</v>
      </c>
      <c r="M974" s="3">
        <v>0.3</v>
      </c>
    </row>
    <row r="975" spans="2:13" x14ac:dyDescent="0.25">
      <c r="B975" t="s">
        <v>13</v>
      </c>
      <c r="C975" s="1" t="s">
        <v>14</v>
      </c>
      <c r="D975" s="2">
        <v>44857</v>
      </c>
      <c r="E975" s="5" t="s">
        <v>61</v>
      </c>
      <c r="F975" s="5" t="s">
        <v>64</v>
      </c>
      <c r="G975" s="5" t="s">
        <v>65</v>
      </c>
      <c r="H975" t="s">
        <v>23</v>
      </c>
      <c r="I975" s="4">
        <v>5130</v>
      </c>
      <c r="J975" s="5">
        <v>3</v>
      </c>
      <c r="K975" s="4">
        <f t="shared" si="22"/>
        <v>15390</v>
      </c>
      <c r="L975" s="4">
        <f t="shared" si="23"/>
        <v>6156</v>
      </c>
      <c r="M975" s="3">
        <v>0.4</v>
      </c>
    </row>
    <row r="976" spans="2:13" x14ac:dyDescent="0.25">
      <c r="B976" t="s">
        <v>13</v>
      </c>
      <c r="C976" s="1" t="s">
        <v>20</v>
      </c>
      <c r="D976" s="2">
        <v>44864</v>
      </c>
      <c r="E976" s="5" t="s">
        <v>61</v>
      </c>
      <c r="F976" s="5" t="s">
        <v>64</v>
      </c>
      <c r="G976" s="5" t="s">
        <v>65</v>
      </c>
      <c r="H976" t="s">
        <v>25</v>
      </c>
      <c r="I976" s="4">
        <v>300</v>
      </c>
      <c r="J976" s="5">
        <v>2</v>
      </c>
      <c r="K976" s="4">
        <f t="shared" si="22"/>
        <v>600</v>
      </c>
      <c r="L976" s="4">
        <f t="shared" si="23"/>
        <v>90</v>
      </c>
      <c r="M976" s="3">
        <v>0.15</v>
      </c>
    </row>
    <row r="977" spans="2:13" x14ac:dyDescent="0.25">
      <c r="B977" t="s">
        <v>13</v>
      </c>
      <c r="C977" s="1" t="s">
        <v>14</v>
      </c>
      <c r="D977" s="2">
        <v>44871</v>
      </c>
      <c r="E977" s="5" t="s">
        <v>61</v>
      </c>
      <c r="F977" s="5" t="s">
        <v>64</v>
      </c>
      <c r="G977" s="5" t="s">
        <v>65</v>
      </c>
      <c r="H977" t="s">
        <v>35</v>
      </c>
      <c r="I977" s="4">
        <v>4500</v>
      </c>
      <c r="J977" s="5">
        <v>15</v>
      </c>
      <c r="K977" s="4">
        <f t="shared" si="22"/>
        <v>67500</v>
      </c>
      <c r="L977" s="4">
        <f t="shared" si="23"/>
        <v>16875</v>
      </c>
      <c r="M977" s="3">
        <v>0.25</v>
      </c>
    </row>
    <row r="978" spans="2:13" x14ac:dyDescent="0.25">
      <c r="B978" t="s">
        <v>13</v>
      </c>
      <c r="C978" s="1" t="s">
        <v>20</v>
      </c>
      <c r="D978" s="2">
        <v>44878</v>
      </c>
      <c r="E978" s="5" t="s">
        <v>61</v>
      </c>
      <c r="F978" s="5" t="s">
        <v>64</v>
      </c>
      <c r="G978" s="5" t="s">
        <v>65</v>
      </c>
      <c r="H978" t="s">
        <v>25</v>
      </c>
      <c r="I978" s="4">
        <v>300</v>
      </c>
      <c r="J978" s="5">
        <v>5</v>
      </c>
      <c r="K978" s="4">
        <f t="shared" si="22"/>
        <v>1500</v>
      </c>
      <c r="L978" s="4">
        <f t="shared" si="23"/>
        <v>225</v>
      </c>
      <c r="M978" s="3">
        <v>0.15</v>
      </c>
    </row>
    <row r="979" spans="2:13" x14ac:dyDescent="0.25">
      <c r="B979" t="s">
        <v>13</v>
      </c>
      <c r="C979" s="1" t="s">
        <v>20</v>
      </c>
      <c r="D979" s="2">
        <v>44885</v>
      </c>
      <c r="E979" s="5" t="s">
        <v>61</v>
      </c>
      <c r="F979" s="5" t="s">
        <v>64</v>
      </c>
      <c r="G979" s="5" t="s">
        <v>65</v>
      </c>
      <c r="H979" t="s">
        <v>19</v>
      </c>
      <c r="I979" s="4">
        <v>500</v>
      </c>
      <c r="J979" s="5">
        <v>5</v>
      </c>
      <c r="K979" s="4">
        <f t="shared" si="22"/>
        <v>2500</v>
      </c>
      <c r="L979" s="4">
        <f t="shared" si="23"/>
        <v>625</v>
      </c>
      <c r="M979" s="3">
        <v>0.25</v>
      </c>
    </row>
    <row r="980" spans="2:13" x14ac:dyDescent="0.25">
      <c r="B980" t="s">
        <v>27</v>
      </c>
      <c r="C980" s="1" t="s">
        <v>20</v>
      </c>
      <c r="D980" s="2">
        <v>44892</v>
      </c>
      <c r="E980" s="5" t="s">
        <v>61</v>
      </c>
      <c r="F980" s="5" t="s">
        <v>62</v>
      </c>
      <c r="G980" s="5" t="s">
        <v>63</v>
      </c>
      <c r="H980" t="s">
        <v>35</v>
      </c>
      <c r="I980" s="4">
        <v>4500</v>
      </c>
      <c r="J980" s="5">
        <v>4</v>
      </c>
      <c r="K980" s="4">
        <f t="shared" si="22"/>
        <v>18000</v>
      </c>
      <c r="L980" s="4">
        <f t="shared" si="23"/>
        <v>4500</v>
      </c>
      <c r="M980" s="3">
        <v>0.25</v>
      </c>
    </row>
    <row r="981" spans="2:13" x14ac:dyDescent="0.25">
      <c r="B981" t="s">
        <v>13</v>
      </c>
      <c r="C981" s="1" t="s">
        <v>20</v>
      </c>
      <c r="D981" s="2">
        <v>44892</v>
      </c>
      <c r="E981" s="5" t="s">
        <v>61</v>
      </c>
      <c r="F981" s="5" t="s">
        <v>64</v>
      </c>
      <c r="G981" s="5" t="s">
        <v>65</v>
      </c>
      <c r="H981" t="s">
        <v>33</v>
      </c>
      <c r="I981" s="4">
        <v>4600</v>
      </c>
      <c r="J981" s="5">
        <v>7</v>
      </c>
      <c r="K981" s="4">
        <f t="shared" si="22"/>
        <v>32200</v>
      </c>
      <c r="L981" s="4">
        <f t="shared" si="23"/>
        <v>8050</v>
      </c>
      <c r="M981" s="3">
        <v>0.25</v>
      </c>
    </row>
    <row r="982" spans="2:13" x14ac:dyDescent="0.25">
      <c r="B982" t="s">
        <v>34</v>
      </c>
      <c r="C982" s="1" t="s">
        <v>20</v>
      </c>
      <c r="D982" s="2">
        <v>44922</v>
      </c>
      <c r="E982" s="5" t="s">
        <v>61</v>
      </c>
      <c r="F982" s="5" t="s">
        <v>62</v>
      </c>
      <c r="G982" s="5" t="s">
        <v>63</v>
      </c>
      <c r="H982" t="s">
        <v>33</v>
      </c>
      <c r="I982" s="4">
        <v>4600</v>
      </c>
      <c r="J982" s="5">
        <v>3</v>
      </c>
      <c r="K982" s="4">
        <f t="shared" si="22"/>
        <v>13800</v>
      </c>
      <c r="L982" s="4">
        <f t="shared" si="23"/>
        <v>3450</v>
      </c>
      <c r="M982" s="3">
        <v>0.25</v>
      </c>
    </row>
    <row r="983" spans="2:13" x14ac:dyDescent="0.25">
      <c r="B983" t="s">
        <v>27</v>
      </c>
      <c r="C983" s="1" t="s">
        <v>20</v>
      </c>
      <c r="D983" s="2">
        <v>44952</v>
      </c>
      <c r="E983" s="5" t="s">
        <v>61</v>
      </c>
      <c r="F983" s="5" t="s">
        <v>62</v>
      </c>
      <c r="G983" s="5" t="s">
        <v>63</v>
      </c>
      <c r="H983" t="s">
        <v>32</v>
      </c>
      <c r="I983" s="4">
        <v>3200</v>
      </c>
      <c r="J983" s="5">
        <v>4</v>
      </c>
      <c r="K983" s="4">
        <f t="shared" si="22"/>
        <v>12800</v>
      </c>
      <c r="L983" s="4">
        <f t="shared" si="23"/>
        <v>2560</v>
      </c>
      <c r="M983" s="3">
        <v>0.2</v>
      </c>
    </row>
    <row r="984" spans="2:13" x14ac:dyDescent="0.25">
      <c r="B984" t="s">
        <v>34</v>
      </c>
      <c r="C984" s="1" t="s">
        <v>20</v>
      </c>
      <c r="D984" s="2">
        <v>44982</v>
      </c>
      <c r="E984" s="5" t="s">
        <v>61</v>
      </c>
      <c r="F984" s="5" t="s">
        <v>62</v>
      </c>
      <c r="G984" s="5" t="s">
        <v>63</v>
      </c>
      <c r="H984" t="s">
        <v>31</v>
      </c>
      <c r="I984" s="4">
        <v>5300</v>
      </c>
      <c r="J984" s="5">
        <v>5</v>
      </c>
      <c r="K984" s="4">
        <f t="shared" si="22"/>
        <v>26500</v>
      </c>
      <c r="L984" s="4">
        <f t="shared" si="23"/>
        <v>7950</v>
      </c>
      <c r="M984" s="3">
        <v>0.3</v>
      </c>
    </row>
    <row r="985" spans="2:13" x14ac:dyDescent="0.25">
      <c r="B985" t="s">
        <v>27</v>
      </c>
      <c r="C985" s="1" t="s">
        <v>14</v>
      </c>
      <c r="D985" s="2">
        <v>45012</v>
      </c>
      <c r="E985" s="5" t="s">
        <v>61</v>
      </c>
      <c r="F985" s="5" t="s">
        <v>62</v>
      </c>
      <c r="G985" s="5" t="s">
        <v>63</v>
      </c>
      <c r="H985" t="s">
        <v>21</v>
      </c>
      <c r="I985" s="4">
        <v>1200</v>
      </c>
      <c r="J985" s="5">
        <v>7</v>
      </c>
      <c r="K985" s="4">
        <f t="shared" si="22"/>
        <v>8400</v>
      </c>
      <c r="L985" s="4">
        <f t="shared" si="23"/>
        <v>2520</v>
      </c>
      <c r="M985" s="3">
        <v>0.3</v>
      </c>
    </row>
    <row r="986" spans="2:13" x14ac:dyDescent="0.25">
      <c r="B986" t="s">
        <v>13</v>
      </c>
      <c r="C986" s="1" t="s">
        <v>14</v>
      </c>
      <c r="D986" s="2">
        <v>45042</v>
      </c>
      <c r="E986" s="5" t="s">
        <v>61</v>
      </c>
      <c r="F986" s="5" t="s">
        <v>62</v>
      </c>
      <c r="G986" s="5" t="s">
        <v>63</v>
      </c>
      <c r="H986" t="s">
        <v>29</v>
      </c>
      <c r="I986" s="4">
        <v>5340</v>
      </c>
      <c r="J986" s="5">
        <v>10</v>
      </c>
      <c r="K986" s="4">
        <f t="shared" ref="K986:K989" si="24">I986*J986</f>
        <v>53400</v>
      </c>
      <c r="L986" s="4">
        <f t="shared" ref="L986:L989" si="25">K986*M986</f>
        <v>16020</v>
      </c>
      <c r="M986" s="3">
        <v>0.3</v>
      </c>
    </row>
    <row r="987" spans="2:13" x14ac:dyDescent="0.25">
      <c r="B987" t="s">
        <v>24</v>
      </c>
      <c r="C987" s="1" t="s">
        <v>14</v>
      </c>
      <c r="D987" s="2">
        <v>45072</v>
      </c>
      <c r="E987" s="5" t="s">
        <v>61</v>
      </c>
      <c r="F987" s="5" t="s">
        <v>62</v>
      </c>
      <c r="G987" s="5" t="s">
        <v>63</v>
      </c>
      <c r="H987" t="s">
        <v>23</v>
      </c>
      <c r="I987" s="4">
        <v>5130</v>
      </c>
      <c r="J987" s="5">
        <v>8</v>
      </c>
      <c r="K987" s="4">
        <f t="shared" si="24"/>
        <v>41040</v>
      </c>
      <c r="L987" s="4">
        <f t="shared" si="25"/>
        <v>16416</v>
      </c>
      <c r="M987" s="3">
        <v>0.4</v>
      </c>
    </row>
    <row r="988" spans="2:13" x14ac:dyDescent="0.25">
      <c r="B988" t="s">
        <v>13</v>
      </c>
      <c r="C988" s="1" t="s">
        <v>20</v>
      </c>
      <c r="D988" s="2">
        <v>45102</v>
      </c>
      <c r="E988" s="5" t="s">
        <v>61</v>
      </c>
      <c r="F988" s="5" t="s">
        <v>62</v>
      </c>
      <c r="G988" s="5" t="s">
        <v>63</v>
      </c>
      <c r="H988" t="s">
        <v>33</v>
      </c>
      <c r="I988" s="4">
        <v>4600</v>
      </c>
      <c r="J988" s="5">
        <v>5</v>
      </c>
      <c r="K988" s="4">
        <f t="shared" si="24"/>
        <v>23000</v>
      </c>
      <c r="L988" s="4">
        <f t="shared" si="25"/>
        <v>5750</v>
      </c>
      <c r="M988" s="3">
        <v>0.25</v>
      </c>
    </row>
    <row r="989" spans="2:13" x14ac:dyDescent="0.25">
      <c r="B989" t="s">
        <v>34</v>
      </c>
      <c r="C989" s="1" t="s">
        <v>20</v>
      </c>
      <c r="D989" s="2">
        <v>45132</v>
      </c>
      <c r="E989" s="5" t="s">
        <v>61</v>
      </c>
      <c r="F989" s="5" t="s">
        <v>62</v>
      </c>
      <c r="G989" s="5" t="s">
        <v>63</v>
      </c>
      <c r="H989" t="s">
        <v>32</v>
      </c>
      <c r="I989" s="4">
        <v>3200</v>
      </c>
      <c r="J989" s="5">
        <v>3</v>
      </c>
      <c r="K989" s="4">
        <f t="shared" si="24"/>
        <v>9600</v>
      </c>
      <c r="L989" s="4">
        <f t="shared" si="25"/>
        <v>1920</v>
      </c>
      <c r="M989" s="3">
        <v>0.2</v>
      </c>
    </row>
    <row r="990" spans="2:13" x14ac:dyDescent="0.25">
      <c r="B990" t="s">
        <v>13</v>
      </c>
      <c r="C990" s="1" t="s">
        <v>20</v>
      </c>
      <c r="D990" s="2">
        <v>44562</v>
      </c>
      <c r="E990" s="5" t="s">
        <v>61</v>
      </c>
      <c r="F990" s="5" t="s">
        <v>66</v>
      </c>
      <c r="G990" s="5" t="s">
        <v>67</v>
      </c>
      <c r="H990" t="s">
        <v>23</v>
      </c>
      <c r="I990" s="4">
        <v>5130</v>
      </c>
      <c r="J990" s="5">
        <v>10</v>
      </c>
      <c r="K990" s="4">
        <v>30780</v>
      </c>
      <c r="L990" s="4">
        <v>12312</v>
      </c>
      <c r="M990" s="3">
        <v>0.4</v>
      </c>
    </row>
    <row r="991" spans="2:13" x14ac:dyDescent="0.25">
      <c r="B991" t="s">
        <v>13</v>
      </c>
      <c r="C991" s="1" t="s">
        <v>14</v>
      </c>
      <c r="D991" s="2">
        <v>44592</v>
      </c>
      <c r="E991" s="5" t="s">
        <v>61</v>
      </c>
      <c r="F991" s="5" t="s">
        <v>66</v>
      </c>
      <c r="G991" s="5" t="s">
        <v>67</v>
      </c>
      <c r="H991" t="s">
        <v>28</v>
      </c>
      <c r="I991" s="4">
        <v>1500</v>
      </c>
      <c r="J991" s="5">
        <v>16</v>
      </c>
      <c r="K991" s="4">
        <v>9000</v>
      </c>
      <c r="L991" s="4">
        <v>3600</v>
      </c>
      <c r="M991" s="3">
        <v>0.4</v>
      </c>
    </row>
    <row r="992" spans="2:13" x14ac:dyDescent="0.25">
      <c r="B992" t="s">
        <v>13</v>
      </c>
      <c r="C992" s="1" t="s">
        <v>14</v>
      </c>
      <c r="D992" s="2">
        <v>44622</v>
      </c>
      <c r="E992" s="5" t="s">
        <v>61</v>
      </c>
      <c r="F992" s="5" t="s">
        <v>66</v>
      </c>
      <c r="G992" s="5" t="s">
        <v>67</v>
      </c>
      <c r="H992" t="s">
        <v>30</v>
      </c>
      <c r="I992" s="4">
        <v>3400</v>
      </c>
      <c r="J992" s="5">
        <v>18</v>
      </c>
      <c r="K992" s="4">
        <v>27200</v>
      </c>
      <c r="L992" s="4">
        <v>9520</v>
      </c>
      <c r="M992" s="3">
        <v>0.35</v>
      </c>
    </row>
    <row r="993" spans="2:13" x14ac:dyDescent="0.25">
      <c r="B993" t="s">
        <v>22</v>
      </c>
      <c r="C993" s="1" t="s">
        <v>20</v>
      </c>
      <c r="D993" s="2">
        <v>44652</v>
      </c>
      <c r="E993" s="5" t="s">
        <v>61</v>
      </c>
      <c r="F993" s="5" t="s">
        <v>66</v>
      </c>
      <c r="G993" s="5" t="s">
        <v>67</v>
      </c>
      <c r="H993" t="s">
        <v>25</v>
      </c>
      <c r="I993" s="4">
        <v>300</v>
      </c>
      <c r="J993" s="5">
        <v>13</v>
      </c>
      <c r="K993" s="4">
        <v>900</v>
      </c>
      <c r="L993" s="4">
        <v>135</v>
      </c>
      <c r="M993" s="3">
        <v>0.15</v>
      </c>
    </row>
    <row r="994" spans="2:13" x14ac:dyDescent="0.25">
      <c r="B994" t="s">
        <v>24</v>
      </c>
      <c r="C994" s="1" t="s">
        <v>20</v>
      </c>
      <c r="D994" s="2">
        <v>44682</v>
      </c>
      <c r="E994" s="5" t="s">
        <v>61</v>
      </c>
      <c r="F994" s="5" t="s">
        <v>66</v>
      </c>
      <c r="G994" s="5" t="s">
        <v>67</v>
      </c>
      <c r="H994" t="s">
        <v>26</v>
      </c>
      <c r="I994" s="4">
        <v>1700</v>
      </c>
      <c r="J994" s="5">
        <v>20</v>
      </c>
      <c r="K994" s="4">
        <v>20400</v>
      </c>
      <c r="L994" s="4">
        <v>10200</v>
      </c>
      <c r="M994" s="3">
        <v>0.5</v>
      </c>
    </row>
    <row r="995" spans="2:13" x14ac:dyDescent="0.25">
      <c r="B995" t="s">
        <v>24</v>
      </c>
      <c r="C995" s="1" t="s">
        <v>20</v>
      </c>
      <c r="D995" s="2">
        <v>44712</v>
      </c>
      <c r="E995" s="5" t="s">
        <v>61</v>
      </c>
      <c r="F995" s="5" t="s">
        <v>66</v>
      </c>
      <c r="G995" s="5" t="s">
        <v>67</v>
      </c>
      <c r="H995" t="s">
        <v>26</v>
      </c>
      <c r="I995" s="4">
        <v>1700</v>
      </c>
      <c r="J995" s="5">
        <v>21</v>
      </c>
      <c r="K995" s="4">
        <v>18700</v>
      </c>
      <c r="L995" s="4">
        <v>9350</v>
      </c>
      <c r="M995" s="3">
        <v>0.5</v>
      </c>
    </row>
    <row r="996" spans="2:13" x14ac:dyDescent="0.25">
      <c r="B996" t="s">
        <v>13</v>
      </c>
      <c r="C996" s="1" t="s">
        <v>14</v>
      </c>
      <c r="D996" s="2">
        <v>44742</v>
      </c>
      <c r="E996" s="5" t="s">
        <v>61</v>
      </c>
      <c r="F996" s="5" t="s">
        <v>66</v>
      </c>
      <c r="G996" s="5" t="s">
        <v>67</v>
      </c>
      <c r="H996" t="s">
        <v>31</v>
      </c>
      <c r="I996" s="4">
        <v>5300</v>
      </c>
      <c r="J996" s="5">
        <v>19</v>
      </c>
      <c r="K996" s="4">
        <v>47700</v>
      </c>
      <c r="L996" s="4">
        <v>14310</v>
      </c>
      <c r="M996" s="3">
        <v>0.3</v>
      </c>
    </row>
    <row r="997" spans="2:13" x14ac:dyDescent="0.25">
      <c r="B997" t="s">
        <v>24</v>
      </c>
      <c r="C997" s="1" t="s">
        <v>20</v>
      </c>
      <c r="D997" s="2">
        <v>44772</v>
      </c>
      <c r="E997" s="5" t="s">
        <v>61</v>
      </c>
      <c r="F997" s="5" t="s">
        <v>66</v>
      </c>
      <c r="G997" s="5" t="s">
        <v>67</v>
      </c>
      <c r="H997" t="s">
        <v>28</v>
      </c>
      <c r="I997" s="4">
        <v>1500</v>
      </c>
      <c r="J997" s="5">
        <v>14</v>
      </c>
      <c r="K997" s="4">
        <v>7500</v>
      </c>
      <c r="L997" s="4">
        <v>3000</v>
      </c>
      <c r="M997" s="3">
        <v>0.4</v>
      </c>
    </row>
    <row r="998" spans="2:13" x14ac:dyDescent="0.25">
      <c r="B998" t="s">
        <v>13</v>
      </c>
      <c r="C998" s="1" t="s">
        <v>20</v>
      </c>
      <c r="D998" s="2">
        <v>44802</v>
      </c>
      <c r="E998" s="5" t="s">
        <v>61</v>
      </c>
      <c r="F998" s="5" t="s">
        <v>66</v>
      </c>
      <c r="G998" s="5" t="s">
        <v>67</v>
      </c>
      <c r="H998" t="s">
        <v>26</v>
      </c>
      <c r="I998" s="4">
        <v>1700</v>
      </c>
      <c r="J998" s="5">
        <v>5</v>
      </c>
      <c r="K998" s="4">
        <v>8500</v>
      </c>
      <c r="L998" s="4">
        <v>4250</v>
      </c>
      <c r="M998" s="3">
        <v>0.5</v>
      </c>
    </row>
    <row r="999" spans="2:13" x14ac:dyDescent="0.25">
      <c r="B999" t="s">
        <v>13</v>
      </c>
      <c r="C999" s="1" t="s">
        <v>20</v>
      </c>
      <c r="D999" s="2">
        <v>44832</v>
      </c>
      <c r="E999" s="5" t="s">
        <v>61</v>
      </c>
      <c r="F999" s="5" t="s">
        <v>66</v>
      </c>
      <c r="G999" s="5" t="s">
        <v>67</v>
      </c>
      <c r="H999" t="s">
        <v>33</v>
      </c>
      <c r="I999" s="4">
        <v>4600</v>
      </c>
      <c r="J999" s="5">
        <v>6</v>
      </c>
      <c r="K999" s="4">
        <v>27600</v>
      </c>
      <c r="L999" s="4">
        <v>6900</v>
      </c>
      <c r="M999" s="3">
        <v>0.25</v>
      </c>
    </row>
    <row r="1000" spans="2:13" x14ac:dyDescent="0.25">
      <c r="B1000" t="s">
        <v>34</v>
      </c>
      <c r="C1000" s="1" t="s">
        <v>14</v>
      </c>
      <c r="D1000" s="2">
        <v>44862</v>
      </c>
      <c r="E1000" s="5" t="s">
        <v>61</v>
      </c>
      <c r="F1000" s="5" t="s">
        <v>66</v>
      </c>
      <c r="G1000" s="5" t="s">
        <v>67</v>
      </c>
      <c r="H1000" t="s">
        <v>33</v>
      </c>
      <c r="I1000" s="4">
        <v>4600</v>
      </c>
      <c r="J1000" s="5">
        <v>3</v>
      </c>
      <c r="K1000" s="4">
        <v>13800</v>
      </c>
      <c r="L1000" s="4">
        <v>3450</v>
      </c>
      <c r="M1000" s="3">
        <v>0.25</v>
      </c>
    </row>
    <row r="1001" spans="2:13" x14ac:dyDescent="0.25">
      <c r="B1001" t="s">
        <v>27</v>
      </c>
      <c r="C1001" s="1" t="s">
        <v>20</v>
      </c>
      <c r="D1001" s="2">
        <v>44892</v>
      </c>
      <c r="E1001" s="5" t="s">
        <v>61</v>
      </c>
      <c r="F1001" s="5" t="s">
        <v>66</v>
      </c>
      <c r="G1001" s="5" t="s">
        <v>67</v>
      </c>
      <c r="H1001" t="s">
        <v>35</v>
      </c>
      <c r="I1001" s="4">
        <v>4500</v>
      </c>
      <c r="J1001" s="5">
        <v>4</v>
      </c>
      <c r="K1001" s="4">
        <v>18000</v>
      </c>
      <c r="L1001" s="4">
        <v>4500</v>
      </c>
      <c r="M1001" s="3">
        <v>0.25</v>
      </c>
    </row>
    <row r="1002" spans="2:13" x14ac:dyDescent="0.25">
      <c r="B1002" t="s">
        <v>34</v>
      </c>
      <c r="C1002" s="1" t="s">
        <v>20</v>
      </c>
      <c r="D1002" s="2">
        <v>44922</v>
      </c>
      <c r="E1002" s="5" t="s">
        <v>61</v>
      </c>
      <c r="F1002" s="5" t="s">
        <v>66</v>
      </c>
      <c r="G1002" s="5" t="s">
        <v>67</v>
      </c>
      <c r="H1002" t="s">
        <v>33</v>
      </c>
      <c r="I1002" s="4">
        <v>4600</v>
      </c>
      <c r="J1002" s="5">
        <v>3</v>
      </c>
      <c r="K1002" s="4">
        <v>13800</v>
      </c>
      <c r="L1002" s="4">
        <v>3450</v>
      </c>
      <c r="M1002" s="3">
        <v>0.25</v>
      </c>
    </row>
    <row r="1003" spans="2:13" x14ac:dyDescent="0.25">
      <c r="B1003" t="s">
        <v>27</v>
      </c>
      <c r="C1003" s="1" t="s">
        <v>20</v>
      </c>
      <c r="D1003" s="2">
        <v>44952</v>
      </c>
      <c r="E1003" s="5" t="s">
        <v>61</v>
      </c>
      <c r="F1003" s="5" t="s">
        <v>66</v>
      </c>
      <c r="G1003" s="5" t="s">
        <v>67</v>
      </c>
      <c r="H1003" t="s">
        <v>32</v>
      </c>
      <c r="I1003" s="4">
        <v>3200</v>
      </c>
      <c r="J1003" s="5">
        <v>4</v>
      </c>
      <c r="K1003" s="4">
        <v>12800</v>
      </c>
      <c r="L1003" s="4">
        <v>2560</v>
      </c>
      <c r="M1003" s="3">
        <v>0.2</v>
      </c>
    </row>
    <row r="1004" spans="2:13" x14ac:dyDescent="0.25">
      <c r="B1004" t="s">
        <v>34</v>
      </c>
      <c r="C1004" s="1" t="s">
        <v>20</v>
      </c>
      <c r="D1004" s="2">
        <v>44982</v>
      </c>
      <c r="E1004" s="5" t="s">
        <v>61</v>
      </c>
      <c r="F1004" s="5" t="s">
        <v>66</v>
      </c>
      <c r="G1004" s="5" t="s">
        <v>67</v>
      </c>
      <c r="H1004" t="s">
        <v>31</v>
      </c>
      <c r="I1004" s="4">
        <v>5300</v>
      </c>
      <c r="J1004" s="5">
        <v>15</v>
      </c>
      <c r="K1004" s="4">
        <v>26500</v>
      </c>
      <c r="L1004" s="4">
        <v>7950</v>
      </c>
      <c r="M1004" s="3">
        <v>0.3</v>
      </c>
    </row>
    <row r="1005" spans="2:13" x14ac:dyDescent="0.25">
      <c r="B1005" t="s">
        <v>27</v>
      </c>
      <c r="C1005" s="1" t="s">
        <v>14</v>
      </c>
      <c r="D1005" s="2">
        <v>45012</v>
      </c>
      <c r="E1005" s="5" t="s">
        <v>61</v>
      </c>
      <c r="F1005" s="5" t="s">
        <v>66</v>
      </c>
      <c r="G1005" s="5" t="s">
        <v>67</v>
      </c>
      <c r="H1005" t="s">
        <v>21</v>
      </c>
      <c r="I1005" s="4">
        <v>1200</v>
      </c>
      <c r="J1005" s="5">
        <v>20</v>
      </c>
      <c r="K1005" s="4">
        <v>8400</v>
      </c>
      <c r="L1005" s="4">
        <v>2520</v>
      </c>
      <c r="M1005" s="3">
        <v>0.3</v>
      </c>
    </row>
    <row r="1006" spans="2:13" x14ac:dyDescent="0.25">
      <c r="B1006" t="s">
        <v>13</v>
      </c>
      <c r="C1006" s="1" t="s">
        <v>14</v>
      </c>
      <c r="D1006" s="2">
        <v>45042</v>
      </c>
      <c r="E1006" s="5" t="s">
        <v>61</v>
      </c>
      <c r="F1006" s="5" t="s">
        <v>66</v>
      </c>
      <c r="G1006" s="5" t="s">
        <v>67</v>
      </c>
      <c r="H1006" t="s">
        <v>29</v>
      </c>
      <c r="I1006" s="4">
        <v>5340</v>
      </c>
      <c r="J1006" s="5">
        <v>10</v>
      </c>
      <c r="K1006" s="4">
        <v>53400</v>
      </c>
      <c r="L1006" s="4">
        <v>16020</v>
      </c>
      <c r="M1006" s="3">
        <v>0.3</v>
      </c>
    </row>
    <row r="1007" spans="2:13" x14ac:dyDescent="0.25">
      <c r="B1007" t="s">
        <v>24</v>
      </c>
      <c r="C1007" s="1" t="s">
        <v>14</v>
      </c>
      <c r="D1007" s="2">
        <v>45072</v>
      </c>
      <c r="E1007" s="5" t="s">
        <v>61</v>
      </c>
      <c r="F1007" s="5" t="s">
        <v>68</v>
      </c>
      <c r="G1007" s="5" t="s">
        <v>69</v>
      </c>
      <c r="H1007" t="s">
        <v>23</v>
      </c>
      <c r="I1007" s="4">
        <v>5130</v>
      </c>
      <c r="J1007" s="5">
        <v>8</v>
      </c>
      <c r="K1007" s="4">
        <v>41040</v>
      </c>
      <c r="L1007" s="4">
        <v>16416</v>
      </c>
      <c r="M1007" s="3">
        <v>0.4</v>
      </c>
    </row>
    <row r="1008" spans="2:13" x14ac:dyDescent="0.25">
      <c r="B1008" t="s">
        <v>13</v>
      </c>
      <c r="C1008" s="1" t="s">
        <v>20</v>
      </c>
      <c r="D1008" s="2">
        <v>45102</v>
      </c>
      <c r="E1008" s="5" t="s">
        <v>61</v>
      </c>
      <c r="F1008" s="5" t="s">
        <v>68</v>
      </c>
      <c r="G1008" s="5" t="s">
        <v>69</v>
      </c>
      <c r="H1008" t="s">
        <v>33</v>
      </c>
      <c r="I1008" s="4">
        <v>4600</v>
      </c>
      <c r="J1008" s="5">
        <v>15</v>
      </c>
      <c r="K1008" s="4">
        <v>23000</v>
      </c>
      <c r="L1008" s="4">
        <v>5750</v>
      </c>
      <c r="M1008" s="3">
        <v>0.25</v>
      </c>
    </row>
    <row r="1009" spans="2:13" x14ac:dyDescent="0.25">
      <c r="B1009" t="s">
        <v>34</v>
      </c>
      <c r="C1009" s="1" t="s">
        <v>20</v>
      </c>
      <c r="D1009" s="2">
        <v>45132</v>
      </c>
      <c r="E1009" s="5" t="s">
        <v>61</v>
      </c>
      <c r="F1009" s="5" t="s">
        <v>68</v>
      </c>
      <c r="G1009" s="5" t="s">
        <v>69</v>
      </c>
      <c r="H1009" t="s">
        <v>32</v>
      </c>
      <c r="I1009" s="4">
        <v>3200</v>
      </c>
      <c r="J1009" s="5">
        <v>3</v>
      </c>
      <c r="K1009" s="4">
        <v>9600</v>
      </c>
      <c r="L1009" s="4">
        <v>1920</v>
      </c>
      <c r="M1009" s="3">
        <v>0.2</v>
      </c>
    </row>
    <row r="1010" spans="2:13" x14ac:dyDescent="0.25">
      <c r="B1010" t="s">
        <v>13</v>
      </c>
      <c r="C1010" s="1" t="s">
        <v>20</v>
      </c>
      <c r="D1010" s="2">
        <v>44562</v>
      </c>
      <c r="E1010" s="5" t="s">
        <v>61</v>
      </c>
      <c r="F1010" s="5" t="s">
        <v>68</v>
      </c>
      <c r="G1010" s="5" t="s">
        <v>69</v>
      </c>
      <c r="H1010" t="s">
        <v>23</v>
      </c>
      <c r="I1010" s="4">
        <v>5130</v>
      </c>
      <c r="J1010" s="5">
        <v>6</v>
      </c>
      <c r="K1010" s="4">
        <v>30780</v>
      </c>
      <c r="L1010" s="4">
        <v>12312</v>
      </c>
      <c r="M1010" s="3">
        <v>0.4</v>
      </c>
    </row>
    <row r="1011" spans="2:13" x14ac:dyDescent="0.25">
      <c r="B1011" t="s">
        <v>13</v>
      </c>
      <c r="C1011" s="1" t="s">
        <v>14</v>
      </c>
      <c r="D1011" s="2">
        <v>44592</v>
      </c>
      <c r="E1011" s="5" t="s">
        <v>61</v>
      </c>
      <c r="F1011" s="5" t="s">
        <v>68</v>
      </c>
      <c r="G1011" s="5" t="s">
        <v>69</v>
      </c>
      <c r="H1011" t="s">
        <v>28</v>
      </c>
      <c r="I1011" s="4">
        <v>1500</v>
      </c>
      <c r="J1011" s="5">
        <v>6</v>
      </c>
      <c r="K1011" s="4">
        <v>9000</v>
      </c>
      <c r="L1011" s="4">
        <v>3600</v>
      </c>
      <c r="M1011" s="3">
        <v>0.4</v>
      </c>
    </row>
    <row r="1012" spans="2:13" x14ac:dyDescent="0.25">
      <c r="B1012" t="s">
        <v>13</v>
      </c>
      <c r="C1012" s="1" t="s">
        <v>14</v>
      </c>
      <c r="D1012" s="2">
        <v>44622</v>
      </c>
      <c r="E1012" s="5" t="s">
        <v>61</v>
      </c>
      <c r="F1012" s="5" t="s">
        <v>68</v>
      </c>
      <c r="G1012" s="5" t="s">
        <v>69</v>
      </c>
      <c r="H1012" t="s">
        <v>30</v>
      </c>
      <c r="I1012" s="4">
        <v>3400</v>
      </c>
      <c r="J1012" s="5">
        <v>8</v>
      </c>
      <c r="K1012" s="4">
        <v>27200</v>
      </c>
      <c r="L1012" s="4">
        <v>9520</v>
      </c>
      <c r="M1012" s="3">
        <v>0.35</v>
      </c>
    </row>
    <row r="1013" spans="2:13" x14ac:dyDescent="0.25">
      <c r="B1013" t="s">
        <v>22</v>
      </c>
      <c r="C1013" s="1" t="s">
        <v>20</v>
      </c>
      <c r="D1013" s="2">
        <v>44652</v>
      </c>
      <c r="E1013" s="5" t="s">
        <v>61</v>
      </c>
      <c r="F1013" s="5" t="s">
        <v>68</v>
      </c>
      <c r="G1013" s="5" t="s">
        <v>69</v>
      </c>
      <c r="H1013" t="s">
        <v>25</v>
      </c>
      <c r="I1013" s="4">
        <v>300</v>
      </c>
      <c r="J1013" s="5">
        <v>3</v>
      </c>
      <c r="K1013" s="4">
        <v>900</v>
      </c>
      <c r="L1013" s="4">
        <v>135</v>
      </c>
      <c r="M1013" s="3">
        <v>0.15</v>
      </c>
    </row>
    <row r="1014" spans="2:13" x14ac:dyDescent="0.25">
      <c r="B1014" t="s">
        <v>24</v>
      </c>
      <c r="C1014" s="1" t="s">
        <v>20</v>
      </c>
      <c r="D1014" s="2">
        <v>44682</v>
      </c>
      <c r="E1014" s="5" t="s">
        <v>61</v>
      </c>
      <c r="F1014" s="5" t="s">
        <v>68</v>
      </c>
      <c r="G1014" s="5" t="s">
        <v>69</v>
      </c>
      <c r="H1014" t="s">
        <v>26</v>
      </c>
      <c r="I1014" s="4">
        <v>1700</v>
      </c>
      <c r="J1014" s="5">
        <v>12</v>
      </c>
      <c r="K1014" s="4">
        <v>20400</v>
      </c>
      <c r="L1014" s="4">
        <v>10200</v>
      </c>
      <c r="M1014" s="3">
        <v>0.5</v>
      </c>
    </row>
    <row r="1015" spans="2:13" x14ac:dyDescent="0.25">
      <c r="B1015" t="s">
        <v>24</v>
      </c>
      <c r="C1015" s="1" t="s">
        <v>20</v>
      </c>
      <c r="D1015" s="2">
        <v>44712</v>
      </c>
      <c r="E1015" s="5" t="s">
        <v>61</v>
      </c>
      <c r="F1015" s="5" t="s">
        <v>68</v>
      </c>
      <c r="G1015" s="5" t="s">
        <v>69</v>
      </c>
      <c r="H1015" t="s">
        <v>26</v>
      </c>
      <c r="I1015" s="4">
        <v>1700</v>
      </c>
      <c r="J1015" s="5">
        <v>11</v>
      </c>
      <c r="K1015" s="4">
        <v>18700</v>
      </c>
      <c r="L1015" s="4">
        <v>9350</v>
      </c>
      <c r="M1015" s="3">
        <v>0.5</v>
      </c>
    </row>
    <row r="1016" spans="2:13" x14ac:dyDescent="0.25">
      <c r="B1016" t="s">
        <v>13</v>
      </c>
      <c r="C1016" s="1" t="s">
        <v>14</v>
      </c>
      <c r="D1016" s="2">
        <v>44742</v>
      </c>
      <c r="E1016" s="5" t="s">
        <v>61</v>
      </c>
      <c r="F1016" s="5" t="s">
        <v>68</v>
      </c>
      <c r="G1016" s="5" t="s">
        <v>69</v>
      </c>
      <c r="H1016" t="s">
        <v>31</v>
      </c>
      <c r="I1016" s="4">
        <v>5300</v>
      </c>
      <c r="J1016" s="5">
        <v>9</v>
      </c>
      <c r="K1016" s="4">
        <v>47700</v>
      </c>
      <c r="L1016" s="4">
        <v>14310</v>
      </c>
      <c r="M1016" s="3">
        <v>0.3</v>
      </c>
    </row>
    <row r="1017" spans="2:13" x14ac:dyDescent="0.25">
      <c r="B1017" t="s">
        <v>24</v>
      </c>
      <c r="C1017" s="1" t="s">
        <v>20</v>
      </c>
      <c r="D1017" s="2">
        <v>44772</v>
      </c>
      <c r="E1017" s="5" t="s">
        <v>61</v>
      </c>
      <c r="F1017" s="5" t="s">
        <v>68</v>
      </c>
      <c r="G1017" s="5" t="s">
        <v>69</v>
      </c>
      <c r="H1017" t="s">
        <v>28</v>
      </c>
      <c r="I1017" s="4">
        <v>1500</v>
      </c>
      <c r="J1017" s="5">
        <v>5</v>
      </c>
      <c r="K1017" s="4">
        <v>7500</v>
      </c>
      <c r="L1017" s="4">
        <v>3000</v>
      </c>
      <c r="M1017" s="3">
        <v>0.4</v>
      </c>
    </row>
    <row r="1018" spans="2:13" x14ac:dyDescent="0.25">
      <c r="B1018" t="s">
        <v>13</v>
      </c>
      <c r="C1018" s="1" t="s">
        <v>20</v>
      </c>
      <c r="D1018" s="2">
        <v>44802</v>
      </c>
      <c r="E1018" s="5" t="s">
        <v>61</v>
      </c>
      <c r="F1018" s="5" t="s">
        <v>68</v>
      </c>
      <c r="G1018" s="5" t="s">
        <v>69</v>
      </c>
      <c r="H1018" t="s">
        <v>26</v>
      </c>
      <c r="I1018" s="4">
        <v>1700</v>
      </c>
      <c r="J1018" s="5">
        <v>5</v>
      </c>
      <c r="K1018" s="4">
        <v>8500</v>
      </c>
      <c r="L1018" s="4">
        <v>4250</v>
      </c>
      <c r="M1018" s="3">
        <v>0.5</v>
      </c>
    </row>
    <row r="1019" spans="2:13" x14ac:dyDescent="0.25">
      <c r="B1019" t="s">
        <v>13</v>
      </c>
      <c r="C1019" s="1" t="s">
        <v>20</v>
      </c>
      <c r="D1019" s="2">
        <v>44832</v>
      </c>
      <c r="E1019" s="5" t="s">
        <v>61</v>
      </c>
      <c r="F1019" s="5" t="s">
        <v>68</v>
      </c>
      <c r="G1019" s="5" t="s">
        <v>69</v>
      </c>
      <c r="H1019" t="s">
        <v>33</v>
      </c>
      <c r="I1019" s="4">
        <v>4600</v>
      </c>
      <c r="J1019" s="5">
        <v>6</v>
      </c>
      <c r="K1019" s="4">
        <v>27600</v>
      </c>
      <c r="L1019" s="4">
        <v>6900</v>
      </c>
      <c r="M1019" s="3">
        <v>0.25</v>
      </c>
    </row>
    <row r="1020" spans="2:13" x14ac:dyDescent="0.25">
      <c r="B1020" t="s">
        <v>34</v>
      </c>
      <c r="C1020" s="1" t="s">
        <v>14</v>
      </c>
      <c r="D1020" s="2">
        <v>44862</v>
      </c>
      <c r="E1020" s="5" t="s">
        <v>61</v>
      </c>
      <c r="F1020" s="5" t="s">
        <v>68</v>
      </c>
      <c r="G1020" s="5" t="s">
        <v>69</v>
      </c>
      <c r="H1020" t="s">
        <v>33</v>
      </c>
      <c r="I1020" s="4">
        <v>4600</v>
      </c>
      <c r="J1020" s="5">
        <v>3</v>
      </c>
      <c r="K1020" s="4">
        <v>13800</v>
      </c>
      <c r="L1020" s="4">
        <v>3450</v>
      </c>
      <c r="M1020" s="3">
        <v>0.25</v>
      </c>
    </row>
    <row r="1021" spans="2:13" x14ac:dyDescent="0.25">
      <c r="B1021" t="s">
        <v>27</v>
      </c>
      <c r="C1021" s="1" t="s">
        <v>20</v>
      </c>
      <c r="D1021" s="2">
        <v>44892</v>
      </c>
      <c r="E1021" s="5" t="s">
        <v>61</v>
      </c>
      <c r="F1021" s="5" t="s">
        <v>68</v>
      </c>
      <c r="G1021" s="5" t="s">
        <v>69</v>
      </c>
      <c r="H1021" t="s">
        <v>35</v>
      </c>
      <c r="I1021" s="4">
        <v>4500</v>
      </c>
      <c r="J1021" s="5">
        <v>4</v>
      </c>
      <c r="K1021" s="4">
        <v>18000</v>
      </c>
      <c r="L1021" s="4">
        <v>4500</v>
      </c>
      <c r="M1021" s="3">
        <v>0.25</v>
      </c>
    </row>
    <row r="1022" spans="2:13" x14ac:dyDescent="0.25">
      <c r="B1022" t="s">
        <v>34</v>
      </c>
      <c r="C1022" s="1" t="s">
        <v>20</v>
      </c>
      <c r="D1022" s="2">
        <v>44922</v>
      </c>
      <c r="E1022" s="5" t="s">
        <v>61</v>
      </c>
      <c r="F1022" s="5" t="s">
        <v>68</v>
      </c>
      <c r="G1022" s="5" t="s">
        <v>69</v>
      </c>
      <c r="H1022" t="s">
        <v>33</v>
      </c>
      <c r="I1022" s="4">
        <v>4600</v>
      </c>
      <c r="J1022" s="5">
        <v>3</v>
      </c>
      <c r="K1022" s="4">
        <v>13800</v>
      </c>
      <c r="L1022" s="4">
        <v>3450</v>
      </c>
      <c r="M1022" s="3">
        <v>0.25</v>
      </c>
    </row>
    <row r="1023" spans="2:13" x14ac:dyDescent="0.25">
      <c r="B1023" t="s">
        <v>27</v>
      </c>
      <c r="C1023" s="1" t="s">
        <v>20</v>
      </c>
      <c r="D1023" s="2">
        <v>44952</v>
      </c>
      <c r="E1023" s="5" t="s">
        <v>61</v>
      </c>
      <c r="F1023" s="5" t="s">
        <v>68</v>
      </c>
      <c r="G1023" s="5" t="s">
        <v>69</v>
      </c>
      <c r="H1023" t="s">
        <v>32</v>
      </c>
      <c r="I1023" s="4">
        <v>3200</v>
      </c>
      <c r="J1023" s="5">
        <v>4</v>
      </c>
      <c r="K1023" s="4">
        <v>12800</v>
      </c>
      <c r="L1023" s="4">
        <v>2560</v>
      </c>
      <c r="M1023" s="3">
        <v>0.2</v>
      </c>
    </row>
    <row r="1024" spans="2:13" x14ac:dyDescent="0.25">
      <c r="B1024" t="s">
        <v>34</v>
      </c>
      <c r="C1024" s="1" t="s">
        <v>20</v>
      </c>
      <c r="D1024" s="2">
        <v>44982</v>
      </c>
      <c r="E1024" s="5" t="s">
        <v>61</v>
      </c>
      <c r="F1024" s="5" t="s">
        <v>68</v>
      </c>
      <c r="G1024" s="5" t="s">
        <v>69</v>
      </c>
      <c r="H1024" t="s">
        <v>31</v>
      </c>
      <c r="I1024" s="4">
        <v>5300</v>
      </c>
      <c r="J1024" s="5">
        <v>5</v>
      </c>
      <c r="K1024" s="4">
        <v>26500</v>
      </c>
      <c r="L1024" s="4">
        <v>7950</v>
      </c>
      <c r="M1024" s="3">
        <v>0.3</v>
      </c>
    </row>
    <row r="1025" spans="2:13" x14ac:dyDescent="0.25">
      <c r="B1025" t="s">
        <v>27</v>
      </c>
      <c r="C1025" s="1" t="s">
        <v>14</v>
      </c>
      <c r="D1025" s="2">
        <v>45012</v>
      </c>
      <c r="E1025" s="5" t="s">
        <v>61</v>
      </c>
      <c r="F1025" s="5" t="s">
        <v>70</v>
      </c>
      <c r="G1025" s="5" t="s">
        <v>71</v>
      </c>
      <c r="H1025" t="s">
        <v>21</v>
      </c>
      <c r="I1025" s="4">
        <v>1200</v>
      </c>
      <c r="J1025" s="5">
        <v>7</v>
      </c>
      <c r="K1025" s="4">
        <v>8400</v>
      </c>
      <c r="L1025" s="4">
        <v>2520</v>
      </c>
      <c r="M1025" s="3">
        <v>0.3</v>
      </c>
    </row>
    <row r="1026" spans="2:13" x14ac:dyDescent="0.25">
      <c r="B1026" t="s">
        <v>13</v>
      </c>
      <c r="C1026" s="1" t="s">
        <v>14</v>
      </c>
      <c r="D1026" s="2">
        <v>45042</v>
      </c>
      <c r="E1026" s="5" t="s">
        <v>61</v>
      </c>
      <c r="F1026" s="5" t="s">
        <v>70</v>
      </c>
      <c r="G1026" s="5" t="s">
        <v>71</v>
      </c>
      <c r="H1026" t="s">
        <v>29</v>
      </c>
      <c r="I1026" s="4">
        <v>5340</v>
      </c>
      <c r="J1026" s="5">
        <v>10</v>
      </c>
      <c r="K1026" s="4">
        <v>53400</v>
      </c>
      <c r="L1026" s="4">
        <v>16020</v>
      </c>
      <c r="M1026" s="3">
        <v>0.3</v>
      </c>
    </row>
    <row r="1027" spans="2:13" x14ac:dyDescent="0.25">
      <c r="B1027" t="s">
        <v>24</v>
      </c>
      <c r="C1027" s="1" t="s">
        <v>14</v>
      </c>
      <c r="D1027" s="2">
        <v>45072</v>
      </c>
      <c r="E1027" s="5" t="s">
        <v>61</v>
      </c>
      <c r="F1027" s="5" t="s">
        <v>70</v>
      </c>
      <c r="G1027" s="5" t="s">
        <v>71</v>
      </c>
      <c r="H1027" t="s">
        <v>23</v>
      </c>
      <c r="I1027" s="4">
        <v>5130</v>
      </c>
      <c r="J1027" s="5">
        <v>8</v>
      </c>
      <c r="K1027" s="4">
        <v>41040</v>
      </c>
      <c r="L1027" s="4">
        <v>16416</v>
      </c>
      <c r="M1027" s="3">
        <v>0.4</v>
      </c>
    </row>
    <row r="1028" spans="2:13" x14ac:dyDescent="0.25">
      <c r="B1028" t="s">
        <v>13</v>
      </c>
      <c r="C1028" s="1" t="s">
        <v>20</v>
      </c>
      <c r="D1028" s="2">
        <v>45102</v>
      </c>
      <c r="E1028" s="5" t="s">
        <v>61</v>
      </c>
      <c r="F1028" s="5" t="s">
        <v>70</v>
      </c>
      <c r="G1028" s="5" t="s">
        <v>71</v>
      </c>
      <c r="H1028" t="s">
        <v>33</v>
      </c>
      <c r="I1028" s="4">
        <v>4600</v>
      </c>
      <c r="J1028" s="5">
        <v>5</v>
      </c>
      <c r="K1028" s="4">
        <v>23000</v>
      </c>
      <c r="L1028" s="4">
        <v>5750</v>
      </c>
      <c r="M1028" s="3">
        <v>0.25</v>
      </c>
    </row>
    <row r="1029" spans="2:13" x14ac:dyDescent="0.25">
      <c r="B1029" t="s">
        <v>34</v>
      </c>
      <c r="C1029" s="1" t="s">
        <v>20</v>
      </c>
      <c r="D1029" s="2">
        <v>45132</v>
      </c>
      <c r="E1029" s="5" t="s">
        <v>61</v>
      </c>
      <c r="F1029" s="5" t="s">
        <v>70</v>
      </c>
      <c r="G1029" s="5" t="s">
        <v>71</v>
      </c>
      <c r="H1029" t="s">
        <v>32</v>
      </c>
      <c r="I1029" s="4">
        <v>3200</v>
      </c>
      <c r="J1029" s="5">
        <v>3</v>
      </c>
      <c r="K1029" s="4">
        <v>9600</v>
      </c>
      <c r="L1029" s="4">
        <v>1920</v>
      </c>
      <c r="M1029" s="3">
        <v>0.2</v>
      </c>
    </row>
    <row r="1030" spans="2:13" x14ac:dyDescent="0.25">
      <c r="B1030" t="s">
        <v>13</v>
      </c>
      <c r="C1030" s="1" t="s">
        <v>20</v>
      </c>
      <c r="D1030" s="2">
        <v>44562</v>
      </c>
      <c r="E1030" s="5" t="s">
        <v>61</v>
      </c>
      <c r="F1030" s="5" t="s">
        <v>70</v>
      </c>
      <c r="G1030" s="5" t="s">
        <v>71</v>
      </c>
      <c r="H1030" t="s">
        <v>23</v>
      </c>
      <c r="I1030" s="4">
        <v>5130</v>
      </c>
      <c r="J1030" s="5">
        <v>10</v>
      </c>
      <c r="K1030" s="4">
        <v>30780</v>
      </c>
      <c r="L1030" s="4">
        <v>12312</v>
      </c>
      <c r="M1030" s="3">
        <v>0.4</v>
      </c>
    </row>
    <row r="1031" spans="2:13" x14ac:dyDescent="0.25">
      <c r="B1031" t="s">
        <v>13</v>
      </c>
      <c r="C1031" s="1" t="s">
        <v>14</v>
      </c>
      <c r="D1031" s="2">
        <v>44592</v>
      </c>
      <c r="E1031" s="5" t="s">
        <v>61</v>
      </c>
      <c r="F1031" s="5" t="s">
        <v>70</v>
      </c>
      <c r="G1031" s="5" t="s">
        <v>71</v>
      </c>
      <c r="H1031" t="s">
        <v>28</v>
      </c>
      <c r="I1031" s="4">
        <v>1500</v>
      </c>
      <c r="J1031" s="5">
        <v>16</v>
      </c>
      <c r="K1031" s="4">
        <v>9000</v>
      </c>
      <c r="L1031" s="4">
        <v>3600</v>
      </c>
      <c r="M1031" s="3">
        <v>0.4</v>
      </c>
    </row>
    <row r="1032" spans="2:13" x14ac:dyDescent="0.25">
      <c r="B1032" t="s">
        <v>13</v>
      </c>
      <c r="C1032" s="1" t="s">
        <v>14</v>
      </c>
      <c r="D1032" s="2">
        <v>44622</v>
      </c>
      <c r="E1032" s="5" t="s">
        <v>61</v>
      </c>
      <c r="F1032" s="5" t="s">
        <v>70</v>
      </c>
      <c r="G1032" s="5" t="s">
        <v>71</v>
      </c>
      <c r="H1032" t="s">
        <v>30</v>
      </c>
      <c r="I1032" s="4">
        <v>3400</v>
      </c>
      <c r="J1032" s="5">
        <v>18</v>
      </c>
      <c r="K1032" s="4">
        <v>27200</v>
      </c>
      <c r="L1032" s="4">
        <v>9520</v>
      </c>
      <c r="M1032" s="3">
        <v>0.35</v>
      </c>
    </row>
    <row r="1033" spans="2:13" x14ac:dyDescent="0.25">
      <c r="B1033" t="s">
        <v>22</v>
      </c>
      <c r="C1033" s="1" t="s">
        <v>20</v>
      </c>
      <c r="D1033" s="2">
        <v>44652</v>
      </c>
      <c r="E1033" s="5" t="s">
        <v>61</v>
      </c>
      <c r="F1033" s="5" t="s">
        <v>70</v>
      </c>
      <c r="G1033" s="5" t="s">
        <v>71</v>
      </c>
      <c r="H1033" t="s">
        <v>25</v>
      </c>
      <c r="I1033" s="4">
        <v>300</v>
      </c>
      <c r="J1033" s="5">
        <v>13</v>
      </c>
      <c r="K1033" s="4">
        <v>900</v>
      </c>
      <c r="L1033" s="4">
        <v>135</v>
      </c>
      <c r="M1033" s="3">
        <v>0.15</v>
      </c>
    </row>
    <row r="1034" spans="2:13" x14ac:dyDescent="0.25">
      <c r="B1034" t="s">
        <v>24</v>
      </c>
      <c r="C1034" s="1" t="s">
        <v>20</v>
      </c>
      <c r="D1034" s="2">
        <v>44682</v>
      </c>
      <c r="E1034" s="5" t="s">
        <v>61</v>
      </c>
      <c r="F1034" s="5" t="s">
        <v>72</v>
      </c>
      <c r="G1034" s="5" t="s">
        <v>73</v>
      </c>
      <c r="H1034" t="s">
        <v>26</v>
      </c>
      <c r="I1034" s="4">
        <v>1700</v>
      </c>
      <c r="J1034" s="5">
        <v>20</v>
      </c>
      <c r="K1034" s="4">
        <v>20400</v>
      </c>
      <c r="L1034" s="4">
        <v>10200</v>
      </c>
      <c r="M1034" s="3">
        <v>0.5</v>
      </c>
    </row>
    <row r="1035" spans="2:13" x14ac:dyDescent="0.25">
      <c r="B1035" t="s">
        <v>24</v>
      </c>
      <c r="C1035" s="1" t="s">
        <v>20</v>
      </c>
      <c r="D1035" s="2">
        <v>44712</v>
      </c>
      <c r="E1035" s="5" t="s">
        <v>61</v>
      </c>
      <c r="F1035" s="5" t="s">
        <v>72</v>
      </c>
      <c r="G1035" s="5" t="s">
        <v>73</v>
      </c>
      <c r="H1035" t="s">
        <v>26</v>
      </c>
      <c r="I1035" s="4">
        <v>1700</v>
      </c>
      <c r="J1035" s="5">
        <v>21</v>
      </c>
      <c r="K1035" s="4">
        <v>18700</v>
      </c>
      <c r="L1035" s="4">
        <v>9350</v>
      </c>
      <c r="M1035" s="3">
        <v>0.5</v>
      </c>
    </row>
    <row r="1036" spans="2:13" x14ac:dyDescent="0.25">
      <c r="B1036" t="s">
        <v>13</v>
      </c>
      <c r="C1036" s="1" t="s">
        <v>14</v>
      </c>
      <c r="D1036" s="2">
        <v>44742</v>
      </c>
      <c r="E1036" s="5" t="s">
        <v>61</v>
      </c>
      <c r="F1036" s="5" t="s">
        <v>72</v>
      </c>
      <c r="G1036" s="5" t="s">
        <v>73</v>
      </c>
      <c r="H1036" t="s">
        <v>31</v>
      </c>
      <c r="I1036" s="4">
        <v>5300</v>
      </c>
      <c r="J1036" s="5">
        <v>19</v>
      </c>
      <c r="K1036" s="4">
        <v>47700</v>
      </c>
      <c r="L1036" s="4">
        <v>14310</v>
      </c>
      <c r="M1036" s="3">
        <v>0.3</v>
      </c>
    </row>
    <row r="1037" spans="2:13" x14ac:dyDescent="0.25">
      <c r="B1037" t="s">
        <v>24</v>
      </c>
      <c r="C1037" s="1" t="s">
        <v>20</v>
      </c>
      <c r="D1037" s="2">
        <v>44772</v>
      </c>
      <c r="E1037" s="5" t="s">
        <v>61</v>
      </c>
      <c r="F1037" s="5" t="s">
        <v>72</v>
      </c>
      <c r="G1037" s="5" t="s">
        <v>73</v>
      </c>
      <c r="H1037" t="s">
        <v>28</v>
      </c>
      <c r="I1037" s="4">
        <v>1500</v>
      </c>
      <c r="J1037" s="5">
        <v>14</v>
      </c>
      <c r="K1037" s="4">
        <v>7500</v>
      </c>
      <c r="L1037" s="4">
        <v>3000</v>
      </c>
      <c r="M1037" s="3">
        <v>0.4</v>
      </c>
    </row>
    <row r="1038" spans="2:13" x14ac:dyDescent="0.25">
      <c r="B1038" t="s">
        <v>13</v>
      </c>
      <c r="C1038" s="1" t="s">
        <v>20</v>
      </c>
      <c r="D1038" s="2">
        <v>44802</v>
      </c>
      <c r="E1038" s="5" t="s">
        <v>61</v>
      </c>
      <c r="F1038" s="5" t="s">
        <v>72</v>
      </c>
      <c r="G1038" s="5" t="s">
        <v>73</v>
      </c>
      <c r="H1038" t="s">
        <v>26</v>
      </c>
      <c r="I1038" s="4">
        <v>1700</v>
      </c>
      <c r="J1038" s="5">
        <v>5</v>
      </c>
      <c r="K1038" s="4">
        <v>8500</v>
      </c>
      <c r="L1038" s="4">
        <v>4250</v>
      </c>
      <c r="M1038" s="3">
        <v>0.5</v>
      </c>
    </row>
    <row r="1039" spans="2:13" x14ac:dyDescent="0.25">
      <c r="B1039" t="s">
        <v>13</v>
      </c>
      <c r="C1039" s="1" t="s">
        <v>20</v>
      </c>
      <c r="D1039" s="2">
        <v>44832</v>
      </c>
      <c r="E1039" s="5" t="s">
        <v>61</v>
      </c>
      <c r="F1039" s="5" t="s">
        <v>72</v>
      </c>
      <c r="G1039" s="5" t="s">
        <v>73</v>
      </c>
      <c r="H1039" t="s">
        <v>33</v>
      </c>
      <c r="I1039" s="4">
        <v>4600</v>
      </c>
      <c r="J1039" s="5">
        <v>6</v>
      </c>
      <c r="K1039" s="4">
        <v>27600</v>
      </c>
      <c r="L1039" s="4">
        <v>6900</v>
      </c>
      <c r="M1039" s="3">
        <v>0.25</v>
      </c>
    </row>
    <row r="1040" spans="2:13" x14ac:dyDescent="0.25">
      <c r="B1040" t="s">
        <v>34</v>
      </c>
      <c r="C1040" s="1" t="s">
        <v>14</v>
      </c>
      <c r="D1040" s="2">
        <v>44862</v>
      </c>
      <c r="E1040" s="5" t="s">
        <v>61</v>
      </c>
      <c r="F1040" s="5" t="s">
        <v>72</v>
      </c>
      <c r="G1040" s="5" t="s">
        <v>73</v>
      </c>
      <c r="H1040" t="s">
        <v>33</v>
      </c>
      <c r="I1040" s="4">
        <v>4600</v>
      </c>
      <c r="J1040" s="5">
        <v>3</v>
      </c>
      <c r="K1040" s="4">
        <v>13800</v>
      </c>
      <c r="L1040" s="4">
        <v>3450</v>
      </c>
      <c r="M1040" s="3">
        <v>0.25</v>
      </c>
    </row>
    <row r="1041" spans="2:13" x14ac:dyDescent="0.25">
      <c r="B1041" t="s">
        <v>27</v>
      </c>
      <c r="C1041" s="1" t="s">
        <v>20</v>
      </c>
      <c r="D1041" s="2">
        <v>44892</v>
      </c>
      <c r="E1041" s="5" t="s">
        <v>61</v>
      </c>
      <c r="F1041" s="5" t="s">
        <v>72</v>
      </c>
      <c r="G1041" s="5" t="s">
        <v>73</v>
      </c>
      <c r="H1041" t="s">
        <v>35</v>
      </c>
      <c r="I1041" s="4">
        <v>4500</v>
      </c>
      <c r="J1041" s="5">
        <v>4</v>
      </c>
      <c r="K1041" s="4">
        <v>18000</v>
      </c>
      <c r="L1041" s="4">
        <v>4500</v>
      </c>
      <c r="M1041" s="3">
        <v>0.25</v>
      </c>
    </row>
    <row r="1042" spans="2:13" x14ac:dyDescent="0.25">
      <c r="B1042" t="s">
        <v>34</v>
      </c>
      <c r="C1042" s="1" t="s">
        <v>20</v>
      </c>
      <c r="D1042" s="2">
        <v>44922</v>
      </c>
      <c r="E1042" s="5" t="s">
        <v>61</v>
      </c>
      <c r="F1042" s="5" t="s">
        <v>72</v>
      </c>
      <c r="G1042" s="5" t="s">
        <v>73</v>
      </c>
      <c r="H1042" t="s">
        <v>33</v>
      </c>
      <c r="I1042" s="4">
        <v>4600</v>
      </c>
      <c r="J1042" s="5">
        <v>3</v>
      </c>
      <c r="K1042" s="4">
        <v>13800</v>
      </c>
      <c r="L1042" s="4">
        <v>3450</v>
      </c>
      <c r="M1042" s="3">
        <v>0.25</v>
      </c>
    </row>
    <row r="1043" spans="2:13" x14ac:dyDescent="0.25">
      <c r="B1043" t="s">
        <v>27</v>
      </c>
      <c r="C1043" s="1" t="s">
        <v>20</v>
      </c>
      <c r="D1043" s="2">
        <v>44952</v>
      </c>
      <c r="E1043" s="5" t="s">
        <v>61</v>
      </c>
      <c r="F1043" s="5" t="s">
        <v>74</v>
      </c>
      <c r="G1043" s="5" t="s">
        <v>75</v>
      </c>
      <c r="H1043" t="s">
        <v>32</v>
      </c>
      <c r="I1043" s="4">
        <v>3200</v>
      </c>
      <c r="J1043" s="5">
        <v>4</v>
      </c>
      <c r="K1043" s="4">
        <v>12800</v>
      </c>
      <c r="L1043" s="4">
        <v>2560</v>
      </c>
      <c r="M1043" s="3">
        <v>0.2</v>
      </c>
    </row>
    <row r="1044" spans="2:13" x14ac:dyDescent="0.25">
      <c r="B1044" t="s">
        <v>34</v>
      </c>
      <c r="C1044" s="1" t="s">
        <v>20</v>
      </c>
      <c r="D1044" s="2">
        <v>44982</v>
      </c>
      <c r="E1044" s="5" t="s">
        <v>61</v>
      </c>
      <c r="F1044" s="5" t="s">
        <v>74</v>
      </c>
      <c r="G1044" s="5" t="s">
        <v>75</v>
      </c>
      <c r="H1044" t="s">
        <v>31</v>
      </c>
      <c r="I1044" s="4">
        <v>5300</v>
      </c>
      <c r="J1044" s="5">
        <v>15</v>
      </c>
      <c r="K1044" s="4">
        <v>26500</v>
      </c>
      <c r="L1044" s="4">
        <v>7950</v>
      </c>
      <c r="M1044" s="3">
        <v>0.3</v>
      </c>
    </row>
    <row r="1045" spans="2:13" x14ac:dyDescent="0.25">
      <c r="B1045" t="s">
        <v>27</v>
      </c>
      <c r="C1045" s="1" t="s">
        <v>14</v>
      </c>
      <c r="D1045" s="2">
        <v>45012</v>
      </c>
      <c r="E1045" s="5" t="s">
        <v>61</v>
      </c>
      <c r="F1045" s="5" t="s">
        <v>74</v>
      </c>
      <c r="G1045" s="5" t="s">
        <v>75</v>
      </c>
      <c r="H1045" t="s">
        <v>21</v>
      </c>
      <c r="I1045" s="4">
        <v>1200</v>
      </c>
      <c r="J1045" s="5">
        <v>20</v>
      </c>
      <c r="K1045" s="4">
        <v>8400</v>
      </c>
      <c r="L1045" s="4">
        <v>2520</v>
      </c>
      <c r="M1045" s="3">
        <v>0.3</v>
      </c>
    </row>
    <row r="1046" spans="2:13" x14ac:dyDescent="0.25">
      <c r="B1046" t="s">
        <v>13</v>
      </c>
      <c r="C1046" s="1" t="s">
        <v>14</v>
      </c>
      <c r="D1046" s="2">
        <v>45042</v>
      </c>
      <c r="E1046" s="5" t="s">
        <v>61</v>
      </c>
      <c r="F1046" s="5" t="s">
        <v>74</v>
      </c>
      <c r="G1046" s="5" t="s">
        <v>75</v>
      </c>
      <c r="H1046" t="s">
        <v>29</v>
      </c>
      <c r="I1046" s="4">
        <v>5340</v>
      </c>
      <c r="J1046" s="5">
        <v>10</v>
      </c>
      <c r="K1046" s="4">
        <v>53400</v>
      </c>
      <c r="L1046" s="4">
        <v>16020</v>
      </c>
      <c r="M1046" s="3">
        <v>0.3</v>
      </c>
    </row>
    <row r="1047" spans="2:13" x14ac:dyDescent="0.25">
      <c r="B1047" t="s">
        <v>24</v>
      </c>
      <c r="C1047" s="1" t="s">
        <v>14</v>
      </c>
      <c r="D1047" s="2">
        <v>45072</v>
      </c>
      <c r="E1047" s="5" t="s">
        <v>61</v>
      </c>
      <c r="F1047" s="5" t="s">
        <v>74</v>
      </c>
      <c r="G1047" s="5" t="s">
        <v>75</v>
      </c>
      <c r="H1047" t="s">
        <v>23</v>
      </c>
      <c r="I1047" s="4">
        <v>5130</v>
      </c>
      <c r="J1047" s="5">
        <v>8</v>
      </c>
      <c r="K1047" s="4">
        <v>41040</v>
      </c>
      <c r="L1047" s="4">
        <v>16416</v>
      </c>
      <c r="M1047" s="3">
        <v>0.4</v>
      </c>
    </row>
    <row r="1048" spans="2:13" x14ac:dyDescent="0.25">
      <c r="B1048" t="s">
        <v>13</v>
      </c>
      <c r="C1048" s="1" t="s">
        <v>20</v>
      </c>
      <c r="D1048" s="2">
        <v>45102</v>
      </c>
      <c r="E1048" s="5" t="s">
        <v>61</v>
      </c>
      <c r="F1048" s="5" t="s">
        <v>74</v>
      </c>
      <c r="G1048" s="5" t="s">
        <v>75</v>
      </c>
      <c r="H1048" t="s">
        <v>33</v>
      </c>
      <c r="I1048" s="4">
        <v>4600</v>
      </c>
      <c r="J1048" s="5">
        <v>15</v>
      </c>
      <c r="K1048" s="4">
        <v>23000</v>
      </c>
      <c r="L1048" s="4">
        <v>5750</v>
      </c>
      <c r="M1048" s="3">
        <v>0.25</v>
      </c>
    </row>
    <row r="1049" spans="2:13" x14ac:dyDescent="0.25">
      <c r="B1049" t="s">
        <v>34</v>
      </c>
      <c r="C1049" s="1" t="s">
        <v>20</v>
      </c>
      <c r="D1049" s="2">
        <v>45132</v>
      </c>
      <c r="E1049" s="5" t="s">
        <v>61</v>
      </c>
      <c r="F1049" s="5" t="s">
        <v>74</v>
      </c>
      <c r="G1049" s="5" t="s">
        <v>75</v>
      </c>
      <c r="H1049" t="s">
        <v>32</v>
      </c>
      <c r="I1049" s="4">
        <v>3200</v>
      </c>
      <c r="J1049" s="5">
        <v>3</v>
      </c>
      <c r="K1049" s="4">
        <v>9600</v>
      </c>
      <c r="L1049" s="4">
        <v>1920</v>
      </c>
      <c r="M1049" s="3">
        <v>0.2</v>
      </c>
    </row>
    <row r="1050" spans="2:13" x14ac:dyDescent="0.25">
      <c r="B1050" t="s">
        <v>22</v>
      </c>
      <c r="C1050" s="1" t="s">
        <v>14</v>
      </c>
      <c r="D1050" s="2">
        <v>44562</v>
      </c>
      <c r="E1050" s="5" t="s">
        <v>76</v>
      </c>
      <c r="F1050" s="5" t="s">
        <v>77</v>
      </c>
      <c r="G1050" s="5" t="s">
        <v>78</v>
      </c>
      <c r="H1050" t="s">
        <v>25</v>
      </c>
      <c r="I1050" s="4">
        <v>300</v>
      </c>
      <c r="J1050" s="5">
        <v>7</v>
      </c>
      <c r="K1050" s="4">
        <f t="shared" ref="K1050:K1113" si="26">I1050*J1050</f>
        <v>2100</v>
      </c>
      <c r="L1050" s="4">
        <f t="shared" ref="L1050:L1113" si="27">K1050*M1050</f>
        <v>315</v>
      </c>
      <c r="M1050" s="3">
        <v>0.15</v>
      </c>
    </row>
    <row r="1051" spans="2:13" x14ac:dyDescent="0.25">
      <c r="B1051" t="s">
        <v>22</v>
      </c>
      <c r="C1051" s="1" t="s">
        <v>14</v>
      </c>
      <c r="D1051" s="2">
        <v>44577</v>
      </c>
      <c r="E1051" s="5" t="s">
        <v>76</v>
      </c>
      <c r="F1051" s="5" t="s">
        <v>77</v>
      </c>
      <c r="G1051" s="5" t="s">
        <v>78</v>
      </c>
      <c r="H1051" t="s">
        <v>28</v>
      </c>
      <c r="I1051" s="4">
        <v>1500</v>
      </c>
      <c r="J1051" s="5">
        <v>10</v>
      </c>
      <c r="K1051" s="4">
        <f t="shared" si="26"/>
        <v>15000</v>
      </c>
      <c r="L1051" s="4">
        <f t="shared" si="27"/>
        <v>6000</v>
      </c>
      <c r="M1051" s="3">
        <v>0.4</v>
      </c>
    </row>
    <row r="1052" spans="2:13" x14ac:dyDescent="0.25">
      <c r="B1052" t="s">
        <v>34</v>
      </c>
      <c r="C1052" s="1" t="s">
        <v>14</v>
      </c>
      <c r="D1052" s="2">
        <v>44584</v>
      </c>
      <c r="E1052" s="5" t="s">
        <v>76</v>
      </c>
      <c r="F1052" s="5" t="s">
        <v>79</v>
      </c>
      <c r="G1052" s="5" t="s">
        <v>80</v>
      </c>
      <c r="H1052" t="s">
        <v>25</v>
      </c>
      <c r="I1052" s="4">
        <v>300</v>
      </c>
      <c r="J1052" s="5">
        <v>11</v>
      </c>
      <c r="K1052" s="4">
        <f t="shared" si="26"/>
        <v>3300</v>
      </c>
      <c r="L1052" s="4">
        <f t="shared" si="27"/>
        <v>495</v>
      </c>
      <c r="M1052" s="3">
        <v>0.15</v>
      </c>
    </row>
    <row r="1053" spans="2:13" x14ac:dyDescent="0.25">
      <c r="B1053" t="s">
        <v>13</v>
      </c>
      <c r="C1053" s="1" t="s">
        <v>20</v>
      </c>
      <c r="D1053" s="2">
        <v>44591</v>
      </c>
      <c r="E1053" s="5" t="s">
        <v>76</v>
      </c>
      <c r="F1053" s="5" t="s">
        <v>77</v>
      </c>
      <c r="G1053" s="5" t="s">
        <v>78</v>
      </c>
      <c r="H1053" t="s">
        <v>23</v>
      </c>
      <c r="I1053" s="4">
        <v>5130</v>
      </c>
      <c r="J1053" s="5">
        <v>9</v>
      </c>
      <c r="K1053" s="4">
        <f t="shared" si="26"/>
        <v>46170</v>
      </c>
      <c r="L1053" s="4">
        <f t="shared" si="27"/>
        <v>18468</v>
      </c>
      <c r="M1053" s="3">
        <v>0.4</v>
      </c>
    </row>
    <row r="1054" spans="2:13" x14ac:dyDescent="0.25">
      <c r="B1054" t="s">
        <v>27</v>
      </c>
      <c r="C1054" s="1" t="s">
        <v>20</v>
      </c>
      <c r="D1054" s="2">
        <v>44598</v>
      </c>
      <c r="E1054" s="5" t="s">
        <v>76</v>
      </c>
      <c r="F1054" s="5" t="s">
        <v>77</v>
      </c>
      <c r="G1054" s="5" t="s">
        <v>78</v>
      </c>
      <c r="H1054" t="s">
        <v>23</v>
      </c>
      <c r="I1054" s="4">
        <v>5130</v>
      </c>
      <c r="J1054" s="5">
        <v>4</v>
      </c>
      <c r="K1054" s="4">
        <f t="shared" si="26"/>
        <v>20520</v>
      </c>
      <c r="L1054" s="4">
        <f t="shared" si="27"/>
        <v>8208</v>
      </c>
      <c r="M1054" s="3">
        <v>0.4</v>
      </c>
    </row>
    <row r="1055" spans="2:13" x14ac:dyDescent="0.25">
      <c r="B1055" t="s">
        <v>27</v>
      </c>
      <c r="C1055" s="1" t="s">
        <v>14</v>
      </c>
      <c r="D1055" s="2">
        <v>44605</v>
      </c>
      <c r="E1055" s="5" t="s">
        <v>76</v>
      </c>
      <c r="F1055" s="5" t="s">
        <v>77</v>
      </c>
      <c r="G1055" s="5" t="s">
        <v>78</v>
      </c>
      <c r="H1055" t="s">
        <v>26</v>
      </c>
      <c r="I1055" s="4">
        <v>1700</v>
      </c>
      <c r="J1055" s="5">
        <v>8</v>
      </c>
      <c r="K1055" s="4">
        <f t="shared" si="26"/>
        <v>13600</v>
      </c>
      <c r="L1055" s="4">
        <f t="shared" si="27"/>
        <v>6800</v>
      </c>
      <c r="M1055" s="3">
        <v>0.5</v>
      </c>
    </row>
    <row r="1056" spans="2:13" x14ac:dyDescent="0.25">
      <c r="B1056" t="s">
        <v>27</v>
      </c>
      <c r="C1056" s="1" t="s">
        <v>20</v>
      </c>
      <c r="D1056" s="2">
        <v>44612</v>
      </c>
      <c r="E1056" s="5" t="s">
        <v>76</v>
      </c>
      <c r="F1056" s="5" t="s">
        <v>77</v>
      </c>
      <c r="G1056" s="5" t="s">
        <v>78</v>
      </c>
      <c r="H1056" t="s">
        <v>35</v>
      </c>
      <c r="I1056" s="4">
        <v>4500</v>
      </c>
      <c r="J1056" s="5">
        <v>9</v>
      </c>
      <c r="K1056" s="4">
        <f t="shared" si="26"/>
        <v>40500</v>
      </c>
      <c r="L1056" s="4">
        <f t="shared" si="27"/>
        <v>10125</v>
      </c>
      <c r="M1056" s="3">
        <v>0.25</v>
      </c>
    </row>
    <row r="1057" spans="2:13" x14ac:dyDescent="0.25">
      <c r="B1057" t="s">
        <v>13</v>
      </c>
      <c r="C1057" s="1" t="s">
        <v>14</v>
      </c>
      <c r="D1057" s="2">
        <v>44619</v>
      </c>
      <c r="E1057" s="5" t="s">
        <v>76</v>
      </c>
      <c r="F1057" s="5" t="s">
        <v>77</v>
      </c>
      <c r="G1057" s="5" t="s">
        <v>78</v>
      </c>
      <c r="H1057" t="s">
        <v>32</v>
      </c>
      <c r="I1057" s="4">
        <v>3200</v>
      </c>
      <c r="J1057" s="5">
        <v>9</v>
      </c>
      <c r="K1057" s="4">
        <f t="shared" si="26"/>
        <v>28800</v>
      </c>
      <c r="L1057" s="4">
        <f t="shared" si="27"/>
        <v>5760</v>
      </c>
      <c r="M1057" s="3">
        <v>0.2</v>
      </c>
    </row>
    <row r="1058" spans="2:13" x14ac:dyDescent="0.25">
      <c r="B1058" t="s">
        <v>13</v>
      </c>
      <c r="C1058" s="1" t="s">
        <v>14</v>
      </c>
      <c r="D1058" s="2">
        <v>44626</v>
      </c>
      <c r="E1058" s="5" t="s">
        <v>76</v>
      </c>
      <c r="F1058" s="5" t="s">
        <v>77</v>
      </c>
      <c r="G1058" s="5" t="s">
        <v>78</v>
      </c>
      <c r="H1058" t="s">
        <v>32</v>
      </c>
      <c r="I1058" s="4">
        <v>3200</v>
      </c>
      <c r="J1058" s="5">
        <v>2</v>
      </c>
      <c r="K1058" s="4">
        <f t="shared" si="26"/>
        <v>6400</v>
      </c>
      <c r="L1058" s="4">
        <f t="shared" si="27"/>
        <v>1280</v>
      </c>
      <c r="M1058" s="3">
        <v>0.2</v>
      </c>
    </row>
    <row r="1059" spans="2:13" x14ac:dyDescent="0.25">
      <c r="B1059" t="s">
        <v>13</v>
      </c>
      <c r="C1059" s="1" t="s">
        <v>14</v>
      </c>
      <c r="D1059" s="2">
        <v>44633</v>
      </c>
      <c r="E1059" s="5" t="s">
        <v>76</v>
      </c>
      <c r="F1059" s="5" t="s">
        <v>77</v>
      </c>
      <c r="G1059" s="5" t="s">
        <v>78</v>
      </c>
      <c r="H1059" t="s">
        <v>18</v>
      </c>
      <c r="I1059" s="4">
        <v>8902</v>
      </c>
      <c r="J1059" s="5">
        <v>6</v>
      </c>
      <c r="K1059" s="4">
        <f t="shared" si="26"/>
        <v>53412</v>
      </c>
      <c r="L1059" s="4">
        <f t="shared" si="27"/>
        <v>18694.199999999997</v>
      </c>
      <c r="M1059" s="3">
        <v>0.35</v>
      </c>
    </row>
    <row r="1060" spans="2:13" x14ac:dyDescent="0.25">
      <c r="B1060" t="s">
        <v>13</v>
      </c>
      <c r="C1060" s="1" t="s">
        <v>20</v>
      </c>
      <c r="D1060" s="2">
        <v>44640</v>
      </c>
      <c r="E1060" s="5" t="s">
        <v>76</v>
      </c>
      <c r="F1060" s="5" t="s">
        <v>77</v>
      </c>
      <c r="G1060" s="5" t="s">
        <v>78</v>
      </c>
      <c r="H1060" t="s">
        <v>30</v>
      </c>
      <c r="I1060" s="4">
        <v>3400</v>
      </c>
      <c r="J1060" s="5">
        <v>11</v>
      </c>
      <c r="K1060" s="4">
        <f t="shared" si="26"/>
        <v>37400</v>
      </c>
      <c r="L1060" s="4">
        <f t="shared" si="27"/>
        <v>13090</v>
      </c>
      <c r="M1060" s="3">
        <v>0.35</v>
      </c>
    </row>
    <row r="1061" spans="2:13" x14ac:dyDescent="0.25">
      <c r="B1061" t="s">
        <v>13</v>
      </c>
      <c r="C1061" s="1" t="s">
        <v>20</v>
      </c>
      <c r="D1061" s="2">
        <v>44647</v>
      </c>
      <c r="E1061" s="5" t="s">
        <v>76</v>
      </c>
      <c r="F1061" s="5" t="s">
        <v>77</v>
      </c>
      <c r="G1061" s="5" t="s">
        <v>78</v>
      </c>
      <c r="H1061" t="s">
        <v>18</v>
      </c>
      <c r="I1061" s="4">
        <v>8902</v>
      </c>
      <c r="J1061" s="5">
        <v>6</v>
      </c>
      <c r="K1061" s="4">
        <f t="shared" si="26"/>
        <v>53412</v>
      </c>
      <c r="L1061" s="4">
        <f t="shared" si="27"/>
        <v>18694.199999999997</v>
      </c>
      <c r="M1061" s="3">
        <v>0.35</v>
      </c>
    </row>
    <row r="1062" spans="2:13" x14ac:dyDescent="0.25">
      <c r="B1062" t="s">
        <v>13</v>
      </c>
      <c r="C1062" s="1" t="s">
        <v>14</v>
      </c>
      <c r="D1062" s="2">
        <v>44654</v>
      </c>
      <c r="E1062" s="5" t="s">
        <v>76</v>
      </c>
      <c r="F1062" s="5" t="s">
        <v>77</v>
      </c>
      <c r="G1062" s="5" t="s">
        <v>78</v>
      </c>
      <c r="H1062" t="s">
        <v>32</v>
      </c>
      <c r="I1062" s="4">
        <v>3200</v>
      </c>
      <c r="J1062" s="5">
        <v>9</v>
      </c>
      <c r="K1062" s="4">
        <f t="shared" si="26"/>
        <v>28800</v>
      </c>
      <c r="L1062" s="4">
        <f t="shared" si="27"/>
        <v>5760</v>
      </c>
      <c r="M1062" s="3">
        <v>0.2</v>
      </c>
    </row>
    <row r="1063" spans="2:13" x14ac:dyDescent="0.25">
      <c r="B1063" t="s">
        <v>24</v>
      </c>
      <c r="C1063" s="1" t="s">
        <v>20</v>
      </c>
      <c r="D1063" s="2">
        <v>44661</v>
      </c>
      <c r="E1063" s="5" t="s">
        <v>76</v>
      </c>
      <c r="F1063" s="5" t="s">
        <v>77</v>
      </c>
      <c r="G1063" s="5" t="s">
        <v>78</v>
      </c>
      <c r="H1063" t="s">
        <v>32</v>
      </c>
      <c r="I1063" s="4">
        <v>3200</v>
      </c>
      <c r="J1063" s="5">
        <v>12</v>
      </c>
      <c r="K1063" s="4">
        <f t="shared" si="26"/>
        <v>38400</v>
      </c>
      <c r="L1063" s="4">
        <f t="shared" si="27"/>
        <v>7680</v>
      </c>
      <c r="M1063" s="3">
        <v>0.2</v>
      </c>
    </row>
    <row r="1064" spans="2:13" x14ac:dyDescent="0.25">
      <c r="B1064" t="s">
        <v>27</v>
      </c>
      <c r="C1064" s="1" t="s">
        <v>14</v>
      </c>
      <c r="D1064" s="2">
        <v>44668</v>
      </c>
      <c r="E1064" s="5" t="s">
        <v>76</v>
      </c>
      <c r="F1064" s="5" t="s">
        <v>77</v>
      </c>
      <c r="G1064" s="5" t="s">
        <v>78</v>
      </c>
      <c r="H1064" t="s">
        <v>35</v>
      </c>
      <c r="I1064" s="4">
        <v>4500</v>
      </c>
      <c r="J1064" s="5">
        <v>1</v>
      </c>
      <c r="K1064" s="4">
        <f t="shared" si="26"/>
        <v>4500</v>
      </c>
      <c r="L1064" s="4">
        <f t="shared" si="27"/>
        <v>1125</v>
      </c>
      <c r="M1064" s="3">
        <v>0.25</v>
      </c>
    </row>
    <row r="1065" spans="2:13" x14ac:dyDescent="0.25">
      <c r="B1065" t="s">
        <v>13</v>
      </c>
      <c r="C1065" s="1" t="s">
        <v>20</v>
      </c>
      <c r="D1065" s="2">
        <v>44675</v>
      </c>
      <c r="E1065" s="5" t="s">
        <v>76</v>
      </c>
      <c r="F1065" s="5" t="s">
        <v>77</v>
      </c>
      <c r="G1065" s="5" t="s">
        <v>78</v>
      </c>
      <c r="H1065" t="s">
        <v>21</v>
      </c>
      <c r="I1065" s="4">
        <v>1200</v>
      </c>
      <c r="J1065" s="5">
        <v>10</v>
      </c>
      <c r="K1065" s="4">
        <f t="shared" si="26"/>
        <v>12000</v>
      </c>
      <c r="L1065" s="4">
        <f t="shared" si="27"/>
        <v>3600</v>
      </c>
      <c r="M1065" s="3">
        <v>0.3</v>
      </c>
    </row>
    <row r="1066" spans="2:13" x14ac:dyDescent="0.25">
      <c r="B1066" t="s">
        <v>27</v>
      </c>
      <c r="C1066" s="1" t="s">
        <v>14</v>
      </c>
      <c r="D1066" s="2">
        <v>44682</v>
      </c>
      <c r="E1066" s="5" t="s">
        <v>76</v>
      </c>
      <c r="F1066" s="5" t="s">
        <v>77</v>
      </c>
      <c r="G1066" s="5" t="s">
        <v>78</v>
      </c>
      <c r="H1066" t="s">
        <v>23</v>
      </c>
      <c r="I1066" s="4">
        <v>5130</v>
      </c>
      <c r="J1066" s="5">
        <v>5</v>
      </c>
      <c r="K1066" s="4">
        <f t="shared" si="26"/>
        <v>25650</v>
      </c>
      <c r="L1066" s="4">
        <f t="shared" si="27"/>
        <v>10260</v>
      </c>
      <c r="M1066" s="3">
        <v>0.4</v>
      </c>
    </row>
    <row r="1067" spans="2:13" x14ac:dyDescent="0.25">
      <c r="B1067" t="s">
        <v>13</v>
      </c>
      <c r="C1067" s="1" t="s">
        <v>20</v>
      </c>
      <c r="D1067" s="2">
        <v>44689</v>
      </c>
      <c r="E1067" s="5" t="s">
        <v>76</v>
      </c>
      <c r="F1067" s="5" t="s">
        <v>77</v>
      </c>
      <c r="G1067" s="5" t="s">
        <v>78</v>
      </c>
      <c r="H1067" t="s">
        <v>25</v>
      </c>
      <c r="I1067" s="4">
        <v>300</v>
      </c>
      <c r="J1067" s="5">
        <v>4</v>
      </c>
      <c r="K1067" s="4">
        <f t="shared" si="26"/>
        <v>1200</v>
      </c>
      <c r="L1067" s="4">
        <f t="shared" si="27"/>
        <v>180</v>
      </c>
      <c r="M1067" s="3">
        <v>0.15</v>
      </c>
    </row>
    <row r="1068" spans="2:13" x14ac:dyDescent="0.25">
      <c r="B1068" t="s">
        <v>13</v>
      </c>
      <c r="C1068" s="1" t="s">
        <v>20</v>
      </c>
      <c r="D1068" s="2">
        <v>44696</v>
      </c>
      <c r="E1068" s="5" t="s">
        <v>76</v>
      </c>
      <c r="F1068" s="5" t="s">
        <v>77</v>
      </c>
      <c r="G1068" s="5" t="s">
        <v>78</v>
      </c>
      <c r="H1068" t="s">
        <v>29</v>
      </c>
      <c r="I1068" s="4">
        <v>5340</v>
      </c>
      <c r="J1068" s="5">
        <v>9</v>
      </c>
      <c r="K1068" s="4">
        <f t="shared" si="26"/>
        <v>48060</v>
      </c>
      <c r="L1068" s="4">
        <f t="shared" si="27"/>
        <v>14418</v>
      </c>
      <c r="M1068" s="3">
        <v>0.3</v>
      </c>
    </row>
    <row r="1069" spans="2:13" x14ac:dyDescent="0.25">
      <c r="B1069" t="s">
        <v>27</v>
      </c>
      <c r="C1069" s="1" t="s">
        <v>14</v>
      </c>
      <c r="D1069" s="2">
        <v>44703</v>
      </c>
      <c r="E1069" s="5" t="s">
        <v>76</v>
      </c>
      <c r="F1069" s="5" t="s">
        <v>77</v>
      </c>
      <c r="G1069" s="5" t="s">
        <v>78</v>
      </c>
      <c r="H1069" t="s">
        <v>35</v>
      </c>
      <c r="I1069" s="4">
        <v>4500</v>
      </c>
      <c r="J1069" s="5">
        <v>2</v>
      </c>
      <c r="K1069" s="4">
        <f t="shared" si="26"/>
        <v>9000</v>
      </c>
      <c r="L1069" s="4">
        <f t="shared" si="27"/>
        <v>2250</v>
      </c>
      <c r="M1069" s="3">
        <v>0.25</v>
      </c>
    </row>
    <row r="1070" spans="2:13" x14ac:dyDescent="0.25">
      <c r="B1070" t="s">
        <v>22</v>
      </c>
      <c r="C1070" s="1" t="s">
        <v>20</v>
      </c>
      <c r="D1070" s="2">
        <v>44710</v>
      </c>
      <c r="E1070" s="5" t="s">
        <v>76</v>
      </c>
      <c r="F1070" s="5" t="s">
        <v>77</v>
      </c>
      <c r="G1070" s="5" t="s">
        <v>78</v>
      </c>
      <c r="H1070" t="s">
        <v>25</v>
      </c>
      <c r="I1070" s="4">
        <v>300</v>
      </c>
      <c r="J1070" s="5">
        <v>11</v>
      </c>
      <c r="K1070" s="4">
        <f t="shared" si="26"/>
        <v>3300</v>
      </c>
      <c r="L1070" s="4">
        <f t="shared" si="27"/>
        <v>495</v>
      </c>
      <c r="M1070" s="3">
        <v>0.15</v>
      </c>
    </row>
    <row r="1071" spans="2:13" x14ac:dyDescent="0.25">
      <c r="B1071" t="s">
        <v>24</v>
      </c>
      <c r="C1071" s="1" t="s">
        <v>14</v>
      </c>
      <c r="D1071" s="2">
        <v>44717</v>
      </c>
      <c r="E1071" s="5" t="s">
        <v>76</v>
      </c>
      <c r="F1071" s="5" t="s">
        <v>77</v>
      </c>
      <c r="G1071" s="5" t="s">
        <v>78</v>
      </c>
      <c r="H1071" t="s">
        <v>21</v>
      </c>
      <c r="I1071" s="4">
        <v>1200</v>
      </c>
      <c r="J1071" s="5">
        <v>9</v>
      </c>
      <c r="K1071" s="4">
        <f t="shared" si="26"/>
        <v>10800</v>
      </c>
      <c r="L1071" s="4">
        <f t="shared" si="27"/>
        <v>3240</v>
      </c>
      <c r="M1071" s="3">
        <v>0.3</v>
      </c>
    </row>
    <row r="1072" spans="2:13" x14ac:dyDescent="0.25">
      <c r="B1072" t="s">
        <v>34</v>
      </c>
      <c r="C1072" s="1" t="s">
        <v>20</v>
      </c>
      <c r="D1072" s="2">
        <v>44724</v>
      </c>
      <c r="E1072" s="5" t="s">
        <v>76</v>
      </c>
      <c r="F1072" s="5" t="s">
        <v>77</v>
      </c>
      <c r="G1072" s="5" t="s">
        <v>78</v>
      </c>
      <c r="H1072" t="s">
        <v>25</v>
      </c>
      <c r="I1072" s="4">
        <v>300</v>
      </c>
      <c r="J1072" s="5">
        <v>9</v>
      </c>
      <c r="K1072" s="4">
        <f t="shared" si="26"/>
        <v>2700</v>
      </c>
      <c r="L1072" s="4">
        <f t="shared" si="27"/>
        <v>405</v>
      </c>
      <c r="M1072" s="3">
        <v>0.15</v>
      </c>
    </row>
    <row r="1073" spans="2:13" x14ac:dyDescent="0.25">
      <c r="B1073" t="s">
        <v>13</v>
      </c>
      <c r="C1073" s="1" t="s">
        <v>20</v>
      </c>
      <c r="D1073" s="2">
        <v>44731</v>
      </c>
      <c r="E1073" s="5" t="s">
        <v>76</v>
      </c>
      <c r="F1073" s="5" t="s">
        <v>77</v>
      </c>
      <c r="G1073" s="5" t="s">
        <v>78</v>
      </c>
      <c r="H1073" t="s">
        <v>18</v>
      </c>
      <c r="I1073" s="4">
        <v>8902</v>
      </c>
      <c r="J1073" s="5">
        <v>10</v>
      </c>
      <c r="K1073" s="4">
        <f t="shared" si="26"/>
        <v>89020</v>
      </c>
      <c r="L1073" s="4">
        <f t="shared" si="27"/>
        <v>31156.999999999996</v>
      </c>
      <c r="M1073" s="3">
        <v>0.35</v>
      </c>
    </row>
    <row r="1074" spans="2:13" x14ac:dyDescent="0.25">
      <c r="B1074" t="s">
        <v>13</v>
      </c>
      <c r="C1074" s="1" t="s">
        <v>20</v>
      </c>
      <c r="D1074" s="2">
        <v>44738</v>
      </c>
      <c r="E1074" s="5" t="s">
        <v>76</v>
      </c>
      <c r="F1074" s="5" t="s">
        <v>77</v>
      </c>
      <c r="G1074" s="5" t="s">
        <v>78</v>
      </c>
      <c r="H1074" t="s">
        <v>25</v>
      </c>
      <c r="I1074" s="4">
        <v>300</v>
      </c>
      <c r="J1074" s="5">
        <v>12</v>
      </c>
      <c r="K1074" s="4">
        <f t="shared" si="26"/>
        <v>3600</v>
      </c>
      <c r="L1074" s="4">
        <f t="shared" si="27"/>
        <v>540</v>
      </c>
      <c r="M1074" s="3">
        <v>0.15</v>
      </c>
    </row>
    <row r="1075" spans="2:13" x14ac:dyDescent="0.25">
      <c r="B1075" t="s">
        <v>13</v>
      </c>
      <c r="C1075" s="1" t="s">
        <v>20</v>
      </c>
      <c r="D1075" s="2">
        <v>44745</v>
      </c>
      <c r="E1075" s="5" t="s">
        <v>76</v>
      </c>
      <c r="F1075" s="5" t="s">
        <v>77</v>
      </c>
      <c r="G1075" s="5" t="s">
        <v>78</v>
      </c>
      <c r="H1075" t="s">
        <v>35</v>
      </c>
      <c r="I1075" s="4">
        <v>4500</v>
      </c>
      <c r="J1075" s="5">
        <v>1</v>
      </c>
      <c r="K1075" s="4">
        <f t="shared" si="26"/>
        <v>4500</v>
      </c>
      <c r="L1075" s="4">
        <f t="shared" si="27"/>
        <v>1125</v>
      </c>
      <c r="M1075" s="3">
        <v>0.25</v>
      </c>
    </row>
    <row r="1076" spans="2:13" x14ac:dyDescent="0.25">
      <c r="B1076" t="s">
        <v>13</v>
      </c>
      <c r="C1076" s="1" t="s">
        <v>20</v>
      </c>
      <c r="D1076" s="2">
        <v>44752</v>
      </c>
      <c r="E1076" s="5" t="s">
        <v>76</v>
      </c>
      <c r="F1076" s="5" t="s">
        <v>77</v>
      </c>
      <c r="G1076" s="5" t="s">
        <v>78</v>
      </c>
      <c r="H1076" t="s">
        <v>19</v>
      </c>
      <c r="I1076" s="4">
        <v>500</v>
      </c>
      <c r="J1076" s="5">
        <v>4</v>
      </c>
      <c r="K1076" s="4">
        <f t="shared" si="26"/>
        <v>2000</v>
      </c>
      <c r="L1076" s="4">
        <f t="shared" si="27"/>
        <v>500</v>
      </c>
      <c r="M1076" s="3">
        <v>0.25</v>
      </c>
    </row>
    <row r="1077" spans="2:13" x14ac:dyDescent="0.25">
      <c r="B1077" t="s">
        <v>22</v>
      </c>
      <c r="C1077" s="1" t="s">
        <v>14</v>
      </c>
      <c r="D1077" s="2">
        <v>44759</v>
      </c>
      <c r="E1077" s="5" t="s">
        <v>76</v>
      </c>
      <c r="F1077" s="5" t="s">
        <v>77</v>
      </c>
      <c r="G1077" s="5" t="s">
        <v>78</v>
      </c>
      <c r="H1077" t="s">
        <v>30</v>
      </c>
      <c r="I1077" s="4">
        <v>3400</v>
      </c>
      <c r="J1077" s="5">
        <v>5</v>
      </c>
      <c r="K1077" s="4">
        <f t="shared" si="26"/>
        <v>17000</v>
      </c>
      <c r="L1077" s="4">
        <f t="shared" si="27"/>
        <v>5950</v>
      </c>
      <c r="M1077" s="3">
        <v>0.35</v>
      </c>
    </row>
    <row r="1078" spans="2:13" x14ac:dyDescent="0.25">
      <c r="B1078" t="s">
        <v>27</v>
      </c>
      <c r="C1078" s="1" t="s">
        <v>20</v>
      </c>
      <c r="D1078" s="2">
        <v>44766</v>
      </c>
      <c r="E1078" s="5" t="s">
        <v>76</v>
      </c>
      <c r="F1078" s="5" t="s">
        <v>77</v>
      </c>
      <c r="G1078" s="5" t="s">
        <v>78</v>
      </c>
      <c r="H1078" t="s">
        <v>26</v>
      </c>
      <c r="I1078" s="4">
        <v>1700</v>
      </c>
      <c r="J1078" s="5">
        <v>7</v>
      </c>
      <c r="K1078" s="4">
        <f t="shared" si="26"/>
        <v>11900</v>
      </c>
      <c r="L1078" s="4">
        <f t="shared" si="27"/>
        <v>5950</v>
      </c>
      <c r="M1078" s="3">
        <v>0.5</v>
      </c>
    </row>
    <row r="1079" spans="2:13" x14ac:dyDescent="0.25">
      <c r="B1079" t="s">
        <v>27</v>
      </c>
      <c r="C1079" s="1" t="s">
        <v>14</v>
      </c>
      <c r="D1079" s="2">
        <v>44766</v>
      </c>
      <c r="E1079" s="5" t="s">
        <v>76</v>
      </c>
      <c r="F1079" s="5" t="s">
        <v>79</v>
      </c>
      <c r="G1079" s="5" t="s">
        <v>80</v>
      </c>
      <c r="H1079" t="s">
        <v>21</v>
      </c>
      <c r="I1079" s="4">
        <v>1200</v>
      </c>
      <c r="J1079" s="5">
        <v>11</v>
      </c>
      <c r="K1079" s="4">
        <f t="shared" si="26"/>
        <v>13200</v>
      </c>
      <c r="L1079" s="4">
        <f t="shared" si="27"/>
        <v>3960</v>
      </c>
      <c r="M1079" s="3">
        <v>0.3</v>
      </c>
    </row>
    <row r="1080" spans="2:13" x14ac:dyDescent="0.25">
      <c r="B1080" t="s">
        <v>24</v>
      </c>
      <c r="C1080" s="1" t="s">
        <v>14</v>
      </c>
      <c r="D1080" s="2">
        <v>44773</v>
      </c>
      <c r="E1080" s="5" t="s">
        <v>76</v>
      </c>
      <c r="F1080" s="5" t="s">
        <v>77</v>
      </c>
      <c r="G1080" s="5" t="s">
        <v>78</v>
      </c>
      <c r="H1080" t="s">
        <v>19</v>
      </c>
      <c r="I1080" s="4">
        <v>500</v>
      </c>
      <c r="J1080" s="5">
        <v>12</v>
      </c>
      <c r="K1080" s="4">
        <f t="shared" si="26"/>
        <v>6000</v>
      </c>
      <c r="L1080" s="4">
        <f t="shared" si="27"/>
        <v>1500</v>
      </c>
      <c r="M1080" s="3">
        <v>0.25</v>
      </c>
    </row>
    <row r="1081" spans="2:13" x14ac:dyDescent="0.25">
      <c r="B1081" t="s">
        <v>13</v>
      </c>
      <c r="C1081" s="1" t="s">
        <v>14</v>
      </c>
      <c r="D1081" s="2">
        <v>44780</v>
      </c>
      <c r="E1081" s="5" t="s">
        <v>76</v>
      </c>
      <c r="F1081" s="5" t="s">
        <v>79</v>
      </c>
      <c r="G1081" s="5" t="s">
        <v>80</v>
      </c>
      <c r="H1081" t="s">
        <v>18</v>
      </c>
      <c r="I1081" s="4">
        <v>8902</v>
      </c>
      <c r="J1081" s="5">
        <v>10</v>
      </c>
      <c r="K1081" s="4">
        <f t="shared" si="26"/>
        <v>89020</v>
      </c>
      <c r="L1081" s="4">
        <f t="shared" si="27"/>
        <v>31156.999999999996</v>
      </c>
      <c r="M1081" s="3">
        <v>0.35</v>
      </c>
    </row>
    <row r="1082" spans="2:13" x14ac:dyDescent="0.25">
      <c r="B1082" t="s">
        <v>13</v>
      </c>
      <c r="C1082" s="1" t="s">
        <v>20</v>
      </c>
      <c r="D1082" s="2">
        <v>44787</v>
      </c>
      <c r="E1082" s="5" t="s">
        <v>76</v>
      </c>
      <c r="F1082" s="5" t="s">
        <v>79</v>
      </c>
      <c r="G1082" s="5" t="s">
        <v>80</v>
      </c>
      <c r="H1082" t="s">
        <v>18</v>
      </c>
      <c r="I1082" s="4">
        <v>8902</v>
      </c>
      <c r="J1082" s="5">
        <v>6</v>
      </c>
      <c r="K1082" s="4">
        <f t="shared" si="26"/>
        <v>53412</v>
      </c>
      <c r="L1082" s="4">
        <f t="shared" si="27"/>
        <v>18694.199999999997</v>
      </c>
      <c r="M1082" s="3">
        <v>0.35</v>
      </c>
    </row>
    <row r="1083" spans="2:13" x14ac:dyDescent="0.25">
      <c r="B1083" t="s">
        <v>27</v>
      </c>
      <c r="C1083" s="1" t="s">
        <v>20</v>
      </c>
      <c r="D1083" s="2">
        <v>44794</v>
      </c>
      <c r="E1083" s="5" t="s">
        <v>76</v>
      </c>
      <c r="F1083" s="5" t="s">
        <v>77</v>
      </c>
      <c r="G1083" s="5" t="s">
        <v>78</v>
      </c>
      <c r="H1083" t="s">
        <v>30</v>
      </c>
      <c r="I1083" s="4">
        <v>3400</v>
      </c>
      <c r="J1083" s="5">
        <v>10</v>
      </c>
      <c r="K1083" s="4">
        <f t="shared" si="26"/>
        <v>34000</v>
      </c>
      <c r="L1083" s="4">
        <f t="shared" si="27"/>
        <v>11900</v>
      </c>
      <c r="M1083" s="3">
        <v>0.35</v>
      </c>
    </row>
    <row r="1084" spans="2:13" x14ac:dyDescent="0.25">
      <c r="B1084" t="s">
        <v>27</v>
      </c>
      <c r="C1084" s="1" t="s">
        <v>20</v>
      </c>
      <c r="D1084" s="2">
        <v>44801</v>
      </c>
      <c r="E1084" s="5" t="s">
        <v>76</v>
      </c>
      <c r="F1084" s="5" t="s">
        <v>77</v>
      </c>
      <c r="G1084" s="5" t="s">
        <v>78</v>
      </c>
      <c r="H1084" t="s">
        <v>21</v>
      </c>
      <c r="I1084" s="4">
        <v>1200</v>
      </c>
      <c r="J1084" s="5">
        <v>8</v>
      </c>
      <c r="K1084" s="4">
        <f t="shared" si="26"/>
        <v>9600</v>
      </c>
      <c r="L1084" s="4">
        <f t="shared" si="27"/>
        <v>2880</v>
      </c>
      <c r="M1084" s="3">
        <v>0.3</v>
      </c>
    </row>
    <row r="1085" spans="2:13" x14ac:dyDescent="0.25">
      <c r="B1085" t="s">
        <v>13</v>
      </c>
      <c r="C1085" s="1" t="s">
        <v>20</v>
      </c>
      <c r="D1085" s="2">
        <v>44808</v>
      </c>
      <c r="E1085" s="5" t="s">
        <v>76</v>
      </c>
      <c r="F1085" s="5" t="s">
        <v>77</v>
      </c>
      <c r="G1085" s="5" t="s">
        <v>78</v>
      </c>
      <c r="H1085" t="s">
        <v>33</v>
      </c>
      <c r="I1085" s="4">
        <v>4600</v>
      </c>
      <c r="J1085" s="5">
        <v>1</v>
      </c>
      <c r="K1085" s="4">
        <f t="shared" si="26"/>
        <v>4600</v>
      </c>
      <c r="L1085" s="4">
        <f t="shared" si="27"/>
        <v>1150</v>
      </c>
      <c r="M1085" s="3">
        <v>0.25</v>
      </c>
    </row>
    <row r="1086" spans="2:13" x14ac:dyDescent="0.25">
      <c r="B1086" t="s">
        <v>13</v>
      </c>
      <c r="C1086" s="1" t="s">
        <v>20</v>
      </c>
      <c r="D1086" s="2">
        <v>44815</v>
      </c>
      <c r="E1086" s="5" t="s">
        <v>76</v>
      </c>
      <c r="F1086" s="5" t="s">
        <v>77</v>
      </c>
      <c r="G1086" s="5" t="s">
        <v>78</v>
      </c>
      <c r="H1086" t="s">
        <v>33</v>
      </c>
      <c r="I1086" s="4">
        <v>4600</v>
      </c>
      <c r="J1086" s="5">
        <v>4</v>
      </c>
      <c r="K1086" s="4">
        <f t="shared" si="26"/>
        <v>18400</v>
      </c>
      <c r="L1086" s="4">
        <f t="shared" si="27"/>
        <v>4600</v>
      </c>
      <c r="M1086" s="3">
        <v>0.25</v>
      </c>
    </row>
    <row r="1087" spans="2:13" x14ac:dyDescent="0.25">
      <c r="B1087" t="s">
        <v>27</v>
      </c>
      <c r="C1087" s="1" t="s">
        <v>20</v>
      </c>
      <c r="D1087" s="2">
        <v>44822</v>
      </c>
      <c r="E1087" s="5" t="s">
        <v>76</v>
      </c>
      <c r="F1087" s="5" t="s">
        <v>77</v>
      </c>
      <c r="G1087" s="5" t="s">
        <v>78</v>
      </c>
      <c r="H1087" t="s">
        <v>23</v>
      </c>
      <c r="I1087" s="4">
        <v>5130</v>
      </c>
      <c r="J1087" s="5">
        <v>4</v>
      </c>
      <c r="K1087" s="4">
        <f t="shared" si="26"/>
        <v>20520</v>
      </c>
      <c r="L1087" s="4">
        <f t="shared" si="27"/>
        <v>8208</v>
      </c>
      <c r="M1087" s="3">
        <v>0.4</v>
      </c>
    </row>
    <row r="1088" spans="2:13" x14ac:dyDescent="0.25">
      <c r="B1088" t="s">
        <v>27</v>
      </c>
      <c r="C1088" s="1" t="s">
        <v>14</v>
      </c>
      <c r="D1088" s="2">
        <v>44829</v>
      </c>
      <c r="E1088" s="5" t="s">
        <v>76</v>
      </c>
      <c r="F1088" s="5" t="s">
        <v>77</v>
      </c>
      <c r="G1088" s="5" t="s">
        <v>78</v>
      </c>
      <c r="H1088" t="s">
        <v>25</v>
      </c>
      <c r="I1088" s="4">
        <v>300</v>
      </c>
      <c r="J1088" s="5">
        <v>1</v>
      </c>
      <c r="K1088" s="4">
        <f t="shared" si="26"/>
        <v>300</v>
      </c>
      <c r="L1088" s="4">
        <f t="shared" si="27"/>
        <v>45</v>
      </c>
      <c r="M1088" s="3">
        <v>0.15</v>
      </c>
    </row>
    <row r="1089" spans="2:13" x14ac:dyDescent="0.25">
      <c r="B1089" t="s">
        <v>13</v>
      </c>
      <c r="C1089" s="1" t="s">
        <v>14</v>
      </c>
      <c r="D1089" s="2">
        <v>44836</v>
      </c>
      <c r="E1089" s="5" t="s">
        <v>76</v>
      </c>
      <c r="F1089" s="5" t="s">
        <v>77</v>
      </c>
      <c r="G1089" s="5" t="s">
        <v>78</v>
      </c>
      <c r="H1089" t="s">
        <v>33</v>
      </c>
      <c r="I1089" s="4">
        <v>4600</v>
      </c>
      <c r="J1089" s="5">
        <v>5</v>
      </c>
      <c r="K1089" s="4">
        <f t="shared" si="26"/>
        <v>23000</v>
      </c>
      <c r="L1089" s="4">
        <f t="shared" si="27"/>
        <v>5750</v>
      </c>
      <c r="M1089" s="3">
        <v>0.25</v>
      </c>
    </row>
    <row r="1090" spans="2:13" x14ac:dyDescent="0.25">
      <c r="B1090" t="s">
        <v>24</v>
      </c>
      <c r="C1090" s="1" t="s">
        <v>20</v>
      </c>
      <c r="D1090" s="2">
        <v>44843</v>
      </c>
      <c r="E1090" s="5" t="s">
        <v>76</v>
      </c>
      <c r="F1090" s="5" t="s">
        <v>77</v>
      </c>
      <c r="G1090" s="5" t="s">
        <v>78</v>
      </c>
      <c r="H1090" t="s">
        <v>19</v>
      </c>
      <c r="I1090" s="4">
        <v>500</v>
      </c>
      <c r="J1090" s="5">
        <v>8</v>
      </c>
      <c r="K1090" s="4">
        <f t="shared" si="26"/>
        <v>4000</v>
      </c>
      <c r="L1090" s="4">
        <f t="shared" si="27"/>
        <v>1000</v>
      </c>
      <c r="M1090" s="3">
        <v>0.25</v>
      </c>
    </row>
    <row r="1091" spans="2:13" x14ac:dyDescent="0.25">
      <c r="B1091" t="s">
        <v>13</v>
      </c>
      <c r="C1091" s="1" t="s">
        <v>20</v>
      </c>
      <c r="D1091" s="2">
        <v>44850</v>
      </c>
      <c r="E1091" s="5" t="s">
        <v>76</v>
      </c>
      <c r="F1091" s="5" t="s">
        <v>77</v>
      </c>
      <c r="G1091" s="5" t="s">
        <v>78</v>
      </c>
      <c r="H1091" t="s">
        <v>28</v>
      </c>
      <c r="I1091" s="4">
        <v>1500</v>
      </c>
      <c r="J1091" s="5">
        <v>3</v>
      </c>
      <c r="K1091" s="4">
        <f t="shared" si="26"/>
        <v>4500</v>
      </c>
      <c r="L1091" s="4">
        <f t="shared" si="27"/>
        <v>1800</v>
      </c>
      <c r="M1091" s="3">
        <v>0.4</v>
      </c>
    </row>
    <row r="1092" spans="2:13" x14ac:dyDescent="0.25">
      <c r="B1092" t="s">
        <v>13</v>
      </c>
      <c r="C1092" s="1" t="s">
        <v>20</v>
      </c>
      <c r="D1092" s="2">
        <v>44857</v>
      </c>
      <c r="E1092" s="5" t="s">
        <v>76</v>
      </c>
      <c r="F1092" s="5" t="s">
        <v>77</v>
      </c>
      <c r="G1092" s="5" t="s">
        <v>78</v>
      </c>
      <c r="H1092" t="s">
        <v>28</v>
      </c>
      <c r="I1092" s="4">
        <v>1500</v>
      </c>
      <c r="J1092" s="5">
        <v>1</v>
      </c>
      <c r="K1092" s="4">
        <f t="shared" si="26"/>
        <v>1500</v>
      </c>
      <c r="L1092" s="4">
        <f t="shared" si="27"/>
        <v>600</v>
      </c>
      <c r="M1092" s="3">
        <v>0.4</v>
      </c>
    </row>
    <row r="1093" spans="2:13" x14ac:dyDescent="0.25">
      <c r="B1093" t="s">
        <v>13</v>
      </c>
      <c r="C1093" s="1" t="s">
        <v>20</v>
      </c>
      <c r="D1093" s="2">
        <v>44864</v>
      </c>
      <c r="E1093" s="5" t="s">
        <v>76</v>
      </c>
      <c r="F1093" s="5" t="s">
        <v>77</v>
      </c>
      <c r="G1093" s="5" t="s">
        <v>78</v>
      </c>
      <c r="H1093" t="s">
        <v>19</v>
      </c>
      <c r="I1093" s="4">
        <v>500</v>
      </c>
      <c r="J1093" s="5">
        <v>11</v>
      </c>
      <c r="K1093" s="4">
        <f t="shared" si="26"/>
        <v>5500</v>
      </c>
      <c r="L1093" s="4">
        <f t="shared" si="27"/>
        <v>1375</v>
      </c>
      <c r="M1093" s="3">
        <v>0.25</v>
      </c>
    </row>
    <row r="1094" spans="2:13" x14ac:dyDescent="0.25">
      <c r="B1094" t="s">
        <v>13</v>
      </c>
      <c r="C1094" s="1" t="s">
        <v>20</v>
      </c>
      <c r="D1094" s="2">
        <v>44871</v>
      </c>
      <c r="E1094" s="5" t="s">
        <v>76</v>
      </c>
      <c r="F1094" s="5" t="s">
        <v>77</v>
      </c>
      <c r="G1094" s="5" t="s">
        <v>78</v>
      </c>
      <c r="H1094" t="s">
        <v>26</v>
      </c>
      <c r="I1094" s="4">
        <v>1700</v>
      </c>
      <c r="J1094" s="5">
        <v>12</v>
      </c>
      <c r="K1094" s="4">
        <f t="shared" si="26"/>
        <v>20400</v>
      </c>
      <c r="L1094" s="4">
        <f t="shared" si="27"/>
        <v>10200</v>
      </c>
      <c r="M1094" s="3">
        <v>0.5</v>
      </c>
    </row>
    <row r="1095" spans="2:13" x14ac:dyDescent="0.25">
      <c r="B1095" t="s">
        <v>24</v>
      </c>
      <c r="C1095" s="1" t="s">
        <v>14</v>
      </c>
      <c r="D1095" s="2">
        <v>44878</v>
      </c>
      <c r="E1095" s="5" t="s">
        <v>76</v>
      </c>
      <c r="F1095" s="5" t="s">
        <v>77</v>
      </c>
      <c r="G1095" s="5" t="s">
        <v>78</v>
      </c>
      <c r="H1095" t="s">
        <v>21</v>
      </c>
      <c r="I1095" s="4">
        <v>1200</v>
      </c>
      <c r="J1095" s="5">
        <v>4</v>
      </c>
      <c r="K1095" s="4">
        <f t="shared" si="26"/>
        <v>4800</v>
      </c>
      <c r="L1095" s="4">
        <f t="shared" si="27"/>
        <v>1440</v>
      </c>
      <c r="M1095" s="3">
        <v>0.3</v>
      </c>
    </row>
    <row r="1096" spans="2:13" x14ac:dyDescent="0.25">
      <c r="B1096" t="s">
        <v>13</v>
      </c>
      <c r="C1096" s="1" t="s">
        <v>20</v>
      </c>
      <c r="D1096" s="2">
        <v>44885</v>
      </c>
      <c r="E1096" s="5" t="s">
        <v>76</v>
      </c>
      <c r="F1096" s="5" t="s">
        <v>77</v>
      </c>
      <c r="G1096" s="5" t="s">
        <v>78</v>
      </c>
      <c r="H1096" t="s">
        <v>30</v>
      </c>
      <c r="I1096" s="4">
        <v>3400</v>
      </c>
      <c r="J1096" s="5">
        <v>1</v>
      </c>
      <c r="K1096" s="4">
        <f t="shared" si="26"/>
        <v>3400</v>
      </c>
      <c r="L1096" s="4">
        <f t="shared" si="27"/>
        <v>1190</v>
      </c>
      <c r="M1096" s="3">
        <v>0.35</v>
      </c>
    </row>
    <row r="1097" spans="2:13" x14ac:dyDescent="0.25">
      <c r="B1097" t="s">
        <v>22</v>
      </c>
      <c r="C1097" s="1" t="s">
        <v>20</v>
      </c>
      <c r="D1097" s="2">
        <v>44892</v>
      </c>
      <c r="E1097" s="5" t="s">
        <v>76</v>
      </c>
      <c r="F1097" s="5" t="s">
        <v>77</v>
      </c>
      <c r="G1097" s="5" t="s">
        <v>78</v>
      </c>
      <c r="H1097" t="s">
        <v>32</v>
      </c>
      <c r="I1097" s="4">
        <v>3200</v>
      </c>
      <c r="J1097" s="5">
        <v>10</v>
      </c>
      <c r="K1097" s="4">
        <f t="shared" si="26"/>
        <v>32000</v>
      </c>
      <c r="L1097" s="4">
        <f t="shared" si="27"/>
        <v>6400</v>
      </c>
      <c r="M1097" s="3">
        <v>0.2</v>
      </c>
    </row>
    <row r="1098" spans="2:13" x14ac:dyDescent="0.25">
      <c r="B1098" t="s">
        <v>27</v>
      </c>
      <c r="C1098" s="1" t="s">
        <v>20</v>
      </c>
      <c r="D1098" s="2">
        <v>44899</v>
      </c>
      <c r="E1098" s="5" t="s">
        <v>76</v>
      </c>
      <c r="F1098" s="5" t="s">
        <v>77</v>
      </c>
      <c r="G1098" s="5" t="s">
        <v>78</v>
      </c>
      <c r="H1098" t="s">
        <v>25</v>
      </c>
      <c r="I1098" s="4">
        <v>300</v>
      </c>
      <c r="J1098" s="5">
        <v>7</v>
      </c>
      <c r="K1098" s="4">
        <f t="shared" si="26"/>
        <v>2100</v>
      </c>
      <c r="L1098" s="4">
        <f t="shared" si="27"/>
        <v>315</v>
      </c>
      <c r="M1098" s="3">
        <v>0.15</v>
      </c>
    </row>
    <row r="1099" spans="2:13" x14ac:dyDescent="0.25">
      <c r="B1099" t="s">
        <v>27</v>
      </c>
      <c r="C1099" s="1" t="s">
        <v>20</v>
      </c>
      <c r="D1099" s="2">
        <v>44906</v>
      </c>
      <c r="E1099" s="5" t="s">
        <v>76</v>
      </c>
      <c r="F1099" s="5" t="s">
        <v>77</v>
      </c>
      <c r="G1099" s="5" t="s">
        <v>78</v>
      </c>
      <c r="H1099" t="s">
        <v>21</v>
      </c>
      <c r="I1099" s="4">
        <v>1200</v>
      </c>
      <c r="J1099" s="5">
        <v>5</v>
      </c>
      <c r="K1099" s="4">
        <f t="shared" si="26"/>
        <v>6000</v>
      </c>
      <c r="L1099" s="4">
        <f t="shared" si="27"/>
        <v>1800</v>
      </c>
      <c r="M1099" s="3">
        <v>0.3</v>
      </c>
    </row>
    <row r="1100" spans="2:13" x14ac:dyDescent="0.25">
      <c r="B1100" t="s">
        <v>34</v>
      </c>
      <c r="C1100" s="1" t="s">
        <v>20</v>
      </c>
      <c r="D1100" s="2">
        <v>44913</v>
      </c>
      <c r="E1100" s="5" t="s">
        <v>76</v>
      </c>
      <c r="F1100" s="5" t="s">
        <v>77</v>
      </c>
      <c r="G1100" s="5" t="s">
        <v>78</v>
      </c>
      <c r="H1100" t="s">
        <v>35</v>
      </c>
      <c r="I1100" s="4">
        <v>4500</v>
      </c>
      <c r="J1100" s="5">
        <v>3</v>
      </c>
      <c r="K1100" s="4">
        <f t="shared" si="26"/>
        <v>13500</v>
      </c>
      <c r="L1100" s="4">
        <f t="shared" si="27"/>
        <v>3375</v>
      </c>
      <c r="M1100" s="3">
        <v>0.25</v>
      </c>
    </row>
    <row r="1101" spans="2:13" x14ac:dyDescent="0.25">
      <c r="B1101" t="s">
        <v>22</v>
      </c>
      <c r="C1101" s="1" t="s">
        <v>14</v>
      </c>
      <c r="D1101" s="2">
        <v>44920</v>
      </c>
      <c r="E1101" s="5" t="s">
        <v>76</v>
      </c>
      <c r="F1101" s="5" t="s">
        <v>77</v>
      </c>
      <c r="G1101" s="5" t="s">
        <v>78</v>
      </c>
      <c r="H1101" t="s">
        <v>29</v>
      </c>
      <c r="I1101" s="4">
        <v>5340</v>
      </c>
      <c r="J1101" s="5">
        <v>5</v>
      </c>
      <c r="K1101" s="4">
        <f t="shared" si="26"/>
        <v>26700</v>
      </c>
      <c r="L1101" s="4">
        <f t="shared" si="27"/>
        <v>8010</v>
      </c>
      <c r="M1101" s="3">
        <v>0.3</v>
      </c>
    </row>
    <row r="1102" spans="2:13" x14ac:dyDescent="0.25">
      <c r="B1102" t="s">
        <v>24</v>
      </c>
      <c r="C1102" s="1" t="s">
        <v>14</v>
      </c>
      <c r="D1102" s="2">
        <v>44927</v>
      </c>
      <c r="E1102" s="5" t="s">
        <v>76</v>
      </c>
      <c r="F1102" s="5" t="s">
        <v>77</v>
      </c>
      <c r="G1102" s="5" t="s">
        <v>78</v>
      </c>
      <c r="H1102" t="s">
        <v>25</v>
      </c>
      <c r="I1102" s="4">
        <v>300</v>
      </c>
      <c r="J1102" s="5">
        <v>8</v>
      </c>
      <c r="K1102" s="4">
        <f t="shared" si="26"/>
        <v>2400</v>
      </c>
      <c r="L1102" s="4">
        <f t="shared" si="27"/>
        <v>360</v>
      </c>
      <c r="M1102" s="3">
        <v>0.15</v>
      </c>
    </row>
    <row r="1103" spans="2:13" x14ac:dyDescent="0.25">
      <c r="B1103" t="s">
        <v>27</v>
      </c>
      <c r="C1103" s="1" t="s">
        <v>20</v>
      </c>
      <c r="D1103" s="2">
        <v>44934</v>
      </c>
      <c r="E1103" s="5" t="s">
        <v>76</v>
      </c>
      <c r="F1103" s="5" t="s">
        <v>77</v>
      </c>
      <c r="G1103" s="5" t="s">
        <v>78</v>
      </c>
      <c r="H1103" t="s">
        <v>32</v>
      </c>
      <c r="I1103" s="4">
        <v>3200</v>
      </c>
      <c r="J1103" s="5">
        <v>6</v>
      </c>
      <c r="K1103" s="4">
        <f t="shared" si="26"/>
        <v>19200</v>
      </c>
      <c r="L1103" s="4">
        <f t="shared" si="27"/>
        <v>3840</v>
      </c>
      <c r="M1103" s="3">
        <v>0.2</v>
      </c>
    </row>
    <row r="1104" spans="2:13" x14ac:dyDescent="0.25">
      <c r="B1104" t="s">
        <v>27</v>
      </c>
      <c r="C1104" s="1" t="s">
        <v>14</v>
      </c>
      <c r="D1104" s="2">
        <v>44941</v>
      </c>
      <c r="E1104" s="5" t="s">
        <v>76</v>
      </c>
      <c r="F1104" s="5" t="s">
        <v>77</v>
      </c>
      <c r="G1104" s="5" t="s">
        <v>78</v>
      </c>
      <c r="H1104" t="s">
        <v>31</v>
      </c>
      <c r="I1104" s="4">
        <v>5300</v>
      </c>
      <c r="J1104" s="5">
        <v>8</v>
      </c>
      <c r="K1104" s="4">
        <f t="shared" si="26"/>
        <v>42400</v>
      </c>
      <c r="L1104" s="4">
        <f t="shared" si="27"/>
        <v>12720</v>
      </c>
      <c r="M1104" s="3">
        <v>0.3</v>
      </c>
    </row>
    <row r="1105" spans="2:13" x14ac:dyDescent="0.25">
      <c r="B1105" t="s">
        <v>13</v>
      </c>
      <c r="C1105" s="1" t="s">
        <v>20</v>
      </c>
      <c r="D1105" s="2">
        <v>44948</v>
      </c>
      <c r="E1105" s="5" t="s">
        <v>76</v>
      </c>
      <c r="F1105" s="5" t="s">
        <v>77</v>
      </c>
      <c r="G1105" s="5" t="s">
        <v>78</v>
      </c>
      <c r="H1105" t="s">
        <v>23</v>
      </c>
      <c r="I1105" s="4">
        <v>5130</v>
      </c>
      <c r="J1105" s="5">
        <v>4</v>
      </c>
      <c r="K1105" s="4">
        <f t="shared" si="26"/>
        <v>20520</v>
      </c>
      <c r="L1105" s="4">
        <f t="shared" si="27"/>
        <v>8208</v>
      </c>
      <c r="M1105" s="3">
        <v>0.4</v>
      </c>
    </row>
    <row r="1106" spans="2:13" x14ac:dyDescent="0.25">
      <c r="B1106" t="s">
        <v>22</v>
      </c>
      <c r="C1106" s="1" t="s">
        <v>20</v>
      </c>
      <c r="D1106" s="2">
        <v>44955</v>
      </c>
      <c r="E1106" s="5" t="s">
        <v>76</v>
      </c>
      <c r="F1106" s="5" t="s">
        <v>77</v>
      </c>
      <c r="G1106" s="5" t="s">
        <v>78</v>
      </c>
      <c r="H1106" t="s">
        <v>28</v>
      </c>
      <c r="I1106" s="4">
        <v>1500</v>
      </c>
      <c r="J1106" s="5">
        <v>7</v>
      </c>
      <c r="K1106" s="4">
        <f t="shared" si="26"/>
        <v>10500</v>
      </c>
      <c r="L1106" s="4">
        <f t="shared" si="27"/>
        <v>4200</v>
      </c>
      <c r="M1106" s="3">
        <v>0.4</v>
      </c>
    </row>
    <row r="1107" spans="2:13" x14ac:dyDescent="0.25">
      <c r="B1107" t="s">
        <v>13</v>
      </c>
      <c r="C1107" s="1" t="s">
        <v>20</v>
      </c>
      <c r="D1107" s="2">
        <v>44962</v>
      </c>
      <c r="E1107" s="5" t="s">
        <v>76</v>
      </c>
      <c r="F1107" s="5" t="s">
        <v>77</v>
      </c>
      <c r="G1107" s="5" t="s">
        <v>78</v>
      </c>
      <c r="H1107" t="s">
        <v>18</v>
      </c>
      <c r="I1107" s="4">
        <v>8902</v>
      </c>
      <c r="J1107" s="5">
        <v>2</v>
      </c>
      <c r="K1107" s="4">
        <f t="shared" si="26"/>
        <v>17804</v>
      </c>
      <c r="L1107" s="4">
        <f t="shared" si="27"/>
        <v>6231.4</v>
      </c>
      <c r="M1107" s="3">
        <v>0.35</v>
      </c>
    </row>
    <row r="1108" spans="2:13" x14ac:dyDescent="0.25">
      <c r="B1108" t="s">
        <v>22</v>
      </c>
      <c r="C1108" s="1" t="s">
        <v>20</v>
      </c>
      <c r="D1108" s="2">
        <v>44969</v>
      </c>
      <c r="E1108" s="5" t="s">
        <v>76</v>
      </c>
      <c r="F1108" s="5" t="s">
        <v>77</v>
      </c>
      <c r="G1108" s="5" t="s">
        <v>78</v>
      </c>
      <c r="H1108" t="s">
        <v>23</v>
      </c>
      <c r="I1108" s="4">
        <v>5130</v>
      </c>
      <c r="J1108" s="5">
        <v>9</v>
      </c>
      <c r="K1108" s="4">
        <f t="shared" si="26"/>
        <v>46170</v>
      </c>
      <c r="L1108" s="4">
        <f t="shared" si="27"/>
        <v>18468</v>
      </c>
      <c r="M1108" s="3">
        <v>0.4</v>
      </c>
    </row>
    <row r="1109" spans="2:13" x14ac:dyDescent="0.25">
      <c r="B1109" t="s">
        <v>22</v>
      </c>
      <c r="C1109" s="1" t="s">
        <v>14</v>
      </c>
      <c r="D1109" s="2">
        <v>44976</v>
      </c>
      <c r="E1109" s="5" t="s">
        <v>76</v>
      </c>
      <c r="F1109" s="5" t="s">
        <v>77</v>
      </c>
      <c r="G1109" s="5" t="s">
        <v>78</v>
      </c>
      <c r="H1109" t="s">
        <v>31</v>
      </c>
      <c r="I1109" s="4">
        <v>5300</v>
      </c>
      <c r="J1109" s="5">
        <v>1</v>
      </c>
      <c r="K1109" s="4">
        <f t="shared" si="26"/>
        <v>5300</v>
      </c>
      <c r="L1109" s="4">
        <f t="shared" si="27"/>
        <v>1590</v>
      </c>
      <c r="M1109" s="3">
        <v>0.3</v>
      </c>
    </row>
    <row r="1110" spans="2:13" x14ac:dyDescent="0.25">
      <c r="B1110" t="s">
        <v>13</v>
      </c>
      <c r="C1110" s="1" t="s">
        <v>20</v>
      </c>
      <c r="D1110" s="2">
        <v>44983</v>
      </c>
      <c r="E1110" s="5" t="s">
        <v>76</v>
      </c>
      <c r="F1110" s="5" t="s">
        <v>77</v>
      </c>
      <c r="G1110" s="5" t="s">
        <v>78</v>
      </c>
      <c r="H1110" t="s">
        <v>19</v>
      </c>
      <c r="I1110" s="4">
        <v>500</v>
      </c>
      <c r="J1110" s="5">
        <v>3</v>
      </c>
      <c r="K1110" s="4">
        <f t="shared" si="26"/>
        <v>1500</v>
      </c>
      <c r="L1110" s="4">
        <f t="shared" si="27"/>
        <v>375</v>
      </c>
      <c r="M1110" s="3">
        <v>0.25</v>
      </c>
    </row>
    <row r="1111" spans="2:13" x14ac:dyDescent="0.25">
      <c r="B1111" t="s">
        <v>13</v>
      </c>
      <c r="C1111" s="1" t="s">
        <v>14</v>
      </c>
      <c r="D1111" s="2">
        <v>44990</v>
      </c>
      <c r="E1111" s="5" t="s">
        <v>76</v>
      </c>
      <c r="F1111" s="5" t="s">
        <v>77</v>
      </c>
      <c r="G1111" s="5" t="s">
        <v>78</v>
      </c>
      <c r="H1111" t="s">
        <v>33</v>
      </c>
      <c r="I1111" s="4">
        <v>4600</v>
      </c>
      <c r="J1111" s="5">
        <v>11</v>
      </c>
      <c r="K1111" s="4">
        <f t="shared" si="26"/>
        <v>50600</v>
      </c>
      <c r="L1111" s="4">
        <f t="shared" si="27"/>
        <v>12650</v>
      </c>
      <c r="M1111" s="3">
        <v>0.25</v>
      </c>
    </row>
    <row r="1112" spans="2:13" x14ac:dyDescent="0.25">
      <c r="B1112" t="s">
        <v>13</v>
      </c>
      <c r="C1112" s="1" t="s">
        <v>20</v>
      </c>
      <c r="D1112" s="2">
        <v>44997</v>
      </c>
      <c r="E1112" s="5" t="s">
        <v>76</v>
      </c>
      <c r="F1112" s="5" t="s">
        <v>77</v>
      </c>
      <c r="G1112" s="5" t="s">
        <v>78</v>
      </c>
      <c r="H1112" t="s">
        <v>35</v>
      </c>
      <c r="I1112" s="4">
        <v>4500</v>
      </c>
      <c r="J1112" s="5">
        <v>10</v>
      </c>
      <c r="K1112" s="4">
        <f t="shared" si="26"/>
        <v>45000</v>
      </c>
      <c r="L1112" s="4">
        <f t="shared" si="27"/>
        <v>11250</v>
      </c>
      <c r="M1112" s="3">
        <v>0.25</v>
      </c>
    </row>
    <row r="1113" spans="2:13" x14ac:dyDescent="0.25">
      <c r="B1113" t="s">
        <v>13</v>
      </c>
      <c r="C1113" s="1" t="s">
        <v>20</v>
      </c>
      <c r="D1113" s="2">
        <v>45004</v>
      </c>
      <c r="E1113" s="5" t="s">
        <v>76</v>
      </c>
      <c r="F1113" s="5" t="s">
        <v>77</v>
      </c>
      <c r="G1113" s="5" t="s">
        <v>78</v>
      </c>
      <c r="H1113" t="s">
        <v>28</v>
      </c>
      <c r="I1113" s="4">
        <v>1500</v>
      </c>
      <c r="J1113" s="5">
        <v>2</v>
      </c>
      <c r="K1113" s="4">
        <f t="shared" si="26"/>
        <v>3000</v>
      </c>
      <c r="L1113" s="4">
        <f t="shared" si="27"/>
        <v>1200</v>
      </c>
      <c r="M1113" s="3">
        <v>0.4</v>
      </c>
    </row>
    <row r="1114" spans="2:13" x14ac:dyDescent="0.25">
      <c r="B1114" t="s">
        <v>22</v>
      </c>
      <c r="C1114" s="1" t="s">
        <v>20</v>
      </c>
      <c r="D1114" s="2">
        <v>45011</v>
      </c>
      <c r="E1114" s="5" t="s">
        <v>76</v>
      </c>
      <c r="F1114" s="5" t="s">
        <v>77</v>
      </c>
      <c r="G1114" s="5" t="s">
        <v>78</v>
      </c>
      <c r="H1114" t="s">
        <v>23</v>
      </c>
      <c r="I1114" s="4">
        <v>5130</v>
      </c>
      <c r="J1114" s="5">
        <v>7</v>
      </c>
      <c r="K1114" s="4">
        <f t="shared" ref="K1114:K1177" si="28">I1114*J1114</f>
        <v>35910</v>
      </c>
      <c r="L1114" s="4">
        <f t="shared" ref="L1114:L1177" si="29">K1114*M1114</f>
        <v>14364</v>
      </c>
      <c r="M1114" s="3">
        <v>0.4</v>
      </c>
    </row>
    <row r="1115" spans="2:13" x14ac:dyDescent="0.25">
      <c r="B1115" t="s">
        <v>27</v>
      </c>
      <c r="C1115" s="1" t="s">
        <v>14</v>
      </c>
      <c r="D1115" s="2">
        <v>45018</v>
      </c>
      <c r="E1115" s="5" t="s">
        <v>76</v>
      </c>
      <c r="F1115" s="5" t="s">
        <v>77</v>
      </c>
      <c r="G1115" s="5" t="s">
        <v>78</v>
      </c>
      <c r="H1115" t="s">
        <v>31</v>
      </c>
      <c r="I1115" s="4">
        <v>5300</v>
      </c>
      <c r="J1115" s="5">
        <v>9</v>
      </c>
      <c r="K1115" s="4">
        <f t="shared" si="28"/>
        <v>47700</v>
      </c>
      <c r="L1115" s="4">
        <f t="shared" si="29"/>
        <v>14310</v>
      </c>
      <c r="M1115" s="3">
        <v>0.3</v>
      </c>
    </row>
    <row r="1116" spans="2:13" x14ac:dyDescent="0.25">
      <c r="B1116" t="s">
        <v>13</v>
      </c>
      <c r="C1116" s="1" t="s">
        <v>20</v>
      </c>
      <c r="D1116" s="2">
        <v>45025</v>
      </c>
      <c r="E1116" s="5" t="s">
        <v>76</v>
      </c>
      <c r="F1116" s="5" t="s">
        <v>77</v>
      </c>
      <c r="G1116" s="5" t="s">
        <v>78</v>
      </c>
      <c r="H1116" t="s">
        <v>18</v>
      </c>
      <c r="I1116" s="4">
        <v>8902</v>
      </c>
      <c r="J1116" s="5">
        <v>3</v>
      </c>
      <c r="K1116" s="4">
        <f t="shared" si="28"/>
        <v>26706</v>
      </c>
      <c r="L1116" s="4">
        <f t="shared" si="29"/>
        <v>9347.0999999999985</v>
      </c>
      <c r="M1116" s="3">
        <v>0.35</v>
      </c>
    </row>
    <row r="1117" spans="2:13" x14ac:dyDescent="0.25">
      <c r="B1117" t="s">
        <v>13</v>
      </c>
      <c r="C1117" s="1" t="s">
        <v>20</v>
      </c>
      <c r="D1117" s="2">
        <v>45032</v>
      </c>
      <c r="E1117" s="5" t="s">
        <v>76</v>
      </c>
      <c r="F1117" s="5" t="s">
        <v>77</v>
      </c>
      <c r="G1117" s="5" t="s">
        <v>78</v>
      </c>
      <c r="H1117" t="s">
        <v>33</v>
      </c>
      <c r="I1117" s="4">
        <v>4600</v>
      </c>
      <c r="J1117" s="5">
        <v>1</v>
      </c>
      <c r="K1117" s="4">
        <f t="shared" si="28"/>
        <v>4600</v>
      </c>
      <c r="L1117" s="4">
        <f t="shared" si="29"/>
        <v>1150</v>
      </c>
      <c r="M1117" s="3">
        <v>0.25</v>
      </c>
    </row>
    <row r="1118" spans="2:13" x14ac:dyDescent="0.25">
      <c r="B1118" t="s">
        <v>13</v>
      </c>
      <c r="C1118" s="1" t="s">
        <v>20</v>
      </c>
      <c r="D1118" s="2">
        <v>45039</v>
      </c>
      <c r="E1118" s="5" t="s">
        <v>76</v>
      </c>
      <c r="F1118" s="5" t="s">
        <v>77</v>
      </c>
      <c r="G1118" s="5" t="s">
        <v>78</v>
      </c>
      <c r="H1118" t="s">
        <v>29</v>
      </c>
      <c r="I1118" s="4">
        <v>5340</v>
      </c>
      <c r="J1118" s="5">
        <v>6</v>
      </c>
      <c r="K1118" s="4">
        <f t="shared" si="28"/>
        <v>32040</v>
      </c>
      <c r="L1118" s="4">
        <f t="shared" si="29"/>
        <v>9612</v>
      </c>
      <c r="M1118" s="3">
        <v>0.3</v>
      </c>
    </row>
    <row r="1119" spans="2:13" x14ac:dyDescent="0.25">
      <c r="B1119" t="s">
        <v>13</v>
      </c>
      <c r="C1119" s="1" t="s">
        <v>14</v>
      </c>
      <c r="D1119" s="2">
        <v>45046</v>
      </c>
      <c r="E1119" s="5" t="s">
        <v>76</v>
      </c>
      <c r="F1119" s="5" t="s">
        <v>77</v>
      </c>
      <c r="G1119" s="5" t="s">
        <v>78</v>
      </c>
      <c r="H1119" t="s">
        <v>23</v>
      </c>
      <c r="I1119" s="4">
        <v>5130</v>
      </c>
      <c r="J1119" s="5">
        <v>4</v>
      </c>
      <c r="K1119" s="4">
        <f t="shared" si="28"/>
        <v>20520</v>
      </c>
      <c r="L1119" s="4">
        <f t="shared" si="29"/>
        <v>8208</v>
      </c>
      <c r="M1119" s="3">
        <v>0.4</v>
      </c>
    </row>
    <row r="1120" spans="2:13" x14ac:dyDescent="0.25">
      <c r="B1120" t="s">
        <v>13</v>
      </c>
      <c r="C1120" s="1" t="s">
        <v>20</v>
      </c>
      <c r="D1120" s="2">
        <v>45053</v>
      </c>
      <c r="E1120" s="5" t="s">
        <v>76</v>
      </c>
      <c r="F1120" s="5" t="s">
        <v>77</v>
      </c>
      <c r="G1120" s="5" t="s">
        <v>78</v>
      </c>
      <c r="H1120" t="s">
        <v>23</v>
      </c>
      <c r="I1120" s="4">
        <v>5130</v>
      </c>
      <c r="J1120" s="5">
        <v>12</v>
      </c>
      <c r="K1120" s="4">
        <f t="shared" si="28"/>
        <v>61560</v>
      </c>
      <c r="L1120" s="4">
        <f t="shared" si="29"/>
        <v>24624</v>
      </c>
      <c r="M1120" s="3">
        <v>0.4</v>
      </c>
    </row>
    <row r="1121" spans="2:13" x14ac:dyDescent="0.25">
      <c r="B1121" t="s">
        <v>24</v>
      </c>
      <c r="C1121" s="1" t="s">
        <v>20</v>
      </c>
      <c r="D1121" s="2">
        <v>45060</v>
      </c>
      <c r="E1121" s="5" t="s">
        <v>76</v>
      </c>
      <c r="F1121" s="5" t="s">
        <v>77</v>
      </c>
      <c r="G1121" s="5" t="s">
        <v>78</v>
      </c>
      <c r="H1121" t="s">
        <v>25</v>
      </c>
      <c r="I1121" s="4">
        <v>300</v>
      </c>
      <c r="J1121" s="5">
        <v>9</v>
      </c>
      <c r="K1121" s="4">
        <f t="shared" si="28"/>
        <v>2700</v>
      </c>
      <c r="L1121" s="4">
        <f t="shared" si="29"/>
        <v>405</v>
      </c>
      <c r="M1121" s="3">
        <v>0.15</v>
      </c>
    </row>
    <row r="1122" spans="2:13" x14ac:dyDescent="0.25">
      <c r="B1122" t="s">
        <v>22</v>
      </c>
      <c r="C1122" s="1" t="s">
        <v>20</v>
      </c>
      <c r="D1122" s="2">
        <v>45067</v>
      </c>
      <c r="E1122" s="5" t="s">
        <v>76</v>
      </c>
      <c r="F1122" s="5" t="s">
        <v>77</v>
      </c>
      <c r="G1122" s="5" t="s">
        <v>78</v>
      </c>
      <c r="H1122" t="s">
        <v>31</v>
      </c>
      <c r="I1122" s="4">
        <v>5300</v>
      </c>
      <c r="J1122" s="5">
        <v>11</v>
      </c>
      <c r="K1122" s="4">
        <f t="shared" si="28"/>
        <v>58300</v>
      </c>
      <c r="L1122" s="4">
        <f t="shared" si="29"/>
        <v>17490</v>
      </c>
      <c r="M1122" s="3">
        <v>0.3</v>
      </c>
    </row>
    <row r="1123" spans="2:13" x14ac:dyDescent="0.25">
      <c r="B1123" t="s">
        <v>13</v>
      </c>
      <c r="C1123" s="1" t="s">
        <v>14</v>
      </c>
      <c r="D1123" s="2">
        <v>45074</v>
      </c>
      <c r="E1123" s="5" t="s">
        <v>76</v>
      </c>
      <c r="F1123" s="5" t="s">
        <v>77</v>
      </c>
      <c r="G1123" s="5" t="s">
        <v>78</v>
      </c>
      <c r="H1123" t="s">
        <v>25</v>
      </c>
      <c r="I1123" s="4">
        <v>300</v>
      </c>
      <c r="J1123" s="5">
        <v>2</v>
      </c>
      <c r="K1123" s="4">
        <f t="shared" si="28"/>
        <v>600</v>
      </c>
      <c r="L1123" s="4">
        <f t="shared" si="29"/>
        <v>90</v>
      </c>
      <c r="M1123" s="3">
        <v>0.15</v>
      </c>
    </row>
    <row r="1124" spans="2:13" x14ac:dyDescent="0.25">
      <c r="B1124" t="s">
        <v>27</v>
      </c>
      <c r="C1124" s="1" t="s">
        <v>20</v>
      </c>
      <c r="D1124" s="2">
        <v>45081</v>
      </c>
      <c r="E1124" s="5" t="s">
        <v>76</v>
      </c>
      <c r="F1124" s="5" t="s">
        <v>77</v>
      </c>
      <c r="G1124" s="5" t="s">
        <v>78</v>
      </c>
      <c r="H1124" t="s">
        <v>32</v>
      </c>
      <c r="I1124" s="4">
        <v>3200</v>
      </c>
      <c r="J1124" s="5">
        <v>10</v>
      </c>
      <c r="K1124" s="4">
        <f t="shared" si="28"/>
        <v>32000</v>
      </c>
      <c r="L1124" s="4">
        <f t="shared" si="29"/>
        <v>6400</v>
      </c>
      <c r="M1124" s="3">
        <v>0.2</v>
      </c>
    </row>
    <row r="1125" spans="2:13" x14ac:dyDescent="0.25">
      <c r="B1125" t="s">
        <v>13</v>
      </c>
      <c r="C1125" s="1" t="s">
        <v>20</v>
      </c>
      <c r="D1125" s="2">
        <v>45088</v>
      </c>
      <c r="E1125" s="5" t="s">
        <v>76</v>
      </c>
      <c r="F1125" s="5" t="s">
        <v>77</v>
      </c>
      <c r="G1125" s="5" t="s">
        <v>78</v>
      </c>
      <c r="H1125" t="s">
        <v>29</v>
      </c>
      <c r="I1125" s="4">
        <v>5340</v>
      </c>
      <c r="J1125" s="5">
        <v>3</v>
      </c>
      <c r="K1125" s="4">
        <f t="shared" si="28"/>
        <v>16020</v>
      </c>
      <c r="L1125" s="4">
        <f t="shared" si="29"/>
        <v>4806</v>
      </c>
      <c r="M1125" s="3">
        <v>0.3</v>
      </c>
    </row>
    <row r="1126" spans="2:13" x14ac:dyDescent="0.25">
      <c r="B1126" t="s">
        <v>24</v>
      </c>
      <c r="C1126" s="1" t="s">
        <v>20</v>
      </c>
      <c r="D1126" s="2">
        <v>45095</v>
      </c>
      <c r="E1126" s="5" t="s">
        <v>76</v>
      </c>
      <c r="F1126" s="5" t="s">
        <v>77</v>
      </c>
      <c r="G1126" s="5" t="s">
        <v>78</v>
      </c>
      <c r="H1126" t="s">
        <v>32</v>
      </c>
      <c r="I1126" s="4">
        <v>3200</v>
      </c>
      <c r="J1126" s="5">
        <v>20</v>
      </c>
      <c r="K1126" s="4">
        <f t="shared" si="28"/>
        <v>64000</v>
      </c>
      <c r="L1126" s="4">
        <f t="shared" si="29"/>
        <v>12800</v>
      </c>
      <c r="M1126" s="3">
        <v>0.2</v>
      </c>
    </row>
    <row r="1127" spans="2:13" x14ac:dyDescent="0.25">
      <c r="B1127" t="s">
        <v>13</v>
      </c>
      <c r="C1127" s="1" t="s">
        <v>14</v>
      </c>
      <c r="D1127" s="2">
        <v>45102</v>
      </c>
      <c r="E1127" s="5" t="s">
        <v>76</v>
      </c>
      <c r="F1127" s="5" t="s">
        <v>77</v>
      </c>
      <c r="G1127" s="5" t="s">
        <v>78</v>
      </c>
      <c r="H1127" t="s">
        <v>33</v>
      </c>
      <c r="I1127" s="4">
        <v>4600</v>
      </c>
      <c r="J1127" s="5">
        <v>10</v>
      </c>
      <c r="K1127" s="4">
        <f t="shared" si="28"/>
        <v>46000</v>
      </c>
      <c r="L1127" s="4">
        <f t="shared" si="29"/>
        <v>11500</v>
      </c>
      <c r="M1127" s="3">
        <v>0.25</v>
      </c>
    </row>
    <row r="1128" spans="2:13" x14ac:dyDescent="0.25">
      <c r="B1128" t="s">
        <v>34</v>
      </c>
      <c r="C1128" s="1" t="s">
        <v>14</v>
      </c>
      <c r="D1128" s="2">
        <v>45109</v>
      </c>
      <c r="E1128" s="5" t="s">
        <v>76</v>
      </c>
      <c r="F1128" s="5" t="s">
        <v>77</v>
      </c>
      <c r="G1128" s="5" t="s">
        <v>78</v>
      </c>
      <c r="H1128" t="s">
        <v>31</v>
      </c>
      <c r="I1128" s="4">
        <v>5300</v>
      </c>
      <c r="J1128" s="5">
        <v>12</v>
      </c>
      <c r="K1128" s="4">
        <f t="shared" si="28"/>
        <v>63600</v>
      </c>
      <c r="L1128" s="4">
        <f t="shared" si="29"/>
        <v>19080</v>
      </c>
      <c r="M1128" s="3">
        <v>0.3</v>
      </c>
    </row>
    <row r="1129" spans="2:13" x14ac:dyDescent="0.25">
      <c r="B1129" t="s">
        <v>13</v>
      </c>
      <c r="C1129" s="1" t="s">
        <v>20</v>
      </c>
      <c r="D1129" s="2">
        <v>45116</v>
      </c>
      <c r="E1129" s="5" t="s">
        <v>76</v>
      </c>
      <c r="F1129" s="5" t="s">
        <v>77</v>
      </c>
      <c r="G1129" s="5" t="s">
        <v>78</v>
      </c>
      <c r="H1129" t="s">
        <v>21</v>
      </c>
      <c r="I1129" s="4">
        <v>1200</v>
      </c>
      <c r="J1129" s="5">
        <v>8</v>
      </c>
      <c r="K1129" s="4">
        <f t="shared" si="28"/>
        <v>9600</v>
      </c>
      <c r="L1129" s="4">
        <f t="shared" si="29"/>
        <v>2880</v>
      </c>
      <c r="M1129" s="3">
        <v>0.3</v>
      </c>
    </row>
    <row r="1130" spans="2:13" x14ac:dyDescent="0.25">
      <c r="B1130" t="s">
        <v>27</v>
      </c>
      <c r="C1130" s="1" t="s">
        <v>14</v>
      </c>
      <c r="D1130" s="2">
        <v>45123</v>
      </c>
      <c r="E1130" s="5" t="s">
        <v>76</v>
      </c>
      <c r="F1130" s="5" t="s">
        <v>77</v>
      </c>
      <c r="G1130" s="5" t="s">
        <v>78</v>
      </c>
      <c r="H1130" t="s">
        <v>31</v>
      </c>
      <c r="I1130" s="4">
        <v>5300</v>
      </c>
      <c r="J1130" s="5">
        <v>11</v>
      </c>
      <c r="K1130" s="4">
        <f t="shared" si="28"/>
        <v>58300</v>
      </c>
      <c r="L1130" s="4">
        <f t="shared" si="29"/>
        <v>17490</v>
      </c>
      <c r="M1130" s="3">
        <v>0.3</v>
      </c>
    </row>
    <row r="1131" spans="2:13" x14ac:dyDescent="0.25">
      <c r="B1131" t="s">
        <v>13</v>
      </c>
      <c r="C1131" s="1" t="s">
        <v>20</v>
      </c>
      <c r="D1131" s="2">
        <v>45130</v>
      </c>
      <c r="E1131" s="5" t="s">
        <v>76</v>
      </c>
      <c r="F1131" s="5" t="s">
        <v>77</v>
      </c>
      <c r="G1131" s="5" t="s">
        <v>78</v>
      </c>
      <c r="H1131" t="s">
        <v>31</v>
      </c>
      <c r="I1131" s="4">
        <v>5300</v>
      </c>
      <c r="J1131" s="5">
        <v>9</v>
      </c>
      <c r="K1131" s="4">
        <f t="shared" si="28"/>
        <v>47700</v>
      </c>
      <c r="L1131" s="4">
        <f t="shared" si="29"/>
        <v>14310</v>
      </c>
      <c r="M1131" s="3">
        <v>0.3</v>
      </c>
    </row>
    <row r="1132" spans="2:13" x14ac:dyDescent="0.25">
      <c r="B1132" t="s">
        <v>34</v>
      </c>
      <c r="C1132" s="1" t="s">
        <v>20</v>
      </c>
      <c r="D1132" s="2">
        <v>45137</v>
      </c>
      <c r="E1132" s="5" t="s">
        <v>76</v>
      </c>
      <c r="F1132" s="5" t="s">
        <v>77</v>
      </c>
      <c r="G1132" s="5" t="s">
        <v>78</v>
      </c>
      <c r="H1132" t="s">
        <v>25</v>
      </c>
      <c r="I1132" s="4">
        <v>300</v>
      </c>
      <c r="J1132" s="5">
        <v>5</v>
      </c>
      <c r="K1132" s="4">
        <f t="shared" si="28"/>
        <v>1500</v>
      </c>
      <c r="L1132" s="4">
        <f t="shared" si="29"/>
        <v>225</v>
      </c>
      <c r="M1132" s="3">
        <v>0.15</v>
      </c>
    </row>
    <row r="1133" spans="2:13" x14ac:dyDescent="0.25">
      <c r="B1133" t="s">
        <v>34</v>
      </c>
      <c r="C1133" s="1" t="s">
        <v>14</v>
      </c>
      <c r="D1133" s="2">
        <v>45144</v>
      </c>
      <c r="E1133" s="5" t="s">
        <v>76</v>
      </c>
      <c r="F1133" s="5" t="s">
        <v>77</v>
      </c>
      <c r="G1133" s="5" t="s">
        <v>78</v>
      </c>
      <c r="H1133" t="s">
        <v>18</v>
      </c>
      <c r="I1133" s="4">
        <v>8902</v>
      </c>
      <c r="J1133" s="5">
        <v>8</v>
      </c>
      <c r="K1133" s="4">
        <f t="shared" si="28"/>
        <v>71216</v>
      </c>
      <c r="L1133" s="4">
        <f t="shared" si="29"/>
        <v>24925.599999999999</v>
      </c>
      <c r="M1133" s="3">
        <v>0.35</v>
      </c>
    </row>
    <row r="1134" spans="2:13" x14ac:dyDescent="0.25">
      <c r="B1134" t="s">
        <v>22</v>
      </c>
      <c r="C1134" s="1" t="s">
        <v>20</v>
      </c>
      <c r="D1134" s="2">
        <v>45151</v>
      </c>
      <c r="E1134" s="5" t="s">
        <v>76</v>
      </c>
      <c r="F1134" s="5" t="s">
        <v>77</v>
      </c>
      <c r="G1134" s="5" t="s">
        <v>78</v>
      </c>
      <c r="H1134" t="s">
        <v>30</v>
      </c>
      <c r="I1134" s="4">
        <v>3400</v>
      </c>
      <c r="J1134" s="5">
        <v>6</v>
      </c>
      <c r="K1134" s="4">
        <f t="shared" si="28"/>
        <v>20400</v>
      </c>
      <c r="L1134" s="4">
        <f t="shared" si="29"/>
        <v>7140</v>
      </c>
      <c r="M1134" s="3">
        <v>0.35</v>
      </c>
    </row>
    <row r="1135" spans="2:13" x14ac:dyDescent="0.25">
      <c r="B1135" t="s">
        <v>24</v>
      </c>
      <c r="C1135" s="1" t="s">
        <v>20</v>
      </c>
      <c r="D1135" s="2">
        <v>45158</v>
      </c>
      <c r="E1135" s="5" t="s">
        <v>76</v>
      </c>
      <c r="F1135" s="5" t="s">
        <v>77</v>
      </c>
      <c r="G1135" s="5" t="s">
        <v>78</v>
      </c>
      <c r="H1135" t="s">
        <v>28</v>
      </c>
      <c r="I1135" s="4">
        <v>1500</v>
      </c>
      <c r="J1135" s="5">
        <v>11</v>
      </c>
      <c r="K1135" s="4">
        <f t="shared" si="28"/>
        <v>16500</v>
      </c>
      <c r="L1135" s="4">
        <f t="shared" si="29"/>
        <v>6600</v>
      </c>
      <c r="M1135" s="3">
        <v>0.4</v>
      </c>
    </row>
    <row r="1136" spans="2:13" x14ac:dyDescent="0.25">
      <c r="B1136" t="s">
        <v>13</v>
      </c>
      <c r="C1136" s="1" t="s">
        <v>20</v>
      </c>
      <c r="D1136" s="2">
        <v>45165</v>
      </c>
      <c r="E1136" s="5" t="s">
        <v>76</v>
      </c>
      <c r="F1136" s="5" t="s">
        <v>77</v>
      </c>
      <c r="G1136" s="5" t="s">
        <v>78</v>
      </c>
      <c r="H1136" t="s">
        <v>30</v>
      </c>
      <c r="I1136" s="4">
        <v>3400</v>
      </c>
      <c r="J1136" s="5">
        <v>7</v>
      </c>
      <c r="K1136" s="4">
        <f t="shared" si="28"/>
        <v>23800</v>
      </c>
      <c r="L1136" s="4">
        <f t="shared" si="29"/>
        <v>8330</v>
      </c>
      <c r="M1136" s="3">
        <v>0.35</v>
      </c>
    </row>
    <row r="1137" spans="2:13" x14ac:dyDescent="0.25">
      <c r="B1137" t="s">
        <v>13</v>
      </c>
      <c r="C1137" s="1" t="s">
        <v>20</v>
      </c>
      <c r="D1137" s="2">
        <v>44562</v>
      </c>
      <c r="E1137" s="5" t="s">
        <v>76</v>
      </c>
      <c r="F1137" s="5" t="s">
        <v>81</v>
      </c>
      <c r="G1137" s="5" t="s">
        <v>81</v>
      </c>
      <c r="H1137" t="s">
        <v>21</v>
      </c>
      <c r="I1137" s="4">
        <v>1200</v>
      </c>
      <c r="J1137" s="5">
        <v>2</v>
      </c>
      <c r="K1137" s="4">
        <f t="shared" si="28"/>
        <v>2400</v>
      </c>
      <c r="L1137" s="4">
        <f t="shared" si="29"/>
        <v>720</v>
      </c>
      <c r="M1137" s="3">
        <v>0.3</v>
      </c>
    </row>
    <row r="1138" spans="2:13" x14ac:dyDescent="0.25">
      <c r="B1138" t="s">
        <v>24</v>
      </c>
      <c r="C1138" s="1" t="s">
        <v>20</v>
      </c>
      <c r="D1138" s="2">
        <v>44562</v>
      </c>
      <c r="E1138" s="5" t="s">
        <v>76</v>
      </c>
      <c r="F1138" s="5" t="s">
        <v>81</v>
      </c>
      <c r="G1138" s="5" t="s">
        <v>81</v>
      </c>
      <c r="H1138" t="s">
        <v>32</v>
      </c>
      <c r="I1138" s="4">
        <v>3200</v>
      </c>
      <c r="J1138" s="5">
        <v>6</v>
      </c>
      <c r="K1138" s="4">
        <f t="shared" si="28"/>
        <v>19200</v>
      </c>
      <c r="L1138" s="4">
        <f t="shared" si="29"/>
        <v>3840</v>
      </c>
      <c r="M1138" s="3">
        <v>0.2</v>
      </c>
    </row>
    <row r="1139" spans="2:13" x14ac:dyDescent="0.25">
      <c r="B1139" t="s">
        <v>27</v>
      </c>
      <c r="C1139" s="1" t="s">
        <v>20</v>
      </c>
      <c r="D1139" s="2">
        <v>44562</v>
      </c>
      <c r="E1139" s="5" t="s">
        <v>76</v>
      </c>
      <c r="F1139" s="5" t="s">
        <v>81</v>
      </c>
      <c r="G1139" s="5" t="s">
        <v>81</v>
      </c>
      <c r="H1139" t="s">
        <v>30</v>
      </c>
      <c r="I1139" s="4">
        <v>3400</v>
      </c>
      <c r="J1139" s="5">
        <v>6</v>
      </c>
      <c r="K1139" s="4">
        <f t="shared" si="28"/>
        <v>20400</v>
      </c>
      <c r="L1139" s="4">
        <f t="shared" si="29"/>
        <v>7140</v>
      </c>
      <c r="M1139" s="3">
        <v>0.35</v>
      </c>
    </row>
    <row r="1140" spans="2:13" x14ac:dyDescent="0.25">
      <c r="B1140" t="s">
        <v>22</v>
      </c>
      <c r="C1140" s="1" t="s">
        <v>14</v>
      </c>
      <c r="D1140" s="2">
        <v>44577</v>
      </c>
      <c r="E1140" s="5" t="s">
        <v>76</v>
      </c>
      <c r="F1140" s="5" t="s">
        <v>81</v>
      </c>
      <c r="G1140" s="5" t="s">
        <v>81</v>
      </c>
      <c r="H1140" t="s">
        <v>23</v>
      </c>
      <c r="I1140" s="4">
        <v>5130</v>
      </c>
      <c r="J1140" s="5">
        <v>4</v>
      </c>
      <c r="K1140" s="4">
        <f t="shared" si="28"/>
        <v>20520</v>
      </c>
      <c r="L1140" s="4">
        <f t="shared" si="29"/>
        <v>8208</v>
      </c>
      <c r="M1140" s="3">
        <v>0.4</v>
      </c>
    </row>
    <row r="1141" spans="2:13" x14ac:dyDescent="0.25">
      <c r="B1141" t="s">
        <v>24</v>
      </c>
      <c r="C1141" s="1" t="s">
        <v>20</v>
      </c>
      <c r="D1141" s="2">
        <v>44577</v>
      </c>
      <c r="E1141" s="5" t="s">
        <v>76</v>
      </c>
      <c r="F1141" s="5" t="s">
        <v>81</v>
      </c>
      <c r="G1141" s="5" t="s">
        <v>81</v>
      </c>
      <c r="H1141" t="s">
        <v>30</v>
      </c>
      <c r="I1141" s="4">
        <v>3400</v>
      </c>
      <c r="J1141" s="5">
        <v>8</v>
      </c>
      <c r="K1141" s="4">
        <f t="shared" si="28"/>
        <v>27200</v>
      </c>
      <c r="L1141" s="4">
        <f t="shared" si="29"/>
        <v>9520</v>
      </c>
      <c r="M1141" s="3">
        <v>0.35</v>
      </c>
    </row>
    <row r="1142" spans="2:13" x14ac:dyDescent="0.25">
      <c r="B1142" t="s">
        <v>24</v>
      </c>
      <c r="C1142" s="1" t="s">
        <v>20</v>
      </c>
      <c r="D1142" s="2">
        <v>44577</v>
      </c>
      <c r="E1142" s="5" t="s">
        <v>76</v>
      </c>
      <c r="F1142" s="5" t="s">
        <v>81</v>
      </c>
      <c r="G1142" s="5" t="s">
        <v>81</v>
      </c>
      <c r="H1142" t="s">
        <v>30</v>
      </c>
      <c r="I1142" s="4">
        <v>3400</v>
      </c>
      <c r="J1142" s="5">
        <v>8</v>
      </c>
      <c r="K1142" s="4">
        <f t="shared" si="28"/>
        <v>27200</v>
      </c>
      <c r="L1142" s="4">
        <f t="shared" si="29"/>
        <v>9520</v>
      </c>
      <c r="M1142" s="3">
        <v>0.35</v>
      </c>
    </row>
    <row r="1143" spans="2:13" x14ac:dyDescent="0.25">
      <c r="B1143" t="s">
        <v>24</v>
      </c>
      <c r="C1143" s="1" t="s">
        <v>14</v>
      </c>
      <c r="D1143" s="2">
        <v>44584</v>
      </c>
      <c r="E1143" s="5" t="s">
        <v>76</v>
      </c>
      <c r="F1143" s="5" t="s">
        <v>81</v>
      </c>
      <c r="G1143" s="5" t="s">
        <v>81</v>
      </c>
      <c r="H1143" t="s">
        <v>21</v>
      </c>
      <c r="I1143" s="4">
        <v>1200</v>
      </c>
      <c r="J1143" s="5">
        <v>12</v>
      </c>
      <c r="K1143" s="4">
        <f t="shared" si="28"/>
        <v>14400</v>
      </c>
      <c r="L1143" s="4">
        <f t="shared" si="29"/>
        <v>4320</v>
      </c>
      <c r="M1143" s="3">
        <v>0.3</v>
      </c>
    </row>
    <row r="1144" spans="2:13" x14ac:dyDescent="0.25">
      <c r="B1144" t="s">
        <v>13</v>
      </c>
      <c r="C1144" s="1" t="s">
        <v>14</v>
      </c>
      <c r="D1144" s="2">
        <v>44584</v>
      </c>
      <c r="E1144" s="5" t="s">
        <v>76</v>
      </c>
      <c r="F1144" s="5" t="s">
        <v>81</v>
      </c>
      <c r="G1144" s="5" t="s">
        <v>81</v>
      </c>
      <c r="H1144" t="s">
        <v>31</v>
      </c>
      <c r="I1144" s="4">
        <v>5300</v>
      </c>
      <c r="J1144" s="5">
        <v>4</v>
      </c>
      <c r="K1144" s="4">
        <f t="shared" si="28"/>
        <v>21200</v>
      </c>
      <c r="L1144" s="4">
        <f t="shared" si="29"/>
        <v>6360</v>
      </c>
      <c r="M1144" s="3">
        <v>0.3</v>
      </c>
    </row>
    <row r="1145" spans="2:13" x14ac:dyDescent="0.25">
      <c r="B1145" t="s">
        <v>27</v>
      </c>
      <c r="C1145" s="1" t="s">
        <v>20</v>
      </c>
      <c r="D1145" s="2">
        <v>44584</v>
      </c>
      <c r="E1145" s="5" t="s">
        <v>76</v>
      </c>
      <c r="F1145" s="5" t="s">
        <v>81</v>
      </c>
      <c r="G1145" s="5" t="s">
        <v>81</v>
      </c>
      <c r="H1145" t="s">
        <v>31</v>
      </c>
      <c r="I1145" s="4">
        <v>5300</v>
      </c>
      <c r="J1145" s="5">
        <v>9</v>
      </c>
      <c r="K1145" s="4">
        <f t="shared" si="28"/>
        <v>47700</v>
      </c>
      <c r="L1145" s="4">
        <f t="shared" si="29"/>
        <v>14310</v>
      </c>
      <c r="M1145" s="3">
        <v>0.3</v>
      </c>
    </row>
    <row r="1146" spans="2:13" x14ac:dyDescent="0.25">
      <c r="B1146" t="s">
        <v>24</v>
      </c>
      <c r="C1146" s="1" t="s">
        <v>14</v>
      </c>
      <c r="D1146" s="2">
        <v>44591</v>
      </c>
      <c r="E1146" s="5" t="s">
        <v>76</v>
      </c>
      <c r="F1146" s="5" t="s">
        <v>81</v>
      </c>
      <c r="G1146" s="5" t="s">
        <v>81</v>
      </c>
      <c r="H1146" t="s">
        <v>26</v>
      </c>
      <c r="I1146" s="4">
        <v>1700</v>
      </c>
      <c r="J1146" s="5">
        <v>6</v>
      </c>
      <c r="K1146" s="4">
        <f t="shared" si="28"/>
        <v>10200</v>
      </c>
      <c r="L1146" s="4">
        <f t="shared" si="29"/>
        <v>5100</v>
      </c>
      <c r="M1146" s="3">
        <v>0.5</v>
      </c>
    </row>
    <row r="1147" spans="2:13" x14ac:dyDescent="0.25">
      <c r="B1147" t="s">
        <v>13</v>
      </c>
      <c r="C1147" s="1" t="s">
        <v>14</v>
      </c>
      <c r="D1147" s="2">
        <v>44591</v>
      </c>
      <c r="E1147" s="5" t="s">
        <v>76</v>
      </c>
      <c r="F1147" s="5" t="s">
        <v>81</v>
      </c>
      <c r="G1147" s="5" t="s">
        <v>81</v>
      </c>
      <c r="H1147" t="s">
        <v>35</v>
      </c>
      <c r="I1147" s="4">
        <v>4500</v>
      </c>
      <c r="J1147" s="5">
        <v>6</v>
      </c>
      <c r="K1147" s="4">
        <f t="shared" si="28"/>
        <v>27000</v>
      </c>
      <c r="L1147" s="4">
        <f t="shared" si="29"/>
        <v>6750</v>
      </c>
      <c r="M1147" s="3">
        <v>0.25</v>
      </c>
    </row>
    <row r="1148" spans="2:13" x14ac:dyDescent="0.25">
      <c r="B1148" t="s">
        <v>27</v>
      </c>
      <c r="C1148" s="1" t="s">
        <v>14</v>
      </c>
      <c r="D1148" s="2">
        <v>44591</v>
      </c>
      <c r="E1148" s="5" t="s">
        <v>76</v>
      </c>
      <c r="F1148" s="5" t="s">
        <v>81</v>
      </c>
      <c r="G1148" s="5" t="s">
        <v>81</v>
      </c>
      <c r="H1148" t="s">
        <v>32</v>
      </c>
      <c r="I1148" s="4">
        <v>3200</v>
      </c>
      <c r="J1148" s="5">
        <v>11</v>
      </c>
      <c r="K1148" s="4">
        <f t="shared" si="28"/>
        <v>35200</v>
      </c>
      <c r="L1148" s="4">
        <f t="shared" si="29"/>
        <v>7040</v>
      </c>
      <c r="M1148" s="3">
        <v>0.2</v>
      </c>
    </row>
    <row r="1149" spans="2:13" x14ac:dyDescent="0.25">
      <c r="B1149" t="s">
        <v>24</v>
      </c>
      <c r="C1149" s="1" t="s">
        <v>14</v>
      </c>
      <c r="D1149" s="2">
        <v>44598</v>
      </c>
      <c r="E1149" s="5" t="s">
        <v>76</v>
      </c>
      <c r="F1149" s="5" t="s">
        <v>81</v>
      </c>
      <c r="G1149" s="5" t="s">
        <v>81</v>
      </c>
      <c r="H1149" t="s">
        <v>19</v>
      </c>
      <c r="I1149" s="4">
        <v>500</v>
      </c>
      <c r="J1149" s="5">
        <v>6</v>
      </c>
      <c r="K1149" s="4">
        <f t="shared" si="28"/>
        <v>3000</v>
      </c>
      <c r="L1149" s="4">
        <f t="shared" si="29"/>
        <v>750</v>
      </c>
      <c r="M1149" s="3">
        <v>0.25</v>
      </c>
    </row>
    <row r="1150" spans="2:13" x14ac:dyDescent="0.25">
      <c r="B1150" t="s">
        <v>27</v>
      </c>
      <c r="C1150" s="1" t="s">
        <v>20</v>
      </c>
      <c r="D1150" s="2">
        <v>44598</v>
      </c>
      <c r="E1150" s="5" t="s">
        <v>76</v>
      </c>
      <c r="F1150" s="5" t="s">
        <v>81</v>
      </c>
      <c r="G1150" s="5" t="s">
        <v>81</v>
      </c>
      <c r="H1150" t="s">
        <v>23</v>
      </c>
      <c r="I1150" s="4">
        <v>5130</v>
      </c>
      <c r="J1150" s="5">
        <v>4</v>
      </c>
      <c r="K1150" s="4">
        <f t="shared" si="28"/>
        <v>20520</v>
      </c>
      <c r="L1150" s="4">
        <f t="shared" si="29"/>
        <v>8208</v>
      </c>
      <c r="M1150" s="3">
        <v>0.4</v>
      </c>
    </row>
    <row r="1151" spans="2:13" x14ac:dyDescent="0.25">
      <c r="B1151" t="s">
        <v>24</v>
      </c>
      <c r="C1151" s="1" t="s">
        <v>20</v>
      </c>
      <c r="D1151" s="2">
        <v>44598</v>
      </c>
      <c r="E1151" s="5" t="s">
        <v>76</v>
      </c>
      <c r="F1151" s="5" t="s">
        <v>81</v>
      </c>
      <c r="G1151" s="5" t="s">
        <v>81</v>
      </c>
      <c r="H1151" t="s">
        <v>29</v>
      </c>
      <c r="I1151" s="4">
        <v>5340</v>
      </c>
      <c r="J1151" s="5">
        <v>12</v>
      </c>
      <c r="K1151" s="4">
        <f t="shared" si="28"/>
        <v>64080</v>
      </c>
      <c r="L1151" s="4">
        <f t="shared" si="29"/>
        <v>19224</v>
      </c>
      <c r="M1151" s="3">
        <v>0.3</v>
      </c>
    </row>
    <row r="1152" spans="2:13" x14ac:dyDescent="0.25">
      <c r="B1152" t="s">
        <v>13</v>
      </c>
      <c r="C1152" s="1" t="s">
        <v>20</v>
      </c>
      <c r="D1152" s="2">
        <v>44605</v>
      </c>
      <c r="E1152" s="5" t="s">
        <v>76</v>
      </c>
      <c r="F1152" s="5" t="s">
        <v>81</v>
      </c>
      <c r="G1152" s="5" t="s">
        <v>81</v>
      </c>
      <c r="H1152" t="s">
        <v>33</v>
      </c>
      <c r="I1152" s="4">
        <v>4600</v>
      </c>
      <c r="J1152" s="5">
        <v>2</v>
      </c>
      <c r="K1152" s="4">
        <f t="shared" si="28"/>
        <v>9200</v>
      </c>
      <c r="L1152" s="4">
        <f t="shared" si="29"/>
        <v>2300</v>
      </c>
      <c r="M1152" s="3">
        <v>0.25</v>
      </c>
    </row>
    <row r="1153" spans="2:13" x14ac:dyDescent="0.25">
      <c r="B1153" t="s">
        <v>22</v>
      </c>
      <c r="C1153" s="1" t="s">
        <v>20</v>
      </c>
      <c r="D1153" s="2">
        <v>44605</v>
      </c>
      <c r="E1153" s="5" t="s">
        <v>76</v>
      </c>
      <c r="F1153" s="5" t="s">
        <v>81</v>
      </c>
      <c r="G1153" s="5" t="s">
        <v>81</v>
      </c>
      <c r="H1153" t="s">
        <v>30</v>
      </c>
      <c r="I1153" s="4">
        <v>3400</v>
      </c>
      <c r="J1153" s="5">
        <v>10</v>
      </c>
      <c r="K1153" s="4">
        <f t="shared" si="28"/>
        <v>34000</v>
      </c>
      <c r="L1153" s="4">
        <f t="shared" si="29"/>
        <v>11900</v>
      </c>
      <c r="M1153" s="3">
        <v>0.35</v>
      </c>
    </row>
    <row r="1154" spans="2:13" x14ac:dyDescent="0.25">
      <c r="B1154" t="s">
        <v>34</v>
      </c>
      <c r="C1154" s="1" t="s">
        <v>20</v>
      </c>
      <c r="D1154" s="2">
        <v>44605</v>
      </c>
      <c r="E1154" s="5" t="s">
        <v>76</v>
      </c>
      <c r="F1154" s="5" t="s">
        <v>81</v>
      </c>
      <c r="G1154" s="5" t="s">
        <v>81</v>
      </c>
      <c r="H1154" t="s">
        <v>32</v>
      </c>
      <c r="I1154" s="4">
        <v>3200</v>
      </c>
      <c r="J1154" s="5">
        <v>12</v>
      </c>
      <c r="K1154" s="4">
        <f t="shared" si="28"/>
        <v>38400</v>
      </c>
      <c r="L1154" s="4">
        <f t="shared" si="29"/>
        <v>7680</v>
      </c>
      <c r="M1154" s="3">
        <v>0.2</v>
      </c>
    </row>
    <row r="1155" spans="2:13" x14ac:dyDescent="0.25">
      <c r="B1155" t="s">
        <v>27</v>
      </c>
      <c r="C1155" s="1" t="s">
        <v>20</v>
      </c>
      <c r="D1155" s="2">
        <v>44612</v>
      </c>
      <c r="E1155" s="5" t="s">
        <v>76</v>
      </c>
      <c r="F1155" s="5" t="s">
        <v>81</v>
      </c>
      <c r="G1155" s="5" t="s">
        <v>81</v>
      </c>
      <c r="H1155" t="s">
        <v>19</v>
      </c>
      <c r="I1155" s="4">
        <v>500</v>
      </c>
      <c r="J1155" s="5">
        <v>9</v>
      </c>
      <c r="K1155" s="4">
        <f t="shared" si="28"/>
        <v>4500</v>
      </c>
      <c r="L1155" s="4">
        <f t="shared" si="29"/>
        <v>1125</v>
      </c>
      <c r="M1155" s="3">
        <v>0.25</v>
      </c>
    </row>
    <row r="1156" spans="2:13" x14ac:dyDescent="0.25">
      <c r="B1156" t="s">
        <v>34</v>
      </c>
      <c r="C1156" s="1" t="s">
        <v>20</v>
      </c>
      <c r="D1156" s="2">
        <v>44612</v>
      </c>
      <c r="E1156" s="5" t="s">
        <v>76</v>
      </c>
      <c r="F1156" s="5" t="s">
        <v>81</v>
      </c>
      <c r="G1156" s="5" t="s">
        <v>81</v>
      </c>
      <c r="H1156" t="s">
        <v>35</v>
      </c>
      <c r="I1156" s="4">
        <v>4500</v>
      </c>
      <c r="J1156" s="5">
        <v>4</v>
      </c>
      <c r="K1156" s="4">
        <f t="shared" si="28"/>
        <v>18000</v>
      </c>
      <c r="L1156" s="4">
        <f t="shared" si="29"/>
        <v>4500</v>
      </c>
      <c r="M1156" s="3">
        <v>0.25</v>
      </c>
    </row>
    <row r="1157" spans="2:13" x14ac:dyDescent="0.25">
      <c r="B1157" t="s">
        <v>27</v>
      </c>
      <c r="C1157" s="1" t="s">
        <v>20</v>
      </c>
      <c r="D1157" s="2">
        <v>44612</v>
      </c>
      <c r="E1157" s="5" t="s">
        <v>76</v>
      </c>
      <c r="F1157" s="5" t="s">
        <v>81</v>
      </c>
      <c r="G1157" s="5" t="s">
        <v>81</v>
      </c>
      <c r="H1157" t="s">
        <v>31</v>
      </c>
      <c r="I1157" s="4">
        <v>5300</v>
      </c>
      <c r="J1157" s="5">
        <v>9</v>
      </c>
      <c r="K1157" s="4">
        <f t="shared" si="28"/>
        <v>47700</v>
      </c>
      <c r="L1157" s="4">
        <f t="shared" si="29"/>
        <v>14310</v>
      </c>
      <c r="M1157" s="3">
        <v>0.3</v>
      </c>
    </row>
    <row r="1158" spans="2:13" x14ac:dyDescent="0.25">
      <c r="B1158" t="s">
        <v>13</v>
      </c>
      <c r="C1158" s="1" t="s">
        <v>20</v>
      </c>
      <c r="D1158" s="2">
        <v>44619</v>
      </c>
      <c r="E1158" s="5" t="s">
        <v>76</v>
      </c>
      <c r="F1158" s="5" t="s">
        <v>81</v>
      </c>
      <c r="G1158" s="5" t="s">
        <v>81</v>
      </c>
      <c r="H1158" t="s">
        <v>19</v>
      </c>
      <c r="I1158" s="4">
        <v>500</v>
      </c>
      <c r="J1158" s="5">
        <v>4</v>
      </c>
      <c r="K1158" s="4">
        <f t="shared" si="28"/>
        <v>2000</v>
      </c>
      <c r="L1158" s="4">
        <f t="shared" si="29"/>
        <v>500</v>
      </c>
      <c r="M1158" s="3">
        <v>0.25</v>
      </c>
    </row>
    <row r="1159" spans="2:13" x14ac:dyDescent="0.25">
      <c r="B1159" t="s">
        <v>24</v>
      </c>
      <c r="C1159" s="1" t="s">
        <v>20</v>
      </c>
      <c r="D1159" s="2">
        <v>44619</v>
      </c>
      <c r="E1159" s="5" t="s">
        <v>76</v>
      </c>
      <c r="F1159" s="5" t="s">
        <v>81</v>
      </c>
      <c r="G1159" s="5" t="s">
        <v>81</v>
      </c>
      <c r="H1159" t="s">
        <v>26</v>
      </c>
      <c r="I1159" s="4">
        <v>1700</v>
      </c>
      <c r="J1159" s="5">
        <v>6</v>
      </c>
      <c r="K1159" s="4">
        <f t="shared" si="28"/>
        <v>10200</v>
      </c>
      <c r="L1159" s="4">
        <f t="shared" si="29"/>
        <v>5100</v>
      </c>
      <c r="M1159" s="3">
        <v>0.5</v>
      </c>
    </row>
    <row r="1160" spans="2:13" x14ac:dyDescent="0.25">
      <c r="B1160" t="s">
        <v>13</v>
      </c>
      <c r="C1160" s="1" t="s">
        <v>20</v>
      </c>
      <c r="D1160" s="2">
        <v>44619</v>
      </c>
      <c r="E1160" s="5" t="s">
        <v>76</v>
      </c>
      <c r="F1160" s="5" t="s">
        <v>81</v>
      </c>
      <c r="G1160" s="5" t="s">
        <v>81</v>
      </c>
      <c r="H1160" t="s">
        <v>28</v>
      </c>
      <c r="I1160" s="4">
        <v>1500</v>
      </c>
      <c r="J1160" s="5">
        <v>8</v>
      </c>
      <c r="K1160" s="4">
        <f t="shared" si="28"/>
        <v>12000</v>
      </c>
      <c r="L1160" s="4">
        <f t="shared" si="29"/>
        <v>4800</v>
      </c>
      <c r="M1160" s="3">
        <v>0.4</v>
      </c>
    </row>
    <row r="1161" spans="2:13" x14ac:dyDescent="0.25">
      <c r="B1161" t="s">
        <v>13</v>
      </c>
      <c r="C1161" s="1" t="s">
        <v>20</v>
      </c>
      <c r="D1161" s="2">
        <v>44626</v>
      </c>
      <c r="E1161" s="5" t="s">
        <v>76</v>
      </c>
      <c r="F1161" s="5" t="s">
        <v>81</v>
      </c>
      <c r="G1161" s="5" t="s">
        <v>81</v>
      </c>
      <c r="H1161" t="s">
        <v>26</v>
      </c>
      <c r="I1161" s="4">
        <v>1700</v>
      </c>
      <c r="J1161" s="5">
        <v>5</v>
      </c>
      <c r="K1161" s="4">
        <f t="shared" si="28"/>
        <v>8500</v>
      </c>
      <c r="L1161" s="4">
        <f t="shared" si="29"/>
        <v>4250</v>
      </c>
      <c r="M1161" s="3">
        <v>0.5</v>
      </c>
    </row>
    <row r="1162" spans="2:13" x14ac:dyDescent="0.25">
      <c r="B1162" t="s">
        <v>27</v>
      </c>
      <c r="C1162" s="1" t="s">
        <v>14</v>
      </c>
      <c r="D1162" s="2">
        <v>44626</v>
      </c>
      <c r="E1162" s="5" t="s">
        <v>76</v>
      </c>
      <c r="F1162" s="5" t="s">
        <v>79</v>
      </c>
      <c r="G1162" s="5" t="s">
        <v>80</v>
      </c>
      <c r="H1162" t="s">
        <v>26</v>
      </c>
      <c r="I1162" s="4">
        <v>1700</v>
      </c>
      <c r="J1162" s="5">
        <v>8</v>
      </c>
      <c r="K1162" s="4">
        <f t="shared" si="28"/>
        <v>13600</v>
      </c>
      <c r="L1162" s="4">
        <f t="shared" si="29"/>
        <v>6800</v>
      </c>
      <c r="M1162" s="3">
        <v>0.5</v>
      </c>
    </row>
    <row r="1163" spans="2:13" x14ac:dyDescent="0.25">
      <c r="B1163" t="s">
        <v>27</v>
      </c>
      <c r="C1163" s="1" t="s">
        <v>20</v>
      </c>
      <c r="D1163" s="2">
        <v>44626</v>
      </c>
      <c r="E1163" s="5" t="s">
        <v>76</v>
      </c>
      <c r="F1163" s="5" t="s">
        <v>81</v>
      </c>
      <c r="G1163" s="5" t="s">
        <v>81</v>
      </c>
      <c r="H1163" t="s">
        <v>31</v>
      </c>
      <c r="I1163" s="4">
        <v>5300</v>
      </c>
      <c r="J1163" s="5">
        <v>9</v>
      </c>
      <c r="K1163" s="4">
        <f t="shared" si="28"/>
        <v>47700</v>
      </c>
      <c r="L1163" s="4">
        <f t="shared" si="29"/>
        <v>14310</v>
      </c>
      <c r="M1163" s="3">
        <v>0.3</v>
      </c>
    </row>
    <row r="1164" spans="2:13" x14ac:dyDescent="0.25">
      <c r="B1164" t="s">
        <v>24</v>
      </c>
      <c r="C1164" s="1" t="s">
        <v>14</v>
      </c>
      <c r="D1164" s="2">
        <v>44633</v>
      </c>
      <c r="E1164" s="5" t="s">
        <v>76</v>
      </c>
      <c r="F1164" s="5" t="s">
        <v>81</v>
      </c>
      <c r="G1164" s="5" t="s">
        <v>81</v>
      </c>
      <c r="H1164" t="s">
        <v>25</v>
      </c>
      <c r="I1164" s="4">
        <v>300</v>
      </c>
      <c r="J1164" s="5">
        <v>11</v>
      </c>
      <c r="K1164" s="4">
        <f t="shared" si="28"/>
        <v>3300</v>
      </c>
      <c r="L1164" s="4">
        <f t="shared" si="29"/>
        <v>495</v>
      </c>
      <c r="M1164" s="3">
        <v>0.15</v>
      </c>
    </row>
    <row r="1165" spans="2:13" x14ac:dyDescent="0.25">
      <c r="B1165" t="s">
        <v>34</v>
      </c>
      <c r="C1165" s="1" t="s">
        <v>20</v>
      </c>
      <c r="D1165" s="2">
        <v>44633</v>
      </c>
      <c r="E1165" s="5" t="s">
        <v>76</v>
      </c>
      <c r="F1165" s="5" t="s">
        <v>81</v>
      </c>
      <c r="G1165" s="5" t="s">
        <v>81</v>
      </c>
      <c r="H1165" t="s">
        <v>28</v>
      </c>
      <c r="I1165" s="4">
        <v>1500</v>
      </c>
      <c r="J1165" s="5">
        <v>12</v>
      </c>
      <c r="K1165" s="4">
        <f t="shared" si="28"/>
        <v>18000</v>
      </c>
      <c r="L1165" s="4">
        <f t="shared" si="29"/>
        <v>7200</v>
      </c>
      <c r="M1165" s="3">
        <v>0.4</v>
      </c>
    </row>
    <row r="1166" spans="2:13" x14ac:dyDescent="0.25">
      <c r="B1166" t="s">
        <v>27</v>
      </c>
      <c r="C1166" s="1" t="s">
        <v>20</v>
      </c>
      <c r="D1166" s="2">
        <v>44633</v>
      </c>
      <c r="E1166" s="5" t="s">
        <v>76</v>
      </c>
      <c r="F1166" s="5" t="s">
        <v>81</v>
      </c>
      <c r="G1166" s="5" t="s">
        <v>81</v>
      </c>
      <c r="H1166" t="s">
        <v>29</v>
      </c>
      <c r="I1166" s="4">
        <v>5340</v>
      </c>
      <c r="J1166" s="5">
        <v>7</v>
      </c>
      <c r="K1166" s="4">
        <f t="shared" si="28"/>
        <v>37380</v>
      </c>
      <c r="L1166" s="4">
        <f t="shared" si="29"/>
        <v>11214</v>
      </c>
      <c r="M1166" s="3">
        <v>0.3</v>
      </c>
    </row>
    <row r="1167" spans="2:13" x14ac:dyDescent="0.25">
      <c r="B1167" t="s">
        <v>13</v>
      </c>
      <c r="C1167" s="1" t="s">
        <v>14</v>
      </c>
      <c r="D1167" s="2">
        <v>44640</v>
      </c>
      <c r="E1167" s="5" t="s">
        <v>76</v>
      </c>
      <c r="F1167" s="5" t="s">
        <v>81</v>
      </c>
      <c r="G1167" s="5" t="s">
        <v>81</v>
      </c>
      <c r="H1167" t="s">
        <v>21</v>
      </c>
      <c r="I1167" s="4">
        <v>1200</v>
      </c>
      <c r="J1167" s="5">
        <v>5</v>
      </c>
      <c r="K1167" s="4">
        <f t="shared" si="28"/>
        <v>6000</v>
      </c>
      <c r="L1167" s="4">
        <f t="shared" si="29"/>
        <v>1800</v>
      </c>
      <c r="M1167" s="3">
        <v>0.3</v>
      </c>
    </row>
    <row r="1168" spans="2:13" x14ac:dyDescent="0.25">
      <c r="B1168" t="s">
        <v>27</v>
      </c>
      <c r="C1168" s="1" t="s">
        <v>20</v>
      </c>
      <c r="D1168" s="2">
        <v>44640</v>
      </c>
      <c r="E1168" s="5" t="s">
        <v>76</v>
      </c>
      <c r="F1168" s="5" t="s">
        <v>81</v>
      </c>
      <c r="G1168" s="5" t="s">
        <v>81</v>
      </c>
      <c r="H1168" t="s">
        <v>23</v>
      </c>
      <c r="I1168" s="4">
        <v>5130</v>
      </c>
      <c r="J1168" s="5">
        <v>5</v>
      </c>
      <c r="K1168" s="4">
        <f t="shared" si="28"/>
        <v>25650</v>
      </c>
      <c r="L1168" s="4">
        <f t="shared" si="29"/>
        <v>10260</v>
      </c>
      <c r="M1168" s="3">
        <v>0.4</v>
      </c>
    </row>
    <row r="1169" spans="2:13" x14ac:dyDescent="0.25">
      <c r="B1169" t="s">
        <v>13</v>
      </c>
      <c r="C1169" s="1" t="s">
        <v>14</v>
      </c>
      <c r="D1169" s="2">
        <v>44640</v>
      </c>
      <c r="E1169" s="5" t="s">
        <v>76</v>
      </c>
      <c r="F1169" s="5" t="s">
        <v>81</v>
      </c>
      <c r="G1169" s="5" t="s">
        <v>81</v>
      </c>
      <c r="H1169" t="s">
        <v>18</v>
      </c>
      <c r="I1169" s="4">
        <v>8902</v>
      </c>
      <c r="J1169" s="5">
        <v>10</v>
      </c>
      <c r="K1169" s="4">
        <f t="shared" si="28"/>
        <v>89020</v>
      </c>
      <c r="L1169" s="4">
        <f t="shared" si="29"/>
        <v>31156.999999999996</v>
      </c>
      <c r="M1169" s="3">
        <v>0.35</v>
      </c>
    </row>
    <row r="1170" spans="2:13" x14ac:dyDescent="0.25">
      <c r="B1170" t="s">
        <v>24</v>
      </c>
      <c r="C1170" s="1" t="s">
        <v>14</v>
      </c>
      <c r="D1170" s="2">
        <v>44647</v>
      </c>
      <c r="E1170" s="5" t="s">
        <v>76</v>
      </c>
      <c r="F1170" s="5" t="s">
        <v>81</v>
      </c>
      <c r="G1170" s="5" t="s">
        <v>81</v>
      </c>
      <c r="H1170" t="s">
        <v>19</v>
      </c>
      <c r="I1170" s="4">
        <v>500</v>
      </c>
      <c r="J1170" s="5">
        <v>7</v>
      </c>
      <c r="K1170" s="4">
        <f t="shared" si="28"/>
        <v>3500</v>
      </c>
      <c r="L1170" s="4">
        <f t="shared" si="29"/>
        <v>875</v>
      </c>
      <c r="M1170" s="3">
        <v>0.25</v>
      </c>
    </row>
    <row r="1171" spans="2:13" x14ac:dyDescent="0.25">
      <c r="B1171" t="s">
        <v>24</v>
      </c>
      <c r="C1171" s="1" t="s">
        <v>14</v>
      </c>
      <c r="D1171" s="2">
        <v>44647</v>
      </c>
      <c r="E1171" s="5" t="s">
        <v>76</v>
      </c>
      <c r="F1171" s="5" t="s">
        <v>81</v>
      </c>
      <c r="G1171" s="5" t="s">
        <v>81</v>
      </c>
      <c r="H1171" t="s">
        <v>31</v>
      </c>
      <c r="I1171" s="4">
        <v>5300</v>
      </c>
      <c r="J1171" s="5">
        <v>3</v>
      </c>
      <c r="K1171" s="4">
        <f t="shared" si="28"/>
        <v>15900</v>
      </c>
      <c r="L1171" s="4">
        <f t="shared" si="29"/>
        <v>4770</v>
      </c>
      <c r="M1171" s="3">
        <v>0.3</v>
      </c>
    </row>
    <row r="1172" spans="2:13" x14ac:dyDescent="0.25">
      <c r="B1172" t="s">
        <v>24</v>
      </c>
      <c r="C1172" s="1" t="s">
        <v>14</v>
      </c>
      <c r="D1172" s="2">
        <v>44647</v>
      </c>
      <c r="E1172" s="5" t="s">
        <v>76</v>
      </c>
      <c r="F1172" s="5" t="s">
        <v>81</v>
      </c>
      <c r="G1172" s="5" t="s">
        <v>81</v>
      </c>
      <c r="H1172" t="s">
        <v>31</v>
      </c>
      <c r="I1172" s="4">
        <v>5300</v>
      </c>
      <c r="J1172" s="5">
        <v>7</v>
      </c>
      <c r="K1172" s="4">
        <f t="shared" si="28"/>
        <v>37100</v>
      </c>
      <c r="L1172" s="4">
        <f t="shared" si="29"/>
        <v>11130</v>
      </c>
      <c r="M1172" s="3">
        <v>0.3</v>
      </c>
    </row>
    <row r="1173" spans="2:13" x14ac:dyDescent="0.25">
      <c r="B1173" t="s">
        <v>22</v>
      </c>
      <c r="C1173" s="1" t="s">
        <v>14</v>
      </c>
      <c r="D1173" s="2">
        <v>44654</v>
      </c>
      <c r="E1173" s="5" t="s">
        <v>76</v>
      </c>
      <c r="F1173" s="5" t="s">
        <v>81</v>
      </c>
      <c r="G1173" s="5" t="s">
        <v>81</v>
      </c>
      <c r="H1173" t="s">
        <v>19</v>
      </c>
      <c r="I1173" s="4">
        <v>500</v>
      </c>
      <c r="J1173" s="5">
        <v>7</v>
      </c>
      <c r="K1173" s="4">
        <f t="shared" si="28"/>
        <v>3500</v>
      </c>
      <c r="L1173" s="4">
        <f t="shared" si="29"/>
        <v>875</v>
      </c>
      <c r="M1173" s="3">
        <v>0.25</v>
      </c>
    </row>
    <row r="1174" spans="2:13" x14ac:dyDescent="0.25">
      <c r="B1174" t="s">
        <v>34</v>
      </c>
      <c r="C1174" s="1" t="s">
        <v>20</v>
      </c>
      <c r="D1174" s="2">
        <v>44654</v>
      </c>
      <c r="E1174" s="5" t="s">
        <v>76</v>
      </c>
      <c r="F1174" s="5" t="s">
        <v>81</v>
      </c>
      <c r="G1174" s="5" t="s">
        <v>81</v>
      </c>
      <c r="H1174" t="s">
        <v>21</v>
      </c>
      <c r="I1174" s="4">
        <v>1200</v>
      </c>
      <c r="J1174" s="5">
        <v>4</v>
      </c>
      <c r="K1174" s="4">
        <f t="shared" si="28"/>
        <v>4800</v>
      </c>
      <c r="L1174" s="4">
        <f t="shared" si="29"/>
        <v>1440</v>
      </c>
      <c r="M1174" s="3">
        <v>0.3</v>
      </c>
    </row>
    <row r="1175" spans="2:13" x14ac:dyDescent="0.25">
      <c r="B1175" t="s">
        <v>13</v>
      </c>
      <c r="C1175" s="1" t="s">
        <v>20</v>
      </c>
      <c r="D1175" s="2">
        <v>44654</v>
      </c>
      <c r="E1175" s="5" t="s">
        <v>76</v>
      </c>
      <c r="F1175" s="5" t="s">
        <v>81</v>
      </c>
      <c r="G1175" s="5" t="s">
        <v>81</v>
      </c>
      <c r="H1175" t="s">
        <v>32</v>
      </c>
      <c r="I1175" s="4">
        <v>3200</v>
      </c>
      <c r="J1175" s="5">
        <v>11</v>
      </c>
      <c r="K1175" s="4">
        <f t="shared" si="28"/>
        <v>35200</v>
      </c>
      <c r="L1175" s="4">
        <f t="shared" si="29"/>
        <v>7040</v>
      </c>
      <c r="M1175" s="3">
        <v>0.2</v>
      </c>
    </row>
    <row r="1176" spans="2:13" x14ac:dyDescent="0.25">
      <c r="B1176" t="s">
        <v>13</v>
      </c>
      <c r="C1176" s="1" t="s">
        <v>20</v>
      </c>
      <c r="D1176" s="2">
        <v>44661</v>
      </c>
      <c r="E1176" s="5" t="s">
        <v>76</v>
      </c>
      <c r="F1176" s="5" t="s">
        <v>81</v>
      </c>
      <c r="G1176" s="5" t="s">
        <v>81</v>
      </c>
      <c r="H1176" t="s">
        <v>21</v>
      </c>
      <c r="I1176" s="4">
        <v>1200</v>
      </c>
      <c r="J1176" s="5">
        <v>2</v>
      </c>
      <c r="K1176" s="4">
        <f t="shared" si="28"/>
        <v>2400</v>
      </c>
      <c r="L1176" s="4">
        <f t="shared" si="29"/>
        <v>720</v>
      </c>
      <c r="M1176" s="3">
        <v>0.3</v>
      </c>
    </row>
    <row r="1177" spans="2:13" x14ac:dyDescent="0.25">
      <c r="B1177" t="s">
        <v>22</v>
      </c>
      <c r="C1177" s="1" t="s">
        <v>20</v>
      </c>
      <c r="D1177" s="2">
        <v>44661</v>
      </c>
      <c r="E1177" s="5" t="s">
        <v>76</v>
      </c>
      <c r="F1177" s="5" t="s">
        <v>81</v>
      </c>
      <c r="G1177" s="5" t="s">
        <v>81</v>
      </c>
      <c r="H1177" t="s">
        <v>30</v>
      </c>
      <c r="I1177" s="4">
        <v>3400</v>
      </c>
      <c r="J1177" s="5">
        <v>8</v>
      </c>
      <c r="K1177" s="4">
        <f t="shared" si="28"/>
        <v>27200</v>
      </c>
      <c r="L1177" s="4">
        <f t="shared" si="29"/>
        <v>9520</v>
      </c>
      <c r="M1177" s="3">
        <v>0.35</v>
      </c>
    </row>
    <row r="1178" spans="2:13" x14ac:dyDescent="0.25">
      <c r="B1178" t="s">
        <v>22</v>
      </c>
      <c r="C1178" s="1" t="s">
        <v>20</v>
      </c>
      <c r="D1178" s="2">
        <v>44661</v>
      </c>
      <c r="E1178" s="5" t="s">
        <v>76</v>
      </c>
      <c r="F1178" s="5" t="s">
        <v>81</v>
      </c>
      <c r="G1178" s="5" t="s">
        <v>81</v>
      </c>
      <c r="H1178" t="s">
        <v>31</v>
      </c>
      <c r="I1178" s="4">
        <v>5300</v>
      </c>
      <c r="J1178" s="5">
        <v>11</v>
      </c>
      <c r="K1178" s="4">
        <f t="shared" ref="K1178:K1241" si="30">I1178*J1178</f>
        <v>58300</v>
      </c>
      <c r="L1178" s="4">
        <f t="shared" ref="L1178:L1241" si="31">K1178*M1178</f>
        <v>17490</v>
      </c>
      <c r="M1178" s="3">
        <v>0.3</v>
      </c>
    </row>
    <row r="1179" spans="2:13" x14ac:dyDescent="0.25">
      <c r="B1179" t="s">
        <v>24</v>
      </c>
      <c r="C1179" s="1" t="s">
        <v>14</v>
      </c>
      <c r="D1179" s="2">
        <v>44668</v>
      </c>
      <c r="E1179" s="5" t="s">
        <v>76</v>
      </c>
      <c r="F1179" s="5" t="s">
        <v>81</v>
      </c>
      <c r="G1179" s="5" t="s">
        <v>81</v>
      </c>
      <c r="H1179" t="s">
        <v>26</v>
      </c>
      <c r="I1179" s="4">
        <v>1700</v>
      </c>
      <c r="J1179" s="5">
        <v>1</v>
      </c>
      <c r="K1179" s="4">
        <f t="shared" si="30"/>
        <v>1700</v>
      </c>
      <c r="L1179" s="4">
        <f t="shared" si="31"/>
        <v>850</v>
      </c>
      <c r="M1179" s="3">
        <v>0.5</v>
      </c>
    </row>
    <row r="1180" spans="2:13" x14ac:dyDescent="0.25">
      <c r="B1180" t="s">
        <v>27</v>
      </c>
      <c r="C1180" s="1" t="s">
        <v>20</v>
      </c>
      <c r="D1180" s="2">
        <v>44668</v>
      </c>
      <c r="E1180" s="5" t="s">
        <v>76</v>
      </c>
      <c r="F1180" s="5" t="s">
        <v>81</v>
      </c>
      <c r="G1180" s="5" t="s">
        <v>81</v>
      </c>
      <c r="H1180" t="s">
        <v>30</v>
      </c>
      <c r="I1180" s="4">
        <v>3400</v>
      </c>
      <c r="J1180" s="5">
        <v>1</v>
      </c>
      <c r="K1180" s="4">
        <f t="shared" si="30"/>
        <v>3400</v>
      </c>
      <c r="L1180" s="4">
        <f t="shared" si="31"/>
        <v>1190</v>
      </c>
      <c r="M1180" s="3">
        <v>0.35</v>
      </c>
    </row>
    <row r="1181" spans="2:13" x14ac:dyDescent="0.25">
      <c r="B1181" t="s">
        <v>13</v>
      </c>
      <c r="C1181" s="1" t="s">
        <v>20</v>
      </c>
      <c r="D1181" s="2">
        <v>44668</v>
      </c>
      <c r="E1181" s="5" t="s">
        <v>76</v>
      </c>
      <c r="F1181" s="5" t="s">
        <v>79</v>
      </c>
      <c r="G1181" s="5" t="s">
        <v>80</v>
      </c>
      <c r="H1181" t="s">
        <v>18</v>
      </c>
      <c r="I1181" s="4">
        <v>8902</v>
      </c>
      <c r="J1181" s="5">
        <v>2</v>
      </c>
      <c r="K1181" s="4">
        <f t="shared" si="30"/>
        <v>17804</v>
      </c>
      <c r="L1181" s="4">
        <f t="shared" si="31"/>
        <v>6231.4</v>
      </c>
      <c r="M1181" s="3">
        <v>0.35</v>
      </c>
    </row>
    <row r="1182" spans="2:13" x14ac:dyDescent="0.25">
      <c r="B1182" t="s">
        <v>13</v>
      </c>
      <c r="C1182" s="1" t="s">
        <v>20</v>
      </c>
      <c r="D1182" s="2">
        <v>44675</v>
      </c>
      <c r="E1182" s="5" t="s">
        <v>76</v>
      </c>
      <c r="F1182" s="5" t="s">
        <v>81</v>
      </c>
      <c r="G1182" s="5" t="s">
        <v>81</v>
      </c>
      <c r="H1182" t="s">
        <v>26</v>
      </c>
      <c r="I1182" s="4">
        <v>1700</v>
      </c>
      <c r="J1182" s="5">
        <v>5</v>
      </c>
      <c r="K1182" s="4">
        <f t="shared" si="30"/>
        <v>8500</v>
      </c>
      <c r="L1182" s="4">
        <f t="shared" si="31"/>
        <v>4250</v>
      </c>
      <c r="M1182" s="3">
        <v>0.5</v>
      </c>
    </row>
    <row r="1183" spans="2:13" x14ac:dyDescent="0.25">
      <c r="B1183" t="s">
        <v>13</v>
      </c>
      <c r="C1183" s="1" t="s">
        <v>14</v>
      </c>
      <c r="D1183" s="2">
        <v>44675</v>
      </c>
      <c r="E1183" s="5" t="s">
        <v>76</v>
      </c>
      <c r="F1183" s="5" t="s">
        <v>81</v>
      </c>
      <c r="G1183" s="5" t="s">
        <v>81</v>
      </c>
      <c r="H1183" t="s">
        <v>23</v>
      </c>
      <c r="I1183" s="4">
        <v>5130</v>
      </c>
      <c r="J1183" s="5">
        <v>2</v>
      </c>
      <c r="K1183" s="4">
        <f t="shared" si="30"/>
        <v>10260</v>
      </c>
      <c r="L1183" s="4">
        <f t="shared" si="31"/>
        <v>4104</v>
      </c>
      <c r="M1183" s="3">
        <v>0.4</v>
      </c>
    </row>
    <row r="1184" spans="2:13" x14ac:dyDescent="0.25">
      <c r="B1184" t="s">
        <v>27</v>
      </c>
      <c r="C1184" s="1" t="s">
        <v>14</v>
      </c>
      <c r="D1184" s="2">
        <v>44675</v>
      </c>
      <c r="E1184" s="5" t="s">
        <v>76</v>
      </c>
      <c r="F1184" s="5" t="s">
        <v>81</v>
      </c>
      <c r="G1184" s="5" t="s">
        <v>81</v>
      </c>
      <c r="H1184" t="s">
        <v>23</v>
      </c>
      <c r="I1184" s="4">
        <v>5130</v>
      </c>
      <c r="J1184" s="5">
        <v>6</v>
      </c>
      <c r="K1184" s="4">
        <f t="shared" si="30"/>
        <v>30780</v>
      </c>
      <c r="L1184" s="4">
        <f t="shared" si="31"/>
        <v>12312</v>
      </c>
      <c r="M1184" s="3">
        <v>0.4</v>
      </c>
    </row>
    <row r="1185" spans="2:13" x14ac:dyDescent="0.25">
      <c r="B1185" t="s">
        <v>22</v>
      </c>
      <c r="C1185" s="1" t="s">
        <v>14</v>
      </c>
      <c r="D1185" s="2">
        <v>44682</v>
      </c>
      <c r="E1185" s="5" t="s">
        <v>76</v>
      </c>
      <c r="F1185" s="5" t="s">
        <v>81</v>
      </c>
      <c r="G1185" s="5" t="s">
        <v>81</v>
      </c>
      <c r="H1185" t="s">
        <v>26</v>
      </c>
      <c r="I1185" s="4">
        <v>1700</v>
      </c>
      <c r="J1185" s="5">
        <v>4</v>
      </c>
      <c r="K1185" s="4">
        <f t="shared" si="30"/>
        <v>6800</v>
      </c>
      <c r="L1185" s="4">
        <f t="shared" si="31"/>
        <v>3400</v>
      </c>
      <c r="M1185" s="3">
        <v>0.5</v>
      </c>
    </row>
    <row r="1186" spans="2:13" x14ac:dyDescent="0.25">
      <c r="B1186" t="s">
        <v>13</v>
      </c>
      <c r="C1186" s="1" t="s">
        <v>14</v>
      </c>
      <c r="D1186" s="2">
        <v>44682</v>
      </c>
      <c r="E1186" s="5" t="s">
        <v>76</v>
      </c>
      <c r="F1186" s="5" t="s">
        <v>81</v>
      </c>
      <c r="G1186" s="5" t="s">
        <v>81</v>
      </c>
      <c r="H1186" t="s">
        <v>35</v>
      </c>
      <c r="I1186" s="4">
        <v>4500</v>
      </c>
      <c r="J1186" s="5">
        <v>3</v>
      </c>
      <c r="K1186" s="4">
        <f t="shared" si="30"/>
        <v>13500</v>
      </c>
      <c r="L1186" s="4">
        <f t="shared" si="31"/>
        <v>3375</v>
      </c>
      <c r="M1186" s="3">
        <v>0.25</v>
      </c>
    </row>
    <row r="1187" spans="2:13" x14ac:dyDescent="0.25">
      <c r="B1187" t="s">
        <v>13</v>
      </c>
      <c r="C1187" s="1" t="s">
        <v>14</v>
      </c>
      <c r="D1187" s="2">
        <v>44682</v>
      </c>
      <c r="E1187" s="5" t="s">
        <v>76</v>
      </c>
      <c r="F1187" s="5" t="s">
        <v>81</v>
      </c>
      <c r="G1187" s="5" t="s">
        <v>81</v>
      </c>
      <c r="H1187" t="s">
        <v>31</v>
      </c>
      <c r="I1187" s="4">
        <v>5300</v>
      </c>
      <c r="J1187" s="5">
        <v>12</v>
      </c>
      <c r="K1187" s="4">
        <f t="shared" si="30"/>
        <v>63600</v>
      </c>
      <c r="L1187" s="4">
        <f t="shared" si="31"/>
        <v>19080</v>
      </c>
      <c r="M1187" s="3">
        <v>0.3</v>
      </c>
    </row>
    <row r="1188" spans="2:13" x14ac:dyDescent="0.25">
      <c r="B1188" t="s">
        <v>13</v>
      </c>
      <c r="C1188" s="1" t="s">
        <v>14</v>
      </c>
      <c r="D1188" s="2">
        <v>44689</v>
      </c>
      <c r="E1188" s="5" t="s">
        <v>76</v>
      </c>
      <c r="F1188" s="5" t="s">
        <v>81</v>
      </c>
      <c r="G1188" s="5" t="s">
        <v>81</v>
      </c>
      <c r="H1188" t="s">
        <v>25</v>
      </c>
      <c r="I1188" s="4">
        <v>300</v>
      </c>
      <c r="J1188" s="5">
        <v>4</v>
      </c>
      <c r="K1188" s="4">
        <f t="shared" si="30"/>
        <v>1200</v>
      </c>
      <c r="L1188" s="4">
        <f t="shared" si="31"/>
        <v>180</v>
      </c>
      <c r="M1188" s="3">
        <v>0.15</v>
      </c>
    </row>
    <row r="1189" spans="2:13" x14ac:dyDescent="0.25">
      <c r="B1189" t="s">
        <v>24</v>
      </c>
      <c r="C1189" s="1" t="s">
        <v>14</v>
      </c>
      <c r="D1189" s="2">
        <v>44689</v>
      </c>
      <c r="E1189" s="5" t="s">
        <v>76</v>
      </c>
      <c r="F1189" s="5" t="s">
        <v>81</v>
      </c>
      <c r="G1189" s="5" t="s">
        <v>81</v>
      </c>
      <c r="H1189" t="s">
        <v>35</v>
      </c>
      <c r="I1189" s="4">
        <v>4500</v>
      </c>
      <c r="J1189" s="5">
        <v>4</v>
      </c>
      <c r="K1189" s="4">
        <f t="shared" si="30"/>
        <v>18000</v>
      </c>
      <c r="L1189" s="4">
        <f t="shared" si="31"/>
        <v>4500</v>
      </c>
      <c r="M1189" s="3">
        <v>0.25</v>
      </c>
    </row>
    <row r="1190" spans="2:13" x14ac:dyDescent="0.25">
      <c r="B1190" t="s">
        <v>22</v>
      </c>
      <c r="C1190" s="1" t="s">
        <v>20</v>
      </c>
      <c r="D1190" s="2">
        <v>44689</v>
      </c>
      <c r="E1190" s="5" t="s">
        <v>76</v>
      </c>
      <c r="F1190" s="5" t="s">
        <v>81</v>
      </c>
      <c r="G1190" s="5" t="s">
        <v>81</v>
      </c>
      <c r="H1190" t="s">
        <v>30</v>
      </c>
      <c r="I1190" s="4">
        <v>3400</v>
      </c>
      <c r="J1190" s="5">
        <v>9</v>
      </c>
      <c r="K1190" s="4">
        <f t="shared" si="30"/>
        <v>30600</v>
      </c>
      <c r="L1190" s="4">
        <f t="shared" si="31"/>
        <v>10710</v>
      </c>
      <c r="M1190" s="3">
        <v>0.35</v>
      </c>
    </row>
    <row r="1191" spans="2:13" x14ac:dyDescent="0.25">
      <c r="B1191" t="s">
        <v>24</v>
      </c>
      <c r="C1191" s="1" t="s">
        <v>14</v>
      </c>
      <c r="D1191" s="2">
        <v>44696</v>
      </c>
      <c r="E1191" s="5" t="s">
        <v>76</v>
      </c>
      <c r="F1191" s="5" t="s">
        <v>81</v>
      </c>
      <c r="G1191" s="5" t="s">
        <v>81</v>
      </c>
      <c r="H1191" t="s">
        <v>25</v>
      </c>
      <c r="I1191" s="4">
        <v>300</v>
      </c>
      <c r="J1191" s="5">
        <v>3</v>
      </c>
      <c r="K1191" s="4">
        <f t="shared" si="30"/>
        <v>900</v>
      </c>
      <c r="L1191" s="4">
        <f t="shared" si="31"/>
        <v>135</v>
      </c>
      <c r="M1191" s="3">
        <v>0.15</v>
      </c>
    </row>
    <row r="1192" spans="2:13" x14ac:dyDescent="0.25">
      <c r="B1192" t="s">
        <v>27</v>
      </c>
      <c r="C1192" s="1" t="s">
        <v>20</v>
      </c>
      <c r="D1192" s="2">
        <v>44696</v>
      </c>
      <c r="E1192" s="5" t="s">
        <v>76</v>
      </c>
      <c r="F1192" s="5" t="s">
        <v>81</v>
      </c>
      <c r="G1192" s="5" t="s">
        <v>81</v>
      </c>
      <c r="H1192" t="s">
        <v>18</v>
      </c>
      <c r="I1192" s="4">
        <v>8902</v>
      </c>
      <c r="J1192" s="5">
        <v>3</v>
      </c>
      <c r="K1192" s="4">
        <f t="shared" si="30"/>
        <v>26706</v>
      </c>
      <c r="L1192" s="4">
        <f t="shared" si="31"/>
        <v>9347.0999999999985</v>
      </c>
      <c r="M1192" s="3">
        <v>0.35</v>
      </c>
    </row>
    <row r="1193" spans="2:13" x14ac:dyDescent="0.25">
      <c r="B1193" t="s">
        <v>13</v>
      </c>
      <c r="C1193" s="1" t="s">
        <v>14</v>
      </c>
      <c r="D1193" s="2">
        <v>44696</v>
      </c>
      <c r="E1193" s="5" t="s">
        <v>76</v>
      </c>
      <c r="F1193" s="5" t="s">
        <v>81</v>
      </c>
      <c r="G1193" s="5" t="s">
        <v>81</v>
      </c>
      <c r="H1193" t="s">
        <v>29</v>
      </c>
      <c r="I1193" s="4">
        <v>5340</v>
      </c>
      <c r="J1193" s="5">
        <v>11</v>
      </c>
      <c r="K1193" s="4">
        <f t="shared" si="30"/>
        <v>58740</v>
      </c>
      <c r="L1193" s="4">
        <f t="shared" si="31"/>
        <v>17622</v>
      </c>
      <c r="M1193" s="3">
        <v>0.3</v>
      </c>
    </row>
    <row r="1194" spans="2:13" x14ac:dyDescent="0.25">
      <c r="B1194" t="s">
        <v>24</v>
      </c>
      <c r="C1194" s="1" t="s">
        <v>14</v>
      </c>
      <c r="D1194" s="2">
        <v>44703</v>
      </c>
      <c r="E1194" s="5" t="s">
        <v>76</v>
      </c>
      <c r="F1194" s="5" t="s">
        <v>81</v>
      </c>
      <c r="G1194" s="5" t="s">
        <v>81</v>
      </c>
      <c r="H1194" t="s">
        <v>23</v>
      </c>
      <c r="I1194" s="4">
        <v>5130</v>
      </c>
      <c r="J1194" s="5">
        <v>9</v>
      </c>
      <c r="K1194" s="4">
        <f t="shared" si="30"/>
        <v>46170</v>
      </c>
      <c r="L1194" s="4">
        <f t="shared" si="31"/>
        <v>18468</v>
      </c>
      <c r="M1194" s="3">
        <v>0.4</v>
      </c>
    </row>
    <row r="1195" spans="2:13" x14ac:dyDescent="0.25">
      <c r="B1195" t="s">
        <v>13</v>
      </c>
      <c r="C1195" s="1" t="s">
        <v>20</v>
      </c>
      <c r="D1195" s="2">
        <v>44703</v>
      </c>
      <c r="E1195" s="5" t="s">
        <v>76</v>
      </c>
      <c r="F1195" s="5" t="s">
        <v>81</v>
      </c>
      <c r="G1195" s="5" t="s">
        <v>81</v>
      </c>
      <c r="H1195" t="s">
        <v>29</v>
      </c>
      <c r="I1195" s="4">
        <v>5340</v>
      </c>
      <c r="J1195" s="5">
        <v>9</v>
      </c>
      <c r="K1195" s="4">
        <f t="shared" si="30"/>
        <v>48060</v>
      </c>
      <c r="L1195" s="4">
        <f t="shared" si="31"/>
        <v>14418</v>
      </c>
      <c r="M1195" s="3">
        <v>0.3</v>
      </c>
    </row>
    <row r="1196" spans="2:13" x14ac:dyDescent="0.25">
      <c r="B1196" t="s">
        <v>22</v>
      </c>
      <c r="C1196" s="1" t="s">
        <v>20</v>
      </c>
      <c r="D1196" s="2">
        <v>44703</v>
      </c>
      <c r="E1196" s="5" t="s">
        <v>76</v>
      </c>
      <c r="F1196" s="5" t="s">
        <v>79</v>
      </c>
      <c r="G1196" s="5" t="s">
        <v>80</v>
      </c>
      <c r="H1196" t="s">
        <v>29</v>
      </c>
      <c r="I1196" s="4">
        <v>5340</v>
      </c>
      <c r="J1196" s="5">
        <v>12</v>
      </c>
      <c r="K1196" s="4">
        <f t="shared" si="30"/>
        <v>64080</v>
      </c>
      <c r="L1196" s="4">
        <f t="shared" si="31"/>
        <v>19224</v>
      </c>
      <c r="M1196" s="3">
        <v>0.3</v>
      </c>
    </row>
    <row r="1197" spans="2:13" x14ac:dyDescent="0.25">
      <c r="B1197" t="s">
        <v>13</v>
      </c>
      <c r="C1197" s="1" t="s">
        <v>20</v>
      </c>
      <c r="D1197" s="2">
        <v>44710</v>
      </c>
      <c r="E1197" s="5" t="s">
        <v>76</v>
      </c>
      <c r="F1197" s="5" t="s">
        <v>81</v>
      </c>
      <c r="G1197" s="5" t="s">
        <v>81</v>
      </c>
      <c r="H1197" t="s">
        <v>25</v>
      </c>
      <c r="I1197" s="4">
        <v>300</v>
      </c>
      <c r="J1197" s="5">
        <v>12</v>
      </c>
      <c r="K1197" s="4">
        <f t="shared" si="30"/>
        <v>3600</v>
      </c>
      <c r="L1197" s="4">
        <f t="shared" si="31"/>
        <v>540</v>
      </c>
      <c r="M1197" s="3">
        <v>0.15</v>
      </c>
    </row>
    <row r="1198" spans="2:13" x14ac:dyDescent="0.25">
      <c r="B1198" t="s">
        <v>13</v>
      </c>
      <c r="C1198" s="1" t="s">
        <v>20</v>
      </c>
      <c r="D1198" s="2">
        <v>44710</v>
      </c>
      <c r="E1198" s="5" t="s">
        <v>76</v>
      </c>
      <c r="F1198" s="5" t="s">
        <v>81</v>
      </c>
      <c r="G1198" s="5" t="s">
        <v>81</v>
      </c>
      <c r="H1198" t="s">
        <v>35</v>
      </c>
      <c r="I1198" s="4">
        <v>4500</v>
      </c>
      <c r="J1198" s="5">
        <v>3</v>
      </c>
      <c r="K1198" s="4">
        <f t="shared" si="30"/>
        <v>13500</v>
      </c>
      <c r="L1198" s="4">
        <f t="shared" si="31"/>
        <v>3375</v>
      </c>
      <c r="M1198" s="3">
        <v>0.25</v>
      </c>
    </row>
    <row r="1199" spans="2:13" x14ac:dyDescent="0.25">
      <c r="B1199" t="s">
        <v>13</v>
      </c>
      <c r="C1199" s="1" t="s">
        <v>14</v>
      </c>
      <c r="D1199" s="2">
        <v>44710</v>
      </c>
      <c r="E1199" s="5" t="s">
        <v>76</v>
      </c>
      <c r="F1199" s="5" t="s">
        <v>81</v>
      </c>
      <c r="G1199" s="5" t="s">
        <v>81</v>
      </c>
      <c r="H1199" t="s">
        <v>26</v>
      </c>
      <c r="I1199" s="4">
        <v>1700</v>
      </c>
      <c r="J1199" s="5">
        <v>12</v>
      </c>
      <c r="K1199" s="4">
        <f t="shared" si="30"/>
        <v>20400</v>
      </c>
      <c r="L1199" s="4">
        <f t="shared" si="31"/>
        <v>10200</v>
      </c>
      <c r="M1199" s="3">
        <v>0.5</v>
      </c>
    </row>
    <row r="1200" spans="2:13" x14ac:dyDescent="0.25">
      <c r="B1200" t="s">
        <v>13</v>
      </c>
      <c r="C1200" s="1" t="s">
        <v>20</v>
      </c>
      <c r="D1200" s="2">
        <v>44717</v>
      </c>
      <c r="E1200" s="5" t="s">
        <v>76</v>
      </c>
      <c r="F1200" s="5" t="s">
        <v>81</v>
      </c>
      <c r="G1200" s="5" t="s">
        <v>81</v>
      </c>
      <c r="H1200" t="s">
        <v>19</v>
      </c>
      <c r="I1200" s="4">
        <v>500</v>
      </c>
      <c r="J1200" s="5">
        <v>4</v>
      </c>
      <c r="K1200" s="4">
        <f t="shared" si="30"/>
        <v>2000</v>
      </c>
      <c r="L1200" s="4">
        <f t="shared" si="31"/>
        <v>500</v>
      </c>
      <c r="M1200" s="3">
        <v>0.25</v>
      </c>
    </row>
    <row r="1201" spans="2:13" x14ac:dyDescent="0.25">
      <c r="B1201" t="s">
        <v>34</v>
      </c>
      <c r="C1201" s="1" t="s">
        <v>20</v>
      </c>
      <c r="D1201" s="2">
        <v>44717</v>
      </c>
      <c r="E1201" s="5" t="s">
        <v>76</v>
      </c>
      <c r="F1201" s="5" t="s">
        <v>81</v>
      </c>
      <c r="G1201" s="5" t="s">
        <v>81</v>
      </c>
      <c r="H1201" t="s">
        <v>35</v>
      </c>
      <c r="I1201" s="4">
        <v>4500</v>
      </c>
      <c r="J1201" s="5">
        <v>5</v>
      </c>
      <c r="K1201" s="4">
        <f t="shared" si="30"/>
        <v>22500</v>
      </c>
      <c r="L1201" s="4">
        <f t="shared" si="31"/>
        <v>5625</v>
      </c>
      <c r="M1201" s="3">
        <v>0.25</v>
      </c>
    </row>
    <row r="1202" spans="2:13" x14ac:dyDescent="0.25">
      <c r="B1202" t="s">
        <v>13</v>
      </c>
      <c r="C1202" s="1" t="s">
        <v>20</v>
      </c>
      <c r="D1202" s="2">
        <v>44717</v>
      </c>
      <c r="E1202" s="5" t="s">
        <v>76</v>
      </c>
      <c r="F1202" s="5" t="s">
        <v>81</v>
      </c>
      <c r="G1202" s="5" t="s">
        <v>81</v>
      </c>
      <c r="H1202" t="s">
        <v>29</v>
      </c>
      <c r="I1202" s="4">
        <v>5340</v>
      </c>
      <c r="J1202" s="5">
        <v>11</v>
      </c>
      <c r="K1202" s="4">
        <f t="shared" si="30"/>
        <v>58740</v>
      </c>
      <c r="L1202" s="4">
        <f t="shared" si="31"/>
        <v>17622</v>
      </c>
      <c r="M1202" s="3">
        <v>0.3</v>
      </c>
    </row>
    <row r="1203" spans="2:13" x14ac:dyDescent="0.25">
      <c r="B1203" t="s">
        <v>13</v>
      </c>
      <c r="C1203" s="1" t="s">
        <v>14</v>
      </c>
      <c r="D1203" s="2">
        <v>44724</v>
      </c>
      <c r="E1203" s="5" t="s">
        <v>76</v>
      </c>
      <c r="F1203" s="5" t="s">
        <v>81</v>
      </c>
      <c r="G1203" s="5" t="s">
        <v>81</v>
      </c>
      <c r="H1203" t="s">
        <v>26</v>
      </c>
      <c r="I1203" s="4">
        <v>1700</v>
      </c>
      <c r="J1203" s="5">
        <v>5</v>
      </c>
      <c r="K1203" s="4">
        <f t="shared" si="30"/>
        <v>8500</v>
      </c>
      <c r="L1203" s="4">
        <f t="shared" si="31"/>
        <v>4250</v>
      </c>
      <c r="M1203" s="3">
        <v>0.5</v>
      </c>
    </row>
    <row r="1204" spans="2:13" x14ac:dyDescent="0.25">
      <c r="B1204" t="s">
        <v>24</v>
      </c>
      <c r="C1204" s="1" t="s">
        <v>20</v>
      </c>
      <c r="D1204" s="2">
        <v>44724</v>
      </c>
      <c r="E1204" s="5" t="s">
        <v>76</v>
      </c>
      <c r="F1204" s="5" t="s">
        <v>81</v>
      </c>
      <c r="G1204" s="5" t="s">
        <v>81</v>
      </c>
      <c r="H1204" t="s">
        <v>32</v>
      </c>
      <c r="I1204" s="4">
        <v>3200</v>
      </c>
      <c r="J1204" s="5">
        <v>8</v>
      </c>
      <c r="K1204" s="4">
        <f t="shared" si="30"/>
        <v>25600</v>
      </c>
      <c r="L1204" s="4">
        <f t="shared" si="31"/>
        <v>5120</v>
      </c>
      <c r="M1204" s="3">
        <v>0.2</v>
      </c>
    </row>
    <row r="1205" spans="2:13" x14ac:dyDescent="0.25">
      <c r="B1205" t="s">
        <v>22</v>
      </c>
      <c r="C1205" s="1" t="s">
        <v>20</v>
      </c>
      <c r="D1205" s="2">
        <v>44724</v>
      </c>
      <c r="E1205" s="5" t="s">
        <v>76</v>
      </c>
      <c r="F1205" s="5" t="s">
        <v>81</v>
      </c>
      <c r="G1205" s="5" t="s">
        <v>81</v>
      </c>
      <c r="H1205" t="s">
        <v>29</v>
      </c>
      <c r="I1205" s="4">
        <v>5340</v>
      </c>
      <c r="J1205" s="5">
        <v>12</v>
      </c>
      <c r="K1205" s="4">
        <f t="shared" si="30"/>
        <v>64080</v>
      </c>
      <c r="L1205" s="4">
        <f t="shared" si="31"/>
        <v>19224</v>
      </c>
      <c r="M1205" s="3">
        <v>0.3</v>
      </c>
    </row>
    <row r="1206" spans="2:13" x14ac:dyDescent="0.25">
      <c r="B1206" t="s">
        <v>27</v>
      </c>
      <c r="C1206" s="1" t="s">
        <v>20</v>
      </c>
      <c r="D1206" s="2">
        <v>44731</v>
      </c>
      <c r="E1206" s="5" t="s">
        <v>76</v>
      </c>
      <c r="F1206" s="5" t="s">
        <v>81</v>
      </c>
      <c r="G1206" s="5" t="s">
        <v>81</v>
      </c>
      <c r="H1206" t="s">
        <v>21</v>
      </c>
      <c r="I1206" s="4">
        <v>1200</v>
      </c>
      <c r="J1206" s="5">
        <v>8</v>
      </c>
      <c r="K1206" s="4">
        <f t="shared" si="30"/>
        <v>9600</v>
      </c>
      <c r="L1206" s="4">
        <f t="shared" si="31"/>
        <v>2880</v>
      </c>
      <c r="M1206" s="3">
        <v>0.3</v>
      </c>
    </row>
    <row r="1207" spans="2:13" x14ac:dyDescent="0.25">
      <c r="B1207" t="s">
        <v>22</v>
      </c>
      <c r="C1207" s="1" t="s">
        <v>20</v>
      </c>
      <c r="D1207" s="2">
        <v>44731</v>
      </c>
      <c r="E1207" s="5" t="s">
        <v>76</v>
      </c>
      <c r="F1207" s="5" t="s">
        <v>81</v>
      </c>
      <c r="G1207" s="5" t="s">
        <v>81</v>
      </c>
      <c r="H1207" t="s">
        <v>30</v>
      </c>
      <c r="I1207" s="4">
        <v>3400</v>
      </c>
      <c r="J1207" s="5">
        <v>10</v>
      </c>
      <c r="K1207" s="4">
        <f t="shared" si="30"/>
        <v>34000</v>
      </c>
      <c r="L1207" s="4">
        <f t="shared" si="31"/>
        <v>11900</v>
      </c>
      <c r="M1207" s="3">
        <v>0.35</v>
      </c>
    </row>
    <row r="1208" spans="2:13" x14ac:dyDescent="0.25">
      <c r="B1208" t="s">
        <v>22</v>
      </c>
      <c r="C1208" s="1" t="s">
        <v>20</v>
      </c>
      <c r="D1208" s="2">
        <v>44731</v>
      </c>
      <c r="E1208" s="5" t="s">
        <v>76</v>
      </c>
      <c r="F1208" s="5" t="s">
        <v>81</v>
      </c>
      <c r="G1208" s="5" t="s">
        <v>81</v>
      </c>
      <c r="H1208" t="s">
        <v>35</v>
      </c>
      <c r="I1208" s="4">
        <v>4500</v>
      </c>
      <c r="J1208" s="5">
        <v>12</v>
      </c>
      <c r="K1208" s="4">
        <f t="shared" si="30"/>
        <v>54000</v>
      </c>
      <c r="L1208" s="4">
        <f t="shared" si="31"/>
        <v>13500</v>
      </c>
      <c r="M1208" s="3">
        <v>0.25</v>
      </c>
    </row>
    <row r="1209" spans="2:13" x14ac:dyDescent="0.25">
      <c r="B1209" t="s">
        <v>24</v>
      </c>
      <c r="C1209" s="1" t="s">
        <v>14</v>
      </c>
      <c r="D1209" s="2">
        <v>44738</v>
      </c>
      <c r="E1209" s="5" t="s">
        <v>76</v>
      </c>
      <c r="F1209" s="5" t="s">
        <v>81</v>
      </c>
      <c r="G1209" s="5" t="s">
        <v>81</v>
      </c>
      <c r="H1209" t="s">
        <v>35</v>
      </c>
      <c r="I1209" s="4">
        <v>4500</v>
      </c>
      <c r="J1209" s="5">
        <v>5</v>
      </c>
      <c r="K1209" s="4">
        <f t="shared" si="30"/>
        <v>22500</v>
      </c>
      <c r="L1209" s="4">
        <f t="shared" si="31"/>
        <v>5625</v>
      </c>
      <c r="M1209" s="3">
        <v>0.25</v>
      </c>
    </row>
    <row r="1210" spans="2:13" x14ac:dyDescent="0.25">
      <c r="B1210" t="s">
        <v>13</v>
      </c>
      <c r="C1210" s="1" t="s">
        <v>20</v>
      </c>
      <c r="D1210" s="2">
        <v>44738</v>
      </c>
      <c r="E1210" s="5" t="s">
        <v>76</v>
      </c>
      <c r="F1210" s="5" t="s">
        <v>81</v>
      </c>
      <c r="G1210" s="5" t="s">
        <v>81</v>
      </c>
      <c r="H1210" t="s">
        <v>31</v>
      </c>
      <c r="I1210" s="4">
        <v>5300</v>
      </c>
      <c r="J1210" s="5">
        <v>5</v>
      </c>
      <c r="K1210" s="4">
        <f t="shared" si="30"/>
        <v>26500</v>
      </c>
      <c r="L1210" s="4">
        <f t="shared" si="31"/>
        <v>7950</v>
      </c>
      <c r="M1210" s="3">
        <v>0.3</v>
      </c>
    </row>
    <row r="1211" spans="2:13" x14ac:dyDescent="0.25">
      <c r="B1211" t="s">
        <v>22</v>
      </c>
      <c r="C1211" s="1" t="s">
        <v>20</v>
      </c>
      <c r="D1211" s="2">
        <v>44738</v>
      </c>
      <c r="E1211" s="5" t="s">
        <v>76</v>
      </c>
      <c r="F1211" s="5" t="s">
        <v>81</v>
      </c>
      <c r="G1211" s="5" t="s">
        <v>81</v>
      </c>
      <c r="H1211" t="s">
        <v>31</v>
      </c>
      <c r="I1211" s="4">
        <v>5300</v>
      </c>
      <c r="J1211" s="5">
        <v>10</v>
      </c>
      <c r="K1211" s="4">
        <f t="shared" si="30"/>
        <v>53000</v>
      </c>
      <c r="L1211" s="4">
        <f t="shared" si="31"/>
        <v>15900</v>
      </c>
      <c r="M1211" s="3">
        <v>0.3</v>
      </c>
    </row>
    <row r="1212" spans="2:13" x14ac:dyDescent="0.25">
      <c r="B1212" t="s">
        <v>22</v>
      </c>
      <c r="C1212" s="1" t="s">
        <v>20</v>
      </c>
      <c r="D1212" s="2">
        <v>44745</v>
      </c>
      <c r="E1212" s="5" t="s">
        <v>76</v>
      </c>
      <c r="F1212" s="5" t="s">
        <v>81</v>
      </c>
      <c r="G1212" s="5" t="s">
        <v>81</v>
      </c>
      <c r="H1212" t="s">
        <v>31</v>
      </c>
      <c r="I1212" s="4">
        <v>5300</v>
      </c>
      <c r="J1212" s="5">
        <v>7</v>
      </c>
      <c r="K1212" s="4">
        <f t="shared" si="30"/>
        <v>37100</v>
      </c>
      <c r="L1212" s="4">
        <f t="shared" si="31"/>
        <v>11130</v>
      </c>
      <c r="M1212" s="3">
        <v>0.3</v>
      </c>
    </row>
    <row r="1213" spans="2:13" x14ac:dyDescent="0.25">
      <c r="B1213" t="s">
        <v>24</v>
      </c>
      <c r="C1213" s="1" t="s">
        <v>14</v>
      </c>
      <c r="D1213" s="2">
        <v>44745</v>
      </c>
      <c r="E1213" s="5" t="s">
        <v>76</v>
      </c>
      <c r="F1213" s="5" t="s">
        <v>81</v>
      </c>
      <c r="G1213" s="5" t="s">
        <v>81</v>
      </c>
      <c r="H1213" t="s">
        <v>18</v>
      </c>
      <c r="I1213" s="4">
        <v>8902</v>
      </c>
      <c r="J1213" s="5">
        <v>7</v>
      </c>
      <c r="K1213" s="4">
        <f t="shared" si="30"/>
        <v>62314</v>
      </c>
      <c r="L1213" s="4">
        <f t="shared" si="31"/>
        <v>21809.899999999998</v>
      </c>
      <c r="M1213" s="3">
        <v>0.35</v>
      </c>
    </row>
    <row r="1214" spans="2:13" x14ac:dyDescent="0.25">
      <c r="B1214" t="s">
        <v>27</v>
      </c>
      <c r="C1214" s="1" t="s">
        <v>14</v>
      </c>
      <c r="D1214" s="2">
        <v>44745</v>
      </c>
      <c r="E1214" s="5" t="s">
        <v>76</v>
      </c>
      <c r="F1214" s="5" t="s">
        <v>81</v>
      </c>
      <c r="G1214" s="5" t="s">
        <v>81</v>
      </c>
      <c r="H1214" t="s">
        <v>18</v>
      </c>
      <c r="I1214" s="4">
        <v>8902</v>
      </c>
      <c r="J1214" s="5">
        <v>9</v>
      </c>
      <c r="K1214" s="4">
        <f t="shared" si="30"/>
        <v>80118</v>
      </c>
      <c r="L1214" s="4">
        <f t="shared" si="31"/>
        <v>28041.3</v>
      </c>
      <c r="M1214" s="3">
        <v>0.35</v>
      </c>
    </row>
    <row r="1215" spans="2:13" x14ac:dyDescent="0.25">
      <c r="B1215" t="s">
        <v>27</v>
      </c>
      <c r="C1215" s="1" t="s">
        <v>14</v>
      </c>
      <c r="D1215" s="2">
        <v>44752</v>
      </c>
      <c r="E1215" s="5" t="s">
        <v>76</v>
      </c>
      <c r="F1215" s="5" t="s">
        <v>81</v>
      </c>
      <c r="G1215" s="5" t="s">
        <v>81</v>
      </c>
      <c r="H1215" t="s">
        <v>28</v>
      </c>
      <c r="I1215" s="4">
        <v>1500</v>
      </c>
      <c r="J1215" s="5">
        <v>1</v>
      </c>
      <c r="K1215" s="4">
        <f t="shared" si="30"/>
        <v>1500</v>
      </c>
      <c r="L1215" s="4">
        <f t="shared" si="31"/>
        <v>600</v>
      </c>
      <c r="M1215" s="3">
        <v>0.4</v>
      </c>
    </row>
    <row r="1216" spans="2:13" x14ac:dyDescent="0.25">
      <c r="B1216" t="s">
        <v>13</v>
      </c>
      <c r="C1216" s="1" t="s">
        <v>20</v>
      </c>
      <c r="D1216" s="2">
        <v>44752</v>
      </c>
      <c r="E1216" s="5" t="s">
        <v>76</v>
      </c>
      <c r="F1216" s="5" t="s">
        <v>81</v>
      </c>
      <c r="G1216" s="5" t="s">
        <v>81</v>
      </c>
      <c r="H1216" t="s">
        <v>31</v>
      </c>
      <c r="I1216" s="4">
        <v>5300</v>
      </c>
      <c r="J1216" s="5">
        <v>2</v>
      </c>
      <c r="K1216" s="4">
        <f t="shared" si="30"/>
        <v>10600</v>
      </c>
      <c r="L1216" s="4">
        <f t="shared" si="31"/>
        <v>3180</v>
      </c>
      <c r="M1216" s="3">
        <v>0.3</v>
      </c>
    </row>
    <row r="1217" spans="2:13" x14ac:dyDescent="0.25">
      <c r="B1217" t="s">
        <v>13</v>
      </c>
      <c r="C1217" s="1" t="s">
        <v>20</v>
      </c>
      <c r="D1217" s="2">
        <v>44752</v>
      </c>
      <c r="E1217" s="5" t="s">
        <v>76</v>
      </c>
      <c r="F1217" s="5" t="s">
        <v>79</v>
      </c>
      <c r="G1217" s="5" t="s">
        <v>80</v>
      </c>
      <c r="H1217" t="s">
        <v>18</v>
      </c>
      <c r="I1217" s="4">
        <v>8902</v>
      </c>
      <c r="J1217" s="5">
        <v>10</v>
      </c>
      <c r="K1217" s="4">
        <f t="shared" si="30"/>
        <v>89020</v>
      </c>
      <c r="L1217" s="4">
        <f t="shared" si="31"/>
        <v>31156.999999999996</v>
      </c>
      <c r="M1217" s="3">
        <v>0.35</v>
      </c>
    </row>
    <row r="1218" spans="2:13" x14ac:dyDescent="0.25">
      <c r="B1218" t="s">
        <v>13</v>
      </c>
      <c r="C1218" s="1" t="s">
        <v>14</v>
      </c>
      <c r="D1218" s="2">
        <v>44759</v>
      </c>
      <c r="E1218" s="5" t="s">
        <v>76</v>
      </c>
      <c r="F1218" s="5" t="s">
        <v>81</v>
      </c>
      <c r="G1218" s="5" t="s">
        <v>81</v>
      </c>
      <c r="H1218" t="s">
        <v>28</v>
      </c>
      <c r="I1218" s="4">
        <v>1500</v>
      </c>
      <c r="J1218" s="5">
        <v>3</v>
      </c>
      <c r="K1218" s="4">
        <f t="shared" si="30"/>
        <v>4500</v>
      </c>
      <c r="L1218" s="4">
        <f t="shared" si="31"/>
        <v>1800</v>
      </c>
      <c r="M1218" s="3">
        <v>0.4</v>
      </c>
    </row>
    <row r="1219" spans="2:13" x14ac:dyDescent="0.25">
      <c r="B1219" t="s">
        <v>13</v>
      </c>
      <c r="C1219" s="1" t="s">
        <v>14</v>
      </c>
      <c r="D1219" s="2">
        <v>44759</v>
      </c>
      <c r="E1219" s="5" t="s">
        <v>76</v>
      </c>
      <c r="F1219" s="5" t="s">
        <v>81</v>
      </c>
      <c r="G1219" s="5" t="s">
        <v>81</v>
      </c>
      <c r="H1219" t="s">
        <v>33</v>
      </c>
      <c r="I1219" s="4">
        <v>4600</v>
      </c>
      <c r="J1219" s="5">
        <v>4</v>
      </c>
      <c r="K1219" s="4">
        <f t="shared" si="30"/>
        <v>18400</v>
      </c>
      <c r="L1219" s="4">
        <f t="shared" si="31"/>
        <v>4600</v>
      </c>
      <c r="M1219" s="3">
        <v>0.25</v>
      </c>
    </row>
    <row r="1220" spans="2:13" x14ac:dyDescent="0.25">
      <c r="B1220" t="s">
        <v>34</v>
      </c>
      <c r="C1220" s="1" t="s">
        <v>20</v>
      </c>
      <c r="D1220" s="2">
        <v>44759</v>
      </c>
      <c r="E1220" s="5" t="s">
        <v>76</v>
      </c>
      <c r="F1220" s="5" t="s">
        <v>81</v>
      </c>
      <c r="G1220" s="5" t="s">
        <v>81</v>
      </c>
      <c r="H1220" t="s">
        <v>32</v>
      </c>
      <c r="I1220" s="4">
        <v>3200</v>
      </c>
      <c r="J1220" s="5">
        <v>9</v>
      </c>
      <c r="K1220" s="4">
        <f t="shared" si="30"/>
        <v>28800</v>
      </c>
      <c r="L1220" s="4">
        <f t="shared" si="31"/>
        <v>5760</v>
      </c>
      <c r="M1220" s="3">
        <v>0.2</v>
      </c>
    </row>
    <row r="1221" spans="2:13" x14ac:dyDescent="0.25">
      <c r="B1221" t="s">
        <v>13</v>
      </c>
      <c r="C1221" s="1" t="s">
        <v>20</v>
      </c>
      <c r="D1221" s="2">
        <v>44766</v>
      </c>
      <c r="E1221" s="5" t="s">
        <v>76</v>
      </c>
      <c r="F1221" s="5" t="s">
        <v>81</v>
      </c>
      <c r="G1221" s="5" t="s">
        <v>81</v>
      </c>
      <c r="H1221" t="s">
        <v>21</v>
      </c>
      <c r="I1221" s="4">
        <v>1200</v>
      </c>
      <c r="J1221" s="5">
        <v>1</v>
      </c>
      <c r="K1221" s="4">
        <f t="shared" si="30"/>
        <v>1200</v>
      </c>
      <c r="L1221" s="4">
        <f t="shared" si="31"/>
        <v>360</v>
      </c>
      <c r="M1221" s="3">
        <v>0.3</v>
      </c>
    </row>
    <row r="1222" spans="2:13" x14ac:dyDescent="0.25">
      <c r="B1222" t="s">
        <v>27</v>
      </c>
      <c r="C1222" s="1" t="s">
        <v>14</v>
      </c>
      <c r="D1222" s="2">
        <v>44766</v>
      </c>
      <c r="E1222" s="5" t="s">
        <v>76</v>
      </c>
      <c r="F1222" s="5" t="s">
        <v>81</v>
      </c>
      <c r="G1222" s="5" t="s">
        <v>81</v>
      </c>
      <c r="H1222" t="s">
        <v>28</v>
      </c>
      <c r="I1222" s="4">
        <v>1500</v>
      </c>
      <c r="J1222" s="5">
        <v>1</v>
      </c>
      <c r="K1222" s="4">
        <f t="shared" si="30"/>
        <v>1500</v>
      </c>
      <c r="L1222" s="4">
        <f t="shared" si="31"/>
        <v>600</v>
      </c>
      <c r="M1222" s="3">
        <v>0.4</v>
      </c>
    </row>
    <row r="1223" spans="2:13" x14ac:dyDescent="0.25">
      <c r="B1223" t="s">
        <v>13</v>
      </c>
      <c r="C1223" s="1" t="s">
        <v>20</v>
      </c>
      <c r="D1223" s="2">
        <v>44766</v>
      </c>
      <c r="E1223" s="5" t="s">
        <v>76</v>
      </c>
      <c r="F1223" s="5" t="s">
        <v>81</v>
      </c>
      <c r="G1223" s="5" t="s">
        <v>81</v>
      </c>
      <c r="H1223" t="s">
        <v>35</v>
      </c>
      <c r="I1223" s="4">
        <v>4500</v>
      </c>
      <c r="J1223" s="5">
        <v>3</v>
      </c>
      <c r="K1223" s="4">
        <f t="shared" si="30"/>
        <v>13500</v>
      </c>
      <c r="L1223" s="4">
        <f t="shared" si="31"/>
        <v>3375</v>
      </c>
      <c r="M1223" s="3">
        <v>0.25</v>
      </c>
    </row>
    <row r="1224" spans="2:13" x14ac:dyDescent="0.25">
      <c r="B1224" t="s">
        <v>27</v>
      </c>
      <c r="C1224" s="1" t="s">
        <v>20</v>
      </c>
      <c r="D1224" s="2">
        <v>44766</v>
      </c>
      <c r="E1224" s="5" t="s">
        <v>76</v>
      </c>
      <c r="F1224" s="5" t="s">
        <v>81</v>
      </c>
      <c r="G1224" s="5" t="s">
        <v>81</v>
      </c>
      <c r="H1224" t="s">
        <v>32</v>
      </c>
      <c r="I1224" s="4">
        <v>3200</v>
      </c>
      <c r="J1224" s="5">
        <v>5</v>
      </c>
      <c r="K1224" s="4">
        <f t="shared" si="30"/>
        <v>16000</v>
      </c>
      <c r="L1224" s="4">
        <f t="shared" si="31"/>
        <v>3200</v>
      </c>
      <c r="M1224" s="3">
        <v>0.2</v>
      </c>
    </row>
    <row r="1225" spans="2:13" x14ac:dyDescent="0.25">
      <c r="B1225" t="s">
        <v>27</v>
      </c>
      <c r="C1225" s="1" t="s">
        <v>20</v>
      </c>
      <c r="D1225" s="2">
        <v>44766</v>
      </c>
      <c r="E1225" s="5" t="s">
        <v>76</v>
      </c>
      <c r="F1225" s="5" t="s">
        <v>81</v>
      </c>
      <c r="G1225" s="5" t="s">
        <v>81</v>
      </c>
      <c r="H1225" t="s">
        <v>18</v>
      </c>
      <c r="I1225" s="4">
        <v>8902</v>
      </c>
      <c r="J1225" s="5">
        <v>3</v>
      </c>
      <c r="K1225" s="4">
        <f t="shared" si="30"/>
        <v>26706</v>
      </c>
      <c r="L1225" s="4">
        <f t="shared" si="31"/>
        <v>9347.0999999999985</v>
      </c>
      <c r="M1225" s="3">
        <v>0.35</v>
      </c>
    </row>
    <row r="1226" spans="2:13" x14ac:dyDescent="0.25">
      <c r="B1226" t="s">
        <v>13</v>
      </c>
      <c r="C1226" s="1" t="s">
        <v>20</v>
      </c>
      <c r="D1226" s="2">
        <v>44766</v>
      </c>
      <c r="E1226" s="5" t="s">
        <v>76</v>
      </c>
      <c r="F1226" s="5" t="s">
        <v>81</v>
      </c>
      <c r="G1226" s="5" t="s">
        <v>81</v>
      </c>
      <c r="H1226" t="s">
        <v>23</v>
      </c>
      <c r="I1226" s="4">
        <v>5130</v>
      </c>
      <c r="J1226" s="5">
        <v>6</v>
      </c>
      <c r="K1226" s="4">
        <f t="shared" si="30"/>
        <v>30780</v>
      </c>
      <c r="L1226" s="4">
        <f t="shared" si="31"/>
        <v>12312</v>
      </c>
      <c r="M1226" s="3">
        <v>0.4</v>
      </c>
    </row>
    <row r="1227" spans="2:13" x14ac:dyDescent="0.25">
      <c r="B1227" t="s">
        <v>27</v>
      </c>
      <c r="C1227" s="1" t="s">
        <v>20</v>
      </c>
      <c r="D1227" s="2">
        <v>44773</v>
      </c>
      <c r="E1227" s="5" t="s">
        <v>76</v>
      </c>
      <c r="F1227" s="5" t="s">
        <v>81</v>
      </c>
      <c r="G1227" s="5" t="s">
        <v>81</v>
      </c>
      <c r="H1227" t="s">
        <v>18</v>
      </c>
      <c r="I1227" s="4">
        <v>8902</v>
      </c>
      <c r="J1227" s="5">
        <v>3</v>
      </c>
      <c r="K1227" s="4">
        <f t="shared" si="30"/>
        <v>26706</v>
      </c>
      <c r="L1227" s="4">
        <f t="shared" si="31"/>
        <v>9347.0999999999985</v>
      </c>
      <c r="M1227" s="3">
        <v>0.35</v>
      </c>
    </row>
    <row r="1228" spans="2:13" x14ac:dyDescent="0.25">
      <c r="B1228" t="s">
        <v>34</v>
      </c>
      <c r="C1228" s="1" t="s">
        <v>20</v>
      </c>
      <c r="D1228" s="2">
        <v>44773</v>
      </c>
      <c r="E1228" s="5" t="s">
        <v>76</v>
      </c>
      <c r="F1228" s="5" t="s">
        <v>81</v>
      </c>
      <c r="G1228" s="5" t="s">
        <v>81</v>
      </c>
      <c r="H1228" t="s">
        <v>32</v>
      </c>
      <c r="I1228" s="4">
        <v>3200</v>
      </c>
      <c r="J1228" s="5">
        <v>9</v>
      </c>
      <c r="K1228" s="4">
        <f t="shared" si="30"/>
        <v>28800</v>
      </c>
      <c r="L1228" s="4">
        <f t="shared" si="31"/>
        <v>5760</v>
      </c>
      <c r="M1228" s="3">
        <v>0.2</v>
      </c>
    </row>
    <row r="1229" spans="2:13" x14ac:dyDescent="0.25">
      <c r="B1229" t="s">
        <v>27</v>
      </c>
      <c r="C1229" s="1" t="s">
        <v>20</v>
      </c>
      <c r="D1229" s="2">
        <v>44773</v>
      </c>
      <c r="E1229" s="5" t="s">
        <v>76</v>
      </c>
      <c r="F1229" s="5" t="s">
        <v>81</v>
      </c>
      <c r="G1229" s="5" t="s">
        <v>81</v>
      </c>
      <c r="H1229" t="s">
        <v>35</v>
      </c>
      <c r="I1229" s="4">
        <v>4500</v>
      </c>
      <c r="J1229" s="5">
        <v>9</v>
      </c>
      <c r="K1229" s="4">
        <f t="shared" si="30"/>
        <v>40500</v>
      </c>
      <c r="L1229" s="4">
        <f t="shared" si="31"/>
        <v>10125</v>
      </c>
      <c r="M1229" s="3">
        <v>0.25</v>
      </c>
    </row>
    <row r="1230" spans="2:13" x14ac:dyDescent="0.25">
      <c r="B1230" t="s">
        <v>13</v>
      </c>
      <c r="C1230" s="1" t="s">
        <v>20</v>
      </c>
      <c r="D1230" s="2">
        <v>44780</v>
      </c>
      <c r="E1230" s="5" t="s">
        <v>76</v>
      </c>
      <c r="F1230" s="5" t="s">
        <v>81</v>
      </c>
      <c r="G1230" s="5" t="s">
        <v>81</v>
      </c>
      <c r="H1230" t="s">
        <v>35</v>
      </c>
      <c r="I1230" s="4">
        <v>4500</v>
      </c>
      <c r="J1230" s="5">
        <v>3</v>
      </c>
      <c r="K1230" s="4">
        <f t="shared" si="30"/>
        <v>13500</v>
      </c>
      <c r="L1230" s="4">
        <f t="shared" si="31"/>
        <v>3375</v>
      </c>
      <c r="M1230" s="3">
        <v>0.25</v>
      </c>
    </row>
    <row r="1231" spans="2:13" x14ac:dyDescent="0.25">
      <c r="B1231" t="s">
        <v>13</v>
      </c>
      <c r="C1231" s="1" t="s">
        <v>20</v>
      </c>
      <c r="D1231" s="2">
        <v>44780</v>
      </c>
      <c r="E1231" s="5" t="s">
        <v>76</v>
      </c>
      <c r="F1231" s="5" t="s">
        <v>81</v>
      </c>
      <c r="G1231" s="5" t="s">
        <v>81</v>
      </c>
      <c r="H1231" t="s">
        <v>31</v>
      </c>
      <c r="I1231" s="4">
        <v>5300</v>
      </c>
      <c r="J1231" s="5">
        <v>5</v>
      </c>
      <c r="K1231" s="4">
        <f t="shared" si="30"/>
        <v>26500</v>
      </c>
      <c r="L1231" s="4">
        <f t="shared" si="31"/>
        <v>7950</v>
      </c>
      <c r="M1231" s="3">
        <v>0.3</v>
      </c>
    </row>
    <row r="1232" spans="2:13" x14ac:dyDescent="0.25">
      <c r="B1232" t="s">
        <v>24</v>
      </c>
      <c r="C1232" s="1" t="s">
        <v>14</v>
      </c>
      <c r="D1232" s="2">
        <v>44780</v>
      </c>
      <c r="E1232" s="5" t="s">
        <v>76</v>
      </c>
      <c r="F1232" s="5" t="s">
        <v>81</v>
      </c>
      <c r="G1232" s="5" t="s">
        <v>81</v>
      </c>
      <c r="H1232" t="s">
        <v>32</v>
      </c>
      <c r="I1232" s="4">
        <v>3200</v>
      </c>
      <c r="J1232" s="5">
        <v>9</v>
      </c>
      <c r="K1232" s="4">
        <f t="shared" si="30"/>
        <v>28800</v>
      </c>
      <c r="L1232" s="4">
        <f t="shared" si="31"/>
        <v>5760</v>
      </c>
      <c r="M1232" s="3">
        <v>0.2</v>
      </c>
    </row>
    <row r="1233" spans="2:13" x14ac:dyDescent="0.25">
      <c r="B1233" t="s">
        <v>13</v>
      </c>
      <c r="C1233" s="1" t="s">
        <v>14</v>
      </c>
      <c r="D1233" s="2">
        <v>44787</v>
      </c>
      <c r="E1233" s="5" t="s">
        <v>76</v>
      </c>
      <c r="F1233" s="5" t="s">
        <v>81</v>
      </c>
      <c r="G1233" s="5" t="s">
        <v>81</v>
      </c>
      <c r="H1233" t="s">
        <v>21</v>
      </c>
      <c r="I1233" s="4">
        <v>1200</v>
      </c>
      <c r="J1233" s="5">
        <v>1</v>
      </c>
      <c r="K1233" s="4">
        <f t="shared" si="30"/>
        <v>1200</v>
      </c>
      <c r="L1233" s="4">
        <f t="shared" si="31"/>
        <v>360</v>
      </c>
      <c r="M1233" s="3">
        <v>0.3</v>
      </c>
    </row>
    <row r="1234" spans="2:13" x14ac:dyDescent="0.25">
      <c r="B1234" t="s">
        <v>27</v>
      </c>
      <c r="C1234" s="1" t="s">
        <v>20</v>
      </c>
      <c r="D1234" s="2">
        <v>44787</v>
      </c>
      <c r="E1234" s="5" t="s">
        <v>76</v>
      </c>
      <c r="F1234" s="5" t="s">
        <v>81</v>
      </c>
      <c r="G1234" s="5" t="s">
        <v>81</v>
      </c>
      <c r="H1234" t="s">
        <v>19</v>
      </c>
      <c r="I1234" s="4">
        <v>500</v>
      </c>
      <c r="J1234" s="5">
        <v>3</v>
      </c>
      <c r="K1234" s="4">
        <f t="shared" si="30"/>
        <v>1500</v>
      </c>
      <c r="L1234" s="4">
        <f t="shared" si="31"/>
        <v>375</v>
      </c>
      <c r="M1234" s="3">
        <v>0.25</v>
      </c>
    </row>
    <row r="1235" spans="2:13" x14ac:dyDescent="0.25">
      <c r="B1235" t="s">
        <v>13</v>
      </c>
      <c r="C1235" s="1" t="s">
        <v>20</v>
      </c>
      <c r="D1235" s="2">
        <v>44787</v>
      </c>
      <c r="E1235" s="5" t="s">
        <v>76</v>
      </c>
      <c r="F1235" s="5" t="s">
        <v>79</v>
      </c>
      <c r="G1235" s="5" t="s">
        <v>80</v>
      </c>
      <c r="H1235" t="s">
        <v>35</v>
      </c>
      <c r="I1235" s="4">
        <v>4500</v>
      </c>
      <c r="J1235" s="5">
        <v>1</v>
      </c>
      <c r="K1235" s="4">
        <f t="shared" si="30"/>
        <v>4500</v>
      </c>
      <c r="L1235" s="4">
        <f t="shared" si="31"/>
        <v>1125</v>
      </c>
      <c r="M1235" s="3">
        <v>0.25</v>
      </c>
    </row>
    <row r="1236" spans="2:13" x14ac:dyDescent="0.25">
      <c r="B1236" t="s">
        <v>13</v>
      </c>
      <c r="C1236" s="1" t="s">
        <v>20</v>
      </c>
      <c r="D1236" s="2">
        <v>44794</v>
      </c>
      <c r="E1236" s="5" t="s">
        <v>76</v>
      </c>
      <c r="F1236" s="5" t="s">
        <v>81</v>
      </c>
      <c r="G1236" s="5" t="s">
        <v>81</v>
      </c>
      <c r="H1236" t="s">
        <v>32</v>
      </c>
      <c r="I1236" s="4">
        <v>3200</v>
      </c>
      <c r="J1236" s="5">
        <v>2</v>
      </c>
      <c r="K1236" s="4">
        <f t="shared" si="30"/>
        <v>6400</v>
      </c>
      <c r="L1236" s="4">
        <f t="shared" si="31"/>
        <v>1280</v>
      </c>
      <c r="M1236" s="3">
        <v>0.2</v>
      </c>
    </row>
    <row r="1237" spans="2:13" x14ac:dyDescent="0.25">
      <c r="B1237" t="s">
        <v>13</v>
      </c>
      <c r="C1237" s="1" t="s">
        <v>20</v>
      </c>
      <c r="D1237" s="2">
        <v>44794</v>
      </c>
      <c r="E1237" s="5" t="s">
        <v>76</v>
      </c>
      <c r="F1237" s="5" t="s">
        <v>81</v>
      </c>
      <c r="G1237" s="5" t="s">
        <v>81</v>
      </c>
      <c r="H1237" t="s">
        <v>28</v>
      </c>
      <c r="I1237" s="4">
        <v>1500</v>
      </c>
      <c r="J1237" s="5">
        <v>8</v>
      </c>
      <c r="K1237" s="4">
        <f t="shared" si="30"/>
        <v>12000</v>
      </c>
      <c r="L1237" s="4">
        <f t="shared" si="31"/>
        <v>4800</v>
      </c>
      <c r="M1237" s="3">
        <v>0.4</v>
      </c>
    </row>
    <row r="1238" spans="2:13" x14ac:dyDescent="0.25">
      <c r="B1238" t="s">
        <v>27</v>
      </c>
      <c r="C1238" s="1" t="s">
        <v>14</v>
      </c>
      <c r="D1238" s="2">
        <v>44794</v>
      </c>
      <c r="E1238" s="5" t="s">
        <v>76</v>
      </c>
      <c r="F1238" s="5" t="s">
        <v>81</v>
      </c>
      <c r="G1238" s="5" t="s">
        <v>81</v>
      </c>
      <c r="H1238" t="s">
        <v>18</v>
      </c>
      <c r="I1238" s="4">
        <v>8902</v>
      </c>
      <c r="J1238" s="5">
        <v>5</v>
      </c>
      <c r="K1238" s="4">
        <f t="shared" si="30"/>
        <v>44510</v>
      </c>
      <c r="L1238" s="4">
        <f t="shared" si="31"/>
        <v>15578.499999999998</v>
      </c>
      <c r="M1238" s="3">
        <v>0.35</v>
      </c>
    </row>
    <row r="1239" spans="2:13" x14ac:dyDescent="0.25">
      <c r="B1239" t="s">
        <v>13</v>
      </c>
      <c r="C1239" s="1" t="s">
        <v>20</v>
      </c>
      <c r="D1239" s="2">
        <v>44801</v>
      </c>
      <c r="E1239" s="5" t="s">
        <v>76</v>
      </c>
      <c r="F1239" s="5" t="s">
        <v>81</v>
      </c>
      <c r="G1239" s="5" t="s">
        <v>81</v>
      </c>
      <c r="H1239" t="s">
        <v>28</v>
      </c>
      <c r="I1239" s="4">
        <v>1500</v>
      </c>
      <c r="J1239" s="5">
        <v>1</v>
      </c>
      <c r="K1239" s="4">
        <f t="shared" si="30"/>
        <v>1500</v>
      </c>
      <c r="L1239" s="4">
        <f t="shared" si="31"/>
        <v>600</v>
      </c>
      <c r="M1239" s="3">
        <v>0.4</v>
      </c>
    </row>
    <row r="1240" spans="2:13" x14ac:dyDescent="0.25">
      <c r="B1240" t="s">
        <v>13</v>
      </c>
      <c r="C1240" s="1" t="s">
        <v>20</v>
      </c>
      <c r="D1240" s="2">
        <v>44801</v>
      </c>
      <c r="E1240" s="5" t="s">
        <v>76</v>
      </c>
      <c r="F1240" s="5" t="s">
        <v>81</v>
      </c>
      <c r="G1240" s="5" t="s">
        <v>81</v>
      </c>
      <c r="H1240" t="s">
        <v>31</v>
      </c>
      <c r="I1240" s="4">
        <v>5300</v>
      </c>
      <c r="J1240" s="5">
        <v>5</v>
      </c>
      <c r="K1240" s="4">
        <f t="shared" si="30"/>
        <v>26500</v>
      </c>
      <c r="L1240" s="4">
        <f t="shared" si="31"/>
        <v>7950</v>
      </c>
      <c r="M1240" s="3">
        <v>0.3</v>
      </c>
    </row>
    <row r="1241" spans="2:13" x14ac:dyDescent="0.25">
      <c r="B1241" t="s">
        <v>13</v>
      </c>
      <c r="C1241" s="1" t="s">
        <v>20</v>
      </c>
      <c r="D1241" s="2">
        <v>44801</v>
      </c>
      <c r="E1241" s="5" t="s">
        <v>76</v>
      </c>
      <c r="F1241" s="5" t="s">
        <v>81</v>
      </c>
      <c r="G1241" s="5" t="s">
        <v>81</v>
      </c>
      <c r="H1241" t="s">
        <v>29</v>
      </c>
      <c r="I1241" s="4">
        <v>5340</v>
      </c>
      <c r="J1241" s="5">
        <v>11</v>
      </c>
      <c r="K1241" s="4">
        <f t="shared" si="30"/>
        <v>58740</v>
      </c>
      <c r="L1241" s="4">
        <f t="shared" si="31"/>
        <v>17622</v>
      </c>
      <c r="M1241" s="3">
        <v>0.3</v>
      </c>
    </row>
    <row r="1242" spans="2:13" x14ac:dyDescent="0.25">
      <c r="B1242" t="s">
        <v>13</v>
      </c>
      <c r="C1242" s="1" t="s">
        <v>20</v>
      </c>
      <c r="D1242" s="2">
        <v>44808</v>
      </c>
      <c r="E1242" s="5" t="s">
        <v>76</v>
      </c>
      <c r="F1242" s="5" t="s">
        <v>81</v>
      </c>
      <c r="G1242" s="5" t="s">
        <v>81</v>
      </c>
      <c r="H1242" t="s">
        <v>31</v>
      </c>
      <c r="I1242" s="4">
        <v>5300</v>
      </c>
      <c r="J1242" s="5">
        <v>1</v>
      </c>
      <c r="K1242" s="4">
        <f t="shared" ref="K1242:K1305" si="32">I1242*J1242</f>
        <v>5300</v>
      </c>
      <c r="L1242" s="4">
        <f t="shared" ref="L1242:L1305" si="33">K1242*M1242</f>
        <v>1590</v>
      </c>
      <c r="M1242" s="3">
        <v>0.3</v>
      </c>
    </row>
    <row r="1243" spans="2:13" x14ac:dyDescent="0.25">
      <c r="B1243" t="s">
        <v>24</v>
      </c>
      <c r="C1243" s="1" t="s">
        <v>20</v>
      </c>
      <c r="D1243" s="2">
        <v>44808</v>
      </c>
      <c r="E1243" s="5" t="s">
        <v>76</v>
      </c>
      <c r="F1243" s="5" t="s">
        <v>81</v>
      </c>
      <c r="G1243" s="5" t="s">
        <v>81</v>
      </c>
      <c r="H1243" t="s">
        <v>35</v>
      </c>
      <c r="I1243" s="4">
        <v>4500</v>
      </c>
      <c r="J1243" s="5">
        <v>5</v>
      </c>
      <c r="K1243" s="4">
        <f t="shared" si="32"/>
        <v>22500</v>
      </c>
      <c r="L1243" s="4">
        <f t="shared" si="33"/>
        <v>5625</v>
      </c>
      <c r="M1243" s="3">
        <v>0.25</v>
      </c>
    </row>
    <row r="1244" spans="2:13" x14ac:dyDescent="0.25">
      <c r="B1244" t="s">
        <v>13</v>
      </c>
      <c r="C1244" s="1" t="s">
        <v>14</v>
      </c>
      <c r="D1244" s="2">
        <v>44808</v>
      </c>
      <c r="E1244" s="5" t="s">
        <v>76</v>
      </c>
      <c r="F1244" s="5" t="s">
        <v>81</v>
      </c>
      <c r="G1244" s="5" t="s">
        <v>81</v>
      </c>
      <c r="H1244" t="s">
        <v>18</v>
      </c>
      <c r="I1244" s="4">
        <v>8902</v>
      </c>
      <c r="J1244" s="5">
        <v>3</v>
      </c>
      <c r="K1244" s="4">
        <f t="shared" si="32"/>
        <v>26706</v>
      </c>
      <c r="L1244" s="4">
        <f t="shared" si="33"/>
        <v>9347.0999999999985</v>
      </c>
      <c r="M1244" s="3">
        <v>0.35</v>
      </c>
    </row>
    <row r="1245" spans="2:13" x14ac:dyDescent="0.25">
      <c r="B1245" t="s">
        <v>24</v>
      </c>
      <c r="C1245" s="1" t="s">
        <v>20</v>
      </c>
      <c r="D1245" s="2">
        <v>44815</v>
      </c>
      <c r="E1245" s="5" t="s">
        <v>76</v>
      </c>
      <c r="F1245" s="5" t="s">
        <v>81</v>
      </c>
      <c r="G1245" s="5" t="s">
        <v>81</v>
      </c>
      <c r="H1245" t="s">
        <v>32</v>
      </c>
      <c r="I1245" s="4">
        <v>3200</v>
      </c>
      <c r="J1245" s="5">
        <v>9</v>
      </c>
      <c r="K1245" s="4">
        <f t="shared" si="32"/>
        <v>28800</v>
      </c>
      <c r="L1245" s="4">
        <f t="shared" si="33"/>
        <v>5760</v>
      </c>
      <c r="M1245" s="3">
        <v>0.2</v>
      </c>
    </row>
    <row r="1246" spans="2:13" x14ac:dyDescent="0.25">
      <c r="B1246" t="s">
        <v>13</v>
      </c>
      <c r="C1246" s="1" t="s">
        <v>20</v>
      </c>
      <c r="D1246" s="2">
        <v>44815</v>
      </c>
      <c r="E1246" s="5" t="s">
        <v>76</v>
      </c>
      <c r="F1246" s="5" t="s">
        <v>81</v>
      </c>
      <c r="G1246" s="5" t="s">
        <v>81</v>
      </c>
      <c r="H1246" t="s">
        <v>29</v>
      </c>
      <c r="I1246" s="4">
        <v>5340</v>
      </c>
      <c r="J1246" s="5">
        <v>8</v>
      </c>
      <c r="K1246" s="4">
        <f t="shared" si="32"/>
        <v>42720</v>
      </c>
      <c r="L1246" s="4">
        <f t="shared" si="33"/>
        <v>12816</v>
      </c>
      <c r="M1246" s="3">
        <v>0.3</v>
      </c>
    </row>
    <row r="1247" spans="2:13" x14ac:dyDescent="0.25">
      <c r="B1247" t="s">
        <v>27</v>
      </c>
      <c r="C1247" s="1" t="s">
        <v>20</v>
      </c>
      <c r="D1247" s="2">
        <v>44815</v>
      </c>
      <c r="E1247" s="5" t="s">
        <v>76</v>
      </c>
      <c r="F1247" s="5" t="s">
        <v>81</v>
      </c>
      <c r="G1247" s="5" t="s">
        <v>81</v>
      </c>
      <c r="H1247" t="s">
        <v>18</v>
      </c>
      <c r="I1247" s="4">
        <v>8902</v>
      </c>
      <c r="J1247" s="5">
        <v>9</v>
      </c>
      <c r="K1247" s="4">
        <f t="shared" si="32"/>
        <v>80118</v>
      </c>
      <c r="L1247" s="4">
        <f t="shared" si="33"/>
        <v>28041.3</v>
      </c>
      <c r="M1247" s="3">
        <v>0.35</v>
      </c>
    </row>
    <row r="1248" spans="2:13" x14ac:dyDescent="0.25">
      <c r="B1248" t="s">
        <v>13</v>
      </c>
      <c r="C1248" s="1" t="s">
        <v>20</v>
      </c>
      <c r="D1248" s="2">
        <v>44822</v>
      </c>
      <c r="E1248" s="5" t="s">
        <v>76</v>
      </c>
      <c r="F1248" s="5" t="s">
        <v>81</v>
      </c>
      <c r="G1248" s="5" t="s">
        <v>81</v>
      </c>
      <c r="H1248" t="s">
        <v>33</v>
      </c>
      <c r="I1248" s="4">
        <v>4600</v>
      </c>
      <c r="J1248" s="5">
        <v>1</v>
      </c>
      <c r="K1248" s="4">
        <f t="shared" si="32"/>
        <v>4600</v>
      </c>
      <c r="L1248" s="4">
        <f t="shared" si="33"/>
        <v>1150</v>
      </c>
      <c r="M1248" s="3">
        <v>0.25</v>
      </c>
    </row>
    <row r="1249" spans="2:13" x14ac:dyDescent="0.25">
      <c r="B1249" t="s">
        <v>27</v>
      </c>
      <c r="C1249" s="1" t="s">
        <v>14</v>
      </c>
      <c r="D1249" s="2">
        <v>44822</v>
      </c>
      <c r="E1249" s="5" t="s">
        <v>76</v>
      </c>
      <c r="F1249" s="5" t="s">
        <v>81</v>
      </c>
      <c r="G1249" s="5" t="s">
        <v>81</v>
      </c>
      <c r="H1249" t="s">
        <v>28</v>
      </c>
      <c r="I1249" s="4">
        <v>1500</v>
      </c>
      <c r="J1249" s="5">
        <v>6</v>
      </c>
      <c r="K1249" s="4">
        <f t="shared" si="32"/>
        <v>9000</v>
      </c>
      <c r="L1249" s="4">
        <f t="shared" si="33"/>
        <v>3600</v>
      </c>
      <c r="M1249" s="3">
        <v>0.4</v>
      </c>
    </row>
    <row r="1250" spans="2:13" x14ac:dyDescent="0.25">
      <c r="B1250" t="s">
        <v>13</v>
      </c>
      <c r="C1250" s="1" t="s">
        <v>20</v>
      </c>
      <c r="D1250" s="2">
        <v>44822</v>
      </c>
      <c r="E1250" s="5" t="s">
        <v>76</v>
      </c>
      <c r="F1250" s="5" t="s">
        <v>81</v>
      </c>
      <c r="G1250" s="5" t="s">
        <v>81</v>
      </c>
      <c r="H1250" t="s">
        <v>35</v>
      </c>
      <c r="I1250" s="4">
        <v>4500</v>
      </c>
      <c r="J1250" s="5">
        <v>7</v>
      </c>
      <c r="K1250" s="4">
        <f t="shared" si="32"/>
        <v>31500</v>
      </c>
      <c r="L1250" s="4">
        <f t="shared" si="33"/>
        <v>7875</v>
      </c>
      <c r="M1250" s="3">
        <v>0.25</v>
      </c>
    </row>
    <row r="1251" spans="2:13" x14ac:dyDescent="0.25">
      <c r="B1251" t="s">
        <v>24</v>
      </c>
      <c r="C1251" s="1" t="s">
        <v>20</v>
      </c>
      <c r="D1251" s="2">
        <v>44829</v>
      </c>
      <c r="E1251" s="5" t="s">
        <v>76</v>
      </c>
      <c r="F1251" s="5" t="s">
        <v>81</v>
      </c>
      <c r="G1251" s="5" t="s">
        <v>81</v>
      </c>
      <c r="H1251" t="s">
        <v>25</v>
      </c>
      <c r="I1251" s="4">
        <v>300</v>
      </c>
      <c r="J1251" s="5">
        <v>3</v>
      </c>
      <c r="K1251" s="4">
        <f t="shared" si="32"/>
        <v>900</v>
      </c>
      <c r="L1251" s="4">
        <f t="shared" si="33"/>
        <v>135</v>
      </c>
      <c r="M1251" s="3">
        <v>0.15</v>
      </c>
    </row>
    <row r="1252" spans="2:13" x14ac:dyDescent="0.25">
      <c r="B1252" t="s">
        <v>24</v>
      </c>
      <c r="C1252" s="1" t="s">
        <v>14</v>
      </c>
      <c r="D1252" s="2">
        <v>44829</v>
      </c>
      <c r="E1252" s="5" t="s">
        <v>76</v>
      </c>
      <c r="F1252" s="5" t="s">
        <v>81</v>
      </c>
      <c r="G1252" s="5" t="s">
        <v>81</v>
      </c>
      <c r="H1252" t="s">
        <v>29</v>
      </c>
      <c r="I1252" s="4">
        <v>5340</v>
      </c>
      <c r="J1252" s="5">
        <v>5</v>
      </c>
      <c r="K1252" s="4">
        <f t="shared" si="32"/>
        <v>26700</v>
      </c>
      <c r="L1252" s="4">
        <f t="shared" si="33"/>
        <v>8010</v>
      </c>
      <c r="M1252" s="3">
        <v>0.3</v>
      </c>
    </row>
    <row r="1253" spans="2:13" x14ac:dyDescent="0.25">
      <c r="B1253" t="s">
        <v>22</v>
      </c>
      <c r="C1253" s="1" t="s">
        <v>20</v>
      </c>
      <c r="D1253" s="2">
        <v>44829</v>
      </c>
      <c r="E1253" s="5" t="s">
        <v>76</v>
      </c>
      <c r="F1253" s="5" t="s">
        <v>79</v>
      </c>
      <c r="G1253" s="5" t="s">
        <v>80</v>
      </c>
      <c r="H1253" t="s">
        <v>35</v>
      </c>
      <c r="I1253" s="4">
        <v>4500</v>
      </c>
      <c r="J1253" s="5">
        <v>11</v>
      </c>
      <c r="K1253" s="4">
        <f t="shared" si="32"/>
        <v>49500</v>
      </c>
      <c r="L1253" s="4">
        <f t="shared" si="33"/>
        <v>12375</v>
      </c>
      <c r="M1253" s="3">
        <v>0.25</v>
      </c>
    </row>
    <row r="1254" spans="2:13" x14ac:dyDescent="0.25">
      <c r="B1254" t="s">
        <v>27</v>
      </c>
      <c r="C1254" s="1" t="s">
        <v>20</v>
      </c>
      <c r="D1254" s="2">
        <v>44836</v>
      </c>
      <c r="E1254" s="5" t="s">
        <v>76</v>
      </c>
      <c r="F1254" s="5" t="s">
        <v>81</v>
      </c>
      <c r="G1254" s="5" t="s">
        <v>81</v>
      </c>
      <c r="H1254" t="s">
        <v>19</v>
      </c>
      <c r="I1254" s="4">
        <v>500</v>
      </c>
      <c r="J1254" s="5">
        <v>5</v>
      </c>
      <c r="K1254" s="4">
        <f t="shared" si="32"/>
        <v>2500</v>
      </c>
      <c r="L1254" s="4">
        <f t="shared" si="33"/>
        <v>625</v>
      </c>
      <c r="M1254" s="3">
        <v>0.25</v>
      </c>
    </row>
    <row r="1255" spans="2:13" x14ac:dyDescent="0.25">
      <c r="B1255" t="s">
        <v>13</v>
      </c>
      <c r="C1255" s="1" t="s">
        <v>14</v>
      </c>
      <c r="D1255" s="2">
        <v>44836</v>
      </c>
      <c r="E1255" s="5" t="s">
        <v>76</v>
      </c>
      <c r="F1255" s="5" t="s">
        <v>81</v>
      </c>
      <c r="G1255" s="5" t="s">
        <v>81</v>
      </c>
      <c r="H1255" t="s">
        <v>23</v>
      </c>
      <c r="I1255" s="4">
        <v>5130</v>
      </c>
      <c r="J1255" s="5">
        <v>4</v>
      </c>
      <c r="K1255" s="4">
        <f t="shared" si="32"/>
        <v>20520</v>
      </c>
      <c r="L1255" s="4">
        <f t="shared" si="33"/>
        <v>8208</v>
      </c>
      <c r="M1255" s="3">
        <v>0.4</v>
      </c>
    </row>
    <row r="1256" spans="2:13" x14ac:dyDescent="0.25">
      <c r="B1256" t="s">
        <v>13</v>
      </c>
      <c r="C1256" s="1" t="s">
        <v>20</v>
      </c>
      <c r="D1256" s="2">
        <v>44836</v>
      </c>
      <c r="E1256" s="5" t="s">
        <v>76</v>
      </c>
      <c r="F1256" s="5" t="s">
        <v>81</v>
      </c>
      <c r="G1256" s="5" t="s">
        <v>81</v>
      </c>
      <c r="H1256" t="s">
        <v>18</v>
      </c>
      <c r="I1256" s="4">
        <v>8902</v>
      </c>
      <c r="J1256" s="5">
        <v>8</v>
      </c>
      <c r="K1256" s="4">
        <f t="shared" si="32"/>
        <v>71216</v>
      </c>
      <c r="L1256" s="4">
        <f t="shared" si="33"/>
        <v>24925.599999999999</v>
      </c>
      <c r="M1256" s="3">
        <v>0.35</v>
      </c>
    </row>
    <row r="1257" spans="2:13" x14ac:dyDescent="0.25">
      <c r="B1257" t="s">
        <v>27</v>
      </c>
      <c r="C1257" s="1" t="s">
        <v>20</v>
      </c>
      <c r="D1257" s="2">
        <v>44843</v>
      </c>
      <c r="E1257" s="5" t="s">
        <v>76</v>
      </c>
      <c r="F1257" s="5" t="s">
        <v>81</v>
      </c>
      <c r="G1257" s="5" t="s">
        <v>81</v>
      </c>
      <c r="H1257" t="s">
        <v>21</v>
      </c>
      <c r="I1257" s="4">
        <v>1200</v>
      </c>
      <c r="J1257" s="5">
        <v>7</v>
      </c>
      <c r="K1257" s="4">
        <f t="shared" si="32"/>
        <v>8400</v>
      </c>
      <c r="L1257" s="4">
        <f t="shared" si="33"/>
        <v>2520</v>
      </c>
      <c r="M1257" s="3">
        <v>0.3</v>
      </c>
    </row>
    <row r="1258" spans="2:13" x14ac:dyDescent="0.25">
      <c r="B1258" t="s">
        <v>22</v>
      </c>
      <c r="C1258" s="1" t="s">
        <v>20</v>
      </c>
      <c r="D1258" s="2">
        <v>44843</v>
      </c>
      <c r="E1258" s="5" t="s">
        <v>76</v>
      </c>
      <c r="F1258" s="5" t="s">
        <v>81</v>
      </c>
      <c r="G1258" s="5" t="s">
        <v>81</v>
      </c>
      <c r="H1258" t="s">
        <v>32</v>
      </c>
      <c r="I1258" s="4">
        <v>3200</v>
      </c>
      <c r="J1258" s="5">
        <v>12</v>
      </c>
      <c r="K1258" s="4">
        <f t="shared" si="32"/>
        <v>38400</v>
      </c>
      <c r="L1258" s="4">
        <f t="shared" si="33"/>
        <v>7680</v>
      </c>
      <c r="M1258" s="3">
        <v>0.2</v>
      </c>
    </row>
    <row r="1259" spans="2:13" x14ac:dyDescent="0.25">
      <c r="B1259" t="s">
        <v>13</v>
      </c>
      <c r="C1259" s="1" t="s">
        <v>20</v>
      </c>
      <c r="D1259" s="2">
        <v>44843</v>
      </c>
      <c r="E1259" s="5" t="s">
        <v>76</v>
      </c>
      <c r="F1259" s="5" t="s">
        <v>81</v>
      </c>
      <c r="G1259" s="5" t="s">
        <v>81</v>
      </c>
      <c r="H1259" t="s">
        <v>29</v>
      </c>
      <c r="I1259" s="4">
        <v>5340</v>
      </c>
      <c r="J1259" s="5">
        <v>11</v>
      </c>
      <c r="K1259" s="4">
        <f t="shared" si="32"/>
        <v>58740</v>
      </c>
      <c r="L1259" s="4">
        <f t="shared" si="33"/>
        <v>17622</v>
      </c>
      <c r="M1259" s="3">
        <v>0.3</v>
      </c>
    </row>
    <row r="1260" spans="2:13" x14ac:dyDescent="0.25">
      <c r="B1260" t="s">
        <v>27</v>
      </c>
      <c r="C1260" s="1" t="s">
        <v>20</v>
      </c>
      <c r="D1260" s="2">
        <v>44850</v>
      </c>
      <c r="E1260" s="5" t="s">
        <v>76</v>
      </c>
      <c r="F1260" s="5" t="s">
        <v>81</v>
      </c>
      <c r="G1260" s="5" t="s">
        <v>81</v>
      </c>
      <c r="H1260" t="s">
        <v>19</v>
      </c>
      <c r="I1260" s="4">
        <v>500</v>
      </c>
      <c r="J1260" s="5">
        <v>5</v>
      </c>
      <c r="K1260" s="4">
        <f t="shared" si="32"/>
        <v>2500</v>
      </c>
      <c r="L1260" s="4">
        <f t="shared" si="33"/>
        <v>625</v>
      </c>
      <c r="M1260" s="3">
        <v>0.25</v>
      </c>
    </row>
    <row r="1261" spans="2:13" x14ac:dyDescent="0.25">
      <c r="B1261" t="s">
        <v>34</v>
      </c>
      <c r="C1261" s="1" t="s">
        <v>20</v>
      </c>
      <c r="D1261" s="2">
        <v>44850</v>
      </c>
      <c r="E1261" s="5" t="s">
        <v>76</v>
      </c>
      <c r="F1261" s="5" t="s">
        <v>81</v>
      </c>
      <c r="G1261" s="5" t="s">
        <v>81</v>
      </c>
      <c r="H1261" t="s">
        <v>32</v>
      </c>
      <c r="I1261" s="4">
        <v>3200</v>
      </c>
      <c r="J1261" s="5">
        <v>2</v>
      </c>
      <c r="K1261" s="4">
        <f t="shared" si="32"/>
        <v>6400</v>
      </c>
      <c r="L1261" s="4">
        <f t="shared" si="33"/>
        <v>1280</v>
      </c>
      <c r="M1261" s="3">
        <v>0.2</v>
      </c>
    </row>
    <row r="1262" spans="2:13" x14ac:dyDescent="0.25">
      <c r="B1262" t="s">
        <v>13</v>
      </c>
      <c r="C1262" s="1" t="s">
        <v>20</v>
      </c>
      <c r="D1262" s="2">
        <v>44850</v>
      </c>
      <c r="E1262" s="5" t="s">
        <v>76</v>
      </c>
      <c r="F1262" s="5" t="s">
        <v>81</v>
      </c>
      <c r="G1262" s="5" t="s">
        <v>81</v>
      </c>
      <c r="H1262" t="s">
        <v>29</v>
      </c>
      <c r="I1262" s="4">
        <v>5340</v>
      </c>
      <c r="J1262" s="5">
        <v>6</v>
      </c>
      <c r="K1262" s="4">
        <f t="shared" si="32"/>
        <v>32040</v>
      </c>
      <c r="L1262" s="4">
        <f t="shared" si="33"/>
        <v>9612</v>
      </c>
      <c r="M1262" s="3">
        <v>0.3</v>
      </c>
    </row>
    <row r="1263" spans="2:13" x14ac:dyDescent="0.25">
      <c r="B1263" t="s">
        <v>13</v>
      </c>
      <c r="C1263" s="1" t="s">
        <v>20</v>
      </c>
      <c r="D1263" s="2">
        <v>44857</v>
      </c>
      <c r="E1263" s="5" t="s">
        <v>76</v>
      </c>
      <c r="F1263" s="5" t="s">
        <v>81</v>
      </c>
      <c r="G1263" s="5" t="s">
        <v>81</v>
      </c>
      <c r="H1263" t="s">
        <v>25</v>
      </c>
      <c r="I1263" s="4">
        <v>300</v>
      </c>
      <c r="J1263" s="5">
        <v>6</v>
      </c>
      <c r="K1263" s="4">
        <f t="shared" si="32"/>
        <v>1800</v>
      </c>
      <c r="L1263" s="4">
        <f t="shared" si="33"/>
        <v>270</v>
      </c>
      <c r="M1263" s="3">
        <v>0.15</v>
      </c>
    </row>
    <row r="1264" spans="2:13" x14ac:dyDescent="0.25">
      <c r="B1264" t="s">
        <v>13</v>
      </c>
      <c r="C1264" s="1" t="s">
        <v>20</v>
      </c>
      <c r="D1264" s="2">
        <v>44857</v>
      </c>
      <c r="E1264" s="5" t="s">
        <v>76</v>
      </c>
      <c r="F1264" s="5" t="s">
        <v>81</v>
      </c>
      <c r="G1264" s="5" t="s">
        <v>81</v>
      </c>
      <c r="H1264" t="s">
        <v>23</v>
      </c>
      <c r="I1264" s="4">
        <v>5130</v>
      </c>
      <c r="J1264" s="5">
        <v>1</v>
      </c>
      <c r="K1264" s="4">
        <f t="shared" si="32"/>
        <v>5130</v>
      </c>
      <c r="L1264" s="4">
        <f t="shared" si="33"/>
        <v>2052</v>
      </c>
      <c r="M1264" s="3">
        <v>0.4</v>
      </c>
    </row>
    <row r="1265" spans="2:13" x14ac:dyDescent="0.25">
      <c r="B1265" t="s">
        <v>22</v>
      </c>
      <c r="C1265" s="1" t="s">
        <v>20</v>
      </c>
      <c r="D1265" s="2">
        <v>44857</v>
      </c>
      <c r="E1265" s="5" t="s">
        <v>76</v>
      </c>
      <c r="F1265" s="5" t="s">
        <v>81</v>
      </c>
      <c r="G1265" s="5" t="s">
        <v>81</v>
      </c>
      <c r="H1265" t="s">
        <v>32</v>
      </c>
      <c r="I1265" s="4">
        <v>3200</v>
      </c>
      <c r="J1265" s="5">
        <v>4</v>
      </c>
      <c r="K1265" s="4">
        <f t="shared" si="32"/>
        <v>12800</v>
      </c>
      <c r="L1265" s="4">
        <f t="shared" si="33"/>
        <v>2560</v>
      </c>
      <c r="M1265" s="3">
        <v>0.2</v>
      </c>
    </row>
    <row r="1266" spans="2:13" x14ac:dyDescent="0.25">
      <c r="B1266" t="s">
        <v>13</v>
      </c>
      <c r="C1266" s="1" t="s">
        <v>20</v>
      </c>
      <c r="D1266" s="2">
        <v>44864</v>
      </c>
      <c r="E1266" s="5" t="s">
        <v>76</v>
      </c>
      <c r="F1266" s="5" t="s">
        <v>81</v>
      </c>
      <c r="G1266" s="5" t="s">
        <v>81</v>
      </c>
      <c r="H1266" t="s">
        <v>23</v>
      </c>
      <c r="I1266" s="4">
        <v>5130</v>
      </c>
      <c r="J1266" s="5">
        <v>4</v>
      </c>
      <c r="K1266" s="4">
        <f t="shared" si="32"/>
        <v>20520</v>
      </c>
      <c r="L1266" s="4">
        <f t="shared" si="33"/>
        <v>8208</v>
      </c>
      <c r="M1266" s="3">
        <v>0.4</v>
      </c>
    </row>
    <row r="1267" spans="2:13" x14ac:dyDescent="0.25">
      <c r="B1267" t="s">
        <v>13</v>
      </c>
      <c r="C1267" s="1" t="s">
        <v>14</v>
      </c>
      <c r="D1267" s="2">
        <v>44864</v>
      </c>
      <c r="E1267" s="5" t="s">
        <v>76</v>
      </c>
      <c r="F1267" s="5" t="s">
        <v>81</v>
      </c>
      <c r="G1267" s="5" t="s">
        <v>81</v>
      </c>
      <c r="H1267" t="s">
        <v>33</v>
      </c>
      <c r="I1267" s="4">
        <v>4600</v>
      </c>
      <c r="J1267" s="5">
        <v>7</v>
      </c>
      <c r="K1267" s="4">
        <f t="shared" si="32"/>
        <v>32200</v>
      </c>
      <c r="L1267" s="4">
        <f t="shared" si="33"/>
        <v>8050</v>
      </c>
      <c r="M1267" s="3">
        <v>0.25</v>
      </c>
    </row>
    <row r="1268" spans="2:13" x14ac:dyDescent="0.25">
      <c r="B1268" t="s">
        <v>13</v>
      </c>
      <c r="C1268" s="1" t="s">
        <v>14</v>
      </c>
      <c r="D1268" s="2">
        <v>44864</v>
      </c>
      <c r="E1268" s="5" t="s">
        <v>76</v>
      </c>
      <c r="F1268" s="5" t="s">
        <v>81</v>
      </c>
      <c r="G1268" s="5" t="s">
        <v>81</v>
      </c>
      <c r="H1268" t="s">
        <v>33</v>
      </c>
      <c r="I1268" s="4">
        <v>4600</v>
      </c>
      <c r="J1268" s="5">
        <v>7</v>
      </c>
      <c r="K1268" s="4">
        <f t="shared" si="32"/>
        <v>32200</v>
      </c>
      <c r="L1268" s="4">
        <f t="shared" si="33"/>
        <v>8050</v>
      </c>
      <c r="M1268" s="3">
        <v>0.25</v>
      </c>
    </row>
    <row r="1269" spans="2:13" x14ac:dyDescent="0.25">
      <c r="B1269" t="s">
        <v>34</v>
      </c>
      <c r="C1269" s="1" t="s">
        <v>14</v>
      </c>
      <c r="D1269" s="2">
        <v>44871</v>
      </c>
      <c r="E1269" s="5" t="s">
        <v>76</v>
      </c>
      <c r="F1269" s="5" t="s">
        <v>81</v>
      </c>
      <c r="G1269" s="5" t="s">
        <v>81</v>
      </c>
      <c r="H1269" t="s">
        <v>25</v>
      </c>
      <c r="I1269" s="4">
        <v>300</v>
      </c>
      <c r="J1269" s="5">
        <v>8</v>
      </c>
      <c r="K1269" s="4">
        <f t="shared" si="32"/>
        <v>2400</v>
      </c>
      <c r="L1269" s="4">
        <f t="shared" si="33"/>
        <v>360</v>
      </c>
      <c r="M1269" s="3">
        <v>0.15</v>
      </c>
    </row>
    <row r="1270" spans="2:13" x14ac:dyDescent="0.25">
      <c r="B1270" t="s">
        <v>24</v>
      </c>
      <c r="C1270" s="1" t="s">
        <v>20</v>
      </c>
      <c r="D1270" s="2">
        <v>44871</v>
      </c>
      <c r="E1270" s="5" t="s">
        <v>76</v>
      </c>
      <c r="F1270" s="5" t="s">
        <v>81</v>
      </c>
      <c r="G1270" s="5" t="s">
        <v>81</v>
      </c>
      <c r="H1270" t="s">
        <v>33</v>
      </c>
      <c r="I1270" s="4">
        <v>4600</v>
      </c>
      <c r="J1270" s="5">
        <v>2</v>
      </c>
      <c r="K1270" s="4">
        <f t="shared" si="32"/>
        <v>9200</v>
      </c>
      <c r="L1270" s="4">
        <f t="shared" si="33"/>
        <v>2300</v>
      </c>
      <c r="M1270" s="3">
        <v>0.25</v>
      </c>
    </row>
    <row r="1271" spans="2:13" x14ac:dyDescent="0.25">
      <c r="B1271" t="s">
        <v>13</v>
      </c>
      <c r="C1271" s="1" t="s">
        <v>20</v>
      </c>
      <c r="D1271" s="2">
        <v>44871</v>
      </c>
      <c r="E1271" s="5" t="s">
        <v>76</v>
      </c>
      <c r="F1271" s="5" t="s">
        <v>81</v>
      </c>
      <c r="G1271" s="5" t="s">
        <v>81</v>
      </c>
      <c r="H1271" t="s">
        <v>28</v>
      </c>
      <c r="I1271" s="4">
        <v>1500</v>
      </c>
      <c r="J1271" s="5">
        <v>9</v>
      </c>
      <c r="K1271" s="4">
        <f t="shared" si="32"/>
        <v>13500</v>
      </c>
      <c r="L1271" s="4">
        <f t="shared" si="33"/>
        <v>5400</v>
      </c>
      <c r="M1271" s="3">
        <v>0.4</v>
      </c>
    </row>
    <row r="1272" spans="2:13" x14ac:dyDescent="0.25">
      <c r="B1272" t="s">
        <v>13</v>
      </c>
      <c r="C1272" s="1" t="s">
        <v>14</v>
      </c>
      <c r="D1272" s="2">
        <v>44878</v>
      </c>
      <c r="E1272" s="5" t="s">
        <v>76</v>
      </c>
      <c r="F1272" s="5" t="s">
        <v>81</v>
      </c>
      <c r="G1272" s="5" t="s">
        <v>81</v>
      </c>
      <c r="H1272" t="s">
        <v>33</v>
      </c>
      <c r="I1272" s="4">
        <v>4600</v>
      </c>
      <c r="J1272" s="5">
        <v>4</v>
      </c>
      <c r="K1272" s="4">
        <f t="shared" si="32"/>
        <v>18400</v>
      </c>
      <c r="L1272" s="4">
        <f t="shared" si="33"/>
        <v>4600</v>
      </c>
      <c r="M1272" s="3">
        <v>0.25</v>
      </c>
    </row>
    <row r="1273" spans="2:13" x14ac:dyDescent="0.25">
      <c r="B1273" t="s">
        <v>24</v>
      </c>
      <c r="C1273" s="1" t="s">
        <v>20</v>
      </c>
      <c r="D1273" s="2">
        <v>44878</v>
      </c>
      <c r="E1273" s="5" t="s">
        <v>76</v>
      </c>
      <c r="F1273" s="5" t="s">
        <v>81</v>
      </c>
      <c r="G1273" s="5" t="s">
        <v>81</v>
      </c>
      <c r="H1273" t="s">
        <v>32</v>
      </c>
      <c r="I1273" s="4">
        <v>3200</v>
      </c>
      <c r="J1273" s="5">
        <v>8</v>
      </c>
      <c r="K1273" s="4">
        <f t="shared" si="32"/>
        <v>25600</v>
      </c>
      <c r="L1273" s="4">
        <f t="shared" si="33"/>
        <v>5120</v>
      </c>
      <c r="M1273" s="3">
        <v>0.2</v>
      </c>
    </row>
    <row r="1274" spans="2:13" x14ac:dyDescent="0.25">
      <c r="B1274" t="s">
        <v>13</v>
      </c>
      <c r="C1274" s="1" t="s">
        <v>20</v>
      </c>
      <c r="D1274" s="2">
        <v>44878</v>
      </c>
      <c r="E1274" s="5" t="s">
        <v>76</v>
      </c>
      <c r="F1274" s="5" t="s">
        <v>81</v>
      </c>
      <c r="G1274" s="5" t="s">
        <v>81</v>
      </c>
      <c r="H1274" t="s">
        <v>18</v>
      </c>
      <c r="I1274" s="4">
        <v>8902</v>
      </c>
      <c r="J1274" s="5">
        <v>4</v>
      </c>
      <c r="K1274" s="4">
        <f t="shared" si="32"/>
        <v>35608</v>
      </c>
      <c r="L1274" s="4">
        <f t="shared" si="33"/>
        <v>12462.8</v>
      </c>
      <c r="M1274" s="3">
        <v>0.35</v>
      </c>
    </row>
    <row r="1275" spans="2:13" x14ac:dyDescent="0.25">
      <c r="B1275" t="s">
        <v>27</v>
      </c>
      <c r="C1275" s="1" t="s">
        <v>14</v>
      </c>
      <c r="D1275" s="2">
        <v>44885</v>
      </c>
      <c r="E1275" s="5" t="s">
        <v>76</v>
      </c>
      <c r="F1275" s="5" t="s">
        <v>81</v>
      </c>
      <c r="G1275" s="5" t="s">
        <v>81</v>
      </c>
      <c r="H1275" t="s">
        <v>25</v>
      </c>
      <c r="I1275" s="4">
        <v>300</v>
      </c>
      <c r="J1275" s="5">
        <v>7</v>
      </c>
      <c r="K1275" s="4">
        <f t="shared" si="32"/>
        <v>2100</v>
      </c>
      <c r="L1275" s="4">
        <f t="shared" si="33"/>
        <v>315</v>
      </c>
      <c r="M1275" s="3">
        <v>0.15</v>
      </c>
    </row>
    <row r="1276" spans="2:13" x14ac:dyDescent="0.25">
      <c r="B1276" t="s">
        <v>13</v>
      </c>
      <c r="C1276" s="1" t="s">
        <v>20</v>
      </c>
      <c r="D1276" s="2">
        <v>44885</v>
      </c>
      <c r="E1276" s="5" t="s">
        <v>76</v>
      </c>
      <c r="F1276" s="5" t="s">
        <v>81</v>
      </c>
      <c r="G1276" s="5" t="s">
        <v>81</v>
      </c>
      <c r="H1276" t="s">
        <v>28</v>
      </c>
      <c r="I1276" s="4">
        <v>1500</v>
      </c>
      <c r="J1276" s="5">
        <v>6</v>
      </c>
      <c r="K1276" s="4">
        <f t="shared" si="32"/>
        <v>9000</v>
      </c>
      <c r="L1276" s="4">
        <f t="shared" si="33"/>
        <v>3600</v>
      </c>
      <c r="M1276" s="3">
        <v>0.4</v>
      </c>
    </row>
    <row r="1277" spans="2:13" x14ac:dyDescent="0.25">
      <c r="B1277" t="s">
        <v>22</v>
      </c>
      <c r="C1277" s="1" t="s">
        <v>20</v>
      </c>
      <c r="D1277" s="2">
        <v>44885</v>
      </c>
      <c r="E1277" s="5" t="s">
        <v>76</v>
      </c>
      <c r="F1277" s="5" t="s">
        <v>81</v>
      </c>
      <c r="G1277" s="5" t="s">
        <v>81</v>
      </c>
      <c r="H1277" t="s">
        <v>35</v>
      </c>
      <c r="I1277" s="4">
        <v>4500</v>
      </c>
      <c r="J1277" s="5">
        <v>4</v>
      </c>
      <c r="K1277" s="4">
        <f t="shared" si="32"/>
        <v>18000</v>
      </c>
      <c r="L1277" s="4">
        <f t="shared" si="33"/>
        <v>4500</v>
      </c>
      <c r="M1277" s="3">
        <v>0.25</v>
      </c>
    </row>
    <row r="1278" spans="2:13" x14ac:dyDescent="0.25">
      <c r="B1278" t="s">
        <v>22</v>
      </c>
      <c r="C1278" s="1" t="s">
        <v>20</v>
      </c>
      <c r="D1278" s="2">
        <v>44892</v>
      </c>
      <c r="E1278" s="5" t="s">
        <v>76</v>
      </c>
      <c r="F1278" s="5" t="s">
        <v>81</v>
      </c>
      <c r="G1278" s="5" t="s">
        <v>81</v>
      </c>
      <c r="H1278" t="s">
        <v>19</v>
      </c>
      <c r="I1278" s="4">
        <v>500</v>
      </c>
      <c r="J1278" s="5">
        <v>7</v>
      </c>
      <c r="K1278" s="4">
        <f t="shared" si="32"/>
        <v>3500</v>
      </c>
      <c r="L1278" s="4">
        <f t="shared" si="33"/>
        <v>875</v>
      </c>
      <c r="M1278" s="3">
        <v>0.25</v>
      </c>
    </row>
    <row r="1279" spans="2:13" x14ac:dyDescent="0.25">
      <c r="B1279" t="s">
        <v>34</v>
      </c>
      <c r="C1279" s="1" t="s">
        <v>20</v>
      </c>
      <c r="D1279" s="2">
        <v>44892</v>
      </c>
      <c r="E1279" s="5" t="s">
        <v>76</v>
      </c>
      <c r="F1279" s="5" t="s">
        <v>81</v>
      </c>
      <c r="G1279" s="5" t="s">
        <v>81</v>
      </c>
      <c r="H1279" t="s">
        <v>28</v>
      </c>
      <c r="I1279" s="4">
        <v>1500</v>
      </c>
      <c r="J1279" s="5">
        <v>11</v>
      </c>
      <c r="K1279" s="4">
        <f t="shared" si="32"/>
        <v>16500</v>
      </c>
      <c r="L1279" s="4">
        <f t="shared" si="33"/>
        <v>6600</v>
      </c>
      <c r="M1279" s="3">
        <v>0.4</v>
      </c>
    </row>
    <row r="1280" spans="2:13" x14ac:dyDescent="0.25">
      <c r="B1280" t="s">
        <v>24</v>
      </c>
      <c r="C1280" s="1" t="s">
        <v>20</v>
      </c>
      <c r="D1280" s="2">
        <v>44892</v>
      </c>
      <c r="E1280" s="5" t="s">
        <v>76</v>
      </c>
      <c r="F1280" s="5" t="s">
        <v>81</v>
      </c>
      <c r="G1280" s="5" t="s">
        <v>81</v>
      </c>
      <c r="H1280" t="s">
        <v>31</v>
      </c>
      <c r="I1280" s="4">
        <v>5300</v>
      </c>
      <c r="J1280" s="5">
        <v>4</v>
      </c>
      <c r="K1280" s="4">
        <f t="shared" si="32"/>
        <v>21200</v>
      </c>
      <c r="L1280" s="4">
        <f t="shared" si="33"/>
        <v>6360</v>
      </c>
      <c r="M1280" s="3">
        <v>0.3</v>
      </c>
    </row>
    <row r="1281" spans="2:13" x14ac:dyDescent="0.25">
      <c r="B1281" t="s">
        <v>13</v>
      </c>
      <c r="C1281" s="1" t="s">
        <v>20</v>
      </c>
      <c r="D1281" s="2">
        <v>44899</v>
      </c>
      <c r="E1281" s="5" t="s">
        <v>76</v>
      </c>
      <c r="F1281" s="5" t="s">
        <v>81</v>
      </c>
      <c r="G1281" s="5" t="s">
        <v>81</v>
      </c>
      <c r="H1281" t="s">
        <v>25</v>
      </c>
      <c r="I1281" s="4">
        <v>300</v>
      </c>
      <c r="J1281" s="5">
        <v>5</v>
      </c>
      <c r="K1281" s="4">
        <f t="shared" si="32"/>
        <v>1500</v>
      </c>
      <c r="L1281" s="4">
        <f t="shared" si="33"/>
        <v>225</v>
      </c>
      <c r="M1281" s="3">
        <v>0.15</v>
      </c>
    </row>
    <row r="1282" spans="2:13" x14ac:dyDescent="0.25">
      <c r="B1282" t="s">
        <v>13</v>
      </c>
      <c r="C1282" s="1" t="s">
        <v>20</v>
      </c>
      <c r="D1282" s="2">
        <v>44899</v>
      </c>
      <c r="E1282" s="5" t="s">
        <v>76</v>
      </c>
      <c r="F1282" s="5" t="s">
        <v>81</v>
      </c>
      <c r="G1282" s="5" t="s">
        <v>81</v>
      </c>
      <c r="H1282" t="s">
        <v>30</v>
      </c>
      <c r="I1282" s="4">
        <v>3400</v>
      </c>
      <c r="J1282" s="5">
        <v>6</v>
      </c>
      <c r="K1282" s="4">
        <f t="shared" si="32"/>
        <v>20400</v>
      </c>
      <c r="L1282" s="4">
        <f t="shared" si="33"/>
        <v>7140</v>
      </c>
      <c r="M1282" s="3">
        <v>0.35</v>
      </c>
    </row>
    <row r="1283" spans="2:13" x14ac:dyDescent="0.25">
      <c r="B1283" t="s">
        <v>27</v>
      </c>
      <c r="C1283" s="1" t="s">
        <v>14</v>
      </c>
      <c r="D1283" s="2">
        <v>44899</v>
      </c>
      <c r="E1283" s="5" t="s">
        <v>76</v>
      </c>
      <c r="F1283" s="5" t="s">
        <v>81</v>
      </c>
      <c r="G1283" s="5" t="s">
        <v>81</v>
      </c>
      <c r="H1283" t="s">
        <v>35</v>
      </c>
      <c r="I1283" s="4">
        <v>4500</v>
      </c>
      <c r="J1283" s="5">
        <v>10</v>
      </c>
      <c r="K1283" s="4">
        <f t="shared" si="32"/>
        <v>45000</v>
      </c>
      <c r="L1283" s="4">
        <f t="shared" si="33"/>
        <v>11250</v>
      </c>
      <c r="M1283" s="3">
        <v>0.25</v>
      </c>
    </row>
    <row r="1284" spans="2:13" x14ac:dyDescent="0.25">
      <c r="B1284" t="s">
        <v>24</v>
      </c>
      <c r="C1284" s="1" t="s">
        <v>20</v>
      </c>
      <c r="D1284" s="2">
        <v>44906</v>
      </c>
      <c r="E1284" s="5" t="s">
        <v>76</v>
      </c>
      <c r="F1284" s="5" t="s">
        <v>81</v>
      </c>
      <c r="G1284" s="5" t="s">
        <v>81</v>
      </c>
      <c r="H1284" t="s">
        <v>28</v>
      </c>
      <c r="I1284" s="4">
        <v>1500</v>
      </c>
      <c r="J1284" s="5">
        <v>3</v>
      </c>
      <c r="K1284" s="4">
        <f t="shared" si="32"/>
        <v>4500</v>
      </c>
      <c r="L1284" s="4">
        <f t="shared" si="33"/>
        <v>1800</v>
      </c>
      <c r="M1284" s="3">
        <v>0.4</v>
      </c>
    </row>
    <row r="1285" spans="2:13" x14ac:dyDescent="0.25">
      <c r="B1285" t="s">
        <v>13</v>
      </c>
      <c r="C1285" s="1" t="s">
        <v>14</v>
      </c>
      <c r="D1285" s="2">
        <v>44906</v>
      </c>
      <c r="E1285" s="5" t="s">
        <v>76</v>
      </c>
      <c r="F1285" s="5" t="s">
        <v>81</v>
      </c>
      <c r="G1285" s="5" t="s">
        <v>81</v>
      </c>
      <c r="H1285" t="s">
        <v>33</v>
      </c>
      <c r="I1285" s="4">
        <v>4600</v>
      </c>
      <c r="J1285" s="5">
        <v>1</v>
      </c>
      <c r="K1285" s="4">
        <f t="shared" si="32"/>
        <v>4600</v>
      </c>
      <c r="L1285" s="4">
        <f t="shared" si="33"/>
        <v>1150</v>
      </c>
      <c r="M1285" s="3">
        <v>0.25</v>
      </c>
    </row>
    <row r="1286" spans="2:13" x14ac:dyDescent="0.25">
      <c r="B1286" t="s">
        <v>13</v>
      </c>
      <c r="C1286" s="1" t="s">
        <v>14</v>
      </c>
      <c r="D1286" s="2">
        <v>44906</v>
      </c>
      <c r="E1286" s="5" t="s">
        <v>76</v>
      </c>
      <c r="F1286" s="5" t="s">
        <v>81</v>
      </c>
      <c r="G1286" s="5" t="s">
        <v>81</v>
      </c>
      <c r="H1286" t="s">
        <v>30</v>
      </c>
      <c r="I1286" s="4">
        <v>3400</v>
      </c>
      <c r="J1286" s="5">
        <v>11</v>
      </c>
      <c r="K1286" s="4">
        <f t="shared" si="32"/>
        <v>37400</v>
      </c>
      <c r="L1286" s="4">
        <f t="shared" si="33"/>
        <v>13090</v>
      </c>
      <c r="M1286" s="3">
        <v>0.35</v>
      </c>
    </row>
    <row r="1287" spans="2:13" x14ac:dyDescent="0.25">
      <c r="B1287" t="s">
        <v>22</v>
      </c>
      <c r="C1287" s="1" t="s">
        <v>20</v>
      </c>
      <c r="D1287" s="2">
        <v>44913</v>
      </c>
      <c r="E1287" s="5" t="s">
        <v>76</v>
      </c>
      <c r="F1287" s="5" t="s">
        <v>81</v>
      </c>
      <c r="G1287" s="5" t="s">
        <v>81</v>
      </c>
      <c r="H1287" t="s">
        <v>29</v>
      </c>
      <c r="I1287" s="4">
        <v>5340</v>
      </c>
      <c r="J1287" s="5">
        <v>5</v>
      </c>
      <c r="K1287" s="4">
        <f t="shared" si="32"/>
        <v>26700</v>
      </c>
      <c r="L1287" s="4">
        <f t="shared" si="33"/>
        <v>8010</v>
      </c>
      <c r="M1287" s="3">
        <v>0.3</v>
      </c>
    </row>
    <row r="1288" spans="2:13" x14ac:dyDescent="0.25">
      <c r="B1288" t="s">
        <v>27</v>
      </c>
      <c r="C1288" s="1" t="s">
        <v>14</v>
      </c>
      <c r="D1288" s="2">
        <v>44913</v>
      </c>
      <c r="E1288" s="5" t="s">
        <v>76</v>
      </c>
      <c r="F1288" s="5" t="s">
        <v>81</v>
      </c>
      <c r="G1288" s="5" t="s">
        <v>81</v>
      </c>
      <c r="H1288" t="s">
        <v>35</v>
      </c>
      <c r="I1288" s="4">
        <v>4500</v>
      </c>
      <c r="J1288" s="5">
        <v>12</v>
      </c>
      <c r="K1288" s="4">
        <f t="shared" si="32"/>
        <v>54000</v>
      </c>
      <c r="L1288" s="4">
        <f t="shared" si="33"/>
        <v>13500</v>
      </c>
      <c r="M1288" s="3">
        <v>0.25</v>
      </c>
    </row>
    <row r="1289" spans="2:13" x14ac:dyDescent="0.25">
      <c r="B1289" t="s">
        <v>13</v>
      </c>
      <c r="C1289" s="1" t="s">
        <v>20</v>
      </c>
      <c r="D1289" s="2">
        <v>44913</v>
      </c>
      <c r="E1289" s="5" t="s">
        <v>76</v>
      </c>
      <c r="F1289" s="5" t="s">
        <v>81</v>
      </c>
      <c r="G1289" s="5" t="s">
        <v>81</v>
      </c>
      <c r="H1289" t="s">
        <v>31</v>
      </c>
      <c r="I1289" s="4">
        <v>5300</v>
      </c>
      <c r="J1289" s="5">
        <v>12</v>
      </c>
      <c r="K1289" s="4">
        <f t="shared" si="32"/>
        <v>63600</v>
      </c>
      <c r="L1289" s="4">
        <f t="shared" si="33"/>
        <v>19080</v>
      </c>
      <c r="M1289" s="3">
        <v>0.3</v>
      </c>
    </row>
    <row r="1290" spans="2:13" x14ac:dyDescent="0.25">
      <c r="B1290" t="s">
        <v>13</v>
      </c>
      <c r="C1290" s="1" t="s">
        <v>20</v>
      </c>
      <c r="D1290" s="2">
        <v>44920</v>
      </c>
      <c r="E1290" s="5" t="s">
        <v>76</v>
      </c>
      <c r="F1290" s="5" t="s">
        <v>79</v>
      </c>
      <c r="G1290" s="5" t="s">
        <v>80</v>
      </c>
      <c r="H1290" t="s">
        <v>28</v>
      </c>
      <c r="I1290" s="4">
        <v>1500</v>
      </c>
      <c r="J1290" s="5">
        <v>1</v>
      </c>
      <c r="K1290" s="4">
        <f t="shared" si="32"/>
        <v>1500</v>
      </c>
      <c r="L1290" s="4">
        <f t="shared" si="33"/>
        <v>600</v>
      </c>
      <c r="M1290" s="3">
        <v>0.4</v>
      </c>
    </row>
    <row r="1291" spans="2:13" x14ac:dyDescent="0.25">
      <c r="B1291" t="s">
        <v>27</v>
      </c>
      <c r="C1291" s="1" t="s">
        <v>14</v>
      </c>
      <c r="D1291" s="2">
        <v>44920</v>
      </c>
      <c r="E1291" s="5" t="s">
        <v>76</v>
      </c>
      <c r="F1291" s="5" t="s">
        <v>81</v>
      </c>
      <c r="G1291" s="5" t="s">
        <v>81</v>
      </c>
      <c r="H1291" t="s">
        <v>26</v>
      </c>
      <c r="I1291" s="4">
        <v>1700</v>
      </c>
      <c r="J1291" s="5">
        <v>4</v>
      </c>
      <c r="K1291" s="4">
        <f t="shared" si="32"/>
        <v>6800</v>
      </c>
      <c r="L1291" s="4">
        <f t="shared" si="33"/>
        <v>3400</v>
      </c>
      <c r="M1291" s="3">
        <v>0.5</v>
      </c>
    </row>
    <row r="1292" spans="2:13" x14ac:dyDescent="0.25">
      <c r="B1292" t="s">
        <v>27</v>
      </c>
      <c r="C1292" s="1" t="s">
        <v>20</v>
      </c>
      <c r="D1292" s="2">
        <v>44920</v>
      </c>
      <c r="E1292" s="5" t="s">
        <v>76</v>
      </c>
      <c r="F1292" s="5" t="s">
        <v>81</v>
      </c>
      <c r="G1292" s="5" t="s">
        <v>81</v>
      </c>
      <c r="H1292" t="s">
        <v>29</v>
      </c>
      <c r="I1292" s="4">
        <v>5340</v>
      </c>
      <c r="J1292" s="5">
        <v>12</v>
      </c>
      <c r="K1292" s="4">
        <f t="shared" si="32"/>
        <v>64080</v>
      </c>
      <c r="L1292" s="4">
        <f t="shared" si="33"/>
        <v>19224</v>
      </c>
      <c r="M1292" s="3">
        <v>0.3</v>
      </c>
    </row>
    <row r="1293" spans="2:13" x14ac:dyDescent="0.25">
      <c r="B1293" t="s">
        <v>24</v>
      </c>
      <c r="C1293" s="1" t="s">
        <v>14</v>
      </c>
      <c r="D1293" s="2">
        <v>44927</v>
      </c>
      <c r="E1293" s="5" t="s">
        <v>76</v>
      </c>
      <c r="F1293" s="5" t="s">
        <v>81</v>
      </c>
      <c r="G1293" s="5" t="s">
        <v>81</v>
      </c>
      <c r="H1293" t="s">
        <v>23</v>
      </c>
      <c r="I1293" s="4">
        <v>5130</v>
      </c>
      <c r="J1293" s="5">
        <v>9</v>
      </c>
      <c r="K1293" s="4">
        <f t="shared" si="32"/>
        <v>46170</v>
      </c>
      <c r="L1293" s="4">
        <f t="shared" si="33"/>
        <v>18468</v>
      </c>
      <c r="M1293" s="3">
        <v>0.4</v>
      </c>
    </row>
    <row r="1294" spans="2:13" x14ac:dyDescent="0.25">
      <c r="B1294" t="s">
        <v>24</v>
      </c>
      <c r="C1294" s="1" t="s">
        <v>20</v>
      </c>
      <c r="D1294" s="2">
        <v>44927</v>
      </c>
      <c r="E1294" s="5" t="s">
        <v>76</v>
      </c>
      <c r="F1294" s="5" t="s">
        <v>81</v>
      </c>
      <c r="G1294" s="5" t="s">
        <v>81</v>
      </c>
      <c r="H1294" t="s">
        <v>29</v>
      </c>
      <c r="I1294" s="4">
        <v>5340</v>
      </c>
      <c r="J1294" s="5">
        <v>9</v>
      </c>
      <c r="K1294" s="4">
        <f t="shared" si="32"/>
        <v>48060</v>
      </c>
      <c r="L1294" s="4">
        <f t="shared" si="33"/>
        <v>14418</v>
      </c>
      <c r="M1294" s="3">
        <v>0.3</v>
      </c>
    </row>
    <row r="1295" spans="2:13" x14ac:dyDescent="0.25">
      <c r="B1295" t="s">
        <v>34</v>
      </c>
      <c r="C1295" s="1" t="s">
        <v>20</v>
      </c>
      <c r="D1295" s="2">
        <v>44927</v>
      </c>
      <c r="E1295" s="5" t="s">
        <v>76</v>
      </c>
      <c r="F1295" s="5" t="s">
        <v>81</v>
      </c>
      <c r="G1295" s="5" t="s">
        <v>81</v>
      </c>
      <c r="H1295" t="s">
        <v>23</v>
      </c>
      <c r="I1295" s="4">
        <v>5130</v>
      </c>
      <c r="J1295" s="5">
        <v>11</v>
      </c>
      <c r="K1295" s="4">
        <f t="shared" si="32"/>
        <v>56430</v>
      </c>
      <c r="L1295" s="4">
        <f t="shared" si="33"/>
        <v>22572</v>
      </c>
      <c r="M1295" s="3">
        <v>0.4</v>
      </c>
    </row>
    <row r="1296" spans="2:13" x14ac:dyDescent="0.25">
      <c r="B1296" t="s">
        <v>13</v>
      </c>
      <c r="C1296" s="1" t="s">
        <v>14</v>
      </c>
      <c r="D1296" s="2">
        <v>44934</v>
      </c>
      <c r="E1296" s="5" t="s">
        <v>76</v>
      </c>
      <c r="F1296" s="5" t="s">
        <v>81</v>
      </c>
      <c r="G1296" s="5" t="s">
        <v>81</v>
      </c>
      <c r="H1296" t="s">
        <v>30</v>
      </c>
      <c r="I1296" s="4">
        <v>3400</v>
      </c>
      <c r="J1296" s="5">
        <v>7</v>
      </c>
      <c r="K1296" s="4">
        <f t="shared" si="32"/>
        <v>23800</v>
      </c>
      <c r="L1296" s="4">
        <f t="shared" si="33"/>
        <v>8330</v>
      </c>
      <c r="M1296" s="3">
        <v>0.35</v>
      </c>
    </row>
    <row r="1297" spans="2:13" x14ac:dyDescent="0.25">
      <c r="B1297" t="s">
        <v>22</v>
      </c>
      <c r="C1297" s="1" t="s">
        <v>20</v>
      </c>
      <c r="D1297" s="2">
        <v>44934</v>
      </c>
      <c r="E1297" s="5" t="s">
        <v>76</v>
      </c>
      <c r="F1297" s="5" t="s">
        <v>81</v>
      </c>
      <c r="G1297" s="5" t="s">
        <v>81</v>
      </c>
      <c r="H1297" t="s">
        <v>31</v>
      </c>
      <c r="I1297" s="4">
        <v>5300</v>
      </c>
      <c r="J1297" s="5">
        <v>7</v>
      </c>
      <c r="K1297" s="4">
        <f t="shared" si="32"/>
        <v>37100</v>
      </c>
      <c r="L1297" s="4">
        <f t="shared" si="33"/>
        <v>11130</v>
      </c>
      <c r="M1297" s="3">
        <v>0.3</v>
      </c>
    </row>
    <row r="1298" spans="2:13" x14ac:dyDescent="0.25">
      <c r="B1298" t="s">
        <v>27</v>
      </c>
      <c r="C1298" s="1" t="s">
        <v>14</v>
      </c>
      <c r="D1298" s="2">
        <v>44934</v>
      </c>
      <c r="E1298" s="5" t="s">
        <v>76</v>
      </c>
      <c r="F1298" s="5" t="s">
        <v>81</v>
      </c>
      <c r="G1298" s="5" t="s">
        <v>81</v>
      </c>
      <c r="H1298" t="s">
        <v>35</v>
      </c>
      <c r="I1298" s="4">
        <v>4500</v>
      </c>
      <c r="J1298" s="5">
        <v>11</v>
      </c>
      <c r="K1298" s="4">
        <f t="shared" si="32"/>
        <v>49500</v>
      </c>
      <c r="L1298" s="4">
        <f t="shared" si="33"/>
        <v>12375</v>
      </c>
      <c r="M1298" s="3">
        <v>0.25</v>
      </c>
    </row>
    <row r="1299" spans="2:13" x14ac:dyDescent="0.25">
      <c r="B1299" t="s">
        <v>13</v>
      </c>
      <c r="C1299" s="1" t="s">
        <v>20</v>
      </c>
      <c r="D1299" s="2">
        <v>44941</v>
      </c>
      <c r="E1299" s="5" t="s">
        <v>76</v>
      </c>
      <c r="F1299" s="5" t="s">
        <v>81</v>
      </c>
      <c r="G1299" s="5" t="s">
        <v>81</v>
      </c>
      <c r="H1299" t="s">
        <v>28</v>
      </c>
      <c r="I1299" s="4">
        <v>1500</v>
      </c>
      <c r="J1299" s="5">
        <v>6</v>
      </c>
      <c r="K1299" s="4">
        <f t="shared" si="32"/>
        <v>9000</v>
      </c>
      <c r="L1299" s="4">
        <f t="shared" si="33"/>
        <v>3600</v>
      </c>
      <c r="M1299" s="3">
        <v>0.4</v>
      </c>
    </row>
    <row r="1300" spans="2:13" x14ac:dyDescent="0.25">
      <c r="B1300" t="s">
        <v>27</v>
      </c>
      <c r="C1300" s="1" t="s">
        <v>20</v>
      </c>
      <c r="D1300" s="2">
        <v>44941</v>
      </c>
      <c r="E1300" s="5" t="s">
        <v>76</v>
      </c>
      <c r="F1300" s="5" t="s">
        <v>81</v>
      </c>
      <c r="G1300" s="5" t="s">
        <v>81</v>
      </c>
      <c r="H1300" t="s">
        <v>30</v>
      </c>
      <c r="I1300" s="4">
        <v>3400</v>
      </c>
      <c r="J1300" s="5">
        <v>10</v>
      </c>
      <c r="K1300" s="4">
        <f t="shared" si="32"/>
        <v>34000</v>
      </c>
      <c r="L1300" s="4">
        <f t="shared" si="33"/>
        <v>11900</v>
      </c>
      <c r="M1300" s="3">
        <v>0.35</v>
      </c>
    </row>
    <row r="1301" spans="2:13" x14ac:dyDescent="0.25">
      <c r="B1301" t="s">
        <v>27</v>
      </c>
      <c r="C1301" s="1" t="s">
        <v>20</v>
      </c>
      <c r="D1301" s="2">
        <v>44941</v>
      </c>
      <c r="E1301" s="5" t="s">
        <v>76</v>
      </c>
      <c r="F1301" s="5" t="s">
        <v>81</v>
      </c>
      <c r="G1301" s="5" t="s">
        <v>81</v>
      </c>
      <c r="H1301" t="s">
        <v>31</v>
      </c>
      <c r="I1301" s="4">
        <v>5300</v>
      </c>
      <c r="J1301" s="5">
        <v>7</v>
      </c>
      <c r="K1301" s="4">
        <f t="shared" si="32"/>
        <v>37100</v>
      </c>
      <c r="L1301" s="4">
        <f t="shared" si="33"/>
        <v>11130</v>
      </c>
      <c r="M1301" s="3">
        <v>0.3</v>
      </c>
    </row>
    <row r="1302" spans="2:13" x14ac:dyDescent="0.25">
      <c r="B1302" t="s">
        <v>27</v>
      </c>
      <c r="C1302" s="1" t="s">
        <v>20</v>
      </c>
      <c r="D1302" s="2">
        <v>44948</v>
      </c>
      <c r="E1302" s="5" t="s">
        <v>76</v>
      </c>
      <c r="F1302" s="5" t="s">
        <v>81</v>
      </c>
      <c r="G1302" s="5" t="s">
        <v>81</v>
      </c>
      <c r="H1302" t="s">
        <v>26</v>
      </c>
      <c r="I1302" s="4">
        <v>1700</v>
      </c>
      <c r="J1302" s="5">
        <v>4</v>
      </c>
      <c r="K1302" s="4">
        <f t="shared" si="32"/>
        <v>6800</v>
      </c>
      <c r="L1302" s="4">
        <f t="shared" si="33"/>
        <v>3400</v>
      </c>
      <c r="M1302" s="3">
        <v>0.5</v>
      </c>
    </row>
    <row r="1303" spans="2:13" x14ac:dyDescent="0.25">
      <c r="B1303" t="s">
        <v>24</v>
      </c>
      <c r="C1303" s="1" t="s">
        <v>20</v>
      </c>
      <c r="D1303" s="2">
        <v>44948</v>
      </c>
      <c r="E1303" s="5" t="s">
        <v>76</v>
      </c>
      <c r="F1303" s="5" t="s">
        <v>81</v>
      </c>
      <c r="G1303" s="5" t="s">
        <v>81</v>
      </c>
      <c r="H1303" t="s">
        <v>33</v>
      </c>
      <c r="I1303" s="4">
        <v>4600</v>
      </c>
      <c r="J1303" s="5">
        <v>2</v>
      </c>
      <c r="K1303" s="4">
        <f t="shared" si="32"/>
        <v>9200</v>
      </c>
      <c r="L1303" s="4">
        <f t="shared" si="33"/>
        <v>2300</v>
      </c>
      <c r="M1303" s="3">
        <v>0.25</v>
      </c>
    </row>
    <row r="1304" spans="2:13" x14ac:dyDescent="0.25">
      <c r="B1304" t="s">
        <v>22</v>
      </c>
      <c r="C1304" s="1" t="s">
        <v>20</v>
      </c>
      <c r="D1304" s="2">
        <v>44948</v>
      </c>
      <c r="E1304" s="5" t="s">
        <v>76</v>
      </c>
      <c r="F1304" s="5" t="s">
        <v>81</v>
      </c>
      <c r="G1304" s="5" t="s">
        <v>81</v>
      </c>
      <c r="H1304" t="s">
        <v>28</v>
      </c>
      <c r="I1304" s="4">
        <v>1500</v>
      </c>
      <c r="J1304" s="5">
        <v>7</v>
      </c>
      <c r="K1304" s="4">
        <f t="shared" si="32"/>
        <v>10500</v>
      </c>
      <c r="L1304" s="4">
        <f t="shared" si="33"/>
        <v>4200</v>
      </c>
      <c r="M1304" s="3">
        <v>0.4</v>
      </c>
    </row>
    <row r="1305" spans="2:13" x14ac:dyDescent="0.25">
      <c r="B1305" t="s">
        <v>27</v>
      </c>
      <c r="C1305" s="1" t="s">
        <v>20</v>
      </c>
      <c r="D1305" s="2">
        <v>44955</v>
      </c>
      <c r="E1305" s="5" t="s">
        <v>76</v>
      </c>
      <c r="F1305" s="5" t="s">
        <v>81</v>
      </c>
      <c r="G1305" s="5" t="s">
        <v>81</v>
      </c>
      <c r="H1305" t="s">
        <v>26</v>
      </c>
      <c r="I1305" s="4">
        <v>1700</v>
      </c>
      <c r="J1305" s="5">
        <v>1</v>
      </c>
      <c r="K1305" s="4">
        <f t="shared" si="32"/>
        <v>1700</v>
      </c>
      <c r="L1305" s="4">
        <f t="shared" si="33"/>
        <v>850</v>
      </c>
      <c r="M1305" s="3">
        <v>0.5</v>
      </c>
    </row>
    <row r="1306" spans="2:13" x14ac:dyDescent="0.25">
      <c r="B1306" t="s">
        <v>24</v>
      </c>
      <c r="C1306" s="1" t="s">
        <v>20</v>
      </c>
      <c r="D1306" s="2">
        <v>44955</v>
      </c>
      <c r="E1306" s="5" t="s">
        <v>76</v>
      </c>
      <c r="F1306" s="5" t="s">
        <v>81</v>
      </c>
      <c r="G1306" s="5" t="s">
        <v>81</v>
      </c>
      <c r="H1306" t="s">
        <v>31</v>
      </c>
      <c r="I1306" s="4">
        <v>5300</v>
      </c>
      <c r="J1306" s="5">
        <v>1</v>
      </c>
      <c r="K1306" s="4">
        <f t="shared" ref="K1306:K1369" si="34">I1306*J1306</f>
        <v>5300</v>
      </c>
      <c r="L1306" s="4">
        <f t="shared" ref="L1306:L1369" si="35">K1306*M1306</f>
        <v>1590</v>
      </c>
      <c r="M1306" s="3">
        <v>0.3</v>
      </c>
    </row>
    <row r="1307" spans="2:13" x14ac:dyDescent="0.25">
      <c r="B1307" t="s">
        <v>13</v>
      </c>
      <c r="C1307" s="1" t="s">
        <v>20</v>
      </c>
      <c r="D1307" s="2">
        <v>44955</v>
      </c>
      <c r="E1307" s="5" t="s">
        <v>76</v>
      </c>
      <c r="F1307" s="5" t="s">
        <v>81</v>
      </c>
      <c r="G1307" s="5" t="s">
        <v>81</v>
      </c>
      <c r="H1307" t="s">
        <v>19</v>
      </c>
      <c r="I1307" s="4">
        <v>500</v>
      </c>
      <c r="J1307" s="5">
        <v>11</v>
      </c>
      <c r="K1307" s="4">
        <f t="shared" si="34"/>
        <v>5500</v>
      </c>
      <c r="L1307" s="4">
        <f t="shared" si="35"/>
        <v>1375</v>
      </c>
      <c r="M1307" s="3">
        <v>0.25</v>
      </c>
    </row>
    <row r="1308" spans="2:13" x14ac:dyDescent="0.25">
      <c r="B1308" t="s">
        <v>13</v>
      </c>
      <c r="C1308" s="1" t="s">
        <v>14</v>
      </c>
      <c r="D1308" s="2">
        <v>44962</v>
      </c>
      <c r="E1308" s="5" t="s">
        <v>76</v>
      </c>
      <c r="F1308" s="5" t="s">
        <v>81</v>
      </c>
      <c r="G1308" s="5" t="s">
        <v>81</v>
      </c>
      <c r="H1308" t="s">
        <v>32</v>
      </c>
      <c r="I1308" s="4">
        <v>3200</v>
      </c>
      <c r="J1308" s="5">
        <v>3</v>
      </c>
      <c r="K1308" s="4">
        <f t="shared" si="34"/>
        <v>9600</v>
      </c>
      <c r="L1308" s="4">
        <f t="shared" si="35"/>
        <v>1920</v>
      </c>
      <c r="M1308" s="3">
        <v>0.2</v>
      </c>
    </row>
    <row r="1309" spans="2:13" x14ac:dyDescent="0.25">
      <c r="B1309" t="s">
        <v>27</v>
      </c>
      <c r="C1309" s="1" t="s">
        <v>20</v>
      </c>
      <c r="D1309" s="2">
        <v>44962</v>
      </c>
      <c r="E1309" s="5" t="s">
        <v>76</v>
      </c>
      <c r="F1309" s="5" t="s">
        <v>81</v>
      </c>
      <c r="G1309" s="5" t="s">
        <v>81</v>
      </c>
      <c r="H1309" t="s">
        <v>35</v>
      </c>
      <c r="I1309" s="4">
        <v>4500</v>
      </c>
      <c r="J1309" s="5">
        <v>4</v>
      </c>
      <c r="K1309" s="4">
        <f t="shared" si="34"/>
        <v>18000</v>
      </c>
      <c r="L1309" s="4">
        <f t="shared" si="35"/>
        <v>4500</v>
      </c>
      <c r="M1309" s="3">
        <v>0.25</v>
      </c>
    </row>
    <row r="1310" spans="2:13" x14ac:dyDescent="0.25">
      <c r="B1310" t="s">
        <v>27</v>
      </c>
      <c r="C1310" s="1" t="s">
        <v>20</v>
      </c>
      <c r="D1310" s="2">
        <v>44962</v>
      </c>
      <c r="E1310" s="5" t="s">
        <v>76</v>
      </c>
      <c r="F1310" s="5" t="s">
        <v>81</v>
      </c>
      <c r="G1310" s="5" t="s">
        <v>81</v>
      </c>
      <c r="H1310" t="s">
        <v>18</v>
      </c>
      <c r="I1310" s="4">
        <v>8902</v>
      </c>
      <c r="J1310" s="5">
        <v>7</v>
      </c>
      <c r="K1310" s="4">
        <f t="shared" si="34"/>
        <v>62314</v>
      </c>
      <c r="L1310" s="4">
        <f t="shared" si="35"/>
        <v>21809.899999999998</v>
      </c>
      <c r="M1310" s="3">
        <v>0.35</v>
      </c>
    </row>
    <row r="1311" spans="2:13" x14ac:dyDescent="0.25">
      <c r="B1311" t="s">
        <v>24</v>
      </c>
      <c r="C1311" s="1" t="s">
        <v>20</v>
      </c>
      <c r="D1311" s="2">
        <v>44969</v>
      </c>
      <c r="E1311" s="5" t="s">
        <v>76</v>
      </c>
      <c r="F1311" s="5" t="s">
        <v>81</v>
      </c>
      <c r="G1311" s="5" t="s">
        <v>81</v>
      </c>
      <c r="H1311" t="s">
        <v>33</v>
      </c>
      <c r="I1311" s="4">
        <v>4600</v>
      </c>
      <c r="J1311" s="5">
        <v>2</v>
      </c>
      <c r="K1311" s="4">
        <f t="shared" si="34"/>
        <v>9200</v>
      </c>
      <c r="L1311" s="4">
        <f t="shared" si="35"/>
        <v>2300</v>
      </c>
      <c r="M1311" s="3">
        <v>0.25</v>
      </c>
    </row>
    <row r="1312" spans="2:13" x14ac:dyDescent="0.25">
      <c r="B1312" t="s">
        <v>13</v>
      </c>
      <c r="C1312" s="1" t="s">
        <v>20</v>
      </c>
      <c r="D1312" s="2">
        <v>44969</v>
      </c>
      <c r="E1312" s="5" t="s">
        <v>76</v>
      </c>
      <c r="F1312" s="5" t="s">
        <v>81</v>
      </c>
      <c r="G1312" s="5" t="s">
        <v>81</v>
      </c>
      <c r="H1312" t="s">
        <v>26</v>
      </c>
      <c r="I1312" s="4">
        <v>1700</v>
      </c>
      <c r="J1312" s="5">
        <v>12</v>
      </c>
      <c r="K1312" s="4">
        <f t="shared" si="34"/>
        <v>20400</v>
      </c>
      <c r="L1312" s="4">
        <f t="shared" si="35"/>
        <v>10200</v>
      </c>
      <c r="M1312" s="3">
        <v>0.5</v>
      </c>
    </row>
    <row r="1313" spans="2:13" x14ac:dyDescent="0.25">
      <c r="B1313" t="s">
        <v>13</v>
      </c>
      <c r="C1313" s="1" t="s">
        <v>20</v>
      </c>
      <c r="D1313" s="2">
        <v>44969</v>
      </c>
      <c r="E1313" s="5" t="s">
        <v>76</v>
      </c>
      <c r="F1313" s="5" t="s">
        <v>81</v>
      </c>
      <c r="G1313" s="5" t="s">
        <v>81</v>
      </c>
      <c r="H1313" t="s">
        <v>33</v>
      </c>
      <c r="I1313" s="4">
        <v>4600</v>
      </c>
      <c r="J1313" s="5">
        <v>6</v>
      </c>
      <c r="K1313" s="4">
        <f t="shared" si="34"/>
        <v>27600</v>
      </c>
      <c r="L1313" s="4">
        <f t="shared" si="35"/>
        <v>6900</v>
      </c>
      <c r="M1313" s="3">
        <v>0.25</v>
      </c>
    </row>
    <row r="1314" spans="2:13" x14ac:dyDescent="0.25">
      <c r="B1314" t="s">
        <v>13</v>
      </c>
      <c r="C1314" s="1" t="s">
        <v>20</v>
      </c>
      <c r="D1314" s="2">
        <v>44976</v>
      </c>
      <c r="E1314" s="5" t="s">
        <v>76</v>
      </c>
      <c r="F1314" s="5" t="s">
        <v>81</v>
      </c>
      <c r="G1314" s="5" t="s">
        <v>81</v>
      </c>
      <c r="H1314" t="s">
        <v>25</v>
      </c>
      <c r="I1314" s="4">
        <v>300</v>
      </c>
      <c r="J1314" s="5">
        <v>12</v>
      </c>
      <c r="K1314" s="4">
        <f t="shared" si="34"/>
        <v>3600</v>
      </c>
      <c r="L1314" s="4">
        <f t="shared" si="35"/>
        <v>540</v>
      </c>
      <c r="M1314" s="3">
        <v>0.15</v>
      </c>
    </row>
    <row r="1315" spans="2:13" x14ac:dyDescent="0.25">
      <c r="B1315" t="s">
        <v>13</v>
      </c>
      <c r="C1315" s="1" t="s">
        <v>20</v>
      </c>
      <c r="D1315" s="2">
        <v>44976</v>
      </c>
      <c r="E1315" s="5" t="s">
        <v>76</v>
      </c>
      <c r="F1315" s="5" t="s">
        <v>81</v>
      </c>
      <c r="G1315" s="5" t="s">
        <v>81</v>
      </c>
      <c r="H1315" t="s">
        <v>35</v>
      </c>
      <c r="I1315" s="4">
        <v>4500</v>
      </c>
      <c r="J1315" s="5">
        <v>6</v>
      </c>
      <c r="K1315" s="4">
        <f t="shared" si="34"/>
        <v>27000</v>
      </c>
      <c r="L1315" s="4">
        <f t="shared" si="35"/>
        <v>6750</v>
      </c>
      <c r="M1315" s="3">
        <v>0.25</v>
      </c>
    </row>
    <row r="1316" spans="2:13" x14ac:dyDescent="0.25">
      <c r="B1316" t="s">
        <v>22</v>
      </c>
      <c r="C1316" s="1" t="s">
        <v>20</v>
      </c>
      <c r="D1316" s="2">
        <v>44976</v>
      </c>
      <c r="E1316" s="5" t="s">
        <v>76</v>
      </c>
      <c r="F1316" s="5" t="s">
        <v>81</v>
      </c>
      <c r="G1316" s="5" t="s">
        <v>81</v>
      </c>
      <c r="H1316" t="s">
        <v>30</v>
      </c>
      <c r="I1316" s="4">
        <v>3400</v>
      </c>
      <c r="J1316" s="5">
        <v>9</v>
      </c>
      <c r="K1316" s="4">
        <f t="shared" si="34"/>
        <v>30600</v>
      </c>
      <c r="L1316" s="4">
        <f t="shared" si="35"/>
        <v>10710</v>
      </c>
      <c r="M1316" s="3">
        <v>0.35</v>
      </c>
    </row>
    <row r="1317" spans="2:13" x14ac:dyDescent="0.25">
      <c r="B1317" t="s">
        <v>13</v>
      </c>
      <c r="C1317" s="1" t="s">
        <v>20</v>
      </c>
      <c r="D1317" s="2">
        <v>44983</v>
      </c>
      <c r="E1317" s="5" t="s">
        <v>76</v>
      </c>
      <c r="F1317" s="5" t="s">
        <v>81</v>
      </c>
      <c r="G1317" s="5" t="s">
        <v>81</v>
      </c>
      <c r="H1317" t="s">
        <v>30</v>
      </c>
      <c r="I1317" s="4">
        <v>3400</v>
      </c>
      <c r="J1317" s="5">
        <v>4</v>
      </c>
      <c r="K1317" s="4">
        <f t="shared" si="34"/>
        <v>13600</v>
      </c>
      <c r="L1317" s="4">
        <f t="shared" si="35"/>
        <v>4760</v>
      </c>
      <c r="M1317" s="3">
        <v>0.35</v>
      </c>
    </row>
    <row r="1318" spans="2:13" x14ac:dyDescent="0.25">
      <c r="B1318" t="s">
        <v>13</v>
      </c>
      <c r="C1318" s="1" t="s">
        <v>14</v>
      </c>
      <c r="D1318" s="2">
        <v>44983</v>
      </c>
      <c r="E1318" s="5" t="s">
        <v>76</v>
      </c>
      <c r="F1318" s="5" t="s">
        <v>81</v>
      </c>
      <c r="G1318" s="5" t="s">
        <v>81</v>
      </c>
      <c r="H1318" t="s">
        <v>18</v>
      </c>
      <c r="I1318" s="4">
        <v>8902</v>
      </c>
      <c r="J1318" s="5">
        <v>2</v>
      </c>
      <c r="K1318" s="4">
        <f t="shared" si="34"/>
        <v>17804</v>
      </c>
      <c r="L1318" s="4">
        <f t="shared" si="35"/>
        <v>6231.4</v>
      </c>
      <c r="M1318" s="3">
        <v>0.35</v>
      </c>
    </row>
    <row r="1319" spans="2:13" x14ac:dyDescent="0.25">
      <c r="B1319" t="s">
        <v>34</v>
      </c>
      <c r="C1319" s="1" t="s">
        <v>20</v>
      </c>
      <c r="D1319" s="2">
        <v>44983</v>
      </c>
      <c r="E1319" s="5" t="s">
        <v>76</v>
      </c>
      <c r="F1319" s="5" t="s">
        <v>81</v>
      </c>
      <c r="G1319" s="5" t="s">
        <v>81</v>
      </c>
      <c r="H1319" t="s">
        <v>33</v>
      </c>
      <c r="I1319" s="4">
        <v>4600</v>
      </c>
      <c r="J1319" s="5">
        <v>7</v>
      </c>
      <c r="K1319" s="4">
        <f t="shared" si="34"/>
        <v>32200</v>
      </c>
      <c r="L1319" s="4">
        <f t="shared" si="35"/>
        <v>8050</v>
      </c>
      <c r="M1319" s="3">
        <v>0.25</v>
      </c>
    </row>
    <row r="1320" spans="2:13" x14ac:dyDescent="0.25">
      <c r="B1320" t="s">
        <v>27</v>
      </c>
      <c r="C1320" s="1" t="s">
        <v>20</v>
      </c>
      <c r="D1320" s="2">
        <v>44990</v>
      </c>
      <c r="E1320" s="5" t="s">
        <v>76</v>
      </c>
      <c r="F1320" s="5" t="s">
        <v>81</v>
      </c>
      <c r="G1320" s="5" t="s">
        <v>81</v>
      </c>
      <c r="H1320" t="s">
        <v>25</v>
      </c>
      <c r="I1320" s="4">
        <v>300</v>
      </c>
      <c r="J1320" s="5">
        <v>10</v>
      </c>
      <c r="K1320" s="4">
        <f t="shared" si="34"/>
        <v>3000</v>
      </c>
      <c r="L1320" s="4">
        <f t="shared" si="35"/>
        <v>450</v>
      </c>
      <c r="M1320" s="3">
        <v>0.15</v>
      </c>
    </row>
    <row r="1321" spans="2:13" x14ac:dyDescent="0.25">
      <c r="B1321" t="s">
        <v>13</v>
      </c>
      <c r="C1321" s="1" t="s">
        <v>20</v>
      </c>
      <c r="D1321" s="2">
        <v>44990</v>
      </c>
      <c r="E1321" s="5" t="s">
        <v>76</v>
      </c>
      <c r="F1321" s="5" t="s">
        <v>81</v>
      </c>
      <c r="G1321" s="5" t="s">
        <v>81</v>
      </c>
      <c r="H1321" t="s">
        <v>30</v>
      </c>
      <c r="I1321" s="4">
        <v>3400</v>
      </c>
      <c r="J1321" s="5">
        <v>1</v>
      </c>
      <c r="K1321" s="4">
        <f t="shared" si="34"/>
        <v>3400</v>
      </c>
      <c r="L1321" s="4">
        <f t="shared" si="35"/>
        <v>1190</v>
      </c>
      <c r="M1321" s="3">
        <v>0.35</v>
      </c>
    </row>
    <row r="1322" spans="2:13" x14ac:dyDescent="0.25">
      <c r="B1322" t="s">
        <v>13</v>
      </c>
      <c r="C1322" s="1" t="s">
        <v>14</v>
      </c>
      <c r="D1322" s="2">
        <v>44990</v>
      </c>
      <c r="E1322" s="5" t="s">
        <v>76</v>
      </c>
      <c r="F1322" s="5" t="s">
        <v>81</v>
      </c>
      <c r="G1322" s="5" t="s">
        <v>81</v>
      </c>
      <c r="H1322" t="s">
        <v>30</v>
      </c>
      <c r="I1322" s="4">
        <v>3400</v>
      </c>
      <c r="J1322" s="5">
        <v>6</v>
      </c>
      <c r="K1322" s="4">
        <f t="shared" si="34"/>
        <v>20400</v>
      </c>
      <c r="L1322" s="4">
        <f t="shared" si="35"/>
        <v>7140</v>
      </c>
      <c r="M1322" s="3">
        <v>0.35</v>
      </c>
    </row>
    <row r="1323" spans="2:13" x14ac:dyDescent="0.25">
      <c r="B1323" t="s">
        <v>22</v>
      </c>
      <c r="C1323" s="1" t="s">
        <v>20</v>
      </c>
      <c r="D1323" s="2">
        <v>44997</v>
      </c>
      <c r="E1323" s="5" t="s">
        <v>76</v>
      </c>
      <c r="F1323" s="5" t="s">
        <v>81</v>
      </c>
      <c r="G1323" s="5" t="s">
        <v>81</v>
      </c>
      <c r="H1323" t="s">
        <v>28</v>
      </c>
      <c r="I1323" s="4">
        <v>1500</v>
      </c>
      <c r="J1323" s="5">
        <v>3</v>
      </c>
      <c r="K1323" s="4">
        <f t="shared" si="34"/>
        <v>4500</v>
      </c>
      <c r="L1323" s="4">
        <f t="shared" si="35"/>
        <v>1800</v>
      </c>
      <c r="M1323" s="3">
        <v>0.4</v>
      </c>
    </row>
    <row r="1324" spans="2:13" x14ac:dyDescent="0.25">
      <c r="B1324" t="s">
        <v>27</v>
      </c>
      <c r="C1324" s="1" t="s">
        <v>20</v>
      </c>
      <c r="D1324" s="2">
        <v>44997</v>
      </c>
      <c r="E1324" s="5" t="s">
        <v>76</v>
      </c>
      <c r="F1324" s="5" t="s">
        <v>81</v>
      </c>
      <c r="G1324" s="5" t="s">
        <v>81</v>
      </c>
      <c r="H1324" t="s">
        <v>21</v>
      </c>
      <c r="I1324" s="4">
        <v>1200</v>
      </c>
      <c r="J1324" s="5">
        <v>7</v>
      </c>
      <c r="K1324" s="4">
        <f t="shared" si="34"/>
        <v>8400</v>
      </c>
      <c r="L1324" s="4">
        <f t="shared" si="35"/>
        <v>2520</v>
      </c>
      <c r="M1324" s="3">
        <v>0.3</v>
      </c>
    </row>
    <row r="1325" spans="2:13" x14ac:dyDescent="0.25">
      <c r="B1325" t="s">
        <v>22</v>
      </c>
      <c r="C1325" s="1" t="s">
        <v>20</v>
      </c>
      <c r="D1325" s="2">
        <v>44997</v>
      </c>
      <c r="E1325" s="5" t="s">
        <v>76</v>
      </c>
      <c r="F1325" s="5" t="s">
        <v>81</v>
      </c>
      <c r="G1325" s="5" t="s">
        <v>81</v>
      </c>
      <c r="H1325" t="s">
        <v>33</v>
      </c>
      <c r="I1325" s="4">
        <v>4600</v>
      </c>
      <c r="J1325" s="5">
        <v>9</v>
      </c>
      <c r="K1325" s="4">
        <f t="shared" si="34"/>
        <v>41400</v>
      </c>
      <c r="L1325" s="4">
        <f t="shared" si="35"/>
        <v>10350</v>
      </c>
      <c r="M1325" s="3">
        <v>0.25</v>
      </c>
    </row>
    <row r="1326" spans="2:13" x14ac:dyDescent="0.25">
      <c r="B1326" t="s">
        <v>27</v>
      </c>
      <c r="C1326" s="1" t="s">
        <v>20</v>
      </c>
      <c r="D1326" s="2">
        <v>45004</v>
      </c>
      <c r="E1326" s="5" t="s">
        <v>76</v>
      </c>
      <c r="F1326" s="5" t="s">
        <v>81</v>
      </c>
      <c r="G1326" s="5" t="s">
        <v>81</v>
      </c>
      <c r="H1326" t="s">
        <v>19</v>
      </c>
      <c r="I1326" s="4">
        <v>500</v>
      </c>
      <c r="J1326" s="5">
        <v>7</v>
      </c>
      <c r="K1326" s="4">
        <f t="shared" si="34"/>
        <v>3500</v>
      </c>
      <c r="L1326" s="4">
        <f t="shared" si="35"/>
        <v>875</v>
      </c>
      <c r="M1326" s="3">
        <v>0.25</v>
      </c>
    </row>
    <row r="1327" spans="2:13" x14ac:dyDescent="0.25">
      <c r="B1327" t="s">
        <v>22</v>
      </c>
      <c r="C1327" s="1" t="s">
        <v>20</v>
      </c>
      <c r="D1327" s="2">
        <v>45004</v>
      </c>
      <c r="E1327" s="5" t="s">
        <v>76</v>
      </c>
      <c r="F1327" s="5" t="s">
        <v>81</v>
      </c>
      <c r="G1327" s="5" t="s">
        <v>81</v>
      </c>
      <c r="H1327" t="s">
        <v>28</v>
      </c>
      <c r="I1327" s="4">
        <v>1500</v>
      </c>
      <c r="J1327" s="5">
        <v>7</v>
      </c>
      <c r="K1327" s="4">
        <f t="shared" si="34"/>
        <v>10500</v>
      </c>
      <c r="L1327" s="4">
        <f t="shared" si="35"/>
        <v>4200</v>
      </c>
      <c r="M1327" s="3">
        <v>0.4</v>
      </c>
    </row>
    <row r="1328" spans="2:13" x14ac:dyDescent="0.25">
      <c r="B1328" t="s">
        <v>24</v>
      </c>
      <c r="C1328" s="1" t="s">
        <v>14</v>
      </c>
      <c r="D1328" s="2">
        <v>45004</v>
      </c>
      <c r="E1328" s="5" t="s">
        <v>76</v>
      </c>
      <c r="F1328" s="5" t="s">
        <v>81</v>
      </c>
      <c r="G1328" s="5" t="s">
        <v>81</v>
      </c>
      <c r="H1328" t="s">
        <v>33</v>
      </c>
      <c r="I1328" s="4">
        <v>4600</v>
      </c>
      <c r="J1328" s="5">
        <v>7</v>
      </c>
      <c r="K1328" s="4">
        <f t="shared" si="34"/>
        <v>32200</v>
      </c>
      <c r="L1328" s="4">
        <f t="shared" si="35"/>
        <v>8050</v>
      </c>
      <c r="M1328" s="3">
        <v>0.25</v>
      </c>
    </row>
    <row r="1329" spans="2:13" x14ac:dyDescent="0.25">
      <c r="B1329" t="s">
        <v>13</v>
      </c>
      <c r="C1329" s="1" t="s">
        <v>20</v>
      </c>
      <c r="D1329" s="2">
        <v>45011</v>
      </c>
      <c r="E1329" s="5" t="s">
        <v>76</v>
      </c>
      <c r="F1329" s="5" t="s">
        <v>81</v>
      </c>
      <c r="G1329" s="5" t="s">
        <v>81</v>
      </c>
      <c r="H1329" t="s">
        <v>26</v>
      </c>
      <c r="I1329" s="4">
        <v>1700</v>
      </c>
      <c r="J1329" s="5">
        <v>5</v>
      </c>
      <c r="K1329" s="4">
        <f t="shared" si="34"/>
        <v>8500</v>
      </c>
      <c r="L1329" s="4">
        <f t="shared" si="35"/>
        <v>4250</v>
      </c>
      <c r="M1329" s="3">
        <v>0.5</v>
      </c>
    </row>
    <row r="1330" spans="2:13" x14ac:dyDescent="0.25">
      <c r="B1330" t="s">
        <v>24</v>
      </c>
      <c r="C1330" s="1" t="s">
        <v>20</v>
      </c>
      <c r="D1330" s="2">
        <v>45011</v>
      </c>
      <c r="E1330" s="5" t="s">
        <v>76</v>
      </c>
      <c r="F1330" s="5" t="s">
        <v>81</v>
      </c>
      <c r="G1330" s="5" t="s">
        <v>81</v>
      </c>
      <c r="H1330" t="s">
        <v>29</v>
      </c>
      <c r="I1330" s="4">
        <v>5340</v>
      </c>
      <c r="J1330" s="5">
        <v>8</v>
      </c>
      <c r="K1330" s="4">
        <f t="shared" si="34"/>
        <v>42720</v>
      </c>
      <c r="L1330" s="4">
        <f t="shared" si="35"/>
        <v>12816</v>
      </c>
      <c r="M1330" s="3">
        <v>0.3</v>
      </c>
    </row>
    <row r="1331" spans="2:13" x14ac:dyDescent="0.25">
      <c r="B1331" t="s">
        <v>13</v>
      </c>
      <c r="C1331" s="1" t="s">
        <v>20</v>
      </c>
      <c r="D1331" s="2">
        <v>45011</v>
      </c>
      <c r="E1331" s="5" t="s">
        <v>76</v>
      </c>
      <c r="F1331" s="5" t="s">
        <v>81</v>
      </c>
      <c r="G1331" s="5" t="s">
        <v>81</v>
      </c>
      <c r="H1331" t="s">
        <v>35</v>
      </c>
      <c r="I1331" s="4">
        <v>4500</v>
      </c>
      <c r="J1331" s="5">
        <v>10</v>
      </c>
      <c r="K1331" s="4">
        <f t="shared" si="34"/>
        <v>45000</v>
      </c>
      <c r="L1331" s="4">
        <f t="shared" si="35"/>
        <v>11250</v>
      </c>
      <c r="M1331" s="3">
        <v>0.25</v>
      </c>
    </row>
    <row r="1332" spans="2:13" x14ac:dyDescent="0.25">
      <c r="B1332" t="s">
        <v>24</v>
      </c>
      <c r="C1332" s="1" t="s">
        <v>14</v>
      </c>
      <c r="D1332" s="2">
        <v>45018</v>
      </c>
      <c r="E1332" s="5" t="s">
        <v>76</v>
      </c>
      <c r="F1332" s="5" t="s">
        <v>81</v>
      </c>
      <c r="G1332" s="5" t="s">
        <v>81</v>
      </c>
      <c r="H1332" t="s">
        <v>21</v>
      </c>
      <c r="I1332" s="4">
        <v>1200</v>
      </c>
      <c r="J1332" s="5">
        <v>1</v>
      </c>
      <c r="K1332" s="4">
        <f t="shared" si="34"/>
        <v>1200</v>
      </c>
      <c r="L1332" s="4">
        <f t="shared" si="35"/>
        <v>360</v>
      </c>
      <c r="M1332" s="3">
        <v>0.3</v>
      </c>
    </row>
    <row r="1333" spans="2:13" x14ac:dyDescent="0.25">
      <c r="B1333" t="s">
        <v>27</v>
      </c>
      <c r="C1333" s="1" t="s">
        <v>20</v>
      </c>
      <c r="D1333" s="2">
        <v>45018</v>
      </c>
      <c r="E1333" s="5" t="s">
        <v>76</v>
      </c>
      <c r="F1333" s="5" t="s">
        <v>81</v>
      </c>
      <c r="G1333" s="5" t="s">
        <v>81</v>
      </c>
      <c r="H1333" t="s">
        <v>26</v>
      </c>
      <c r="I1333" s="4">
        <v>1700</v>
      </c>
      <c r="J1333" s="5">
        <v>1</v>
      </c>
      <c r="K1333" s="4">
        <f t="shared" si="34"/>
        <v>1700</v>
      </c>
      <c r="L1333" s="4">
        <f t="shared" si="35"/>
        <v>850</v>
      </c>
      <c r="M1333" s="3">
        <v>0.5</v>
      </c>
    </row>
    <row r="1334" spans="2:13" x14ac:dyDescent="0.25">
      <c r="B1334" t="s">
        <v>27</v>
      </c>
      <c r="C1334" s="1" t="s">
        <v>14</v>
      </c>
      <c r="D1334" s="2">
        <v>45018</v>
      </c>
      <c r="E1334" s="5" t="s">
        <v>76</v>
      </c>
      <c r="F1334" s="5" t="s">
        <v>81</v>
      </c>
      <c r="G1334" s="5" t="s">
        <v>81</v>
      </c>
      <c r="H1334" t="s">
        <v>19</v>
      </c>
      <c r="I1334" s="4">
        <v>500</v>
      </c>
      <c r="J1334" s="5">
        <v>9</v>
      </c>
      <c r="K1334" s="4">
        <f t="shared" si="34"/>
        <v>4500</v>
      </c>
      <c r="L1334" s="4">
        <f t="shared" si="35"/>
        <v>1125</v>
      </c>
      <c r="M1334" s="3">
        <v>0.25</v>
      </c>
    </row>
    <row r="1335" spans="2:13" x14ac:dyDescent="0.25">
      <c r="B1335" t="s">
        <v>13</v>
      </c>
      <c r="C1335" s="1" t="s">
        <v>20</v>
      </c>
      <c r="D1335" s="2">
        <v>45025</v>
      </c>
      <c r="E1335" s="5" t="s">
        <v>76</v>
      </c>
      <c r="F1335" s="5" t="s">
        <v>81</v>
      </c>
      <c r="G1335" s="5" t="s">
        <v>81</v>
      </c>
      <c r="H1335" t="s">
        <v>19</v>
      </c>
      <c r="I1335" s="4">
        <v>500</v>
      </c>
      <c r="J1335" s="5">
        <v>6</v>
      </c>
      <c r="K1335" s="4">
        <f t="shared" si="34"/>
        <v>3000</v>
      </c>
      <c r="L1335" s="4">
        <f t="shared" si="35"/>
        <v>750</v>
      </c>
      <c r="M1335" s="3">
        <v>0.25</v>
      </c>
    </row>
    <row r="1336" spans="2:13" x14ac:dyDescent="0.25">
      <c r="B1336" t="s">
        <v>24</v>
      </c>
      <c r="C1336" s="1" t="s">
        <v>14</v>
      </c>
      <c r="D1336" s="2">
        <v>45025</v>
      </c>
      <c r="E1336" s="5" t="s">
        <v>76</v>
      </c>
      <c r="F1336" s="5" t="s">
        <v>81</v>
      </c>
      <c r="G1336" s="5" t="s">
        <v>81</v>
      </c>
      <c r="H1336" t="s">
        <v>31</v>
      </c>
      <c r="I1336" s="4">
        <v>5300</v>
      </c>
      <c r="J1336" s="5">
        <v>3</v>
      </c>
      <c r="K1336" s="4">
        <f t="shared" si="34"/>
        <v>15900</v>
      </c>
      <c r="L1336" s="4">
        <f t="shared" si="35"/>
        <v>4770</v>
      </c>
      <c r="M1336" s="3">
        <v>0.3</v>
      </c>
    </row>
    <row r="1337" spans="2:13" x14ac:dyDescent="0.25">
      <c r="B1337" t="s">
        <v>13</v>
      </c>
      <c r="C1337" s="1" t="s">
        <v>20</v>
      </c>
      <c r="D1337" s="2">
        <v>45025</v>
      </c>
      <c r="E1337" s="5" t="s">
        <v>76</v>
      </c>
      <c r="F1337" s="5" t="s">
        <v>81</v>
      </c>
      <c r="G1337" s="5" t="s">
        <v>81</v>
      </c>
      <c r="H1337" t="s">
        <v>35</v>
      </c>
      <c r="I1337" s="4">
        <v>4500</v>
      </c>
      <c r="J1337" s="5">
        <v>7</v>
      </c>
      <c r="K1337" s="4">
        <f t="shared" si="34"/>
        <v>31500</v>
      </c>
      <c r="L1337" s="4">
        <f t="shared" si="35"/>
        <v>7875</v>
      </c>
      <c r="M1337" s="3">
        <v>0.25</v>
      </c>
    </row>
    <row r="1338" spans="2:13" x14ac:dyDescent="0.25">
      <c r="B1338" t="s">
        <v>13</v>
      </c>
      <c r="C1338" s="1" t="s">
        <v>20</v>
      </c>
      <c r="D1338" s="2">
        <v>45032</v>
      </c>
      <c r="E1338" s="5" t="s">
        <v>76</v>
      </c>
      <c r="F1338" s="5" t="s">
        <v>81</v>
      </c>
      <c r="G1338" s="5" t="s">
        <v>81</v>
      </c>
      <c r="H1338" t="s">
        <v>19</v>
      </c>
      <c r="I1338" s="4">
        <v>500</v>
      </c>
      <c r="J1338" s="5">
        <v>1</v>
      </c>
      <c r="K1338" s="4">
        <f t="shared" si="34"/>
        <v>500</v>
      </c>
      <c r="L1338" s="4">
        <f t="shared" si="35"/>
        <v>125</v>
      </c>
      <c r="M1338" s="3">
        <v>0.25</v>
      </c>
    </row>
    <row r="1339" spans="2:13" x14ac:dyDescent="0.25">
      <c r="B1339" t="s">
        <v>34</v>
      </c>
      <c r="C1339" s="1" t="s">
        <v>20</v>
      </c>
      <c r="D1339" s="2">
        <v>45032</v>
      </c>
      <c r="E1339" s="5" t="s">
        <v>76</v>
      </c>
      <c r="F1339" s="5" t="s">
        <v>81</v>
      </c>
      <c r="G1339" s="5" t="s">
        <v>81</v>
      </c>
      <c r="H1339" t="s">
        <v>28</v>
      </c>
      <c r="I1339" s="4">
        <v>1500</v>
      </c>
      <c r="J1339" s="5">
        <v>5</v>
      </c>
      <c r="K1339" s="4">
        <f t="shared" si="34"/>
        <v>7500</v>
      </c>
      <c r="L1339" s="4">
        <f t="shared" si="35"/>
        <v>3000</v>
      </c>
      <c r="M1339" s="3">
        <v>0.4</v>
      </c>
    </row>
    <row r="1340" spans="2:13" x14ac:dyDescent="0.25">
      <c r="B1340" t="s">
        <v>27</v>
      </c>
      <c r="C1340" s="1" t="s">
        <v>14</v>
      </c>
      <c r="D1340" s="2">
        <v>45032</v>
      </c>
      <c r="E1340" s="5" t="s">
        <v>76</v>
      </c>
      <c r="F1340" s="5" t="s">
        <v>81</v>
      </c>
      <c r="G1340" s="5" t="s">
        <v>81</v>
      </c>
      <c r="H1340" t="s">
        <v>18</v>
      </c>
      <c r="I1340" s="4">
        <v>8902</v>
      </c>
      <c r="J1340" s="5">
        <v>12</v>
      </c>
      <c r="K1340" s="4">
        <f t="shared" si="34"/>
        <v>106824</v>
      </c>
      <c r="L1340" s="4">
        <f t="shared" si="35"/>
        <v>37388.399999999994</v>
      </c>
      <c r="M1340" s="3">
        <v>0.35</v>
      </c>
    </row>
    <row r="1341" spans="2:13" x14ac:dyDescent="0.25">
      <c r="B1341" t="s">
        <v>27</v>
      </c>
      <c r="C1341" s="1" t="s">
        <v>20</v>
      </c>
      <c r="D1341" s="2">
        <v>45039</v>
      </c>
      <c r="E1341" s="5" t="s">
        <v>76</v>
      </c>
      <c r="F1341" s="5" t="s">
        <v>81</v>
      </c>
      <c r="G1341" s="5" t="s">
        <v>81</v>
      </c>
      <c r="H1341" t="s">
        <v>26</v>
      </c>
      <c r="I1341" s="4">
        <v>1700</v>
      </c>
      <c r="J1341" s="5">
        <v>1</v>
      </c>
      <c r="K1341" s="4">
        <f t="shared" si="34"/>
        <v>1700</v>
      </c>
      <c r="L1341" s="4">
        <f t="shared" si="35"/>
        <v>850</v>
      </c>
      <c r="M1341" s="3">
        <v>0.5</v>
      </c>
    </row>
    <row r="1342" spans="2:13" x14ac:dyDescent="0.25">
      <c r="B1342" t="s">
        <v>27</v>
      </c>
      <c r="C1342" s="1" t="s">
        <v>14</v>
      </c>
      <c r="D1342" s="2">
        <v>45039</v>
      </c>
      <c r="E1342" s="5" t="s">
        <v>76</v>
      </c>
      <c r="F1342" s="5" t="s">
        <v>81</v>
      </c>
      <c r="G1342" s="5" t="s">
        <v>81</v>
      </c>
      <c r="H1342" t="s">
        <v>30</v>
      </c>
      <c r="I1342" s="4">
        <v>3400</v>
      </c>
      <c r="J1342" s="5">
        <v>2</v>
      </c>
      <c r="K1342" s="4">
        <f t="shared" si="34"/>
        <v>6800</v>
      </c>
      <c r="L1342" s="4">
        <f t="shared" si="35"/>
        <v>2380</v>
      </c>
      <c r="M1342" s="3">
        <v>0.35</v>
      </c>
    </row>
    <row r="1343" spans="2:13" x14ac:dyDescent="0.25">
      <c r="B1343" t="s">
        <v>13</v>
      </c>
      <c r="C1343" s="1" t="s">
        <v>20</v>
      </c>
      <c r="D1343" s="2">
        <v>45039</v>
      </c>
      <c r="E1343" s="5" t="s">
        <v>76</v>
      </c>
      <c r="F1343" s="5" t="s">
        <v>81</v>
      </c>
      <c r="G1343" s="5" t="s">
        <v>81</v>
      </c>
      <c r="H1343" t="s">
        <v>31</v>
      </c>
      <c r="I1343" s="4">
        <v>5300</v>
      </c>
      <c r="J1343" s="5">
        <v>9</v>
      </c>
      <c r="K1343" s="4">
        <f t="shared" si="34"/>
        <v>47700</v>
      </c>
      <c r="L1343" s="4">
        <f t="shared" si="35"/>
        <v>14310</v>
      </c>
      <c r="M1343" s="3">
        <v>0.3</v>
      </c>
    </row>
    <row r="1344" spans="2:13" x14ac:dyDescent="0.25">
      <c r="B1344" t="s">
        <v>27</v>
      </c>
      <c r="C1344" s="1" t="s">
        <v>20</v>
      </c>
      <c r="D1344" s="2">
        <v>45046</v>
      </c>
      <c r="E1344" s="5" t="s">
        <v>76</v>
      </c>
      <c r="F1344" s="5" t="s">
        <v>81</v>
      </c>
      <c r="G1344" s="5" t="s">
        <v>81</v>
      </c>
      <c r="H1344" t="s">
        <v>35</v>
      </c>
      <c r="I1344" s="4">
        <v>4500</v>
      </c>
      <c r="J1344" s="5">
        <v>1</v>
      </c>
      <c r="K1344" s="4">
        <f t="shared" si="34"/>
        <v>4500</v>
      </c>
      <c r="L1344" s="4">
        <f t="shared" si="35"/>
        <v>1125</v>
      </c>
      <c r="M1344" s="3">
        <v>0.25</v>
      </c>
    </row>
    <row r="1345" spans="2:13" x14ac:dyDescent="0.25">
      <c r="B1345" t="s">
        <v>22</v>
      </c>
      <c r="C1345" s="1" t="s">
        <v>20</v>
      </c>
      <c r="D1345" s="2">
        <v>45046</v>
      </c>
      <c r="E1345" s="5" t="s">
        <v>76</v>
      </c>
      <c r="F1345" s="5" t="s">
        <v>81</v>
      </c>
      <c r="G1345" s="5" t="s">
        <v>81</v>
      </c>
      <c r="H1345" t="s">
        <v>21</v>
      </c>
      <c r="I1345" s="4">
        <v>1200</v>
      </c>
      <c r="J1345" s="5">
        <v>4</v>
      </c>
      <c r="K1345" s="4">
        <f t="shared" si="34"/>
        <v>4800</v>
      </c>
      <c r="L1345" s="4">
        <f t="shared" si="35"/>
        <v>1440</v>
      </c>
      <c r="M1345" s="3">
        <v>0.3</v>
      </c>
    </row>
    <row r="1346" spans="2:13" x14ac:dyDescent="0.25">
      <c r="B1346" t="s">
        <v>27</v>
      </c>
      <c r="C1346" s="1" t="s">
        <v>20</v>
      </c>
      <c r="D1346" s="2">
        <v>45046</v>
      </c>
      <c r="E1346" s="5" t="s">
        <v>76</v>
      </c>
      <c r="F1346" s="5" t="s">
        <v>81</v>
      </c>
      <c r="G1346" s="5" t="s">
        <v>81</v>
      </c>
      <c r="H1346" t="s">
        <v>28</v>
      </c>
      <c r="I1346" s="4">
        <v>1500</v>
      </c>
      <c r="J1346" s="5">
        <v>7</v>
      </c>
      <c r="K1346" s="4">
        <f t="shared" si="34"/>
        <v>10500</v>
      </c>
      <c r="L1346" s="4">
        <f t="shared" si="35"/>
        <v>4200</v>
      </c>
      <c r="M1346" s="3">
        <v>0.4</v>
      </c>
    </row>
    <row r="1347" spans="2:13" x14ac:dyDescent="0.25">
      <c r="B1347" t="s">
        <v>13</v>
      </c>
      <c r="C1347" s="1" t="s">
        <v>14</v>
      </c>
      <c r="D1347" s="2">
        <v>45053</v>
      </c>
      <c r="E1347" s="5" t="s">
        <v>76</v>
      </c>
      <c r="F1347" s="5" t="s">
        <v>81</v>
      </c>
      <c r="G1347" s="5" t="s">
        <v>81</v>
      </c>
      <c r="H1347" t="s">
        <v>25</v>
      </c>
      <c r="I1347" s="4">
        <v>300</v>
      </c>
      <c r="J1347" s="5">
        <v>12</v>
      </c>
      <c r="K1347" s="4">
        <f t="shared" si="34"/>
        <v>3600</v>
      </c>
      <c r="L1347" s="4">
        <f t="shared" si="35"/>
        <v>540</v>
      </c>
      <c r="M1347" s="3">
        <v>0.15</v>
      </c>
    </row>
    <row r="1348" spans="2:13" x14ac:dyDescent="0.25">
      <c r="B1348" t="s">
        <v>34</v>
      </c>
      <c r="C1348" s="1" t="s">
        <v>20</v>
      </c>
      <c r="D1348" s="2">
        <v>45053</v>
      </c>
      <c r="E1348" s="5" t="s">
        <v>76</v>
      </c>
      <c r="F1348" s="5" t="s">
        <v>81</v>
      </c>
      <c r="G1348" s="5" t="s">
        <v>81</v>
      </c>
      <c r="H1348" t="s">
        <v>26</v>
      </c>
      <c r="I1348" s="4">
        <v>1700</v>
      </c>
      <c r="J1348" s="5">
        <v>12</v>
      </c>
      <c r="K1348" s="4">
        <f t="shared" si="34"/>
        <v>20400</v>
      </c>
      <c r="L1348" s="4">
        <f t="shared" si="35"/>
        <v>10200</v>
      </c>
      <c r="M1348" s="3">
        <v>0.5</v>
      </c>
    </row>
    <row r="1349" spans="2:13" x14ac:dyDescent="0.25">
      <c r="B1349" t="s">
        <v>27</v>
      </c>
      <c r="C1349" s="1" t="s">
        <v>20</v>
      </c>
      <c r="D1349" s="2">
        <v>45053</v>
      </c>
      <c r="E1349" s="5" t="s">
        <v>76</v>
      </c>
      <c r="F1349" s="5" t="s">
        <v>81</v>
      </c>
      <c r="G1349" s="5" t="s">
        <v>81</v>
      </c>
      <c r="H1349" t="s">
        <v>29</v>
      </c>
      <c r="I1349" s="4">
        <v>5340</v>
      </c>
      <c r="J1349" s="5">
        <v>4</v>
      </c>
      <c r="K1349" s="4">
        <f t="shared" si="34"/>
        <v>21360</v>
      </c>
      <c r="L1349" s="4">
        <f t="shared" si="35"/>
        <v>6408</v>
      </c>
      <c r="M1349" s="3">
        <v>0.3</v>
      </c>
    </row>
    <row r="1350" spans="2:13" x14ac:dyDescent="0.25">
      <c r="B1350" t="s">
        <v>34</v>
      </c>
      <c r="C1350" s="1" t="s">
        <v>20</v>
      </c>
      <c r="D1350" s="2">
        <v>45060</v>
      </c>
      <c r="E1350" s="5" t="s">
        <v>76</v>
      </c>
      <c r="F1350" s="5" t="s">
        <v>81</v>
      </c>
      <c r="G1350" s="5" t="s">
        <v>81</v>
      </c>
      <c r="H1350" t="s">
        <v>26</v>
      </c>
      <c r="I1350" s="4">
        <v>1700</v>
      </c>
      <c r="J1350" s="5">
        <v>11</v>
      </c>
      <c r="K1350" s="4">
        <f t="shared" si="34"/>
        <v>18700</v>
      </c>
      <c r="L1350" s="4">
        <f t="shared" si="35"/>
        <v>9350</v>
      </c>
      <c r="M1350" s="3">
        <v>0.5</v>
      </c>
    </row>
    <row r="1351" spans="2:13" x14ac:dyDescent="0.25">
      <c r="B1351" t="s">
        <v>27</v>
      </c>
      <c r="C1351" s="1" t="s">
        <v>14</v>
      </c>
      <c r="D1351" s="2">
        <v>45060</v>
      </c>
      <c r="E1351" s="5" t="s">
        <v>76</v>
      </c>
      <c r="F1351" s="5" t="s">
        <v>81</v>
      </c>
      <c r="G1351" s="5" t="s">
        <v>81</v>
      </c>
      <c r="H1351" t="s">
        <v>29</v>
      </c>
      <c r="I1351" s="4">
        <v>5340</v>
      </c>
      <c r="J1351" s="5">
        <v>4</v>
      </c>
      <c r="K1351" s="4">
        <f t="shared" si="34"/>
        <v>21360</v>
      </c>
      <c r="L1351" s="4">
        <f t="shared" si="35"/>
        <v>6408</v>
      </c>
      <c r="M1351" s="3">
        <v>0.3</v>
      </c>
    </row>
    <row r="1352" spans="2:13" x14ac:dyDescent="0.25">
      <c r="B1352" t="s">
        <v>27</v>
      </c>
      <c r="C1352" s="1" t="s">
        <v>20</v>
      </c>
      <c r="D1352" s="2">
        <v>45060</v>
      </c>
      <c r="E1352" s="5" t="s">
        <v>76</v>
      </c>
      <c r="F1352" s="5" t="s">
        <v>81</v>
      </c>
      <c r="G1352" s="5" t="s">
        <v>81</v>
      </c>
      <c r="H1352" t="s">
        <v>30</v>
      </c>
      <c r="I1352" s="4">
        <v>3400</v>
      </c>
      <c r="J1352" s="5">
        <v>9</v>
      </c>
      <c r="K1352" s="4">
        <f t="shared" si="34"/>
        <v>30600</v>
      </c>
      <c r="L1352" s="4">
        <f t="shared" si="35"/>
        <v>10710</v>
      </c>
      <c r="M1352" s="3">
        <v>0.35</v>
      </c>
    </row>
    <row r="1353" spans="2:13" x14ac:dyDescent="0.25">
      <c r="B1353" t="s">
        <v>22</v>
      </c>
      <c r="C1353" s="1" t="s">
        <v>20</v>
      </c>
      <c r="D1353" s="2">
        <v>45067</v>
      </c>
      <c r="E1353" s="5" t="s">
        <v>76</v>
      </c>
      <c r="F1353" s="5" t="s">
        <v>81</v>
      </c>
      <c r="G1353" s="5" t="s">
        <v>81</v>
      </c>
      <c r="H1353" t="s">
        <v>33</v>
      </c>
      <c r="I1353" s="4">
        <v>4600</v>
      </c>
      <c r="J1353" s="5">
        <v>2</v>
      </c>
      <c r="K1353" s="4">
        <f t="shared" si="34"/>
        <v>9200</v>
      </c>
      <c r="L1353" s="4">
        <f t="shared" si="35"/>
        <v>2300</v>
      </c>
      <c r="M1353" s="3">
        <v>0.25</v>
      </c>
    </row>
    <row r="1354" spans="2:13" x14ac:dyDescent="0.25">
      <c r="B1354" t="s">
        <v>22</v>
      </c>
      <c r="C1354" s="1" t="s">
        <v>20</v>
      </c>
      <c r="D1354" s="2">
        <v>45067</v>
      </c>
      <c r="E1354" s="5" t="s">
        <v>76</v>
      </c>
      <c r="F1354" s="5" t="s">
        <v>81</v>
      </c>
      <c r="G1354" s="5" t="s">
        <v>81</v>
      </c>
      <c r="H1354" t="s">
        <v>29</v>
      </c>
      <c r="I1354" s="4">
        <v>5340</v>
      </c>
      <c r="J1354" s="5">
        <v>5</v>
      </c>
      <c r="K1354" s="4">
        <f t="shared" si="34"/>
        <v>26700</v>
      </c>
      <c r="L1354" s="4">
        <f t="shared" si="35"/>
        <v>8010</v>
      </c>
      <c r="M1354" s="3">
        <v>0.3</v>
      </c>
    </row>
    <row r="1355" spans="2:13" x14ac:dyDescent="0.25">
      <c r="B1355" t="s">
        <v>34</v>
      </c>
      <c r="C1355" s="1" t="s">
        <v>14</v>
      </c>
      <c r="D1355" s="2">
        <v>45067</v>
      </c>
      <c r="E1355" s="5" t="s">
        <v>76</v>
      </c>
      <c r="F1355" s="5" t="s">
        <v>81</v>
      </c>
      <c r="G1355" s="5" t="s">
        <v>81</v>
      </c>
      <c r="H1355" t="s">
        <v>23</v>
      </c>
      <c r="I1355" s="4">
        <v>5130</v>
      </c>
      <c r="J1355" s="5">
        <v>12</v>
      </c>
      <c r="K1355" s="4">
        <f t="shared" si="34"/>
        <v>61560</v>
      </c>
      <c r="L1355" s="4">
        <f t="shared" si="35"/>
        <v>24624</v>
      </c>
      <c r="M1355" s="3">
        <v>0.4</v>
      </c>
    </row>
    <row r="1356" spans="2:13" x14ac:dyDescent="0.25">
      <c r="B1356" t="s">
        <v>13</v>
      </c>
      <c r="C1356" s="1" t="s">
        <v>20</v>
      </c>
      <c r="D1356" s="2">
        <v>45074</v>
      </c>
      <c r="E1356" s="5" t="s">
        <v>76</v>
      </c>
      <c r="F1356" s="5" t="s">
        <v>81</v>
      </c>
      <c r="G1356" s="5" t="s">
        <v>81</v>
      </c>
      <c r="H1356" t="s">
        <v>28</v>
      </c>
      <c r="I1356" s="4">
        <v>1500</v>
      </c>
      <c r="J1356" s="5">
        <v>2</v>
      </c>
      <c r="K1356" s="4">
        <f t="shared" si="34"/>
        <v>3000</v>
      </c>
      <c r="L1356" s="4">
        <f t="shared" si="35"/>
        <v>1200</v>
      </c>
      <c r="M1356" s="3">
        <v>0.4</v>
      </c>
    </row>
    <row r="1357" spans="2:13" x14ac:dyDescent="0.25">
      <c r="B1357" t="s">
        <v>13</v>
      </c>
      <c r="C1357" s="1" t="s">
        <v>14</v>
      </c>
      <c r="D1357" s="2">
        <v>45074</v>
      </c>
      <c r="E1357" s="5" t="s">
        <v>76</v>
      </c>
      <c r="F1357" s="5" t="s">
        <v>81</v>
      </c>
      <c r="G1357" s="5" t="s">
        <v>81</v>
      </c>
      <c r="H1357" t="s">
        <v>26</v>
      </c>
      <c r="I1357" s="4">
        <v>1700</v>
      </c>
      <c r="J1357" s="5">
        <v>5</v>
      </c>
      <c r="K1357" s="4">
        <f t="shared" si="34"/>
        <v>8500</v>
      </c>
      <c r="L1357" s="4">
        <f t="shared" si="35"/>
        <v>4250</v>
      </c>
      <c r="M1357" s="3">
        <v>0.5</v>
      </c>
    </row>
    <row r="1358" spans="2:13" x14ac:dyDescent="0.25">
      <c r="B1358" t="s">
        <v>13</v>
      </c>
      <c r="C1358" s="1" t="s">
        <v>14</v>
      </c>
      <c r="D1358" s="2">
        <v>45074</v>
      </c>
      <c r="E1358" s="5" t="s">
        <v>76</v>
      </c>
      <c r="F1358" s="5" t="s">
        <v>81</v>
      </c>
      <c r="G1358" s="5" t="s">
        <v>81</v>
      </c>
      <c r="H1358" t="s">
        <v>26</v>
      </c>
      <c r="I1358" s="4">
        <v>1700</v>
      </c>
      <c r="J1358" s="5">
        <v>10</v>
      </c>
      <c r="K1358" s="4">
        <f t="shared" si="34"/>
        <v>17000</v>
      </c>
      <c r="L1358" s="4">
        <f t="shared" si="35"/>
        <v>8500</v>
      </c>
      <c r="M1358" s="3">
        <v>0.5</v>
      </c>
    </row>
    <row r="1359" spans="2:13" x14ac:dyDescent="0.25">
      <c r="B1359" t="s">
        <v>27</v>
      </c>
      <c r="C1359" s="1" t="s">
        <v>20</v>
      </c>
      <c r="D1359" s="2">
        <v>45081</v>
      </c>
      <c r="E1359" s="5" t="s">
        <v>76</v>
      </c>
      <c r="F1359" s="5" t="s">
        <v>81</v>
      </c>
      <c r="G1359" s="5" t="s">
        <v>81</v>
      </c>
      <c r="H1359" t="s">
        <v>21</v>
      </c>
      <c r="I1359" s="4">
        <v>1200</v>
      </c>
      <c r="J1359" s="5">
        <v>4</v>
      </c>
      <c r="K1359" s="4">
        <f t="shared" si="34"/>
        <v>4800</v>
      </c>
      <c r="L1359" s="4">
        <f t="shared" si="35"/>
        <v>1440</v>
      </c>
      <c r="M1359" s="3">
        <v>0.3</v>
      </c>
    </row>
    <row r="1360" spans="2:13" x14ac:dyDescent="0.25">
      <c r="B1360" t="s">
        <v>13</v>
      </c>
      <c r="C1360" s="1" t="s">
        <v>20</v>
      </c>
      <c r="D1360" s="2">
        <v>45081</v>
      </c>
      <c r="E1360" s="5" t="s">
        <v>76</v>
      </c>
      <c r="F1360" s="5" t="s">
        <v>81</v>
      </c>
      <c r="G1360" s="5" t="s">
        <v>81</v>
      </c>
      <c r="H1360" t="s">
        <v>33</v>
      </c>
      <c r="I1360" s="4">
        <v>4600</v>
      </c>
      <c r="J1360" s="5">
        <v>3</v>
      </c>
      <c r="K1360" s="4">
        <f t="shared" si="34"/>
        <v>13800</v>
      </c>
      <c r="L1360" s="4">
        <f t="shared" si="35"/>
        <v>3450</v>
      </c>
      <c r="M1360" s="3">
        <v>0.25</v>
      </c>
    </row>
    <row r="1361" spans="2:13" x14ac:dyDescent="0.25">
      <c r="B1361" t="s">
        <v>27</v>
      </c>
      <c r="C1361" s="1" t="s">
        <v>14</v>
      </c>
      <c r="D1361" s="2">
        <v>45081</v>
      </c>
      <c r="E1361" s="5" t="s">
        <v>76</v>
      </c>
      <c r="F1361" s="5" t="s">
        <v>81</v>
      </c>
      <c r="G1361" s="5" t="s">
        <v>81</v>
      </c>
      <c r="H1361" t="s">
        <v>28</v>
      </c>
      <c r="I1361" s="4">
        <v>1500</v>
      </c>
      <c r="J1361" s="5">
        <v>10</v>
      </c>
      <c r="K1361" s="4">
        <f t="shared" si="34"/>
        <v>15000</v>
      </c>
      <c r="L1361" s="4">
        <f t="shared" si="35"/>
        <v>6000</v>
      </c>
      <c r="M1361" s="3">
        <v>0.4</v>
      </c>
    </row>
    <row r="1362" spans="2:13" x14ac:dyDescent="0.25">
      <c r="B1362" t="s">
        <v>24</v>
      </c>
      <c r="C1362" s="1" t="s">
        <v>14</v>
      </c>
      <c r="D1362" s="2">
        <v>45088</v>
      </c>
      <c r="E1362" s="5" t="s">
        <v>76</v>
      </c>
      <c r="F1362" s="5" t="s">
        <v>81</v>
      </c>
      <c r="G1362" s="5" t="s">
        <v>81</v>
      </c>
      <c r="H1362" t="s">
        <v>26</v>
      </c>
      <c r="I1362" s="4">
        <v>1700</v>
      </c>
      <c r="J1362" s="5">
        <v>12</v>
      </c>
      <c r="K1362" s="4">
        <f t="shared" si="34"/>
        <v>20400</v>
      </c>
      <c r="L1362" s="4">
        <f t="shared" si="35"/>
        <v>10200</v>
      </c>
      <c r="M1362" s="3">
        <v>0.5</v>
      </c>
    </row>
    <row r="1363" spans="2:13" x14ac:dyDescent="0.25">
      <c r="B1363" t="s">
        <v>27</v>
      </c>
      <c r="C1363" s="1" t="s">
        <v>20</v>
      </c>
      <c r="D1363" s="2">
        <v>45088</v>
      </c>
      <c r="E1363" s="5" t="s">
        <v>76</v>
      </c>
      <c r="F1363" s="5" t="s">
        <v>81</v>
      </c>
      <c r="G1363" s="5" t="s">
        <v>81</v>
      </c>
      <c r="H1363" t="s">
        <v>30</v>
      </c>
      <c r="I1363" s="4">
        <v>3400</v>
      </c>
      <c r="J1363" s="5">
        <v>9</v>
      </c>
      <c r="K1363" s="4">
        <f t="shared" si="34"/>
        <v>30600</v>
      </c>
      <c r="L1363" s="4">
        <f t="shared" si="35"/>
        <v>10710</v>
      </c>
      <c r="M1363" s="3">
        <v>0.35</v>
      </c>
    </row>
    <row r="1364" spans="2:13" x14ac:dyDescent="0.25">
      <c r="B1364" t="s">
        <v>27</v>
      </c>
      <c r="C1364" s="1" t="s">
        <v>14</v>
      </c>
      <c r="D1364" s="2">
        <v>45088</v>
      </c>
      <c r="E1364" s="5" t="s">
        <v>76</v>
      </c>
      <c r="F1364" s="5" t="s">
        <v>81</v>
      </c>
      <c r="G1364" s="5" t="s">
        <v>81</v>
      </c>
      <c r="H1364" t="s">
        <v>30</v>
      </c>
      <c r="I1364" s="4">
        <v>3400</v>
      </c>
      <c r="J1364" s="5">
        <v>10</v>
      </c>
      <c r="K1364" s="4">
        <f t="shared" si="34"/>
        <v>34000</v>
      </c>
      <c r="L1364" s="4">
        <f t="shared" si="35"/>
        <v>11900</v>
      </c>
      <c r="M1364" s="3">
        <v>0.35</v>
      </c>
    </row>
    <row r="1365" spans="2:13" x14ac:dyDescent="0.25">
      <c r="B1365" t="s">
        <v>27</v>
      </c>
      <c r="C1365" s="1" t="s">
        <v>14</v>
      </c>
      <c r="D1365" s="2">
        <v>45095</v>
      </c>
      <c r="E1365" s="5" t="s">
        <v>76</v>
      </c>
      <c r="F1365" s="5" t="s">
        <v>81</v>
      </c>
      <c r="G1365" s="5" t="s">
        <v>81</v>
      </c>
      <c r="H1365" t="s">
        <v>19</v>
      </c>
      <c r="I1365" s="4">
        <v>500</v>
      </c>
      <c r="J1365" s="5">
        <v>7</v>
      </c>
      <c r="K1365" s="4">
        <f t="shared" si="34"/>
        <v>3500</v>
      </c>
      <c r="L1365" s="4">
        <f t="shared" si="35"/>
        <v>875</v>
      </c>
      <c r="M1365" s="3">
        <v>0.25</v>
      </c>
    </row>
    <row r="1366" spans="2:13" x14ac:dyDescent="0.25">
      <c r="B1366" t="s">
        <v>13</v>
      </c>
      <c r="C1366" s="1" t="s">
        <v>20</v>
      </c>
      <c r="D1366" s="2">
        <v>45095</v>
      </c>
      <c r="E1366" s="5" t="s">
        <v>76</v>
      </c>
      <c r="F1366" s="5" t="s">
        <v>81</v>
      </c>
      <c r="G1366" s="5" t="s">
        <v>81</v>
      </c>
      <c r="H1366" t="s">
        <v>26</v>
      </c>
      <c r="I1366" s="4">
        <v>1700</v>
      </c>
      <c r="J1366" s="5">
        <v>5</v>
      </c>
      <c r="K1366" s="4">
        <f t="shared" si="34"/>
        <v>8500</v>
      </c>
      <c r="L1366" s="4">
        <f t="shared" si="35"/>
        <v>4250</v>
      </c>
      <c r="M1366" s="3">
        <v>0.5</v>
      </c>
    </row>
    <row r="1367" spans="2:13" x14ac:dyDescent="0.25">
      <c r="B1367" t="s">
        <v>13</v>
      </c>
      <c r="C1367" s="1" t="s">
        <v>20</v>
      </c>
      <c r="D1367" s="2">
        <v>45095</v>
      </c>
      <c r="E1367" s="5" t="s">
        <v>76</v>
      </c>
      <c r="F1367" s="5" t="s">
        <v>81</v>
      </c>
      <c r="G1367" s="5" t="s">
        <v>81</v>
      </c>
      <c r="H1367" t="s">
        <v>29</v>
      </c>
      <c r="I1367" s="4">
        <v>5340</v>
      </c>
      <c r="J1367" s="5">
        <v>13</v>
      </c>
      <c r="K1367" s="4">
        <f t="shared" si="34"/>
        <v>69420</v>
      </c>
      <c r="L1367" s="4">
        <f t="shared" si="35"/>
        <v>20826</v>
      </c>
      <c r="M1367" s="3">
        <v>0.3</v>
      </c>
    </row>
    <row r="1368" spans="2:13" x14ac:dyDescent="0.25">
      <c r="B1368" t="s">
        <v>13</v>
      </c>
      <c r="C1368" s="1" t="s">
        <v>14</v>
      </c>
      <c r="D1368" s="2">
        <v>45102</v>
      </c>
      <c r="E1368" s="5" t="s">
        <v>76</v>
      </c>
      <c r="F1368" s="5" t="s">
        <v>81</v>
      </c>
      <c r="G1368" s="5" t="s">
        <v>81</v>
      </c>
      <c r="H1368" t="s">
        <v>26</v>
      </c>
      <c r="I1368" s="4">
        <v>1700</v>
      </c>
      <c r="J1368" s="5">
        <v>3</v>
      </c>
      <c r="K1368" s="4">
        <f t="shared" si="34"/>
        <v>5100</v>
      </c>
      <c r="L1368" s="4">
        <f t="shared" si="35"/>
        <v>2550</v>
      </c>
      <c r="M1368" s="3">
        <v>0.5</v>
      </c>
    </row>
    <row r="1369" spans="2:13" x14ac:dyDescent="0.25">
      <c r="B1369" t="s">
        <v>27</v>
      </c>
      <c r="C1369" s="1" t="s">
        <v>20</v>
      </c>
      <c r="D1369" s="2">
        <v>45102</v>
      </c>
      <c r="E1369" s="5" t="s">
        <v>76</v>
      </c>
      <c r="F1369" s="5" t="s">
        <v>81</v>
      </c>
      <c r="G1369" s="5" t="s">
        <v>81</v>
      </c>
      <c r="H1369" t="s">
        <v>21</v>
      </c>
      <c r="I1369" s="4">
        <v>1200</v>
      </c>
      <c r="J1369" s="5">
        <v>7</v>
      </c>
      <c r="K1369" s="4">
        <f t="shared" si="34"/>
        <v>8400</v>
      </c>
      <c r="L1369" s="4">
        <f t="shared" si="35"/>
        <v>2520</v>
      </c>
      <c r="M1369" s="3">
        <v>0.3</v>
      </c>
    </row>
    <row r="1370" spans="2:13" x14ac:dyDescent="0.25">
      <c r="B1370" t="s">
        <v>13</v>
      </c>
      <c r="C1370" s="1" t="s">
        <v>20</v>
      </c>
      <c r="D1370" s="2">
        <v>45102</v>
      </c>
      <c r="E1370" s="5" t="s">
        <v>76</v>
      </c>
      <c r="F1370" s="5" t="s">
        <v>81</v>
      </c>
      <c r="G1370" s="5" t="s">
        <v>81</v>
      </c>
      <c r="H1370" t="s">
        <v>33</v>
      </c>
      <c r="I1370" s="4">
        <v>4600</v>
      </c>
      <c r="J1370" s="5">
        <v>5</v>
      </c>
      <c r="K1370" s="4">
        <f t="shared" ref="K1370:K1433" si="36">I1370*J1370</f>
        <v>23000</v>
      </c>
      <c r="L1370" s="4">
        <f t="shared" ref="L1370:L1433" si="37">K1370*M1370</f>
        <v>5750</v>
      </c>
      <c r="M1370" s="3">
        <v>0.25</v>
      </c>
    </row>
    <row r="1371" spans="2:13" x14ac:dyDescent="0.25">
      <c r="B1371" t="s">
        <v>27</v>
      </c>
      <c r="C1371" s="1" t="s">
        <v>14</v>
      </c>
      <c r="D1371" s="2">
        <v>45109</v>
      </c>
      <c r="E1371" s="5" t="s">
        <v>76</v>
      </c>
      <c r="F1371" s="5" t="s">
        <v>81</v>
      </c>
      <c r="G1371" s="5" t="s">
        <v>81</v>
      </c>
      <c r="H1371" t="s">
        <v>29</v>
      </c>
      <c r="I1371" s="4">
        <v>5340</v>
      </c>
      <c r="J1371" s="5">
        <v>10</v>
      </c>
      <c r="K1371" s="4">
        <f t="shared" si="36"/>
        <v>53400</v>
      </c>
      <c r="L1371" s="4">
        <f t="shared" si="37"/>
        <v>16020</v>
      </c>
      <c r="M1371" s="3">
        <v>0.3</v>
      </c>
    </row>
    <row r="1372" spans="2:13" x14ac:dyDescent="0.25">
      <c r="B1372" t="s">
        <v>13</v>
      </c>
      <c r="C1372" s="1" t="s">
        <v>20</v>
      </c>
      <c r="D1372" s="2">
        <v>45109</v>
      </c>
      <c r="E1372" s="5" t="s">
        <v>76</v>
      </c>
      <c r="F1372" s="5" t="s">
        <v>81</v>
      </c>
      <c r="G1372" s="5" t="s">
        <v>81</v>
      </c>
      <c r="H1372" t="s">
        <v>29</v>
      </c>
      <c r="I1372" s="4">
        <v>5340</v>
      </c>
      <c r="J1372" s="5">
        <v>10</v>
      </c>
      <c r="K1372" s="4">
        <f t="shared" si="36"/>
        <v>53400</v>
      </c>
      <c r="L1372" s="4">
        <f t="shared" si="37"/>
        <v>16020</v>
      </c>
      <c r="M1372" s="3">
        <v>0.3</v>
      </c>
    </row>
    <row r="1373" spans="2:13" x14ac:dyDescent="0.25">
      <c r="B1373" t="s">
        <v>13</v>
      </c>
      <c r="C1373" s="1" t="s">
        <v>20</v>
      </c>
      <c r="D1373" s="2">
        <v>45109</v>
      </c>
      <c r="E1373" s="5" t="s">
        <v>76</v>
      </c>
      <c r="F1373" s="5" t="s">
        <v>81</v>
      </c>
      <c r="G1373" s="5" t="s">
        <v>81</v>
      </c>
      <c r="H1373" t="s">
        <v>31</v>
      </c>
      <c r="I1373" s="4">
        <v>5300</v>
      </c>
      <c r="J1373" s="5">
        <v>12</v>
      </c>
      <c r="K1373" s="4">
        <f t="shared" si="36"/>
        <v>63600</v>
      </c>
      <c r="L1373" s="4">
        <f t="shared" si="37"/>
        <v>19080</v>
      </c>
      <c r="M1373" s="3">
        <v>0.3</v>
      </c>
    </row>
    <row r="1374" spans="2:13" x14ac:dyDescent="0.25">
      <c r="B1374" t="s">
        <v>13</v>
      </c>
      <c r="C1374" s="1" t="s">
        <v>20</v>
      </c>
      <c r="D1374" s="2">
        <v>45116</v>
      </c>
      <c r="E1374" s="5" t="s">
        <v>76</v>
      </c>
      <c r="F1374" s="5" t="s">
        <v>81</v>
      </c>
      <c r="G1374" s="5" t="s">
        <v>81</v>
      </c>
      <c r="H1374" t="s">
        <v>32</v>
      </c>
      <c r="I1374" s="4">
        <v>3200</v>
      </c>
      <c r="J1374" s="5">
        <v>3</v>
      </c>
      <c r="K1374" s="4">
        <f t="shared" si="36"/>
        <v>9600</v>
      </c>
      <c r="L1374" s="4">
        <f t="shared" si="37"/>
        <v>1920</v>
      </c>
      <c r="M1374" s="3">
        <v>0.2</v>
      </c>
    </row>
    <row r="1375" spans="2:13" x14ac:dyDescent="0.25">
      <c r="B1375" t="s">
        <v>27</v>
      </c>
      <c r="C1375" s="1" t="s">
        <v>14</v>
      </c>
      <c r="D1375" s="2">
        <v>45116</v>
      </c>
      <c r="E1375" s="5" t="s">
        <v>76</v>
      </c>
      <c r="F1375" s="5" t="s">
        <v>81</v>
      </c>
      <c r="G1375" s="5" t="s">
        <v>81</v>
      </c>
      <c r="H1375" t="s">
        <v>28</v>
      </c>
      <c r="I1375" s="4">
        <v>1500</v>
      </c>
      <c r="J1375" s="5">
        <v>7</v>
      </c>
      <c r="K1375" s="4">
        <f t="shared" si="36"/>
        <v>10500</v>
      </c>
      <c r="L1375" s="4">
        <f t="shared" si="37"/>
        <v>4200</v>
      </c>
      <c r="M1375" s="3">
        <v>0.4</v>
      </c>
    </row>
    <row r="1376" spans="2:13" x14ac:dyDescent="0.25">
      <c r="B1376" t="s">
        <v>13</v>
      </c>
      <c r="C1376" s="1" t="s">
        <v>14</v>
      </c>
      <c r="D1376" s="2">
        <v>45116</v>
      </c>
      <c r="E1376" s="5" t="s">
        <v>76</v>
      </c>
      <c r="F1376" s="5" t="s">
        <v>81</v>
      </c>
      <c r="G1376" s="5" t="s">
        <v>81</v>
      </c>
      <c r="H1376" t="s">
        <v>31</v>
      </c>
      <c r="I1376" s="4">
        <v>5300</v>
      </c>
      <c r="J1376" s="5">
        <v>5</v>
      </c>
      <c r="K1376" s="4">
        <f t="shared" si="36"/>
        <v>26500</v>
      </c>
      <c r="L1376" s="4">
        <f t="shared" si="37"/>
        <v>7950</v>
      </c>
      <c r="M1376" s="3">
        <v>0.3</v>
      </c>
    </row>
    <row r="1377" spans="2:13" x14ac:dyDescent="0.25">
      <c r="B1377" t="s">
        <v>34</v>
      </c>
      <c r="C1377" s="1" t="s">
        <v>20</v>
      </c>
      <c r="D1377" s="2">
        <v>45123</v>
      </c>
      <c r="E1377" s="5" t="s">
        <v>76</v>
      </c>
      <c r="F1377" s="5" t="s">
        <v>81</v>
      </c>
      <c r="G1377" s="5" t="s">
        <v>81</v>
      </c>
      <c r="H1377" t="s">
        <v>23</v>
      </c>
      <c r="I1377" s="4">
        <v>5130</v>
      </c>
      <c r="J1377" s="5">
        <v>3</v>
      </c>
      <c r="K1377" s="4">
        <f t="shared" si="36"/>
        <v>15390</v>
      </c>
      <c r="L1377" s="4">
        <f t="shared" si="37"/>
        <v>6156</v>
      </c>
      <c r="M1377" s="3">
        <v>0.4</v>
      </c>
    </row>
    <row r="1378" spans="2:13" x14ac:dyDescent="0.25">
      <c r="B1378" t="s">
        <v>27</v>
      </c>
      <c r="C1378" s="1" t="s">
        <v>20</v>
      </c>
      <c r="D1378" s="2">
        <v>45123</v>
      </c>
      <c r="E1378" s="5" t="s">
        <v>76</v>
      </c>
      <c r="F1378" s="5" t="s">
        <v>81</v>
      </c>
      <c r="G1378" s="5" t="s">
        <v>81</v>
      </c>
      <c r="H1378" t="s">
        <v>35</v>
      </c>
      <c r="I1378" s="4">
        <v>4500</v>
      </c>
      <c r="J1378" s="5">
        <v>4</v>
      </c>
      <c r="K1378" s="4">
        <f t="shared" si="36"/>
        <v>18000</v>
      </c>
      <c r="L1378" s="4">
        <f t="shared" si="37"/>
        <v>4500</v>
      </c>
      <c r="M1378" s="3">
        <v>0.25</v>
      </c>
    </row>
    <row r="1379" spans="2:13" x14ac:dyDescent="0.25">
      <c r="B1379" t="s">
        <v>13</v>
      </c>
      <c r="C1379" s="1" t="s">
        <v>20</v>
      </c>
      <c r="D1379" s="2">
        <v>45123</v>
      </c>
      <c r="E1379" s="5" t="s">
        <v>76</v>
      </c>
      <c r="F1379" s="5" t="s">
        <v>81</v>
      </c>
      <c r="G1379" s="5" t="s">
        <v>81</v>
      </c>
      <c r="H1379" t="s">
        <v>29</v>
      </c>
      <c r="I1379" s="4">
        <v>5340</v>
      </c>
      <c r="J1379" s="5">
        <v>7</v>
      </c>
      <c r="K1379" s="4">
        <f t="shared" si="36"/>
        <v>37380</v>
      </c>
      <c r="L1379" s="4">
        <f t="shared" si="37"/>
        <v>11214</v>
      </c>
      <c r="M1379" s="3">
        <v>0.3</v>
      </c>
    </row>
    <row r="1380" spans="2:13" x14ac:dyDescent="0.25">
      <c r="B1380" t="s">
        <v>24</v>
      </c>
      <c r="C1380" s="1" t="s">
        <v>20</v>
      </c>
      <c r="D1380" s="2">
        <v>45130</v>
      </c>
      <c r="E1380" s="5" t="s">
        <v>76</v>
      </c>
      <c r="F1380" s="5" t="s">
        <v>81</v>
      </c>
      <c r="G1380" s="5" t="s">
        <v>81</v>
      </c>
      <c r="H1380" t="s">
        <v>30</v>
      </c>
      <c r="I1380" s="4">
        <v>3400</v>
      </c>
      <c r="J1380" s="5">
        <v>1</v>
      </c>
      <c r="K1380" s="4">
        <f t="shared" si="36"/>
        <v>3400</v>
      </c>
      <c r="L1380" s="4">
        <f t="shared" si="37"/>
        <v>1190</v>
      </c>
      <c r="M1380" s="3">
        <v>0.35</v>
      </c>
    </row>
    <row r="1381" spans="2:13" x14ac:dyDescent="0.25">
      <c r="B1381" t="s">
        <v>13</v>
      </c>
      <c r="C1381" s="1" t="s">
        <v>20</v>
      </c>
      <c r="D1381" s="2">
        <v>45130</v>
      </c>
      <c r="E1381" s="5" t="s">
        <v>76</v>
      </c>
      <c r="F1381" s="5" t="s">
        <v>81</v>
      </c>
      <c r="G1381" s="5" t="s">
        <v>81</v>
      </c>
      <c r="H1381" t="s">
        <v>35</v>
      </c>
      <c r="I1381" s="4">
        <v>4500</v>
      </c>
      <c r="J1381" s="5">
        <v>9</v>
      </c>
      <c r="K1381" s="4">
        <f t="shared" si="36"/>
        <v>40500</v>
      </c>
      <c r="L1381" s="4">
        <f t="shared" si="37"/>
        <v>10125</v>
      </c>
      <c r="M1381" s="3">
        <v>0.25</v>
      </c>
    </row>
    <row r="1382" spans="2:13" x14ac:dyDescent="0.25">
      <c r="B1382" t="s">
        <v>34</v>
      </c>
      <c r="C1382" s="1" t="s">
        <v>20</v>
      </c>
      <c r="D1382" s="2">
        <v>45130</v>
      </c>
      <c r="E1382" s="5" t="s">
        <v>76</v>
      </c>
      <c r="F1382" s="5" t="s">
        <v>81</v>
      </c>
      <c r="G1382" s="5" t="s">
        <v>81</v>
      </c>
      <c r="H1382" t="s">
        <v>31</v>
      </c>
      <c r="I1382" s="4">
        <v>5300</v>
      </c>
      <c r="J1382" s="5">
        <v>12</v>
      </c>
      <c r="K1382" s="4">
        <f t="shared" si="36"/>
        <v>63600</v>
      </c>
      <c r="L1382" s="4">
        <f t="shared" si="37"/>
        <v>19080</v>
      </c>
      <c r="M1382" s="3">
        <v>0.3</v>
      </c>
    </row>
    <row r="1383" spans="2:13" x14ac:dyDescent="0.25">
      <c r="B1383" t="s">
        <v>13</v>
      </c>
      <c r="C1383" s="1" t="s">
        <v>20</v>
      </c>
      <c r="D1383" s="2">
        <v>45137</v>
      </c>
      <c r="E1383" s="5" t="s">
        <v>76</v>
      </c>
      <c r="F1383" s="5" t="s">
        <v>81</v>
      </c>
      <c r="G1383" s="5" t="s">
        <v>81</v>
      </c>
      <c r="H1383" t="s">
        <v>26</v>
      </c>
      <c r="I1383" s="4">
        <v>1700</v>
      </c>
      <c r="J1383" s="5">
        <v>5</v>
      </c>
      <c r="K1383" s="4">
        <f t="shared" si="36"/>
        <v>8500</v>
      </c>
      <c r="L1383" s="4">
        <f t="shared" si="37"/>
        <v>4250</v>
      </c>
      <c r="M1383" s="3">
        <v>0.5</v>
      </c>
    </row>
    <row r="1384" spans="2:13" x14ac:dyDescent="0.25">
      <c r="B1384" t="s">
        <v>27</v>
      </c>
      <c r="C1384" s="1" t="s">
        <v>20</v>
      </c>
      <c r="D1384" s="2">
        <v>45137</v>
      </c>
      <c r="E1384" s="5" t="s">
        <v>76</v>
      </c>
      <c r="F1384" s="5" t="s">
        <v>81</v>
      </c>
      <c r="G1384" s="5" t="s">
        <v>81</v>
      </c>
      <c r="H1384" t="s">
        <v>32</v>
      </c>
      <c r="I1384" s="4">
        <v>3200</v>
      </c>
      <c r="J1384" s="5">
        <v>10</v>
      </c>
      <c r="K1384" s="4">
        <f t="shared" si="36"/>
        <v>32000</v>
      </c>
      <c r="L1384" s="4">
        <f t="shared" si="37"/>
        <v>6400</v>
      </c>
      <c r="M1384" s="3">
        <v>0.2</v>
      </c>
    </row>
    <row r="1385" spans="2:13" x14ac:dyDescent="0.25">
      <c r="B1385" t="s">
        <v>13</v>
      </c>
      <c r="C1385" s="1" t="s">
        <v>14</v>
      </c>
      <c r="D1385" s="2">
        <v>45137</v>
      </c>
      <c r="E1385" s="5" t="s">
        <v>76</v>
      </c>
      <c r="F1385" s="5" t="s">
        <v>81</v>
      </c>
      <c r="G1385" s="5" t="s">
        <v>81</v>
      </c>
      <c r="H1385" t="s">
        <v>30</v>
      </c>
      <c r="I1385" s="4">
        <v>3400</v>
      </c>
      <c r="J1385" s="5">
        <v>12</v>
      </c>
      <c r="K1385" s="4">
        <f t="shared" si="36"/>
        <v>40800</v>
      </c>
      <c r="L1385" s="4">
        <f t="shared" si="37"/>
        <v>14280</v>
      </c>
      <c r="M1385" s="3">
        <v>0.35</v>
      </c>
    </row>
    <row r="1386" spans="2:13" x14ac:dyDescent="0.25">
      <c r="B1386" t="s">
        <v>13</v>
      </c>
      <c r="C1386" s="1" t="s">
        <v>20</v>
      </c>
      <c r="D1386" s="2">
        <v>45144</v>
      </c>
      <c r="E1386" s="5" t="s">
        <v>76</v>
      </c>
      <c r="F1386" s="5" t="s">
        <v>81</v>
      </c>
      <c r="G1386" s="5" t="s">
        <v>81</v>
      </c>
      <c r="H1386" t="s">
        <v>26</v>
      </c>
      <c r="I1386" s="4">
        <v>1700</v>
      </c>
      <c r="J1386" s="5">
        <v>8</v>
      </c>
      <c r="K1386" s="4">
        <f t="shared" si="36"/>
        <v>13600</v>
      </c>
      <c r="L1386" s="4">
        <f t="shared" si="37"/>
        <v>6800</v>
      </c>
      <c r="M1386" s="3">
        <v>0.5</v>
      </c>
    </row>
    <row r="1387" spans="2:13" x14ac:dyDescent="0.25">
      <c r="B1387" t="s">
        <v>13</v>
      </c>
      <c r="C1387" s="1" t="s">
        <v>20</v>
      </c>
      <c r="D1387" s="2">
        <v>45144</v>
      </c>
      <c r="E1387" s="5" t="s">
        <v>76</v>
      </c>
      <c r="F1387" s="5" t="s">
        <v>81</v>
      </c>
      <c r="G1387" s="5" t="s">
        <v>81</v>
      </c>
      <c r="H1387" t="s">
        <v>30</v>
      </c>
      <c r="I1387" s="4">
        <v>3400</v>
      </c>
      <c r="J1387" s="5">
        <v>5</v>
      </c>
      <c r="K1387" s="4">
        <f t="shared" si="36"/>
        <v>17000</v>
      </c>
      <c r="L1387" s="4">
        <f t="shared" si="37"/>
        <v>5950</v>
      </c>
      <c r="M1387" s="3">
        <v>0.35</v>
      </c>
    </row>
    <row r="1388" spans="2:13" x14ac:dyDescent="0.25">
      <c r="B1388" t="s">
        <v>13</v>
      </c>
      <c r="C1388" s="1" t="s">
        <v>14</v>
      </c>
      <c r="D1388" s="2">
        <v>45144</v>
      </c>
      <c r="E1388" s="5" t="s">
        <v>76</v>
      </c>
      <c r="F1388" s="5" t="s">
        <v>81</v>
      </c>
      <c r="G1388" s="5" t="s">
        <v>81</v>
      </c>
      <c r="H1388" t="s">
        <v>33</v>
      </c>
      <c r="I1388" s="4">
        <v>4600</v>
      </c>
      <c r="J1388" s="5">
        <v>4</v>
      </c>
      <c r="K1388" s="4">
        <f t="shared" si="36"/>
        <v>18400</v>
      </c>
      <c r="L1388" s="4">
        <f t="shared" si="37"/>
        <v>4600</v>
      </c>
      <c r="M1388" s="3">
        <v>0.25</v>
      </c>
    </row>
    <row r="1389" spans="2:13" x14ac:dyDescent="0.25">
      <c r="B1389" t="s">
        <v>27</v>
      </c>
      <c r="C1389" s="1" t="s">
        <v>14</v>
      </c>
      <c r="D1389" s="2">
        <v>45151</v>
      </c>
      <c r="E1389" s="5" t="s">
        <v>76</v>
      </c>
      <c r="F1389" s="5" t="s">
        <v>81</v>
      </c>
      <c r="G1389" s="5" t="s">
        <v>81</v>
      </c>
      <c r="H1389" t="s">
        <v>28</v>
      </c>
      <c r="I1389" s="4">
        <v>1500</v>
      </c>
      <c r="J1389" s="5">
        <v>7</v>
      </c>
      <c r="K1389" s="4">
        <f t="shared" si="36"/>
        <v>10500</v>
      </c>
      <c r="L1389" s="4">
        <f t="shared" si="37"/>
        <v>4200</v>
      </c>
      <c r="M1389" s="3">
        <v>0.4</v>
      </c>
    </row>
    <row r="1390" spans="2:13" x14ac:dyDescent="0.25">
      <c r="B1390" t="s">
        <v>22</v>
      </c>
      <c r="C1390" s="1" t="s">
        <v>20</v>
      </c>
      <c r="D1390" s="2">
        <v>45151</v>
      </c>
      <c r="E1390" s="5" t="s">
        <v>76</v>
      </c>
      <c r="F1390" s="5" t="s">
        <v>81</v>
      </c>
      <c r="G1390" s="5" t="s">
        <v>81</v>
      </c>
      <c r="H1390" t="s">
        <v>32</v>
      </c>
      <c r="I1390" s="4">
        <v>3200</v>
      </c>
      <c r="J1390" s="5">
        <v>4</v>
      </c>
      <c r="K1390" s="4">
        <f t="shared" si="36"/>
        <v>12800</v>
      </c>
      <c r="L1390" s="4">
        <f t="shared" si="37"/>
        <v>2560</v>
      </c>
      <c r="M1390" s="3">
        <v>0.2</v>
      </c>
    </row>
    <row r="1391" spans="2:13" x14ac:dyDescent="0.25">
      <c r="B1391" t="s">
        <v>13</v>
      </c>
      <c r="C1391" s="1" t="s">
        <v>20</v>
      </c>
      <c r="D1391" s="2">
        <v>45151</v>
      </c>
      <c r="E1391" s="5" t="s">
        <v>76</v>
      </c>
      <c r="F1391" s="5" t="s">
        <v>81</v>
      </c>
      <c r="G1391" s="5" t="s">
        <v>81</v>
      </c>
      <c r="H1391" t="s">
        <v>29</v>
      </c>
      <c r="I1391" s="4">
        <v>5340</v>
      </c>
      <c r="J1391" s="5">
        <v>3</v>
      </c>
      <c r="K1391" s="4">
        <f t="shared" si="36"/>
        <v>16020</v>
      </c>
      <c r="L1391" s="4">
        <f t="shared" si="37"/>
        <v>4806</v>
      </c>
      <c r="M1391" s="3">
        <v>0.3</v>
      </c>
    </row>
    <row r="1392" spans="2:13" x14ac:dyDescent="0.25">
      <c r="B1392" t="s">
        <v>27</v>
      </c>
      <c r="C1392" s="1" t="s">
        <v>20</v>
      </c>
      <c r="D1392" s="2">
        <v>45158</v>
      </c>
      <c r="E1392" s="5" t="s">
        <v>76</v>
      </c>
      <c r="F1392" s="5" t="s">
        <v>81</v>
      </c>
      <c r="G1392" s="5" t="s">
        <v>81</v>
      </c>
      <c r="H1392" t="s">
        <v>28</v>
      </c>
      <c r="I1392" s="4">
        <v>1500</v>
      </c>
      <c r="J1392" s="5">
        <v>7</v>
      </c>
      <c r="K1392" s="4">
        <f t="shared" si="36"/>
        <v>10500</v>
      </c>
      <c r="L1392" s="4">
        <f t="shared" si="37"/>
        <v>4200</v>
      </c>
      <c r="M1392" s="3">
        <v>0.4</v>
      </c>
    </row>
    <row r="1393" spans="2:13" x14ac:dyDescent="0.25">
      <c r="B1393" t="s">
        <v>34</v>
      </c>
      <c r="C1393" s="1" t="s">
        <v>20</v>
      </c>
      <c r="D1393" s="2">
        <v>45158</v>
      </c>
      <c r="E1393" s="5" t="s">
        <v>76</v>
      </c>
      <c r="F1393" s="5" t="s">
        <v>81</v>
      </c>
      <c r="G1393" s="5" t="s">
        <v>81</v>
      </c>
      <c r="H1393" t="s">
        <v>26</v>
      </c>
      <c r="I1393" s="4">
        <v>1700</v>
      </c>
      <c r="J1393" s="5">
        <v>15</v>
      </c>
      <c r="K1393" s="4">
        <f t="shared" si="36"/>
        <v>25500</v>
      </c>
      <c r="L1393" s="4">
        <f t="shared" si="37"/>
        <v>12750</v>
      </c>
      <c r="M1393" s="3">
        <v>0.5</v>
      </c>
    </row>
    <row r="1394" spans="2:13" x14ac:dyDescent="0.25">
      <c r="B1394" t="s">
        <v>34</v>
      </c>
      <c r="C1394" s="1" t="s">
        <v>14</v>
      </c>
      <c r="D1394" s="2">
        <v>45158</v>
      </c>
      <c r="E1394" s="5" t="s">
        <v>76</v>
      </c>
      <c r="F1394" s="5" t="s">
        <v>81</v>
      </c>
      <c r="G1394" s="5" t="s">
        <v>81</v>
      </c>
      <c r="H1394" t="s">
        <v>23</v>
      </c>
      <c r="I1394" s="4">
        <v>5130</v>
      </c>
      <c r="J1394" s="5">
        <v>12</v>
      </c>
      <c r="K1394" s="4">
        <f t="shared" si="36"/>
        <v>61560</v>
      </c>
      <c r="L1394" s="4">
        <f t="shared" si="37"/>
        <v>24624</v>
      </c>
      <c r="M1394" s="3">
        <v>0.4</v>
      </c>
    </row>
    <row r="1395" spans="2:13" x14ac:dyDescent="0.25">
      <c r="B1395" t="s">
        <v>27</v>
      </c>
      <c r="C1395" s="1" t="s">
        <v>14</v>
      </c>
      <c r="D1395" s="2">
        <v>45165</v>
      </c>
      <c r="E1395" s="5" t="s">
        <v>76</v>
      </c>
      <c r="F1395" s="5" t="s">
        <v>81</v>
      </c>
      <c r="G1395" s="5" t="s">
        <v>81</v>
      </c>
      <c r="H1395" t="s">
        <v>26</v>
      </c>
      <c r="I1395" s="4">
        <v>1700</v>
      </c>
      <c r="J1395" s="5">
        <v>1</v>
      </c>
      <c r="K1395" s="4">
        <f t="shared" si="36"/>
        <v>1700</v>
      </c>
      <c r="L1395" s="4">
        <f t="shared" si="37"/>
        <v>850</v>
      </c>
      <c r="M1395" s="3">
        <v>0.5</v>
      </c>
    </row>
    <row r="1396" spans="2:13" x14ac:dyDescent="0.25">
      <c r="B1396" t="s">
        <v>27</v>
      </c>
      <c r="C1396" s="1" t="s">
        <v>20</v>
      </c>
      <c r="D1396" s="2">
        <v>45165</v>
      </c>
      <c r="E1396" s="5" t="s">
        <v>76</v>
      </c>
      <c r="F1396" s="5" t="s">
        <v>81</v>
      </c>
      <c r="G1396" s="5" t="s">
        <v>81</v>
      </c>
      <c r="H1396" t="s">
        <v>32</v>
      </c>
      <c r="I1396" s="4">
        <v>3200</v>
      </c>
      <c r="J1396" s="5">
        <v>8</v>
      </c>
      <c r="K1396" s="4">
        <f t="shared" si="36"/>
        <v>25600</v>
      </c>
      <c r="L1396" s="4">
        <f t="shared" si="37"/>
        <v>5120</v>
      </c>
      <c r="M1396" s="3">
        <v>0.2</v>
      </c>
    </row>
    <row r="1397" spans="2:13" x14ac:dyDescent="0.25">
      <c r="B1397" t="s">
        <v>34</v>
      </c>
      <c r="C1397" s="1" t="s">
        <v>14</v>
      </c>
      <c r="D1397" s="2">
        <v>45165</v>
      </c>
      <c r="E1397" s="5" t="s">
        <v>76</v>
      </c>
      <c r="F1397" s="5" t="s">
        <v>81</v>
      </c>
      <c r="G1397" s="5" t="s">
        <v>81</v>
      </c>
      <c r="H1397" t="s">
        <v>35</v>
      </c>
      <c r="I1397" s="4">
        <v>4500</v>
      </c>
      <c r="J1397" s="5">
        <v>16</v>
      </c>
      <c r="K1397" s="4">
        <f t="shared" si="36"/>
        <v>72000</v>
      </c>
      <c r="L1397" s="4">
        <f t="shared" si="37"/>
        <v>18000</v>
      </c>
      <c r="M1397" s="3">
        <v>0.25</v>
      </c>
    </row>
    <row r="1398" spans="2:13" x14ac:dyDescent="0.25">
      <c r="B1398" t="s">
        <v>27</v>
      </c>
      <c r="C1398" s="1" t="s">
        <v>20</v>
      </c>
      <c r="D1398" s="2">
        <v>44562</v>
      </c>
      <c r="E1398" s="5" t="s">
        <v>76</v>
      </c>
      <c r="F1398" s="5" t="s">
        <v>82</v>
      </c>
      <c r="G1398" s="5" t="s">
        <v>82</v>
      </c>
      <c r="H1398" t="s">
        <v>30</v>
      </c>
      <c r="I1398" s="4">
        <v>3400</v>
      </c>
      <c r="J1398" s="5">
        <v>1</v>
      </c>
      <c r="K1398" s="4">
        <f t="shared" si="36"/>
        <v>3400</v>
      </c>
      <c r="L1398" s="4">
        <f t="shared" si="37"/>
        <v>1190</v>
      </c>
      <c r="M1398" s="3">
        <v>0.35</v>
      </c>
    </row>
    <row r="1399" spans="2:13" x14ac:dyDescent="0.25">
      <c r="B1399" t="s">
        <v>13</v>
      </c>
      <c r="C1399" s="1" t="s">
        <v>20</v>
      </c>
      <c r="D1399" s="2">
        <v>44562</v>
      </c>
      <c r="E1399" s="5" t="s">
        <v>76</v>
      </c>
      <c r="F1399" s="5" t="s">
        <v>82</v>
      </c>
      <c r="G1399" s="5" t="s">
        <v>82</v>
      </c>
      <c r="H1399" t="s">
        <v>19</v>
      </c>
      <c r="I1399" s="4">
        <v>500</v>
      </c>
      <c r="J1399" s="5">
        <v>8</v>
      </c>
      <c r="K1399" s="4">
        <f t="shared" si="36"/>
        <v>4000</v>
      </c>
      <c r="L1399" s="4">
        <f t="shared" si="37"/>
        <v>1000</v>
      </c>
      <c r="M1399" s="3">
        <v>0.25</v>
      </c>
    </row>
    <row r="1400" spans="2:13" x14ac:dyDescent="0.25">
      <c r="B1400" t="s">
        <v>13</v>
      </c>
      <c r="C1400" s="1" t="s">
        <v>20</v>
      </c>
      <c r="D1400" s="2">
        <v>44562</v>
      </c>
      <c r="E1400" s="5" t="s">
        <v>76</v>
      </c>
      <c r="F1400" s="5" t="s">
        <v>82</v>
      </c>
      <c r="G1400" s="5" t="s">
        <v>82</v>
      </c>
      <c r="H1400" t="s">
        <v>23</v>
      </c>
      <c r="I1400" s="4">
        <v>5130</v>
      </c>
      <c r="J1400" s="5">
        <v>9</v>
      </c>
      <c r="K1400" s="4">
        <f t="shared" si="36"/>
        <v>46170</v>
      </c>
      <c r="L1400" s="4">
        <f t="shared" si="37"/>
        <v>18468</v>
      </c>
      <c r="M1400" s="3">
        <v>0.4</v>
      </c>
    </row>
    <row r="1401" spans="2:13" x14ac:dyDescent="0.25">
      <c r="B1401" t="s">
        <v>24</v>
      </c>
      <c r="C1401" s="1" t="s">
        <v>14</v>
      </c>
      <c r="D1401" s="2">
        <v>44562</v>
      </c>
      <c r="E1401" s="5" t="s">
        <v>76</v>
      </c>
      <c r="F1401" s="5" t="s">
        <v>82</v>
      </c>
      <c r="G1401" s="5" t="s">
        <v>82</v>
      </c>
      <c r="H1401" t="s">
        <v>35</v>
      </c>
      <c r="I1401" s="4">
        <v>4500</v>
      </c>
      <c r="J1401" s="5">
        <v>12</v>
      </c>
      <c r="K1401" s="4">
        <f t="shared" si="36"/>
        <v>54000</v>
      </c>
      <c r="L1401" s="4">
        <f t="shared" si="37"/>
        <v>13500</v>
      </c>
      <c r="M1401" s="3">
        <v>0.25</v>
      </c>
    </row>
    <row r="1402" spans="2:13" x14ac:dyDescent="0.25">
      <c r="B1402" t="s">
        <v>24</v>
      </c>
      <c r="C1402" s="1" t="s">
        <v>20</v>
      </c>
      <c r="D1402" s="2">
        <v>44577</v>
      </c>
      <c r="E1402" s="5" t="s">
        <v>76</v>
      </c>
      <c r="F1402" s="5" t="s">
        <v>82</v>
      </c>
      <c r="G1402" s="5" t="s">
        <v>82</v>
      </c>
      <c r="H1402" t="s">
        <v>25</v>
      </c>
      <c r="I1402" s="4">
        <v>300</v>
      </c>
      <c r="J1402" s="5">
        <v>10</v>
      </c>
      <c r="K1402" s="4">
        <f t="shared" si="36"/>
        <v>3000</v>
      </c>
      <c r="L1402" s="4">
        <f t="shared" si="37"/>
        <v>450</v>
      </c>
      <c r="M1402" s="3">
        <v>0.15</v>
      </c>
    </row>
    <row r="1403" spans="2:13" x14ac:dyDescent="0.25">
      <c r="B1403" t="s">
        <v>27</v>
      </c>
      <c r="C1403" s="1" t="s">
        <v>20</v>
      </c>
      <c r="D1403" s="2">
        <v>44577</v>
      </c>
      <c r="E1403" s="5" t="s">
        <v>76</v>
      </c>
      <c r="F1403" s="5" t="s">
        <v>82</v>
      </c>
      <c r="G1403" s="5" t="s">
        <v>82</v>
      </c>
      <c r="H1403" t="s">
        <v>21</v>
      </c>
      <c r="I1403" s="4">
        <v>1200</v>
      </c>
      <c r="J1403" s="5">
        <v>8</v>
      </c>
      <c r="K1403" s="4">
        <f t="shared" si="36"/>
        <v>9600</v>
      </c>
      <c r="L1403" s="4">
        <f t="shared" si="37"/>
        <v>2880</v>
      </c>
      <c r="M1403" s="3">
        <v>0.3</v>
      </c>
    </row>
    <row r="1404" spans="2:13" x14ac:dyDescent="0.25">
      <c r="B1404" t="s">
        <v>22</v>
      </c>
      <c r="C1404" s="1" t="s">
        <v>20</v>
      </c>
      <c r="D1404" s="2">
        <v>44577</v>
      </c>
      <c r="E1404" s="5" t="s">
        <v>76</v>
      </c>
      <c r="F1404" s="5" t="s">
        <v>82</v>
      </c>
      <c r="G1404" s="5" t="s">
        <v>82</v>
      </c>
      <c r="H1404" t="s">
        <v>30</v>
      </c>
      <c r="I1404" s="4">
        <v>3400</v>
      </c>
      <c r="J1404" s="5">
        <v>10</v>
      </c>
      <c r="K1404" s="4">
        <f t="shared" si="36"/>
        <v>34000</v>
      </c>
      <c r="L1404" s="4">
        <f t="shared" si="37"/>
        <v>11900</v>
      </c>
      <c r="M1404" s="3">
        <v>0.35</v>
      </c>
    </row>
    <row r="1405" spans="2:13" x14ac:dyDescent="0.25">
      <c r="B1405" t="s">
        <v>22</v>
      </c>
      <c r="C1405" s="1" t="s">
        <v>20</v>
      </c>
      <c r="D1405" s="2">
        <v>44577</v>
      </c>
      <c r="E1405" s="5" t="s">
        <v>76</v>
      </c>
      <c r="F1405" s="5" t="s">
        <v>82</v>
      </c>
      <c r="G1405" s="5" t="s">
        <v>82</v>
      </c>
      <c r="H1405" t="s">
        <v>18</v>
      </c>
      <c r="I1405" s="4">
        <v>8902</v>
      </c>
      <c r="J1405" s="5">
        <v>12</v>
      </c>
      <c r="K1405" s="4">
        <f t="shared" si="36"/>
        <v>106824</v>
      </c>
      <c r="L1405" s="4">
        <f t="shared" si="37"/>
        <v>37388.399999999994</v>
      </c>
      <c r="M1405" s="3">
        <v>0.35</v>
      </c>
    </row>
    <row r="1406" spans="2:13" x14ac:dyDescent="0.25">
      <c r="B1406" t="s">
        <v>22</v>
      </c>
      <c r="C1406" s="1" t="s">
        <v>20</v>
      </c>
      <c r="D1406" s="2">
        <v>44584</v>
      </c>
      <c r="E1406" s="5" t="s">
        <v>76</v>
      </c>
      <c r="F1406" s="5" t="s">
        <v>82</v>
      </c>
      <c r="G1406" s="5" t="s">
        <v>82</v>
      </c>
      <c r="H1406" t="s">
        <v>35</v>
      </c>
      <c r="I1406" s="4">
        <v>4500</v>
      </c>
      <c r="J1406" s="5">
        <v>1</v>
      </c>
      <c r="K1406" s="4">
        <f t="shared" si="36"/>
        <v>4500</v>
      </c>
      <c r="L1406" s="4">
        <f t="shared" si="37"/>
        <v>1125</v>
      </c>
      <c r="M1406" s="3">
        <v>0.25</v>
      </c>
    </row>
    <row r="1407" spans="2:13" x14ac:dyDescent="0.25">
      <c r="B1407" t="s">
        <v>22</v>
      </c>
      <c r="C1407" s="1" t="s">
        <v>14</v>
      </c>
      <c r="D1407" s="2">
        <v>44584</v>
      </c>
      <c r="E1407" s="5" t="s">
        <v>76</v>
      </c>
      <c r="F1407" s="5" t="s">
        <v>82</v>
      </c>
      <c r="G1407" s="5" t="s">
        <v>82</v>
      </c>
      <c r="H1407" t="s">
        <v>30</v>
      </c>
      <c r="I1407" s="4">
        <v>3400</v>
      </c>
      <c r="J1407" s="5">
        <v>4</v>
      </c>
      <c r="K1407" s="4">
        <f t="shared" si="36"/>
        <v>13600</v>
      </c>
      <c r="L1407" s="4">
        <f t="shared" si="37"/>
        <v>4760</v>
      </c>
      <c r="M1407" s="3">
        <v>0.35</v>
      </c>
    </row>
    <row r="1408" spans="2:13" x14ac:dyDescent="0.25">
      <c r="B1408" t="s">
        <v>24</v>
      </c>
      <c r="C1408" s="1" t="s">
        <v>20</v>
      </c>
      <c r="D1408" s="2">
        <v>44584</v>
      </c>
      <c r="E1408" s="5" t="s">
        <v>76</v>
      </c>
      <c r="F1408" s="5" t="s">
        <v>82</v>
      </c>
      <c r="G1408" s="5" t="s">
        <v>82</v>
      </c>
      <c r="H1408" t="s">
        <v>29</v>
      </c>
      <c r="I1408" s="4">
        <v>5340</v>
      </c>
      <c r="J1408" s="5">
        <v>4</v>
      </c>
      <c r="K1408" s="4">
        <f t="shared" si="36"/>
        <v>21360</v>
      </c>
      <c r="L1408" s="4">
        <f t="shared" si="37"/>
        <v>6408</v>
      </c>
      <c r="M1408" s="3">
        <v>0.3</v>
      </c>
    </row>
    <row r="1409" spans="2:13" x14ac:dyDescent="0.25">
      <c r="B1409" t="s">
        <v>22</v>
      </c>
      <c r="C1409" s="1" t="s">
        <v>20</v>
      </c>
      <c r="D1409" s="2">
        <v>44584</v>
      </c>
      <c r="E1409" s="5" t="s">
        <v>76</v>
      </c>
      <c r="F1409" s="5" t="s">
        <v>82</v>
      </c>
      <c r="G1409" s="5" t="s">
        <v>82</v>
      </c>
      <c r="H1409" t="s">
        <v>33</v>
      </c>
      <c r="I1409" s="4">
        <v>4600</v>
      </c>
      <c r="J1409" s="5">
        <v>9</v>
      </c>
      <c r="K1409" s="4">
        <f t="shared" si="36"/>
        <v>41400</v>
      </c>
      <c r="L1409" s="4">
        <f t="shared" si="37"/>
        <v>10350</v>
      </c>
      <c r="M1409" s="3">
        <v>0.25</v>
      </c>
    </row>
    <row r="1410" spans="2:13" x14ac:dyDescent="0.25">
      <c r="B1410" t="s">
        <v>22</v>
      </c>
      <c r="C1410" s="1" t="s">
        <v>20</v>
      </c>
      <c r="D1410" s="2">
        <v>44591</v>
      </c>
      <c r="E1410" s="5" t="s">
        <v>76</v>
      </c>
      <c r="F1410" s="5" t="s">
        <v>82</v>
      </c>
      <c r="G1410" s="5" t="s">
        <v>82</v>
      </c>
      <c r="H1410" t="s">
        <v>19</v>
      </c>
      <c r="I1410" s="4">
        <v>500</v>
      </c>
      <c r="J1410" s="5">
        <v>3</v>
      </c>
      <c r="K1410" s="4">
        <f t="shared" si="36"/>
        <v>1500</v>
      </c>
      <c r="L1410" s="4">
        <f t="shared" si="37"/>
        <v>375</v>
      </c>
      <c r="M1410" s="3">
        <v>0.25</v>
      </c>
    </row>
    <row r="1411" spans="2:13" x14ac:dyDescent="0.25">
      <c r="B1411" t="s">
        <v>24</v>
      </c>
      <c r="C1411" s="1" t="s">
        <v>20</v>
      </c>
      <c r="D1411" s="2">
        <v>44591</v>
      </c>
      <c r="E1411" s="5" t="s">
        <v>76</v>
      </c>
      <c r="F1411" s="5" t="s">
        <v>82</v>
      </c>
      <c r="G1411" s="5" t="s">
        <v>82</v>
      </c>
      <c r="H1411" t="s">
        <v>32</v>
      </c>
      <c r="I1411" s="4">
        <v>3200</v>
      </c>
      <c r="J1411" s="5">
        <v>6</v>
      </c>
      <c r="K1411" s="4">
        <f t="shared" si="36"/>
        <v>19200</v>
      </c>
      <c r="L1411" s="4">
        <f t="shared" si="37"/>
        <v>3840</v>
      </c>
      <c r="M1411" s="3">
        <v>0.2</v>
      </c>
    </row>
    <row r="1412" spans="2:13" x14ac:dyDescent="0.25">
      <c r="B1412" t="s">
        <v>13</v>
      </c>
      <c r="C1412" s="1" t="s">
        <v>20</v>
      </c>
      <c r="D1412" s="2">
        <v>44591</v>
      </c>
      <c r="E1412" s="5" t="s">
        <v>76</v>
      </c>
      <c r="F1412" s="5" t="s">
        <v>82</v>
      </c>
      <c r="G1412" s="5" t="s">
        <v>82</v>
      </c>
      <c r="H1412" t="s">
        <v>33</v>
      </c>
      <c r="I1412" s="4">
        <v>4600</v>
      </c>
      <c r="J1412" s="5">
        <v>7</v>
      </c>
      <c r="K1412" s="4">
        <f t="shared" si="36"/>
        <v>32200</v>
      </c>
      <c r="L1412" s="4">
        <f t="shared" si="37"/>
        <v>8050</v>
      </c>
      <c r="M1412" s="3">
        <v>0.25</v>
      </c>
    </row>
    <row r="1413" spans="2:13" x14ac:dyDescent="0.25">
      <c r="B1413" t="s">
        <v>22</v>
      </c>
      <c r="C1413" s="1" t="s">
        <v>20</v>
      </c>
      <c r="D1413" s="2">
        <v>44591</v>
      </c>
      <c r="E1413" s="5" t="s">
        <v>76</v>
      </c>
      <c r="F1413" s="5" t="s">
        <v>82</v>
      </c>
      <c r="G1413" s="5" t="s">
        <v>82</v>
      </c>
      <c r="H1413" t="s">
        <v>31</v>
      </c>
      <c r="I1413" s="4">
        <v>5300</v>
      </c>
      <c r="J1413" s="5">
        <v>10</v>
      </c>
      <c r="K1413" s="4">
        <f t="shared" si="36"/>
        <v>53000</v>
      </c>
      <c r="L1413" s="4">
        <f t="shared" si="37"/>
        <v>15900</v>
      </c>
      <c r="M1413" s="3">
        <v>0.3</v>
      </c>
    </row>
    <row r="1414" spans="2:13" x14ac:dyDescent="0.25">
      <c r="B1414" t="s">
        <v>13</v>
      </c>
      <c r="C1414" s="1" t="s">
        <v>20</v>
      </c>
      <c r="D1414" s="2">
        <v>44598</v>
      </c>
      <c r="E1414" s="5" t="s">
        <v>76</v>
      </c>
      <c r="F1414" s="5" t="s">
        <v>82</v>
      </c>
      <c r="G1414" s="5" t="s">
        <v>82</v>
      </c>
      <c r="H1414" t="s">
        <v>23</v>
      </c>
      <c r="I1414" s="4">
        <v>5130</v>
      </c>
      <c r="J1414" s="5">
        <v>3</v>
      </c>
      <c r="K1414" s="4">
        <f t="shared" si="36"/>
        <v>15390</v>
      </c>
      <c r="L1414" s="4">
        <f t="shared" si="37"/>
        <v>6156</v>
      </c>
      <c r="M1414" s="3">
        <v>0.4</v>
      </c>
    </row>
    <row r="1415" spans="2:13" x14ac:dyDescent="0.25">
      <c r="B1415" t="s">
        <v>22</v>
      </c>
      <c r="C1415" s="1" t="s">
        <v>20</v>
      </c>
      <c r="D1415" s="2">
        <v>44598</v>
      </c>
      <c r="E1415" s="5" t="s">
        <v>76</v>
      </c>
      <c r="F1415" s="5" t="s">
        <v>82</v>
      </c>
      <c r="G1415" s="5" t="s">
        <v>82</v>
      </c>
      <c r="H1415" t="s">
        <v>30</v>
      </c>
      <c r="I1415" s="4">
        <v>3400</v>
      </c>
      <c r="J1415" s="5">
        <v>5</v>
      </c>
      <c r="K1415" s="4">
        <f t="shared" si="36"/>
        <v>17000</v>
      </c>
      <c r="L1415" s="4">
        <f t="shared" si="37"/>
        <v>5950</v>
      </c>
      <c r="M1415" s="3">
        <v>0.35</v>
      </c>
    </row>
    <row r="1416" spans="2:13" x14ac:dyDescent="0.25">
      <c r="B1416" t="s">
        <v>24</v>
      </c>
      <c r="C1416" s="1" t="s">
        <v>14</v>
      </c>
      <c r="D1416" s="2">
        <v>44598</v>
      </c>
      <c r="E1416" s="5" t="s">
        <v>76</v>
      </c>
      <c r="F1416" s="5" t="s">
        <v>82</v>
      </c>
      <c r="G1416" s="5" t="s">
        <v>82</v>
      </c>
      <c r="H1416" t="s">
        <v>18</v>
      </c>
      <c r="I1416" s="4">
        <v>8902</v>
      </c>
      <c r="J1416" s="5">
        <v>5</v>
      </c>
      <c r="K1416" s="4">
        <f t="shared" si="36"/>
        <v>44510</v>
      </c>
      <c r="L1416" s="4">
        <f t="shared" si="37"/>
        <v>15578.499999999998</v>
      </c>
      <c r="M1416" s="3">
        <v>0.35</v>
      </c>
    </row>
    <row r="1417" spans="2:13" x14ac:dyDescent="0.25">
      <c r="B1417" t="s">
        <v>13</v>
      </c>
      <c r="C1417" s="1" t="s">
        <v>20</v>
      </c>
      <c r="D1417" s="2">
        <v>44598</v>
      </c>
      <c r="E1417" s="5" t="s">
        <v>76</v>
      </c>
      <c r="F1417" s="5" t="s">
        <v>82</v>
      </c>
      <c r="G1417" s="5" t="s">
        <v>82</v>
      </c>
      <c r="H1417" t="s">
        <v>29</v>
      </c>
      <c r="I1417" s="4">
        <v>5340</v>
      </c>
      <c r="J1417" s="5">
        <v>9</v>
      </c>
      <c r="K1417" s="4">
        <f t="shared" si="36"/>
        <v>48060</v>
      </c>
      <c r="L1417" s="4">
        <f t="shared" si="37"/>
        <v>14418</v>
      </c>
      <c r="M1417" s="3">
        <v>0.3</v>
      </c>
    </row>
    <row r="1418" spans="2:13" x14ac:dyDescent="0.25">
      <c r="B1418" t="s">
        <v>13</v>
      </c>
      <c r="C1418" s="1" t="s">
        <v>20</v>
      </c>
      <c r="D1418" s="2">
        <v>44605</v>
      </c>
      <c r="E1418" s="5" t="s">
        <v>76</v>
      </c>
      <c r="F1418" s="5" t="s">
        <v>82</v>
      </c>
      <c r="G1418" s="5" t="s">
        <v>82</v>
      </c>
      <c r="H1418" t="s">
        <v>23</v>
      </c>
      <c r="I1418" s="4">
        <v>5130</v>
      </c>
      <c r="J1418" s="5">
        <v>3</v>
      </c>
      <c r="K1418" s="4">
        <f t="shared" si="36"/>
        <v>15390</v>
      </c>
      <c r="L1418" s="4">
        <f t="shared" si="37"/>
        <v>6156</v>
      </c>
      <c r="M1418" s="3">
        <v>0.4</v>
      </c>
    </row>
    <row r="1419" spans="2:13" x14ac:dyDescent="0.25">
      <c r="B1419" t="s">
        <v>13</v>
      </c>
      <c r="C1419" s="1" t="s">
        <v>20</v>
      </c>
      <c r="D1419" s="2">
        <v>44605</v>
      </c>
      <c r="E1419" s="5" t="s">
        <v>76</v>
      </c>
      <c r="F1419" s="5" t="s">
        <v>82</v>
      </c>
      <c r="G1419" s="5" t="s">
        <v>82</v>
      </c>
      <c r="H1419" t="s">
        <v>33</v>
      </c>
      <c r="I1419" s="4">
        <v>4600</v>
      </c>
      <c r="J1419" s="5">
        <v>7</v>
      </c>
      <c r="K1419" s="4">
        <f t="shared" si="36"/>
        <v>32200</v>
      </c>
      <c r="L1419" s="4">
        <f t="shared" si="37"/>
        <v>8050</v>
      </c>
      <c r="M1419" s="3">
        <v>0.25</v>
      </c>
    </row>
    <row r="1420" spans="2:13" x14ac:dyDescent="0.25">
      <c r="B1420" t="s">
        <v>27</v>
      </c>
      <c r="C1420" s="1" t="s">
        <v>14</v>
      </c>
      <c r="D1420" s="2">
        <v>44605</v>
      </c>
      <c r="E1420" s="5" t="s">
        <v>76</v>
      </c>
      <c r="F1420" s="5" t="s">
        <v>82</v>
      </c>
      <c r="G1420" s="5" t="s">
        <v>82</v>
      </c>
      <c r="H1420" t="s">
        <v>29</v>
      </c>
      <c r="I1420" s="4">
        <v>5340</v>
      </c>
      <c r="J1420" s="5">
        <v>10</v>
      </c>
      <c r="K1420" s="4">
        <f t="shared" si="36"/>
        <v>53400</v>
      </c>
      <c r="L1420" s="4">
        <f t="shared" si="37"/>
        <v>16020</v>
      </c>
      <c r="M1420" s="3">
        <v>0.3</v>
      </c>
    </row>
    <row r="1421" spans="2:13" x14ac:dyDescent="0.25">
      <c r="B1421" t="s">
        <v>13</v>
      </c>
      <c r="C1421" s="1" t="s">
        <v>20</v>
      </c>
      <c r="D1421" s="2">
        <v>44605</v>
      </c>
      <c r="E1421" s="5" t="s">
        <v>76</v>
      </c>
      <c r="F1421" s="5" t="s">
        <v>82</v>
      </c>
      <c r="G1421" s="5" t="s">
        <v>82</v>
      </c>
      <c r="H1421" t="s">
        <v>33</v>
      </c>
      <c r="I1421" s="4">
        <v>4600</v>
      </c>
      <c r="J1421" s="5">
        <v>12</v>
      </c>
      <c r="K1421" s="4">
        <f t="shared" si="36"/>
        <v>55200</v>
      </c>
      <c r="L1421" s="4">
        <f t="shared" si="37"/>
        <v>13800</v>
      </c>
      <c r="M1421" s="3">
        <v>0.25</v>
      </c>
    </row>
    <row r="1422" spans="2:13" x14ac:dyDescent="0.25">
      <c r="B1422" t="s">
        <v>27</v>
      </c>
      <c r="C1422" s="1" t="s">
        <v>20</v>
      </c>
      <c r="D1422" s="2">
        <v>44612</v>
      </c>
      <c r="E1422" s="5" t="s">
        <v>76</v>
      </c>
      <c r="F1422" s="5" t="s">
        <v>82</v>
      </c>
      <c r="G1422" s="5" t="s">
        <v>82</v>
      </c>
      <c r="H1422" t="s">
        <v>28</v>
      </c>
      <c r="I1422" s="4">
        <v>1500</v>
      </c>
      <c r="J1422" s="5">
        <v>3</v>
      </c>
      <c r="K1422" s="4">
        <f t="shared" si="36"/>
        <v>4500</v>
      </c>
      <c r="L1422" s="4">
        <f t="shared" si="37"/>
        <v>1800</v>
      </c>
      <c r="M1422" s="3">
        <v>0.4</v>
      </c>
    </row>
    <row r="1423" spans="2:13" x14ac:dyDescent="0.25">
      <c r="B1423" t="s">
        <v>27</v>
      </c>
      <c r="C1423" s="1" t="s">
        <v>20</v>
      </c>
      <c r="D1423" s="2">
        <v>44612</v>
      </c>
      <c r="E1423" s="5" t="s">
        <v>76</v>
      </c>
      <c r="F1423" s="5" t="s">
        <v>82</v>
      </c>
      <c r="G1423" s="5" t="s">
        <v>82</v>
      </c>
      <c r="H1423" t="s">
        <v>26</v>
      </c>
      <c r="I1423" s="4">
        <v>1700</v>
      </c>
      <c r="J1423" s="5">
        <v>8</v>
      </c>
      <c r="K1423" s="4">
        <f t="shared" si="36"/>
        <v>13600</v>
      </c>
      <c r="L1423" s="4">
        <f t="shared" si="37"/>
        <v>6800</v>
      </c>
      <c r="M1423" s="3">
        <v>0.5</v>
      </c>
    </row>
    <row r="1424" spans="2:13" x14ac:dyDescent="0.25">
      <c r="B1424" t="s">
        <v>22</v>
      </c>
      <c r="C1424" s="1" t="s">
        <v>14</v>
      </c>
      <c r="D1424" s="2">
        <v>44612</v>
      </c>
      <c r="E1424" s="5" t="s">
        <v>76</v>
      </c>
      <c r="F1424" s="5" t="s">
        <v>82</v>
      </c>
      <c r="G1424" s="5" t="s">
        <v>82</v>
      </c>
      <c r="H1424" t="s">
        <v>32</v>
      </c>
      <c r="I1424" s="4">
        <v>3200</v>
      </c>
      <c r="J1424" s="5">
        <v>5</v>
      </c>
      <c r="K1424" s="4">
        <f t="shared" si="36"/>
        <v>16000</v>
      </c>
      <c r="L1424" s="4">
        <f t="shared" si="37"/>
        <v>3200</v>
      </c>
      <c r="M1424" s="3">
        <v>0.2</v>
      </c>
    </row>
    <row r="1425" spans="2:13" x14ac:dyDescent="0.25">
      <c r="B1425" t="s">
        <v>13</v>
      </c>
      <c r="C1425" s="1" t="s">
        <v>14</v>
      </c>
      <c r="D1425" s="2">
        <v>44612</v>
      </c>
      <c r="E1425" s="5" t="s">
        <v>76</v>
      </c>
      <c r="F1425" s="5" t="s">
        <v>82</v>
      </c>
      <c r="G1425" s="5" t="s">
        <v>82</v>
      </c>
      <c r="H1425" t="s">
        <v>33</v>
      </c>
      <c r="I1425" s="4">
        <v>4600</v>
      </c>
      <c r="J1425" s="5">
        <v>4</v>
      </c>
      <c r="K1425" s="4">
        <f t="shared" si="36"/>
        <v>18400</v>
      </c>
      <c r="L1425" s="4">
        <f t="shared" si="37"/>
        <v>4600</v>
      </c>
      <c r="M1425" s="3">
        <v>0.25</v>
      </c>
    </row>
    <row r="1426" spans="2:13" x14ac:dyDescent="0.25">
      <c r="B1426" t="s">
        <v>27</v>
      </c>
      <c r="C1426" s="1" t="s">
        <v>14</v>
      </c>
      <c r="D1426" s="2">
        <v>44619</v>
      </c>
      <c r="E1426" s="5" t="s">
        <v>76</v>
      </c>
      <c r="F1426" s="5" t="s">
        <v>82</v>
      </c>
      <c r="G1426" s="5" t="s">
        <v>82</v>
      </c>
      <c r="H1426" t="s">
        <v>19</v>
      </c>
      <c r="I1426" s="4">
        <v>500</v>
      </c>
      <c r="J1426" s="5">
        <v>1</v>
      </c>
      <c r="K1426" s="4">
        <f t="shared" si="36"/>
        <v>500</v>
      </c>
      <c r="L1426" s="4">
        <f t="shared" si="37"/>
        <v>125</v>
      </c>
      <c r="M1426" s="3">
        <v>0.25</v>
      </c>
    </row>
    <row r="1427" spans="2:13" x14ac:dyDescent="0.25">
      <c r="B1427" t="s">
        <v>22</v>
      </c>
      <c r="C1427" s="1" t="s">
        <v>20</v>
      </c>
      <c r="D1427" s="2">
        <v>44619</v>
      </c>
      <c r="E1427" s="5" t="s">
        <v>76</v>
      </c>
      <c r="F1427" s="5" t="s">
        <v>82</v>
      </c>
      <c r="G1427" s="5" t="s">
        <v>82</v>
      </c>
      <c r="H1427" t="s">
        <v>19</v>
      </c>
      <c r="I1427" s="4">
        <v>500</v>
      </c>
      <c r="J1427" s="5">
        <v>2</v>
      </c>
      <c r="K1427" s="4">
        <f t="shared" si="36"/>
        <v>1000</v>
      </c>
      <c r="L1427" s="4">
        <f t="shared" si="37"/>
        <v>250</v>
      </c>
      <c r="M1427" s="3">
        <v>0.25</v>
      </c>
    </row>
    <row r="1428" spans="2:13" x14ac:dyDescent="0.25">
      <c r="B1428" t="s">
        <v>34</v>
      </c>
      <c r="C1428" s="1" t="s">
        <v>20</v>
      </c>
      <c r="D1428" s="2">
        <v>44619</v>
      </c>
      <c r="E1428" s="5" t="s">
        <v>76</v>
      </c>
      <c r="F1428" s="5" t="s">
        <v>82</v>
      </c>
      <c r="G1428" s="5" t="s">
        <v>82</v>
      </c>
      <c r="H1428" t="s">
        <v>18</v>
      </c>
      <c r="I1428" s="4">
        <v>8902</v>
      </c>
      <c r="J1428" s="5">
        <v>1</v>
      </c>
      <c r="K1428" s="4">
        <f t="shared" si="36"/>
        <v>8902</v>
      </c>
      <c r="L1428" s="4">
        <f t="shared" si="37"/>
        <v>3115.7</v>
      </c>
      <c r="M1428" s="3">
        <v>0.35</v>
      </c>
    </row>
    <row r="1429" spans="2:13" x14ac:dyDescent="0.25">
      <c r="B1429" t="s">
        <v>22</v>
      </c>
      <c r="C1429" s="1" t="s">
        <v>14</v>
      </c>
      <c r="D1429" s="2">
        <v>44619</v>
      </c>
      <c r="E1429" s="5" t="s">
        <v>76</v>
      </c>
      <c r="F1429" s="5" t="s">
        <v>82</v>
      </c>
      <c r="G1429" s="5" t="s">
        <v>82</v>
      </c>
      <c r="H1429" t="s">
        <v>28</v>
      </c>
      <c r="I1429" s="4">
        <v>1500</v>
      </c>
      <c r="J1429" s="5">
        <v>10</v>
      </c>
      <c r="K1429" s="4">
        <f t="shared" si="36"/>
        <v>15000</v>
      </c>
      <c r="L1429" s="4">
        <f t="shared" si="37"/>
        <v>6000</v>
      </c>
      <c r="M1429" s="3">
        <v>0.4</v>
      </c>
    </row>
    <row r="1430" spans="2:13" x14ac:dyDescent="0.25">
      <c r="B1430" t="s">
        <v>34</v>
      </c>
      <c r="C1430" s="1" t="s">
        <v>20</v>
      </c>
      <c r="D1430" s="2">
        <v>44626</v>
      </c>
      <c r="E1430" s="5" t="s">
        <v>76</v>
      </c>
      <c r="F1430" s="5" t="s">
        <v>82</v>
      </c>
      <c r="G1430" s="5" t="s">
        <v>82</v>
      </c>
      <c r="H1430" t="s">
        <v>25</v>
      </c>
      <c r="I1430" s="4">
        <v>300</v>
      </c>
      <c r="J1430" s="5">
        <v>11</v>
      </c>
      <c r="K1430" s="4">
        <f t="shared" si="36"/>
        <v>3300</v>
      </c>
      <c r="L1430" s="4">
        <f t="shared" si="37"/>
        <v>495</v>
      </c>
      <c r="M1430" s="3">
        <v>0.15</v>
      </c>
    </row>
    <row r="1431" spans="2:13" x14ac:dyDescent="0.25">
      <c r="B1431" t="s">
        <v>27</v>
      </c>
      <c r="C1431" s="1" t="s">
        <v>14</v>
      </c>
      <c r="D1431" s="2">
        <v>44626</v>
      </c>
      <c r="E1431" s="5" t="s">
        <v>76</v>
      </c>
      <c r="F1431" s="5" t="s">
        <v>82</v>
      </c>
      <c r="G1431" s="5" t="s">
        <v>82</v>
      </c>
      <c r="H1431" t="s">
        <v>30</v>
      </c>
      <c r="I1431" s="4">
        <v>3400</v>
      </c>
      <c r="J1431" s="5">
        <v>6</v>
      </c>
      <c r="K1431" s="4">
        <f t="shared" si="36"/>
        <v>20400</v>
      </c>
      <c r="L1431" s="4">
        <f t="shared" si="37"/>
        <v>7140</v>
      </c>
      <c r="M1431" s="3">
        <v>0.35</v>
      </c>
    </row>
    <row r="1432" spans="2:13" x14ac:dyDescent="0.25">
      <c r="B1432" t="s">
        <v>27</v>
      </c>
      <c r="C1432" s="1" t="s">
        <v>20</v>
      </c>
      <c r="D1432" s="2">
        <v>44626</v>
      </c>
      <c r="E1432" s="5" t="s">
        <v>76</v>
      </c>
      <c r="F1432" s="5" t="s">
        <v>82</v>
      </c>
      <c r="G1432" s="5" t="s">
        <v>82</v>
      </c>
      <c r="H1432" t="s">
        <v>23</v>
      </c>
      <c r="I1432" s="4">
        <v>5130</v>
      </c>
      <c r="J1432" s="5">
        <v>6</v>
      </c>
      <c r="K1432" s="4">
        <f t="shared" si="36"/>
        <v>30780</v>
      </c>
      <c r="L1432" s="4">
        <f t="shared" si="37"/>
        <v>12312</v>
      </c>
      <c r="M1432" s="3">
        <v>0.4</v>
      </c>
    </row>
    <row r="1433" spans="2:13" x14ac:dyDescent="0.25">
      <c r="B1433" t="s">
        <v>24</v>
      </c>
      <c r="C1433" s="1" t="s">
        <v>20</v>
      </c>
      <c r="D1433" s="2">
        <v>44626</v>
      </c>
      <c r="E1433" s="5" t="s">
        <v>76</v>
      </c>
      <c r="F1433" s="5" t="s">
        <v>82</v>
      </c>
      <c r="G1433" s="5" t="s">
        <v>82</v>
      </c>
      <c r="H1433" t="s">
        <v>29</v>
      </c>
      <c r="I1433" s="4">
        <v>5340</v>
      </c>
      <c r="J1433" s="5">
        <v>12</v>
      </c>
      <c r="K1433" s="4">
        <f t="shared" si="36"/>
        <v>64080</v>
      </c>
      <c r="L1433" s="4">
        <f t="shared" si="37"/>
        <v>19224</v>
      </c>
      <c r="M1433" s="3">
        <v>0.3</v>
      </c>
    </row>
    <row r="1434" spans="2:13" x14ac:dyDescent="0.25">
      <c r="B1434" t="s">
        <v>13</v>
      </c>
      <c r="C1434" s="1" t="s">
        <v>20</v>
      </c>
      <c r="D1434" s="2">
        <v>44633</v>
      </c>
      <c r="E1434" s="5" t="s">
        <v>76</v>
      </c>
      <c r="F1434" s="5" t="s">
        <v>82</v>
      </c>
      <c r="G1434" s="5" t="s">
        <v>82</v>
      </c>
      <c r="H1434" t="s">
        <v>21</v>
      </c>
      <c r="I1434" s="4">
        <v>1200</v>
      </c>
      <c r="J1434" s="5">
        <v>2</v>
      </c>
      <c r="K1434" s="4">
        <f t="shared" ref="K1434:K1497" si="38">I1434*J1434</f>
        <v>2400</v>
      </c>
      <c r="L1434" s="4">
        <f t="shared" ref="L1434:L1497" si="39">K1434*M1434</f>
        <v>720</v>
      </c>
      <c r="M1434" s="3">
        <v>0.3</v>
      </c>
    </row>
    <row r="1435" spans="2:13" x14ac:dyDescent="0.25">
      <c r="B1435" t="s">
        <v>13</v>
      </c>
      <c r="C1435" s="1" t="s">
        <v>20</v>
      </c>
      <c r="D1435" s="2">
        <v>44633</v>
      </c>
      <c r="E1435" s="5" t="s">
        <v>76</v>
      </c>
      <c r="F1435" s="5" t="s">
        <v>82</v>
      </c>
      <c r="G1435" s="5" t="s">
        <v>82</v>
      </c>
      <c r="H1435" t="s">
        <v>31</v>
      </c>
      <c r="I1435" s="4">
        <v>5300</v>
      </c>
      <c r="J1435" s="5">
        <v>1</v>
      </c>
      <c r="K1435" s="4">
        <f t="shared" si="38"/>
        <v>5300</v>
      </c>
      <c r="L1435" s="4">
        <f t="shared" si="39"/>
        <v>1590</v>
      </c>
      <c r="M1435" s="3">
        <v>0.3</v>
      </c>
    </row>
    <row r="1436" spans="2:13" x14ac:dyDescent="0.25">
      <c r="B1436" t="s">
        <v>13</v>
      </c>
      <c r="C1436" s="1" t="s">
        <v>14</v>
      </c>
      <c r="D1436" s="2">
        <v>44633</v>
      </c>
      <c r="E1436" s="5" t="s">
        <v>76</v>
      </c>
      <c r="F1436" s="5" t="s">
        <v>82</v>
      </c>
      <c r="G1436" s="5" t="s">
        <v>82</v>
      </c>
      <c r="H1436" t="s">
        <v>30</v>
      </c>
      <c r="I1436" s="4">
        <v>3400</v>
      </c>
      <c r="J1436" s="5">
        <v>11</v>
      </c>
      <c r="K1436" s="4">
        <f t="shared" si="38"/>
        <v>37400</v>
      </c>
      <c r="L1436" s="4">
        <f t="shared" si="39"/>
        <v>13090</v>
      </c>
      <c r="M1436" s="3">
        <v>0.35</v>
      </c>
    </row>
    <row r="1437" spans="2:13" x14ac:dyDescent="0.25">
      <c r="B1437" t="s">
        <v>13</v>
      </c>
      <c r="C1437" s="1" t="s">
        <v>14</v>
      </c>
      <c r="D1437" s="2">
        <v>44633</v>
      </c>
      <c r="E1437" s="5" t="s">
        <v>76</v>
      </c>
      <c r="F1437" s="5" t="s">
        <v>82</v>
      </c>
      <c r="G1437" s="5" t="s">
        <v>82</v>
      </c>
      <c r="H1437" t="s">
        <v>18</v>
      </c>
      <c r="I1437" s="4">
        <v>8902</v>
      </c>
      <c r="J1437" s="5">
        <v>10</v>
      </c>
      <c r="K1437" s="4">
        <f t="shared" si="38"/>
        <v>89020</v>
      </c>
      <c r="L1437" s="4">
        <f t="shared" si="39"/>
        <v>31156.999999999996</v>
      </c>
      <c r="M1437" s="3">
        <v>0.35</v>
      </c>
    </row>
    <row r="1438" spans="2:13" x14ac:dyDescent="0.25">
      <c r="B1438" t="s">
        <v>13</v>
      </c>
      <c r="C1438" s="1" t="s">
        <v>20</v>
      </c>
      <c r="D1438" s="2">
        <v>44640</v>
      </c>
      <c r="E1438" s="5" t="s">
        <v>76</v>
      </c>
      <c r="F1438" s="5" t="s">
        <v>82</v>
      </c>
      <c r="G1438" s="5" t="s">
        <v>82</v>
      </c>
      <c r="H1438" t="s">
        <v>32</v>
      </c>
      <c r="I1438" s="4">
        <v>3200</v>
      </c>
      <c r="J1438" s="5">
        <v>1</v>
      </c>
      <c r="K1438" s="4">
        <f t="shared" si="38"/>
        <v>3200</v>
      </c>
      <c r="L1438" s="4">
        <f t="shared" si="39"/>
        <v>640</v>
      </c>
      <c r="M1438" s="3">
        <v>0.2</v>
      </c>
    </row>
    <row r="1439" spans="2:13" x14ac:dyDescent="0.25">
      <c r="B1439" t="s">
        <v>13</v>
      </c>
      <c r="C1439" s="1" t="s">
        <v>20</v>
      </c>
      <c r="D1439" s="2">
        <v>44640</v>
      </c>
      <c r="E1439" s="5" t="s">
        <v>76</v>
      </c>
      <c r="F1439" s="5" t="s">
        <v>82</v>
      </c>
      <c r="G1439" s="5" t="s">
        <v>82</v>
      </c>
      <c r="H1439" t="s">
        <v>33</v>
      </c>
      <c r="I1439" s="4">
        <v>4600</v>
      </c>
      <c r="J1439" s="5">
        <v>6</v>
      </c>
      <c r="K1439" s="4">
        <f t="shared" si="38"/>
        <v>27600</v>
      </c>
      <c r="L1439" s="4">
        <f t="shared" si="39"/>
        <v>6900</v>
      </c>
      <c r="M1439" s="3">
        <v>0.25</v>
      </c>
    </row>
    <row r="1440" spans="2:13" x14ac:dyDescent="0.25">
      <c r="B1440" t="s">
        <v>34</v>
      </c>
      <c r="C1440" s="1" t="s">
        <v>14</v>
      </c>
      <c r="D1440" s="2">
        <v>44640</v>
      </c>
      <c r="E1440" s="5" t="s">
        <v>76</v>
      </c>
      <c r="F1440" s="5" t="s">
        <v>82</v>
      </c>
      <c r="G1440" s="5" t="s">
        <v>82</v>
      </c>
      <c r="H1440" t="s">
        <v>23</v>
      </c>
      <c r="I1440" s="4">
        <v>5130</v>
      </c>
      <c r="J1440" s="5">
        <v>9</v>
      </c>
      <c r="K1440" s="4">
        <f t="shared" si="38"/>
        <v>46170</v>
      </c>
      <c r="L1440" s="4">
        <f t="shared" si="39"/>
        <v>18468</v>
      </c>
      <c r="M1440" s="3">
        <v>0.4</v>
      </c>
    </row>
    <row r="1441" spans="2:13" x14ac:dyDescent="0.25">
      <c r="B1441" t="s">
        <v>27</v>
      </c>
      <c r="C1441" s="1" t="s">
        <v>20</v>
      </c>
      <c r="D1441" s="2">
        <v>44640</v>
      </c>
      <c r="E1441" s="5" t="s">
        <v>76</v>
      </c>
      <c r="F1441" s="5" t="s">
        <v>82</v>
      </c>
      <c r="G1441" s="5" t="s">
        <v>82</v>
      </c>
      <c r="H1441" t="s">
        <v>33</v>
      </c>
      <c r="I1441" s="4">
        <v>4600</v>
      </c>
      <c r="J1441" s="5">
        <v>11</v>
      </c>
      <c r="K1441" s="4">
        <f t="shared" si="38"/>
        <v>50600</v>
      </c>
      <c r="L1441" s="4">
        <f t="shared" si="39"/>
        <v>12650</v>
      </c>
      <c r="M1441" s="3">
        <v>0.25</v>
      </c>
    </row>
    <row r="1442" spans="2:13" x14ac:dyDescent="0.25">
      <c r="B1442" t="s">
        <v>27</v>
      </c>
      <c r="C1442" s="1" t="s">
        <v>20</v>
      </c>
      <c r="D1442" s="2">
        <v>44647</v>
      </c>
      <c r="E1442" s="5" t="s">
        <v>76</v>
      </c>
      <c r="F1442" s="5" t="s">
        <v>82</v>
      </c>
      <c r="G1442" s="5" t="s">
        <v>82</v>
      </c>
      <c r="H1442" t="s">
        <v>26</v>
      </c>
      <c r="I1442" s="4">
        <v>1700</v>
      </c>
      <c r="J1442" s="5">
        <v>9</v>
      </c>
      <c r="K1442" s="4">
        <f t="shared" si="38"/>
        <v>15300</v>
      </c>
      <c r="L1442" s="4">
        <f t="shared" si="39"/>
        <v>7650</v>
      </c>
      <c r="M1442" s="3">
        <v>0.5</v>
      </c>
    </row>
    <row r="1443" spans="2:13" x14ac:dyDescent="0.25">
      <c r="B1443" t="s">
        <v>13</v>
      </c>
      <c r="C1443" s="1" t="s">
        <v>20</v>
      </c>
      <c r="D1443" s="2">
        <v>44647</v>
      </c>
      <c r="E1443" s="5" t="s">
        <v>76</v>
      </c>
      <c r="F1443" s="5" t="s">
        <v>82</v>
      </c>
      <c r="G1443" s="5" t="s">
        <v>82</v>
      </c>
      <c r="H1443" t="s">
        <v>33</v>
      </c>
      <c r="I1443" s="4">
        <v>4600</v>
      </c>
      <c r="J1443" s="5">
        <v>4</v>
      </c>
      <c r="K1443" s="4">
        <f t="shared" si="38"/>
        <v>18400</v>
      </c>
      <c r="L1443" s="4">
        <f t="shared" si="39"/>
        <v>4600</v>
      </c>
      <c r="M1443" s="3">
        <v>0.25</v>
      </c>
    </row>
    <row r="1444" spans="2:13" x14ac:dyDescent="0.25">
      <c r="B1444" t="s">
        <v>13</v>
      </c>
      <c r="C1444" s="1" t="s">
        <v>20</v>
      </c>
      <c r="D1444" s="2">
        <v>44647</v>
      </c>
      <c r="E1444" s="5" t="s">
        <v>76</v>
      </c>
      <c r="F1444" s="5" t="s">
        <v>82</v>
      </c>
      <c r="G1444" s="5" t="s">
        <v>82</v>
      </c>
      <c r="H1444" t="s">
        <v>31</v>
      </c>
      <c r="I1444" s="4">
        <v>5300</v>
      </c>
      <c r="J1444" s="5">
        <v>5</v>
      </c>
      <c r="K1444" s="4">
        <f t="shared" si="38"/>
        <v>26500</v>
      </c>
      <c r="L1444" s="4">
        <f t="shared" si="39"/>
        <v>7950</v>
      </c>
      <c r="M1444" s="3">
        <v>0.3</v>
      </c>
    </row>
    <row r="1445" spans="2:13" x14ac:dyDescent="0.25">
      <c r="B1445" t="s">
        <v>24</v>
      </c>
      <c r="C1445" s="1" t="s">
        <v>20</v>
      </c>
      <c r="D1445" s="2">
        <v>44647</v>
      </c>
      <c r="E1445" s="5" t="s">
        <v>76</v>
      </c>
      <c r="F1445" s="5" t="s">
        <v>82</v>
      </c>
      <c r="G1445" s="5" t="s">
        <v>82</v>
      </c>
      <c r="H1445" t="s">
        <v>31</v>
      </c>
      <c r="I1445" s="4">
        <v>5300</v>
      </c>
      <c r="J1445" s="5">
        <v>7</v>
      </c>
      <c r="K1445" s="4">
        <f t="shared" si="38"/>
        <v>37100</v>
      </c>
      <c r="L1445" s="4">
        <f t="shared" si="39"/>
        <v>11130</v>
      </c>
      <c r="M1445" s="3">
        <v>0.3</v>
      </c>
    </row>
    <row r="1446" spans="2:13" x14ac:dyDescent="0.25">
      <c r="B1446" t="s">
        <v>13</v>
      </c>
      <c r="C1446" s="1" t="s">
        <v>20</v>
      </c>
      <c r="D1446" s="2">
        <v>44654</v>
      </c>
      <c r="E1446" s="5" t="s">
        <v>76</v>
      </c>
      <c r="F1446" s="5" t="s">
        <v>82</v>
      </c>
      <c r="G1446" s="5" t="s">
        <v>82</v>
      </c>
      <c r="H1446" t="s">
        <v>21</v>
      </c>
      <c r="I1446" s="4">
        <v>1200</v>
      </c>
      <c r="J1446" s="5">
        <v>1</v>
      </c>
      <c r="K1446" s="4">
        <f t="shared" si="38"/>
        <v>1200</v>
      </c>
      <c r="L1446" s="4">
        <f t="shared" si="39"/>
        <v>360</v>
      </c>
      <c r="M1446" s="3">
        <v>0.3</v>
      </c>
    </row>
    <row r="1447" spans="2:13" x14ac:dyDescent="0.25">
      <c r="B1447" t="s">
        <v>22</v>
      </c>
      <c r="C1447" s="1" t="s">
        <v>20</v>
      </c>
      <c r="D1447" s="2">
        <v>44654</v>
      </c>
      <c r="E1447" s="5" t="s">
        <v>76</v>
      </c>
      <c r="F1447" s="5" t="s">
        <v>82</v>
      </c>
      <c r="G1447" s="5" t="s">
        <v>82</v>
      </c>
      <c r="H1447" t="s">
        <v>26</v>
      </c>
      <c r="I1447" s="4">
        <v>1700</v>
      </c>
      <c r="J1447" s="5">
        <v>6</v>
      </c>
      <c r="K1447" s="4">
        <f t="shared" si="38"/>
        <v>10200</v>
      </c>
      <c r="L1447" s="4">
        <f t="shared" si="39"/>
        <v>5100</v>
      </c>
      <c r="M1447" s="3">
        <v>0.5</v>
      </c>
    </row>
    <row r="1448" spans="2:13" x14ac:dyDescent="0.25">
      <c r="B1448" t="s">
        <v>13</v>
      </c>
      <c r="C1448" s="1" t="s">
        <v>20</v>
      </c>
      <c r="D1448" s="2">
        <v>44654</v>
      </c>
      <c r="E1448" s="5" t="s">
        <v>76</v>
      </c>
      <c r="F1448" s="5" t="s">
        <v>82</v>
      </c>
      <c r="G1448" s="5" t="s">
        <v>82</v>
      </c>
      <c r="H1448" t="s">
        <v>35</v>
      </c>
      <c r="I1448" s="4">
        <v>4500</v>
      </c>
      <c r="J1448" s="5">
        <v>3</v>
      </c>
      <c r="K1448" s="4">
        <f t="shared" si="38"/>
        <v>13500</v>
      </c>
      <c r="L1448" s="4">
        <f t="shared" si="39"/>
        <v>3375</v>
      </c>
      <c r="M1448" s="3">
        <v>0.25</v>
      </c>
    </row>
    <row r="1449" spans="2:13" x14ac:dyDescent="0.25">
      <c r="B1449" t="s">
        <v>13</v>
      </c>
      <c r="C1449" s="1" t="s">
        <v>14</v>
      </c>
      <c r="D1449" s="2">
        <v>44654</v>
      </c>
      <c r="E1449" s="5" t="s">
        <v>76</v>
      </c>
      <c r="F1449" s="5" t="s">
        <v>82</v>
      </c>
      <c r="G1449" s="5" t="s">
        <v>82</v>
      </c>
      <c r="H1449" t="s">
        <v>29</v>
      </c>
      <c r="I1449" s="4">
        <v>5340</v>
      </c>
      <c r="J1449" s="5">
        <v>8</v>
      </c>
      <c r="K1449" s="4">
        <f t="shared" si="38"/>
        <v>42720</v>
      </c>
      <c r="L1449" s="4">
        <f t="shared" si="39"/>
        <v>12816</v>
      </c>
      <c r="M1449" s="3">
        <v>0.3</v>
      </c>
    </row>
    <row r="1450" spans="2:13" x14ac:dyDescent="0.25">
      <c r="B1450" t="s">
        <v>24</v>
      </c>
      <c r="C1450" s="1" t="s">
        <v>20</v>
      </c>
      <c r="D1450" s="2">
        <v>44661</v>
      </c>
      <c r="E1450" s="5" t="s">
        <v>76</v>
      </c>
      <c r="F1450" s="5" t="s">
        <v>82</v>
      </c>
      <c r="G1450" s="5" t="s">
        <v>82</v>
      </c>
      <c r="H1450" t="s">
        <v>26</v>
      </c>
      <c r="I1450" s="4">
        <v>1700</v>
      </c>
      <c r="J1450" s="5">
        <v>1</v>
      </c>
      <c r="K1450" s="4">
        <f t="shared" si="38"/>
        <v>1700</v>
      </c>
      <c r="L1450" s="4">
        <f t="shared" si="39"/>
        <v>850</v>
      </c>
      <c r="M1450" s="3">
        <v>0.5</v>
      </c>
    </row>
    <row r="1451" spans="2:13" x14ac:dyDescent="0.25">
      <c r="B1451" t="s">
        <v>13</v>
      </c>
      <c r="C1451" s="1" t="s">
        <v>20</v>
      </c>
      <c r="D1451" s="2">
        <v>44661</v>
      </c>
      <c r="E1451" s="5" t="s">
        <v>76</v>
      </c>
      <c r="F1451" s="5" t="s">
        <v>82</v>
      </c>
      <c r="G1451" s="5" t="s">
        <v>82</v>
      </c>
      <c r="H1451" t="s">
        <v>25</v>
      </c>
      <c r="I1451" s="4">
        <v>300</v>
      </c>
      <c r="J1451" s="5">
        <v>9</v>
      </c>
      <c r="K1451" s="4">
        <f t="shared" si="38"/>
        <v>2700</v>
      </c>
      <c r="L1451" s="4">
        <f t="shared" si="39"/>
        <v>405</v>
      </c>
      <c r="M1451" s="3">
        <v>0.15</v>
      </c>
    </row>
    <row r="1452" spans="2:13" x14ac:dyDescent="0.25">
      <c r="B1452" t="s">
        <v>24</v>
      </c>
      <c r="C1452" s="1" t="s">
        <v>20</v>
      </c>
      <c r="D1452" s="2">
        <v>44661</v>
      </c>
      <c r="E1452" s="5" t="s">
        <v>76</v>
      </c>
      <c r="F1452" s="5" t="s">
        <v>82</v>
      </c>
      <c r="G1452" s="5" t="s">
        <v>82</v>
      </c>
      <c r="H1452" t="s">
        <v>25</v>
      </c>
      <c r="I1452" s="4">
        <v>300</v>
      </c>
      <c r="J1452" s="5">
        <v>11</v>
      </c>
      <c r="K1452" s="4">
        <f t="shared" si="38"/>
        <v>3300</v>
      </c>
      <c r="L1452" s="4">
        <f t="shared" si="39"/>
        <v>495</v>
      </c>
      <c r="M1452" s="3">
        <v>0.15</v>
      </c>
    </row>
    <row r="1453" spans="2:13" x14ac:dyDescent="0.25">
      <c r="B1453" t="s">
        <v>27</v>
      </c>
      <c r="C1453" s="1" t="s">
        <v>14</v>
      </c>
      <c r="D1453" s="2">
        <v>44661</v>
      </c>
      <c r="E1453" s="5" t="s">
        <v>76</v>
      </c>
      <c r="F1453" s="5" t="s">
        <v>82</v>
      </c>
      <c r="G1453" s="5" t="s">
        <v>82</v>
      </c>
      <c r="H1453" t="s">
        <v>28</v>
      </c>
      <c r="I1453" s="4">
        <v>1500</v>
      </c>
      <c r="J1453" s="5">
        <v>6</v>
      </c>
      <c r="K1453" s="4">
        <f t="shared" si="38"/>
        <v>9000</v>
      </c>
      <c r="L1453" s="4">
        <f t="shared" si="39"/>
        <v>3600</v>
      </c>
      <c r="M1453" s="3">
        <v>0.4</v>
      </c>
    </row>
    <row r="1454" spans="2:13" x14ac:dyDescent="0.25">
      <c r="B1454" t="s">
        <v>27</v>
      </c>
      <c r="C1454" s="1" t="s">
        <v>14</v>
      </c>
      <c r="D1454" s="2">
        <v>44668</v>
      </c>
      <c r="E1454" s="5" t="s">
        <v>76</v>
      </c>
      <c r="F1454" s="5" t="s">
        <v>82</v>
      </c>
      <c r="G1454" s="5" t="s">
        <v>82</v>
      </c>
      <c r="H1454" t="s">
        <v>21</v>
      </c>
      <c r="I1454" s="4">
        <v>1200</v>
      </c>
      <c r="J1454" s="5">
        <v>8</v>
      </c>
      <c r="K1454" s="4">
        <f t="shared" si="38"/>
        <v>9600</v>
      </c>
      <c r="L1454" s="4">
        <f t="shared" si="39"/>
        <v>2880</v>
      </c>
      <c r="M1454" s="3">
        <v>0.3</v>
      </c>
    </row>
    <row r="1455" spans="2:13" x14ac:dyDescent="0.25">
      <c r="B1455" t="s">
        <v>34</v>
      </c>
      <c r="C1455" s="1" t="s">
        <v>20</v>
      </c>
      <c r="D1455" s="2">
        <v>44668</v>
      </c>
      <c r="E1455" s="5" t="s">
        <v>76</v>
      </c>
      <c r="F1455" s="5" t="s">
        <v>82</v>
      </c>
      <c r="G1455" s="5" t="s">
        <v>82</v>
      </c>
      <c r="H1455" t="s">
        <v>28</v>
      </c>
      <c r="I1455" s="4">
        <v>1500</v>
      </c>
      <c r="J1455" s="5">
        <v>7</v>
      </c>
      <c r="K1455" s="4">
        <f t="shared" si="38"/>
        <v>10500</v>
      </c>
      <c r="L1455" s="4">
        <f t="shared" si="39"/>
        <v>4200</v>
      </c>
      <c r="M1455" s="3">
        <v>0.4</v>
      </c>
    </row>
    <row r="1456" spans="2:13" x14ac:dyDescent="0.25">
      <c r="B1456" t="s">
        <v>13</v>
      </c>
      <c r="C1456" s="1" t="s">
        <v>20</v>
      </c>
      <c r="D1456" s="2">
        <v>44668</v>
      </c>
      <c r="E1456" s="5" t="s">
        <v>76</v>
      </c>
      <c r="F1456" s="5" t="s">
        <v>82</v>
      </c>
      <c r="G1456" s="5" t="s">
        <v>82</v>
      </c>
      <c r="H1456" t="s">
        <v>29</v>
      </c>
      <c r="I1456" s="4">
        <v>5340</v>
      </c>
      <c r="J1456" s="5">
        <v>8</v>
      </c>
      <c r="K1456" s="4">
        <f t="shared" si="38"/>
        <v>42720</v>
      </c>
      <c r="L1456" s="4">
        <f t="shared" si="39"/>
        <v>12816</v>
      </c>
      <c r="M1456" s="3">
        <v>0.3</v>
      </c>
    </row>
    <row r="1457" spans="2:13" x14ac:dyDescent="0.25">
      <c r="B1457" t="s">
        <v>24</v>
      </c>
      <c r="C1457" s="1" t="s">
        <v>20</v>
      </c>
      <c r="D1457" s="2">
        <v>44668</v>
      </c>
      <c r="E1457" s="5" t="s">
        <v>76</v>
      </c>
      <c r="F1457" s="5" t="s">
        <v>82</v>
      </c>
      <c r="G1457" s="5" t="s">
        <v>82</v>
      </c>
      <c r="H1457" t="s">
        <v>18</v>
      </c>
      <c r="I1457" s="4">
        <v>8902</v>
      </c>
      <c r="J1457" s="5">
        <v>7</v>
      </c>
      <c r="K1457" s="4">
        <f t="shared" si="38"/>
        <v>62314</v>
      </c>
      <c r="L1457" s="4">
        <f t="shared" si="39"/>
        <v>21809.899999999998</v>
      </c>
      <c r="M1457" s="3">
        <v>0.35</v>
      </c>
    </row>
    <row r="1458" spans="2:13" x14ac:dyDescent="0.25">
      <c r="B1458" t="s">
        <v>22</v>
      </c>
      <c r="C1458" s="1" t="s">
        <v>14</v>
      </c>
      <c r="D1458" s="2">
        <v>44675</v>
      </c>
      <c r="E1458" s="5" t="s">
        <v>76</v>
      </c>
      <c r="F1458" s="5" t="s">
        <v>82</v>
      </c>
      <c r="G1458" s="5" t="s">
        <v>82</v>
      </c>
      <c r="H1458" t="s">
        <v>19</v>
      </c>
      <c r="I1458" s="4">
        <v>500</v>
      </c>
      <c r="J1458" s="5">
        <v>6</v>
      </c>
      <c r="K1458" s="4">
        <f t="shared" si="38"/>
        <v>3000</v>
      </c>
      <c r="L1458" s="4">
        <f t="shared" si="39"/>
        <v>750</v>
      </c>
      <c r="M1458" s="3">
        <v>0.25</v>
      </c>
    </row>
    <row r="1459" spans="2:13" x14ac:dyDescent="0.25">
      <c r="B1459" t="s">
        <v>22</v>
      </c>
      <c r="C1459" s="1" t="s">
        <v>20</v>
      </c>
      <c r="D1459" s="2">
        <v>44675</v>
      </c>
      <c r="E1459" s="5" t="s">
        <v>76</v>
      </c>
      <c r="F1459" s="5" t="s">
        <v>82</v>
      </c>
      <c r="G1459" s="5" t="s">
        <v>82</v>
      </c>
      <c r="H1459" t="s">
        <v>32</v>
      </c>
      <c r="I1459" s="4">
        <v>3200</v>
      </c>
      <c r="J1459" s="5">
        <v>5</v>
      </c>
      <c r="K1459" s="4">
        <f t="shared" si="38"/>
        <v>16000</v>
      </c>
      <c r="L1459" s="4">
        <f t="shared" si="39"/>
        <v>3200</v>
      </c>
      <c r="M1459" s="3">
        <v>0.2</v>
      </c>
    </row>
    <row r="1460" spans="2:13" x14ac:dyDescent="0.25">
      <c r="B1460" t="s">
        <v>27</v>
      </c>
      <c r="C1460" s="1" t="s">
        <v>20</v>
      </c>
      <c r="D1460" s="2">
        <v>44675</v>
      </c>
      <c r="E1460" s="5" t="s">
        <v>76</v>
      </c>
      <c r="F1460" s="5" t="s">
        <v>82</v>
      </c>
      <c r="G1460" s="5" t="s">
        <v>82</v>
      </c>
      <c r="H1460" t="s">
        <v>33</v>
      </c>
      <c r="I1460" s="4">
        <v>4600</v>
      </c>
      <c r="J1460" s="5">
        <v>5</v>
      </c>
      <c r="K1460" s="4">
        <f t="shared" si="38"/>
        <v>23000</v>
      </c>
      <c r="L1460" s="4">
        <f t="shared" si="39"/>
        <v>5750</v>
      </c>
      <c r="M1460" s="3">
        <v>0.25</v>
      </c>
    </row>
    <row r="1461" spans="2:13" x14ac:dyDescent="0.25">
      <c r="B1461" t="s">
        <v>13</v>
      </c>
      <c r="C1461" s="1" t="s">
        <v>20</v>
      </c>
      <c r="D1461" s="2">
        <v>44675</v>
      </c>
      <c r="E1461" s="5" t="s">
        <v>76</v>
      </c>
      <c r="F1461" s="5" t="s">
        <v>82</v>
      </c>
      <c r="G1461" s="5" t="s">
        <v>82</v>
      </c>
      <c r="H1461" t="s">
        <v>33</v>
      </c>
      <c r="I1461" s="4">
        <v>4600</v>
      </c>
      <c r="J1461" s="5">
        <v>10</v>
      </c>
      <c r="K1461" s="4">
        <f t="shared" si="38"/>
        <v>46000</v>
      </c>
      <c r="L1461" s="4">
        <f t="shared" si="39"/>
        <v>11500</v>
      </c>
      <c r="M1461" s="3">
        <v>0.25</v>
      </c>
    </row>
    <row r="1462" spans="2:13" x14ac:dyDescent="0.25">
      <c r="B1462" t="s">
        <v>13</v>
      </c>
      <c r="C1462" s="1" t="s">
        <v>14</v>
      </c>
      <c r="D1462" s="2">
        <v>44682</v>
      </c>
      <c r="E1462" s="5" t="s">
        <v>76</v>
      </c>
      <c r="F1462" s="5" t="s">
        <v>82</v>
      </c>
      <c r="G1462" s="5" t="s">
        <v>82</v>
      </c>
      <c r="H1462" t="s">
        <v>19</v>
      </c>
      <c r="I1462" s="4">
        <v>500</v>
      </c>
      <c r="J1462" s="5">
        <v>4</v>
      </c>
      <c r="K1462" s="4">
        <f t="shared" si="38"/>
        <v>2000</v>
      </c>
      <c r="L1462" s="4">
        <f t="shared" si="39"/>
        <v>500</v>
      </c>
      <c r="M1462" s="3">
        <v>0.25</v>
      </c>
    </row>
    <row r="1463" spans="2:13" x14ac:dyDescent="0.25">
      <c r="B1463" t="s">
        <v>24</v>
      </c>
      <c r="C1463" s="1" t="s">
        <v>20</v>
      </c>
      <c r="D1463" s="2">
        <v>44682</v>
      </c>
      <c r="E1463" s="5" t="s">
        <v>76</v>
      </c>
      <c r="F1463" s="5" t="s">
        <v>82</v>
      </c>
      <c r="G1463" s="5" t="s">
        <v>82</v>
      </c>
      <c r="H1463" t="s">
        <v>32</v>
      </c>
      <c r="I1463" s="4">
        <v>3200</v>
      </c>
      <c r="J1463" s="5">
        <v>4</v>
      </c>
      <c r="K1463" s="4">
        <f t="shared" si="38"/>
        <v>12800</v>
      </c>
      <c r="L1463" s="4">
        <f t="shared" si="39"/>
        <v>2560</v>
      </c>
      <c r="M1463" s="3">
        <v>0.2</v>
      </c>
    </row>
    <row r="1464" spans="2:13" x14ac:dyDescent="0.25">
      <c r="B1464" t="s">
        <v>27</v>
      </c>
      <c r="C1464" s="1" t="s">
        <v>14</v>
      </c>
      <c r="D1464" s="2">
        <v>44682</v>
      </c>
      <c r="E1464" s="5" t="s">
        <v>76</v>
      </c>
      <c r="F1464" s="5" t="s">
        <v>82</v>
      </c>
      <c r="G1464" s="5" t="s">
        <v>82</v>
      </c>
      <c r="H1464" t="s">
        <v>35</v>
      </c>
      <c r="I1464" s="4">
        <v>4500</v>
      </c>
      <c r="J1464" s="5">
        <v>8</v>
      </c>
      <c r="K1464" s="4">
        <f t="shared" si="38"/>
        <v>36000</v>
      </c>
      <c r="L1464" s="4">
        <f t="shared" si="39"/>
        <v>9000</v>
      </c>
      <c r="M1464" s="3">
        <v>0.25</v>
      </c>
    </row>
    <row r="1465" spans="2:13" x14ac:dyDescent="0.25">
      <c r="B1465" t="s">
        <v>34</v>
      </c>
      <c r="C1465" s="1" t="s">
        <v>20</v>
      </c>
      <c r="D1465" s="2">
        <v>44682</v>
      </c>
      <c r="E1465" s="5" t="s">
        <v>76</v>
      </c>
      <c r="F1465" s="5" t="s">
        <v>82</v>
      </c>
      <c r="G1465" s="5" t="s">
        <v>82</v>
      </c>
      <c r="H1465" t="s">
        <v>23</v>
      </c>
      <c r="I1465" s="4">
        <v>5130</v>
      </c>
      <c r="J1465" s="5">
        <v>10</v>
      </c>
      <c r="K1465" s="4">
        <f t="shared" si="38"/>
        <v>51300</v>
      </c>
      <c r="L1465" s="4">
        <f t="shared" si="39"/>
        <v>20520</v>
      </c>
      <c r="M1465" s="3">
        <v>0.4</v>
      </c>
    </row>
    <row r="1466" spans="2:13" x14ac:dyDescent="0.25">
      <c r="B1466" t="s">
        <v>27</v>
      </c>
      <c r="C1466" s="1" t="s">
        <v>20</v>
      </c>
      <c r="D1466" s="2">
        <v>44689</v>
      </c>
      <c r="E1466" s="5" t="s">
        <v>76</v>
      </c>
      <c r="F1466" s="5" t="s">
        <v>82</v>
      </c>
      <c r="G1466" s="5" t="s">
        <v>82</v>
      </c>
      <c r="H1466" t="s">
        <v>19</v>
      </c>
      <c r="I1466" s="4">
        <v>500</v>
      </c>
      <c r="J1466" s="5">
        <v>11</v>
      </c>
      <c r="K1466" s="4">
        <f t="shared" si="38"/>
        <v>5500</v>
      </c>
      <c r="L1466" s="4">
        <f t="shared" si="39"/>
        <v>1375</v>
      </c>
      <c r="M1466" s="3">
        <v>0.25</v>
      </c>
    </row>
    <row r="1467" spans="2:13" x14ac:dyDescent="0.25">
      <c r="B1467" t="s">
        <v>22</v>
      </c>
      <c r="C1467" s="1" t="s">
        <v>20</v>
      </c>
      <c r="D1467" s="2">
        <v>44689</v>
      </c>
      <c r="E1467" s="5" t="s">
        <v>76</v>
      </c>
      <c r="F1467" s="5" t="s">
        <v>82</v>
      </c>
      <c r="G1467" s="5" t="s">
        <v>82</v>
      </c>
      <c r="H1467" t="s">
        <v>32</v>
      </c>
      <c r="I1467" s="4">
        <v>3200</v>
      </c>
      <c r="J1467" s="5">
        <v>6</v>
      </c>
      <c r="K1467" s="4">
        <f t="shared" si="38"/>
        <v>19200</v>
      </c>
      <c r="L1467" s="4">
        <f t="shared" si="39"/>
        <v>3840</v>
      </c>
      <c r="M1467" s="3">
        <v>0.2</v>
      </c>
    </row>
    <row r="1468" spans="2:13" x14ac:dyDescent="0.25">
      <c r="B1468" t="s">
        <v>13</v>
      </c>
      <c r="C1468" s="1" t="s">
        <v>20</v>
      </c>
      <c r="D1468" s="2">
        <v>44689</v>
      </c>
      <c r="E1468" s="5" t="s">
        <v>76</v>
      </c>
      <c r="F1468" s="5" t="s">
        <v>82</v>
      </c>
      <c r="G1468" s="5" t="s">
        <v>82</v>
      </c>
      <c r="H1468" t="s">
        <v>18</v>
      </c>
      <c r="I1468" s="4">
        <v>8902</v>
      </c>
      <c r="J1468" s="5">
        <v>4</v>
      </c>
      <c r="K1468" s="4">
        <f t="shared" si="38"/>
        <v>35608</v>
      </c>
      <c r="L1468" s="4">
        <f t="shared" si="39"/>
        <v>12462.8</v>
      </c>
      <c r="M1468" s="3">
        <v>0.35</v>
      </c>
    </row>
    <row r="1469" spans="2:13" x14ac:dyDescent="0.25">
      <c r="B1469" t="s">
        <v>22</v>
      </c>
      <c r="C1469" s="1" t="s">
        <v>20</v>
      </c>
      <c r="D1469" s="2">
        <v>44689</v>
      </c>
      <c r="E1469" s="5" t="s">
        <v>76</v>
      </c>
      <c r="F1469" s="5" t="s">
        <v>82</v>
      </c>
      <c r="G1469" s="5" t="s">
        <v>82</v>
      </c>
      <c r="H1469" t="s">
        <v>18</v>
      </c>
      <c r="I1469" s="4">
        <v>8902</v>
      </c>
      <c r="J1469" s="5">
        <v>5</v>
      </c>
      <c r="K1469" s="4">
        <f t="shared" si="38"/>
        <v>44510</v>
      </c>
      <c r="L1469" s="4">
        <f t="shared" si="39"/>
        <v>15578.499999999998</v>
      </c>
      <c r="M1469" s="3">
        <v>0.35</v>
      </c>
    </row>
    <row r="1470" spans="2:13" x14ac:dyDescent="0.25">
      <c r="B1470" t="s">
        <v>13</v>
      </c>
      <c r="C1470" s="1" t="s">
        <v>14</v>
      </c>
      <c r="D1470" s="2">
        <v>44696</v>
      </c>
      <c r="E1470" s="5" t="s">
        <v>76</v>
      </c>
      <c r="F1470" s="5" t="s">
        <v>82</v>
      </c>
      <c r="G1470" s="5" t="s">
        <v>82</v>
      </c>
      <c r="H1470" t="s">
        <v>28</v>
      </c>
      <c r="I1470" s="4">
        <v>1500</v>
      </c>
      <c r="J1470" s="5">
        <v>11</v>
      </c>
      <c r="K1470" s="4">
        <f t="shared" si="38"/>
        <v>16500</v>
      </c>
      <c r="L1470" s="4">
        <f t="shared" si="39"/>
        <v>6600</v>
      </c>
      <c r="M1470" s="3">
        <v>0.4</v>
      </c>
    </row>
    <row r="1471" spans="2:13" x14ac:dyDescent="0.25">
      <c r="B1471" t="s">
        <v>34</v>
      </c>
      <c r="C1471" s="1" t="s">
        <v>20</v>
      </c>
      <c r="D1471" s="2">
        <v>44696</v>
      </c>
      <c r="E1471" s="5" t="s">
        <v>76</v>
      </c>
      <c r="F1471" s="5" t="s">
        <v>82</v>
      </c>
      <c r="G1471" s="5" t="s">
        <v>82</v>
      </c>
      <c r="H1471" t="s">
        <v>32</v>
      </c>
      <c r="I1471" s="4">
        <v>3200</v>
      </c>
      <c r="J1471" s="5">
        <v>8</v>
      </c>
      <c r="K1471" s="4">
        <f t="shared" si="38"/>
        <v>25600</v>
      </c>
      <c r="L1471" s="4">
        <f t="shared" si="39"/>
        <v>5120</v>
      </c>
      <c r="M1471" s="3">
        <v>0.2</v>
      </c>
    </row>
    <row r="1472" spans="2:13" x14ac:dyDescent="0.25">
      <c r="B1472" t="s">
        <v>13</v>
      </c>
      <c r="C1472" s="1" t="s">
        <v>20</v>
      </c>
      <c r="D1472" s="2">
        <v>44696</v>
      </c>
      <c r="E1472" s="5" t="s">
        <v>76</v>
      </c>
      <c r="F1472" s="5" t="s">
        <v>82</v>
      </c>
      <c r="G1472" s="5" t="s">
        <v>82</v>
      </c>
      <c r="H1472" t="s">
        <v>35</v>
      </c>
      <c r="I1472" s="4">
        <v>4500</v>
      </c>
      <c r="J1472" s="5">
        <v>6</v>
      </c>
      <c r="K1472" s="4">
        <f t="shared" si="38"/>
        <v>27000</v>
      </c>
      <c r="L1472" s="4">
        <f t="shared" si="39"/>
        <v>6750</v>
      </c>
      <c r="M1472" s="3">
        <v>0.25</v>
      </c>
    </row>
    <row r="1473" spans="2:13" x14ac:dyDescent="0.25">
      <c r="B1473" t="s">
        <v>27</v>
      </c>
      <c r="C1473" s="1" t="s">
        <v>14</v>
      </c>
      <c r="D1473" s="2">
        <v>44696</v>
      </c>
      <c r="E1473" s="5" t="s">
        <v>76</v>
      </c>
      <c r="F1473" s="5" t="s">
        <v>82</v>
      </c>
      <c r="G1473" s="5" t="s">
        <v>82</v>
      </c>
      <c r="H1473" t="s">
        <v>23</v>
      </c>
      <c r="I1473" s="4">
        <v>5130</v>
      </c>
      <c r="J1473" s="5">
        <v>6</v>
      </c>
      <c r="K1473" s="4">
        <f t="shared" si="38"/>
        <v>30780</v>
      </c>
      <c r="L1473" s="4">
        <f t="shared" si="39"/>
        <v>12312</v>
      </c>
      <c r="M1473" s="3">
        <v>0.4</v>
      </c>
    </row>
    <row r="1474" spans="2:13" x14ac:dyDescent="0.25">
      <c r="B1474" t="s">
        <v>13</v>
      </c>
      <c r="C1474" s="1" t="s">
        <v>20</v>
      </c>
      <c r="D1474" s="2">
        <v>44703</v>
      </c>
      <c r="E1474" s="5" t="s">
        <v>76</v>
      </c>
      <c r="F1474" s="5" t="s">
        <v>82</v>
      </c>
      <c r="G1474" s="5" t="s">
        <v>82</v>
      </c>
      <c r="H1474" t="s">
        <v>26</v>
      </c>
      <c r="I1474" s="4">
        <v>1700</v>
      </c>
      <c r="J1474" s="5">
        <v>3</v>
      </c>
      <c r="K1474" s="4">
        <f t="shared" si="38"/>
        <v>5100</v>
      </c>
      <c r="L1474" s="4">
        <f t="shared" si="39"/>
        <v>2550</v>
      </c>
      <c r="M1474" s="3">
        <v>0.5</v>
      </c>
    </row>
    <row r="1475" spans="2:13" x14ac:dyDescent="0.25">
      <c r="B1475" t="s">
        <v>27</v>
      </c>
      <c r="C1475" s="1" t="s">
        <v>20</v>
      </c>
      <c r="D1475" s="2">
        <v>44703</v>
      </c>
      <c r="E1475" s="5" t="s">
        <v>76</v>
      </c>
      <c r="F1475" s="5" t="s">
        <v>82</v>
      </c>
      <c r="G1475" s="5" t="s">
        <v>82</v>
      </c>
      <c r="H1475" t="s">
        <v>35</v>
      </c>
      <c r="I1475" s="4">
        <v>4500</v>
      </c>
      <c r="J1475" s="5">
        <v>2</v>
      </c>
      <c r="K1475" s="4">
        <f t="shared" si="38"/>
        <v>9000</v>
      </c>
      <c r="L1475" s="4">
        <f t="shared" si="39"/>
        <v>2250</v>
      </c>
      <c r="M1475" s="3">
        <v>0.25</v>
      </c>
    </row>
    <row r="1476" spans="2:13" x14ac:dyDescent="0.25">
      <c r="B1476" t="s">
        <v>22</v>
      </c>
      <c r="C1476" s="1" t="s">
        <v>14</v>
      </c>
      <c r="D1476" s="2">
        <v>44703</v>
      </c>
      <c r="E1476" s="5" t="s">
        <v>76</v>
      </c>
      <c r="F1476" s="5" t="s">
        <v>82</v>
      </c>
      <c r="G1476" s="5" t="s">
        <v>82</v>
      </c>
      <c r="H1476" t="s">
        <v>26</v>
      </c>
      <c r="I1476" s="4">
        <v>1700</v>
      </c>
      <c r="J1476" s="5">
        <v>6</v>
      </c>
      <c r="K1476" s="4">
        <f t="shared" si="38"/>
        <v>10200</v>
      </c>
      <c r="L1476" s="4">
        <f t="shared" si="39"/>
        <v>5100</v>
      </c>
      <c r="M1476" s="3">
        <v>0.5</v>
      </c>
    </row>
    <row r="1477" spans="2:13" x14ac:dyDescent="0.25">
      <c r="B1477" t="s">
        <v>34</v>
      </c>
      <c r="C1477" s="1" t="s">
        <v>20</v>
      </c>
      <c r="D1477" s="2">
        <v>44703</v>
      </c>
      <c r="E1477" s="5" t="s">
        <v>76</v>
      </c>
      <c r="F1477" s="5" t="s">
        <v>82</v>
      </c>
      <c r="G1477" s="5" t="s">
        <v>82</v>
      </c>
      <c r="H1477" t="s">
        <v>21</v>
      </c>
      <c r="I1477" s="4">
        <v>1200</v>
      </c>
      <c r="J1477" s="5">
        <v>9</v>
      </c>
      <c r="K1477" s="4">
        <f t="shared" si="38"/>
        <v>10800</v>
      </c>
      <c r="L1477" s="4">
        <f t="shared" si="39"/>
        <v>3240</v>
      </c>
      <c r="M1477" s="3">
        <v>0.3</v>
      </c>
    </row>
    <row r="1478" spans="2:13" x14ac:dyDescent="0.25">
      <c r="B1478" t="s">
        <v>27</v>
      </c>
      <c r="C1478" s="1" t="s">
        <v>14</v>
      </c>
      <c r="D1478" s="2">
        <v>44710</v>
      </c>
      <c r="E1478" s="5" t="s">
        <v>76</v>
      </c>
      <c r="F1478" s="5" t="s">
        <v>82</v>
      </c>
      <c r="G1478" s="5" t="s">
        <v>82</v>
      </c>
      <c r="H1478" t="s">
        <v>28</v>
      </c>
      <c r="I1478" s="4">
        <v>1500</v>
      </c>
      <c r="J1478" s="5">
        <v>1</v>
      </c>
      <c r="K1478" s="4">
        <f t="shared" si="38"/>
        <v>1500</v>
      </c>
      <c r="L1478" s="4">
        <f t="shared" si="39"/>
        <v>600</v>
      </c>
      <c r="M1478" s="3">
        <v>0.4</v>
      </c>
    </row>
    <row r="1479" spans="2:13" x14ac:dyDescent="0.25">
      <c r="B1479" t="s">
        <v>22</v>
      </c>
      <c r="C1479" s="1" t="s">
        <v>20</v>
      </c>
      <c r="D1479" s="2">
        <v>44710</v>
      </c>
      <c r="E1479" s="5" t="s">
        <v>76</v>
      </c>
      <c r="F1479" s="5" t="s">
        <v>82</v>
      </c>
      <c r="G1479" s="5" t="s">
        <v>82</v>
      </c>
      <c r="H1479" t="s">
        <v>28</v>
      </c>
      <c r="I1479" s="4">
        <v>1500</v>
      </c>
      <c r="J1479" s="5">
        <v>2</v>
      </c>
      <c r="K1479" s="4">
        <f t="shared" si="38"/>
        <v>3000</v>
      </c>
      <c r="L1479" s="4">
        <f t="shared" si="39"/>
        <v>1200</v>
      </c>
      <c r="M1479" s="3">
        <v>0.4</v>
      </c>
    </row>
    <row r="1480" spans="2:13" x14ac:dyDescent="0.25">
      <c r="B1480" t="s">
        <v>27</v>
      </c>
      <c r="C1480" s="1" t="s">
        <v>20</v>
      </c>
      <c r="D1480" s="2">
        <v>44710</v>
      </c>
      <c r="E1480" s="5" t="s">
        <v>76</v>
      </c>
      <c r="F1480" s="5" t="s">
        <v>82</v>
      </c>
      <c r="G1480" s="5" t="s">
        <v>82</v>
      </c>
      <c r="H1480" t="s">
        <v>30</v>
      </c>
      <c r="I1480" s="4">
        <v>3400</v>
      </c>
      <c r="J1480" s="5">
        <v>6</v>
      </c>
      <c r="K1480" s="4">
        <f t="shared" si="38"/>
        <v>20400</v>
      </c>
      <c r="L1480" s="4">
        <f t="shared" si="39"/>
        <v>7140</v>
      </c>
      <c r="M1480" s="3">
        <v>0.35</v>
      </c>
    </row>
    <row r="1481" spans="2:13" x14ac:dyDescent="0.25">
      <c r="B1481" t="s">
        <v>22</v>
      </c>
      <c r="C1481" s="1" t="s">
        <v>20</v>
      </c>
      <c r="D1481" s="2">
        <v>44710</v>
      </c>
      <c r="E1481" s="5" t="s">
        <v>76</v>
      </c>
      <c r="F1481" s="5" t="s">
        <v>82</v>
      </c>
      <c r="G1481" s="5" t="s">
        <v>82</v>
      </c>
      <c r="H1481" t="s">
        <v>18</v>
      </c>
      <c r="I1481" s="4">
        <v>8902</v>
      </c>
      <c r="J1481" s="5">
        <v>9</v>
      </c>
      <c r="K1481" s="4">
        <f t="shared" si="38"/>
        <v>80118</v>
      </c>
      <c r="L1481" s="4">
        <f t="shared" si="39"/>
        <v>28041.3</v>
      </c>
      <c r="M1481" s="3">
        <v>0.35</v>
      </c>
    </row>
    <row r="1482" spans="2:13" x14ac:dyDescent="0.25">
      <c r="B1482" t="s">
        <v>22</v>
      </c>
      <c r="C1482" s="1" t="s">
        <v>20</v>
      </c>
      <c r="D1482" s="2">
        <v>44717</v>
      </c>
      <c r="E1482" s="5" t="s">
        <v>76</v>
      </c>
      <c r="F1482" s="5" t="s">
        <v>82</v>
      </c>
      <c r="G1482" s="5" t="s">
        <v>82</v>
      </c>
      <c r="H1482" t="s">
        <v>25</v>
      </c>
      <c r="I1482" s="4">
        <v>300</v>
      </c>
      <c r="J1482" s="5">
        <v>11</v>
      </c>
      <c r="K1482" s="4">
        <f t="shared" si="38"/>
        <v>3300</v>
      </c>
      <c r="L1482" s="4">
        <f t="shared" si="39"/>
        <v>495</v>
      </c>
      <c r="M1482" s="3">
        <v>0.15</v>
      </c>
    </row>
    <row r="1483" spans="2:13" x14ac:dyDescent="0.25">
      <c r="B1483" t="s">
        <v>27</v>
      </c>
      <c r="C1483" s="1" t="s">
        <v>20</v>
      </c>
      <c r="D1483" s="2">
        <v>44717</v>
      </c>
      <c r="E1483" s="5" t="s">
        <v>76</v>
      </c>
      <c r="F1483" s="5" t="s">
        <v>82</v>
      </c>
      <c r="G1483" s="5" t="s">
        <v>82</v>
      </c>
      <c r="H1483" t="s">
        <v>26</v>
      </c>
      <c r="I1483" s="4">
        <v>1700</v>
      </c>
      <c r="J1483" s="5">
        <v>8</v>
      </c>
      <c r="K1483" s="4">
        <f t="shared" si="38"/>
        <v>13600</v>
      </c>
      <c r="L1483" s="4">
        <f t="shared" si="39"/>
        <v>6800</v>
      </c>
      <c r="M1483" s="3">
        <v>0.5</v>
      </c>
    </row>
    <row r="1484" spans="2:13" x14ac:dyDescent="0.25">
      <c r="B1484" t="s">
        <v>27</v>
      </c>
      <c r="C1484" s="1" t="s">
        <v>20</v>
      </c>
      <c r="D1484" s="2">
        <v>44717</v>
      </c>
      <c r="E1484" s="5" t="s">
        <v>76</v>
      </c>
      <c r="F1484" s="5" t="s">
        <v>82</v>
      </c>
      <c r="G1484" s="5" t="s">
        <v>82</v>
      </c>
      <c r="H1484" t="s">
        <v>28</v>
      </c>
      <c r="I1484" s="4">
        <v>1500</v>
      </c>
      <c r="J1484" s="5">
        <v>10</v>
      </c>
      <c r="K1484" s="4">
        <f t="shared" si="38"/>
        <v>15000</v>
      </c>
      <c r="L1484" s="4">
        <f t="shared" si="39"/>
        <v>6000</v>
      </c>
      <c r="M1484" s="3">
        <v>0.4</v>
      </c>
    </row>
    <row r="1485" spans="2:13" x14ac:dyDescent="0.25">
      <c r="B1485" t="s">
        <v>13</v>
      </c>
      <c r="C1485" s="1" t="s">
        <v>20</v>
      </c>
      <c r="D1485" s="2">
        <v>44717</v>
      </c>
      <c r="E1485" s="5" t="s">
        <v>76</v>
      </c>
      <c r="F1485" s="5" t="s">
        <v>82</v>
      </c>
      <c r="G1485" s="5" t="s">
        <v>82</v>
      </c>
      <c r="H1485" t="s">
        <v>23</v>
      </c>
      <c r="I1485" s="4">
        <v>5130</v>
      </c>
      <c r="J1485" s="5">
        <v>8</v>
      </c>
      <c r="K1485" s="4">
        <f t="shared" si="38"/>
        <v>41040</v>
      </c>
      <c r="L1485" s="4">
        <f t="shared" si="39"/>
        <v>16416</v>
      </c>
      <c r="M1485" s="3">
        <v>0.4</v>
      </c>
    </row>
    <row r="1486" spans="2:13" x14ac:dyDescent="0.25">
      <c r="B1486" t="s">
        <v>13</v>
      </c>
      <c r="C1486" s="1" t="s">
        <v>20</v>
      </c>
      <c r="D1486" s="2">
        <v>44724</v>
      </c>
      <c r="E1486" s="5" t="s">
        <v>76</v>
      </c>
      <c r="F1486" s="5" t="s">
        <v>82</v>
      </c>
      <c r="G1486" s="5" t="s">
        <v>82</v>
      </c>
      <c r="H1486" t="s">
        <v>21</v>
      </c>
      <c r="I1486" s="4">
        <v>1200</v>
      </c>
      <c r="J1486" s="5">
        <v>2</v>
      </c>
      <c r="K1486" s="4">
        <f t="shared" si="38"/>
        <v>2400</v>
      </c>
      <c r="L1486" s="4">
        <f t="shared" si="39"/>
        <v>720</v>
      </c>
      <c r="M1486" s="3">
        <v>0.3</v>
      </c>
    </row>
    <row r="1487" spans="2:13" x14ac:dyDescent="0.25">
      <c r="B1487" t="s">
        <v>22</v>
      </c>
      <c r="C1487" s="1" t="s">
        <v>20</v>
      </c>
      <c r="D1487" s="2">
        <v>44724</v>
      </c>
      <c r="E1487" s="5" t="s">
        <v>76</v>
      </c>
      <c r="F1487" s="5" t="s">
        <v>82</v>
      </c>
      <c r="G1487" s="5" t="s">
        <v>82</v>
      </c>
      <c r="H1487" t="s">
        <v>30</v>
      </c>
      <c r="I1487" s="4">
        <v>3400</v>
      </c>
      <c r="J1487" s="5">
        <v>2</v>
      </c>
      <c r="K1487" s="4">
        <f t="shared" si="38"/>
        <v>6800</v>
      </c>
      <c r="L1487" s="4">
        <f t="shared" si="39"/>
        <v>2380</v>
      </c>
      <c r="M1487" s="3">
        <v>0.35</v>
      </c>
    </row>
    <row r="1488" spans="2:13" x14ac:dyDescent="0.25">
      <c r="B1488" t="s">
        <v>22</v>
      </c>
      <c r="C1488" s="1" t="s">
        <v>20</v>
      </c>
      <c r="D1488" s="2">
        <v>44724</v>
      </c>
      <c r="E1488" s="5" t="s">
        <v>76</v>
      </c>
      <c r="F1488" s="5" t="s">
        <v>82</v>
      </c>
      <c r="G1488" s="5" t="s">
        <v>82</v>
      </c>
      <c r="H1488" t="s">
        <v>30</v>
      </c>
      <c r="I1488" s="4">
        <v>3400</v>
      </c>
      <c r="J1488" s="5">
        <v>3</v>
      </c>
      <c r="K1488" s="4">
        <f t="shared" si="38"/>
        <v>10200</v>
      </c>
      <c r="L1488" s="4">
        <f t="shared" si="39"/>
        <v>3570</v>
      </c>
      <c r="M1488" s="3">
        <v>0.35</v>
      </c>
    </row>
    <row r="1489" spans="2:13" x14ac:dyDescent="0.25">
      <c r="B1489" t="s">
        <v>27</v>
      </c>
      <c r="C1489" s="1" t="s">
        <v>14</v>
      </c>
      <c r="D1489" s="2">
        <v>44724</v>
      </c>
      <c r="E1489" s="5" t="s">
        <v>76</v>
      </c>
      <c r="F1489" s="5" t="s">
        <v>82</v>
      </c>
      <c r="G1489" s="5" t="s">
        <v>82</v>
      </c>
      <c r="H1489" t="s">
        <v>35</v>
      </c>
      <c r="I1489" s="4">
        <v>4500</v>
      </c>
      <c r="J1489" s="5">
        <v>9</v>
      </c>
      <c r="K1489" s="4">
        <f t="shared" si="38"/>
        <v>40500</v>
      </c>
      <c r="L1489" s="4">
        <f t="shared" si="39"/>
        <v>10125</v>
      </c>
      <c r="M1489" s="3">
        <v>0.25</v>
      </c>
    </row>
    <row r="1490" spans="2:13" x14ac:dyDescent="0.25">
      <c r="B1490" t="s">
        <v>13</v>
      </c>
      <c r="C1490" s="1" t="s">
        <v>14</v>
      </c>
      <c r="D1490" s="2">
        <v>44731</v>
      </c>
      <c r="E1490" s="5" t="s">
        <v>76</v>
      </c>
      <c r="F1490" s="5" t="s">
        <v>82</v>
      </c>
      <c r="G1490" s="5" t="s">
        <v>82</v>
      </c>
      <c r="H1490" t="s">
        <v>21</v>
      </c>
      <c r="I1490" s="4">
        <v>1200</v>
      </c>
      <c r="J1490" s="5">
        <v>2</v>
      </c>
      <c r="K1490" s="4">
        <f t="shared" si="38"/>
        <v>2400</v>
      </c>
      <c r="L1490" s="4">
        <f t="shared" si="39"/>
        <v>720</v>
      </c>
      <c r="M1490" s="3">
        <v>0.3</v>
      </c>
    </row>
    <row r="1491" spans="2:13" x14ac:dyDescent="0.25">
      <c r="B1491" t="s">
        <v>24</v>
      </c>
      <c r="C1491" s="1" t="s">
        <v>20</v>
      </c>
      <c r="D1491" s="2">
        <v>44731</v>
      </c>
      <c r="E1491" s="5" t="s">
        <v>76</v>
      </c>
      <c r="F1491" s="5" t="s">
        <v>82</v>
      </c>
      <c r="G1491" s="5" t="s">
        <v>82</v>
      </c>
      <c r="H1491" t="s">
        <v>32</v>
      </c>
      <c r="I1491" s="4">
        <v>3200</v>
      </c>
      <c r="J1491" s="5">
        <v>4</v>
      </c>
      <c r="K1491" s="4">
        <f t="shared" si="38"/>
        <v>12800</v>
      </c>
      <c r="L1491" s="4">
        <f t="shared" si="39"/>
        <v>2560</v>
      </c>
      <c r="M1491" s="3">
        <v>0.2</v>
      </c>
    </row>
    <row r="1492" spans="2:13" x14ac:dyDescent="0.25">
      <c r="B1492" t="s">
        <v>27</v>
      </c>
      <c r="C1492" s="1" t="s">
        <v>20</v>
      </c>
      <c r="D1492" s="2">
        <v>44731</v>
      </c>
      <c r="E1492" s="5" t="s">
        <v>76</v>
      </c>
      <c r="F1492" s="5" t="s">
        <v>82</v>
      </c>
      <c r="G1492" s="5" t="s">
        <v>82</v>
      </c>
      <c r="H1492" t="s">
        <v>23</v>
      </c>
      <c r="I1492" s="4">
        <v>5130</v>
      </c>
      <c r="J1492" s="5">
        <v>4</v>
      </c>
      <c r="K1492" s="4">
        <f t="shared" si="38"/>
        <v>20520</v>
      </c>
      <c r="L1492" s="4">
        <f t="shared" si="39"/>
        <v>8208</v>
      </c>
      <c r="M1492" s="3">
        <v>0.4</v>
      </c>
    </row>
    <row r="1493" spans="2:13" x14ac:dyDescent="0.25">
      <c r="B1493" t="s">
        <v>22</v>
      </c>
      <c r="C1493" s="1" t="s">
        <v>20</v>
      </c>
      <c r="D1493" s="2">
        <v>44731</v>
      </c>
      <c r="E1493" s="5" t="s">
        <v>76</v>
      </c>
      <c r="F1493" s="5" t="s">
        <v>82</v>
      </c>
      <c r="G1493" s="5" t="s">
        <v>82</v>
      </c>
      <c r="H1493" t="s">
        <v>31</v>
      </c>
      <c r="I1493" s="4">
        <v>5300</v>
      </c>
      <c r="J1493" s="5">
        <v>11</v>
      </c>
      <c r="K1493" s="4">
        <f t="shared" si="38"/>
        <v>58300</v>
      </c>
      <c r="L1493" s="4">
        <f t="shared" si="39"/>
        <v>17490</v>
      </c>
      <c r="M1493" s="3">
        <v>0.3</v>
      </c>
    </row>
    <row r="1494" spans="2:13" x14ac:dyDescent="0.25">
      <c r="B1494" t="s">
        <v>34</v>
      </c>
      <c r="C1494" s="1" t="s">
        <v>14</v>
      </c>
      <c r="D1494" s="2">
        <v>44738</v>
      </c>
      <c r="E1494" s="5" t="s">
        <v>76</v>
      </c>
      <c r="F1494" s="5" t="s">
        <v>82</v>
      </c>
      <c r="G1494" s="5" t="s">
        <v>82</v>
      </c>
      <c r="H1494" t="s">
        <v>19</v>
      </c>
      <c r="I1494" s="4">
        <v>500</v>
      </c>
      <c r="J1494" s="5">
        <v>8</v>
      </c>
      <c r="K1494" s="4">
        <f t="shared" si="38"/>
        <v>4000</v>
      </c>
      <c r="L1494" s="4">
        <f t="shared" si="39"/>
        <v>1000</v>
      </c>
      <c r="M1494" s="3">
        <v>0.25</v>
      </c>
    </row>
    <row r="1495" spans="2:13" x14ac:dyDescent="0.25">
      <c r="B1495" t="s">
        <v>13</v>
      </c>
      <c r="C1495" s="1" t="s">
        <v>20</v>
      </c>
      <c r="D1495" s="2">
        <v>44738</v>
      </c>
      <c r="E1495" s="5" t="s">
        <v>76</v>
      </c>
      <c r="F1495" s="5" t="s">
        <v>82</v>
      </c>
      <c r="G1495" s="5" t="s">
        <v>82</v>
      </c>
      <c r="H1495" t="s">
        <v>33</v>
      </c>
      <c r="I1495" s="4">
        <v>4600</v>
      </c>
      <c r="J1495" s="5">
        <v>1</v>
      </c>
      <c r="K1495" s="4">
        <f t="shared" si="38"/>
        <v>4600</v>
      </c>
      <c r="L1495" s="4">
        <f t="shared" si="39"/>
        <v>1150</v>
      </c>
      <c r="M1495" s="3">
        <v>0.25</v>
      </c>
    </row>
    <row r="1496" spans="2:13" x14ac:dyDescent="0.25">
      <c r="B1496" t="s">
        <v>13</v>
      </c>
      <c r="C1496" s="1" t="s">
        <v>14</v>
      </c>
      <c r="D1496" s="2">
        <v>44738</v>
      </c>
      <c r="E1496" s="5" t="s">
        <v>76</v>
      </c>
      <c r="F1496" s="5" t="s">
        <v>82</v>
      </c>
      <c r="G1496" s="5" t="s">
        <v>82</v>
      </c>
      <c r="H1496" t="s">
        <v>31</v>
      </c>
      <c r="I1496" s="4">
        <v>5300</v>
      </c>
      <c r="J1496" s="5">
        <v>4</v>
      </c>
      <c r="K1496" s="4">
        <f t="shared" si="38"/>
        <v>21200</v>
      </c>
      <c r="L1496" s="4">
        <f t="shared" si="39"/>
        <v>6360</v>
      </c>
      <c r="M1496" s="3">
        <v>0.3</v>
      </c>
    </row>
    <row r="1497" spans="2:13" x14ac:dyDescent="0.25">
      <c r="B1497" t="s">
        <v>13</v>
      </c>
      <c r="C1497" s="1" t="s">
        <v>14</v>
      </c>
      <c r="D1497" s="2">
        <v>44738</v>
      </c>
      <c r="E1497" s="5" t="s">
        <v>76</v>
      </c>
      <c r="F1497" s="5" t="s">
        <v>82</v>
      </c>
      <c r="G1497" s="5" t="s">
        <v>82</v>
      </c>
      <c r="H1497" t="s">
        <v>32</v>
      </c>
      <c r="I1497" s="4">
        <v>3200</v>
      </c>
      <c r="J1497" s="5">
        <v>7</v>
      </c>
      <c r="K1497" s="4">
        <f t="shared" si="38"/>
        <v>22400</v>
      </c>
      <c r="L1497" s="4">
        <f t="shared" si="39"/>
        <v>4480</v>
      </c>
      <c r="M1497" s="3">
        <v>0.2</v>
      </c>
    </row>
    <row r="1498" spans="2:13" x14ac:dyDescent="0.25">
      <c r="B1498" t="s">
        <v>13</v>
      </c>
      <c r="C1498" s="1" t="s">
        <v>14</v>
      </c>
      <c r="D1498" s="2">
        <v>44745</v>
      </c>
      <c r="E1498" s="5" t="s">
        <v>76</v>
      </c>
      <c r="F1498" s="5" t="s">
        <v>82</v>
      </c>
      <c r="G1498" s="5" t="s">
        <v>82</v>
      </c>
      <c r="H1498" t="s">
        <v>21</v>
      </c>
      <c r="I1498" s="4">
        <v>1200</v>
      </c>
      <c r="J1498" s="5">
        <v>2</v>
      </c>
      <c r="K1498" s="4">
        <f t="shared" ref="K1498:K1561" si="40">I1498*J1498</f>
        <v>2400</v>
      </c>
      <c r="L1498" s="4">
        <f t="shared" ref="L1498:L1561" si="41">K1498*M1498</f>
        <v>720</v>
      </c>
      <c r="M1498" s="3">
        <v>0.3</v>
      </c>
    </row>
    <row r="1499" spans="2:13" x14ac:dyDescent="0.25">
      <c r="B1499" t="s">
        <v>13</v>
      </c>
      <c r="C1499" s="1" t="s">
        <v>20</v>
      </c>
      <c r="D1499" s="2">
        <v>44745</v>
      </c>
      <c r="E1499" s="5" t="s">
        <v>76</v>
      </c>
      <c r="F1499" s="5" t="s">
        <v>82</v>
      </c>
      <c r="G1499" s="5" t="s">
        <v>82</v>
      </c>
      <c r="H1499" t="s">
        <v>35</v>
      </c>
      <c r="I1499" s="4">
        <v>4500</v>
      </c>
      <c r="J1499" s="5">
        <v>1</v>
      </c>
      <c r="K1499" s="4">
        <f t="shared" si="40"/>
        <v>4500</v>
      </c>
      <c r="L1499" s="4">
        <f t="shared" si="41"/>
        <v>1125</v>
      </c>
      <c r="M1499" s="3">
        <v>0.25</v>
      </c>
    </row>
    <row r="1500" spans="2:13" x14ac:dyDescent="0.25">
      <c r="B1500" t="s">
        <v>13</v>
      </c>
      <c r="C1500" s="1" t="s">
        <v>14</v>
      </c>
      <c r="D1500" s="2">
        <v>44745</v>
      </c>
      <c r="E1500" s="5" t="s">
        <v>76</v>
      </c>
      <c r="F1500" s="5" t="s">
        <v>82</v>
      </c>
      <c r="G1500" s="5" t="s">
        <v>82</v>
      </c>
      <c r="H1500" t="s">
        <v>28</v>
      </c>
      <c r="I1500" s="4">
        <v>1500</v>
      </c>
      <c r="J1500" s="5">
        <v>8</v>
      </c>
      <c r="K1500" s="4">
        <f t="shared" si="40"/>
        <v>12000</v>
      </c>
      <c r="L1500" s="4">
        <f t="shared" si="41"/>
        <v>4800</v>
      </c>
      <c r="M1500" s="3">
        <v>0.4</v>
      </c>
    </row>
    <row r="1501" spans="2:13" x14ac:dyDescent="0.25">
      <c r="B1501" t="s">
        <v>22</v>
      </c>
      <c r="C1501" s="1" t="s">
        <v>20</v>
      </c>
      <c r="D1501" s="2">
        <v>44745</v>
      </c>
      <c r="E1501" s="5" t="s">
        <v>76</v>
      </c>
      <c r="F1501" s="5" t="s">
        <v>82</v>
      </c>
      <c r="G1501" s="5" t="s">
        <v>82</v>
      </c>
      <c r="H1501" t="s">
        <v>29</v>
      </c>
      <c r="I1501" s="4">
        <v>5340</v>
      </c>
      <c r="J1501" s="5">
        <v>4</v>
      </c>
      <c r="K1501" s="4">
        <f t="shared" si="40"/>
        <v>21360</v>
      </c>
      <c r="L1501" s="4">
        <f t="shared" si="41"/>
        <v>6408</v>
      </c>
      <c r="M1501" s="3">
        <v>0.3</v>
      </c>
    </row>
    <row r="1502" spans="2:13" x14ac:dyDescent="0.25">
      <c r="B1502" t="s">
        <v>27</v>
      </c>
      <c r="C1502" s="1" t="s">
        <v>20</v>
      </c>
      <c r="D1502" s="2">
        <v>44752</v>
      </c>
      <c r="E1502" s="5" t="s">
        <v>76</v>
      </c>
      <c r="F1502" s="5" t="s">
        <v>82</v>
      </c>
      <c r="G1502" s="5" t="s">
        <v>82</v>
      </c>
      <c r="H1502" t="s">
        <v>25</v>
      </c>
      <c r="I1502" s="4">
        <v>300</v>
      </c>
      <c r="J1502" s="5">
        <v>5</v>
      </c>
      <c r="K1502" s="4">
        <f t="shared" si="40"/>
        <v>1500</v>
      </c>
      <c r="L1502" s="4">
        <f t="shared" si="41"/>
        <v>225</v>
      </c>
      <c r="M1502" s="3">
        <v>0.15</v>
      </c>
    </row>
    <row r="1503" spans="2:13" x14ac:dyDescent="0.25">
      <c r="B1503" t="s">
        <v>27</v>
      </c>
      <c r="C1503" s="1" t="s">
        <v>20</v>
      </c>
      <c r="D1503" s="2">
        <v>44752</v>
      </c>
      <c r="E1503" s="5" t="s">
        <v>76</v>
      </c>
      <c r="F1503" s="5" t="s">
        <v>82</v>
      </c>
      <c r="G1503" s="5" t="s">
        <v>82</v>
      </c>
      <c r="H1503" t="s">
        <v>35</v>
      </c>
      <c r="I1503" s="4">
        <v>4500</v>
      </c>
      <c r="J1503" s="5">
        <v>8</v>
      </c>
      <c r="K1503" s="4">
        <f t="shared" si="40"/>
        <v>36000</v>
      </c>
      <c r="L1503" s="4">
        <f t="shared" si="41"/>
        <v>9000</v>
      </c>
      <c r="M1503" s="3">
        <v>0.25</v>
      </c>
    </row>
    <row r="1504" spans="2:13" x14ac:dyDescent="0.25">
      <c r="B1504" t="s">
        <v>13</v>
      </c>
      <c r="C1504" s="1" t="s">
        <v>14</v>
      </c>
      <c r="D1504" s="2">
        <v>44752</v>
      </c>
      <c r="E1504" s="5" t="s">
        <v>76</v>
      </c>
      <c r="F1504" s="5" t="s">
        <v>82</v>
      </c>
      <c r="G1504" s="5" t="s">
        <v>82</v>
      </c>
      <c r="H1504" t="s">
        <v>30</v>
      </c>
      <c r="I1504" s="4">
        <v>3400</v>
      </c>
      <c r="J1504" s="5">
        <v>11</v>
      </c>
      <c r="K1504" s="4">
        <f t="shared" si="40"/>
        <v>37400</v>
      </c>
      <c r="L1504" s="4">
        <f t="shared" si="41"/>
        <v>13090</v>
      </c>
      <c r="M1504" s="3">
        <v>0.35</v>
      </c>
    </row>
    <row r="1505" spans="2:13" x14ac:dyDescent="0.25">
      <c r="B1505" t="s">
        <v>13</v>
      </c>
      <c r="C1505" s="1" t="s">
        <v>20</v>
      </c>
      <c r="D1505" s="2">
        <v>44752</v>
      </c>
      <c r="E1505" s="5" t="s">
        <v>76</v>
      </c>
      <c r="F1505" s="5" t="s">
        <v>82</v>
      </c>
      <c r="G1505" s="5" t="s">
        <v>82</v>
      </c>
      <c r="H1505" t="s">
        <v>33</v>
      </c>
      <c r="I1505" s="4">
        <v>4600</v>
      </c>
      <c r="J1505" s="5">
        <v>12</v>
      </c>
      <c r="K1505" s="4">
        <f t="shared" si="40"/>
        <v>55200</v>
      </c>
      <c r="L1505" s="4">
        <f t="shared" si="41"/>
        <v>13800</v>
      </c>
      <c r="M1505" s="3">
        <v>0.25</v>
      </c>
    </row>
    <row r="1506" spans="2:13" x14ac:dyDescent="0.25">
      <c r="B1506" t="s">
        <v>13</v>
      </c>
      <c r="C1506" s="1" t="s">
        <v>14</v>
      </c>
      <c r="D1506" s="2">
        <v>44759</v>
      </c>
      <c r="E1506" s="5" t="s">
        <v>76</v>
      </c>
      <c r="F1506" s="5" t="s">
        <v>82</v>
      </c>
      <c r="G1506" s="5" t="s">
        <v>82</v>
      </c>
      <c r="H1506" t="s">
        <v>28</v>
      </c>
      <c r="I1506" s="4">
        <v>1500</v>
      </c>
      <c r="J1506" s="5">
        <v>9</v>
      </c>
      <c r="K1506" s="4">
        <f t="shared" si="40"/>
        <v>13500</v>
      </c>
      <c r="L1506" s="4">
        <f t="shared" si="41"/>
        <v>5400</v>
      </c>
      <c r="M1506" s="3">
        <v>0.4</v>
      </c>
    </row>
    <row r="1507" spans="2:13" x14ac:dyDescent="0.25">
      <c r="B1507" t="s">
        <v>13</v>
      </c>
      <c r="C1507" s="1" t="s">
        <v>20</v>
      </c>
      <c r="D1507" s="2">
        <v>44759</v>
      </c>
      <c r="E1507" s="5" t="s">
        <v>76</v>
      </c>
      <c r="F1507" s="5" t="s">
        <v>82</v>
      </c>
      <c r="G1507" s="5" t="s">
        <v>82</v>
      </c>
      <c r="H1507" t="s">
        <v>29</v>
      </c>
      <c r="I1507" s="4">
        <v>5340</v>
      </c>
      <c r="J1507" s="5">
        <v>3</v>
      </c>
      <c r="K1507" s="4">
        <f t="shared" si="40"/>
        <v>16020</v>
      </c>
      <c r="L1507" s="4">
        <f t="shared" si="41"/>
        <v>4806</v>
      </c>
      <c r="M1507" s="3">
        <v>0.3</v>
      </c>
    </row>
    <row r="1508" spans="2:13" x14ac:dyDescent="0.25">
      <c r="B1508" t="s">
        <v>13</v>
      </c>
      <c r="C1508" s="1" t="s">
        <v>20</v>
      </c>
      <c r="D1508" s="2">
        <v>44759</v>
      </c>
      <c r="E1508" s="5" t="s">
        <v>76</v>
      </c>
      <c r="F1508" s="5" t="s">
        <v>82</v>
      </c>
      <c r="G1508" s="5" t="s">
        <v>82</v>
      </c>
      <c r="H1508" t="s">
        <v>31</v>
      </c>
      <c r="I1508" s="4">
        <v>5300</v>
      </c>
      <c r="J1508" s="5">
        <v>5</v>
      </c>
      <c r="K1508" s="4">
        <f t="shared" si="40"/>
        <v>26500</v>
      </c>
      <c r="L1508" s="4">
        <f t="shared" si="41"/>
        <v>7950</v>
      </c>
      <c r="M1508" s="3">
        <v>0.3</v>
      </c>
    </row>
    <row r="1509" spans="2:13" x14ac:dyDescent="0.25">
      <c r="B1509" t="s">
        <v>22</v>
      </c>
      <c r="C1509" s="1" t="s">
        <v>20</v>
      </c>
      <c r="D1509" s="2">
        <v>44759</v>
      </c>
      <c r="E1509" s="5" t="s">
        <v>76</v>
      </c>
      <c r="F1509" s="5" t="s">
        <v>82</v>
      </c>
      <c r="G1509" s="5" t="s">
        <v>82</v>
      </c>
      <c r="H1509" t="s">
        <v>35</v>
      </c>
      <c r="I1509" s="4">
        <v>4500</v>
      </c>
      <c r="J1509" s="5">
        <v>12</v>
      </c>
      <c r="K1509" s="4">
        <f t="shared" si="40"/>
        <v>54000</v>
      </c>
      <c r="L1509" s="4">
        <f t="shared" si="41"/>
        <v>13500</v>
      </c>
      <c r="M1509" s="3">
        <v>0.25</v>
      </c>
    </row>
    <row r="1510" spans="2:13" x14ac:dyDescent="0.25">
      <c r="B1510" t="s">
        <v>22</v>
      </c>
      <c r="C1510" s="1" t="s">
        <v>20</v>
      </c>
      <c r="D1510" s="2">
        <v>44766</v>
      </c>
      <c r="E1510" s="5" t="s">
        <v>76</v>
      </c>
      <c r="F1510" s="5" t="s">
        <v>82</v>
      </c>
      <c r="G1510" s="5" t="s">
        <v>82</v>
      </c>
      <c r="H1510" t="s">
        <v>25</v>
      </c>
      <c r="I1510" s="4">
        <v>300</v>
      </c>
      <c r="J1510" s="5">
        <v>1</v>
      </c>
      <c r="K1510" s="4">
        <f t="shared" si="40"/>
        <v>300</v>
      </c>
      <c r="L1510" s="4">
        <f t="shared" si="41"/>
        <v>45</v>
      </c>
      <c r="M1510" s="3">
        <v>0.15</v>
      </c>
    </row>
    <row r="1511" spans="2:13" x14ac:dyDescent="0.25">
      <c r="B1511" t="s">
        <v>27</v>
      </c>
      <c r="C1511" s="1" t="s">
        <v>20</v>
      </c>
      <c r="D1511" s="2">
        <v>44766</v>
      </c>
      <c r="E1511" s="5" t="s">
        <v>76</v>
      </c>
      <c r="F1511" s="5" t="s">
        <v>82</v>
      </c>
      <c r="G1511" s="5" t="s">
        <v>82</v>
      </c>
      <c r="H1511" t="s">
        <v>26</v>
      </c>
      <c r="I1511" s="4">
        <v>1700</v>
      </c>
      <c r="J1511" s="5">
        <v>2</v>
      </c>
      <c r="K1511" s="4">
        <f t="shared" si="40"/>
        <v>3400</v>
      </c>
      <c r="L1511" s="4">
        <f t="shared" si="41"/>
        <v>1700</v>
      </c>
      <c r="M1511" s="3">
        <v>0.5</v>
      </c>
    </row>
    <row r="1512" spans="2:13" x14ac:dyDescent="0.25">
      <c r="B1512" t="s">
        <v>13</v>
      </c>
      <c r="C1512" s="1" t="s">
        <v>20</v>
      </c>
      <c r="D1512" s="2">
        <v>44766</v>
      </c>
      <c r="E1512" s="5" t="s">
        <v>76</v>
      </c>
      <c r="F1512" s="5" t="s">
        <v>82</v>
      </c>
      <c r="G1512" s="5" t="s">
        <v>82</v>
      </c>
      <c r="H1512" t="s">
        <v>31</v>
      </c>
      <c r="I1512" s="4">
        <v>5300</v>
      </c>
      <c r="J1512" s="5">
        <v>1</v>
      </c>
      <c r="K1512" s="4">
        <f t="shared" si="40"/>
        <v>5300</v>
      </c>
      <c r="L1512" s="4">
        <f t="shared" si="41"/>
        <v>1590</v>
      </c>
      <c r="M1512" s="3">
        <v>0.3</v>
      </c>
    </row>
    <row r="1513" spans="2:13" x14ac:dyDescent="0.25">
      <c r="B1513" t="s">
        <v>27</v>
      </c>
      <c r="C1513" s="1" t="s">
        <v>14</v>
      </c>
      <c r="D1513" s="2">
        <v>44766</v>
      </c>
      <c r="E1513" s="5" t="s">
        <v>76</v>
      </c>
      <c r="F1513" s="5" t="s">
        <v>82</v>
      </c>
      <c r="G1513" s="5" t="s">
        <v>82</v>
      </c>
      <c r="H1513" t="s">
        <v>30</v>
      </c>
      <c r="I1513" s="4">
        <v>3400</v>
      </c>
      <c r="J1513" s="5">
        <v>3</v>
      </c>
      <c r="K1513" s="4">
        <f t="shared" si="40"/>
        <v>10200</v>
      </c>
      <c r="L1513" s="4">
        <f t="shared" si="41"/>
        <v>3570</v>
      </c>
      <c r="M1513" s="3">
        <v>0.35</v>
      </c>
    </row>
    <row r="1514" spans="2:13" x14ac:dyDescent="0.25">
      <c r="B1514" t="s">
        <v>24</v>
      </c>
      <c r="C1514" s="1" t="s">
        <v>14</v>
      </c>
      <c r="D1514" s="2">
        <v>44766</v>
      </c>
      <c r="E1514" s="5" t="s">
        <v>76</v>
      </c>
      <c r="F1514" s="5" t="s">
        <v>82</v>
      </c>
      <c r="G1514" s="5" t="s">
        <v>82</v>
      </c>
      <c r="H1514" t="s">
        <v>28</v>
      </c>
      <c r="I1514" s="4">
        <v>1500</v>
      </c>
      <c r="J1514" s="5">
        <v>12</v>
      </c>
      <c r="K1514" s="4">
        <f t="shared" si="40"/>
        <v>18000</v>
      </c>
      <c r="L1514" s="4">
        <f t="shared" si="41"/>
        <v>7200</v>
      </c>
      <c r="M1514" s="3">
        <v>0.4</v>
      </c>
    </row>
    <row r="1515" spans="2:13" x14ac:dyDescent="0.25">
      <c r="B1515" t="s">
        <v>13</v>
      </c>
      <c r="C1515" s="1" t="s">
        <v>20</v>
      </c>
      <c r="D1515" s="2">
        <v>44766</v>
      </c>
      <c r="E1515" s="5" t="s">
        <v>76</v>
      </c>
      <c r="F1515" s="5" t="s">
        <v>82</v>
      </c>
      <c r="G1515" s="5" t="s">
        <v>82</v>
      </c>
      <c r="H1515" t="s">
        <v>35</v>
      </c>
      <c r="I1515" s="4">
        <v>4500</v>
      </c>
      <c r="J1515" s="5">
        <v>7</v>
      </c>
      <c r="K1515" s="4">
        <f t="shared" si="40"/>
        <v>31500</v>
      </c>
      <c r="L1515" s="4">
        <f t="shared" si="41"/>
        <v>7875</v>
      </c>
      <c r="M1515" s="3">
        <v>0.25</v>
      </c>
    </row>
    <row r="1516" spans="2:13" x14ac:dyDescent="0.25">
      <c r="B1516" t="s">
        <v>27</v>
      </c>
      <c r="C1516" s="1" t="s">
        <v>14</v>
      </c>
      <c r="D1516" s="2">
        <v>44766</v>
      </c>
      <c r="E1516" s="5" t="s">
        <v>76</v>
      </c>
      <c r="F1516" s="5" t="s">
        <v>82</v>
      </c>
      <c r="G1516" s="5" t="s">
        <v>82</v>
      </c>
      <c r="H1516" t="s">
        <v>35</v>
      </c>
      <c r="I1516" s="4">
        <v>4500</v>
      </c>
      <c r="J1516" s="5">
        <v>8</v>
      </c>
      <c r="K1516" s="4">
        <f t="shared" si="40"/>
        <v>36000</v>
      </c>
      <c r="L1516" s="4">
        <f t="shared" si="41"/>
        <v>9000</v>
      </c>
      <c r="M1516" s="3">
        <v>0.25</v>
      </c>
    </row>
    <row r="1517" spans="2:13" x14ac:dyDescent="0.25">
      <c r="B1517" t="s">
        <v>34</v>
      </c>
      <c r="C1517" s="1" t="s">
        <v>14</v>
      </c>
      <c r="D1517" s="2">
        <v>44766</v>
      </c>
      <c r="E1517" s="5" t="s">
        <v>76</v>
      </c>
      <c r="F1517" s="5" t="s">
        <v>82</v>
      </c>
      <c r="G1517" s="5" t="s">
        <v>82</v>
      </c>
      <c r="H1517" t="s">
        <v>23</v>
      </c>
      <c r="I1517" s="4">
        <v>5130</v>
      </c>
      <c r="J1517" s="5">
        <v>8</v>
      </c>
      <c r="K1517" s="4">
        <f t="shared" si="40"/>
        <v>41040</v>
      </c>
      <c r="L1517" s="4">
        <f t="shared" si="41"/>
        <v>16416</v>
      </c>
      <c r="M1517" s="3">
        <v>0.4</v>
      </c>
    </row>
    <row r="1518" spans="2:13" x14ac:dyDescent="0.25">
      <c r="B1518" t="s">
        <v>34</v>
      </c>
      <c r="C1518" s="1" t="s">
        <v>20</v>
      </c>
      <c r="D1518" s="2">
        <v>44773</v>
      </c>
      <c r="E1518" s="5" t="s">
        <v>76</v>
      </c>
      <c r="F1518" s="5" t="s">
        <v>82</v>
      </c>
      <c r="G1518" s="5" t="s">
        <v>82</v>
      </c>
      <c r="H1518" t="s">
        <v>28</v>
      </c>
      <c r="I1518" s="4">
        <v>1500</v>
      </c>
      <c r="J1518" s="5">
        <v>4</v>
      </c>
      <c r="K1518" s="4">
        <f t="shared" si="40"/>
        <v>6000</v>
      </c>
      <c r="L1518" s="4">
        <f t="shared" si="41"/>
        <v>2400</v>
      </c>
      <c r="M1518" s="3">
        <v>0.4</v>
      </c>
    </row>
    <row r="1519" spans="2:13" x14ac:dyDescent="0.25">
      <c r="B1519" t="s">
        <v>27</v>
      </c>
      <c r="C1519" s="1" t="s">
        <v>20</v>
      </c>
      <c r="D1519" s="2">
        <v>44773</v>
      </c>
      <c r="E1519" s="5" t="s">
        <v>76</v>
      </c>
      <c r="F1519" s="5" t="s">
        <v>82</v>
      </c>
      <c r="G1519" s="5" t="s">
        <v>82</v>
      </c>
      <c r="H1519" t="s">
        <v>30</v>
      </c>
      <c r="I1519" s="4">
        <v>3400</v>
      </c>
      <c r="J1519" s="5">
        <v>5</v>
      </c>
      <c r="K1519" s="4">
        <f t="shared" si="40"/>
        <v>17000</v>
      </c>
      <c r="L1519" s="4">
        <f t="shared" si="41"/>
        <v>5950</v>
      </c>
      <c r="M1519" s="3">
        <v>0.35</v>
      </c>
    </row>
    <row r="1520" spans="2:13" x14ac:dyDescent="0.25">
      <c r="B1520" t="s">
        <v>22</v>
      </c>
      <c r="C1520" s="1" t="s">
        <v>20</v>
      </c>
      <c r="D1520" s="2">
        <v>44773</v>
      </c>
      <c r="E1520" s="5" t="s">
        <v>76</v>
      </c>
      <c r="F1520" s="5" t="s">
        <v>82</v>
      </c>
      <c r="G1520" s="5" t="s">
        <v>82</v>
      </c>
      <c r="H1520" t="s">
        <v>18</v>
      </c>
      <c r="I1520" s="4">
        <v>8902</v>
      </c>
      <c r="J1520" s="5">
        <v>5</v>
      </c>
      <c r="K1520" s="4">
        <f t="shared" si="40"/>
        <v>44510</v>
      </c>
      <c r="L1520" s="4">
        <f t="shared" si="41"/>
        <v>15578.499999999998</v>
      </c>
      <c r="M1520" s="3">
        <v>0.35</v>
      </c>
    </row>
    <row r="1521" spans="2:13" x14ac:dyDescent="0.25">
      <c r="B1521" t="s">
        <v>13</v>
      </c>
      <c r="C1521" s="1" t="s">
        <v>14</v>
      </c>
      <c r="D1521" s="2">
        <v>44773</v>
      </c>
      <c r="E1521" s="5" t="s">
        <v>76</v>
      </c>
      <c r="F1521" s="5" t="s">
        <v>82</v>
      </c>
      <c r="G1521" s="5" t="s">
        <v>82</v>
      </c>
      <c r="H1521" t="s">
        <v>29</v>
      </c>
      <c r="I1521" s="4">
        <v>5340</v>
      </c>
      <c r="J1521" s="5">
        <v>11</v>
      </c>
      <c r="K1521" s="4">
        <f t="shared" si="40"/>
        <v>58740</v>
      </c>
      <c r="L1521" s="4">
        <f t="shared" si="41"/>
        <v>17622</v>
      </c>
      <c r="M1521" s="3">
        <v>0.3</v>
      </c>
    </row>
    <row r="1522" spans="2:13" x14ac:dyDescent="0.25">
      <c r="B1522" t="s">
        <v>27</v>
      </c>
      <c r="C1522" s="1" t="s">
        <v>20</v>
      </c>
      <c r="D1522" s="2">
        <v>44780</v>
      </c>
      <c r="E1522" s="5" t="s">
        <v>76</v>
      </c>
      <c r="F1522" s="5" t="s">
        <v>82</v>
      </c>
      <c r="G1522" s="5" t="s">
        <v>82</v>
      </c>
      <c r="H1522" t="s">
        <v>19</v>
      </c>
      <c r="I1522" s="4">
        <v>500</v>
      </c>
      <c r="J1522" s="5">
        <v>1</v>
      </c>
      <c r="K1522" s="4">
        <f t="shared" si="40"/>
        <v>500</v>
      </c>
      <c r="L1522" s="4">
        <f t="shared" si="41"/>
        <v>125</v>
      </c>
      <c r="M1522" s="3">
        <v>0.25</v>
      </c>
    </row>
    <row r="1523" spans="2:13" x14ac:dyDescent="0.25">
      <c r="B1523" t="s">
        <v>22</v>
      </c>
      <c r="C1523" s="1" t="s">
        <v>20</v>
      </c>
      <c r="D1523" s="2">
        <v>44780</v>
      </c>
      <c r="E1523" s="5" t="s">
        <v>76</v>
      </c>
      <c r="F1523" s="5" t="s">
        <v>82</v>
      </c>
      <c r="G1523" s="5" t="s">
        <v>82</v>
      </c>
      <c r="H1523" t="s">
        <v>26</v>
      </c>
      <c r="I1523" s="4">
        <v>1700</v>
      </c>
      <c r="J1523" s="5">
        <v>1</v>
      </c>
      <c r="K1523" s="4">
        <f t="shared" si="40"/>
        <v>1700</v>
      </c>
      <c r="L1523" s="4">
        <f t="shared" si="41"/>
        <v>850</v>
      </c>
      <c r="M1523" s="3">
        <v>0.5</v>
      </c>
    </row>
    <row r="1524" spans="2:13" x14ac:dyDescent="0.25">
      <c r="B1524" t="s">
        <v>24</v>
      </c>
      <c r="C1524" s="1" t="s">
        <v>20</v>
      </c>
      <c r="D1524" s="2">
        <v>44780</v>
      </c>
      <c r="E1524" s="5" t="s">
        <v>76</v>
      </c>
      <c r="F1524" s="5" t="s">
        <v>82</v>
      </c>
      <c r="G1524" s="5" t="s">
        <v>82</v>
      </c>
      <c r="H1524" t="s">
        <v>19</v>
      </c>
      <c r="I1524" s="4">
        <v>500</v>
      </c>
      <c r="J1524" s="5">
        <v>12</v>
      </c>
      <c r="K1524" s="4">
        <f t="shared" si="40"/>
        <v>6000</v>
      </c>
      <c r="L1524" s="4">
        <f t="shared" si="41"/>
        <v>1500</v>
      </c>
      <c r="M1524" s="3">
        <v>0.25</v>
      </c>
    </row>
    <row r="1525" spans="2:13" x14ac:dyDescent="0.25">
      <c r="B1525" t="s">
        <v>22</v>
      </c>
      <c r="C1525" s="1" t="s">
        <v>14</v>
      </c>
      <c r="D1525" s="2">
        <v>44780</v>
      </c>
      <c r="E1525" s="5" t="s">
        <v>76</v>
      </c>
      <c r="F1525" s="5" t="s">
        <v>82</v>
      </c>
      <c r="G1525" s="5" t="s">
        <v>82</v>
      </c>
      <c r="H1525" t="s">
        <v>29</v>
      </c>
      <c r="I1525" s="4">
        <v>5340</v>
      </c>
      <c r="J1525" s="5">
        <v>4</v>
      </c>
      <c r="K1525" s="4">
        <f t="shared" si="40"/>
        <v>21360</v>
      </c>
      <c r="L1525" s="4">
        <f t="shared" si="41"/>
        <v>6408</v>
      </c>
      <c r="M1525" s="3">
        <v>0.3</v>
      </c>
    </row>
    <row r="1526" spans="2:13" x14ac:dyDescent="0.25">
      <c r="B1526" t="s">
        <v>27</v>
      </c>
      <c r="C1526" s="1" t="s">
        <v>14</v>
      </c>
      <c r="D1526" s="2">
        <v>44787</v>
      </c>
      <c r="E1526" s="5" t="s">
        <v>76</v>
      </c>
      <c r="F1526" s="5" t="s">
        <v>82</v>
      </c>
      <c r="G1526" s="5" t="s">
        <v>82</v>
      </c>
      <c r="H1526" t="s">
        <v>25</v>
      </c>
      <c r="I1526" s="4">
        <v>300</v>
      </c>
      <c r="J1526" s="5">
        <v>10</v>
      </c>
      <c r="K1526" s="4">
        <f t="shared" si="40"/>
        <v>3000</v>
      </c>
      <c r="L1526" s="4">
        <f t="shared" si="41"/>
        <v>450</v>
      </c>
      <c r="M1526" s="3">
        <v>0.15</v>
      </c>
    </row>
    <row r="1527" spans="2:13" x14ac:dyDescent="0.25">
      <c r="B1527" t="s">
        <v>22</v>
      </c>
      <c r="C1527" s="1" t="s">
        <v>20</v>
      </c>
      <c r="D1527" s="2">
        <v>44787</v>
      </c>
      <c r="E1527" s="5" t="s">
        <v>76</v>
      </c>
      <c r="F1527" s="5" t="s">
        <v>82</v>
      </c>
      <c r="G1527" s="5" t="s">
        <v>82</v>
      </c>
      <c r="H1527" t="s">
        <v>28</v>
      </c>
      <c r="I1527" s="4">
        <v>1500</v>
      </c>
      <c r="J1527" s="5">
        <v>4</v>
      </c>
      <c r="K1527" s="4">
        <f t="shared" si="40"/>
        <v>6000</v>
      </c>
      <c r="L1527" s="4">
        <f t="shared" si="41"/>
        <v>2400</v>
      </c>
      <c r="M1527" s="3">
        <v>0.4</v>
      </c>
    </row>
    <row r="1528" spans="2:13" x14ac:dyDescent="0.25">
      <c r="B1528" t="s">
        <v>22</v>
      </c>
      <c r="C1528" s="1" t="s">
        <v>20</v>
      </c>
      <c r="D1528" s="2">
        <v>44787</v>
      </c>
      <c r="E1528" s="5" t="s">
        <v>76</v>
      </c>
      <c r="F1528" s="5" t="s">
        <v>82</v>
      </c>
      <c r="G1528" s="5" t="s">
        <v>82</v>
      </c>
      <c r="H1528" t="s">
        <v>21</v>
      </c>
      <c r="I1528" s="4">
        <v>1200</v>
      </c>
      <c r="J1528" s="5">
        <v>7</v>
      </c>
      <c r="K1528" s="4">
        <f t="shared" si="40"/>
        <v>8400</v>
      </c>
      <c r="L1528" s="4">
        <f t="shared" si="41"/>
        <v>2520</v>
      </c>
      <c r="M1528" s="3">
        <v>0.3</v>
      </c>
    </row>
    <row r="1529" spans="2:13" x14ac:dyDescent="0.25">
      <c r="B1529" t="s">
        <v>13</v>
      </c>
      <c r="C1529" s="1" t="s">
        <v>20</v>
      </c>
      <c r="D1529" s="2">
        <v>44787</v>
      </c>
      <c r="E1529" s="5" t="s">
        <v>76</v>
      </c>
      <c r="F1529" s="5" t="s">
        <v>82</v>
      </c>
      <c r="G1529" s="5" t="s">
        <v>82</v>
      </c>
      <c r="H1529" t="s">
        <v>30</v>
      </c>
      <c r="I1529" s="4">
        <v>3400</v>
      </c>
      <c r="J1529" s="5">
        <v>11</v>
      </c>
      <c r="K1529" s="4">
        <f t="shared" si="40"/>
        <v>37400</v>
      </c>
      <c r="L1529" s="4">
        <f t="shared" si="41"/>
        <v>13090</v>
      </c>
      <c r="M1529" s="3">
        <v>0.35</v>
      </c>
    </row>
    <row r="1530" spans="2:13" x14ac:dyDescent="0.25">
      <c r="B1530" t="s">
        <v>13</v>
      </c>
      <c r="C1530" s="1" t="s">
        <v>20</v>
      </c>
      <c r="D1530" s="2">
        <v>44794</v>
      </c>
      <c r="E1530" s="5" t="s">
        <v>76</v>
      </c>
      <c r="F1530" s="5" t="s">
        <v>82</v>
      </c>
      <c r="G1530" s="5" t="s">
        <v>82</v>
      </c>
      <c r="H1530" t="s">
        <v>35</v>
      </c>
      <c r="I1530" s="4">
        <v>4500</v>
      </c>
      <c r="J1530" s="5">
        <v>3</v>
      </c>
      <c r="K1530" s="4">
        <f t="shared" si="40"/>
        <v>13500</v>
      </c>
      <c r="L1530" s="4">
        <f t="shared" si="41"/>
        <v>3375</v>
      </c>
      <c r="M1530" s="3">
        <v>0.25</v>
      </c>
    </row>
    <row r="1531" spans="2:13" x14ac:dyDescent="0.25">
      <c r="B1531" t="s">
        <v>27</v>
      </c>
      <c r="C1531" s="1" t="s">
        <v>20</v>
      </c>
      <c r="D1531" s="2">
        <v>44794</v>
      </c>
      <c r="E1531" s="5" t="s">
        <v>76</v>
      </c>
      <c r="F1531" s="5" t="s">
        <v>82</v>
      </c>
      <c r="G1531" s="5" t="s">
        <v>82</v>
      </c>
      <c r="H1531" t="s">
        <v>23</v>
      </c>
      <c r="I1531" s="4">
        <v>5130</v>
      </c>
      <c r="J1531" s="5">
        <v>5</v>
      </c>
      <c r="K1531" s="4">
        <f t="shared" si="40"/>
        <v>25650</v>
      </c>
      <c r="L1531" s="4">
        <f t="shared" si="41"/>
        <v>10260</v>
      </c>
      <c r="M1531" s="3">
        <v>0.4</v>
      </c>
    </row>
    <row r="1532" spans="2:13" x14ac:dyDescent="0.25">
      <c r="B1532" t="s">
        <v>13</v>
      </c>
      <c r="C1532" s="1" t="s">
        <v>14</v>
      </c>
      <c r="D1532" s="2">
        <v>44794</v>
      </c>
      <c r="E1532" s="5" t="s">
        <v>76</v>
      </c>
      <c r="F1532" s="5" t="s">
        <v>82</v>
      </c>
      <c r="G1532" s="5" t="s">
        <v>82</v>
      </c>
      <c r="H1532" t="s">
        <v>29</v>
      </c>
      <c r="I1532" s="4">
        <v>5340</v>
      </c>
      <c r="J1532" s="5">
        <v>8</v>
      </c>
      <c r="K1532" s="4">
        <f t="shared" si="40"/>
        <v>42720</v>
      </c>
      <c r="L1532" s="4">
        <f t="shared" si="41"/>
        <v>12816</v>
      </c>
      <c r="M1532" s="3">
        <v>0.3</v>
      </c>
    </row>
    <row r="1533" spans="2:13" x14ac:dyDescent="0.25">
      <c r="B1533" t="s">
        <v>22</v>
      </c>
      <c r="C1533" s="1" t="s">
        <v>20</v>
      </c>
      <c r="D1533" s="2">
        <v>44794</v>
      </c>
      <c r="E1533" s="5" t="s">
        <v>76</v>
      </c>
      <c r="F1533" s="5" t="s">
        <v>82</v>
      </c>
      <c r="G1533" s="5" t="s">
        <v>82</v>
      </c>
      <c r="H1533" t="s">
        <v>18</v>
      </c>
      <c r="I1533" s="4">
        <v>8902</v>
      </c>
      <c r="J1533" s="5">
        <v>7</v>
      </c>
      <c r="K1533" s="4">
        <f t="shared" si="40"/>
        <v>62314</v>
      </c>
      <c r="L1533" s="4">
        <f t="shared" si="41"/>
        <v>21809.899999999998</v>
      </c>
      <c r="M1533" s="3">
        <v>0.35</v>
      </c>
    </row>
    <row r="1534" spans="2:13" x14ac:dyDescent="0.25">
      <c r="B1534" t="s">
        <v>22</v>
      </c>
      <c r="C1534" s="1" t="s">
        <v>20</v>
      </c>
      <c r="D1534" s="2">
        <v>44801</v>
      </c>
      <c r="E1534" s="5" t="s">
        <v>76</v>
      </c>
      <c r="F1534" s="5" t="s">
        <v>82</v>
      </c>
      <c r="G1534" s="5" t="s">
        <v>82</v>
      </c>
      <c r="H1534" t="s">
        <v>26</v>
      </c>
      <c r="I1534" s="4">
        <v>1700</v>
      </c>
      <c r="J1534" s="5">
        <v>1</v>
      </c>
      <c r="K1534" s="4">
        <f t="shared" si="40"/>
        <v>1700</v>
      </c>
      <c r="L1534" s="4">
        <f t="shared" si="41"/>
        <v>850</v>
      </c>
      <c r="M1534" s="3">
        <v>0.5</v>
      </c>
    </row>
    <row r="1535" spans="2:13" x14ac:dyDescent="0.25">
      <c r="B1535" t="s">
        <v>27</v>
      </c>
      <c r="C1535" s="1" t="s">
        <v>14</v>
      </c>
      <c r="D1535" s="2">
        <v>44801</v>
      </c>
      <c r="E1535" s="5" t="s">
        <v>76</v>
      </c>
      <c r="F1535" s="5" t="s">
        <v>82</v>
      </c>
      <c r="G1535" s="5" t="s">
        <v>82</v>
      </c>
      <c r="H1535" t="s">
        <v>26</v>
      </c>
      <c r="I1535" s="4">
        <v>1700</v>
      </c>
      <c r="J1535" s="5">
        <v>2</v>
      </c>
      <c r="K1535" s="4">
        <f t="shared" si="40"/>
        <v>3400</v>
      </c>
      <c r="L1535" s="4">
        <f t="shared" si="41"/>
        <v>1700</v>
      </c>
      <c r="M1535" s="3">
        <v>0.5</v>
      </c>
    </row>
    <row r="1536" spans="2:13" x14ac:dyDescent="0.25">
      <c r="B1536" t="s">
        <v>22</v>
      </c>
      <c r="C1536" s="1" t="s">
        <v>20</v>
      </c>
      <c r="D1536" s="2">
        <v>44801</v>
      </c>
      <c r="E1536" s="5" t="s">
        <v>76</v>
      </c>
      <c r="F1536" s="5" t="s">
        <v>82</v>
      </c>
      <c r="G1536" s="5" t="s">
        <v>82</v>
      </c>
      <c r="H1536" t="s">
        <v>21</v>
      </c>
      <c r="I1536" s="4">
        <v>1200</v>
      </c>
      <c r="J1536" s="5">
        <v>7</v>
      </c>
      <c r="K1536" s="4">
        <f t="shared" si="40"/>
        <v>8400</v>
      </c>
      <c r="L1536" s="4">
        <f t="shared" si="41"/>
        <v>2520</v>
      </c>
      <c r="M1536" s="3">
        <v>0.3</v>
      </c>
    </row>
    <row r="1537" spans="2:13" x14ac:dyDescent="0.25">
      <c r="B1537" t="s">
        <v>22</v>
      </c>
      <c r="C1537" s="1" t="s">
        <v>14</v>
      </c>
      <c r="D1537" s="2">
        <v>44801</v>
      </c>
      <c r="E1537" s="5" t="s">
        <v>76</v>
      </c>
      <c r="F1537" s="5" t="s">
        <v>82</v>
      </c>
      <c r="G1537" s="5" t="s">
        <v>82</v>
      </c>
      <c r="H1537" t="s">
        <v>29</v>
      </c>
      <c r="I1537" s="4">
        <v>5340</v>
      </c>
      <c r="J1537" s="5">
        <v>4</v>
      </c>
      <c r="K1537" s="4">
        <f t="shared" si="40"/>
        <v>21360</v>
      </c>
      <c r="L1537" s="4">
        <f t="shared" si="41"/>
        <v>6408</v>
      </c>
      <c r="M1537" s="3">
        <v>0.3</v>
      </c>
    </row>
    <row r="1538" spans="2:13" x14ac:dyDescent="0.25">
      <c r="B1538" t="s">
        <v>13</v>
      </c>
      <c r="C1538" s="1" t="s">
        <v>20</v>
      </c>
      <c r="D1538" s="2">
        <v>44808</v>
      </c>
      <c r="E1538" s="5" t="s">
        <v>76</v>
      </c>
      <c r="F1538" s="5" t="s">
        <v>82</v>
      </c>
      <c r="G1538" s="5" t="s">
        <v>82</v>
      </c>
      <c r="H1538" t="s">
        <v>25</v>
      </c>
      <c r="I1538" s="4">
        <v>300</v>
      </c>
      <c r="J1538" s="5">
        <v>12</v>
      </c>
      <c r="K1538" s="4">
        <f t="shared" si="40"/>
        <v>3600</v>
      </c>
      <c r="L1538" s="4">
        <f t="shared" si="41"/>
        <v>540</v>
      </c>
      <c r="M1538" s="3">
        <v>0.15</v>
      </c>
    </row>
    <row r="1539" spans="2:13" x14ac:dyDescent="0.25">
      <c r="B1539" t="s">
        <v>13</v>
      </c>
      <c r="C1539" s="1" t="s">
        <v>20</v>
      </c>
      <c r="D1539" s="2">
        <v>44808</v>
      </c>
      <c r="E1539" s="5" t="s">
        <v>76</v>
      </c>
      <c r="F1539" s="5" t="s">
        <v>82</v>
      </c>
      <c r="G1539" s="5" t="s">
        <v>82</v>
      </c>
      <c r="H1539" t="s">
        <v>23</v>
      </c>
      <c r="I1539" s="4">
        <v>5130</v>
      </c>
      <c r="J1539" s="5">
        <v>3</v>
      </c>
      <c r="K1539" s="4">
        <f t="shared" si="40"/>
        <v>15390</v>
      </c>
      <c r="L1539" s="4">
        <f t="shared" si="41"/>
        <v>6156</v>
      </c>
      <c r="M1539" s="3">
        <v>0.4</v>
      </c>
    </row>
    <row r="1540" spans="2:13" x14ac:dyDescent="0.25">
      <c r="B1540" t="s">
        <v>22</v>
      </c>
      <c r="C1540" s="1" t="s">
        <v>20</v>
      </c>
      <c r="D1540" s="2">
        <v>44808</v>
      </c>
      <c r="E1540" s="5" t="s">
        <v>76</v>
      </c>
      <c r="F1540" s="5" t="s">
        <v>82</v>
      </c>
      <c r="G1540" s="5" t="s">
        <v>82</v>
      </c>
      <c r="H1540" t="s">
        <v>31</v>
      </c>
      <c r="I1540" s="4">
        <v>5300</v>
      </c>
      <c r="J1540" s="5">
        <v>7</v>
      </c>
      <c r="K1540" s="4">
        <f t="shared" si="40"/>
        <v>37100</v>
      </c>
      <c r="L1540" s="4">
        <f t="shared" si="41"/>
        <v>11130</v>
      </c>
      <c r="M1540" s="3">
        <v>0.3</v>
      </c>
    </row>
    <row r="1541" spans="2:13" x14ac:dyDescent="0.25">
      <c r="B1541" t="s">
        <v>27</v>
      </c>
      <c r="C1541" s="1" t="s">
        <v>20</v>
      </c>
      <c r="D1541" s="2">
        <v>44808</v>
      </c>
      <c r="E1541" s="5" t="s">
        <v>76</v>
      </c>
      <c r="F1541" s="5" t="s">
        <v>82</v>
      </c>
      <c r="G1541" s="5" t="s">
        <v>82</v>
      </c>
      <c r="H1541" t="s">
        <v>29</v>
      </c>
      <c r="I1541" s="4">
        <v>5340</v>
      </c>
      <c r="J1541" s="5">
        <v>12</v>
      </c>
      <c r="K1541" s="4">
        <f t="shared" si="40"/>
        <v>64080</v>
      </c>
      <c r="L1541" s="4">
        <f t="shared" si="41"/>
        <v>19224</v>
      </c>
      <c r="M1541" s="3">
        <v>0.3</v>
      </c>
    </row>
    <row r="1542" spans="2:13" x14ac:dyDescent="0.25">
      <c r="B1542" t="s">
        <v>27</v>
      </c>
      <c r="C1542" s="1" t="s">
        <v>20</v>
      </c>
      <c r="D1542" s="2">
        <v>44815</v>
      </c>
      <c r="E1542" s="5" t="s">
        <v>76</v>
      </c>
      <c r="F1542" s="5" t="s">
        <v>82</v>
      </c>
      <c r="G1542" s="5" t="s">
        <v>82</v>
      </c>
      <c r="H1542" t="s">
        <v>19</v>
      </c>
      <c r="I1542" s="4">
        <v>500</v>
      </c>
      <c r="J1542" s="5">
        <v>2</v>
      </c>
      <c r="K1542" s="4">
        <f t="shared" si="40"/>
        <v>1000</v>
      </c>
      <c r="L1542" s="4">
        <f t="shared" si="41"/>
        <v>250</v>
      </c>
      <c r="M1542" s="3">
        <v>0.25</v>
      </c>
    </row>
    <row r="1543" spans="2:13" x14ac:dyDescent="0.25">
      <c r="B1543" t="s">
        <v>13</v>
      </c>
      <c r="C1543" s="1" t="s">
        <v>20</v>
      </c>
      <c r="D1543" s="2">
        <v>44815</v>
      </c>
      <c r="E1543" s="5" t="s">
        <v>76</v>
      </c>
      <c r="F1543" s="5" t="s">
        <v>82</v>
      </c>
      <c r="G1543" s="5" t="s">
        <v>82</v>
      </c>
      <c r="H1543" t="s">
        <v>32</v>
      </c>
      <c r="I1543" s="4">
        <v>3200</v>
      </c>
      <c r="J1543" s="5">
        <v>7</v>
      </c>
      <c r="K1543" s="4">
        <f t="shared" si="40"/>
        <v>22400</v>
      </c>
      <c r="L1543" s="4">
        <f t="shared" si="41"/>
        <v>4480</v>
      </c>
      <c r="M1543" s="3">
        <v>0.2</v>
      </c>
    </row>
    <row r="1544" spans="2:13" x14ac:dyDescent="0.25">
      <c r="B1544" t="s">
        <v>27</v>
      </c>
      <c r="C1544" s="1" t="s">
        <v>20</v>
      </c>
      <c r="D1544" s="2">
        <v>44815</v>
      </c>
      <c r="E1544" s="5" t="s">
        <v>76</v>
      </c>
      <c r="F1544" s="5" t="s">
        <v>82</v>
      </c>
      <c r="G1544" s="5" t="s">
        <v>82</v>
      </c>
      <c r="H1544" t="s">
        <v>33</v>
      </c>
      <c r="I1544" s="4">
        <v>4600</v>
      </c>
      <c r="J1544" s="5">
        <v>5</v>
      </c>
      <c r="K1544" s="4">
        <f t="shared" si="40"/>
        <v>23000</v>
      </c>
      <c r="L1544" s="4">
        <f t="shared" si="41"/>
        <v>5750</v>
      </c>
      <c r="M1544" s="3">
        <v>0.25</v>
      </c>
    </row>
    <row r="1545" spans="2:13" x14ac:dyDescent="0.25">
      <c r="B1545" t="s">
        <v>27</v>
      </c>
      <c r="C1545" s="1" t="s">
        <v>14</v>
      </c>
      <c r="D1545" s="2">
        <v>44815</v>
      </c>
      <c r="E1545" s="5" t="s">
        <v>76</v>
      </c>
      <c r="F1545" s="5" t="s">
        <v>82</v>
      </c>
      <c r="G1545" s="5" t="s">
        <v>82</v>
      </c>
      <c r="H1545" t="s">
        <v>35</v>
      </c>
      <c r="I1545" s="4">
        <v>4500</v>
      </c>
      <c r="J1545" s="5">
        <v>9</v>
      </c>
      <c r="K1545" s="4">
        <f t="shared" si="40"/>
        <v>40500</v>
      </c>
      <c r="L1545" s="4">
        <f t="shared" si="41"/>
        <v>10125</v>
      </c>
      <c r="M1545" s="3">
        <v>0.25</v>
      </c>
    </row>
    <row r="1546" spans="2:13" x14ac:dyDescent="0.25">
      <c r="B1546" t="s">
        <v>22</v>
      </c>
      <c r="C1546" s="1" t="s">
        <v>20</v>
      </c>
      <c r="D1546" s="2">
        <v>44822</v>
      </c>
      <c r="E1546" s="5" t="s">
        <v>76</v>
      </c>
      <c r="F1546" s="5" t="s">
        <v>82</v>
      </c>
      <c r="G1546" s="5" t="s">
        <v>82</v>
      </c>
      <c r="H1546" t="s">
        <v>26</v>
      </c>
      <c r="I1546" s="4">
        <v>1700</v>
      </c>
      <c r="J1546" s="5">
        <v>1</v>
      </c>
      <c r="K1546" s="4">
        <f t="shared" si="40"/>
        <v>1700</v>
      </c>
      <c r="L1546" s="4">
        <f t="shared" si="41"/>
        <v>850</v>
      </c>
      <c r="M1546" s="3">
        <v>0.5</v>
      </c>
    </row>
    <row r="1547" spans="2:13" x14ac:dyDescent="0.25">
      <c r="B1547" t="s">
        <v>22</v>
      </c>
      <c r="C1547" s="1" t="s">
        <v>20</v>
      </c>
      <c r="D1547" s="2">
        <v>44822</v>
      </c>
      <c r="E1547" s="5" t="s">
        <v>76</v>
      </c>
      <c r="F1547" s="5" t="s">
        <v>82</v>
      </c>
      <c r="G1547" s="5" t="s">
        <v>82</v>
      </c>
      <c r="H1547" t="s">
        <v>25</v>
      </c>
      <c r="I1547" s="4">
        <v>300</v>
      </c>
      <c r="J1547" s="5">
        <v>7</v>
      </c>
      <c r="K1547" s="4">
        <f t="shared" si="40"/>
        <v>2100</v>
      </c>
      <c r="L1547" s="4">
        <f t="shared" si="41"/>
        <v>315</v>
      </c>
      <c r="M1547" s="3">
        <v>0.15</v>
      </c>
    </row>
    <row r="1548" spans="2:13" x14ac:dyDescent="0.25">
      <c r="B1548" t="s">
        <v>13</v>
      </c>
      <c r="C1548" s="1" t="s">
        <v>20</v>
      </c>
      <c r="D1548" s="2">
        <v>44822</v>
      </c>
      <c r="E1548" s="5" t="s">
        <v>76</v>
      </c>
      <c r="F1548" s="5" t="s">
        <v>82</v>
      </c>
      <c r="G1548" s="5" t="s">
        <v>82</v>
      </c>
      <c r="H1548" t="s">
        <v>33</v>
      </c>
      <c r="I1548" s="4">
        <v>4600</v>
      </c>
      <c r="J1548" s="5">
        <v>1</v>
      </c>
      <c r="K1548" s="4">
        <f t="shared" si="40"/>
        <v>4600</v>
      </c>
      <c r="L1548" s="4">
        <f t="shared" si="41"/>
        <v>1150</v>
      </c>
      <c r="M1548" s="3">
        <v>0.25</v>
      </c>
    </row>
    <row r="1549" spans="2:13" x14ac:dyDescent="0.25">
      <c r="B1549" t="s">
        <v>22</v>
      </c>
      <c r="C1549" s="1" t="s">
        <v>20</v>
      </c>
      <c r="D1549" s="2">
        <v>44822</v>
      </c>
      <c r="E1549" s="5" t="s">
        <v>76</v>
      </c>
      <c r="F1549" s="5" t="s">
        <v>82</v>
      </c>
      <c r="G1549" s="5" t="s">
        <v>82</v>
      </c>
      <c r="H1549" t="s">
        <v>18</v>
      </c>
      <c r="I1549" s="4">
        <v>8902</v>
      </c>
      <c r="J1549" s="5">
        <v>12</v>
      </c>
      <c r="K1549" s="4">
        <f t="shared" si="40"/>
        <v>106824</v>
      </c>
      <c r="L1549" s="4">
        <f t="shared" si="41"/>
        <v>37388.399999999994</v>
      </c>
      <c r="M1549" s="3">
        <v>0.35</v>
      </c>
    </row>
    <row r="1550" spans="2:13" x14ac:dyDescent="0.25">
      <c r="B1550" t="s">
        <v>34</v>
      </c>
      <c r="C1550" s="1" t="s">
        <v>20</v>
      </c>
      <c r="D1550" s="2">
        <v>44829</v>
      </c>
      <c r="E1550" s="5" t="s">
        <v>76</v>
      </c>
      <c r="F1550" s="5" t="s">
        <v>82</v>
      </c>
      <c r="G1550" s="5" t="s">
        <v>82</v>
      </c>
      <c r="H1550" t="s">
        <v>33</v>
      </c>
      <c r="I1550" s="4">
        <v>4600</v>
      </c>
      <c r="J1550" s="5">
        <v>2</v>
      </c>
      <c r="K1550" s="4">
        <f t="shared" si="40"/>
        <v>9200</v>
      </c>
      <c r="L1550" s="4">
        <f t="shared" si="41"/>
        <v>2300</v>
      </c>
      <c r="M1550" s="3">
        <v>0.25</v>
      </c>
    </row>
    <row r="1551" spans="2:13" x14ac:dyDescent="0.25">
      <c r="B1551" t="s">
        <v>22</v>
      </c>
      <c r="C1551" s="1" t="s">
        <v>20</v>
      </c>
      <c r="D1551" s="2">
        <v>44829</v>
      </c>
      <c r="E1551" s="5" t="s">
        <v>76</v>
      </c>
      <c r="F1551" s="5" t="s">
        <v>82</v>
      </c>
      <c r="G1551" s="5" t="s">
        <v>82</v>
      </c>
      <c r="H1551" t="s">
        <v>35</v>
      </c>
      <c r="I1551" s="4">
        <v>4500</v>
      </c>
      <c r="J1551" s="5">
        <v>4</v>
      </c>
      <c r="K1551" s="4">
        <f t="shared" si="40"/>
        <v>18000</v>
      </c>
      <c r="L1551" s="4">
        <f t="shared" si="41"/>
        <v>4500</v>
      </c>
      <c r="M1551" s="3">
        <v>0.25</v>
      </c>
    </row>
    <row r="1552" spans="2:13" x14ac:dyDescent="0.25">
      <c r="B1552" t="s">
        <v>13</v>
      </c>
      <c r="C1552" s="1" t="s">
        <v>14</v>
      </c>
      <c r="D1552" s="2">
        <v>44829</v>
      </c>
      <c r="E1552" s="5" t="s">
        <v>76</v>
      </c>
      <c r="F1552" s="5" t="s">
        <v>82</v>
      </c>
      <c r="G1552" s="5" t="s">
        <v>82</v>
      </c>
      <c r="H1552" t="s">
        <v>18</v>
      </c>
      <c r="I1552" s="4">
        <v>8902</v>
      </c>
      <c r="J1552" s="5">
        <v>4</v>
      </c>
      <c r="K1552" s="4">
        <f t="shared" si="40"/>
        <v>35608</v>
      </c>
      <c r="L1552" s="4">
        <f t="shared" si="41"/>
        <v>12462.8</v>
      </c>
      <c r="M1552" s="3">
        <v>0.35</v>
      </c>
    </row>
    <row r="1553" spans="2:13" x14ac:dyDescent="0.25">
      <c r="B1553" t="s">
        <v>13</v>
      </c>
      <c r="C1553" s="1" t="s">
        <v>20</v>
      </c>
      <c r="D1553" s="2">
        <v>44829</v>
      </c>
      <c r="E1553" s="5" t="s">
        <v>76</v>
      </c>
      <c r="F1553" s="5" t="s">
        <v>82</v>
      </c>
      <c r="G1553" s="5" t="s">
        <v>82</v>
      </c>
      <c r="H1553" t="s">
        <v>29</v>
      </c>
      <c r="I1553" s="4">
        <v>5340</v>
      </c>
      <c r="J1553" s="5">
        <v>11</v>
      </c>
      <c r="K1553" s="4">
        <f t="shared" si="40"/>
        <v>58740</v>
      </c>
      <c r="L1553" s="4">
        <f t="shared" si="41"/>
        <v>17622</v>
      </c>
      <c r="M1553" s="3">
        <v>0.3</v>
      </c>
    </row>
    <row r="1554" spans="2:13" x14ac:dyDescent="0.25">
      <c r="B1554" t="s">
        <v>13</v>
      </c>
      <c r="C1554" s="1" t="s">
        <v>14</v>
      </c>
      <c r="D1554" s="2">
        <v>44836</v>
      </c>
      <c r="E1554" s="5" t="s">
        <v>76</v>
      </c>
      <c r="F1554" s="5" t="s">
        <v>82</v>
      </c>
      <c r="G1554" s="5" t="s">
        <v>82</v>
      </c>
      <c r="H1554" t="s">
        <v>23</v>
      </c>
      <c r="I1554" s="4">
        <v>5130</v>
      </c>
      <c r="J1554" s="5">
        <v>2</v>
      </c>
      <c r="K1554" s="4">
        <f t="shared" si="40"/>
        <v>10260</v>
      </c>
      <c r="L1554" s="4">
        <f t="shared" si="41"/>
        <v>4104</v>
      </c>
      <c r="M1554" s="3">
        <v>0.4</v>
      </c>
    </row>
    <row r="1555" spans="2:13" x14ac:dyDescent="0.25">
      <c r="B1555" t="s">
        <v>13</v>
      </c>
      <c r="C1555" s="1" t="s">
        <v>20</v>
      </c>
      <c r="D1555" s="2">
        <v>44836</v>
      </c>
      <c r="E1555" s="5" t="s">
        <v>76</v>
      </c>
      <c r="F1555" s="5" t="s">
        <v>82</v>
      </c>
      <c r="G1555" s="5" t="s">
        <v>82</v>
      </c>
      <c r="H1555" t="s">
        <v>26</v>
      </c>
      <c r="I1555" s="4">
        <v>1700</v>
      </c>
      <c r="J1555" s="5">
        <v>9</v>
      </c>
      <c r="K1555" s="4">
        <f t="shared" si="40"/>
        <v>15300</v>
      </c>
      <c r="L1555" s="4">
        <f t="shared" si="41"/>
        <v>7650</v>
      </c>
      <c r="M1555" s="3">
        <v>0.5</v>
      </c>
    </row>
    <row r="1556" spans="2:13" x14ac:dyDescent="0.25">
      <c r="B1556" t="s">
        <v>22</v>
      </c>
      <c r="C1556" s="1" t="s">
        <v>14</v>
      </c>
      <c r="D1556" s="2">
        <v>44836</v>
      </c>
      <c r="E1556" s="5" t="s">
        <v>76</v>
      </c>
      <c r="F1556" s="5" t="s">
        <v>82</v>
      </c>
      <c r="G1556" s="5" t="s">
        <v>82</v>
      </c>
      <c r="H1556" t="s">
        <v>35</v>
      </c>
      <c r="I1556" s="4">
        <v>4500</v>
      </c>
      <c r="J1556" s="5">
        <v>4</v>
      </c>
      <c r="K1556" s="4">
        <f t="shared" si="40"/>
        <v>18000</v>
      </c>
      <c r="L1556" s="4">
        <f t="shared" si="41"/>
        <v>4500</v>
      </c>
      <c r="M1556" s="3">
        <v>0.25</v>
      </c>
    </row>
    <row r="1557" spans="2:13" x14ac:dyDescent="0.25">
      <c r="B1557" t="s">
        <v>34</v>
      </c>
      <c r="C1557" s="1" t="s">
        <v>20</v>
      </c>
      <c r="D1557" s="2">
        <v>44836</v>
      </c>
      <c r="E1557" s="5" t="s">
        <v>76</v>
      </c>
      <c r="F1557" s="5" t="s">
        <v>82</v>
      </c>
      <c r="G1557" s="5" t="s">
        <v>82</v>
      </c>
      <c r="H1557" t="s">
        <v>31</v>
      </c>
      <c r="I1557" s="4">
        <v>5300</v>
      </c>
      <c r="J1557" s="5">
        <v>6</v>
      </c>
      <c r="K1557" s="4">
        <f t="shared" si="40"/>
        <v>31800</v>
      </c>
      <c r="L1557" s="4">
        <f t="shared" si="41"/>
        <v>9540</v>
      </c>
      <c r="M1557" s="3">
        <v>0.3</v>
      </c>
    </row>
    <row r="1558" spans="2:13" x14ac:dyDescent="0.25">
      <c r="B1558" t="s">
        <v>13</v>
      </c>
      <c r="C1558" s="1" t="s">
        <v>20</v>
      </c>
      <c r="D1558" s="2">
        <v>44843</v>
      </c>
      <c r="E1558" s="5" t="s">
        <v>76</v>
      </c>
      <c r="F1558" s="5" t="s">
        <v>82</v>
      </c>
      <c r="G1558" s="5" t="s">
        <v>82</v>
      </c>
      <c r="H1558" t="s">
        <v>21</v>
      </c>
      <c r="I1558" s="4">
        <v>1200</v>
      </c>
      <c r="J1558" s="5">
        <v>1</v>
      </c>
      <c r="K1558" s="4">
        <f t="shared" si="40"/>
        <v>1200</v>
      </c>
      <c r="L1558" s="4">
        <f t="shared" si="41"/>
        <v>360</v>
      </c>
      <c r="M1558" s="3">
        <v>0.3</v>
      </c>
    </row>
    <row r="1559" spans="2:13" x14ac:dyDescent="0.25">
      <c r="B1559" t="s">
        <v>24</v>
      </c>
      <c r="C1559" s="1" t="s">
        <v>14</v>
      </c>
      <c r="D1559" s="2">
        <v>44843</v>
      </c>
      <c r="E1559" s="5" t="s">
        <v>76</v>
      </c>
      <c r="F1559" s="5" t="s">
        <v>82</v>
      </c>
      <c r="G1559" s="5" t="s">
        <v>82</v>
      </c>
      <c r="H1559" t="s">
        <v>19</v>
      </c>
      <c r="I1559" s="4">
        <v>500</v>
      </c>
      <c r="J1559" s="5">
        <v>8</v>
      </c>
      <c r="K1559" s="4">
        <f t="shared" si="40"/>
        <v>4000</v>
      </c>
      <c r="L1559" s="4">
        <f t="shared" si="41"/>
        <v>1000</v>
      </c>
      <c r="M1559" s="3">
        <v>0.25</v>
      </c>
    </row>
    <row r="1560" spans="2:13" x14ac:dyDescent="0.25">
      <c r="B1560" t="s">
        <v>27</v>
      </c>
      <c r="C1560" s="1" t="s">
        <v>14</v>
      </c>
      <c r="D1560" s="2">
        <v>44843</v>
      </c>
      <c r="E1560" s="5" t="s">
        <v>76</v>
      </c>
      <c r="F1560" s="5" t="s">
        <v>82</v>
      </c>
      <c r="G1560" s="5" t="s">
        <v>82</v>
      </c>
      <c r="H1560" t="s">
        <v>26</v>
      </c>
      <c r="I1560" s="4">
        <v>1700</v>
      </c>
      <c r="J1560" s="5">
        <v>6</v>
      </c>
      <c r="K1560" s="4">
        <f t="shared" si="40"/>
        <v>10200</v>
      </c>
      <c r="L1560" s="4">
        <f t="shared" si="41"/>
        <v>5100</v>
      </c>
      <c r="M1560" s="3">
        <v>0.5</v>
      </c>
    </row>
    <row r="1561" spans="2:13" x14ac:dyDescent="0.25">
      <c r="B1561" t="s">
        <v>22</v>
      </c>
      <c r="C1561" s="1" t="s">
        <v>20</v>
      </c>
      <c r="D1561" s="2">
        <v>44843</v>
      </c>
      <c r="E1561" s="5" t="s">
        <v>76</v>
      </c>
      <c r="F1561" s="5" t="s">
        <v>82</v>
      </c>
      <c r="G1561" s="5" t="s">
        <v>82</v>
      </c>
      <c r="H1561" t="s">
        <v>18</v>
      </c>
      <c r="I1561" s="4">
        <v>8902</v>
      </c>
      <c r="J1561" s="5">
        <v>7</v>
      </c>
      <c r="K1561" s="4">
        <f t="shared" si="40"/>
        <v>62314</v>
      </c>
      <c r="L1561" s="4">
        <f t="shared" si="41"/>
        <v>21809.899999999998</v>
      </c>
      <c r="M1561" s="3">
        <v>0.35</v>
      </c>
    </row>
    <row r="1562" spans="2:13" x14ac:dyDescent="0.25">
      <c r="B1562" t="s">
        <v>13</v>
      </c>
      <c r="C1562" s="1" t="s">
        <v>14</v>
      </c>
      <c r="D1562" s="2">
        <v>44850</v>
      </c>
      <c r="E1562" s="5" t="s">
        <v>76</v>
      </c>
      <c r="F1562" s="5" t="s">
        <v>82</v>
      </c>
      <c r="G1562" s="5" t="s">
        <v>82</v>
      </c>
      <c r="H1562" t="s">
        <v>26</v>
      </c>
      <c r="I1562" s="4">
        <v>1700</v>
      </c>
      <c r="J1562" s="5">
        <v>3</v>
      </c>
      <c r="K1562" s="4">
        <f t="shared" ref="K1562:K1625" si="42">I1562*J1562</f>
        <v>5100</v>
      </c>
      <c r="L1562" s="4">
        <f t="shared" ref="L1562:L1625" si="43">K1562*M1562</f>
        <v>2550</v>
      </c>
      <c r="M1562" s="3">
        <v>0.5</v>
      </c>
    </row>
    <row r="1563" spans="2:13" x14ac:dyDescent="0.25">
      <c r="B1563" t="s">
        <v>24</v>
      </c>
      <c r="C1563" s="1" t="s">
        <v>14</v>
      </c>
      <c r="D1563" s="2">
        <v>44850</v>
      </c>
      <c r="E1563" s="5" t="s">
        <v>76</v>
      </c>
      <c r="F1563" s="5" t="s">
        <v>82</v>
      </c>
      <c r="G1563" s="5" t="s">
        <v>82</v>
      </c>
      <c r="H1563" t="s">
        <v>33</v>
      </c>
      <c r="I1563" s="4">
        <v>4600</v>
      </c>
      <c r="J1563" s="5">
        <v>2</v>
      </c>
      <c r="K1563" s="4">
        <f t="shared" si="42"/>
        <v>9200</v>
      </c>
      <c r="L1563" s="4">
        <f t="shared" si="43"/>
        <v>2300</v>
      </c>
      <c r="M1563" s="3">
        <v>0.25</v>
      </c>
    </row>
    <row r="1564" spans="2:13" x14ac:dyDescent="0.25">
      <c r="B1564" t="s">
        <v>13</v>
      </c>
      <c r="C1564" s="1" t="s">
        <v>14</v>
      </c>
      <c r="D1564" s="2">
        <v>44850</v>
      </c>
      <c r="E1564" s="5" t="s">
        <v>76</v>
      </c>
      <c r="F1564" s="5" t="s">
        <v>82</v>
      </c>
      <c r="G1564" s="5" t="s">
        <v>82</v>
      </c>
      <c r="H1564" t="s">
        <v>23</v>
      </c>
      <c r="I1564" s="4">
        <v>5130</v>
      </c>
      <c r="J1564" s="5">
        <v>3</v>
      </c>
      <c r="K1564" s="4">
        <f t="shared" si="42"/>
        <v>15390</v>
      </c>
      <c r="L1564" s="4">
        <f t="shared" si="43"/>
        <v>6156</v>
      </c>
      <c r="M1564" s="3">
        <v>0.4</v>
      </c>
    </row>
    <row r="1565" spans="2:13" x14ac:dyDescent="0.25">
      <c r="B1565" t="s">
        <v>13</v>
      </c>
      <c r="C1565" s="1" t="s">
        <v>20</v>
      </c>
      <c r="D1565" s="2">
        <v>44850</v>
      </c>
      <c r="E1565" s="5" t="s">
        <v>76</v>
      </c>
      <c r="F1565" s="5" t="s">
        <v>82</v>
      </c>
      <c r="G1565" s="5" t="s">
        <v>82</v>
      </c>
      <c r="H1565" t="s">
        <v>23</v>
      </c>
      <c r="I1565" s="4">
        <v>5130</v>
      </c>
      <c r="J1565" s="5">
        <v>12</v>
      </c>
      <c r="K1565" s="4">
        <f t="shared" si="42"/>
        <v>61560</v>
      </c>
      <c r="L1565" s="4">
        <f t="shared" si="43"/>
        <v>24624</v>
      </c>
      <c r="M1565" s="3">
        <v>0.4</v>
      </c>
    </row>
    <row r="1566" spans="2:13" x14ac:dyDescent="0.25">
      <c r="B1566" t="s">
        <v>34</v>
      </c>
      <c r="C1566" s="1" t="s">
        <v>20</v>
      </c>
      <c r="D1566" s="2">
        <v>44857</v>
      </c>
      <c r="E1566" s="5" t="s">
        <v>76</v>
      </c>
      <c r="F1566" s="5" t="s">
        <v>82</v>
      </c>
      <c r="G1566" s="5" t="s">
        <v>82</v>
      </c>
      <c r="H1566" t="s">
        <v>25</v>
      </c>
      <c r="I1566" s="4">
        <v>300</v>
      </c>
      <c r="J1566" s="5">
        <v>4</v>
      </c>
      <c r="K1566" s="4">
        <f t="shared" si="42"/>
        <v>1200</v>
      </c>
      <c r="L1566" s="4">
        <f t="shared" si="43"/>
        <v>180</v>
      </c>
      <c r="M1566" s="3">
        <v>0.15</v>
      </c>
    </row>
    <row r="1567" spans="2:13" x14ac:dyDescent="0.25">
      <c r="B1567" t="s">
        <v>24</v>
      </c>
      <c r="C1567" s="1" t="s">
        <v>20</v>
      </c>
      <c r="D1567" s="2">
        <v>44857</v>
      </c>
      <c r="E1567" s="5" t="s">
        <v>76</v>
      </c>
      <c r="F1567" s="5" t="s">
        <v>82</v>
      </c>
      <c r="G1567" s="5" t="s">
        <v>82</v>
      </c>
      <c r="H1567" t="s">
        <v>28</v>
      </c>
      <c r="I1567" s="4">
        <v>1500</v>
      </c>
      <c r="J1567" s="5">
        <v>7</v>
      </c>
      <c r="K1567" s="4">
        <f t="shared" si="42"/>
        <v>10500</v>
      </c>
      <c r="L1567" s="4">
        <f t="shared" si="43"/>
        <v>4200</v>
      </c>
      <c r="M1567" s="3">
        <v>0.4</v>
      </c>
    </row>
    <row r="1568" spans="2:13" x14ac:dyDescent="0.25">
      <c r="B1568" t="s">
        <v>13</v>
      </c>
      <c r="C1568" s="1" t="s">
        <v>14</v>
      </c>
      <c r="D1568" s="2">
        <v>44857</v>
      </c>
      <c r="E1568" s="5" t="s">
        <v>76</v>
      </c>
      <c r="F1568" s="5" t="s">
        <v>82</v>
      </c>
      <c r="G1568" s="5" t="s">
        <v>82</v>
      </c>
      <c r="H1568" t="s">
        <v>23</v>
      </c>
      <c r="I1568" s="4">
        <v>5130</v>
      </c>
      <c r="J1568" s="5">
        <v>4</v>
      </c>
      <c r="K1568" s="4">
        <f t="shared" si="42"/>
        <v>20520</v>
      </c>
      <c r="L1568" s="4">
        <f t="shared" si="43"/>
        <v>8208</v>
      </c>
      <c r="M1568" s="3">
        <v>0.4</v>
      </c>
    </row>
    <row r="1569" spans="2:13" x14ac:dyDescent="0.25">
      <c r="B1569" t="s">
        <v>22</v>
      </c>
      <c r="C1569" s="1" t="s">
        <v>20</v>
      </c>
      <c r="D1569" s="2">
        <v>44857</v>
      </c>
      <c r="E1569" s="5" t="s">
        <v>76</v>
      </c>
      <c r="F1569" s="5" t="s">
        <v>82</v>
      </c>
      <c r="G1569" s="5" t="s">
        <v>82</v>
      </c>
      <c r="H1569" t="s">
        <v>32</v>
      </c>
      <c r="I1569" s="4">
        <v>3200</v>
      </c>
      <c r="J1569" s="5">
        <v>12</v>
      </c>
      <c r="K1569" s="4">
        <f t="shared" si="42"/>
        <v>38400</v>
      </c>
      <c r="L1569" s="4">
        <f t="shared" si="43"/>
        <v>7680</v>
      </c>
      <c r="M1569" s="3">
        <v>0.2</v>
      </c>
    </row>
    <row r="1570" spans="2:13" x14ac:dyDescent="0.25">
      <c r="B1570" t="s">
        <v>13</v>
      </c>
      <c r="C1570" s="1" t="s">
        <v>20</v>
      </c>
      <c r="D1570" s="2">
        <v>44864</v>
      </c>
      <c r="E1570" s="5" t="s">
        <v>76</v>
      </c>
      <c r="F1570" s="5" t="s">
        <v>82</v>
      </c>
      <c r="G1570" s="5" t="s">
        <v>82</v>
      </c>
      <c r="H1570" t="s">
        <v>19</v>
      </c>
      <c r="I1570" s="4">
        <v>500</v>
      </c>
      <c r="J1570" s="5">
        <v>1</v>
      </c>
      <c r="K1570" s="4">
        <f t="shared" si="42"/>
        <v>500</v>
      </c>
      <c r="L1570" s="4">
        <f t="shared" si="43"/>
        <v>125</v>
      </c>
      <c r="M1570" s="3">
        <v>0.25</v>
      </c>
    </row>
    <row r="1571" spans="2:13" x14ac:dyDescent="0.25">
      <c r="B1571" t="s">
        <v>24</v>
      </c>
      <c r="C1571" s="1" t="s">
        <v>20</v>
      </c>
      <c r="D1571" s="2">
        <v>44864</v>
      </c>
      <c r="E1571" s="5" t="s">
        <v>76</v>
      </c>
      <c r="F1571" s="5" t="s">
        <v>82</v>
      </c>
      <c r="G1571" s="5" t="s">
        <v>82</v>
      </c>
      <c r="H1571" t="s">
        <v>31</v>
      </c>
      <c r="I1571" s="4">
        <v>5300</v>
      </c>
      <c r="J1571" s="5">
        <v>3</v>
      </c>
      <c r="K1571" s="4">
        <f t="shared" si="42"/>
        <v>15900</v>
      </c>
      <c r="L1571" s="4">
        <f t="shared" si="43"/>
        <v>4770</v>
      </c>
      <c r="M1571" s="3">
        <v>0.3</v>
      </c>
    </row>
    <row r="1572" spans="2:13" x14ac:dyDescent="0.25">
      <c r="B1572" t="s">
        <v>27</v>
      </c>
      <c r="C1572" s="1" t="s">
        <v>20</v>
      </c>
      <c r="D1572" s="2">
        <v>44864</v>
      </c>
      <c r="E1572" s="5" t="s">
        <v>76</v>
      </c>
      <c r="F1572" s="5" t="s">
        <v>82</v>
      </c>
      <c r="G1572" s="5" t="s">
        <v>82</v>
      </c>
      <c r="H1572" t="s">
        <v>35</v>
      </c>
      <c r="I1572" s="4">
        <v>4500</v>
      </c>
      <c r="J1572" s="5">
        <v>8</v>
      </c>
      <c r="K1572" s="4">
        <f t="shared" si="42"/>
        <v>36000</v>
      </c>
      <c r="L1572" s="4">
        <f t="shared" si="43"/>
        <v>9000</v>
      </c>
      <c r="M1572" s="3">
        <v>0.25</v>
      </c>
    </row>
    <row r="1573" spans="2:13" x14ac:dyDescent="0.25">
      <c r="B1573" t="s">
        <v>13</v>
      </c>
      <c r="C1573" s="1" t="s">
        <v>20</v>
      </c>
      <c r="D1573" s="2">
        <v>44864</v>
      </c>
      <c r="E1573" s="5" t="s">
        <v>76</v>
      </c>
      <c r="F1573" s="5" t="s">
        <v>82</v>
      </c>
      <c r="G1573" s="5" t="s">
        <v>82</v>
      </c>
      <c r="H1573" t="s">
        <v>33</v>
      </c>
      <c r="I1573" s="4">
        <v>4600</v>
      </c>
      <c r="J1573" s="5">
        <v>11</v>
      </c>
      <c r="K1573" s="4">
        <f t="shared" si="42"/>
        <v>50600</v>
      </c>
      <c r="L1573" s="4">
        <f t="shared" si="43"/>
        <v>12650</v>
      </c>
      <c r="M1573" s="3">
        <v>0.25</v>
      </c>
    </row>
    <row r="1574" spans="2:13" x14ac:dyDescent="0.25">
      <c r="B1574" t="s">
        <v>24</v>
      </c>
      <c r="C1574" s="1" t="s">
        <v>14</v>
      </c>
      <c r="D1574" s="2">
        <v>44871</v>
      </c>
      <c r="E1574" s="5" t="s">
        <v>76</v>
      </c>
      <c r="F1574" s="5" t="s">
        <v>82</v>
      </c>
      <c r="G1574" s="5" t="s">
        <v>82</v>
      </c>
      <c r="H1574" t="s">
        <v>19</v>
      </c>
      <c r="I1574" s="4">
        <v>500</v>
      </c>
      <c r="J1574" s="5">
        <v>8</v>
      </c>
      <c r="K1574" s="4">
        <f t="shared" si="42"/>
        <v>4000</v>
      </c>
      <c r="L1574" s="4">
        <f t="shared" si="43"/>
        <v>1000</v>
      </c>
      <c r="M1574" s="3">
        <v>0.25</v>
      </c>
    </row>
    <row r="1575" spans="2:13" x14ac:dyDescent="0.25">
      <c r="B1575" t="s">
        <v>13</v>
      </c>
      <c r="C1575" s="1" t="s">
        <v>20</v>
      </c>
      <c r="D1575" s="2">
        <v>44871</v>
      </c>
      <c r="E1575" s="5" t="s">
        <v>76</v>
      </c>
      <c r="F1575" s="5" t="s">
        <v>82</v>
      </c>
      <c r="G1575" s="5" t="s">
        <v>82</v>
      </c>
      <c r="H1575" t="s">
        <v>26</v>
      </c>
      <c r="I1575" s="4">
        <v>1700</v>
      </c>
      <c r="J1575" s="5">
        <v>12</v>
      </c>
      <c r="K1575" s="4">
        <f t="shared" si="42"/>
        <v>20400</v>
      </c>
      <c r="L1575" s="4">
        <f t="shared" si="43"/>
        <v>10200</v>
      </c>
      <c r="M1575" s="3">
        <v>0.5</v>
      </c>
    </row>
    <row r="1576" spans="2:13" x14ac:dyDescent="0.25">
      <c r="B1576" t="s">
        <v>24</v>
      </c>
      <c r="C1576" s="1" t="s">
        <v>14</v>
      </c>
      <c r="D1576" s="2">
        <v>44871</v>
      </c>
      <c r="E1576" s="5" t="s">
        <v>76</v>
      </c>
      <c r="F1576" s="5" t="s">
        <v>82</v>
      </c>
      <c r="G1576" s="5" t="s">
        <v>82</v>
      </c>
      <c r="H1576" t="s">
        <v>23</v>
      </c>
      <c r="I1576" s="4">
        <v>5130</v>
      </c>
      <c r="J1576" s="5">
        <v>8</v>
      </c>
      <c r="K1576" s="4">
        <f t="shared" si="42"/>
        <v>41040</v>
      </c>
      <c r="L1576" s="4">
        <f t="shared" si="43"/>
        <v>16416</v>
      </c>
      <c r="M1576" s="3">
        <v>0.4</v>
      </c>
    </row>
    <row r="1577" spans="2:13" x14ac:dyDescent="0.25">
      <c r="B1577" t="s">
        <v>27</v>
      </c>
      <c r="C1577" s="1" t="s">
        <v>20</v>
      </c>
      <c r="D1577" s="2">
        <v>44871</v>
      </c>
      <c r="E1577" s="5" t="s">
        <v>76</v>
      </c>
      <c r="F1577" s="5" t="s">
        <v>82</v>
      </c>
      <c r="G1577" s="5" t="s">
        <v>82</v>
      </c>
      <c r="H1577" t="s">
        <v>35</v>
      </c>
      <c r="I1577" s="4">
        <v>4500</v>
      </c>
      <c r="J1577" s="5">
        <v>10</v>
      </c>
      <c r="K1577" s="4">
        <f t="shared" si="42"/>
        <v>45000</v>
      </c>
      <c r="L1577" s="4">
        <f t="shared" si="43"/>
        <v>11250</v>
      </c>
      <c r="M1577" s="3">
        <v>0.25</v>
      </c>
    </row>
    <row r="1578" spans="2:13" x14ac:dyDescent="0.25">
      <c r="B1578" t="s">
        <v>13</v>
      </c>
      <c r="C1578" s="1" t="s">
        <v>20</v>
      </c>
      <c r="D1578" s="2">
        <v>44878</v>
      </c>
      <c r="E1578" s="5" t="s">
        <v>76</v>
      </c>
      <c r="F1578" s="5" t="s">
        <v>82</v>
      </c>
      <c r="G1578" s="5" t="s">
        <v>82</v>
      </c>
      <c r="H1578" t="s">
        <v>28</v>
      </c>
      <c r="I1578" s="4">
        <v>1500</v>
      </c>
      <c r="J1578" s="5">
        <v>6</v>
      </c>
      <c r="K1578" s="4">
        <f t="shared" si="42"/>
        <v>9000</v>
      </c>
      <c r="L1578" s="4">
        <f t="shared" si="43"/>
        <v>3600</v>
      </c>
      <c r="M1578" s="3">
        <v>0.4</v>
      </c>
    </row>
    <row r="1579" spans="2:13" x14ac:dyDescent="0.25">
      <c r="B1579" t="s">
        <v>13</v>
      </c>
      <c r="C1579" s="1" t="s">
        <v>20</v>
      </c>
      <c r="D1579" s="2">
        <v>44878</v>
      </c>
      <c r="E1579" s="5" t="s">
        <v>76</v>
      </c>
      <c r="F1579" s="5" t="s">
        <v>82</v>
      </c>
      <c r="G1579" s="5" t="s">
        <v>82</v>
      </c>
      <c r="H1579" t="s">
        <v>21</v>
      </c>
      <c r="I1579" s="4">
        <v>1200</v>
      </c>
      <c r="J1579" s="5">
        <v>10</v>
      </c>
      <c r="K1579" s="4">
        <f t="shared" si="42"/>
        <v>12000</v>
      </c>
      <c r="L1579" s="4">
        <f t="shared" si="43"/>
        <v>3600</v>
      </c>
      <c r="M1579" s="3">
        <v>0.3</v>
      </c>
    </row>
    <row r="1580" spans="2:13" x14ac:dyDescent="0.25">
      <c r="B1580" t="s">
        <v>22</v>
      </c>
      <c r="C1580" s="1" t="s">
        <v>14</v>
      </c>
      <c r="D1580" s="2">
        <v>44878</v>
      </c>
      <c r="E1580" s="5" t="s">
        <v>76</v>
      </c>
      <c r="F1580" s="5" t="s">
        <v>82</v>
      </c>
      <c r="G1580" s="5" t="s">
        <v>82</v>
      </c>
      <c r="H1580" t="s">
        <v>32</v>
      </c>
      <c r="I1580" s="4">
        <v>3200</v>
      </c>
      <c r="J1580" s="5">
        <v>6</v>
      </c>
      <c r="K1580" s="4">
        <f t="shared" si="42"/>
        <v>19200</v>
      </c>
      <c r="L1580" s="4">
        <f t="shared" si="43"/>
        <v>3840</v>
      </c>
      <c r="M1580" s="3">
        <v>0.2</v>
      </c>
    </row>
    <row r="1581" spans="2:13" x14ac:dyDescent="0.25">
      <c r="B1581" t="s">
        <v>13</v>
      </c>
      <c r="C1581" s="1" t="s">
        <v>20</v>
      </c>
      <c r="D1581" s="2">
        <v>44878</v>
      </c>
      <c r="E1581" s="5" t="s">
        <v>76</v>
      </c>
      <c r="F1581" s="5" t="s">
        <v>82</v>
      </c>
      <c r="G1581" s="5" t="s">
        <v>82</v>
      </c>
      <c r="H1581" t="s">
        <v>23</v>
      </c>
      <c r="I1581" s="4">
        <v>5130</v>
      </c>
      <c r="J1581" s="5">
        <v>13</v>
      </c>
      <c r="K1581" s="4">
        <f t="shared" si="42"/>
        <v>66690</v>
      </c>
      <c r="L1581" s="4">
        <f t="shared" si="43"/>
        <v>26676</v>
      </c>
      <c r="M1581" s="3">
        <v>0.4</v>
      </c>
    </row>
    <row r="1582" spans="2:13" x14ac:dyDescent="0.25">
      <c r="B1582" t="s">
        <v>34</v>
      </c>
      <c r="C1582" s="1" t="s">
        <v>20</v>
      </c>
      <c r="D1582" s="2">
        <v>44885</v>
      </c>
      <c r="E1582" s="5" t="s">
        <v>76</v>
      </c>
      <c r="F1582" s="5" t="s">
        <v>82</v>
      </c>
      <c r="G1582" s="5" t="s">
        <v>82</v>
      </c>
      <c r="H1582" t="s">
        <v>28</v>
      </c>
      <c r="I1582" s="4">
        <v>1500</v>
      </c>
      <c r="J1582" s="5">
        <v>3</v>
      </c>
      <c r="K1582" s="4">
        <f t="shared" si="42"/>
        <v>4500</v>
      </c>
      <c r="L1582" s="4">
        <f t="shared" si="43"/>
        <v>1800</v>
      </c>
      <c r="M1582" s="3">
        <v>0.4</v>
      </c>
    </row>
    <row r="1583" spans="2:13" x14ac:dyDescent="0.25">
      <c r="B1583" t="s">
        <v>34</v>
      </c>
      <c r="C1583" s="1" t="s">
        <v>20</v>
      </c>
      <c r="D1583" s="2">
        <v>44885</v>
      </c>
      <c r="E1583" s="5" t="s">
        <v>76</v>
      </c>
      <c r="F1583" s="5" t="s">
        <v>82</v>
      </c>
      <c r="G1583" s="5" t="s">
        <v>82</v>
      </c>
      <c r="H1583" t="s">
        <v>28</v>
      </c>
      <c r="I1583" s="4">
        <v>1500</v>
      </c>
      <c r="J1583" s="5">
        <v>11</v>
      </c>
      <c r="K1583" s="4">
        <f t="shared" si="42"/>
        <v>16500</v>
      </c>
      <c r="L1583" s="4">
        <f t="shared" si="43"/>
        <v>6600</v>
      </c>
      <c r="M1583" s="3">
        <v>0.4</v>
      </c>
    </row>
    <row r="1584" spans="2:13" x14ac:dyDescent="0.25">
      <c r="B1584" t="s">
        <v>27</v>
      </c>
      <c r="C1584" s="1" t="s">
        <v>20</v>
      </c>
      <c r="D1584" s="2">
        <v>44885</v>
      </c>
      <c r="E1584" s="5" t="s">
        <v>76</v>
      </c>
      <c r="F1584" s="5" t="s">
        <v>82</v>
      </c>
      <c r="G1584" s="5" t="s">
        <v>82</v>
      </c>
      <c r="H1584" t="s">
        <v>30</v>
      </c>
      <c r="I1584" s="4">
        <v>3400</v>
      </c>
      <c r="J1584" s="5">
        <v>8</v>
      </c>
      <c r="K1584" s="4">
        <f t="shared" si="42"/>
        <v>27200</v>
      </c>
      <c r="L1584" s="4">
        <f t="shared" si="43"/>
        <v>9520</v>
      </c>
      <c r="M1584" s="3">
        <v>0.35</v>
      </c>
    </row>
    <row r="1585" spans="2:13" x14ac:dyDescent="0.25">
      <c r="B1585" t="s">
        <v>13</v>
      </c>
      <c r="C1585" s="1" t="s">
        <v>20</v>
      </c>
      <c r="D1585" s="2">
        <v>44885</v>
      </c>
      <c r="E1585" s="5" t="s">
        <v>76</v>
      </c>
      <c r="F1585" s="5" t="s">
        <v>82</v>
      </c>
      <c r="G1585" s="5" t="s">
        <v>82</v>
      </c>
      <c r="H1585" t="s">
        <v>29</v>
      </c>
      <c r="I1585" s="4">
        <v>5340</v>
      </c>
      <c r="J1585" s="5">
        <v>8</v>
      </c>
      <c r="K1585" s="4">
        <f t="shared" si="42"/>
        <v>42720</v>
      </c>
      <c r="L1585" s="4">
        <f t="shared" si="43"/>
        <v>12816</v>
      </c>
      <c r="M1585" s="3">
        <v>0.3</v>
      </c>
    </row>
    <row r="1586" spans="2:13" x14ac:dyDescent="0.25">
      <c r="B1586" t="s">
        <v>13</v>
      </c>
      <c r="C1586" s="1" t="s">
        <v>20</v>
      </c>
      <c r="D1586" s="2">
        <v>44892</v>
      </c>
      <c r="E1586" s="5" t="s">
        <v>76</v>
      </c>
      <c r="F1586" s="5" t="s">
        <v>82</v>
      </c>
      <c r="G1586" s="5" t="s">
        <v>82</v>
      </c>
      <c r="H1586" t="s">
        <v>26</v>
      </c>
      <c r="I1586" s="4">
        <v>1700</v>
      </c>
      <c r="J1586" s="5">
        <v>2</v>
      </c>
      <c r="K1586" s="4">
        <f t="shared" si="42"/>
        <v>3400</v>
      </c>
      <c r="L1586" s="4">
        <f t="shared" si="43"/>
        <v>1700</v>
      </c>
      <c r="M1586" s="3">
        <v>0.5</v>
      </c>
    </row>
    <row r="1587" spans="2:13" x14ac:dyDescent="0.25">
      <c r="B1587" t="s">
        <v>27</v>
      </c>
      <c r="C1587" s="1" t="s">
        <v>20</v>
      </c>
      <c r="D1587" s="2">
        <v>44892</v>
      </c>
      <c r="E1587" s="5" t="s">
        <v>76</v>
      </c>
      <c r="F1587" s="5" t="s">
        <v>82</v>
      </c>
      <c r="G1587" s="5" t="s">
        <v>82</v>
      </c>
      <c r="H1587" t="s">
        <v>26</v>
      </c>
      <c r="I1587" s="4">
        <v>1700</v>
      </c>
      <c r="J1587" s="5">
        <v>7</v>
      </c>
      <c r="K1587" s="4">
        <f t="shared" si="42"/>
        <v>11900</v>
      </c>
      <c r="L1587" s="4">
        <f t="shared" si="43"/>
        <v>5950</v>
      </c>
      <c r="M1587" s="3">
        <v>0.5</v>
      </c>
    </row>
    <row r="1588" spans="2:13" x14ac:dyDescent="0.25">
      <c r="B1588" t="s">
        <v>27</v>
      </c>
      <c r="C1588" s="1" t="s">
        <v>20</v>
      </c>
      <c r="D1588" s="2">
        <v>44892</v>
      </c>
      <c r="E1588" s="5" t="s">
        <v>76</v>
      </c>
      <c r="F1588" s="5" t="s">
        <v>82</v>
      </c>
      <c r="G1588" s="5" t="s">
        <v>82</v>
      </c>
      <c r="H1588" t="s">
        <v>26</v>
      </c>
      <c r="I1588" s="4">
        <v>1700</v>
      </c>
      <c r="J1588" s="5">
        <v>10</v>
      </c>
      <c r="K1588" s="4">
        <f t="shared" si="42"/>
        <v>17000</v>
      </c>
      <c r="L1588" s="4">
        <f t="shared" si="43"/>
        <v>8500</v>
      </c>
      <c r="M1588" s="3">
        <v>0.5</v>
      </c>
    </row>
    <row r="1589" spans="2:13" x14ac:dyDescent="0.25">
      <c r="B1589" t="s">
        <v>27</v>
      </c>
      <c r="C1589" s="1" t="s">
        <v>14</v>
      </c>
      <c r="D1589" s="2">
        <v>44892</v>
      </c>
      <c r="E1589" s="5" t="s">
        <v>76</v>
      </c>
      <c r="F1589" s="5" t="s">
        <v>82</v>
      </c>
      <c r="G1589" s="5" t="s">
        <v>82</v>
      </c>
      <c r="H1589" t="s">
        <v>18</v>
      </c>
      <c r="I1589" s="4">
        <v>8902</v>
      </c>
      <c r="J1589" s="5">
        <v>7</v>
      </c>
      <c r="K1589" s="4">
        <f t="shared" si="42"/>
        <v>62314</v>
      </c>
      <c r="L1589" s="4">
        <f t="shared" si="43"/>
        <v>21809.899999999998</v>
      </c>
      <c r="M1589" s="3">
        <v>0.35</v>
      </c>
    </row>
    <row r="1590" spans="2:13" x14ac:dyDescent="0.25">
      <c r="B1590" t="s">
        <v>13</v>
      </c>
      <c r="C1590" s="1" t="s">
        <v>20</v>
      </c>
      <c r="D1590" s="2">
        <v>44899</v>
      </c>
      <c r="E1590" s="5" t="s">
        <v>76</v>
      </c>
      <c r="F1590" s="5" t="s">
        <v>82</v>
      </c>
      <c r="G1590" s="5" t="s">
        <v>82</v>
      </c>
      <c r="H1590" t="s">
        <v>19</v>
      </c>
      <c r="I1590" s="4">
        <v>500</v>
      </c>
      <c r="J1590" s="5">
        <v>3</v>
      </c>
      <c r="K1590" s="4">
        <f t="shared" si="42"/>
        <v>1500</v>
      </c>
      <c r="L1590" s="4">
        <f t="shared" si="43"/>
        <v>375</v>
      </c>
      <c r="M1590" s="3">
        <v>0.25</v>
      </c>
    </row>
    <row r="1591" spans="2:13" x14ac:dyDescent="0.25">
      <c r="B1591" t="s">
        <v>27</v>
      </c>
      <c r="C1591" s="1" t="s">
        <v>14</v>
      </c>
      <c r="D1591" s="2">
        <v>44899</v>
      </c>
      <c r="E1591" s="5" t="s">
        <v>76</v>
      </c>
      <c r="F1591" s="5" t="s">
        <v>82</v>
      </c>
      <c r="G1591" s="5" t="s">
        <v>82</v>
      </c>
      <c r="H1591" t="s">
        <v>26</v>
      </c>
      <c r="I1591" s="4">
        <v>1700</v>
      </c>
      <c r="J1591" s="5">
        <v>10</v>
      </c>
      <c r="K1591" s="4">
        <f t="shared" si="42"/>
        <v>17000</v>
      </c>
      <c r="L1591" s="4">
        <f t="shared" si="43"/>
        <v>8500</v>
      </c>
      <c r="M1591" s="3">
        <v>0.5</v>
      </c>
    </row>
    <row r="1592" spans="2:13" x14ac:dyDescent="0.25">
      <c r="B1592" t="s">
        <v>24</v>
      </c>
      <c r="C1592" s="1" t="s">
        <v>20</v>
      </c>
      <c r="D1592" s="2">
        <v>44899</v>
      </c>
      <c r="E1592" s="5" t="s">
        <v>76</v>
      </c>
      <c r="F1592" s="5" t="s">
        <v>82</v>
      </c>
      <c r="G1592" s="5" t="s">
        <v>82</v>
      </c>
      <c r="H1592" t="s">
        <v>23</v>
      </c>
      <c r="I1592" s="4">
        <v>5130</v>
      </c>
      <c r="J1592" s="5">
        <v>7</v>
      </c>
      <c r="K1592" s="4">
        <f t="shared" si="42"/>
        <v>35910</v>
      </c>
      <c r="L1592" s="4">
        <f t="shared" si="43"/>
        <v>14364</v>
      </c>
      <c r="M1592" s="3">
        <v>0.4</v>
      </c>
    </row>
    <row r="1593" spans="2:13" x14ac:dyDescent="0.25">
      <c r="B1593" t="s">
        <v>24</v>
      </c>
      <c r="C1593" s="1" t="s">
        <v>20</v>
      </c>
      <c r="D1593" s="2">
        <v>44899</v>
      </c>
      <c r="E1593" s="5" t="s">
        <v>76</v>
      </c>
      <c r="F1593" s="5" t="s">
        <v>82</v>
      </c>
      <c r="G1593" s="5" t="s">
        <v>82</v>
      </c>
      <c r="H1593" t="s">
        <v>23</v>
      </c>
      <c r="I1593" s="4">
        <v>5130</v>
      </c>
      <c r="J1593" s="5">
        <v>9</v>
      </c>
      <c r="K1593" s="4">
        <f t="shared" si="42"/>
        <v>46170</v>
      </c>
      <c r="L1593" s="4">
        <f t="shared" si="43"/>
        <v>18468</v>
      </c>
      <c r="M1593" s="3">
        <v>0.4</v>
      </c>
    </row>
    <row r="1594" spans="2:13" x14ac:dyDescent="0.25">
      <c r="B1594" t="s">
        <v>27</v>
      </c>
      <c r="C1594" s="1" t="s">
        <v>20</v>
      </c>
      <c r="D1594" s="2">
        <v>44906</v>
      </c>
      <c r="E1594" s="5" t="s">
        <v>76</v>
      </c>
      <c r="F1594" s="5" t="s">
        <v>82</v>
      </c>
      <c r="G1594" s="5" t="s">
        <v>82</v>
      </c>
      <c r="H1594" t="s">
        <v>25</v>
      </c>
      <c r="I1594" s="4">
        <v>300</v>
      </c>
      <c r="J1594" s="5">
        <v>1</v>
      </c>
      <c r="K1594" s="4">
        <f t="shared" si="42"/>
        <v>300</v>
      </c>
      <c r="L1594" s="4">
        <f t="shared" si="43"/>
        <v>45</v>
      </c>
      <c r="M1594" s="3">
        <v>0.15</v>
      </c>
    </row>
    <row r="1595" spans="2:13" x14ac:dyDescent="0.25">
      <c r="B1595" t="s">
        <v>27</v>
      </c>
      <c r="C1595" s="1" t="s">
        <v>20</v>
      </c>
      <c r="D1595" s="2">
        <v>44906</v>
      </c>
      <c r="E1595" s="5" t="s">
        <v>76</v>
      </c>
      <c r="F1595" s="5" t="s">
        <v>82</v>
      </c>
      <c r="G1595" s="5" t="s">
        <v>82</v>
      </c>
      <c r="H1595" t="s">
        <v>28</v>
      </c>
      <c r="I1595" s="4">
        <v>1500</v>
      </c>
      <c r="J1595" s="5">
        <v>4</v>
      </c>
      <c r="K1595" s="4">
        <f t="shared" si="42"/>
        <v>6000</v>
      </c>
      <c r="L1595" s="4">
        <f t="shared" si="43"/>
        <v>2400</v>
      </c>
      <c r="M1595" s="3">
        <v>0.4</v>
      </c>
    </row>
    <row r="1596" spans="2:13" x14ac:dyDescent="0.25">
      <c r="B1596" t="s">
        <v>27</v>
      </c>
      <c r="C1596" s="1" t="s">
        <v>20</v>
      </c>
      <c r="D1596" s="2">
        <v>44906</v>
      </c>
      <c r="E1596" s="5" t="s">
        <v>76</v>
      </c>
      <c r="F1596" s="5" t="s">
        <v>82</v>
      </c>
      <c r="G1596" s="5" t="s">
        <v>82</v>
      </c>
      <c r="H1596" t="s">
        <v>30</v>
      </c>
      <c r="I1596" s="4">
        <v>3400</v>
      </c>
      <c r="J1596" s="5">
        <v>2</v>
      </c>
      <c r="K1596" s="4">
        <f t="shared" si="42"/>
        <v>6800</v>
      </c>
      <c r="L1596" s="4">
        <f t="shared" si="43"/>
        <v>2380</v>
      </c>
      <c r="M1596" s="3">
        <v>0.35</v>
      </c>
    </row>
    <row r="1597" spans="2:13" x14ac:dyDescent="0.25">
      <c r="B1597" t="s">
        <v>13</v>
      </c>
      <c r="C1597" s="1" t="s">
        <v>14</v>
      </c>
      <c r="D1597" s="2">
        <v>44906</v>
      </c>
      <c r="E1597" s="5" t="s">
        <v>76</v>
      </c>
      <c r="F1597" s="5" t="s">
        <v>82</v>
      </c>
      <c r="G1597" s="5" t="s">
        <v>82</v>
      </c>
      <c r="H1597" t="s">
        <v>33</v>
      </c>
      <c r="I1597" s="4">
        <v>4600</v>
      </c>
      <c r="J1597" s="5">
        <v>3</v>
      </c>
      <c r="K1597" s="4">
        <f t="shared" si="42"/>
        <v>13800</v>
      </c>
      <c r="L1597" s="4">
        <f t="shared" si="43"/>
        <v>3450</v>
      </c>
      <c r="M1597" s="3">
        <v>0.25</v>
      </c>
    </row>
    <row r="1598" spans="2:13" x14ac:dyDescent="0.25">
      <c r="B1598" t="s">
        <v>34</v>
      </c>
      <c r="C1598" s="1" t="s">
        <v>20</v>
      </c>
      <c r="D1598" s="2">
        <v>44913</v>
      </c>
      <c r="E1598" s="5" t="s">
        <v>76</v>
      </c>
      <c r="F1598" s="5" t="s">
        <v>82</v>
      </c>
      <c r="G1598" s="5" t="s">
        <v>82</v>
      </c>
      <c r="H1598" t="s">
        <v>19</v>
      </c>
      <c r="I1598" s="4">
        <v>500</v>
      </c>
      <c r="J1598" s="5">
        <v>4</v>
      </c>
      <c r="K1598" s="4">
        <f t="shared" si="42"/>
        <v>2000</v>
      </c>
      <c r="L1598" s="4">
        <f t="shared" si="43"/>
        <v>500</v>
      </c>
      <c r="M1598" s="3">
        <v>0.25</v>
      </c>
    </row>
    <row r="1599" spans="2:13" x14ac:dyDescent="0.25">
      <c r="B1599" t="s">
        <v>13</v>
      </c>
      <c r="C1599" s="1" t="s">
        <v>20</v>
      </c>
      <c r="D1599" s="2">
        <v>44913</v>
      </c>
      <c r="E1599" s="5" t="s">
        <v>76</v>
      </c>
      <c r="F1599" s="5" t="s">
        <v>82</v>
      </c>
      <c r="G1599" s="5" t="s">
        <v>82</v>
      </c>
      <c r="H1599" t="s">
        <v>23</v>
      </c>
      <c r="I1599" s="4">
        <v>5130</v>
      </c>
      <c r="J1599" s="5">
        <v>2</v>
      </c>
      <c r="K1599" s="4">
        <f t="shared" si="42"/>
        <v>10260</v>
      </c>
      <c r="L1599" s="4">
        <f t="shared" si="43"/>
        <v>4104</v>
      </c>
      <c r="M1599" s="3">
        <v>0.4</v>
      </c>
    </row>
    <row r="1600" spans="2:13" x14ac:dyDescent="0.25">
      <c r="B1600" t="s">
        <v>34</v>
      </c>
      <c r="C1600" s="1" t="s">
        <v>20</v>
      </c>
      <c r="D1600" s="2">
        <v>44913</v>
      </c>
      <c r="E1600" s="5" t="s">
        <v>76</v>
      </c>
      <c r="F1600" s="5" t="s">
        <v>82</v>
      </c>
      <c r="G1600" s="5" t="s">
        <v>82</v>
      </c>
      <c r="H1600" t="s">
        <v>29</v>
      </c>
      <c r="I1600" s="4">
        <v>5340</v>
      </c>
      <c r="J1600" s="5">
        <v>8</v>
      </c>
      <c r="K1600" s="4">
        <f t="shared" si="42"/>
        <v>42720</v>
      </c>
      <c r="L1600" s="4">
        <f t="shared" si="43"/>
        <v>12816</v>
      </c>
      <c r="M1600" s="3">
        <v>0.3</v>
      </c>
    </row>
    <row r="1601" spans="2:13" x14ac:dyDescent="0.25">
      <c r="B1601" t="s">
        <v>13</v>
      </c>
      <c r="C1601" s="1" t="s">
        <v>20</v>
      </c>
      <c r="D1601" s="2">
        <v>44913</v>
      </c>
      <c r="E1601" s="5" t="s">
        <v>76</v>
      </c>
      <c r="F1601" s="5" t="s">
        <v>82</v>
      </c>
      <c r="G1601" s="5" t="s">
        <v>82</v>
      </c>
      <c r="H1601" t="s">
        <v>33</v>
      </c>
      <c r="I1601" s="4">
        <v>4600</v>
      </c>
      <c r="J1601" s="5">
        <v>11</v>
      </c>
      <c r="K1601" s="4">
        <f t="shared" si="42"/>
        <v>50600</v>
      </c>
      <c r="L1601" s="4">
        <f t="shared" si="43"/>
        <v>12650</v>
      </c>
      <c r="M1601" s="3">
        <v>0.25</v>
      </c>
    </row>
    <row r="1602" spans="2:13" x14ac:dyDescent="0.25">
      <c r="B1602" t="s">
        <v>13</v>
      </c>
      <c r="C1602" s="1" t="s">
        <v>20</v>
      </c>
      <c r="D1602" s="2">
        <v>44920</v>
      </c>
      <c r="E1602" s="5" t="s">
        <v>76</v>
      </c>
      <c r="F1602" s="5" t="s">
        <v>82</v>
      </c>
      <c r="G1602" s="5" t="s">
        <v>82</v>
      </c>
      <c r="H1602" t="s">
        <v>29</v>
      </c>
      <c r="I1602" s="4">
        <v>5340</v>
      </c>
      <c r="J1602" s="5">
        <v>2</v>
      </c>
      <c r="K1602" s="4">
        <f t="shared" si="42"/>
        <v>10680</v>
      </c>
      <c r="L1602" s="4">
        <f t="shared" si="43"/>
        <v>3204</v>
      </c>
      <c r="M1602" s="3">
        <v>0.3</v>
      </c>
    </row>
    <row r="1603" spans="2:13" x14ac:dyDescent="0.25">
      <c r="B1603" t="s">
        <v>27</v>
      </c>
      <c r="C1603" s="1" t="s">
        <v>14</v>
      </c>
      <c r="D1603" s="2">
        <v>44920</v>
      </c>
      <c r="E1603" s="5" t="s">
        <v>76</v>
      </c>
      <c r="F1603" s="5" t="s">
        <v>82</v>
      </c>
      <c r="G1603" s="5" t="s">
        <v>82</v>
      </c>
      <c r="H1603" t="s">
        <v>35</v>
      </c>
      <c r="I1603" s="4">
        <v>4500</v>
      </c>
      <c r="J1603" s="5">
        <v>8</v>
      </c>
      <c r="K1603" s="4">
        <f t="shared" si="42"/>
        <v>36000</v>
      </c>
      <c r="L1603" s="4">
        <f t="shared" si="43"/>
        <v>9000</v>
      </c>
      <c r="M1603" s="3">
        <v>0.25</v>
      </c>
    </row>
    <row r="1604" spans="2:13" x14ac:dyDescent="0.25">
      <c r="B1604" t="s">
        <v>27</v>
      </c>
      <c r="C1604" s="1" t="s">
        <v>14</v>
      </c>
      <c r="D1604" s="2">
        <v>44920</v>
      </c>
      <c r="E1604" s="5" t="s">
        <v>76</v>
      </c>
      <c r="F1604" s="5" t="s">
        <v>82</v>
      </c>
      <c r="G1604" s="5" t="s">
        <v>82</v>
      </c>
      <c r="H1604" t="s">
        <v>31</v>
      </c>
      <c r="I1604" s="4">
        <v>5300</v>
      </c>
      <c r="J1604" s="5">
        <v>9</v>
      </c>
      <c r="K1604" s="4">
        <f t="shared" si="42"/>
        <v>47700</v>
      </c>
      <c r="L1604" s="4">
        <f t="shared" si="43"/>
        <v>14310</v>
      </c>
      <c r="M1604" s="3">
        <v>0.3</v>
      </c>
    </row>
    <row r="1605" spans="2:13" x14ac:dyDescent="0.25">
      <c r="B1605" t="s">
        <v>13</v>
      </c>
      <c r="C1605" s="1" t="s">
        <v>20</v>
      </c>
      <c r="D1605" s="2">
        <v>44920</v>
      </c>
      <c r="E1605" s="5" t="s">
        <v>76</v>
      </c>
      <c r="F1605" s="5" t="s">
        <v>82</v>
      </c>
      <c r="G1605" s="5" t="s">
        <v>82</v>
      </c>
      <c r="H1605" t="s">
        <v>18</v>
      </c>
      <c r="I1605" s="4">
        <v>8902</v>
      </c>
      <c r="J1605" s="5">
        <v>6</v>
      </c>
      <c r="K1605" s="4">
        <f t="shared" si="42"/>
        <v>53412</v>
      </c>
      <c r="L1605" s="4">
        <f t="shared" si="43"/>
        <v>18694.199999999997</v>
      </c>
      <c r="M1605" s="3">
        <v>0.35</v>
      </c>
    </row>
    <row r="1606" spans="2:13" x14ac:dyDescent="0.25">
      <c r="B1606" t="s">
        <v>13</v>
      </c>
      <c r="C1606" s="1" t="s">
        <v>14</v>
      </c>
      <c r="D1606" s="2">
        <v>44927</v>
      </c>
      <c r="E1606" s="5" t="s">
        <v>76</v>
      </c>
      <c r="F1606" s="5" t="s">
        <v>82</v>
      </c>
      <c r="G1606" s="5" t="s">
        <v>82</v>
      </c>
      <c r="H1606" t="s">
        <v>25</v>
      </c>
      <c r="I1606" s="4">
        <v>300</v>
      </c>
      <c r="J1606" s="5">
        <v>5</v>
      </c>
      <c r="K1606" s="4">
        <f t="shared" si="42"/>
        <v>1500</v>
      </c>
      <c r="L1606" s="4">
        <f t="shared" si="43"/>
        <v>225</v>
      </c>
      <c r="M1606" s="3">
        <v>0.15</v>
      </c>
    </row>
    <row r="1607" spans="2:13" x14ac:dyDescent="0.25">
      <c r="B1607" t="s">
        <v>22</v>
      </c>
      <c r="C1607" s="1" t="s">
        <v>14</v>
      </c>
      <c r="D1607" s="2">
        <v>44927</v>
      </c>
      <c r="E1607" s="5" t="s">
        <v>76</v>
      </c>
      <c r="F1607" s="5" t="s">
        <v>82</v>
      </c>
      <c r="G1607" s="5" t="s">
        <v>82</v>
      </c>
      <c r="H1607" t="s">
        <v>19</v>
      </c>
      <c r="I1607" s="4">
        <v>500</v>
      </c>
      <c r="J1607" s="5">
        <v>9</v>
      </c>
      <c r="K1607" s="4">
        <f t="shared" si="42"/>
        <v>4500</v>
      </c>
      <c r="L1607" s="4">
        <f t="shared" si="43"/>
        <v>1125</v>
      </c>
      <c r="M1607" s="3">
        <v>0.25</v>
      </c>
    </row>
    <row r="1608" spans="2:13" x14ac:dyDescent="0.25">
      <c r="B1608" t="s">
        <v>34</v>
      </c>
      <c r="C1608" s="1" t="s">
        <v>20</v>
      </c>
      <c r="D1608" s="2">
        <v>44927</v>
      </c>
      <c r="E1608" s="5" t="s">
        <v>76</v>
      </c>
      <c r="F1608" s="5" t="s">
        <v>82</v>
      </c>
      <c r="G1608" s="5" t="s">
        <v>82</v>
      </c>
      <c r="H1608" t="s">
        <v>23</v>
      </c>
      <c r="I1608" s="4">
        <v>5130</v>
      </c>
      <c r="J1608" s="5">
        <v>3</v>
      </c>
      <c r="K1608" s="4">
        <f t="shared" si="42"/>
        <v>15390</v>
      </c>
      <c r="L1608" s="4">
        <f t="shared" si="43"/>
        <v>6156</v>
      </c>
      <c r="M1608" s="3">
        <v>0.4</v>
      </c>
    </row>
    <row r="1609" spans="2:13" x14ac:dyDescent="0.25">
      <c r="B1609" t="s">
        <v>34</v>
      </c>
      <c r="C1609" s="1" t="s">
        <v>14</v>
      </c>
      <c r="D1609" s="2">
        <v>44927</v>
      </c>
      <c r="E1609" s="5" t="s">
        <v>76</v>
      </c>
      <c r="F1609" s="5" t="s">
        <v>82</v>
      </c>
      <c r="G1609" s="5" t="s">
        <v>82</v>
      </c>
      <c r="H1609" t="s">
        <v>18</v>
      </c>
      <c r="I1609" s="4">
        <v>8902</v>
      </c>
      <c r="J1609" s="5">
        <v>11</v>
      </c>
      <c r="K1609" s="4">
        <f t="shared" si="42"/>
        <v>97922</v>
      </c>
      <c r="L1609" s="4">
        <f t="shared" si="43"/>
        <v>34272.699999999997</v>
      </c>
      <c r="M1609" s="3">
        <v>0.35</v>
      </c>
    </row>
    <row r="1610" spans="2:13" x14ac:dyDescent="0.25">
      <c r="B1610" t="s">
        <v>13</v>
      </c>
      <c r="C1610" s="1" t="s">
        <v>14</v>
      </c>
      <c r="D1610" s="2">
        <v>44934</v>
      </c>
      <c r="E1610" s="5" t="s">
        <v>76</v>
      </c>
      <c r="F1610" s="5" t="s">
        <v>82</v>
      </c>
      <c r="G1610" s="5" t="s">
        <v>82</v>
      </c>
      <c r="H1610" t="s">
        <v>30</v>
      </c>
      <c r="I1610" s="4">
        <v>3400</v>
      </c>
      <c r="J1610" s="5">
        <v>1</v>
      </c>
      <c r="K1610" s="4">
        <f t="shared" si="42"/>
        <v>3400</v>
      </c>
      <c r="L1610" s="4">
        <f t="shared" si="43"/>
        <v>1190</v>
      </c>
      <c r="M1610" s="3">
        <v>0.35</v>
      </c>
    </row>
    <row r="1611" spans="2:13" x14ac:dyDescent="0.25">
      <c r="B1611" t="s">
        <v>13</v>
      </c>
      <c r="C1611" s="1" t="s">
        <v>20</v>
      </c>
      <c r="D1611" s="2">
        <v>44934</v>
      </c>
      <c r="E1611" s="5" t="s">
        <v>76</v>
      </c>
      <c r="F1611" s="5" t="s">
        <v>82</v>
      </c>
      <c r="G1611" s="5" t="s">
        <v>82</v>
      </c>
      <c r="H1611" t="s">
        <v>26</v>
      </c>
      <c r="I1611" s="4">
        <v>1700</v>
      </c>
      <c r="J1611" s="5">
        <v>2</v>
      </c>
      <c r="K1611" s="4">
        <f t="shared" si="42"/>
        <v>3400</v>
      </c>
      <c r="L1611" s="4">
        <f t="shared" si="43"/>
        <v>1700</v>
      </c>
      <c r="M1611" s="3">
        <v>0.5</v>
      </c>
    </row>
    <row r="1612" spans="2:13" x14ac:dyDescent="0.25">
      <c r="B1612" t="s">
        <v>13</v>
      </c>
      <c r="C1612" s="1" t="s">
        <v>20</v>
      </c>
      <c r="D1612" s="2">
        <v>44934</v>
      </c>
      <c r="E1612" s="5" t="s">
        <v>76</v>
      </c>
      <c r="F1612" s="5" t="s">
        <v>82</v>
      </c>
      <c r="G1612" s="5" t="s">
        <v>82</v>
      </c>
      <c r="H1612" t="s">
        <v>28</v>
      </c>
      <c r="I1612" s="4">
        <v>1500</v>
      </c>
      <c r="J1612" s="5">
        <v>5</v>
      </c>
      <c r="K1612" s="4">
        <f t="shared" si="42"/>
        <v>7500</v>
      </c>
      <c r="L1612" s="4">
        <f t="shared" si="43"/>
        <v>3000</v>
      </c>
      <c r="M1612" s="3">
        <v>0.4</v>
      </c>
    </row>
    <row r="1613" spans="2:13" x14ac:dyDescent="0.25">
      <c r="B1613" t="s">
        <v>27</v>
      </c>
      <c r="C1613" s="1" t="s">
        <v>20</v>
      </c>
      <c r="D1613" s="2">
        <v>44934</v>
      </c>
      <c r="E1613" s="5" t="s">
        <v>76</v>
      </c>
      <c r="F1613" s="5" t="s">
        <v>82</v>
      </c>
      <c r="G1613" s="5" t="s">
        <v>82</v>
      </c>
      <c r="H1613" t="s">
        <v>30</v>
      </c>
      <c r="I1613" s="4">
        <v>3400</v>
      </c>
      <c r="J1613" s="5">
        <v>4</v>
      </c>
      <c r="K1613" s="4">
        <f t="shared" si="42"/>
        <v>13600</v>
      </c>
      <c r="L1613" s="4">
        <f t="shared" si="43"/>
        <v>4760</v>
      </c>
      <c r="M1613" s="3">
        <v>0.35</v>
      </c>
    </row>
    <row r="1614" spans="2:13" x14ac:dyDescent="0.25">
      <c r="B1614" t="s">
        <v>22</v>
      </c>
      <c r="C1614" s="1" t="s">
        <v>20</v>
      </c>
      <c r="D1614" s="2">
        <v>44941</v>
      </c>
      <c r="E1614" s="5" t="s">
        <v>76</v>
      </c>
      <c r="F1614" s="5" t="s">
        <v>82</v>
      </c>
      <c r="G1614" s="5" t="s">
        <v>82</v>
      </c>
      <c r="H1614" t="s">
        <v>28</v>
      </c>
      <c r="I1614" s="4">
        <v>1500</v>
      </c>
      <c r="J1614" s="5">
        <v>3</v>
      </c>
      <c r="K1614" s="4">
        <f t="shared" si="42"/>
        <v>4500</v>
      </c>
      <c r="L1614" s="4">
        <f t="shared" si="43"/>
        <v>1800</v>
      </c>
      <c r="M1614" s="3">
        <v>0.4</v>
      </c>
    </row>
    <row r="1615" spans="2:13" x14ac:dyDescent="0.25">
      <c r="B1615" t="s">
        <v>22</v>
      </c>
      <c r="C1615" s="1" t="s">
        <v>14</v>
      </c>
      <c r="D1615" s="2">
        <v>44941</v>
      </c>
      <c r="E1615" s="5" t="s">
        <v>76</v>
      </c>
      <c r="F1615" s="5" t="s">
        <v>82</v>
      </c>
      <c r="G1615" s="5" t="s">
        <v>82</v>
      </c>
      <c r="H1615" t="s">
        <v>21</v>
      </c>
      <c r="I1615" s="4">
        <v>1200</v>
      </c>
      <c r="J1615" s="5">
        <v>9</v>
      </c>
      <c r="K1615" s="4">
        <f t="shared" si="42"/>
        <v>10800</v>
      </c>
      <c r="L1615" s="4">
        <f t="shared" si="43"/>
        <v>3240</v>
      </c>
      <c r="M1615" s="3">
        <v>0.3</v>
      </c>
    </row>
    <row r="1616" spans="2:13" x14ac:dyDescent="0.25">
      <c r="B1616" t="s">
        <v>27</v>
      </c>
      <c r="C1616" s="1" t="s">
        <v>14</v>
      </c>
      <c r="D1616" s="2">
        <v>44941</v>
      </c>
      <c r="E1616" s="5" t="s">
        <v>76</v>
      </c>
      <c r="F1616" s="5" t="s">
        <v>82</v>
      </c>
      <c r="G1616" s="5" t="s">
        <v>82</v>
      </c>
      <c r="H1616" t="s">
        <v>31</v>
      </c>
      <c r="I1616" s="4">
        <v>5300</v>
      </c>
      <c r="J1616" s="5">
        <v>8</v>
      </c>
      <c r="K1616" s="4">
        <f t="shared" si="42"/>
        <v>42400</v>
      </c>
      <c r="L1616" s="4">
        <f t="shared" si="43"/>
        <v>12720</v>
      </c>
      <c r="M1616" s="3">
        <v>0.3</v>
      </c>
    </row>
    <row r="1617" spans="2:13" x14ac:dyDescent="0.25">
      <c r="B1617" t="s">
        <v>27</v>
      </c>
      <c r="C1617" s="1" t="s">
        <v>20</v>
      </c>
      <c r="D1617" s="2">
        <v>44941</v>
      </c>
      <c r="E1617" s="5" t="s">
        <v>76</v>
      </c>
      <c r="F1617" s="5" t="s">
        <v>82</v>
      </c>
      <c r="G1617" s="5" t="s">
        <v>82</v>
      </c>
      <c r="H1617" t="s">
        <v>18</v>
      </c>
      <c r="I1617" s="4">
        <v>8902</v>
      </c>
      <c r="J1617" s="5">
        <v>7</v>
      </c>
      <c r="K1617" s="4">
        <f t="shared" si="42"/>
        <v>62314</v>
      </c>
      <c r="L1617" s="4">
        <f t="shared" si="43"/>
        <v>21809.899999999998</v>
      </c>
      <c r="M1617" s="3">
        <v>0.35</v>
      </c>
    </row>
    <row r="1618" spans="2:13" x14ac:dyDescent="0.25">
      <c r="B1618" t="s">
        <v>34</v>
      </c>
      <c r="C1618" s="1" t="s">
        <v>20</v>
      </c>
      <c r="D1618" s="2">
        <v>44948</v>
      </c>
      <c r="E1618" s="5" t="s">
        <v>76</v>
      </c>
      <c r="F1618" s="5" t="s">
        <v>82</v>
      </c>
      <c r="G1618" s="5" t="s">
        <v>82</v>
      </c>
      <c r="H1618" t="s">
        <v>19</v>
      </c>
      <c r="I1618" s="4">
        <v>500</v>
      </c>
      <c r="J1618" s="5">
        <v>4</v>
      </c>
      <c r="K1618" s="4">
        <f t="shared" si="42"/>
        <v>2000</v>
      </c>
      <c r="L1618" s="4">
        <f t="shared" si="43"/>
        <v>500</v>
      </c>
      <c r="M1618" s="3">
        <v>0.25</v>
      </c>
    </row>
    <row r="1619" spans="2:13" x14ac:dyDescent="0.25">
      <c r="B1619" t="s">
        <v>27</v>
      </c>
      <c r="C1619" s="1" t="s">
        <v>14</v>
      </c>
      <c r="D1619" s="2">
        <v>44948</v>
      </c>
      <c r="E1619" s="5" t="s">
        <v>76</v>
      </c>
      <c r="F1619" s="5" t="s">
        <v>82</v>
      </c>
      <c r="G1619" s="5" t="s">
        <v>82</v>
      </c>
      <c r="H1619" t="s">
        <v>25</v>
      </c>
      <c r="I1619" s="4">
        <v>300</v>
      </c>
      <c r="J1619" s="5">
        <v>10</v>
      </c>
      <c r="K1619" s="4">
        <f t="shared" si="42"/>
        <v>3000</v>
      </c>
      <c r="L1619" s="4">
        <f t="shared" si="43"/>
        <v>450</v>
      </c>
      <c r="M1619" s="3">
        <v>0.15</v>
      </c>
    </row>
    <row r="1620" spans="2:13" x14ac:dyDescent="0.25">
      <c r="B1620" t="s">
        <v>24</v>
      </c>
      <c r="C1620" s="1" t="s">
        <v>14</v>
      </c>
      <c r="D1620" s="2">
        <v>44948</v>
      </c>
      <c r="E1620" s="5" t="s">
        <v>76</v>
      </c>
      <c r="F1620" s="5" t="s">
        <v>82</v>
      </c>
      <c r="G1620" s="5" t="s">
        <v>82</v>
      </c>
      <c r="H1620" t="s">
        <v>33</v>
      </c>
      <c r="I1620" s="4">
        <v>4600</v>
      </c>
      <c r="J1620" s="5">
        <v>2</v>
      </c>
      <c r="K1620" s="4">
        <f t="shared" si="42"/>
        <v>9200</v>
      </c>
      <c r="L1620" s="4">
        <f t="shared" si="43"/>
        <v>2300</v>
      </c>
      <c r="M1620" s="3">
        <v>0.25</v>
      </c>
    </row>
    <row r="1621" spans="2:13" x14ac:dyDescent="0.25">
      <c r="B1621" t="s">
        <v>24</v>
      </c>
      <c r="C1621" s="1" t="s">
        <v>20</v>
      </c>
      <c r="D1621" s="2">
        <v>44948</v>
      </c>
      <c r="E1621" s="5" t="s">
        <v>76</v>
      </c>
      <c r="F1621" s="5" t="s">
        <v>82</v>
      </c>
      <c r="G1621" s="5" t="s">
        <v>82</v>
      </c>
      <c r="H1621" t="s">
        <v>31</v>
      </c>
      <c r="I1621" s="4">
        <v>5300</v>
      </c>
      <c r="J1621" s="5">
        <v>4</v>
      </c>
      <c r="K1621" s="4">
        <f t="shared" si="42"/>
        <v>21200</v>
      </c>
      <c r="L1621" s="4">
        <f t="shared" si="43"/>
        <v>6360</v>
      </c>
      <c r="M1621" s="3">
        <v>0.3</v>
      </c>
    </row>
    <row r="1622" spans="2:13" x14ac:dyDescent="0.25">
      <c r="B1622" t="s">
        <v>13</v>
      </c>
      <c r="C1622" s="1" t="s">
        <v>20</v>
      </c>
      <c r="D1622" s="2">
        <v>44955</v>
      </c>
      <c r="E1622" s="5" t="s">
        <v>76</v>
      </c>
      <c r="F1622" s="5" t="s">
        <v>82</v>
      </c>
      <c r="G1622" s="5" t="s">
        <v>82</v>
      </c>
      <c r="H1622" t="s">
        <v>19</v>
      </c>
      <c r="I1622" s="4">
        <v>500</v>
      </c>
      <c r="J1622" s="5">
        <v>5</v>
      </c>
      <c r="K1622" s="4">
        <f t="shared" si="42"/>
        <v>2500</v>
      </c>
      <c r="L1622" s="4">
        <f t="shared" si="43"/>
        <v>625</v>
      </c>
      <c r="M1622" s="3">
        <v>0.25</v>
      </c>
    </row>
    <row r="1623" spans="2:13" x14ac:dyDescent="0.25">
      <c r="B1623" t="s">
        <v>24</v>
      </c>
      <c r="C1623" s="1" t="s">
        <v>14</v>
      </c>
      <c r="D1623" s="2">
        <v>44955</v>
      </c>
      <c r="E1623" s="5" t="s">
        <v>76</v>
      </c>
      <c r="F1623" s="5" t="s">
        <v>82</v>
      </c>
      <c r="G1623" s="5" t="s">
        <v>82</v>
      </c>
      <c r="H1623" t="s">
        <v>35</v>
      </c>
      <c r="I1623" s="4">
        <v>4500</v>
      </c>
      <c r="J1623" s="5">
        <v>3</v>
      </c>
      <c r="K1623" s="4">
        <f t="shared" si="42"/>
        <v>13500</v>
      </c>
      <c r="L1623" s="4">
        <f t="shared" si="43"/>
        <v>3375</v>
      </c>
      <c r="M1623" s="3">
        <v>0.25</v>
      </c>
    </row>
    <row r="1624" spans="2:13" x14ac:dyDescent="0.25">
      <c r="B1624" t="s">
        <v>13</v>
      </c>
      <c r="C1624" s="1" t="s">
        <v>20</v>
      </c>
      <c r="D1624" s="2">
        <v>44955</v>
      </c>
      <c r="E1624" s="5" t="s">
        <v>76</v>
      </c>
      <c r="F1624" s="5" t="s">
        <v>82</v>
      </c>
      <c r="G1624" s="5" t="s">
        <v>82</v>
      </c>
      <c r="H1624" t="s">
        <v>26</v>
      </c>
      <c r="I1624" s="4">
        <v>1700</v>
      </c>
      <c r="J1624" s="5">
        <v>9</v>
      </c>
      <c r="K1624" s="4">
        <f t="shared" si="42"/>
        <v>15300</v>
      </c>
      <c r="L1624" s="4">
        <f t="shared" si="43"/>
        <v>7650</v>
      </c>
      <c r="M1624" s="3">
        <v>0.5</v>
      </c>
    </row>
    <row r="1625" spans="2:13" x14ac:dyDescent="0.25">
      <c r="B1625" t="s">
        <v>13</v>
      </c>
      <c r="C1625" s="1" t="s">
        <v>20</v>
      </c>
      <c r="D1625" s="2">
        <v>44955</v>
      </c>
      <c r="E1625" s="5" t="s">
        <v>76</v>
      </c>
      <c r="F1625" s="5" t="s">
        <v>82</v>
      </c>
      <c r="G1625" s="5" t="s">
        <v>82</v>
      </c>
      <c r="H1625" t="s">
        <v>33</v>
      </c>
      <c r="I1625" s="4">
        <v>4600</v>
      </c>
      <c r="J1625" s="5">
        <v>11</v>
      </c>
      <c r="K1625" s="4">
        <f t="shared" si="42"/>
        <v>50600</v>
      </c>
      <c r="L1625" s="4">
        <f t="shared" si="43"/>
        <v>12650</v>
      </c>
      <c r="M1625" s="3">
        <v>0.25</v>
      </c>
    </row>
    <row r="1626" spans="2:13" x14ac:dyDescent="0.25">
      <c r="B1626" t="s">
        <v>13</v>
      </c>
      <c r="C1626" s="1" t="s">
        <v>20</v>
      </c>
      <c r="D1626" s="2">
        <v>44962</v>
      </c>
      <c r="E1626" s="5" t="s">
        <v>76</v>
      </c>
      <c r="F1626" s="5" t="s">
        <v>82</v>
      </c>
      <c r="G1626" s="5" t="s">
        <v>82</v>
      </c>
      <c r="H1626" t="s">
        <v>30</v>
      </c>
      <c r="I1626" s="4">
        <v>3400</v>
      </c>
      <c r="J1626" s="5">
        <v>1</v>
      </c>
      <c r="K1626" s="4">
        <f t="shared" ref="K1626:K1689" si="44">I1626*J1626</f>
        <v>3400</v>
      </c>
      <c r="L1626" s="4">
        <f t="shared" ref="L1626:L1689" si="45">K1626*M1626</f>
        <v>1190</v>
      </c>
      <c r="M1626" s="3">
        <v>0.35</v>
      </c>
    </row>
    <row r="1627" spans="2:13" x14ac:dyDescent="0.25">
      <c r="B1627" t="s">
        <v>27</v>
      </c>
      <c r="C1627" s="1" t="s">
        <v>20</v>
      </c>
      <c r="D1627" s="2">
        <v>44962</v>
      </c>
      <c r="E1627" s="5" t="s">
        <v>76</v>
      </c>
      <c r="F1627" s="5" t="s">
        <v>82</v>
      </c>
      <c r="G1627" s="5" t="s">
        <v>82</v>
      </c>
      <c r="H1627" t="s">
        <v>28</v>
      </c>
      <c r="I1627" s="4">
        <v>1500</v>
      </c>
      <c r="J1627" s="5">
        <v>4</v>
      </c>
      <c r="K1627" s="4">
        <f t="shared" si="44"/>
        <v>6000</v>
      </c>
      <c r="L1627" s="4">
        <f t="shared" si="45"/>
        <v>2400</v>
      </c>
      <c r="M1627" s="3">
        <v>0.4</v>
      </c>
    </row>
    <row r="1628" spans="2:13" x14ac:dyDescent="0.25">
      <c r="B1628" t="s">
        <v>13</v>
      </c>
      <c r="C1628" s="1" t="s">
        <v>20</v>
      </c>
      <c r="D1628" s="2">
        <v>44962</v>
      </c>
      <c r="E1628" s="5" t="s">
        <v>76</v>
      </c>
      <c r="F1628" s="5" t="s">
        <v>82</v>
      </c>
      <c r="G1628" s="5" t="s">
        <v>82</v>
      </c>
      <c r="H1628" t="s">
        <v>31</v>
      </c>
      <c r="I1628" s="4">
        <v>5300</v>
      </c>
      <c r="J1628" s="5">
        <v>8</v>
      </c>
      <c r="K1628" s="4">
        <f t="shared" si="44"/>
        <v>42400</v>
      </c>
      <c r="L1628" s="4">
        <f t="shared" si="45"/>
        <v>12720</v>
      </c>
      <c r="M1628" s="3">
        <v>0.3</v>
      </c>
    </row>
    <row r="1629" spans="2:13" x14ac:dyDescent="0.25">
      <c r="B1629" t="s">
        <v>13</v>
      </c>
      <c r="C1629" s="1" t="s">
        <v>14</v>
      </c>
      <c r="D1629" s="2">
        <v>44962</v>
      </c>
      <c r="E1629" s="5" t="s">
        <v>76</v>
      </c>
      <c r="F1629" s="5" t="s">
        <v>82</v>
      </c>
      <c r="G1629" s="5" t="s">
        <v>82</v>
      </c>
      <c r="H1629" t="s">
        <v>31</v>
      </c>
      <c r="I1629" s="4">
        <v>5300</v>
      </c>
      <c r="J1629" s="5">
        <v>12</v>
      </c>
      <c r="K1629" s="4">
        <f t="shared" si="44"/>
        <v>63600</v>
      </c>
      <c r="L1629" s="4">
        <f t="shared" si="45"/>
        <v>19080</v>
      </c>
      <c r="M1629" s="3">
        <v>0.3</v>
      </c>
    </row>
    <row r="1630" spans="2:13" x14ac:dyDescent="0.25">
      <c r="B1630" t="s">
        <v>13</v>
      </c>
      <c r="C1630" s="1" t="s">
        <v>20</v>
      </c>
      <c r="D1630" s="2">
        <v>44969</v>
      </c>
      <c r="E1630" s="5" t="s">
        <v>76</v>
      </c>
      <c r="F1630" s="5" t="s">
        <v>82</v>
      </c>
      <c r="G1630" s="5" t="s">
        <v>82</v>
      </c>
      <c r="H1630" t="s">
        <v>30</v>
      </c>
      <c r="I1630" s="4">
        <v>3400</v>
      </c>
      <c r="J1630" s="5">
        <v>1</v>
      </c>
      <c r="K1630" s="4">
        <f t="shared" si="44"/>
        <v>3400</v>
      </c>
      <c r="L1630" s="4">
        <f t="shared" si="45"/>
        <v>1190</v>
      </c>
      <c r="M1630" s="3">
        <v>0.35</v>
      </c>
    </row>
    <row r="1631" spans="2:13" x14ac:dyDescent="0.25">
      <c r="B1631" t="s">
        <v>24</v>
      </c>
      <c r="C1631" s="1" t="s">
        <v>14</v>
      </c>
      <c r="D1631" s="2">
        <v>44969</v>
      </c>
      <c r="E1631" s="5" t="s">
        <v>76</v>
      </c>
      <c r="F1631" s="5" t="s">
        <v>82</v>
      </c>
      <c r="G1631" s="5" t="s">
        <v>82</v>
      </c>
      <c r="H1631" t="s">
        <v>31</v>
      </c>
      <c r="I1631" s="4">
        <v>5300</v>
      </c>
      <c r="J1631" s="5">
        <v>1</v>
      </c>
      <c r="K1631" s="4">
        <f t="shared" si="44"/>
        <v>5300</v>
      </c>
      <c r="L1631" s="4">
        <f t="shared" si="45"/>
        <v>1590</v>
      </c>
      <c r="M1631" s="3">
        <v>0.3</v>
      </c>
    </row>
    <row r="1632" spans="2:13" x14ac:dyDescent="0.25">
      <c r="B1632" t="s">
        <v>27</v>
      </c>
      <c r="C1632" s="1" t="s">
        <v>20</v>
      </c>
      <c r="D1632" s="2">
        <v>44969</v>
      </c>
      <c r="E1632" s="5" t="s">
        <v>76</v>
      </c>
      <c r="F1632" s="5" t="s">
        <v>82</v>
      </c>
      <c r="G1632" s="5" t="s">
        <v>82</v>
      </c>
      <c r="H1632" t="s">
        <v>35</v>
      </c>
      <c r="I1632" s="4">
        <v>4500</v>
      </c>
      <c r="J1632" s="5">
        <v>4</v>
      </c>
      <c r="K1632" s="4">
        <f t="shared" si="44"/>
        <v>18000</v>
      </c>
      <c r="L1632" s="4">
        <f t="shared" si="45"/>
        <v>4500</v>
      </c>
      <c r="M1632" s="3">
        <v>0.25</v>
      </c>
    </row>
    <row r="1633" spans="2:13" x14ac:dyDescent="0.25">
      <c r="B1633" t="s">
        <v>27</v>
      </c>
      <c r="C1633" s="1" t="s">
        <v>20</v>
      </c>
      <c r="D1633" s="2">
        <v>44969</v>
      </c>
      <c r="E1633" s="5" t="s">
        <v>76</v>
      </c>
      <c r="F1633" s="5" t="s">
        <v>82</v>
      </c>
      <c r="G1633" s="5" t="s">
        <v>82</v>
      </c>
      <c r="H1633" t="s">
        <v>32</v>
      </c>
      <c r="I1633" s="4">
        <v>3200</v>
      </c>
      <c r="J1633" s="5">
        <v>10</v>
      </c>
      <c r="K1633" s="4">
        <f t="shared" si="44"/>
        <v>32000</v>
      </c>
      <c r="L1633" s="4">
        <f t="shared" si="45"/>
        <v>6400</v>
      </c>
      <c r="M1633" s="3">
        <v>0.2</v>
      </c>
    </row>
    <row r="1634" spans="2:13" x14ac:dyDescent="0.25">
      <c r="B1634" t="s">
        <v>13</v>
      </c>
      <c r="C1634" s="1" t="s">
        <v>14</v>
      </c>
      <c r="D1634" s="2">
        <v>44976</v>
      </c>
      <c r="E1634" s="5" t="s">
        <v>76</v>
      </c>
      <c r="F1634" s="5" t="s">
        <v>82</v>
      </c>
      <c r="G1634" s="5" t="s">
        <v>82</v>
      </c>
      <c r="H1634" t="s">
        <v>19</v>
      </c>
      <c r="I1634" s="4">
        <v>500</v>
      </c>
      <c r="J1634" s="5">
        <v>5</v>
      </c>
      <c r="K1634" s="4">
        <f t="shared" si="44"/>
        <v>2500</v>
      </c>
      <c r="L1634" s="4">
        <f t="shared" si="45"/>
        <v>625</v>
      </c>
      <c r="M1634" s="3">
        <v>0.25</v>
      </c>
    </row>
    <row r="1635" spans="2:13" x14ac:dyDescent="0.25">
      <c r="B1635" t="s">
        <v>27</v>
      </c>
      <c r="C1635" s="1" t="s">
        <v>20</v>
      </c>
      <c r="D1635" s="2">
        <v>44976</v>
      </c>
      <c r="E1635" s="5" t="s">
        <v>76</v>
      </c>
      <c r="F1635" s="5" t="s">
        <v>82</v>
      </c>
      <c r="G1635" s="5" t="s">
        <v>82</v>
      </c>
      <c r="H1635" t="s">
        <v>25</v>
      </c>
      <c r="I1635" s="4">
        <v>300</v>
      </c>
      <c r="J1635" s="5">
        <v>10</v>
      </c>
      <c r="K1635" s="4">
        <f t="shared" si="44"/>
        <v>3000</v>
      </c>
      <c r="L1635" s="4">
        <f t="shared" si="45"/>
        <v>450</v>
      </c>
      <c r="M1635" s="3">
        <v>0.15</v>
      </c>
    </row>
    <row r="1636" spans="2:13" x14ac:dyDescent="0.25">
      <c r="B1636" t="s">
        <v>22</v>
      </c>
      <c r="C1636" s="1" t="s">
        <v>20</v>
      </c>
      <c r="D1636" s="2">
        <v>44976</v>
      </c>
      <c r="E1636" s="5" t="s">
        <v>76</v>
      </c>
      <c r="F1636" s="5" t="s">
        <v>82</v>
      </c>
      <c r="G1636" s="5" t="s">
        <v>82</v>
      </c>
      <c r="H1636" t="s">
        <v>32</v>
      </c>
      <c r="I1636" s="4">
        <v>3200</v>
      </c>
      <c r="J1636" s="5">
        <v>4</v>
      </c>
      <c r="K1636" s="4">
        <f t="shared" si="44"/>
        <v>12800</v>
      </c>
      <c r="L1636" s="4">
        <f t="shared" si="45"/>
        <v>2560</v>
      </c>
      <c r="M1636" s="3">
        <v>0.2</v>
      </c>
    </row>
    <row r="1637" spans="2:13" x14ac:dyDescent="0.25">
      <c r="B1637" t="s">
        <v>27</v>
      </c>
      <c r="C1637" s="1" t="s">
        <v>14</v>
      </c>
      <c r="D1637" s="2">
        <v>44976</v>
      </c>
      <c r="E1637" s="5" t="s">
        <v>76</v>
      </c>
      <c r="F1637" s="5" t="s">
        <v>82</v>
      </c>
      <c r="G1637" s="5" t="s">
        <v>82</v>
      </c>
      <c r="H1637" t="s">
        <v>29</v>
      </c>
      <c r="I1637" s="4">
        <v>5340</v>
      </c>
      <c r="J1637" s="5">
        <v>12</v>
      </c>
      <c r="K1637" s="4">
        <f t="shared" si="44"/>
        <v>64080</v>
      </c>
      <c r="L1637" s="4">
        <f t="shared" si="45"/>
        <v>19224</v>
      </c>
      <c r="M1637" s="3">
        <v>0.3</v>
      </c>
    </row>
    <row r="1638" spans="2:13" x14ac:dyDescent="0.25">
      <c r="B1638" t="s">
        <v>24</v>
      </c>
      <c r="C1638" s="1" t="s">
        <v>20</v>
      </c>
      <c r="D1638" s="2">
        <v>44983</v>
      </c>
      <c r="E1638" s="5" t="s">
        <v>76</v>
      </c>
      <c r="F1638" s="5" t="s">
        <v>82</v>
      </c>
      <c r="G1638" s="5" t="s">
        <v>82</v>
      </c>
      <c r="H1638" t="s">
        <v>25</v>
      </c>
      <c r="I1638" s="4">
        <v>300</v>
      </c>
      <c r="J1638" s="5">
        <v>4</v>
      </c>
      <c r="K1638" s="4">
        <f t="shared" si="44"/>
        <v>1200</v>
      </c>
      <c r="L1638" s="4">
        <f t="shared" si="45"/>
        <v>180</v>
      </c>
      <c r="M1638" s="3">
        <v>0.15</v>
      </c>
    </row>
    <row r="1639" spans="2:13" x14ac:dyDescent="0.25">
      <c r="B1639" t="s">
        <v>22</v>
      </c>
      <c r="C1639" s="1" t="s">
        <v>20</v>
      </c>
      <c r="D1639" s="2">
        <v>44983</v>
      </c>
      <c r="E1639" s="5" t="s">
        <v>76</v>
      </c>
      <c r="F1639" s="5" t="s">
        <v>82</v>
      </c>
      <c r="G1639" s="5" t="s">
        <v>82</v>
      </c>
      <c r="H1639" t="s">
        <v>33</v>
      </c>
      <c r="I1639" s="4">
        <v>4600</v>
      </c>
      <c r="J1639" s="5">
        <v>2</v>
      </c>
      <c r="K1639" s="4">
        <f t="shared" si="44"/>
        <v>9200</v>
      </c>
      <c r="L1639" s="4">
        <f t="shared" si="45"/>
        <v>2300</v>
      </c>
      <c r="M1639" s="3">
        <v>0.25</v>
      </c>
    </row>
    <row r="1640" spans="2:13" x14ac:dyDescent="0.25">
      <c r="B1640" t="s">
        <v>24</v>
      </c>
      <c r="C1640" s="1" t="s">
        <v>14</v>
      </c>
      <c r="D1640" s="2">
        <v>44983</v>
      </c>
      <c r="E1640" s="5" t="s">
        <v>76</v>
      </c>
      <c r="F1640" s="5" t="s">
        <v>82</v>
      </c>
      <c r="G1640" s="5" t="s">
        <v>82</v>
      </c>
      <c r="H1640" t="s">
        <v>35</v>
      </c>
      <c r="I1640" s="4">
        <v>4500</v>
      </c>
      <c r="J1640" s="5">
        <v>3</v>
      </c>
      <c r="K1640" s="4">
        <f t="shared" si="44"/>
        <v>13500</v>
      </c>
      <c r="L1640" s="4">
        <f t="shared" si="45"/>
        <v>3375</v>
      </c>
      <c r="M1640" s="3">
        <v>0.25</v>
      </c>
    </row>
    <row r="1641" spans="2:13" x14ac:dyDescent="0.25">
      <c r="B1641" t="s">
        <v>13</v>
      </c>
      <c r="C1641" s="1" t="s">
        <v>20</v>
      </c>
      <c r="D1641" s="2">
        <v>44983</v>
      </c>
      <c r="E1641" s="5" t="s">
        <v>76</v>
      </c>
      <c r="F1641" s="5" t="s">
        <v>82</v>
      </c>
      <c r="G1641" s="5" t="s">
        <v>82</v>
      </c>
      <c r="H1641" t="s">
        <v>33</v>
      </c>
      <c r="I1641" s="4">
        <v>4600</v>
      </c>
      <c r="J1641" s="5">
        <v>4</v>
      </c>
      <c r="K1641" s="4">
        <f t="shared" si="44"/>
        <v>18400</v>
      </c>
      <c r="L1641" s="4">
        <f t="shared" si="45"/>
        <v>4600</v>
      </c>
      <c r="M1641" s="3">
        <v>0.25</v>
      </c>
    </row>
    <row r="1642" spans="2:13" x14ac:dyDescent="0.25">
      <c r="B1642" t="s">
        <v>27</v>
      </c>
      <c r="C1642" s="1" t="s">
        <v>14</v>
      </c>
      <c r="D1642" s="2">
        <v>44990</v>
      </c>
      <c r="E1642" s="5" t="s">
        <v>76</v>
      </c>
      <c r="F1642" s="5" t="s">
        <v>82</v>
      </c>
      <c r="G1642" s="5" t="s">
        <v>82</v>
      </c>
      <c r="H1642" t="s">
        <v>25</v>
      </c>
      <c r="I1642" s="4">
        <v>300</v>
      </c>
      <c r="J1642" s="5">
        <v>10</v>
      </c>
      <c r="K1642" s="4">
        <f t="shared" si="44"/>
        <v>3000</v>
      </c>
      <c r="L1642" s="4">
        <f t="shared" si="45"/>
        <v>450</v>
      </c>
      <c r="M1642" s="3">
        <v>0.15</v>
      </c>
    </row>
    <row r="1643" spans="2:13" x14ac:dyDescent="0.25">
      <c r="B1643" t="s">
        <v>13</v>
      </c>
      <c r="C1643" s="1" t="s">
        <v>20</v>
      </c>
      <c r="D1643" s="2">
        <v>44990</v>
      </c>
      <c r="E1643" s="5" t="s">
        <v>76</v>
      </c>
      <c r="F1643" s="5" t="s">
        <v>82</v>
      </c>
      <c r="G1643" s="5" t="s">
        <v>82</v>
      </c>
      <c r="H1643" t="s">
        <v>31</v>
      </c>
      <c r="I1643" s="4">
        <v>5300</v>
      </c>
      <c r="J1643" s="5">
        <v>2</v>
      </c>
      <c r="K1643" s="4">
        <f t="shared" si="44"/>
        <v>10600</v>
      </c>
      <c r="L1643" s="4">
        <f t="shared" si="45"/>
        <v>3180</v>
      </c>
      <c r="M1643" s="3">
        <v>0.3</v>
      </c>
    </row>
    <row r="1644" spans="2:13" x14ac:dyDescent="0.25">
      <c r="B1644" t="s">
        <v>13</v>
      </c>
      <c r="C1644" s="1" t="s">
        <v>20</v>
      </c>
      <c r="D1644" s="2">
        <v>44990</v>
      </c>
      <c r="E1644" s="5" t="s">
        <v>76</v>
      </c>
      <c r="F1644" s="5" t="s">
        <v>82</v>
      </c>
      <c r="G1644" s="5" t="s">
        <v>82</v>
      </c>
      <c r="H1644" t="s">
        <v>30</v>
      </c>
      <c r="I1644" s="4">
        <v>3400</v>
      </c>
      <c r="J1644" s="5">
        <v>12</v>
      </c>
      <c r="K1644" s="4">
        <f t="shared" si="44"/>
        <v>40800</v>
      </c>
      <c r="L1644" s="4">
        <f t="shared" si="45"/>
        <v>14280</v>
      </c>
      <c r="M1644" s="3">
        <v>0.35</v>
      </c>
    </row>
    <row r="1645" spans="2:13" x14ac:dyDescent="0.25">
      <c r="B1645" t="s">
        <v>27</v>
      </c>
      <c r="C1645" s="1" t="s">
        <v>14</v>
      </c>
      <c r="D1645" s="2">
        <v>44990</v>
      </c>
      <c r="E1645" s="5" t="s">
        <v>76</v>
      </c>
      <c r="F1645" s="5" t="s">
        <v>82</v>
      </c>
      <c r="G1645" s="5" t="s">
        <v>82</v>
      </c>
      <c r="H1645" t="s">
        <v>35</v>
      </c>
      <c r="I1645" s="4">
        <v>4500</v>
      </c>
      <c r="J1645" s="5">
        <v>12</v>
      </c>
      <c r="K1645" s="4">
        <f t="shared" si="44"/>
        <v>54000</v>
      </c>
      <c r="L1645" s="4">
        <f t="shared" si="45"/>
        <v>13500</v>
      </c>
      <c r="M1645" s="3">
        <v>0.25</v>
      </c>
    </row>
    <row r="1646" spans="2:13" x14ac:dyDescent="0.25">
      <c r="B1646" t="s">
        <v>13</v>
      </c>
      <c r="C1646" s="1" t="s">
        <v>14</v>
      </c>
      <c r="D1646" s="2">
        <v>44997</v>
      </c>
      <c r="E1646" s="5" t="s">
        <v>76</v>
      </c>
      <c r="F1646" s="5" t="s">
        <v>82</v>
      </c>
      <c r="G1646" s="5" t="s">
        <v>82</v>
      </c>
      <c r="H1646" t="s">
        <v>31</v>
      </c>
      <c r="I1646" s="4">
        <v>5300</v>
      </c>
      <c r="J1646" s="5">
        <v>2</v>
      </c>
      <c r="K1646" s="4">
        <f t="shared" si="44"/>
        <v>10600</v>
      </c>
      <c r="L1646" s="4">
        <f t="shared" si="45"/>
        <v>3180</v>
      </c>
      <c r="M1646" s="3">
        <v>0.3</v>
      </c>
    </row>
    <row r="1647" spans="2:13" x14ac:dyDescent="0.25">
      <c r="B1647" t="s">
        <v>27</v>
      </c>
      <c r="C1647" s="1" t="s">
        <v>20</v>
      </c>
      <c r="D1647" s="2">
        <v>44997</v>
      </c>
      <c r="E1647" s="5" t="s">
        <v>76</v>
      </c>
      <c r="F1647" s="5" t="s">
        <v>82</v>
      </c>
      <c r="G1647" s="5" t="s">
        <v>82</v>
      </c>
      <c r="H1647" t="s">
        <v>21</v>
      </c>
      <c r="I1647" s="4">
        <v>1200</v>
      </c>
      <c r="J1647" s="5">
        <v>11</v>
      </c>
      <c r="K1647" s="4">
        <f t="shared" si="44"/>
        <v>13200</v>
      </c>
      <c r="L1647" s="4">
        <f t="shared" si="45"/>
        <v>3960</v>
      </c>
      <c r="M1647" s="3">
        <v>0.3</v>
      </c>
    </row>
    <row r="1648" spans="2:13" x14ac:dyDescent="0.25">
      <c r="B1648" t="s">
        <v>13</v>
      </c>
      <c r="C1648" s="1" t="s">
        <v>14</v>
      </c>
      <c r="D1648" s="2">
        <v>44997</v>
      </c>
      <c r="E1648" s="5" t="s">
        <v>76</v>
      </c>
      <c r="F1648" s="5" t="s">
        <v>82</v>
      </c>
      <c r="G1648" s="5" t="s">
        <v>82</v>
      </c>
      <c r="H1648" t="s">
        <v>33</v>
      </c>
      <c r="I1648" s="4">
        <v>4600</v>
      </c>
      <c r="J1648" s="5">
        <v>5</v>
      </c>
      <c r="K1648" s="4">
        <f t="shared" si="44"/>
        <v>23000</v>
      </c>
      <c r="L1648" s="4">
        <f t="shared" si="45"/>
        <v>5750</v>
      </c>
      <c r="M1648" s="3">
        <v>0.25</v>
      </c>
    </row>
    <row r="1649" spans="2:13" x14ac:dyDescent="0.25">
      <c r="B1649" t="s">
        <v>13</v>
      </c>
      <c r="C1649" s="1" t="s">
        <v>20</v>
      </c>
      <c r="D1649" s="2">
        <v>44997</v>
      </c>
      <c r="E1649" s="5" t="s">
        <v>76</v>
      </c>
      <c r="F1649" s="5" t="s">
        <v>82</v>
      </c>
      <c r="G1649" s="5" t="s">
        <v>82</v>
      </c>
      <c r="H1649" t="s">
        <v>30</v>
      </c>
      <c r="I1649" s="4">
        <v>3400</v>
      </c>
      <c r="J1649" s="5">
        <v>11</v>
      </c>
      <c r="K1649" s="4">
        <f t="shared" si="44"/>
        <v>37400</v>
      </c>
      <c r="L1649" s="4">
        <f t="shared" si="45"/>
        <v>13090</v>
      </c>
      <c r="M1649" s="3">
        <v>0.35</v>
      </c>
    </row>
    <row r="1650" spans="2:13" x14ac:dyDescent="0.25">
      <c r="B1650" t="s">
        <v>24</v>
      </c>
      <c r="C1650" s="1" t="s">
        <v>14</v>
      </c>
      <c r="D1650" s="2">
        <v>45004</v>
      </c>
      <c r="E1650" s="5" t="s">
        <v>76</v>
      </c>
      <c r="F1650" s="5" t="s">
        <v>82</v>
      </c>
      <c r="G1650" s="5" t="s">
        <v>82</v>
      </c>
      <c r="H1650" t="s">
        <v>32</v>
      </c>
      <c r="I1650" s="4">
        <v>3200</v>
      </c>
      <c r="J1650" s="5">
        <v>2</v>
      </c>
      <c r="K1650" s="4">
        <f t="shared" si="44"/>
        <v>6400</v>
      </c>
      <c r="L1650" s="4">
        <f t="shared" si="45"/>
        <v>1280</v>
      </c>
      <c r="M1650" s="3">
        <v>0.2</v>
      </c>
    </row>
    <row r="1651" spans="2:13" x14ac:dyDescent="0.25">
      <c r="B1651" t="s">
        <v>13</v>
      </c>
      <c r="C1651" s="1" t="s">
        <v>20</v>
      </c>
      <c r="D1651" s="2">
        <v>45004</v>
      </c>
      <c r="E1651" s="5" t="s">
        <v>76</v>
      </c>
      <c r="F1651" s="5" t="s">
        <v>82</v>
      </c>
      <c r="G1651" s="5" t="s">
        <v>82</v>
      </c>
      <c r="H1651" t="s">
        <v>21</v>
      </c>
      <c r="I1651" s="4">
        <v>1200</v>
      </c>
      <c r="J1651" s="5">
        <v>8</v>
      </c>
      <c r="K1651" s="4">
        <f t="shared" si="44"/>
        <v>9600</v>
      </c>
      <c r="L1651" s="4">
        <f t="shared" si="45"/>
        <v>2880</v>
      </c>
      <c r="M1651" s="3">
        <v>0.3</v>
      </c>
    </row>
    <row r="1652" spans="2:13" x14ac:dyDescent="0.25">
      <c r="B1652" t="s">
        <v>13</v>
      </c>
      <c r="C1652" s="1" t="s">
        <v>20</v>
      </c>
      <c r="D1652" s="2">
        <v>45004</v>
      </c>
      <c r="E1652" s="5" t="s">
        <v>76</v>
      </c>
      <c r="F1652" s="5" t="s">
        <v>82</v>
      </c>
      <c r="G1652" s="5" t="s">
        <v>82</v>
      </c>
      <c r="H1652" t="s">
        <v>28</v>
      </c>
      <c r="I1652" s="4">
        <v>1500</v>
      </c>
      <c r="J1652" s="5">
        <v>8</v>
      </c>
      <c r="K1652" s="4">
        <f t="shared" si="44"/>
        <v>12000</v>
      </c>
      <c r="L1652" s="4">
        <f t="shared" si="45"/>
        <v>4800</v>
      </c>
      <c r="M1652" s="3">
        <v>0.4</v>
      </c>
    </row>
    <row r="1653" spans="2:13" x14ac:dyDescent="0.25">
      <c r="B1653" t="s">
        <v>13</v>
      </c>
      <c r="C1653" s="1" t="s">
        <v>20</v>
      </c>
      <c r="D1653" s="2">
        <v>45004</v>
      </c>
      <c r="E1653" s="5" t="s">
        <v>76</v>
      </c>
      <c r="F1653" s="5" t="s">
        <v>82</v>
      </c>
      <c r="G1653" s="5" t="s">
        <v>82</v>
      </c>
      <c r="H1653" t="s">
        <v>18</v>
      </c>
      <c r="I1653" s="4">
        <v>8902</v>
      </c>
      <c r="J1653" s="5">
        <v>3</v>
      </c>
      <c r="K1653" s="4">
        <f t="shared" si="44"/>
        <v>26706</v>
      </c>
      <c r="L1653" s="4">
        <f t="shared" si="45"/>
        <v>9347.0999999999985</v>
      </c>
      <c r="M1653" s="3">
        <v>0.35</v>
      </c>
    </row>
    <row r="1654" spans="2:13" x14ac:dyDescent="0.25">
      <c r="B1654" t="s">
        <v>13</v>
      </c>
      <c r="C1654" s="1" t="s">
        <v>20</v>
      </c>
      <c r="D1654" s="2">
        <v>45011</v>
      </c>
      <c r="E1654" s="5" t="s">
        <v>76</v>
      </c>
      <c r="F1654" s="5" t="s">
        <v>82</v>
      </c>
      <c r="G1654" s="5" t="s">
        <v>82</v>
      </c>
      <c r="H1654" t="s">
        <v>25</v>
      </c>
      <c r="I1654" s="4">
        <v>300</v>
      </c>
      <c r="J1654" s="5">
        <v>10</v>
      </c>
      <c r="K1654" s="4">
        <f t="shared" si="44"/>
        <v>3000</v>
      </c>
      <c r="L1654" s="4">
        <f t="shared" si="45"/>
        <v>450</v>
      </c>
      <c r="M1654" s="3">
        <v>0.15</v>
      </c>
    </row>
    <row r="1655" spans="2:13" x14ac:dyDescent="0.25">
      <c r="B1655" t="s">
        <v>34</v>
      </c>
      <c r="C1655" s="1" t="s">
        <v>14</v>
      </c>
      <c r="D1655" s="2">
        <v>45011</v>
      </c>
      <c r="E1655" s="5" t="s">
        <v>76</v>
      </c>
      <c r="F1655" s="5" t="s">
        <v>82</v>
      </c>
      <c r="G1655" s="5" t="s">
        <v>82</v>
      </c>
      <c r="H1655" t="s">
        <v>28</v>
      </c>
      <c r="I1655" s="4">
        <v>1500</v>
      </c>
      <c r="J1655" s="5">
        <v>8</v>
      </c>
      <c r="K1655" s="4">
        <f t="shared" si="44"/>
        <v>12000</v>
      </c>
      <c r="L1655" s="4">
        <f t="shared" si="45"/>
        <v>4800</v>
      </c>
      <c r="M1655" s="3">
        <v>0.4</v>
      </c>
    </row>
    <row r="1656" spans="2:13" x14ac:dyDescent="0.25">
      <c r="B1656" t="s">
        <v>13</v>
      </c>
      <c r="C1656" s="1" t="s">
        <v>20</v>
      </c>
      <c r="D1656" s="2">
        <v>45011</v>
      </c>
      <c r="E1656" s="5" t="s">
        <v>76</v>
      </c>
      <c r="F1656" s="5" t="s">
        <v>82</v>
      </c>
      <c r="G1656" s="5" t="s">
        <v>82</v>
      </c>
      <c r="H1656" t="s">
        <v>33</v>
      </c>
      <c r="I1656" s="4">
        <v>4600</v>
      </c>
      <c r="J1656" s="5">
        <v>8</v>
      </c>
      <c r="K1656" s="4">
        <f t="shared" si="44"/>
        <v>36800</v>
      </c>
      <c r="L1656" s="4">
        <f t="shared" si="45"/>
        <v>9200</v>
      </c>
      <c r="M1656" s="3">
        <v>0.25</v>
      </c>
    </row>
    <row r="1657" spans="2:13" x14ac:dyDescent="0.25">
      <c r="B1657" t="s">
        <v>27</v>
      </c>
      <c r="C1657" s="1" t="s">
        <v>20</v>
      </c>
      <c r="D1657" s="2">
        <v>45011</v>
      </c>
      <c r="E1657" s="5" t="s">
        <v>76</v>
      </c>
      <c r="F1657" s="5" t="s">
        <v>82</v>
      </c>
      <c r="G1657" s="5" t="s">
        <v>82</v>
      </c>
      <c r="H1657" t="s">
        <v>18</v>
      </c>
      <c r="I1657" s="4">
        <v>8902</v>
      </c>
      <c r="J1657" s="5">
        <v>7</v>
      </c>
      <c r="K1657" s="4">
        <f t="shared" si="44"/>
        <v>62314</v>
      </c>
      <c r="L1657" s="4">
        <f t="shared" si="45"/>
        <v>21809.899999999998</v>
      </c>
      <c r="M1657" s="3">
        <v>0.35</v>
      </c>
    </row>
    <row r="1658" spans="2:13" x14ac:dyDescent="0.25">
      <c r="B1658" t="s">
        <v>27</v>
      </c>
      <c r="C1658" s="1" t="s">
        <v>14</v>
      </c>
      <c r="D1658" s="2">
        <v>45018</v>
      </c>
      <c r="E1658" s="5" t="s">
        <v>76</v>
      </c>
      <c r="F1658" s="5" t="s">
        <v>82</v>
      </c>
      <c r="G1658" s="5" t="s">
        <v>82</v>
      </c>
      <c r="H1658" t="s">
        <v>19</v>
      </c>
      <c r="I1658" s="4">
        <v>500</v>
      </c>
      <c r="J1658" s="5">
        <v>2</v>
      </c>
      <c r="K1658" s="4">
        <f t="shared" si="44"/>
        <v>1000</v>
      </c>
      <c r="L1658" s="4">
        <f t="shared" si="45"/>
        <v>250</v>
      </c>
      <c r="M1658" s="3">
        <v>0.25</v>
      </c>
    </row>
    <row r="1659" spans="2:13" x14ac:dyDescent="0.25">
      <c r="B1659" t="s">
        <v>27</v>
      </c>
      <c r="C1659" s="1" t="s">
        <v>20</v>
      </c>
      <c r="D1659" s="2">
        <v>45018</v>
      </c>
      <c r="E1659" s="5" t="s">
        <v>76</v>
      </c>
      <c r="F1659" s="5" t="s">
        <v>82</v>
      </c>
      <c r="G1659" s="5" t="s">
        <v>82</v>
      </c>
      <c r="H1659" t="s">
        <v>28</v>
      </c>
      <c r="I1659" s="4">
        <v>1500</v>
      </c>
      <c r="J1659" s="5">
        <v>7</v>
      </c>
      <c r="K1659" s="4">
        <f t="shared" si="44"/>
        <v>10500</v>
      </c>
      <c r="L1659" s="4">
        <f t="shared" si="45"/>
        <v>4200</v>
      </c>
      <c r="M1659" s="3">
        <v>0.4</v>
      </c>
    </row>
    <row r="1660" spans="2:13" x14ac:dyDescent="0.25">
      <c r="B1660" t="s">
        <v>27</v>
      </c>
      <c r="C1660" s="1" t="s">
        <v>20</v>
      </c>
      <c r="D1660" s="2">
        <v>45018</v>
      </c>
      <c r="E1660" s="5" t="s">
        <v>76</v>
      </c>
      <c r="F1660" s="5" t="s">
        <v>82</v>
      </c>
      <c r="G1660" s="5" t="s">
        <v>82</v>
      </c>
      <c r="H1660" t="s">
        <v>29</v>
      </c>
      <c r="I1660" s="4">
        <v>5340</v>
      </c>
      <c r="J1660" s="5">
        <v>4</v>
      </c>
      <c r="K1660" s="4">
        <f t="shared" si="44"/>
        <v>21360</v>
      </c>
      <c r="L1660" s="4">
        <f t="shared" si="45"/>
        <v>6408</v>
      </c>
      <c r="M1660" s="3">
        <v>0.3</v>
      </c>
    </row>
    <row r="1661" spans="2:13" x14ac:dyDescent="0.25">
      <c r="B1661" t="s">
        <v>13</v>
      </c>
      <c r="C1661" s="1" t="s">
        <v>20</v>
      </c>
      <c r="D1661" s="2">
        <v>45018</v>
      </c>
      <c r="E1661" s="5" t="s">
        <v>76</v>
      </c>
      <c r="F1661" s="5" t="s">
        <v>82</v>
      </c>
      <c r="G1661" s="5" t="s">
        <v>82</v>
      </c>
      <c r="H1661" t="s">
        <v>32</v>
      </c>
      <c r="I1661" s="4">
        <v>3200</v>
      </c>
      <c r="J1661" s="5">
        <v>7</v>
      </c>
      <c r="K1661" s="4">
        <f t="shared" si="44"/>
        <v>22400</v>
      </c>
      <c r="L1661" s="4">
        <f t="shared" si="45"/>
        <v>4480</v>
      </c>
      <c r="M1661" s="3">
        <v>0.2</v>
      </c>
    </row>
    <row r="1662" spans="2:13" x14ac:dyDescent="0.25">
      <c r="B1662" t="s">
        <v>13</v>
      </c>
      <c r="C1662" s="1" t="s">
        <v>20</v>
      </c>
      <c r="D1662" s="2">
        <v>45025</v>
      </c>
      <c r="E1662" s="5" t="s">
        <v>76</v>
      </c>
      <c r="F1662" s="5" t="s">
        <v>82</v>
      </c>
      <c r="G1662" s="5" t="s">
        <v>82</v>
      </c>
      <c r="H1662" t="s">
        <v>19</v>
      </c>
      <c r="I1662" s="4">
        <v>500</v>
      </c>
      <c r="J1662" s="5">
        <v>11</v>
      </c>
      <c r="K1662" s="4">
        <f t="shared" si="44"/>
        <v>5500</v>
      </c>
      <c r="L1662" s="4">
        <f t="shared" si="45"/>
        <v>1375</v>
      </c>
      <c r="M1662" s="3">
        <v>0.25</v>
      </c>
    </row>
    <row r="1663" spans="2:13" x14ac:dyDescent="0.25">
      <c r="B1663" t="s">
        <v>27</v>
      </c>
      <c r="C1663" s="1" t="s">
        <v>20</v>
      </c>
      <c r="D1663" s="2">
        <v>45025</v>
      </c>
      <c r="E1663" s="5" t="s">
        <v>76</v>
      </c>
      <c r="F1663" s="5" t="s">
        <v>82</v>
      </c>
      <c r="G1663" s="5" t="s">
        <v>82</v>
      </c>
      <c r="H1663" t="s">
        <v>30</v>
      </c>
      <c r="I1663" s="4">
        <v>3400</v>
      </c>
      <c r="J1663" s="5">
        <v>3</v>
      </c>
      <c r="K1663" s="4">
        <f t="shared" si="44"/>
        <v>10200</v>
      </c>
      <c r="L1663" s="4">
        <f t="shared" si="45"/>
        <v>3570</v>
      </c>
      <c r="M1663" s="3">
        <v>0.35</v>
      </c>
    </row>
    <row r="1664" spans="2:13" x14ac:dyDescent="0.25">
      <c r="B1664" t="s">
        <v>27</v>
      </c>
      <c r="C1664" s="1" t="s">
        <v>20</v>
      </c>
      <c r="D1664" s="2">
        <v>45025</v>
      </c>
      <c r="E1664" s="5" t="s">
        <v>76</v>
      </c>
      <c r="F1664" s="5" t="s">
        <v>82</v>
      </c>
      <c r="G1664" s="5" t="s">
        <v>82</v>
      </c>
      <c r="H1664" t="s">
        <v>30</v>
      </c>
      <c r="I1664" s="4">
        <v>3400</v>
      </c>
      <c r="J1664" s="5">
        <v>5</v>
      </c>
      <c r="K1664" s="4">
        <f t="shared" si="44"/>
        <v>17000</v>
      </c>
      <c r="L1664" s="4">
        <f t="shared" si="45"/>
        <v>5950</v>
      </c>
      <c r="M1664" s="3">
        <v>0.35</v>
      </c>
    </row>
    <row r="1665" spans="2:13" x14ac:dyDescent="0.25">
      <c r="B1665" t="s">
        <v>24</v>
      </c>
      <c r="C1665" s="1" t="s">
        <v>14</v>
      </c>
      <c r="D1665" s="2">
        <v>45025</v>
      </c>
      <c r="E1665" s="5" t="s">
        <v>76</v>
      </c>
      <c r="F1665" s="5" t="s">
        <v>82</v>
      </c>
      <c r="G1665" s="5" t="s">
        <v>82</v>
      </c>
      <c r="H1665" t="s">
        <v>23</v>
      </c>
      <c r="I1665" s="4">
        <v>5130</v>
      </c>
      <c r="J1665" s="5">
        <v>11</v>
      </c>
      <c r="K1665" s="4">
        <f t="shared" si="44"/>
        <v>56430</v>
      </c>
      <c r="L1665" s="4">
        <f t="shared" si="45"/>
        <v>22572</v>
      </c>
      <c r="M1665" s="3">
        <v>0.4</v>
      </c>
    </row>
    <row r="1666" spans="2:13" x14ac:dyDescent="0.25">
      <c r="B1666" t="s">
        <v>34</v>
      </c>
      <c r="C1666" s="1" t="s">
        <v>20</v>
      </c>
      <c r="D1666" s="2">
        <v>45032</v>
      </c>
      <c r="E1666" s="5" t="s">
        <v>76</v>
      </c>
      <c r="F1666" s="5" t="s">
        <v>82</v>
      </c>
      <c r="G1666" s="5" t="s">
        <v>82</v>
      </c>
      <c r="H1666" t="s">
        <v>28</v>
      </c>
      <c r="I1666" s="4">
        <v>1500</v>
      </c>
      <c r="J1666" s="5">
        <v>8</v>
      </c>
      <c r="K1666" s="4">
        <f t="shared" si="44"/>
        <v>12000</v>
      </c>
      <c r="L1666" s="4">
        <f t="shared" si="45"/>
        <v>4800</v>
      </c>
      <c r="M1666" s="3">
        <v>0.4</v>
      </c>
    </row>
    <row r="1667" spans="2:13" x14ac:dyDescent="0.25">
      <c r="B1667" t="s">
        <v>13</v>
      </c>
      <c r="C1667" s="1" t="s">
        <v>14</v>
      </c>
      <c r="D1667" s="2">
        <v>45032</v>
      </c>
      <c r="E1667" s="5" t="s">
        <v>76</v>
      </c>
      <c r="F1667" s="5" t="s">
        <v>82</v>
      </c>
      <c r="G1667" s="5" t="s">
        <v>82</v>
      </c>
      <c r="H1667" t="s">
        <v>31</v>
      </c>
      <c r="I1667" s="4">
        <v>5300</v>
      </c>
      <c r="J1667" s="5">
        <v>5</v>
      </c>
      <c r="K1667" s="4">
        <f t="shared" si="44"/>
        <v>26500</v>
      </c>
      <c r="L1667" s="4">
        <f t="shared" si="45"/>
        <v>7950</v>
      </c>
      <c r="M1667" s="3">
        <v>0.3</v>
      </c>
    </row>
    <row r="1668" spans="2:13" x14ac:dyDescent="0.25">
      <c r="B1668" t="s">
        <v>27</v>
      </c>
      <c r="C1668" s="1" t="s">
        <v>20</v>
      </c>
      <c r="D1668" s="2">
        <v>45032</v>
      </c>
      <c r="E1668" s="5" t="s">
        <v>76</v>
      </c>
      <c r="F1668" s="5" t="s">
        <v>82</v>
      </c>
      <c r="G1668" s="5" t="s">
        <v>82</v>
      </c>
      <c r="H1668" t="s">
        <v>30</v>
      </c>
      <c r="I1668" s="4">
        <v>3400</v>
      </c>
      <c r="J1668" s="5">
        <v>9</v>
      </c>
      <c r="K1668" s="4">
        <f t="shared" si="44"/>
        <v>30600</v>
      </c>
      <c r="L1668" s="4">
        <f t="shared" si="45"/>
        <v>10710</v>
      </c>
      <c r="M1668" s="3">
        <v>0.35</v>
      </c>
    </row>
    <row r="1669" spans="2:13" x14ac:dyDescent="0.25">
      <c r="B1669" t="s">
        <v>27</v>
      </c>
      <c r="C1669" s="1" t="s">
        <v>20</v>
      </c>
      <c r="D1669" s="2">
        <v>45032</v>
      </c>
      <c r="E1669" s="5" t="s">
        <v>76</v>
      </c>
      <c r="F1669" s="5" t="s">
        <v>82</v>
      </c>
      <c r="G1669" s="5" t="s">
        <v>82</v>
      </c>
      <c r="H1669" t="s">
        <v>31</v>
      </c>
      <c r="I1669" s="4">
        <v>5300</v>
      </c>
      <c r="J1669" s="5">
        <v>7</v>
      </c>
      <c r="K1669" s="4">
        <f t="shared" si="44"/>
        <v>37100</v>
      </c>
      <c r="L1669" s="4">
        <f t="shared" si="45"/>
        <v>11130</v>
      </c>
      <c r="M1669" s="3">
        <v>0.3</v>
      </c>
    </row>
    <row r="1670" spans="2:13" x14ac:dyDescent="0.25">
      <c r="B1670" t="s">
        <v>24</v>
      </c>
      <c r="C1670" s="1" t="s">
        <v>14</v>
      </c>
      <c r="D1670" s="2">
        <v>45039</v>
      </c>
      <c r="E1670" s="5" t="s">
        <v>76</v>
      </c>
      <c r="F1670" s="5" t="s">
        <v>82</v>
      </c>
      <c r="G1670" s="5" t="s">
        <v>82</v>
      </c>
      <c r="H1670" t="s">
        <v>18</v>
      </c>
      <c r="I1670" s="4">
        <v>8902</v>
      </c>
      <c r="J1670" s="5">
        <v>1</v>
      </c>
      <c r="K1670" s="4">
        <f t="shared" si="44"/>
        <v>8902</v>
      </c>
      <c r="L1670" s="4">
        <f t="shared" si="45"/>
        <v>3115.7</v>
      </c>
      <c r="M1670" s="3">
        <v>0.35</v>
      </c>
    </row>
    <row r="1671" spans="2:13" x14ac:dyDescent="0.25">
      <c r="B1671" t="s">
        <v>27</v>
      </c>
      <c r="C1671" s="1" t="s">
        <v>20</v>
      </c>
      <c r="D1671" s="2">
        <v>45039</v>
      </c>
      <c r="E1671" s="5" t="s">
        <v>76</v>
      </c>
      <c r="F1671" s="5" t="s">
        <v>82</v>
      </c>
      <c r="G1671" s="5" t="s">
        <v>82</v>
      </c>
      <c r="H1671" t="s">
        <v>35</v>
      </c>
      <c r="I1671" s="4">
        <v>4500</v>
      </c>
      <c r="J1671" s="5">
        <v>5</v>
      </c>
      <c r="K1671" s="4">
        <f t="shared" si="44"/>
        <v>22500</v>
      </c>
      <c r="L1671" s="4">
        <f t="shared" si="45"/>
        <v>5625</v>
      </c>
      <c r="M1671" s="3">
        <v>0.25</v>
      </c>
    </row>
    <row r="1672" spans="2:13" x14ac:dyDescent="0.25">
      <c r="B1672" t="s">
        <v>27</v>
      </c>
      <c r="C1672" s="1" t="s">
        <v>20</v>
      </c>
      <c r="D1672" s="2">
        <v>45039</v>
      </c>
      <c r="E1672" s="5" t="s">
        <v>76</v>
      </c>
      <c r="F1672" s="5" t="s">
        <v>82</v>
      </c>
      <c r="G1672" s="5" t="s">
        <v>82</v>
      </c>
      <c r="H1672" t="s">
        <v>18</v>
      </c>
      <c r="I1672" s="4">
        <v>8902</v>
      </c>
      <c r="J1672" s="5">
        <v>7</v>
      </c>
      <c r="K1672" s="4">
        <f t="shared" si="44"/>
        <v>62314</v>
      </c>
      <c r="L1672" s="4">
        <f t="shared" si="45"/>
        <v>21809.899999999998</v>
      </c>
      <c r="M1672" s="3">
        <v>0.35</v>
      </c>
    </row>
    <row r="1673" spans="2:13" x14ac:dyDescent="0.25">
      <c r="B1673" t="s">
        <v>34</v>
      </c>
      <c r="C1673" s="1" t="s">
        <v>20</v>
      </c>
      <c r="D1673" s="2">
        <v>45039</v>
      </c>
      <c r="E1673" s="5" t="s">
        <v>76</v>
      </c>
      <c r="F1673" s="5" t="s">
        <v>82</v>
      </c>
      <c r="G1673" s="5" t="s">
        <v>82</v>
      </c>
      <c r="H1673" t="s">
        <v>18</v>
      </c>
      <c r="I1673" s="4">
        <v>8902</v>
      </c>
      <c r="J1673" s="5">
        <v>11</v>
      </c>
      <c r="K1673" s="4">
        <f t="shared" si="44"/>
        <v>97922</v>
      </c>
      <c r="L1673" s="4">
        <f t="shared" si="45"/>
        <v>34272.699999999997</v>
      </c>
      <c r="M1673" s="3">
        <v>0.35</v>
      </c>
    </row>
    <row r="1674" spans="2:13" x14ac:dyDescent="0.25">
      <c r="B1674" t="s">
        <v>13</v>
      </c>
      <c r="C1674" s="1" t="s">
        <v>20</v>
      </c>
      <c r="D1674" s="2">
        <v>45046</v>
      </c>
      <c r="E1674" s="5" t="s">
        <v>76</v>
      </c>
      <c r="F1674" s="5" t="s">
        <v>82</v>
      </c>
      <c r="G1674" s="5" t="s">
        <v>82</v>
      </c>
      <c r="H1674" t="s">
        <v>30</v>
      </c>
      <c r="I1674" s="4">
        <v>3400</v>
      </c>
      <c r="J1674" s="5">
        <v>2</v>
      </c>
      <c r="K1674" s="4">
        <f t="shared" si="44"/>
        <v>6800</v>
      </c>
      <c r="L1674" s="4">
        <f t="shared" si="45"/>
        <v>2380</v>
      </c>
      <c r="M1674" s="3">
        <v>0.35</v>
      </c>
    </row>
    <row r="1675" spans="2:13" x14ac:dyDescent="0.25">
      <c r="B1675" t="s">
        <v>22</v>
      </c>
      <c r="C1675" s="1" t="s">
        <v>14</v>
      </c>
      <c r="D1675" s="2">
        <v>45046</v>
      </c>
      <c r="E1675" s="5" t="s">
        <v>76</v>
      </c>
      <c r="F1675" s="5" t="s">
        <v>82</v>
      </c>
      <c r="G1675" s="5" t="s">
        <v>82</v>
      </c>
      <c r="H1675" t="s">
        <v>18</v>
      </c>
      <c r="I1675" s="4">
        <v>8902</v>
      </c>
      <c r="J1675" s="5">
        <v>1</v>
      </c>
      <c r="K1675" s="4">
        <f t="shared" si="44"/>
        <v>8902</v>
      </c>
      <c r="L1675" s="4">
        <f t="shared" si="45"/>
        <v>3115.7</v>
      </c>
      <c r="M1675" s="3">
        <v>0.35</v>
      </c>
    </row>
    <row r="1676" spans="2:13" x14ac:dyDescent="0.25">
      <c r="B1676" t="s">
        <v>13</v>
      </c>
      <c r="C1676" s="1" t="s">
        <v>14</v>
      </c>
      <c r="D1676" s="2">
        <v>45046</v>
      </c>
      <c r="E1676" s="5" t="s">
        <v>76</v>
      </c>
      <c r="F1676" s="5" t="s">
        <v>82</v>
      </c>
      <c r="G1676" s="5" t="s">
        <v>82</v>
      </c>
      <c r="H1676" t="s">
        <v>33</v>
      </c>
      <c r="I1676" s="4">
        <v>4600</v>
      </c>
      <c r="J1676" s="5">
        <v>10</v>
      </c>
      <c r="K1676" s="4">
        <f t="shared" si="44"/>
        <v>46000</v>
      </c>
      <c r="L1676" s="4">
        <f t="shared" si="45"/>
        <v>11500</v>
      </c>
      <c r="M1676" s="3">
        <v>0.25</v>
      </c>
    </row>
    <row r="1677" spans="2:13" x14ac:dyDescent="0.25">
      <c r="B1677" t="s">
        <v>27</v>
      </c>
      <c r="C1677" s="1" t="s">
        <v>20</v>
      </c>
      <c r="D1677" s="2">
        <v>45046</v>
      </c>
      <c r="E1677" s="5" t="s">
        <v>76</v>
      </c>
      <c r="F1677" s="5" t="s">
        <v>82</v>
      </c>
      <c r="G1677" s="5" t="s">
        <v>82</v>
      </c>
      <c r="H1677" t="s">
        <v>35</v>
      </c>
      <c r="I1677" s="4">
        <v>4500</v>
      </c>
      <c r="J1677" s="5">
        <v>11</v>
      </c>
      <c r="K1677" s="4">
        <f t="shared" si="44"/>
        <v>49500</v>
      </c>
      <c r="L1677" s="4">
        <f t="shared" si="45"/>
        <v>12375</v>
      </c>
      <c r="M1677" s="3">
        <v>0.25</v>
      </c>
    </row>
    <row r="1678" spans="2:13" x14ac:dyDescent="0.25">
      <c r="B1678" t="s">
        <v>13</v>
      </c>
      <c r="C1678" s="1" t="s">
        <v>20</v>
      </c>
      <c r="D1678" s="2">
        <v>45053</v>
      </c>
      <c r="E1678" s="5" t="s">
        <v>76</v>
      </c>
      <c r="F1678" s="5" t="s">
        <v>82</v>
      </c>
      <c r="G1678" s="5" t="s">
        <v>82</v>
      </c>
      <c r="H1678" t="s">
        <v>33</v>
      </c>
      <c r="I1678" s="4">
        <v>4600</v>
      </c>
      <c r="J1678" s="5">
        <v>1</v>
      </c>
      <c r="K1678" s="4">
        <f t="shared" si="44"/>
        <v>4600</v>
      </c>
      <c r="L1678" s="4">
        <f t="shared" si="45"/>
        <v>1150</v>
      </c>
      <c r="M1678" s="3">
        <v>0.25</v>
      </c>
    </row>
    <row r="1679" spans="2:13" x14ac:dyDescent="0.25">
      <c r="B1679" t="s">
        <v>27</v>
      </c>
      <c r="C1679" s="1" t="s">
        <v>20</v>
      </c>
      <c r="D1679" s="2">
        <v>45053</v>
      </c>
      <c r="E1679" s="5" t="s">
        <v>76</v>
      </c>
      <c r="F1679" s="5" t="s">
        <v>82</v>
      </c>
      <c r="G1679" s="5" t="s">
        <v>82</v>
      </c>
      <c r="H1679" t="s">
        <v>19</v>
      </c>
      <c r="I1679" s="4">
        <v>500</v>
      </c>
      <c r="J1679" s="5">
        <v>10</v>
      </c>
      <c r="K1679" s="4">
        <f t="shared" si="44"/>
        <v>5000</v>
      </c>
      <c r="L1679" s="4">
        <f t="shared" si="45"/>
        <v>1250</v>
      </c>
      <c r="M1679" s="3">
        <v>0.25</v>
      </c>
    </row>
    <row r="1680" spans="2:13" x14ac:dyDescent="0.25">
      <c r="B1680" t="s">
        <v>24</v>
      </c>
      <c r="C1680" s="1" t="s">
        <v>20</v>
      </c>
      <c r="D1680" s="2">
        <v>45053</v>
      </c>
      <c r="E1680" s="5" t="s">
        <v>76</v>
      </c>
      <c r="F1680" s="5" t="s">
        <v>82</v>
      </c>
      <c r="G1680" s="5" t="s">
        <v>82</v>
      </c>
      <c r="H1680" t="s">
        <v>28</v>
      </c>
      <c r="I1680" s="4">
        <v>1500</v>
      </c>
      <c r="J1680" s="5">
        <v>11</v>
      </c>
      <c r="K1680" s="4">
        <f t="shared" si="44"/>
        <v>16500</v>
      </c>
      <c r="L1680" s="4">
        <f t="shared" si="45"/>
        <v>6600</v>
      </c>
      <c r="M1680" s="3">
        <v>0.4</v>
      </c>
    </row>
    <row r="1681" spans="2:13" x14ac:dyDescent="0.25">
      <c r="B1681" t="s">
        <v>13</v>
      </c>
      <c r="C1681" s="1" t="s">
        <v>14</v>
      </c>
      <c r="D1681" s="2">
        <v>45053</v>
      </c>
      <c r="E1681" s="5" t="s">
        <v>76</v>
      </c>
      <c r="F1681" s="5" t="s">
        <v>82</v>
      </c>
      <c r="G1681" s="5" t="s">
        <v>82</v>
      </c>
      <c r="H1681" t="s">
        <v>18</v>
      </c>
      <c r="I1681" s="4">
        <v>8902</v>
      </c>
      <c r="J1681" s="5">
        <v>2</v>
      </c>
      <c r="K1681" s="4">
        <f t="shared" si="44"/>
        <v>17804</v>
      </c>
      <c r="L1681" s="4">
        <f t="shared" si="45"/>
        <v>6231.4</v>
      </c>
      <c r="M1681" s="3">
        <v>0.35</v>
      </c>
    </row>
    <row r="1682" spans="2:13" x14ac:dyDescent="0.25">
      <c r="B1682" t="s">
        <v>27</v>
      </c>
      <c r="C1682" s="1" t="s">
        <v>14</v>
      </c>
      <c r="D1682" s="2">
        <v>45060</v>
      </c>
      <c r="E1682" s="5" t="s">
        <v>76</v>
      </c>
      <c r="F1682" s="5" t="s">
        <v>82</v>
      </c>
      <c r="G1682" s="5" t="s">
        <v>82</v>
      </c>
      <c r="H1682" t="s">
        <v>25</v>
      </c>
      <c r="I1682" s="4">
        <v>300</v>
      </c>
      <c r="J1682" s="5">
        <v>7</v>
      </c>
      <c r="K1682" s="4">
        <f t="shared" si="44"/>
        <v>2100</v>
      </c>
      <c r="L1682" s="4">
        <f t="shared" si="45"/>
        <v>315</v>
      </c>
      <c r="M1682" s="3">
        <v>0.15</v>
      </c>
    </row>
    <row r="1683" spans="2:13" x14ac:dyDescent="0.25">
      <c r="B1683" t="s">
        <v>13</v>
      </c>
      <c r="C1683" s="1" t="s">
        <v>20</v>
      </c>
      <c r="D1683" s="2">
        <v>45060</v>
      </c>
      <c r="E1683" s="5" t="s">
        <v>76</v>
      </c>
      <c r="F1683" s="5" t="s">
        <v>82</v>
      </c>
      <c r="G1683" s="5" t="s">
        <v>82</v>
      </c>
      <c r="H1683" t="s">
        <v>35</v>
      </c>
      <c r="I1683" s="4">
        <v>4500</v>
      </c>
      <c r="J1683" s="5">
        <v>2</v>
      </c>
      <c r="K1683" s="4">
        <f t="shared" si="44"/>
        <v>9000</v>
      </c>
      <c r="L1683" s="4">
        <f t="shared" si="45"/>
        <v>2250</v>
      </c>
      <c r="M1683" s="3">
        <v>0.25</v>
      </c>
    </row>
    <row r="1684" spans="2:13" x14ac:dyDescent="0.25">
      <c r="B1684" t="s">
        <v>13</v>
      </c>
      <c r="C1684" s="1" t="s">
        <v>20</v>
      </c>
      <c r="D1684" s="2">
        <v>45060</v>
      </c>
      <c r="E1684" s="5" t="s">
        <v>76</v>
      </c>
      <c r="F1684" s="5" t="s">
        <v>82</v>
      </c>
      <c r="G1684" s="5" t="s">
        <v>82</v>
      </c>
      <c r="H1684" t="s">
        <v>29</v>
      </c>
      <c r="I1684" s="4">
        <v>5340</v>
      </c>
      <c r="J1684" s="5">
        <v>7</v>
      </c>
      <c r="K1684" s="4">
        <f t="shared" si="44"/>
        <v>37380</v>
      </c>
      <c r="L1684" s="4">
        <f t="shared" si="45"/>
        <v>11214</v>
      </c>
      <c r="M1684" s="3">
        <v>0.3</v>
      </c>
    </row>
    <row r="1685" spans="2:13" x14ac:dyDescent="0.25">
      <c r="B1685" t="s">
        <v>13</v>
      </c>
      <c r="C1685" s="1" t="s">
        <v>20</v>
      </c>
      <c r="D1685" s="2">
        <v>45060</v>
      </c>
      <c r="E1685" s="5" t="s">
        <v>76</v>
      </c>
      <c r="F1685" s="5" t="s">
        <v>82</v>
      </c>
      <c r="G1685" s="5" t="s">
        <v>82</v>
      </c>
      <c r="H1685" t="s">
        <v>33</v>
      </c>
      <c r="I1685" s="4">
        <v>4600</v>
      </c>
      <c r="J1685" s="5">
        <v>12</v>
      </c>
      <c r="K1685" s="4">
        <f t="shared" si="44"/>
        <v>55200</v>
      </c>
      <c r="L1685" s="4">
        <f t="shared" si="45"/>
        <v>13800</v>
      </c>
      <c r="M1685" s="3">
        <v>0.25</v>
      </c>
    </row>
    <row r="1686" spans="2:13" x14ac:dyDescent="0.25">
      <c r="B1686" t="s">
        <v>13</v>
      </c>
      <c r="C1686" s="1" t="s">
        <v>20</v>
      </c>
      <c r="D1686" s="2">
        <v>45067</v>
      </c>
      <c r="E1686" s="5" t="s">
        <v>76</v>
      </c>
      <c r="F1686" s="5" t="s">
        <v>82</v>
      </c>
      <c r="G1686" s="5" t="s">
        <v>82</v>
      </c>
      <c r="H1686" t="s">
        <v>32</v>
      </c>
      <c r="I1686" s="4">
        <v>3200</v>
      </c>
      <c r="J1686" s="5">
        <v>1</v>
      </c>
      <c r="K1686" s="4">
        <f t="shared" si="44"/>
        <v>3200</v>
      </c>
      <c r="L1686" s="4">
        <f t="shared" si="45"/>
        <v>640</v>
      </c>
      <c r="M1686" s="3">
        <v>0.2</v>
      </c>
    </row>
    <row r="1687" spans="2:13" x14ac:dyDescent="0.25">
      <c r="B1687" t="s">
        <v>13</v>
      </c>
      <c r="C1687" s="1" t="s">
        <v>20</v>
      </c>
      <c r="D1687" s="2">
        <v>45067</v>
      </c>
      <c r="E1687" s="5" t="s">
        <v>76</v>
      </c>
      <c r="F1687" s="5" t="s">
        <v>82</v>
      </c>
      <c r="G1687" s="5" t="s">
        <v>82</v>
      </c>
      <c r="H1687" t="s">
        <v>21</v>
      </c>
      <c r="I1687" s="4">
        <v>1200</v>
      </c>
      <c r="J1687" s="5">
        <v>5</v>
      </c>
      <c r="K1687" s="4">
        <f t="shared" si="44"/>
        <v>6000</v>
      </c>
      <c r="L1687" s="4">
        <f t="shared" si="45"/>
        <v>1800</v>
      </c>
      <c r="M1687" s="3">
        <v>0.3</v>
      </c>
    </row>
    <row r="1688" spans="2:13" x14ac:dyDescent="0.25">
      <c r="B1688" t="s">
        <v>13</v>
      </c>
      <c r="C1688" s="1" t="s">
        <v>20</v>
      </c>
      <c r="D1688" s="2">
        <v>45067</v>
      </c>
      <c r="E1688" s="5" t="s">
        <v>76</v>
      </c>
      <c r="F1688" s="5" t="s">
        <v>82</v>
      </c>
      <c r="G1688" s="5" t="s">
        <v>82</v>
      </c>
      <c r="H1688" t="s">
        <v>26</v>
      </c>
      <c r="I1688" s="4">
        <v>1700</v>
      </c>
      <c r="J1688" s="5">
        <v>9</v>
      </c>
      <c r="K1688" s="4">
        <f t="shared" si="44"/>
        <v>15300</v>
      </c>
      <c r="L1688" s="4">
        <f t="shared" si="45"/>
        <v>7650</v>
      </c>
      <c r="M1688" s="3">
        <v>0.5</v>
      </c>
    </row>
    <row r="1689" spans="2:13" x14ac:dyDescent="0.25">
      <c r="B1689" t="s">
        <v>13</v>
      </c>
      <c r="C1689" s="1" t="s">
        <v>20</v>
      </c>
      <c r="D1689" s="2">
        <v>45067</v>
      </c>
      <c r="E1689" s="5" t="s">
        <v>76</v>
      </c>
      <c r="F1689" s="5" t="s">
        <v>82</v>
      </c>
      <c r="G1689" s="5" t="s">
        <v>82</v>
      </c>
      <c r="H1689" t="s">
        <v>23</v>
      </c>
      <c r="I1689" s="4">
        <v>5130</v>
      </c>
      <c r="J1689" s="5">
        <v>4</v>
      </c>
      <c r="K1689" s="4">
        <f t="shared" si="44"/>
        <v>20520</v>
      </c>
      <c r="L1689" s="4">
        <f t="shared" si="45"/>
        <v>8208</v>
      </c>
      <c r="M1689" s="3">
        <v>0.4</v>
      </c>
    </row>
    <row r="1690" spans="2:13" x14ac:dyDescent="0.25">
      <c r="B1690" t="s">
        <v>13</v>
      </c>
      <c r="C1690" s="1" t="s">
        <v>20</v>
      </c>
      <c r="D1690" s="2">
        <v>45074</v>
      </c>
      <c r="E1690" s="5" t="s">
        <v>76</v>
      </c>
      <c r="F1690" s="5" t="s">
        <v>82</v>
      </c>
      <c r="G1690" s="5" t="s">
        <v>82</v>
      </c>
      <c r="H1690" t="s">
        <v>30</v>
      </c>
      <c r="I1690" s="4">
        <v>3400</v>
      </c>
      <c r="J1690" s="5">
        <v>3</v>
      </c>
      <c r="K1690" s="4">
        <f t="shared" ref="K1690:K1745" si="46">I1690*J1690</f>
        <v>10200</v>
      </c>
      <c r="L1690" s="4">
        <f t="shared" ref="L1690:L1745" si="47">K1690*M1690</f>
        <v>3570</v>
      </c>
      <c r="M1690" s="3">
        <v>0.35</v>
      </c>
    </row>
    <row r="1691" spans="2:13" x14ac:dyDescent="0.25">
      <c r="B1691" t="s">
        <v>13</v>
      </c>
      <c r="C1691" s="1" t="s">
        <v>20</v>
      </c>
      <c r="D1691" s="2">
        <v>45074</v>
      </c>
      <c r="E1691" s="5" t="s">
        <v>76</v>
      </c>
      <c r="F1691" s="5" t="s">
        <v>82</v>
      </c>
      <c r="G1691" s="5" t="s">
        <v>82</v>
      </c>
      <c r="H1691" t="s">
        <v>35</v>
      </c>
      <c r="I1691" s="4">
        <v>4500</v>
      </c>
      <c r="J1691" s="5">
        <v>9</v>
      </c>
      <c r="K1691" s="4">
        <f t="shared" si="46"/>
        <v>40500</v>
      </c>
      <c r="L1691" s="4">
        <f t="shared" si="47"/>
        <v>10125</v>
      </c>
      <c r="M1691" s="3">
        <v>0.25</v>
      </c>
    </row>
    <row r="1692" spans="2:13" x14ac:dyDescent="0.25">
      <c r="B1692" t="s">
        <v>24</v>
      </c>
      <c r="C1692" s="1" t="s">
        <v>20</v>
      </c>
      <c r="D1692" s="2">
        <v>45074</v>
      </c>
      <c r="E1692" s="5" t="s">
        <v>76</v>
      </c>
      <c r="F1692" s="5" t="s">
        <v>82</v>
      </c>
      <c r="G1692" s="5" t="s">
        <v>82</v>
      </c>
      <c r="H1692" t="s">
        <v>23</v>
      </c>
      <c r="I1692" s="4">
        <v>5130</v>
      </c>
      <c r="J1692" s="5">
        <v>8</v>
      </c>
      <c r="K1692" s="4">
        <f t="shared" si="46"/>
        <v>41040</v>
      </c>
      <c r="L1692" s="4">
        <f t="shared" si="47"/>
        <v>16416</v>
      </c>
      <c r="M1692" s="3">
        <v>0.4</v>
      </c>
    </row>
    <row r="1693" spans="2:13" x14ac:dyDescent="0.25">
      <c r="B1693" t="s">
        <v>24</v>
      </c>
      <c r="C1693" s="1" t="s">
        <v>20</v>
      </c>
      <c r="D1693" s="2">
        <v>45074</v>
      </c>
      <c r="E1693" s="5" t="s">
        <v>76</v>
      </c>
      <c r="F1693" s="5" t="s">
        <v>82</v>
      </c>
      <c r="G1693" s="5" t="s">
        <v>82</v>
      </c>
      <c r="H1693" t="s">
        <v>18</v>
      </c>
      <c r="I1693" s="4">
        <v>8902</v>
      </c>
      <c r="J1693" s="5">
        <v>11</v>
      </c>
      <c r="K1693" s="4">
        <f t="shared" si="46"/>
        <v>97922</v>
      </c>
      <c r="L1693" s="4">
        <f t="shared" si="47"/>
        <v>34272.699999999997</v>
      </c>
      <c r="M1693" s="3">
        <v>0.35</v>
      </c>
    </row>
    <row r="1694" spans="2:13" x14ac:dyDescent="0.25">
      <c r="B1694" t="s">
        <v>13</v>
      </c>
      <c r="C1694" s="1" t="s">
        <v>20</v>
      </c>
      <c r="D1694" s="2">
        <v>45081</v>
      </c>
      <c r="E1694" s="5" t="s">
        <v>76</v>
      </c>
      <c r="F1694" s="5" t="s">
        <v>82</v>
      </c>
      <c r="G1694" s="5" t="s">
        <v>82</v>
      </c>
      <c r="H1694" t="s">
        <v>25</v>
      </c>
      <c r="I1694" s="4">
        <v>300</v>
      </c>
      <c r="J1694" s="5">
        <v>6</v>
      </c>
      <c r="K1694" s="4">
        <f t="shared" si="46"/>
        <v>1800</v>
      </c>
      <c r="L1694" s="4">
        <f t="shared" si="47"/>
        <v>270</v>
      </c>
      <c r="M1694" s="3">
        <v>0.15</v>
      </c>
    </row>
    <row r="1695" spans="2:13" x14ac:dyDescent="0.25">
      <c r="B1695" t="s">
        <v>13</v>
      </c>
      <c r="C1695" s="1" t="s">
        <v>20</v>
      </c>
      <c r="D1695" s="2">
        <v>45081</v>
      </c>
      <c r="E1695" s="5" t="s">
        <v>76</v>
      </c>
      <c r="F1695" s="5" t="s">
        <v>82</v>
      </c>
      <c r="G1695" s="5" t="s">
        <v>82</v>
      </c>
      <c r="H1695" t="s">
        <v>26</v>
      </c>
      <c r="I1695" s="4">
        <v>1700</v>
      </c>
      <c r="J1695" s="5">
        <v>9</v>
      </c>
      <c r="K1695" s="4">
        <f t="shared" si="46"/>
        <v>15300</v>
      </c>
      <c r="L1695" s="4">
        <f t="shared" si="47"/>
        <v>7650</v>
      </c>
      <c r="M1695" s="3">
        <v>0.5</v>
      </c>
    </row>
    <row r="1696" spans="2:13" x14ac:dyDescent="0.25">
      <c r="B1696" t="s">
        <v>27</v>
      </c>
      <c r="C1696" s="1" t="s">
        <v>20</v>
      </c>
      <c r="D1696" s="2">
        <v>45081</v>
      </c>
      <c r="E1696" s="5" t="s">
        <v>76</v>
      </c>
      <c r="F1696" s="5" t="s">
        <v>82</v>
      </c>
      <c r="G1696" s="5" t="s">
        <v>82</v>
      </c>
      <c r="H1696" t="s">
        <v>28</v>
      </c>
      <c r="I1696" s="4">
        <v>1500</v>
      </c>
      <c r="J1696" s="5">
        <v>12</v>
      </c>
      <c r="K1696" s="4">
        <f t="shared" si="46"/>
        <v>18000</v>
      </c>
      <c r="L1696" s="4">
        <f t="shared" si="47"/>
        <v>7200</v>
      </c>
      <c r="M1696" s="3">
        <v>0.4</v>
      </c>
    </row>
    <row r="1697" spans="2:13" x14ac:dyDescent="0.25">
      <c r="B1697" t="s">
        <v>34</v>
      </c>
      <c r="C1697" s="1" t="s">
        <v>20</v>
      </c>
      <c r="D1697" s="2">
        <v>45081</v>
      </c>
      <c r="E1697" s="5" t="s">
        <v>76</v>
      </c>
      <c r="F1697" s="5" t="s">
        <v>82</v>
      </c>
      <c r="G1697" s="5" t="s">
        <v>82</v>
      </c>
      <c r="H1697" t="s">
        <v>26</v>
      </c>
      <c r="I1697" s="4">
        <v>1700</v>
      </c>
      <c r="J1697" s="5">
        <v>11</v>
      </c>
      <c r="K1697" s="4">
        <f t="shared" si="46"/>
        <v>18700</v>
      </c>
      <c r="L1697" s="4">
        <f t="shared" si="47"/>
        <v>9350</v>
      </c>
      <c r="M1697" s="3">
        <v>0.5</v>
      </c>
    </row>
    <row r="1698" spans="2:13" x14ac:dyDescent="0.25">
      <c r="B1698" t="s">
        <v>13</v>
      </c>
      <c r="C1698" s="1" t="s">
        <v>14</v>
      </c>
      <c r="D1698" s="2">
        <v>45088</v>
      </c>
      <c r="E1698" s="5" t="s">
        <v>76</v>
      </c>
      <c r="F1698" s="5" t="s">
        <v>82</v>
      </c>
      <c r="G1698" s="5" t="s">
        <v>82</v>
      </c>
      <c r="H1698" t="s">
        <v>30</v>
      </c>
      <c r="I1698" s="4">
        <v>3400</v>
      </c>
      <c r="J1698" s="5">
        <v>7</v>
      </c>
      <c r="K1698" s="4">
        <f t="shared" si="46"/>
        <v>23800</v>
      </c>
      <c r="L1698" s="4">
        <f t="shared" si="47"/>
        <v>8330</v>
      </c>
      <c r="M1698" s="3">
        <v>0.35</v>
      </c>
    </row>
    <row r="1699" spans="2:13" x14ac:dyDescent="0.25">
      <c r="B1699" t="s">
        <v>27</v>
      </c>
      <c r="C1699" s="1" t="s">
        <v>14</v>
      </c>
      <c r="D1699" s="2">
        <v>45088</v>
      </c>
      <c r="E1699" s="5" t="s">
        <v>76</v>
      </c>
      <c r="F1699" s="5" t="s">
        <v>82</v>
      </c>
      <c r="G1699" s="5" t="s">
        <v>82</v>
      </c>
      <c r="H1699" t="s">
        <v>26</v>
      </c>
      <c r="I1699" s="4">
        <v>1700</v>
      </c>
      <c r="J1699" s="5">
        <v>16</v>
      </c>
      <c r="K1699" s="4">
        <f t="shared" si="46"/>
        <v>27200</v>
      </c>
      <c r="L1699" s="4">
        <f t="shared" si="47"/>
        <v>13600</v>
      </c>
      <c r="M1699" s="3">
        <v>0.5</v>
      </c>
    </row>
    <row r="1700" spans="2:13" x14ac:dyDescent="0.25">
      <c r="B1700" t="s">
        <v>13</v>
      </c>
      <c r="C1700" s="1" t="s">
        <v>14</v>
      </c>
      <c r="D1700" s="2">
        <v>45088</v>
      </c>
      <c r="E1700" s="5" t="s">
        <v>76</v>
      </c>
      <c r="F1700" s="5" t="s">
        <v>82</v>
      </c>
      <c r="G1700" s="5" t="s">
        <v>82</v>
      </c>
      <c r="H1700" t="s">
        <v>23</v>
      </c>
      <c r="I1700" s="4">
        <v>5130</v>
      </c>
      <c r="J1700" s="5">
        <v>6</v>
      </c>
      <c r="K1700" s="4">
        <f t="shared" si="46"/>
        <v>30780</v>
      </c>
      <c r="L1700" s="4">
        <f t="shared" si="47"/>
        <v>12312</v>
      </c>
      <c r="M1700" s="3">
        <v>0.4</v>
      </c>
    </row>
    <row r="1701" spans="2:13" x14ac:dyDescent="0.25">
      <c r="B1701" t="s">
        <v>13</v>
      </c>
      <c r="C1701" s="1" t="s">
        <v>14</v>
      </c>
      <c r="D1701" s="2">
        <v>45088</v>
      </c>
      <c r="E1701" s="5" t="s">
        <v>76</v>
      </c>
      <c r="F1701" s="5" t="s">
        <v>82</v>
      </c>
      <c r="G1701" s="5" t="s">
        <v>82</v>
      </c>
      <c r="H1701" t="s">
        <v>33</v>
      </c>
      <c r="I1701" s="4">
        <v>4600</v>
      </c>
      <c r="J1701" s="5">
        <v>8</v>
      </c>
      <c r="K1701" s="4">
        <f t="shared" si="46"/>
        <v>36800</v>
      </c>
      <c r="L1701" s="4">
        <f t="shared" si="47"/>
        <v>9200</v>
      </c>
      <c r="M1701" s="3">
        <v>0.25</v>
      </c>
    </row>
    <row r="1702" spans="2:13" x14ac:dyDescent="0.25">
      <c r="B1702" t="s">
        <v>27</v>
      </c>
      <c r="C1702" s="1" t="s">
        <v>20</v>
      </c>
      <c r="D1702" s="2">
        <v>45095</v>
      </c>
      <c r="E1702" s="5" t="s">
        <v>76</v>
      </c>
      <c r="F1702" s="5" t="s">
        <v>82</v>
      </c>
      <c r="G1702" s="5" t="s">
        <v>82</v>
      </c>
      <c r="H1702" t="s">
        <v>25</v>
      </c>
      <c r="I1702" s="4">
        <v>300</v>
      </c>
      <c r="J1702" s="5">
        <v>1</v>
      </c>
      <c r="K1702" s="4">
        <f t="shared" si="46"/>
        <v>300</v>
      </c>
      <c r="L1702" s="4">
        <f t="shared" si="47"/>
        <v>45</v>
      </c>
      <c r="M1702" s="3">
        <v>0.15</v>
      </c>
    </row>
    <row r="1703" spans="2:13" x14ac:dyDescent="0.25">
      <c r="B1703" t="s">
        <v>27</v>
      </c>
      <c r="C1703" s="1" t="s">
        <v>20</v>
      </c>
      <c r="D1703" s="2">
        <v>45095</v>
      </c>
      <c r="E1703" s="5" t="s">
        <v>76</v>
      </c>
      <c r="F1703" s="5" t="s">
        <v>82</v>
      </c>
      <c r="G1703" s="5" t="s">
        <v>82</v>
      </c>
      <c r="H1703" t="s">
        <v>30</v>
      </c>
      <c r="I1703" s="4">
        <v>3400</v>
      </c>
      <c r="J1703" s="5">
        <v>8</v>
      </c>
      <c r="K1703" s="4">
        <f t="shared" si="46"/>
        <v>27200</v>
      </c>
      <c r="L1703" s="4">
        <f t="shared" si="47"/>
        <v>9520</v>
      </c>
      <c r="M1703" s="3">
        <v>0.35</v>
      </c>
    </row>
    <row r="1704" spans="2:13" x14ac:dyDescent="0.25">
      <c r="B1704" t="s">
        <v>13</v>
      </c>
      <c r="C1704" s="1" t="s">
        <v>20</v>
      </c>
      <c r="D1704" s="2">
        <v>45095</v>
      </c>
      <c r="E1704" s="5" t="s">
        <v>76</v>
      </c>
      <c r="F1704" s="5" t="s">
        <v>79</v>
      </c>
      <c r="G1704" s="5" t="s">
        <v>80</v>
      </c>
      <c r="H1704" t="s">
        <v>30</v>
      </c>
      <c r="I1704" s="4">
        <v>3400</v>
      </c>
      <c r="J1704" s="5">
        <v>11</v>
      </c>
      <c r="K1704" s="4">
        <f t="shared" si="46"/>
        <v>37400</v>
      </c>
      <c r="L1704" s="4">
        <f t="shared" si="47"/>
        <v>13090</v>
      </c>
      <c r="M1704" s="3">
        <v>0.35</v>
      </c>
    </row>
    <row r="1705" spans="2:13" x14ac:dyDescent="0.25">
      <c r="B1705" t="s">
        <v>24</v>
      </c>
      <c r="C1705" s="1" t="s">
        <v>20</v>
      </c>
      <c r="D1705" s="2">
        <v>45095</v>
      </c>
      <c r="E1705" s="5" t="s">
        <v>76</v>
      </c>
      <c r="F1705" s="5" t="s">
        <v>82</v>
      </c>
      <c r="G1705" s="5" t="s">
        <v>82</v>
      </c>
      <c r="H1705" t="s">
        <v>18</v>
      </c>
      <c r="I1705" s="4">
        <v>8902</v>
      </c>
      <c r="J1705" s="5">
        <v>11</v>
      </c>
      <c r="K1705" s="4">
        <f t="shared" si="46"/>
        <v>97922</v>
      </c>
      <c r="L1705" s="4">
        <f t="shared" si="47"/>
        <v>34272.699999999997</v>
      </c>
      <c r="M1705" s="3">
        <v>0.35</v>
      </c>
    </row>
    <row r="1706" spans="2:13" x14ac:dyDescent="0.25">
      <c r="B1706" t="s">
        <v>27</v>
      </c>
      <c r="C1706" s="1" t="s">
        <v>14</v>
      </c>
      <c r="D1706" s="2">
        <v>45102</v>
      </c>
      <c r="E1706" s="5" t="s">
        <v>76</v>
      </c>
      <c r="F1706" s="5" t="s">
        <v>82</v>
      </c>
      <c r="G1706" s="5" t="s">
        <v>82</v>
      </c>
      <c r="H1706" t="s">
        <v>21</v>
      </c>
      <c r="I1706" s="4">
        <v>1200</v>
      </c>
      <c r="J1706" s="5">
        <v>16</v>
      </c>
      <c r="K1706" s="4">
        <f t="shared" si="46"/>
        <v>19200</v>
      </c>
      <c r="L1706" s="4">
        <f t="shared" si="47"/>
        <v>5760</v>
      </c>
      <c r="M1706" s="3">
        <v>0.3</v>
      </c>
    </row>
    <row r="1707" spans="2:13" x14ac:dyDescent="0.25">
      <c r="B1707" t="s">
        <v>13</v>
      </c>
      <c r="C1707" s="1" t="s">
        <v>20</v>
      </c>
      <c r="D1707" s="2">
        <v>45102</v>
      </c>
      <c r="E1707" s="5" t="s">
        <v>76</v>
      </c>
      <c r="F1707" s="5" t="s">
        <v>82</v>
      </c>
      <c r="G1707" s="5" t="s">
        <v>82</v>
      </c>
      <c r="H1707" t="s">
        <v>32</v>
      </c>
      <c r="I1707" s="4">
        <v>3200</v>
      </c>
      <c r="J1707" s="5">
        <v>11</v>
      </c>
      <c r="K1707" s="4">
        <f t="shared" si="46"/>
        <v>35200</v>
      </c>
      <c r="L1707" s="4">
        <f t="shared" si="47"/>
        <v>7040</v>
      </c>
      <c r="M1707" s="3">
        <v>0.2</v>
      </c>
    </row>
    <row r="1708" spans="2:13" x14ac:dyDescent="0.25">
      <c r="B1708" t="s">
        <v>24</v>
      </c>
      <c r="C1708" s="1" t="s">
        <v>14</v>
      </c>
      <c r="D1708" s="2">
        <v>45102</v>
      </c>
      <c r="E1708" s="5" t="s">
        <v>76</v>
      </c>
      <c r="F1708" s="5" t="s">
        <v>82</v>
      </c>
      <c r="G1708" s="5" t="s">
        <v>82</v>
      </c>
      <c r="H1708" t="s">
        <v>23</v>
      </c>
      <c r="I1708" s="4">
        <v>5130</v>
      </c>
      <c r="J1708" s="5">
        <v>10</v>
      </c>
      <c r="K1708" s="4">
        <f t="shared" si="46"/>
        <v>51300</v>
      </c>
      <c r="L1708" s="4">
        <f t="shared" si="47"/>
        <v>20520</v>
      </c>
      <c r="M1708" s="3">
        <v>0.4</v>
      </c>
    </row>
    <row r="1709" spans="2:13" x14ac:dyDescent="0.25">
      <c r="B1709" t="s">
        <v>27</v>
      </c>
      <c r="C1709" s="1" t="s">
        <v>14</v>
      </c>
      <c r="D1709" s="2">
        <v>45102</v>
      </c>
      <c r="E1709" s="5" t="s">
        <v>76</v>
      </c>
      <c r="F1709" s="5" t="s">
        <v>82</v>
      </c>
      <c r="G1709" s="5" t="s">
        <v>82</v>
      </c>
      <c r="H1709" t="s">
        <v>31</v>
      </c>
      <c r="I1709" s="4">
        <v>5300</v>
      </c>
      <c r="J1709" s="5">
        <v>11</v>
      </c>
      <c r="K1709" s="4">
        <f t="shared" si="46"/>
        <v>58300</v>
      </c>
      <c r="L1709" s="4">
        <f t="shared" si="47"/>
        <v>17490</v>
      </c>
      <c r="M1709" s="3">
        <v>0.3</v>
      </c>
    </row>
    <row r="1710" spans="2:13" x14ac:dyDescent="0.25">
      <c r="B1710" t="s">
        <v>27</v>
      </c>
      <c r="C1710" s="1" t="s">
        <v>20</v>
      </c>
      <c r="D1710" s="2">
        <v>45109</v>
      </c>
      <c r="E1710" s="5" t="s">
        <v>76</v>
      </c>
      <c r="F1710" s="5" t="s">
        <v>79</v>
      </c>
      <c r="G1710" s="5" t="s">
        <v>80</v>
      </c>
      <c r="H1710" t="s">
        <v>33</v>
      </c>
      <c r="I1710" s="4">
        <v>4600</v>
      </c>
      <c r="J1710" s="5">
        <v>9</v>
      </c>
      <c r="K1710" s="4">
        <f t="shared" si="46"/>
        <v>41400</v>
      </c>
      <c r="L1710" s="4">
        <f t="shared" si="47"/>
        <v>10350</v>
      </c>
      <c r="M1710" s="3">
        <v>0.25</v>
      </c>
    </row>
    <row r="1711" spans="2:13" x14ac:dyDescent="0.25">
      <c r="B1711" t="s">
        <v>24</v>
      </c>
      <c r="C1711" s="1" t="s">
        <v>20</v>
      </c>
      <c r="D1711" s="2">
        <v>45109</v>
      </c>
      <c r="E1711" s="5" t="s">
        <v>76</v>
      </c>
      <c r="F1711" s="5" t="s">
        <v>79</v>
      </c>
      <c r="G1711" s="5" t="s">
        <v>80</v>
      </c>
      <c r="H1711" t="s">
        <v>18</v>
      </c>
      <c r="I1711" s="4">
        <v>8902</v>
      </c>
      <c r="J1711" s="5">
        <v>6</v>
      </c>
      <c r="K1711" s="4">
        <f t="shared" si="46"/>
        <v>53412</v>
      </c>
      <c r="L1711" s="4">
        <f t="shared" si="47"/>
        <v>18694.199999999997</v>
      </c>
      <c r="M1711" s="3">
        <v>0.35</v>
      </c>
    </row>
    <row r="1712" spans="2:13" x14ac:dyDescent="0.25">
      <c r="B1712" t="s">
        <v>13</v>
      </c>
      <c r="C1712" s="1" t="s">
        <v>14</v>
      </c>
      <c r="D1712" s="2">
        <v>45109</v>
      </c>
      <c r="E1712" s="5" t="s">
        <v>76</v>
      </c>
      <c r="F1712" s="5" t="s">
        <v>82</v>
      </c>
      <c r="G1712" s="5" t="s">
        <v>82</v>
      </c>
      <c r="H1712" t="s">
        <v>31</v>
      </c>
      <c r="I1712" s="4">
        <v>5300</v>
      </c>
      <c r="J1712" s="5">
        <v>12</v>
      </c>
      <c r="K1712" s="4">
        <f t="shared" si="46"/>
        <v>63600</v>
      </c>
      <c r="L1712" s="4">
        <f t="shared" si="47"/>
        <v>19080</v>
      </c>
      <c r="M1712" s="3">
        <v>0.3</v>
      </c>
    </row>
    <row r="1713" spans="2:13" x14ac:dyDescent="0.25">
      <c r="B1713" t="s">
        <v>27</v>
      </c>
      <c r="C1713" s="1" t="s">
        <v>20</v>
      </c>
      <c r="D1713" s="2">
        <v>45109</v>
      </c>
      <c r="E1713" s="5" t="s">
        <v>76</v>
      </c>
      <c r="F1713" s="5" t="s">
        <v>82</v>
      </c>
      <c r="G1713" s="5" t="s">
        <v>82</v>
      </c>
      <c r="H1713" t="s">
        <v>29</v>
      </c>
      <c r="I1713" s="4">
        <v>5340</v>
      </c>
      <c r="J1713" s="5">
        <v>12</v>
      </c>
      <c r="K1713" s="4">
        <f t="shared" si="46"/>
        <v>64080</v>
      </c>
      <c r="L1713" s="4">
        <f t="shared" si="47"/>
        <v>19224</v>
      </c>
      <c r="M1713" s="3">
        <v>0.3</v>
      </c>
    </row>
    <row r="1714" spans="2:13" x14ac:dyDescent="0.25">
      <c r="B1714" t="s">
        <v>27</v>
      </c>
      <c r="C1714" s="1" t="s">
        <v>14</v>
      </c>
      <c r="D1714" s="2">
        <v>45116</v>
      </c>
      <c r="E1714" s="5" t="s">
        <v>76</v>
      </c>
      <c r="F1714" s="5" t="s">
        <v>79</v>
      </c>
      <c r="G1714" s="5" t="s">
        <v>80</v>
      </c>
      <c r="H1714" t="s">
        <v>19</v>
      </c>
      <c r="I1714" s="4">
        <v>500</v>
      </c>
      <c r="J1714" s="5">
        <v>7</v>
      </c>
      <c r="K1714" s="4">
        <f t="shared" si="46"/>
        <v>3500</v>
      </c>
      <c r="L1714" s="4">
        <f t="shared" si="47"/>
        <v>875</v>
      </c>
      <c r="M1714" s="3">
        <v>0.25</v>
      </c>
    </row>
    <row r="1715" spans="2:13" x14ac:dyDescent="0.25">
      <c r="B1715" t="s">
        <v>13</v>
      </c>
      <c r="C1715" s="1" t="s">
        <v>20</v>
      </c>
      <c r="D1715" s="2">
        <v>45116</v>
      </c>
      <c r="E1715" s="5" t="s">
        <v>76</v>
      </c>
      <c r="F1715" s="5" t="s">
        <v>82</v>
      </c>
      <c r="G1715" s="5" t="s">
        <v>82</v>
      </c>
      <c r="H1715" t="s">
        <v>29</v>
      </c>
      <c r="I1715" s="4">
        <v>5340</v>
      </c>
      <c r="J1715" s="5">
        <v>2</v>
      </c>
      <c r="K1715" s="4">
        <f t="shared" si="46"/>
        <v>10680</v>
      </c>
      <c r="L1715" s="4">
        <f t="shared" si="47"/>
        <v>3204</v>
      </c>
      <c r="M1715" s="3">
        <v>0.3</v>
      </c>
    </row>
    <row r="1716" spans="2:13" x14ac:dyDescent="0.25">
      <c r="B1716" t="s">
        <v>22</v>
      </c>
      <c r="C1716" s="1" t="s">
        <v>14</v>
      </c>
      <c r="D1716" s="2">
        <v>45116</v>
      </c>
      <c r="E1716" s="5" t="s">
        <v>76</v>
      </c>
      <c r="F1716" s="5" t="s">
        <v>82</v>
      </c>
      <c r="G1716" s="5" t="s">
        <v>82</v>
      </c>
      <c r="H1716" t="s">
        <v>32</v>
      </c>
      <c r="I1716" s="4">
        <v>3200</v>
      </c>
      <c r="J1716" s="5">
        <v>8</v>
      </c>
      <c r="K1716" s="4">
        <f t="shared" si="46"/>
        <v>25600</v>
      </c>
      <c r="L1716" s="4">
        <f t="shared" si="47"/>
        <v>5120</v>
      </c>
      <c r="M1716" s="3">
        <v>0.2</v>
      </c>
    </row>
    <row r="1717" spans="2:13" x14ac:dyDescent="0.25">
      <c r="B1717" t="s">
        <v>13</v>
      </c>
      <c r="C1717" s="1" t="s">
        <v>20</v>
      </c>
      <c r="D1717" s="2">
        <v>45116</v>
      </c>
      <c r="E1717" s="5" t="s">
        <v>76</v>
      </c>
      <c r="F1717" s="5" t="s">
        <v>82</v>
      </c>
      <c r="G1717" s="5" t="s">
        <v>82</v>
      </c>
      <c r="H1717" t="s">
        <v>33</v>
      </c>
      <c r="I1717" s="4">
        <v>4600</v>
      </c>
      <c r="J1717" s="5">
        <v>8</v>
      </c>
      <c r="K1717" s="4">
        <f t="shared" si="46"/>
        <v>36800</v>
      </c>
      <c r="L1717" s="4">
        <f t="shared" si="47"/>
        <v>9200</v>
      </c>
      <c r="M1717" s="3">
        <v>0.25</v>
      </c>
    </row>
    <row r="1718" spans="2:13" x14ac:dyDescent="0.25">
      <c r="B1718" t="s">
        <v>13</v>
      </c>
      <c r="C1718" s="1" t="s">
        <v>20</v>
      </c>
      <c r="D1718" s="2">
        <v>45123</v>
      </c>
      <c r="E1718" s="5" t="s">
        <v>76</v>
      </c>
      <c r="F1718" s="5" t="s">
        <v>82</v>
      </c>
      <c r="G1718" s="5" t="s">
        <v>82</v>
      </c>
      <c r="H1718" t="s">
        <v>26</v>
      </c>
      <c r="I1718" s="4">
        <v>1700</v>
      </c>
      <c r="J1718" s="5">
        <v>6</v>
      </c>
      <c r="K1718" s="4">
        <f t="shared" si="46"/>
        <v>10200</v>
      </c>
      <c r="L1718" s="4">
        <f t="shared" si="47"/>
        <v>5100</v>
      </c>
      <c r="M1718" s="3">
        <v>0.5</v>
      </c>
    </row>
    <row r="1719" spans="2:13" x14ac:dyDescent="0.25">
      <c r="B1719" t="s">
        <v>13</v>
      </c>
      <c r="C1719" s="1" t="s">
        <v>20</v>
      </c>
      <c r="D1719" s="2">
        <v>45123</v>
      </c>
      <c r="E1719" s="5" t="s">
        <v>76</v>
      </c>
      <c r="F1719" s="5" t="s">
        <v>79</v>
      </c>
      <c r="G1719" s="5" t="s">
        <v>80</v>
      </c>
      <c r="H1719" t="s">
        <v>30</v>
      </c>
      <c r="I1719" s="4">
        <v>3400</v>
      </c>
      <c r="J1719" s="5">
        <v>8</v>
      </c>
      <c r="K1719" s="4">
        <f t="shared" si="46"/>
        <v>27200</v>
      </c>
      <c r="L1719" s="4">
        <f t="shared" si="47"/>
        <v>9520</v>
      </c>
      <c r="M1719" s="3">
        <v>0.35</v>
      </c>
    </row>
    <row r="1720" spans="2:13" x14ac:dyDescent="0.25">
      <c r="B1720" t="s">
        <v>34</v>
      </c>
      <c r="C1720" s="1" t="s">
        <v>20</v>
      </c>
      <c r="D1720" s="2">
        <v>45123</v>
      </c>
      <c r="E1720" s="5" t="s">
        <v>76</v>
      </c>
      <c r="F1720" s="5" t="s">
        <v>82</v>
      </c>
      <c r="G1720" s="5" t="s">
        <v>82</v>
      </c>
      <c r="H1720" t="s">
        <v>35</v>
      </c>
      <c r="I1720" s="4">
        <v>4500</v>
      </c>
      <c r="J1720" s="5">
        <v>7</v>
      </c>
      <c r="K1720" s="4">
        <f t="shared" si="46"/>
        <v>31500</v>
      </c>
      <c r="L1720" s="4">
        <f t="shared" si="47"/>
        <v>7875</v>
      </c>
      <c r="M1720" s="3">
        <v>0.25</v>
      </c>
    </row>
    <row r="1721" spans="2:13" x14ac:dyDescent="0.25">
      <c r="B1721" t="s">
        <v>13</v>
      </c>
      <c r="C1721" s="1" t="s">
        <v>14</v>
      </c>
      <c r="D1721" s="2">
        <v>45123</v>
      </c>
      <c r="E1721" s="5" t="s">
        <v>76</v>
      </c>
      <c r="F1721" s="5" t="s">
        <v>82</v>
      </c>
      <c r="G1721" s="5" t="s">
        <v>82</v>
      </c>
      <c r="H1721" t="s">
        <v>33</v>
      </c>
      <c r="I1721" s="4">
        <v>4600</v>
      </c>
      <c r="J1721" s="5">
        <v>11</v>
      </c>
      <c r="K1721" s="4">
        <f t="shared" si="46"/>
        <v>50600</v>
      </c>
      <c r="L1721" s="4">
        <f t="shared" si="47"/>
        <v>12650</v>
      </c>
      <c r="M1721" s="3">
        <v>0.25</v>
      </c>
    </row>
    <row r="1722" spans="2:13" x14ac:dyDescent="0.25">
      <c r="B1722" t="s">
        <v>13</v>
      </c>
      <c r="C1722" s="1" t="s">
        <v>20</v>
      </c>
      <c r="D1722" s="2">
        <v>45130</v>
      </c>
      <c r="E1722" s="5" t="s">
        <v>76</v>
      </c>
      <c r="F1722" s="5" t="s">
        <v>82</v>
      </c>
      <c r="G1722" s="5" t="s">
        <v>82</v>
      </c>
      <c r="H1722" t="s">
        <v>25</v>
      </c>
      <c r="I1722" s="4">
        <v>300</v>
      </c>
      <c r="J1722" s="5">
        <v>12</v>
      </c>
      <c r="K1722" s="4">
        <f t="shared" si="46"/>
        <v>3600</v>
      </c>
      <c r="L1722" s="4">
        <f t="shared" si="47"/>
        <v>540</v>
      </c>
      <c r="M1722" s="3">
        <v>0.15</v>
      </c>
    </row>
    <row r="1723" spans="2:13" x14ac:dyDescent="0.25">
      <c r="B1723" t="s">
        <v>13</v>
      </c>
      <c r="C1723" s="1" t="s">
        <v>20</v>
      </c>
      <c r="D1723" s="2">
        <v>45130</v>
      </c>
      <c r="E1723" s="5" t="s">
        <v>76</v>
      </c>
      <c r="F1723" s="5" t="s">
        <v>82</v>
      </c>
      <c r="G1723" s="5" t="s">
        <v>82</v>
      </c>
      <c r="H1723" t="s">
        <v>33</v>
      </c>
      <c r="I1723" s="4">
        <v>4600</v>
      </c>
      <c r="J1723" s="5">
        <v>3</v>
      </c>
      <c r="K1723" s="4">
        <f t="shared" si="46"/>
        <v>13800</v>
      </c>
      <c r="L1723" s="4">
        <f t="shared" si="47"/>
        <v>3450</v>
      </c>
      <c r="M1723" s="3">
        <v>0.25</v>
      </c>
    </row>
    <row r="1724" spans="2:13" x14ac:dyDescent="0.25">
      <c r="B1724" t="s">
        <v>13</v>
      </c>
      <c r="C1724" s="1" t="s">
        <v>14</v>
      </c>
      <c r="D1724" s="2">
        <v>45130</v>
      </c>
      <c r="E1724" s="5" t="s">
        <v>76</v>
      </c>
      <c r="F1724" s="5" t="s">
        <v>79</v>
      </c>
      <c r="G1724" s="5" t="s">
        <v>80</v>
      </c>
      <c r="H1724" t="s">
        <v>23</v>
      </c>
      <c r="I1724" s="4">
        <v>5130</v>
      </c>
      <c r="J1724" s="5">
        <v>6</v>
      </c>
      <c r="K1724" s="4">
        <f t="shared" si="46"/>
        <v>30780</v>
      </c>
      <c r="L1724" s="4">
        <f t="shared" si="47"/>
        <v>12312</v>
      </c>
      <c r="M1724" s="3">
        <v>0.4</v>
      </c>
    </row>
    <row r="1725" spans="2:13" x14ac:dyDescent="0.25">
      <c r="B1725" t="s">
        <v>34</v>
      </c>
      <c r="C1725" s="1" t="s">
        <v>14</v>
      </c>
      <c r="D1725" s="2">
        <v>45130</v>
      </c>
      <c r="E1725" s="5" t="s">
        <v>76</v>
      </c>
      <c r="F1725" s="5" t="s">
        <v>82</v>
      </c>
      <c r="G1725" s="5" t="s">
        <v>82</v>
      </c>
      <c r="H1725" t="s">
        <v>33</v>
      </c>
      <c r="I1725" s="4">
        <v>4600</v>
      </c>
      <c r="J1725" s="5">
        <v>8</v>
      </c>
      <c r="K1725" s="4">
        <f t="shared" si="46"/>
        <v>36800</v>
      </c>
      <c r="L1725" s="4">
        <f t="shared" si="47"/>
        <v>9200</v>
      </c>
      <c r="M1725" s="3">
        <v>0.25</v>
      </c>
    </row>
    <row r="1726" spans="2:13" x14ac:dyDescent="0.25">
      <c r="B1726" t="s">
        <v>13</v>
      </c>
      <c r="C1726" s="1" t="s">
        <v>20</v>
      </c>
      <c r="D1726" s="2">
        <v>45137</v>
      </c>
      <c r="E1726" s="5" t="s">
        <v>76</v>
      </c>
      <c r="F1726" s="5" t="s">
        <v>79</v>
      </c>
      <c r="G1726" s="5" t="s">
        <v>80</v>
      </c>
      <c r="H1726" t="s">
        <v>28</v>
      </c>
      <c r="I1726" s="4">
        <v>1500</v>
      </c>
      <c r="J1726" s="5">
        <v>4</v>
      </c>
      <c r="K1726" s="4">
        <f t="shared" si="46"/>
        <v>6000</v>
      </c>
      <c r="L1726" s="4">
        <f t="shared" si="47"/>
        <v>2400</v>
      </c>
      <c r="M1726" s="3">
        <v>0.4</v>
      </c>
    </row>
    <row r="1727" spans="2:13" x14ac:dyDescent="0.25">
      <c r="B1727" t="s">
        <v>27</v>
      </c>
      <c r="C1727" s="1" t="s">
        <v>14</v>
      </c>
      <c r="D1727" s="2">
        <v>45137</v>
      </c>
      <c r="E1727" s="5" t="s">
        <v>76</v>
      </c>
      <c r="F1727" s="5" t="s">
        <v>82</v>
      </c>
      <c r="G1727" s="5" t="s">
        <v>82</v>
      </c>
      <c r="H1727" t="s">
        <v>21</v>
      </c>
      <c r="I1727" s="4">
        <v>1200</v>
      </c>
      <c r="J1727" s="5">
        <v>9</v>
      </c>
      <c r="K1727" s="4">
        <f t="shared" si="46"/>
        <v>10800</v>
      </c>
      <c r="L1727" s="4">
        <f t="shared" si="47"/>
        <v>3240</v>
      </c>
      <c r="M1727" s="3">
        <v>0.3</v>
      </c>
    </row>
    <row r="1728" spans="2:13" x14ac:dyDescent="0.25">
      <c r="B1728" t="s">
        <v>13</v>
      </c>
      <c r="C1728" s="1" t="s">
        <v>20</v>
      </c>
      <c r="D1728" s="2">
        <v>45137</v>
      </c>
      <c r="E1728" s="5" t="s">
        <v>76</v>
      </c>
      <c r="F1728" s="5" t="s">
        <v>79</v>
      </c>
      <c r="G1728" s="5" t="s">
        <v>80</v>
      </c>
      <c r="H1728" t="s">
        <v>30</v>
      </c>
      <c r="I1728" s="4">
        <v>3400</v>
      </c>
      <c r="J1728" s="5">
        <v>4</v>
      </c>
      <c r="K1728" s="4">
        <f t="shared" si="46"/>
        <v>13600</v>
      </c>
      <c r="L1728" s="4">
        <f t="shared" si="47"/>
        <v>4760</v>
      </c>
      <c r="M1728" s="3">
        <v>0.35</v>
      </c>
    </row>
    <row r="1729" spans="2:13" x14ac:dyDescent="0.25">
      <c r="B1729" t="s">
        <v>27</v>
      </c>
      <c r="C1729" s="1" t="s">
        <v>20</v>
      </c>
      <c r="D1729" s="2">
        <v>45137</v>
      </c>
      <c r="E1729" s="5" t="s">
        <v>76</v>
      </c>
      <c r="F1729" s="5" t="s">
        <v>82</v>
      </c>
      <c r="G1729" s="5" t="s">
        <v>82</v>
      </c>
      <c r="H1729" t="s">
        <v>31</v>
      </c>
      <c r="I1729" s="4">
        <v>5300</v>
      </c>
      <c r="J1729" s="5">
        <v>11</v>
      </c>
      <c r="K1729" s="4">
        <f t="shared" si="46"/>
        <v>58300</v>
      </c>
      <c r="L1729" s="4">
        <f t="shared" si="47"/>
        <v>17490</v>
      </c>
      <c r="M1729" s="3">
        <v>0.3</v>
      </c>
    </row>
    <row r="1730" spans="2:13" x14ac:dyDescent="0.25">
      <c r="B1730" t="s">
        <v>27</v>
      </c>
      <c r="C1730" s="1" t="s">
        <v>20</v>
      </c>
      <c r="D1730" s="2">
        <v>45144</v>
      </c>
      <c r="E1730" s="5" t="s">
        <v>76</v>
      </c>
      <c r="F1730" s="5" t="s">
        <v>82</v>
      </c>
      <c r="G1730" s="5" t="s">
        <v>82</v>
      </c>
      <c r="H1730" t="s">
        <v>19</v>
      </c>
      <c r="I1730" s="4">
        <v>500</v>
      </c>
      <c r="J1730" s="5">
        <v>9</v>
      </c>
      <c r="K1730" s="4">
        <f t="shared" si="46"/>
        <v>4500</v>
      </c>
      <c r="L1730" s="4">
        <f t="shared" si="47"/>
        <v>1125</v>
      </c>
      <c r="M1730" s="3">
        <v>0.25</v>
      </c>
    </row>
    <row r="1731" spans="2:13" x14ac:dyDescent="0.25">
      <c r="B1731" t="s">
        <v>13</v>
      </c>
      <c r="C1731" s="1" t="s">
        <v>14</v>
      </c>
      <c r="D1731" s="2">
        <v>45144</v>
      </c>
      <c r="E1731" s="5" t="s">
        <v>76</v>
      </c>
      <c r="F1731" s="5" t="s">
        <v>79</v>
      </c>
      <c r="G1731" s="5" t="s">
        <v>80</v>
      </c>
      <c r="H1731" t="s">
        <v>29</v>
      </c>
      <c r="I1731" s="4">
        <v>5340</v>
      </c>
      <c r="J1731" s="5">
        <v>3</v>
      </c>
      <c r="K1731" s="4">
        <f t="shared" si="46"/>
        <v>16020</v>
      </c>
      <c r="L1731" s="4">
        <f t="shared" si="47"/>
        <v>4806</v>
      </c>
      <c r="M1731" s="3">
        <v>0.3</v>
      </c>
    </row>
    <row r="1732" spans="2:13" x14ac:dyDescent="0.25">
      <c r="B1732" t="s">
        <v>24</v>
      </c>
      <c r="C1732" s="1" t="s">
        <v>14</v>
      </c>
      <c r="D1732" s="2">
        <v>45144</v>
      </c>
      <c r="E1732" s="5" t="s">
        <v>76</v>
      </c>
      <c r="F1732" s="5" t="s">
        <v>82</v>
      </c>
      <c r="G1732" s="5" t="s">
        <v>82</v>
      </c>
      <c r="H1732" t="s">
        <v>26</v>
      </c>
      <c r="I1732" s="4">
        <v>1700</v>
      </c>
      <c r="J1732" s="5">
        <v>12</v>
      </c>
      <c r="K1732" s="4">
        <f t="shared" si="46"/>
        <v>20400</v>
      </c>
      <c r="L1732" s="4">
        <f t="shared" si="47"/>
        <v>10200</v>
      </c>
      <c r="M1732" s="3">
        <v>0.5</v>
      </c>
    </row>
    <row r="1733" spans="2:13" x14ac:dyDescent="0.25">
      <c r="B1733" t="s">
        <v>24</v>
      </c>
      <c r="C1733" s="1" t="s">
        <v>20</v>
      </c>
      <c r="D1733" s="2">
        <v>45144</v>
      </c>
      <c r="E1733" s="5" t="s">
        <v>76</v>
      </c>
      <c r="F1733" s="5" t="s">
        <v>79</v>
      </c>
      <c r="G1733" s="5" t="s">
        <v>80</v>
      </c>
      <c r="H1733" t="s">
        <v>35</v>
      </c>
      <c r="I1733" s="4">
        <v>4500</v>
      </c>
      <c r="J1733" s="5">
        <v>6</v>
      </c>
      <c r="K1733" s="4">
        <f t="shared" si="46"/>
        <v>27000</v>
      </c>
      <c r="L1733" s="4">
        <f t="shared" si="47"/>
        <v>6750</v>
      </c>
      <c r="M1733" s="3">
        <v>0.25</v>
      </c>
    </row>
    <row r="1734" spans="2:13" x14ac:dyDescent="0.25">
      <c r="B1734" t="s">
        <v>24</v>
      </c>
      <c r="C1734" s="1" t="s">
        <v>14</v>
      </c>
      <c r="D1734" s="2">
        <v>45151</v>
      </c>
      <c r="E1734" s="5" t="s">
        <v>76</v>
      </c>
      <c r="F1734" s="5" t="s">
        <v>82</v>
      </c>
      <c r="G1734" s="5" t="s">
        <v>82</v>
      </c>
      <c r="H1734" t="s">
        <v>25</v>
      </c>
      <c r="I1734" s="4">
        <v>300</v>
      </c>
      <c r="J1734" s="5">
        <v>5</v>
      </c>
      <c r="K1734" s="4">
        <f t="shared" si="46"/>
        <v>1500</v>
      </c>
      <c r="L1734" s="4">
        <f t="shared" si="47"/>
        <v>225</v>
      </c>
      <c r="M1734" s="3">
        <v>0.15</v>
      </c>
    </row>
    <row r="1735" spans="2:13" x14ac:dyDescent="0.25">
      <c r="B1735" t="s">
        <v>13</v>
      </c>
      <c r="C1735" s="1" t="s">
        <v>20</v>
      </c>
      <c r="D1735" s="2">
        <v>45151</v>
      </c>
      <c r="E1735" s="5" t="s">
        <v>76</v>
      </c>
      <c r="F1735" s="5" t="s">
        <v>82</v>
      </c>
      <c r="G1735" s="5" t="s">
        <v>82</v>
      </c>
      <c r="H1735" t="s">
        <v>35</v>
      </c>
      <c r="I1735" s="4">
        <v>4500</v>
      </c>
      <c r="J1735" s="5">
        <v>1</v>
      </c>
      <c r="K1735" s="4">
        <f t="shared" si="46"/>
        <v>4500</v>
      </c>
      <c r="L1735" s="4">
        <f t="shared" si="47"/>
        <v>1125</v>
      </c>
      <c r="M1735" s="3">
        <v>0.25</v>
      </c>
    </row>
    <row r="1736" spans="2:13" x14ac:dyDescent="0.25">
      <c r="B1736" t="s">
        <v>13</v>
      </c>
      <c r="C1736" s="1" t="s">
        <v>20</v>
      </c>
      <c r="D1736" s="2">
        <v>45151</v>
      </c>
      <c r="E1736" s="5" t="s">
        <v>76</v>
      </c>
      <c r="F1736" s="5" t="s">
        <v>82</v>
      </c>
      <c r="G1736" s="5" t="s">
        <v>82</v>
      </c>
      <c r="H1736" t="s">
        <v>19</v>
      </c>
      <c r="I1736" s="4">
        <v>500</v>
      </c>
      <c r="J1736" s="5">
        <v>9</v>
      </c>
      <c r="K1736" s="4">
        <f t="shared" si="46"/>
        <v>4500</v>
      </c>
      <c r="L1736" s="4">
        <f t="shared" si="47"/>
        <v>1125</v>
      </c>
      <c r="M1736" s="3">
        <v>0.25</v>
      </c>
    </row>
    <row r="1737" spans="2:13" x14ac:dyDescent="0.25">
      <c r="B1737" t="s">
        <v>24</v>
      </c>
      <c r="C1737" s="1" t="s">
        <v>20</v>
      </c>
      <c r="D1737" s="2">
        <v>45151</v>
      </c>
      <c r="E1737" s="5" t="s">
        <v>76</v>
      </c>
      <c r="F1737" s="5" t="s">
        <v>82</v>
      </c>
      <c r="G1737" s="5" t="s">
        <v>82</v>
      </c>
      <c r="H1737" t="s">
        <v>23</v>
      </c>
      <c r="I1737" s="4">
        <v>5130</v>
      </c>
      <c r="J1737" s="5">
        <v>11</v>
      </c>
      <c r="K1737" s="4">
        <f t="shared" si="46"/>
        <v>56430</v>
      </c>
      <c r="L1737" s="4">
        <f t="shared" si="47"/>
        <v>22572</v>
      </c>
      <c r="M1737" s="3">
        <v>0.4</v>
      </c>
    </row>
    <row r="1738" spans="2:13" x14ac:dyDescent="0.25">
      <c r="B1738" t="s">
        <v>13</v>
      </c>
      <c r="C1738" s="1" t="s">
        <v>20</v>
      </c>
      <c r="D1738" s="2">
        <v>45158</v>
      </c>
      <c r="E1738" s="5" t="s">
        <v>76</v>
      </c>
      <c r="F1738" s="5" t="s">
        <v>82</v>
      </c>
      <c r="G1738" s="5" t="s">
        <v>82</v>
      </c>
      <c r="H1738" t="s">
        <v>19</v>
      </c>
      <c r="I1738" s="4">
        <v>500</v>
      </c>
      <c r="J1738" s="5">
        <v>12</v>
      </c>
      <c r="K1738" s="4">
        <f t="shared" si="46"/>
        <v>6000</v>
      </c>
      <c r="L1738" s="4">
        <f t="shared" si="47"/>
        <v>1500</v>
      </c>
      <c r="M1738" s="3">
        <v>0.25</v>
      </c>
    </row>
    <row r="1739" spans="2:13" x14ac:dyDescent="0.25">
      <c r="B1739" t="s">
        <v>27</v>
      </c>
      <c r="C1739" s="1" t="s">
        <v>20</v>
      </c>
      <c r="D1739" s="2">
        <v>45158</v>
      </c>
      <c r="E1739" s="5" t="s">
        <v>76</v>
      </c>
      <c r="F1739" s="5" t="s">
        <v>82</v>
      </c>
      <c r="G1739" s="5" t="s">
        <v>82</v>
      </c>
      <c r="H1739" t="s">
        <v>31</v>
      </c>
      <c r="I1739" s="4">
        <v>5300</v>
      </c>
      <c r="J1739" s="5">
        <v>7</v>
      </c>
      <c r="K1739" s="4">
        <f t="shared" si="46"/>
        <v>37100</v>
      </c>
      <c r="L1739" s="4">
        <f t="shared" si="47"/>
        <v>11130</v>
      </c>
      <c r="M1739" s="3">
        <v>0.3</v>
      </c>
    </row>
    <row r="1740" spans="2:13" x14ac:dyDescent="0.25">
      <c r="B1740" t="s">
        <v>13</v>
      </c>
      <c r="C1740" s="1" t="s">
        <v>14</v>
      </c>
      <c r="D1740" s="2">
        <v>45158</v>
      </c>
      <c r="E1740" s="5" t="s">
        <v>76</v>
      </c>
      <c r="F1740" s="5" t="s">
        <v>82</v>
      </c>
      <c r="G1740" s="5" t="s">
        <v>82</v>
      </c>
      <c r="H1740" t="s">
        <v>32</v>
      </c>
      <c r="I1740" s="4">
        <v>3200</v>
      </c>
      <c r="J1740" s="5">
        <v>15</v>
      </c>
      <c r="K1740" s="4">
        <f t="shared" si="46"/>
        <v>48000</v>
      </c>
      <c r="L1740" s="4">
        <f t="shared" si="47"/>
        <v>9600</v>
      </c>
      <c r="M1740" s="3">
        <v>0.2</v>
      </c>
    </row>
    <row r="1741" spans="2:13" x14ac:dyDescent="0.25">
      <c r="B1741" t="s">
        <v>24</v>
      </c>
      <c r="C1741" s="1" t="s">
        <v>14</v>
      </c>
      <c r="D1741" s="2">
        <v>45158</v>
      </c>
      <c r="E1741" s="5" t="s">
        <v>76</v>
      </c>
      <c r="F1741" s="5" t="s">
        <v>82</v>
      </c>
      <c r="G1741" s="5" t="s">
        <v>82</v>
      </c>
      <c r="H1741" t="s">
        <v>23</v>
      </c>
      <c r="I1741" s="4">
        <v>5130</v>
      </c>
      <c r="J1741" s="5">
        <v>15</v>
      </c>
      <c r="K1741" s="4">
        <f t="shared" si="46"/>
        <v>76950</v>
      </c>
      <c r="L1741" s="4">
        <f t="shared" si="47"/>
        <v>30780</v>
      </c>
      <c r="M1741" s="3">
        <v>0.4</v>
      </c>
    </row>
    <row r="1742" spans="2:13" x14ac:dyDescent="0.25">
      <c r="B1742" t="s">
        <v>13</v>
      </c>
      <c r="C1742" s="1" t="s">
        <v>20</v>
      </c>
      <c r="D1742" s="2">
        <v>45165</v>
      </c>
      <c r="E1742" s="5" t="s">
        <v>76</v>
      </c>
      <c r="F1742" s="5" t="s">
        <v>82</v>
      </c>
      <c r="G1742" s="5" t="s">
        <v>82</v>
      </c>
      <c r="H1742" t="s">
        <v>26</v>
      </c>
      <c r="I1742" s="4">
        <v>1700</v>
      </c>
      <c r="J1742" s="5">
        <v>7</v>
      </c>
      <c r="K1742" s="4">
        <f t="shared" si="46"/>
        <v>11900</v>
      </c>
      <c r="L1742" s="4">
        <f t="shared" si="47"/>
        <v>5950</v>
      </c>
      <c r="M1742" s="3">
        <v>0.5</v>
      </c>
    </row>
    <row r="1743" spans="2:13" x14ac:dyDescent="0.25">
      <c r="B1743" t="s">
        <v>24</v>
      </c>
      <c r="C1743" s="1" t="s">
        <v>20</v>
      </c>
      <c r="D1743" s="2">
        <v>45165</v>
      </c>
      <c r="E1743" s="5" t="s">
        <v>76</v>
      </c>
      <c r="F1743" s="5" t="s">
        <v>82</v>
      </c>
      <c r="G1743" s="5" t="s">
        <v>82</v>
      </c>
      <c r="H1743" t="s">
        <v>31</v>
      </c>
      <c r="I1743" s="4">
        <v>5300</v>
      </c>
      <c r="J1743" s="5">
        <v>6</v>
      </c>
      <c r="K1743" s="4">
        <f t="shared" si="46"/>
        <v>31800</v>
      </c>
      <c r="L1743" s="4">
        <f t="shared" si="47"/>
        <v>9540</v>
      </c>
      <c r="M1743" s="3">
        <v>0.3</v>
      </c>
    </row>
    <row r="1744" spans="2:13" x14ac:dyDescent="0.25">
      <c r="B1744" t="s">
        <v>13</v>
      </c>
      <c r="C1744" s="1" t="s">
        <v>20</v>
      </c>
      <c r="D1744" s="2">
        <v>45165</v>
      </c>
      <c r="E1744" s="5" t="s">
        <v>76</v>
      </c>
      <c r="F1744" s="5" t="s">
        <v>82</v>
      </c>
      <c r="G1744" s="5" t="s">
        <v>82</v>
      </c>
      <c r="H1744" t="s">
        <v>31</v>
      </c>
      <c r="I1744" s="4">
        <v>5300</v>
      </c>
      <c r="J1744" s="5">
        <v>8</v>
      </c>
      <c r="K1744" s="4">
        <f t="shared" si="46"/>
        <v>42400</v>
      </c>
      <c r="L1744" s="4">
        <f t="shared" si="47"/>
        <v>12720</v>
      </c>
      <c r="M1744" s="3">
        <v>0.3</v>
      </c>
    </row>
    <row r="1745" spans="2:13" x14ac:dyDescent="0.25">
      <c r="B1745" t="s">
        <v>13</v>
      </c>
      <c r="C1745" s="1" t="s">
        <v>20</v>
      </c>
      <c r="D1745" s="2">
        <v>45165</v>
      </c>
      <c r="E1745" s="5" t="s">
        <v>76</v>
      </c>
      <c r="F1745" s="5" t="s">
        <v>82</v>
      </c>
      <c r="G1745" s="5" t="s">
        <v>82</v>
      </c>
      <c r="H1745" t="s">
        <v>29</v>
      </c>
      <c r="I1745" s="4">
        <v>5340</v>
      </c>
      <c r="J1745" s="5">
        <v>10</v>
      </c>
      <c r="K1745" s="4">
        <f t="shared" si="46"/>
        <v>53400</v>
      </c>
      <c r="L1745" s="4">
        <f t="shared" si="47"/>
        <v>16020</v>
      </c>
      <c r="M1745" s="3">
        <v>0.3</v>
      </c>
    </row>
    <row r="1746" spans="2:13" x14ac:dyDescent="0.25">
      <c r="B1746" t="s">
        <v>22</v>
      </c>
      <c r="C1746" s="1" t="s">
        <v>14</v>
      </c>
      <c r="D1746" s="2">
        <v>44562</v>
      </c>
      <c r="E1746" s="5" t="s">
        <v>76</v>
      </c>
      <c r="F1746" s="5" t="s">
        <v>79</v>
      </c>
      <c r="G1746" s="5" t="s">
        <v>80</v>
      </c>
      <c r="H1746" t="s">
        <v>25</v>
      </c>
      <c r="I1746" s="4">
        <v>300</v>
      </c>
      <c r="J1746" s="5">
        <v>7</v>
      </c>
      <c r="K1746" s="4">
        <v>2100</v>
      </c>
      <c r="L1746" s="4">
        <v>315</v>
      </c>
      <c r="M1746" s="3">
        <v>0.15</v>
      </c>
    </row>
    <row r="1747" spans="2:13" x14ac:dyDescent="0.25">
      <c r="B1747" t="s">
        <v>22</v>
      </c>
      <c r="C1747" s="1" t="s">
        <v>14</v>
      </c>
      <c r="D1747" s="2">
        <v>44577</v>
      </c>
      <c r="E1747" s="5" t="s">
        <v>76</v>
      </c>
      <c r="F1747" s="5" t="s">
        <v>79</v>
      </c>
      <c r="G1747" s="5" t="s">
        <v>80</v>
      </c>
      <c r="H1747" t="s">
        <v>28</v>
      </c>
      <c r="I1747" s="4">
        <v>1500</v>
      </c>
      <c r="J1747" s="5">
        <v>10</v>
      </c>
      <c r="K1747" s="4">
        <v>15000</v>
      </c>
      <c r="L1747" s="4">
        <v>6000</v>
      </c>
      <c r="M1747" s="3">
        <v>0.4</v>
      </c>
    </row>
    <row r="1748" spans="2:13" x14ac:dyDescent="0.25">
      <c r="B1748" t="s">
        <v>34</v>
      </c>
      <c r="C1748" s="1" t="s">
        <v>14</v>
      </c>
      <c r="D1748" s="2">
        <v>44584</v>
      </c>
      <c r="E1748" s="5" t="s">
        <v>76</v>
      </c>
      <c r="F1748" s="5" t="s">
        <v>79</v>
      </c>
      <c r="G1748" s="5" t="s">
        <v>80</v>
      </c>
      <c r="H1748" t="s">
        <v>25</v>
      </c>
      <c r="I1748" s="4">
        <v>300</v>
      </c>
      <c r="J1748" s="5">
        <v>11</v>
      </c>
      <c r="K1748" s="4">
        <v>3300</v>
      </c>
      <c r="L1748" s="4">
        <v>495</v>
      </c>
      <c r="M1748" s="3">
        <v>0.15</v>
      </c>
    </row>
    <row r="1749" spans="2:13" x14ac:dyDescent="0.25">
      <c r="B1749" t="s">
        <v>13</v>
      </c>
      <c r="C1749" s="1" t="s">
        <v>20</v>
      </c>
      <c r="D1749" s="2">
        <v>44591</v>
      </c>
      <c r="E1749" s="5" t="s">
        <v>76</v>
      </c>
      <c r="F1749" s="5" t="s">
        <v>79</v>
      </c>
      <c r="G1749" s="5" t="s">
        <v>80</v>
      </c>
      <c r="H1749" t="s">
        <v>23</v>
      </c>
      <c r="I1749" s="4">
        <v>5130</v>
      </c>
      <c r="J1749" s="5">
        <v>9</v>
      </c>
      <c r="K1749" s="4">
        <v>46170</v>
      </c>
      <c r="L1749" s="4">
        <v>18468</v>
      </c>
      <c r="M1749" s="3">
        <v>0.4</v>
      </c>
    </row>
    <row r="1750" spans="2:13" x14ac:dyDescent="0.25">
      <c r="B1750" t="s">
        <v>27</v>
      </c>
      <c r="C1750" s="1" t="s">
        <v>20</v>
      </c>
      <c r="D1750" s="2">
        <v>44598</v>
      </c>
      <c r="E1750" s="5" t="s">
        <v>76</v>
      </c>
      <c r="F1750" s="5" t="s">
        <v>79</v>
      </c>
      <c r="G1750" s="5" t="s">
        <v>80</v>
      </c>
      <c r="H1750" t="s">
        <v>23</v>
      </c>
      <c r="I1750" s="4">
        <v>5130</v>
      </c>
      <c r="J1750" s="5">
        <v>4</v>
      </c>
      <c r="K1750" s="4">
        <v>20520</v>
      </c>
      <c r="L1750" s="4">
        <v>8208</v>
      </c>
      <c r="M1750" s="3">
        <v>0.4</v>
      </c>
    </row>
    <row r="1751" spans="2:13" x14ac:dyDescent="0.25">
      <c r="B1751" t="s">
        <v>27</v>
      </c>
      <c r="C1751" s="1" t="s">
        <v>14</v>
      </c>
      <c r="D1751" s="2">
        <v>44605</v>
      </c>
      <c r="E1751" s="5" t="s">
        <v>76</v>
      </c>
      <c r="F1751" s="5" t="s">
        <v>79</v>
      </c>
      <c r="G1751" s="5" t="s">
        <v>80</v>
      </c>
      <c r="H1751" t="s">
        <v>26</v>
      </c>
      <c r="I1751" s="4">
        <v>1700</v>
      </c>
      <c r="J1751" s="5">
        <v>8</v>
      </c>
      <c r="K1751" s="4">
        <v>13600</v>
      </c>
      <c r="L1751" s="4">
        <v>6800</v>
      </c>
      <c r="M1751" s="3">
        <v>0.5</v>
      </c>
    </row>
    <row r="1752" spans="2:13" x14ac:dyDescent="0.25">
      <c r="B1752" t="s">
        <v>27</v>
      </c>
      <c r="C1752" s="1" t="s">
        <v>20</v>
      </c>
      <c r="D1752" s="2">
        <v>44612</v>
      </c>
      <c r="E1752" s="5" t="s">
        <v>76</v>
      </c>
      <c r="F1752" s="5" t="s">
        <v>79</v>
      </c>
      <c r="G1752" s="5" t="s">
        <v>80</v>
      </c>
      <c r="H1752" t="s">
        <v>35</v>
      </c>
      <c r="I1752" s="4">
        <v>4500</v>
      </c>
      <c r="J1752" s="5">
        <v>9</v>
      </c>
      <c r="K1752" s="4">
        <v>40500</v>
      </c>
      <c r="L1752" s="4">
        <v>10125</v>
      </c>
      <c r="M1752" s="3">
        <v>0.25</v>
      </c>
    </row>
    <row r="1753" spans="2:13" x14ac:dyDescent="0.25">
      <c r="B1753" t="s">
        <v>13</v>
      </c>
      <c r="C1753" s="1" t="s">
        <v>14</v>
      </c>
      <c r="D1753" s="2">
        <v>44619</v>
      </c>
      <c r="E1753" s="5" t="s">
        <v>76</v>
      </c>
      <c r="F1753" s="5" t="s">
        <v>79</v>
      </c>
      <c r="G1753" s="5" t="s">
        <v>80</v>
      </c>
      <c r="H1753" t="s">
        <v>32</v>
      </c>
      <c r="I1753" s="4">
        <v>3200</v>
      </c>
      <c r="J1753" s="5">
        <v>9</v>
      </c>
      <c r="K1753" s="4">
        <v>28800</v>
      </c>
      <c r="L1753" s="4">
        <v>5760</v>
      </c>
      <c r="M1753" s="3">
        <v>0.2</v>
      </c>
    </row>
    <row r="1754" spans="2:13" x14ac:dyDescent="0.25">
      <c r="B1754" t="s">
        <v>13</v>
      </c>
      <c r="C1754" s="1" t="s">
        <v>14</v>
      </c>
      <c r="D1754" s="2">
        <v>44626</v>
      </c>
      <c r="E1754" s="5" t="s">
        <v>76</v>
      </c>
      <c r="F1754" s="5" t="s">
        <v>79</v>
      </c>
      <c r="G1754" s="5" t="s">
        <v>80</v>
      </c>
      <c r="H1754" t="s">
        <v>32</v>
      </c>
      <c r="I1754" s="4">
        <v>3200</v>
      </c>
      <c r="J1754" s="5">
        <v>2</v>
      </c>
      <c r="K1754" s="4">
        <v>6400</v>
      </c>
      <c r="L1754" s="4">
        <v>1280</v>
      </c>
      <c r="M1754" s="3">
        <v>0.2</v>
      </c>
    </row>
    <row r="1755" spans="2:13" x14ac:dyDescent="0.25">
      <c r="B1755" t="s">
        <v>13</v>
      </c>
      <c r="C1755" s="1" t="s">
        <v>14</v>
      </c>
      <c r="D1755" s="2">
        <v>44633</v>
      </c>
      <c r="E1755" s="5" t="s">
        <v>76</v>
      </c>
      <c r="F1755" s="5" t="s">
        <v>79</v>
      </c>
      <c r="G1755" s="5" t="s">
        <v>80</v>
      </c>
      <c r="H1755" t="s">
        <v>18</v>
      </c>
      <c r="I1755" s="4">
        <v>8902</v>
      </c>
      <c r="J1755" s="5">
        <v>6</v>
      </c>
      <c r="K1755" s="4">
        <v>53412</v>
      </c>
      <c r="L1755" s="4">
        <v>18694.199999999997</v>
      </c>
      <c r="M1755" s="3">
        <v>0.35</v>
      </c>
    </row>
    <row r="1756" spans="2:13" x14ac:dyDescent="0.25">
      <c r="B1756" t="s">
        <v>13</v>
      </c>
      <c r="C1756" s="1" t="s">
        <v>20</v>
      </c>
      <c r="D1756" s="2">
        <v>44640</v>
      </c>
      <c r="E1756" s="5" t="s">
        <v>76</v>
      </c>
      <c r="F1756" s="5" t="s">
        <v>79</v>
      </c>
      <c r="G1756" s="5" t="s">
        <v>80</v>
      </c>
      <c r="H1756" t="s">
        <v>30</v>
      </c>
      <c r="I1756" s="4">
        <v>3400</v>
      </c>
      <c r="J1756" s="5">
        <v>11</v>
      </c>
      <c r="K1756" s="4">
        <v>37400</v>
      </c>
      <c r="L1756" s="4">
        <v>13090</v>
      </c>
      <c r="M1756" s="3">
        <v>0.35</v>
      </c>
    </row>
    <row r="1757" spans="2:13" x14ac:dyDescent="0.25">
      <c r="B1757" t="s">
        <v>13</v>
      </c>
      <c r="C1757" s="1" t="s">
        <v>20</v>
      </c>
      <c r="D1757" s="2">
        <v>44647</v>
      </c>
      <c r="E1757" s="5" t="s">
        <v>76</v>
      </c>
      <c r="F1757" s="5" t="s">
        <v>79</v>
      </c>
      <c r="G1757" s="5" t="s">
        <v>80</v>
      </c>
      <c r="H1757" t="s">
        <v>18</v>
      </c>
      <c r="I1757" s="4">
        <v>8902</v>
      </c>
      <c r="J1757" s="5">
        <v>6</v>
      </c>
      <c r="K1757" s="4">
        <v>53412</v>
      </c>
      <c r="L1757" s="4">
        <v>18694.199999999997</v>
      </c>
      <c r="M1757" s="3">
        <v>0.35</v>
      </c>
    </row>
    <row r="1758" spans="2:13" x14ac:dyDescent="0.25">
      <c r="B1758" t="s">
        <v>13</v>
      </c>
      <c r="C1758" s="1" t="s">
        <v>14</v>
      </c>
      <c r="D1758" s="2">
        <v>44654</v>
      </c>
      <c r="E1758" s="5" t="s">
        <v>76</v>
      </c>
      <c r="F1758" s="5" t="s">
        <v>79</v>
      </c>
      <c r="G1758" s="5" t="s">
        <v>80</v>
      </c>
      <c r="H1758" t="s">
        <v>32</v>
      </c>
      <c r="I1758" s="4">
        <v>3200</v>
      </c>
      <c r="J1758" s="5">
        <v>9</v>
      </c>
      <c r="K1758" s="4">
        <v>28800</v>
      </c>
      <c r="L1758" s="4">
        <v>5760</v>
      </c>
      <c r="M1758" s="3">
        <v>0.2</v>
      </c>
    </row>
    <row r="1759" spans="2:13" x14ac:dyDescent="0.25">
      <c r="B1759" t="s">
        <v>24</v>
      </c>
      <c r="C1759" s="1" t="s">
        <v>20</v>
      </c>
      <c r="D1759" s="2">
        <v>44661</v>
      </c>
      <c r="E1759" s="5" t="s">
        <v>76</v>
      </c>
      <c r="F1759" s="5" t="s">
        <v>79</v>
      </c>
      <c r="G1759" s="5" t="s">
        <v>80</v>
      </c>
      <c r="H1759" t="s">
        <v>32</v>
      </c>
      <c r="I1759" s="4">
        <v>3200</v>
      </c>
      <c r="J1759" s="5">
        <v>12</v>
      </c>
      <c r="K1759" s="4">
        <v>38400</v>
      </c>
      <c r="L1759" s="4">
        <v>7680</v>
      </c>
      <c r="M1759" s="3">
        <v>0.2</v>
      </c>
    </row>
    <row r="1760" spans="2:13" x14ac:dyDescent="0.25">
      <c r="B1760" t="s">
        <v>27</v>
      </c>
      <c r="C1760" s="1" t="s">
        <v>14</v>
      </c>
      <c r="D1760" s="2">
        <v>44668</v>
      </c>
      <c r="E1760" s="5" t="s">
        <v>76</v>
      </c>
      <c r="F1760" s="5" t="s">
        <v>79</v>
      </c>
      <c r="G1760" s="5" t="s">
        <v>80</v>
      </c>
      <c r="H1760" t="s">
        <v>35</v>
      </c>
      <c r="I1760" s="4">
        <v>4500</v>
      </c>
      <c r="J1760" s="5">
        <v>1</v>
      </c>
      <c r="K1760" s="4">
        <v>4500</v>
      </c>
      <c r="L1760" s="4">
        <v>1125</v>
      </c>
      <c r="M1760" s="3">
        <v>0.25</v>
      </c>
    </row>
    <row r="1761" spans="2:13" x14ac:dyDescent="0.25">
      <c r="B1761" t="s">
        <v>13</v>
      </c>
      <c r="C1761" s="1" t="s">
        <v>20</v>
      </c>
      <c r="D1761" s="2">
        <v>44675</v>
      </c>
      <c r="E1761" s="5" t="s">
        <v>76</v>
      </c>
      <c r="F1761" s="5" t="s">
        <v>79</v>
      </c>
      <c r="G1761" s="5" t="s">
        <v>80</v>
      </c>
      <c r="H1761" t="s">
        <v>21</v>
      </c>
      <c r="I1761" s="4">
        <v>1200</v>
      </c>
      <c r="J1761" s="5">
        <v>10</v>
      </c>
      <c r="K1761" s="4">
        <v>12000</v>
      </c>
      <c r="L1761" s="4">
        <v>3600</v>
      </c>
      <c r="M1761" s="3">
        <v>0.3</v>
      </c>
    </row>
    <row r="1762" spans="2:13" x14ac:dyDescent="0.25">
      <c r="B1762" t="s">
        <v>27</v>
      </c>
      <c r="C1762" s="1" t="s">
        <v>14</v>
      </c>
      <c r="D1762" s="2">
        <v>44682</v>
      </c>
      <c r="E1762" s="5" t="s">
        <v>76</v>
      </c>
      <c r="F1762" s="5" t="s">
        <v>79</v>
      </c>
      <c r="G1762" s="5" t="s">
        <v>80</v>
      </c>
      <c r="H1762" t="s">
        <v>23</v>
      </c>
      <c r="I1762" s="4">
        <v>5130</v>
      </c>
      <c r="J1762" s="5">
        <v>5</v>
      </c>
      <c r="K1762" s="4">
        <v>25650</v>
      </c>
      <c r="L1762" s="4">
        <v>10260</v>
      </c>
      <c r="M1762" s="3">
        <v>0.4</v>
      </c>
    </row>
    <row r="1763" spans="2:13" x14ac:dyDescent="0.25">
      <c r="B1763" t="s">
        <v>13</v>
      </c>
      <c r="C1763" s="1" t="s">
        <v>20</v>
      </c>
      <c r="D1763" s="2">
        <v>44689</v>
      </c>
      <c r="E1763" s="5" t="s">
        <v>76</v>
      </c>
      <c r="F1763" s="5" t="s">
        <v>79</v>
      </c>
      <c r="G1763" s="5" t="s">
        <v>80</v>
      </c>
      <c r="H1763" t="s">
        <v>25</v>
      </c>
      <c r="I1763" s="4">
        <v>300</v>
      </c>
      <c r="J1763" s="5">
        <v>4</v>
      </c>
      <c r="K1763" s="4">
        <v>1200</v>
      </c>
      <c r="L1763" s="4">
        <v>180</v>
      </c>
      <c r="M1763" s="3">
        <v>0.15</v>
      </c>
    </row>
    <row r="1764" spans="2:13" x14ac:dyDescent="0.25">
      <c r="B1764" t="s">
        <v>34</v>
      </c>
      <c r="C1764" s="1" t="s">
        <v>14</v>
      </c>
      <c r="D1764" s="2">
        <v>44562</v>
      </c>
      <c r="E1764" s="5" t="s">
        <v>83</v>
      </c>
      <c r="F1764" s="5" t="s">
        <v>84</v>
      </c>
      <c r="G1764" s="5" t="s">
        <v>85</v>
      </c>
      <c r="H1764" t="s">
        <v>23</v>
      </c>
      <c r="I1764" s="4">
        <v>5130</v>
      </c>
      <c r="J1764" s="5">
        <v>10</v>
      </c>
      <c r="K1764" s="4">
        <f t="shared" ref="K1764:K1795" si="48">I1764*J1764</f>
        <v>51300</v>
      </c>
      <c r="L1764" s="4">
        <f t="shared" ref="L1764:L1795" si="49">K1764*M1764</f>
        <v>20520</v>
      </c>
      <c r="M1764" s="3">
        <v>0.4</v>
      </c>
    </row>
    <row r="1765" spans="2:13" x14ac:dyDescent="0.25">
      <c r="B1765" t="s">
        <v>13</v>
      </c>
      <c r="C1765" s="1" t="s">
        <v>14</v>
      </c>
      <c r="D1765" s="2">
        <v>44577</v>
      </c>
      <c r="E1765" s="5" t="s">
        <v>83</v>
      </c>
      <c r="F1765" s="5" t="s">
        <v>84</v>
      </c>
      <c r="G1765" s="5" t="s">
        <v>85</v>
      </c>
      <c r="H1765" t="s">
        <v>33</v>
      </c>
      <c r="I1765" s="4">
        <v>4600</v>
      </c>
      <c r="J1765" s="5">
        <v>2</v>
      </c>
      <c r="K1765" s="4">
        <f t="shared" si="48"/>
        <v>9200</v>
      </c>
      <c r="L1765" s="4">
        <f t="shared" si="49"/>
        <v>2300</v>
      </c>
      <c r="M1765" s="3">
        <v>0.25</v>
      </c>
    </row>
    <row r="1766" spans="2:13" x14ac:dyDescent="0.25">
      <c r="B1766" t="s">
        <v>27</v>
      </c>
      <c r="C1766" s="1" t="s">
        <v>20</v>
      </c>
      <c r="D1766" s="2">
        <v>44584</v>
      </c>
      <c r="E1766" s="5" t="s">
        <v>83</v>
      </c>
      <c r="F1766" s="5" t="s">
        <v>84</v>
      </c>
      <c r="G1766" s="5" t="s">
        <v>85</v>
      </c>
      <c r="H1766" t="s">
        <v>19</v>
      </c>
      <c r="I1766" s="4">
        <v>500</v>
      </c>
      <c r="J1766" s="5">
        <v>10</v>
      </c>
      <c r="K1766" s="4">
        <f t="shared" si="48"/>
        <v>5000</v>
      </c>
      <c r="L1766" s="4">
        <f t="shared" si="49"/>
        <v>1250</v>
      </c>
      <c r="M1766" s="3">
        <v>0.25</v>
      </c>
    </row>
    <row r="1767" spans="2:13" x14ac:dyDescent="0.25">
      <c r="B1767" t="s">
        <v>13</v>
      </c>
      <c r="C1767" s="1" t="s">
        <v>20</v>
      </c>
      <c r="D1767" s="2">
        <v>44591</v>
      </c>
      <c r="E1767" s="5" t="s">
        <v>83</v>
      </c>
      <c r="F1767" s="5" t="s">
        <v>84</v>
      </c>
      <c r="G1767" s="5" t="s">
        <v>85</v>
      </c>
      <c r="H1767" t="s">
        <v>23</v>
      </c>
      <c r="I1767" s="4">
        <v>5130</v>
      </c>
      <c r="J1767" s="5">
        <v>7</v>
      </c>
      <c r="K1767" s="4">
        <f t="shared" si="48"/>
        <v>35910</v>
      </c>
      <c r="L1767" s="4">
        <f t="shared" si="49"/>
        <v>14364</v>
      </c>
      <c r="M1767" s="3">
        <v>0.4</v>
      </c>
    </row>
    <row r="1768" spans="2:13" x14ac:dyDescent="0.25">
      <c r="B1768" t="s">
        <v>27</v>
      </c>
      <c r="C1768" s="1" t="s">
        <v>20</v>
      </c>
      <c r="D1768" s="2">
        <v>44598</v>
      </c>
      <c r="E1768" s="5" t="s">
        <v>83</v>
      </c>
      <c r="F1768" s="5" t="s">
        <v>84</v>
      </c>
      <c r="G1768" s="5" t="s">
        <v>85</v>
      </c>
      <c r="H1768" t="s">
        <v>21</v>
      </c>
      <c r="I1768" s="4">
        <v>1200</v>
      </c>
      <c r="J1768" s="5">
        <v>11</v>
      </c>
      <c r="K1768" s="4">
        <f t="shared" si="48"/>
        <v>13200</v>
      </c>
      <c r="L1768" s="4">
        <f t="shared" si="49"/>
        <v>3960</v>
      </c>
      <c r="M1768" s="3">
        <v>0.3</v>
      </c>
    </row>
    <row r="1769" spans="2:13" x14ac:dyDescent="0.25">
      <c r="B1769" t="s">
        <v>27</v>
      </c>
      <c r="C1769" s="1" t="s">
        <v>20</v>
      </c>
      <c r="D1769" s="2">
        <v>44605</v>
      </c>
      <c r="E1769" s="5" t="s">
        <v>83</v>
      </c>
      <c r="F1769" s="5" t="s">
        <v>84</v>
      </c>
      <c r="G1769" s="5" t="s">
        <v>85</v>
      </c>
      <c r="H1769" t="s">
        <v>29</v>
      </c>
      <c r="I1769" s="4">
        <v>5340</v>
      </c>
      <c r="J1769" s="5">
        <v>3</v>
      </c>
      <c r="K1769" s="4">
        <f t="shared" si="48"/>
        <v>16020</v>
      </c>
      <c r="L1769" s="4">
        <f t="shared" si="49"/>
        <v>4806</v>
      </c>
      <c r="M1769" s="3">
        <v>0.3</v>
      </c>
    </row>
    <row r="1770" spans="2:13" x14ac:dyDescent="0.25">
      <c r="B1770" t="s">
        <v>22</v>
      </c>
      <c r="C1770" s="1" t="s">
        <v>20</v>
      </c>
      <c r="D1770" s="2">
        <v>44612</v>
      </c>
      <c r="E1770" s="5" t="s">
        <v>83</v>
      </c>
      <c r="F1770" s="5" t="s">
        <v>84</v>
      </c>
      <c r="G1770" s="5" t="s">
        <v>85</v>
      </c>
      <c r="H1770" t="s">
        <v>35</v>
      </c>
      <c r="I1770" s="4">
        <v>4500</v>
      </c>
      <c r="J1770" s="5">
        <v>2</v>
      </c>
      <c r="K1770" s="4">
        <f t="shared" si="48"/>
        <v>9000</v>
      </c>
      <c r="L1770" s="4">
        <f t="shared" si="49"/>
        <v>2250</v>
      </c>
      <c r="M1770" s="3">
        <v>0.25</v>
      </c>
    </row>
    <row r="1771" spans="2:13" x14ac:dyDescent="0.25">
      <c r="B1771" t="s">
        <v>34</v>
      </c>
      <c r="C1771" s="1" t="s">
        <v>20</v>
      </c>
      <c r="D1771" s="2">
        <v>44619</v>
      </c>
      <c r="E1771" s="5" t="s">
        <v>83</v>
      </c>
      <c r="F1771" s="5" t="s">
        <v>84</v>
      </c>
      <c r="G1771" s="5" t="s">
        <v>85</v>
      </c>
      <c r="H1771" t="s">
        <v>18</v>
      </c>
      <c r="I1771" s="4">
        <v>8902</v>
      </c>
      <c r="J1771" s="5">
        <v>1</v>
      </c>
      <c r="K1771" s="4">
        <f t="shared" si="48"/>
        <v>8902</v>
      </c>
      <c r="L1771" s="4">
        <f t="shared" si="49"/>
        <v>3115.7</v>
      </c>
      <c r="M1771" s="3">
        <v>0.35</v>
      </c>
    </row>
    <row r="1772" spans="2:13" x14ac:dyDescent="0.25">
      <c r="B1772" t="s">
        <v>13</v>
      </c>
      <c r="C1772" s="1" t="s">
        <v>14</v>
      </c>
      <c r="D1772" s="2">
        <v>44626</v>
      </c>
      <c r="E1772" s="5" t="s">
        <v>83</v>
      </c>
      <c r="F1772" s="5" t="s">
        <v>84</v>
      </c>
      <c r="G1772" s="5" t="s">
        <v>85</v>
      </c>
      <c r="H1772" t="s">
        <v>33</v>
      </c>
      <c r="I1772" s="4">
        <v>4600</v>
      </c>
      <c r="J1772" s="5">
        <v>4</v>
      </c>
      <c r="K1772" s="4">
        <f t="shared" si="48"/>
        <v>18400</v>
      </c>
      <c r="L1772" s="4">
        <f t="shared" si="49"/>
        <v>4600</v>
      </c>
      <c r="M1772" s="3">
        <v>0.25</v>
      </c>
    </row>
    <row r="1773" spans="2:13" x14ac:dyDescent="0.25">
      <c r="B1773" t="s">
        <v>13</v>
      </c>
      <c r="C1773" s="1" t="s">
        <v>14</v>
      </c>
      <c r="D1773" s="2">
        <v>44633</v>
      </c>
      <c r="E1773" s="5" t="s">
        <v>83</v>
      </c>
      <c r="F1773" s="5" t="s">
        <v>84</v>
      </c>
      <c r="G1773" s="5" t="s">
        <v>85</v>
      </c>
      <c r="H1773" t="s">
        <v>29</v>
      </c>
      <c r="I1773" s="4">
        <v>5340</v>
      </c>
      <c r="J1773" s="5">
        <v>9</v>
      </c>
      <c r="K1773" s="4">
        <f t="shared" si="48"/>
        <v>48060</v>
      </c>
      <c r="L1773" s="4">
        <f t="shared" si="49"/>
        <v>14418</v>
      </c>
      <c r="M1773" s="3">
        <v>0.3</v>
      </c>
    </row>
    <row r="1774" spans="2:13" x14ac:dyDescent="0.25">
      <c r="B1774" t="s">
        <v>24</v>
      </c>
      <c r="C1774" s="1" t="s">
        <v>14</v>
      </c>
      <c r="D1774" s="2">
        <v>44640</v>
      </c>
      <c r="E1774" s="5" t="s">
        <v>83</v>
      </c>
      <c r="F1774" s="5" t="s">
        <v>84</v>
      </c>
      <c r="G1774" s="5" t="s">
        <v>85</v>
      </c>
      <c r="H1774" t="s">
        <v>31</v>
      </c>
      <c r="I1774" s="4">
        <v>5300</v>
      </c>
      <c r="J1774" s="5">
        <v>7</v>
      </c>
      <c r="K1774" s="4">
        <f t="shared" si="48"/>
        <v>37100</v>
      </c>
      <c r="L1774" s="4">
        <f t="shared" si="49"/>
        <v>11130</v>
      </c>
      <c r="M1774" s="3">
        <v>0.3</v>
      </c>
    </row>
    <row r="1775" spans="2:13" x14ac:dyDescent="0.25">
      <c r="B1775" t="s">
        <v>34</v>
      </c>
      <c r="C1775" s="1" t="s">
        <v>20</v>
      </c>
      <c r="D1775" s="2">
        <v>44647</v>
      </c>
      <c r="E1775" s="5" t="s">
        <v>83</v>
      </c>
      <c r="F1775" s="5" t="s">
        <v>84</v>
      </c>
      <c r="G1775" s="5" t="s">
        <v>85</v>
      </c>
      <c r="H1775" t="s">
        <v>23</v>
      </c>
      <c r="I1775" s="4">
        <v>5130</v>
      </c>
      <c r="J1775" s="5">
        <v>9</v>
      </c>
      <c r="K1775" s="4">
        <f t="shared" si="48"/>
        <v>46170</v>
      </c>
      <c r="L1775" s="4">
        <f t="shared" si="49"/>
        <v>18468</v>
      </c>
      <c r="M1775" s="3">
        <v>0.4</v>
      </c>
    </row>
    <row r="1776" spans="2:13" x14ac:dyDescent="0.25">
      <c r="B1776" t="s">
        <v>22</v>
      </c>
      <c r="C1776" s="1" t="s">
        <v>20</v>
      </c>
      <c r="D1776" s="2">
        <v>44654</v>
      </c>
      <c r="E1776" s="5" t="s">
        <v>83</v>
      </c>
      <c r="F1776" s="5" t="s">
        <v>84</v>
      </c>
      <c r="G1776" s="5" t="s">
        <v>85</v>
      </c>
      <c r="H1776" t="s">
        <v>19</v>
      </c>
      <c r="I1776" s="4">
        <v>500</v>
      </c>
      <c r="J1776" s="5">
        <v>12</v>
      </c>
      <c r="K1776" s="4">
        <f t="shared" si="48"/>
        <v>6000</v>
      </c>
      <c r="L1776" s="4">
        <f t="shared" si="49"/>
        <v>1500</v>
      </c>
      <c r="M1776" s="3">
        <v>0.25</v>
      </c>
    </row>
    <row r="1777" spans="2:13" x14ac:dyDescent="0.25">
      <c r="B1777" t="s">
        <v>22</v>
      </c>
      <c r="C1777" s="1" t="s">
        <v>14</v>
      </c>
      <c r="D1777" s="2">
        <v>44661</v>
      </c>
      <c r="E1777" s="5" t="s">
        <v>83</v>
      </c>
      <c r="F1777" s="5" t="s">
        <v>84</v>
      </c>
      <c r="G1777" s="5" t="s">
        <v>85</v>
      </c>
      <c r="H1777" t="s">
        <v>18</v>
      </c>
      <c r="I1777" s="4">
        <v>8902</v>
      </c>
      <c r="J1777" s="5">
        <v>9</v>
      </c>
      <c r="K1777" s="4">
        <f t="shared" si="48"/>
        <v>80118</v>
      </c>
      <c r="L1777" s="4">
        <f t="shared" si="49"/>
        <v>28041.3</v>
      </c>
      <c r="M1777" s="3">
        <v>0.35</v>
      </c>
    </row>
    <row r="1778" spans="2:13" x14ac:dyDescent="0.25">
      <c r="B1778" t="s">
        <v>34</v>
      </c>
      <c r="C1778" s="1" t="s">
        <v>14</v>
      </c>
      <c r="D1778" s="2">
        <v>44668</v>
      </c>
      <c r="E1778" s="5" t="s">
        <v>83</v>
      </c>
      <c r="F1778" s="5" t="s">
        <v>84</v>
      </c>
      <c r="G1778" s="5" t="s">
        <v>85</v>
      </c>
      <c r="H1778" t="s">
        <v>25</v>
      </c>
      <c r="I1778" s="4">
        <v>300</v>
      </c>
      <c r="J1778" s="5">
        <v>3</v>
      </c>
      <c r="K1778" s="4">
        <f t="shared" si="48"/>
        <v>900</v>
      </c>
      <c r="L1778" s="4">
        <f t="shared" si="49"/>
        <v>135</v>
      </c>
      <c r="M1778" s="3">
        <v>0.15</v>
      </c>
    </row>
    <row r="1779" spans="2:13" x14ac:dyDescent="0.25">
      <c r="B1779" t="s">
        <v>13</v>
      </c>
      <c r="C1779" s="1" t="s">
        <v>20</v>
      </c>
      <c r="D1779" s="2">
        <v>44675</v>
      </c>
      <c r="E1779" s="5" t="s">
        <v>83</v>
      </c>
      <c r="F1779" s="5" t="s">
        <v>84</v>
      </c>
      <c r="G1779" s="5" t="s">
        <v>85</v>
      </c>
      <c r="H1779" t="s">
        <v>23</v>
      </c>
      <c r="I1779" s="4">
        <v>5130</v>
      </c>
      <c r="J1779" s="5">
        <v>2</v>
      </c>
      <c r="K1779" s="4">
        <f t="shared" si="48"/>
        <v>10260</v>
      </c>
      <c r="L1779" s="4">
        <f t="shared" si="49"/>
        <v>4104</v>
      </c>
      <c r="M1779" s="3">
        <v>0.4</v>
      </c>
    </row>
    <row r="1780" spans="2:13" x14ac:dyDescent="0.25">
      <c r="B1780" t="s">
        <v>27</v>
      </c>
      <c r="C1780" s="1" t="s">
        <v>20</v>
      </c>
      <c r="D1780" s="2">
        <v>44682</v>
      </c>
      <c r="E1780" s="5" t="s">
        <v>83</v>
      </c>
      <c r="F1780" s="5" t="s">
        <v>84</v>
      </c>
      <c r="G1780" s="5" t="s">
        <v>85</v>
      </c>
      <c r="H1780" t="s">
        <v>23</v>
      </c>
      <c r="I1780" s="4">
        <v>5130</v>
      </c>
      <c r="J1780" s="5">
        <v>4</v>
      </c>
      <c r="K1780" s="4">
        <f t="shared" si="48"/>
        <v>20520</v>
      </c>
      <c r="L1780" s="4">
        <f t="shared" si="49"/>
        <v>8208</v>
      </c>
      <c r="M1780" s="3">
        <v>0.4</v>
      </c>
    </row>
    <row r="1781" spans="2:13" x14ac:dyDescent="0.25">
      <c r="B1781" t="s">
        <v>24</v>
      </c>
      <c r="C1781" s="1" t="s">
        <v>20</v>
      </c>
      <c r="D1781" s="2">
        <v>44689</v>
      </c>
      <c r="E1781" s="5" t="s">
        <v>83</v>
      </c>
      <c r="F1781" s="5" t="s">
        <v>84</v>
      </c>
      <c r="G1781" s="5" t="s">
        <v>85</v>
      </c>
      <c r="H1781" t="s">
        <v>21</v>
      </c>
      <c r="I1781" s="4">
        <v>1200</v>
      </c>
      <c r="J1781" s="5">
        <v>12</v>
      </c>
      <c r="K1781" s="4">
        <f t="shared" si="48"/>
        <v>14400</v>
      </c>
      <c r="L1781" s="4">
        <f t="shared" si="49"/>
        <v>4320</v>
      </c>
      <c r="M1781" s="3">
        <v>0.3</v>
      </c>
    </row>
    <row r="1782" spans="2:13" x14ac:dyDescent="0.25">
      <c r="B1782" t="s">
        <v>22</v>
      </c>
      <c r="C1782" s="1" t="s">
        <v>14</v>
      </c>
      <c r="D1782" s="2">
        <v>44696</v>
      </c>
      <c r="E1782" s="5" t="s">
        <v>83</v>
      </c>
      <c r="F1782" s="5" t="s">
        <v>84</v>
      </c>
      <c r="G1782" s="5" t="s">
        <v>85</v>
      </c>
      <c r="H1782" t="s">
        <v>35</v>
      </c>
      <c r="I1782" s="4">
        <v>4500</v>
      </c>
      <c r="J1782" s="5">
        <v>11</v>
      </c>
      <c r="K1782" s="4">
        <f t="shared" si="48"/>
        <v>49500</v>
      </c>
      <c r="L1782" s="4">
        <f t="shared" si="49"/>
        <v>12375</v>
      </c>
      <c r="M1782" s="3">
        <v>0.25</v>
      </c>
    </row>
    <row r="1783" spans="2:13" x14ac:dyDescent="0.25">
      <c r="B1783" t="s">
        <v>13</v>
      </c>
      <c r="C1783" s="1" t="s">
        <v>20</v>
      </c>
      <c r="D1783" s="2">
        <v>44703</v>
      </c>
      <c r="E1783" s="5" t="s">
        <v>83</v>
      </c>
      <c r="F1783" s="5" t="s">
        <v>84</v>
      </c>
      <c r="G1783" s="5" t="s">
        <v>85</v>
      </c>
      <c r="H1783" t="s">
        <v>28</v>
      </c>
      <c r="I1783" s="4">
        <v>1500</v>
      </c>
      <c r="J1783" s="5">
        <v>8</v>
      </c>
      <c r="K1783" s="4">
        <f t="shared" si="48"/>
        <v>12000</v>
      </c>
      <c r="L1783" s="4">
        <f t="shared" si="49"/>
        <v>4800</v>
      </c>
      <c r="M1783" s="3">
        <v>0.4</v>
      </c>
    </row>
    <row r="1784" spans="2:13" x14ac:dyDescent="0.25">
      <c r="B1784" t="s">
        <v>27</v>
      </c>
      <c r="C1784" s="1" t="s">
        <v>14</v>
      </c>
      <c r="D1784" s="2">
        <v>44710</v>
      </c>
      <c r="E1784" s="5" t="s">
        <v>83</v>
      </c>
      <c r="F1784" s="5" t="s">
        <v>84</v>
      </c>
      <c r="G1784" s="5" t="s">
        <v>85</v>
      </c>
      <c r="H1784" t="s">
        <v>21</v>
      </c>
      <c r="I1784" s="4">
        <v>1200</v>
      </c>
      <c r="J1784" s="5">
        <v>8</v>
      </c>
      <c r="K1784" s="4">
        <f t="shared" si="48"/>
        <v>9600</v>
      </c>
      <c r="L1784" s="4">
        <f t="shared" si="49"/>
        <v>2880</v>
      </c>
      <c r="M1784" s="3">
        <v>0.3</v>
      </c>
    </row>
    <row r="1785" spans="2:13" x14ac:dyDescent="0.25">
      <c r="B1785" t="s">
        <v>27</v>
      </c>
      <c r="C1785" s="1" t="s">
        <v>20</v>
      </c>
      <c r="D1785" s="2">
        <v>44717</v>
      </c>
      <c r="E1785" s="5" t="s">
        <v>83</v>
      </c>
      <c r="F1785" s="5" t="s">
        <v>84</v>
      </c>
      <c r="G1785" s="5" t="s">
        <v>85</v>
      </c>
      <c r="H1785" t="s">
        <v>31</v>
      </c>
      <c r="I1785" s="4">
        <v>5300</v>
      </c>
      <c r="J1785" s="5">
        <v>2</v>
      </c>
      <c r="K1785" s="4">
        <f t="shared" si="48"/>
        <v>10600</v>
      </c>
      <c r="L1785" s="4">
        <f t="shared" si="49"/>
        <v>3180</v>
      </c>
      <c r="M1785" s="3">
        <v>0.3</v>
      </c>
    </row>
    <row r="1786" spans="2:13" x14ac:dyDescent="0.25">
      <c r="B1786" t="s">
        <v>24</v>
      </c>
      <c r="C1786" s="1" t="s">
        <v>14</v>
      </c>
      <c r="D1786" s="2">
        <v>44724</v>
      </c>
      <c r="E1786" s="5" t="s">
        <v>83</v>
      </c>
      <c r="F1786" s="5" t="s">
        <v>84</v>
      </c>
      <c r="G1786" s="5" t="s">
        <v>85</v>
      </c>
      <c r="H1786" t="s">
        <v>23</v>
      </c>
      <c r="I1786" s="4">
        <v>5130</v>
      </c>
      <c r="J1786" s="5">
        <v>10</v>
      </c>
      <c r="K1786" s="4">
        <f t="shared" si="48"/>
        <v>51300</v>
      </c>
      <c r="L1786" s="4">
        <f t="shared" si="49"/>
        <v>20520</v>
      </c>
      <c r="M1786" s="3">
        <v>0.4</v>
      </c>
    </row>
    <row r="1787" spans="2:13" x14ac:dyDescent="0.25">
      <c r="B1787" t="s">
        <v>24</v>
      </c>
      <c r="C1787" s="1" t="s">
        <v>20</v>
      </c>
      <c r="D1787" s="2">
        <v>44731</v>
      </c>
      <c r="E1787" s="5" t="s">
        <v>83</v>
      </c>
      <c r="F1787" s="5" t="s">
        <v>84</v>
      </c>
      <c r="G1787" s="5" t="s">
        <v>85</v>
      </c>
      <c r="H1787" t="s">
        <v>28</v>
      </c>
      <c r="I1787" s="4">
        <v>1500</v>
      </c>
      <c r="J1787" s="5">
        <v>12</v>
      </c>
      <c r="K1787" s="4">
        <f t="shared" si="48"/>
        <v>18000</v>
      </c>
      <c r="L1787" s="4">
        <f t="shared" si="49"/>
        <v>7200</v>
      </c>
      <c r="M1787" s="3">
        <v>0.4</v>
      </c>
    </row>
    <row r="1788" spans="2:13" x14ac:dyDescent="0.25">
      <c r="B1788" t="s">
        <v>24</v>
      </c>
      <c r="C1788" s="1" t="s">
        <v>20</v>
      </c>
      <c r="D1788" s="2">
        <v>44738</v>
      </c>
      <c r="E1788" s="5" t="s">
        <v>83</v>
      </c>
      <c r="F1788" s="5" t="s">
        <v>84</v>
      </c>
      <c r="G1788" s="5" t="s">
        <v>85</v>
      </c>
      <c r="H1788" t="s">
        <v>18</v>
      </c>
      <c r="I1788" s="4">
        <v>8902</v>
      </c>
      <c r="J1788" s="5">
        <v>1</v>
      </c>
      <c r="K1788" s="4">
        <f t="shared" si="48"/>
        <v>8902</v>
      </c>
      <c r="L1788" s="4">
        <f t="shared" si="49"/>
        <v>3115.7</v>
      </c>
      <c r="M1788" s="3">
        <v>0.35</v>
      </c>
    </row>
    <row r="1789" spans="2:13" x14ac:dyDescent="0.25">
      <c r="B1789" t="s">
        <v>24</v>
      </c>
      <c r="C1789" s="1" t="s">
        <v>20</v>
      </c>
      <c r="D1789" s="2">
        <v>44745</v>
      </c>
      <c r="E1789" s="5" t="s">
        <v>83</v>
      </c>
      <c r="F1789" s="5" t="s">
        <v>84</v>
      </c>
      <c r="G1789" s="5" t="s">
        <v>85</v>
      </c>
      <c r="H1789" t="s">
        <v>21</v>
      </c>
      <c r="I1789" s="4">
        <v>1200</v>
      </c>
      <c r="J1789" s="5">
        <v>4</v>
      </c>
      <c r="K1789" s="4">
        <f t="shared" si="48"/>
        <v>4800</v>
      </c>
      <c r="L1789" s="4">
        <f t="shared" si="49"/>
        <v>1440</v>
      </c>
      <c r="M1789" s="3">
        <v>0.3</v>
      </c>
    </row>
    <row r="1790" spans="2:13" x14ac:dyDescent="0.25">
      <c r="B1790" t="s">
        <v>27</v>
      </c>
      <c r="C1790" s="1" t="s">
        <v>20</v>
      </c>
      <c r="D1790" s="2">
        <v>44752</v>
      </c>
      <c r="E1790" s="5" t="s">
        <v>83</v>
      </c>
      <c r="F1790" s="5" t="s">
        <v>84</v>
      </c>
      <c r="G1790" s="5" t="s">
        <v>85</v>
      </c>
      <c r="H1790" t="s">
        <v>31</v>
      </c>
      <c r="I1790" s="4">
        <v>5300</v>
      </c>
      <c r="J1790" s="5">
        <v>10</v>
      </c>
      <c r="K1790" s="4">
        <f t="shared" si="48"/>
        <v>53000</v>
      </c>
      <c r="L1790" s="4">
        <f t="shared" si="49"/>
        <v>15900</v>
      </c>
      <c r="M1790" s="3">
        <v>0.3</v>
      </c>
    </row>
    <row r="1791" spans="2:13" x14ac:dyDescent="0.25">
      <c r="B1791" t="s">
        <v>24</v>
      </c>
      <c r="C1791" s="1" t="s">
        <v>20</v>
      </c>
      <c r="D1791" s="2">
        <v>44759</v>
      </c>
      <c r="E1791" s="5" t="s">
        <v>83</v>
      </c>
      <c r="F1791" s="5" t="s">
        <v>84</v>
      </c>
      <c r="G1791" s="5" t="s">
        <v>85</v>
      </c>
      <c r="H1791" t="s">
        <v>21</v>
      </c>
      <c r="I1791" s="4">
        <v>1200</v>
      </c>
      <c r="J1791" s="5">
        <v>9</v>
      </c>
      <c r="K1791" s="4">
        <f t="shared" si="48"/>
        <v>10800</v>
      </c>
      <c r="L1791" s="4">
        <f t="shared" si="49"/>
        <v>3240</v>
      </c>
      <c r="M1791" s="3">
        <v>0.3</v>
      </c>
    </row>
    <row r="1792" spans="2:13" x14ac:dyDescent="0.25">
      <c r="B1792" t="s">
        <v>27</v>
      </c>
      <c r="C1792" s="1" t="s">
        <v>14</v>
      </c>
      <c r="D1792" s="2">
        <v>44766</v>
      </c>
      <c r="E1792" s="5" t="s">
        <v>83</v>
      </c>
      <c r="F1792" s="5" t="s">
        <v>84</v>
      </c>
      <c r="G1792" s="5" t="s">
        <v>85</v>
      </c>
      <c r="H1792" t="s">
        <v>21</v>
      </c>
      <c r="I1792" s="4">
        <v>1200</v>
      </c>
      <c r="J1792" s="5">
        <v>11</v>
      </c>
      <c r="K1792" s="4">
        <f t="shared" si="48"/>
        <v>13200</v>
      </c>
      <c r="L1792" s="4">
        <f t="shared" si="49"/>
        <v>3960</v>
      </c>
      <c r="M1792" s="3">
        <v>0.3</v>
      </c>
    </row>
    <row r="1793" spans="2:13" x14ac:dyDescent="0.25">
      <c r="B1793" t="s">
        <v>27</v>
      </c>
      <c r="C1793" s="1" t="s">
        <v>20</v>
      </c>
      <c r="D1793" s="2">
        <v>44766</v>
      </c>
      <c r="E1793" s="5" t="s">
        <v>83</v>
      </c>
      <c r="F1793" s="5" t="s">
        <v>84</v>
      </c>
      <c r="G1793" s="5" t="s">
        <v>85</v>
      </c>
      <c r="H1793" t="s">
        <v>30</v>
      </c>
      <c r="I1793" s="4">
        <v>3400</v>
      </c>
      <c r="J1793" s="5">
        <v>5</v>
      </c>
      <c r="K1793" s="4">
        <f t="shared" si="48"/>
        <v>17000</v>
      </c>
      <c r="L1793" s="4">
        <f t="shared" si="49"/>
        <v>5950</v>
      </c>
      <c r="M1793" s="3">
        <v>0.35</v>
      </c>
    </row>
    <row r="1794" spans="2:13" x14ac:dyDescent="0.25">
      <c r="B1794" t="s">
        <v>27</v>
      </c>
      <c r="C1794" s="1" t="s">
        <v>20</v>
      </c>
      <c r="D1794" s="2">
        <v>44773</v>
      </c>
      <c r="E1794" s="5" t="s">
        <v>83</v>
      </c>
      <c r="F1794" s="5" t="s">
        <v>84</v>
      </c>
      <c r="G1794" s="5" t="s">
        <v>85</v>
      </c>
      <c r="H1794" t="s">
        <v>30</v>
      </c>
      <c r="I1794" s="4">
        <v>3400</v>
      </c>
      <c r="J1794" s="5">
        <v>4</v>
      </c>
      <c r="K1794" s="4">
        <f t="shared" si="48"/>
        <v>13600</v>
      </c>
      <c r="L1794" s="4">
        <f t="shared" si="49"/>
        <v>4760</v>
      </c>
      <c r="M1794" s="3">
        <v>0.35</v>
      </c>
    </row>
    <row r="1795" spans="2:13" x14ac:dyDescent="0.25">
      <c r="B1795" t="s">
        <v>34</v>
      </c>
      <c r="C1795" s="1" t="s">
        <v>20</v>
      </c>
      <c r="D1795" s="2">
        <v>44780</v>
      </c>
      <c r="E1795" s="5" t="s">
        <v>83</v>
      </c>
      <c r="F1795" s="5" t="s">
        <v>84</v>
      </c>
      <c r="G1795" s="5" t="s">
        <v>85</v>
      </c>
      <c r="H1795" t="s">
        <v>25</v>
      </c>
      <c r="I1795" s="4">
        <v>300</v>
      </c>
      <c r="J1795" s="5">
        <v>9</v>
      </c>
      <c r="K1795" s="4">
        <f t="shared" si="48"/>
        <v>2700</v>
      </c>
      <c r="L1795" s="4">
        <f t="shared" si="49"/>
        <v>405</v>
      </c>
      <c r="M1795" s="3">
        <v>0.15</v>
      </c>
    </row>
    <row r="1796" spans="2:13" x14ac:dyDescent="0.25">
      <c r="B1796" t="s">
        <v>13</v>
      </c>
      <c r="C1796" s="1" t="s">
        <v>20</v>
      </c>
      <c r="D1796" s="2">
        <v>44787</v>
      </c>
      <c r="E1796" s="5" t="s">
        <v>83</v>
      </c>
      <c r="F1796" s="5" t="s">
        <v>84</v>
      </c>
      <c r="G1796" s="5" t="s">
        <v>85</v>
      </c>
      <c r="H1796" t="s">
        <v>21</v>
      </c>
      <c r="I1796" s="4">
        <v>1200</v>
      </c>
      <c r="J1796" s="5">
        <v>6</v>
      </c>
      <c r="K1796" s="4">
        <f t="shared" ref="K1796:K1827" si="50">I1796*J1796</f>
        <v>7200</v>
      </c>
      <c r="L1796" s="4">
        <f t="shared" ref="L1796:L1827" si="51">K1796*M1796</f>
        <v>2160</v>
      </c>
      <c r="M1796" s="3">
        <v>0.3</v>
      </c>
    </row>
    <row r="1797" spans="2:13" x14ac:dyDescent="0.25">
      <c r="B1797" t="s">
        <v>13</v>
      </c>
      <c r="C1797" s="1" t="s">
        <v>14</v>
      </c>
      <c r="D1797" s="2">
        <v>44794</v>
      </c>
      <c r="E1797" s="5" t="s">
        <v>83</v>
      </c>
      <c r="F1797" s="5" t="s">
        <v>84</v>
      </c>
      <c r="G1797" s="5" t="s">
        <v>85</v>
      </c>
      <c r="H1797" t="s">
        <v>35</v>
      </c>
      <c r="I1797" s="4">
        <v>4500</v>
      </c>
      <c r="J1797" s="5">
        <v>6</v>
      </c>
      <c r="K1797" s="4">
        <f t="shared" si="50"/>
        <v>27000</v>
      </c>
      <c r="L1797" s="4">
        <f t="shared" si="51"/>
        <v>6750</v>
      </c>
      <c r="M1797" s="3">
        <v>0.25</v>
      </c>
    </row>
    <row r="1798" spans="2:13" x14ac:dyDescent="0.25">
      <c r="B1798" t="s">
        <v>27</v>
      </c>
      <c r="C1798" s="1" t="s">
        <v>14</v>
      </c>
      <c r="D1798" s="2">
        <v>44801</v>
      </c>
      <c r="E1798" s="5" t="s">
        <v>83</v>
      </c>
      <c r="F1798" s="5" t="s">
        <v>84</v>
      </c>
      <c r="G1798" s="5" t="s">
        <v>85</v>
      </c>
      <c r="H1798" t="s">
        <v>19</v>
      </c>
      <c r="I1798" s="4">
        <v>500</v>
      </c>
      <c r="J1798" s="5">
        <v>10</v>
      </c>
      <c r="K1798" s="4">
        <f t="shared" si="50"/>
        <v>5000</v>
      </c>
      <c r="L1798" s="4">
        <f t="shared" si="51"/>
        <v>1250</v>
      </c>
      <c r="M1798" s="3">
        <v>0.25</v>
      </c>
    </row>
    <row r="1799" spans="2:13" x14ac:dyDescent="0.25">
      <c r="B1799" t="s">
        <v>27</v>
      </c>
      <c r="C1799" s="1" t="s">
        <v>20</v>
      </c>
      <c r="D1799" s="2">
        <v>44808</v>
      </c>
      <c r="E1799" s="5" t="s">
        <v>83</v>
      </c>
      <c r="F1799" s="5" t="s">
        <v>84</v>
      </c>
      <c r="G1799" s="5" t="s">
        <v>85</v>
      </c>
      <c r="H1799" t="s">
        <v>18</v>
      </c>
      <c r="I1799" s="4">
        <v>8902</v>
      </c>
      <c r="J1799" s="5">
        <v>9</v>
      </c>
      <c r="K1799" s="4">
        <f t="shared" si="50"/>
        <v>80118</v>
      </c>
      <c r="L1799" s="4">
        <f t="shared" si="51"/>
        <v>28041.3</v>
      </c>
      <c r="M1799" s="3">
        <v>0.35</v>
      </c>
    </row>
    <row r="1800" spans="2:13" x14ac:dyDescent="0.25">
      <c r="B1800" t="s">
        <v>22</v>
      </c>
      <c r="C1800" s="1" t="s">
        <v>20</v>
      </c>
      <c r="D1800" s="2">
        <v>44815</v>
      </c>
      <c r="E1800" s="5" t="s">
        <v>83</v>
      </c>
      <c r="F1800" s="5" t="s">
        <v>84</v>
      </c>
      <c r="G1800" s="5" t="s">
        <v>85</v>
      </c>
      <c r="H1800" t="s">
        <v>26</v>
      </c>
      <c r="I1800" s="4">
        <v>1700</v>
      </c>
      <c r="J1800" s="5">
        <v>4</v>
      </c>
      <c r="K1800" s="4">
        <f t="shared" si="50"/>
        <v>6800</v>
      </c>
      <c r="L1800" s="4">
        <f t="shared" si="51"/>
        <v>3400</v>
      </c>
      <c r="M1800" s="3">
        <v>0.5</v>
      </c>
    </row>
    <row r="1801" spans="2:13" x14ac:dyDescent="0.25">
      <c r="B1801" t="s">
        <v>22</v>
      </c>
      <c r="C1801" s="1" t="s">
        <v>14</v>
      </c>
      <c r="D1801" s="2">
        <v>44822</v>
      </c>
      <c r="E1801" s="5" t="s">
        <v>83</v>
      </c>
      <c r="F1801" s="5" t="s">
        <v>84</v>
      </c>
      <c r="G1801" s="5" t="s">
        <v>85</v>
      </c>
      <c r="H1801" t="s">
        <v>18</v>
      </c>
      <c r="I1801" s="4">
        <v>8902</v>
      </c>
      <c r="J1801" s="5">
        <v>7</v>
      </c>
      <c r="K1801" s="4">
        <f t="shared" si="50"/>
        <v>62314</v>
      </c>
      <c r="L1801" s="4">
        <f t="shared" si="51"/>
        <v>21809.899999999998</v>
      </c>
      <c r="M1801" s="3">
        <v>0.35</v>
      </c>
    </row>
    <row r="1802" spans="2:13" x14ac:dyDescent="0.25">
      <c r="B1802" t="s">
        <v>34</v>
      </c>
      <c r="C1802" s="1" t="s">
        <v>20</v>
      </c>
      <c r="D1802" s="2">
        <v>44829</v>
      </c>
      <c r="E1802" s="5" t="s">
        <v>83</v>
      </c>
      <c r="F1802" s="5" t="s">
        <v>84</v>
      </c>
      <c r="G1802" s="5" t="s">
        <v>85</v>
      </c>
      <c r="H1802" t="s">
        <v>32</v>
      </c>
      <c r="I1802" s="4">
        <v>3200</v>
      </c>
      <c r="J1802" s="5">
        <v>2</v>
      </c>
      <c r="K1802" s="4">
        <f t="shared" si="50"/>
        <v>6400</v>
      </c>
      <c r="L1802" s="4">
        <f t="shared" si="51"/>
        <v>1280</v>
      </c>
      <c r="M1802" s="3">
        <v>0.2</v>
      </c>
    </row>
    <row r="1803" spans="2:13" x14ac:dyDescent="0.25">
      <c r="B1803" t="s">
        <v>22</v>
      </c>
      <c r="C1803" s="1" t="s">
        <v>20</v>
      </c>
      <c r="D1803" s="2">
        <v>44836</v>
      </c>
      <c r="E1803" s="5" t="s">
        <v>83</v>
      </c>
      <c r="F1803" s="5" t="s">
        <v>84</v>
      </c>
      <c r="G1803" s="5" t="s">
        <v>85</v>
      </c>
      <c r="H1803" t="s">
        <v>21</v>
      </c>
      <c r="I1803" s="4">
        <v>1200</v>
      </c>
      <c r="J1803" s="5">
        <v>7</v>
      </c>
      <c r="K1803" s="4">
        <f t="shared" si="50"/>
        <v>8400</v>
      </c>
      <c r="L1803" s="4">
        <f t="shared" si="51"/>
        <v>2520</v>
      </c>
      <c r="M1803" s="3">
        <v>0.3</v>
      </c>
    </row>
    <row r="1804" spans="2:13" x14ac:dyDescent="0.25">
      <c r="B1804" t="s">
        <v>22</v>
      </c>
      <c r="C1804" s="1" t="s">
        <v>20</v>
      </c>
      <c r="D1804" s="2">
        <v>44843</v>
      </c>
      <c r="E1804" s="5" t="s">
        <v>83</v>
      </c>
      <c r="F1804" s="5" t="s">
        <v>84</v>
      </c>
      <c r="G1804" s="5" t="s">
        <v>85</v>
      </c>
      <c r="H1804" t="s">
        <v>30</v>
      </c>
      <c r="I1804" s="4">
        <v>3400</v>
      </c>
      <c r="J1804" s="5">
        <v>9</v>
      </c>
      <c r="K1804" s="4">
        <f t="shared" si="50"/>
        <v>30600</v>
      </c>
      <c r="L1804" s="4">
        <f t="shared" si="51"/>
        <v>10710</v>
      </c>
      <c r="M1804" s="3">
        <v>0.35</v>
      </c>
    </row>
    <row r="1805" spans="2:13" x14ac:dyDescent="0.25">
      <c r="B1805" t="s">
        <v>13</v>
      </c>
      <c r="C1805" s="1" t="s">
        <v>20</v>
      </c>
      <c r="D1805" s="2">
        <v>44850</v>
      </c>
      <c r="E1805" s="5" t="s">
        <v>83</v>
      </c>
      <c r="F1805" s="5" t="s">
        <v>84</v>
      </c>
      <c r="G1805" s="5" t="s">
        <v>85</v>
      </c>
      <c r="H1805" t="s">
        <v>30</v>
      </c>
      <c r="I1805" s="4">
        <v>3400</v>
      </c>
      <c r="J1805" s="5">
        <v>7</v>
      </c>
      <c r="K1805" s="4">
        <f t="shared" si="50"/>
        <v>23800</v>
      </c>
      <c r="L1805" s="4">
        <f t="shared" si="51"/>
        <v>8330</v>
      </c>
      <c r="M1805" s="3">
        <v>0.35</v>
      </c>
    </row>
    <row r="1806" spans="2:13" x14ac:dyDescent="0.25">
      <c r="B1806" t="s">
        <v>13</v>
      </c>
      <c r="C1806" s="1" t="s">
        <v>20</v>
      </c>
      <c r="D1806" s="2">
        <v>44857</v>
      </c>
      <c r="E1806" s="5" t="s">
        <v>83</v>
      </c>
      <c r="F1806" s="5" t="s">
        <v>84</v>
      </c>
      <c r="G1806" s="5" t="s">
        <v>85</v>
      </c>
      <c r="H1806" t="s">
        <v>33</v>
      </c>
      <c r="I1806" s="4">
        <v>4600</v>
      </c>
      <c r="J1806" s="5">
        <v>8</v>
      </c>
      <c r="K1806" s="4">
        <f t="shared" si="50"/>
        <v>36800</v>
      </c>
      <c r="L1806" s="4">
        <f t="shared" si="51"/>
        <v>9200</v>
      </c>
      <c r="M1806" s="3">
        <v>0.25</v>
      </c>
    </row>
    <row r="1807" spans="2:13" x14ac:dyDescent="0.25">
      <c r="B1807" t="s">
        <v>27</v>
      </c>
      <c r="C1807" s="1" t="s">
        <v>14</v>
      </c>
      <c r="D1807" s="2">
        <v>44864</v>
      </c>
      <c r="E1807" s="5" t="s">
        <v>83</v>
      </c>
      <c r="F1807" s="5" t="s">
        <v>84</v>
      </c>
      <c r="G1807" s="5" t="s">
        <v>85</v>
      </c>
      <c r="H1807" t="s">
        <v>35</v>
      </c>
      <c r="I1807" s="4">
        <v>4500</v>
      </c>
      <c r="J1807" s="5">
        <v>12</v>
      </c>
      <c r="K1807" s="4">
        <f t="shared" si="50"/>
        <v>54000</v>
      </c>
      <c r="L1807" s="4">
        <f t="shared" si="51"/>
        <v>13500</v>
      </c>
      <c r="M1807" s="3">
        <v>0.25</v>
      </c>
    </row>
    <row r="1808" spans="2:13" x14ac:dyDescent="0.25">
      <c r="B1808" t="s">
        <v>27</v>
      </c>
      <c r="C1808" s="1" t="s">
        <v>20</v>
      </c>
      <c r="D1808" s="2">
        <v>44871</v>
      </c>
      <c r="E1808" s="5" t="s">
        <v>83</v>
      </c>
      <c r="F1808" s="5" t="s">
        <v>84</v>
      </c>
      <c r="G1808" s="5" t="s">
        <v>85</v>
      </c>
      <c r="H1808" t="s">
        <v>35</v>
      </c>
      <c r="I1808" s="4">
        <v>4500</v>
      </c>
      <c r="J1808" s="5">
        <v>12</v>
      </c>
      <c r="K1808" s="4">
        <f t="shared" si="50"/>
        <v>54000</v>
      </c>
      <c r="L1808" s="4">
        <f t="shared" si="51"/>
        <v>13500</v>
      </c>
      <c r="M1808" s="3">
        <v>0.25</v>
      </c>
    </row>
    <row r="1809" spans="2:13" x14ac:dyDescent="0.25">
      <c r="B1809" t="s">
        <v>13</v>
      </c>
      <c r="C1809" s="1" t="s">
        <v>20</v>
      </c>
      <c r="D1809" s="2">
        <v>44878</v>
      </c>
      <c r="E1809" s="5" t="s">
        <v>83</v>
      </c>
      <c r="F1809" s="5" t="s">
        <v>84</v>
      </c>
      <c r="G1809" s="5" t="s">
        <v>85</v>
      </c>
      <c r="H1809" t="s">
        <v>32</v>
      </c>
      <c r="I1809" s="4">
        <v>3200</v>
      </c>
      <c r="J1809" s="5">
        <v>1</v>
      </c>
      <c r="K1809" s="4">
        <f t="shared" si="50"/>
        <v>3200</v>
      </c>
      <c r="L1809" s="4">
        <f t="shared" si="51"/>
        <v>640</v>
      </c>
      <c r="M1809" s="3">
        <v>0.2</v>
      </c>
    </row>
    <row r="1810" spans="2:13" x14ac:dyDescent="0.25">
      <c r="B1810" t="s">
        <v>13</v>
      </c>
      <c r="C1810" s="1" t="s">
        <v>14</v>
      </c>
      <c r="D1810" s="2">
        <v>44885</v>
      </c>
      <c r="E1810" s="5" t="s">
        <v>83</v>
      </c>
      <c r="F1810" s="5" t="s">
        <v>84</v>
      </c>
      <c r="G1810" s="5" t="s">
        <v>85</v>
      </c>
      <c r="H1810" t="s">
        <v>21</v>
      </c>
      <c r="I1810" s="4">
        <v>1200</v>
      </c>
      <c r="J1810" s="5">
        <v>10</v>
      </c>
      <c r="K1810" s="4">
        <f t="shared" si="50"/>
        <v>12000</v>
      </c>
      <c r="L1810" s="4">
        <f t="shared" si="51"/>
        <v>3600</v>
      </c>
      <c r="M1810" s="3">
        <v>0.3</v>
      </c>
    </row>
    <row r="1811" spans="2:13" x14ac:dyDescent="0.25">
      <c r="B1811" t="s">
        <v>27</v>
      </c>
      <c r="C1811" s="1" t="s">
        <v>20</v>
      </c>
      <c r="D1811" s="2">
        <v>44892</v>
      </c>
      <c r="E1811" s="5" t="s">
        <v>83</v>
      </c>
      <c r="F1811" s="5" t="s">
        <v>84</v>
      </c>
      <c r="G1811" s="5" t="s">
        <v>85</v>
      </c>
      <c r="H1811" t="s">
        <v>26</v>
      </c>
      <c r="I1811" s="4">
        <v>1700</v>
      </c>
      <c r="J1811" s="5">
        <v>1</v>
      </c>
      <c r="K1811" s="4">
        <f t="shared" si="50"/>
        <v>1700</v>
      </c>
      <c r="L1811" s="4">
        <f t="shared" si="51"/>
        <v>850</v>
      </c>
      <c r="M1811" s="3">
        <v>0.5</v>
      </c>
    </row>
    <row r="1812" spans="2:13" x14ac:dyDescent="0.25">
      <c r="B1812" t="s">
        <v>24</v>
      </c>
      <c r="C1812" s="1" t="s">
        <v>20</v>
      </c>
      <c r="D1812" s="2">
        <v>44899</v>
      </c>
      <c r="E1812" s="5" t="s">
        <v>83</v>
      </c>
      <c r="F1812" s="5" t="s">
        <v>84</v>
      </c>
      <c r="G1812" s="5" t="s">
        <v>85</v>
      </c>
      <c r="H1812" t="s">
        <v>23</v>
      </c>
      <c r="I1812" s="4">
        <v>5130</v>
      </c>
      <c r="J1812" s="5">
        <v>10</v>
      </c>
      <c r="K1812" s="4">
        <f t="shared" si="50"/>
        <v>51300</v>
      </c>
      <c r="L1812" s="4">
        <f t="shared" si="51"/>
        <v>20520</v>
      </c>
      <c r="M1812" s="3">
        <v>0.4</v>
      </c>
    </row>
    <row r="1813" spans="2:13" x14ac:dyDescent="0.25">
      <c r="B1813" t="s">
        <v>27</v>
      </c>
      <c r="C1813" s="1" t="s">
        <v>20</v>
      </c>
      <c r="D1813" s="2">
        <v>44906</v>
      </c>
      <c r="E1813" s="5" t="s">
        <v>83</v>
      </c>
      <c r="F1813" s="5" t="s">
        <v>84</v>
      </c>
      <c r="G1813" s="5" t="s">
        <v>85</v>
      </c>
      <c r="H1813" t="s">
        <v>32</v>
      </c>
      <c r="I1813" s="4">
        <v>3200</v>
      </c>
      <c r="J1813" s="5">
        <v>5</v>
      </c>
      <c r="K1813" s="4">
        <f t="shared" si="50"/>
        <v>16000</v>
      </c>
      <c r="L1813" s="4">
        <f t="shared" si="51"/>
        <v>3200</v>
      </c>
      <c r="M1813" s="3">
        <v>0.2</v>
      </c>
    </row>
    <row r="1814" spans="2:13" x14ac:dyDescent="0.25">
      <c r="B1814" t="s">
        <v>13</v>
      </c>
      <c r="C1814" s="1" t="s">
        <v>20</v>
      </c>
      <c r="D1814" s="2">
        <v>44913</v>
      </c>
      <c r="E1814" s="5" t="s">
        <v>83</v>
      </c>
      <c r="F1814" s="5" t="s">
        <v>84</v>
      </c>
      <c r="G1814" s="5" t="s">
        <v>85</v>
      </c>
      <c r="H1814" t="s">
        <v>19</v>
      </c>
      <c r="I1814" s="4">
        <v>500</v>
      </c>
      <c r="J1814" s="5">
        <v>5</v>
      </c>
      <c r="K1814" s="4">
        <f t="shared" si="50"/>
        <v>2500</v>
      </c>
      <c r="L1814" s="4">
        <f t="shared" si="51"/>
        <v>625</v>
      </c>
      <c r="M1814" s="3">
        <v>0.25</v>
      </c>
    </row>
    <row r="1815" spans="2:13" x14ac:dyDescent="0.25">
      <c r="B1815" t="s">
        <v>24</v>
      </c>
      <c r="C1815" s="1" t="s">
        <v>14</v>
      </c>
      <c r="D1815" s="2">
        <v>44920</v>
      </c>
      <c r="E1815" s="5" t="s">
        <v>83</v>
      </c>
      <c r="F1815" s="5" t="s">
        <v>84</v>
      </c>
      <c r="G1815" s="5" t="s">
        <v>85</v>
      </c>
      <c r="H1815" t="s">
        <v>23</v>
      </c>
      <c r="I1815" s="4">
        <v>5130</v>
      </c>
      <c r="J1815" s="5">
        <v>7</v>
      </c>
      <c r="K1815" s="4">
        <f t="shared" si="50"/>
        <v>35910</v>
      </c>
      <c r="L1815" s="4">
        <f t="shared" si="51"/>
        <v>14364</v>
      </c>
      <c r="M1815" s="3">
        <v>0.4</v>
      </c>
    </row>
    <row r="1816" spans="2:13" x14ac:dyDescent="0.25">
      <c r="B1816" t="s">
        <v>27</v>
      </c>
      <c r="C1816" s="1" t="s">
        <v>14</v>
      </c>
      <c r="D1816" s="2">
        <v>44927</v>
      </c>
      <c r="E1816" s="5" t="s">
        <v>83</v>
      </c>
      <c r="F1816" s="5" t="s">
        <v>84</v>
      </c>
      <c r="G1816" s="5" t="s">
        <v>85</v>
      </c>
      <c r="H1816" t="s">
        <v>19</v>
      </c>
      <c r="I1816" s="4">
        <v>500</v>
      </c>
      <c r="J1816" s="5">
        <v>21</v>
      </c>
      <c r="K1816" s="4">
        <f t="shared" si="50"/>
        <v>10500</v>
      </c>
      <c r="L1816" s="4">
        <f t="shared" si="51"/>
        <v>2625</v>
      </c>
      <c r="M1816" s="3">
        <v>0.25</v>
      </c>
    </row>
    <row r="1817" spans="2:13" x14ac:dyDescent="0.25">
      <c r="B1817" t="s">
        <v>22</v>
      </c>
      <c r="C1817" s="1" t="s">
        <v>20</v>
      </c>
      <c r="D1817" s="2">
        <v>44934</v>
      </c>
      <c r="E1817" s="5" t="s">
        <v>83</v>
      </c>
      <c r="F1817" s="5" t="s">
        <v>84</v>
      </c>
      <c r="G1817" s="5" t="s">
        <v>85</v>
      </c>
      <c r="H1817" t="s">
        <v>25</v>
      </c>
      <c r="I1817" s="4">
        <v>300</v>
      </c>
      <c r="J1817" s="5">
        <v>3</v>
      </c>
      <c r="K1817" s="4">
        <f t="shared" si="50"/>
        <v>900</v>
      </c>
      <c r="L1817" s="4">
        <f t="shared" si="51"/>
        <v>135</v>
      </c>
      <c r="M1817" s="3">
        <v>0.15</v>
      </c>
    </row>
    <row r="1818" spans="2:13" x14ac:dyDescent="0.25">
      <c r="B1818" t="s">
        <v>22</v>
      </c>
      <c r="C1818" s="1" t="s">
        <v>20</v>
      </c>
      <c r="D1818" s="2">
        <v>44941</v>
      </c>
      <c r="E1818" s="5" t="s">
        <v>83</v>
      </c>
      <c r="F1818" s="5" t="s">
        <v>84</v>
      </c>
      <c r="G1818" s="5" t="s">
        <v>85</v>
      </c>
      <c r="H1818" t="s">
        <v>21</v>
      </c>
      <c r="I1818" s="4">
        <v>1200</v>
      </c>
      <c r="J1818" s="5">
        <v>12</v>
      </c>
      <c r="K1818" s="4">
        <f t="shared" si="50"/>
        <v>14400</v>
      </c>
      <c r="L1818" s="4">
        <f t="shared" si="51"/>
        <v>4320</v>
      </c>
      <c r="M1818" s="3">
        <v>0.3</v>
      </c>
    </row>
    <row r="1819" spans="2:13" x14ac:dyDescent="0.25">
      <c r="B1819" t="s">
        <v>27</v>
      </c>
      <c r="C1819" s="1" t="s">
        <v>20</v>
      </c>
      <c r="D1819" s="2">
        <v>44948</v>
      </c>
      <c r="E1819" s="5" t="s">
        <v>83</v>
      </c>
      <c r="F1819" s="5" t="s">
        <v>84</v>
      </c>
      <c r="G1819" s="5" t="s">
        <v>85</v>
      </c>
      <c r="H1819" t="s">
        <v>35</v>
      </c>
      <c r="I1819" s="4">
        <v>4500</v>
      </c>
      <c r="J1819" s="5">
        <v>8</v>
      </c>
      <c r="K1819" s="4">
        <f t="shared" si="50"/>
        <v>36000</v>
      </c>
      <c r="L1819" s="4">
        <f t="shared" si="51"/>
        <v>9000</v>
      </c>
      <c r="M1819" s="3">
        <v>0.25</v>
      </c>
    </row>
    <row r="1820" spans="2:13" x14ac:dyDescent="0.25">
      <c r="B1820" t="s">
        <v>13</v>
      </c>
      <c r="C1820" s="1" t="s">
        <v>20</v>
      </c>
      <c r="D1820" s="2">
        <v>44955</v>
      </c>
      <c r="E1820" s="5" t="s">
        <v>83</v>
      </c>
      <c r="F1820" s="5" t="s">
        <v>84</v>
      </c>
      <c r="G1820" s="5" t="s">
        <v>85</v>
      </c>
      <c r="H1820" t="s">
        <v>33</v>
      </c>
      <c r="I1820" s="4">
        <v>4600</v>
      </c>
      <c r="J1820" s="5">
        <v>11</v>
      </c>
      <c r="K1820" s="4">
        <f t="shared" si="50"/>
        <v>50600</v>
      </c>
      <c r="L1820" s="4">
        <f t="shared" si="51"/>
        <v>12650</v>
      </c>
      <c r="M1820" s="3">
        <v>0.25</v>
      </c>
    </row>
    <row r="1821" spans="2:13" x14ac:dyDescent="0.25">
      <c r="B1821" t="s">
        <v>13</v>
      </c>
      <c r="C1821" s="1" t="s">
        <v>20</v>
      </c>
      <c r="D1821" s="2">
        <v>44962</v>
      </c>
      <c r="E1821" s="5" t="s">
        <v>83</v>
      </c>
      <c r="F1821" s="5" t="s">
        <v>84</v>
      </c>
      <c r="G1821" s="5" t="s">
        <v>85</v>
      </c>
      <c r="H1821" t="s">
        <v>26</v>
      </c>
      <c r="I1821" s="4">
        <v>1700</v>
      </c>
      <c r="J1821" s="5">
        <v>12</v>
      </c>
      <c r="K1821" s="4">
        <f t="shared" si="50"/>
        <v>20400</v>
      </c>
      <c r="L1821" s="4">
        <f t="shared" si="51"/>
        <v>10200</v>
      </c>
      <c r="M1821" s="3">
        <v>0.5</v>
      </c>
    </row>
    <row r="1822" spans="2:13" x14ac:dyDescent="0.25">
      <c r="B1822" t="s">
        <v>24</v>
      </c>
      <c r="C1822" s="1" t="s">
        <v>14</v>
      </c>
      <c r="D1822" s="2">
        <v>44969</v>
      </c>
      <c r="E1822" s="5" t="s">
        <v>83</v>
      </c>
      <c r="F1822" s="5" t="s">
        <v>84</v>
      </c>
      <c r="G1822" s="5" t="s">
        <v>85</v>
      </c>
      <c r="H1822" t="s">
        <v>32</v>
      </c>
      <c r="I1822" s="4">
        <v>3200</v>
      </c>
      <c r="J1822" s="5">
        <v>9</v>
      </c>
      <c r="K1822" s="4">
        <f t="shared" si="50"/>
        <v>28800</v>
      </c>
      <c r="L1822" s="4">
        <f t="shared" si="51"/>
        <v>5760</v>
      </c>
      <c r="M1822" s="3">
        <v>0.2</v>
      </c>
    </row>
    <row r="1823" spans="2:13" x14ac:dyDescent="0.25">
      <c r="B1823" t="s">
        <v>13</v>
      </c>
      <c r="C1823" s="1" t="s">
        <v>20</v>
      </c>
      <c r="D1823" s="2">
        <v>44976</v>
      </c>
      <c r="E1823" s="5" t="s">
        <v>83</v>
      </c>
      <c r="F1823" s="5" t="s">
        <v>84</v>
      </c>
      <c r="G1823" s="5" t="s">
        <v>85</v>
      </c>
      <c r="H1823" t="s">
        <v>18</v>
      </c>
      <c r="I1823" s="4">
        <v>8902</v>
      </c>
      <c r="J1823" s="5">
        <v>9</v>
      </c>
      <c r="K1823" s="4">
        <f t="shared" si="50"/>
        <v>80118</v>
      </c>
      <c r="L1823" s="4">
        <f t="shared" si="51"/>
        <v>28041.3</v>
      </c>
      <c r="M1823" s="3">
        <v>0.35</v>
      </c>
    </row>
    <row r="1824" spans="2:13" x14ac:dyDescent="0.25">
      <c r="B1824" t="s">
        <v>24</v>
      </c>
      <c r="C1824" s="1" t="s">
        <v>20</v>
      </c>
      <c r="D1824" s="2">
        <v>44983</v>
      </c>
      <c r="E1824" s="5" t="s">
        <v>83</v>
      </c>
      <c r="F1824" s="5" t="s">
        <v>84</v>
      </c>
      <c r="G1824" s="5" t="s">
        <v>85</v>
      </c>
      <c r="H1824" t="s">
        <v>35</v>
      </c>
      <c r="I1824" s="4">
        <v>4500</v>
      </c>
      <c r="J1824" s="5">
        <v>3</v>
      </c>
      <c r="K1824" s="4">
        <f t="shared" si="50"/>
        <v>13500</v>
      </c>
      <c r="L1824" s="4">
        <f t="shared" si="51"/>
        <v>3375</v>
      </c>
      <c r="M1824" s="3">
        <v>0.25</v>
      </c>
    </row>
    <row r="1825" spans="2:13" x14ac:dyDescent="0.25">
      <c r="B1825" t="s">
        <v>27</v>
      </c>
      <c r="C1825" s="1" t="s">
        <v>14</v>
      </c>
      <c r="D1825" s="2">
        <v>44990</v>
      </c>
      <c r="E1825" s="5" t="s">
        <v>83</v>
      </c>
      <c r="F1825" s="5" t="s">
        <v>84</v>
      </c>
      <c r="G1825" s="5" t="s">
        <v>85</v>
      </c>
      <c r="H1825" t="s">
        <v>29</v>
      </c>
      <c r="I1825" s="4">
        <v>5340</v>
      </c>
      <c r="J1825" s="5">
        <v>1</v>
      </c>
      <c r="K1825" s="4">
        <f t="shared" si="50"/>
        <v>5340</v>
      </c>
      <c r="L1825" s="4">
        <f t="shared" si="51"/>
        <v>1602</v>
      </c>
      <c r="M1825" s="3">
        <v>0.3</v>
      </c>
    </row>
    <row r="1826" spans="2:13" x14ac:dyDescent="0.25">
      <c r="B1826" t="s">
        <v>13</v>
      </c>
      <c r="C1826" s="1" t="s">
        <v>20</v>
      </c>
      <c r="D1826" s="2">
        <v>44997</v>
      </c>
      <c r="E1826" s="5" t="s">
        <v>83</v>
      </c>
      <c r="F1826" s="5" t="s">
        <v>84</v>
      </c>
      <c r="G1826" s="5" t="s">
        <v>85</v>
      </c>
      <c r="H1826" t="s">
        <v>35</v>
      </c>
      <c r="I1826" s="4">
        <v>4500</v>
      </c>
      <c r="J1826" s="5">
        <v>10</v>
      </c>
      <c r="K1826" s="4">
        <f t="shared" si="50"/>
        <v>45000</v>
      </c>
      <c r="L1826" s="4">
        <f t="shared" si="51"/>
        <v>11250</v>
      </c>
      <c r="M1826" s="3">
        <v>0.25</v>
      </c>
    </row>
    <row r="1827" spans="2:13" x14ac:dyDescent="0.25">
      <c r="B1827" t="s">
        <v>13</v>
      </c>
      <c r="C1827" s="1" t="s">
        <v>20</v>
      </c>
      <c r="D1827" s="2">
        <v>45004</v>
      </c>
      <c r="E1827" s="5" t="s">
        <v>83</v>
      </c>
      <c r="F1827" s="5" t="s">
        <v>84</v>
      </c>
      <c r="G1827" s="5" t="s">
        <v>85</v>
      </c>
      <c r="H1827" t="s">
        <v>19</v>
      </c>
      <c r="I1827" s="4">
        <v>500</v>
      </c>
      <c r="J1827" s="5">
        <v>12</v>
      </c>
      <c r="K1827" s="4">
        <f t="shared" si="50"/>
        <v>6000</v>
      </c>
      <c r="L1827" s="4">
        <f t="shared" si="51"/>
        <v>1500</v>
      </c>
      <c r="M1827" s="3">
        <v>0.25</v>
      </c>
    </row>
    <row r="1828" spans="2:13" x14ac:dyDescent="0.25">
      <c r="B1828" t="s">
        <v>13</v>
      </c>
      <c r="C1828" s="1" t="s">
        <v>20</v>
      </c>
      <c r="D1828" s="2">
        <v>45011</v>
      </c>
      <c r="E1828" s="5" t="s">
        <v>83</v>
      </c>
      <c r="F1828" s="5" t="s">
        <v>84</v>
      </c>
      <c r="G1828" s="5" t="s">
        <v>85</v>
      </c>
      <c r="H1828" t="s">
        <v>35</v>
      </c>
      <c r="I1828" s="4">
        <v>4500</v>
      </c>
      <c r="J1828" s="5">
        <v>12</v>
      </c>
      <c r="K1828" s="4">
        <f t="shared" ref="K1828:K1859" si="52">I1828*J1828</f>
        <v>54000</v>
      </c>
      <c r="L1828" s="4">
        <f t="shared" ref="L1828:L1859" si="53">K1828*M1828</f>
        <v>13500</v>
      </c>
      <c r="M1828" s="3">
        <v>0.25</v>
      </c>
    </row>
    <row r="1829" spans="2:13" x14ac:dyDescent="0.25">
      <c r="B1829" t="s">
        <v>22</v>
      </c>
      <c r="C1829" s="1" t="s">
        <v>20</v>
      </c>
      <c r="D1829" s="2">
        <v>45018</v>
      </c>
      <c r="E1829" s="5" t="s">
        <v>83</v>
      </c>
      <c r="F1829" s="5" t="s">
        <v>84</v>
      </c>
      <c r="G1829" s="5" t="s">
        <v>85</v>
      </c>
      <c r="H1829" t="s">
        <v>23</v>
      </c>
      <c r="I1829" s="4">
        <v>5130</v>
      </c>
      <c r="J1829" s="5">
        <v>9</v>
      </c>
      <c r="K1829" s="4">
        <f t="shared" si="52"/>
        <v>46170</v>
      </c>
      <c r="L1829" s="4">
        <f t="shared" si="53"/>
        <v>18468</v>
      </c>
      <c r="M1829" s="3">
        <v>0.4</v>
      </c>
    </row>
    <row r="1830" spans="2:13" x14ac:dyDescent="0.25">
      <c r="B1830" t="s">
        <v>13</v>
      </c>
      <c r="C1830" s="1" t="s">
        <v>20</v>
      </c>
      <c r="D1830" s="2">
        <v>45025</v>
      </c>
      <c r="E1830" s="5" t="s">
        <v>83</v>
      </c>
      <c r="F1830" s="5" t="s">
        <v>84</v>
      </c>
      <c r="G1830" s="5" t="s">
        <v>85</v>
      </c>
      <c r="H1830" t="s">
        <v>30</v>
      </c>
      <c r="I1830" s="4">
        <v>3400</v>
      </c>
      <c r="J1830" s="5">
        <v>11</v>
      </c>
      <c r="K1830" s="4">
        <f t="shared" si="52"/>
        <v>37400</v>
      </c>
      <c r="L1830" s="4">
        <f t="shared" si="53"/>
        <v>13090</v>
      </c>
      <c r="M1830" s="3">
        <v>0.35</v>
      </c>
    </row>
    <row r="1831" spans="2:13" x14ac:dyDescent="0.25">
      <c r="B1831" t="s">
        <v>13</v>
      </c>
      <c r="C1831" s="1" t="s">
        <v>14</v>
      </c>
      <c r="D1831" s="2">
        <v>45032</v>
      </c>
      <c r="E1831" s="5" t="s">
        <v>83</v>
      </c>
      <c r="F1831" s="5" t="s">
        <v>84</v>
      </c>
      <c r="G1831" s="5" t="s">
        <v>85</v>
      </c>
      <c r="H1831" t="s">
        <v>21</v>
      </c>
      <c r="I1831" s="4">
        <v>1200</v>
      </c>
      <c r="J1831" s="5">
        <v>3</v>
      </c>
      <c r="K1831" s="4">
        <f t="shared" si="52"/>
        <v>3600</v>
      </c>
      <c r="L1831" s="4">
        <f t="shared" si="53"/>
        <v>1080</v>
      </c>
      <c r="M1831" s="3">
        <v>0.3</v>
      </c>
    </row>
    <row r="1832" spans="2:13" x14ac:dyDescent="0.25">
      <c r="B1832" t="s">
        <v>13</v>
      </c>
      <c r="C1832" s="1" t="s">
        <v>20</v>
      </c>
      <c r="D1832" s="2">
        <v>45039</v>
      </c>
      <c r="E1832" s="5" t="s">
        <v>83</v>
      </c>
      <c r="F1832" s="5" t="s">
        <v>84</v>
      </c>
      <c r="G1832" s="5" t="s">
        <v>85</v>
      </c>
      <c r="H1832" t="s">
        <v>31</v>
      </c>
      <c r="I1832" s="4">
        <v>5300</v>
      </c>
      <c r="J1832" s="5">
        <v>12</v>
      </c>
      <c r="K1832" s="4">
        <f t="shared" si="52"/>
        <v>63600</v>
      </c>
      <c r="L1832" s="4">
        <f t="shared" si="53"/>
        <v>19080</v>
      </c>
      <c r="M1832" s="3">
        <v>0.3</v>
      </c>
    </row>
    <row r="1833" spans="2:13" x14ac:dyDescent="0.25">
      <c r="B1833" t="s">
        <v>27</v>
      </c>
      <c r="C1833" s="1" t="s">
        <v>20</v>
      </c>
      <c r="D1833" s="2">
        <v>45046</v>
      </c>
      <c r="E1833" s="5" t="s">
        <v>83</v>
      </c>
      <c r="F1833" s="5" t="s">
        <v>84</v>
      </c>
      <c r="G1833" s="5" t="s">
        <v>85</v>
      </c>
      <c r="H1833" t="s">
        <v>25</v>
      </c>
      <c r="I1833" s="4">
        <v>300</v>
      </c>
      <c r="J1833" s="5">
        <v>7</v>
      </c>
      <c r="K1833" s="4">
        <f t="shared" si="52"/>
        <v>2100</v>
      </c>
      <c r="L1833" s="4">
        <f t="shared" si="53"/>
        <v>315</v>
      </c>
      <c r="M1833" s="3">
        <v>0.15</v>
      </c>
    </row>
    <row r="1834" spans="2:13" x14ac:dyDescent="0.25">
      <c r="B1834" t="s">
        <v>27</v>
      </c>
      <c r="C1834" s="1" t="s">
        <v>14</v>
      </c>
      <c r="D1834" s="2">
        <v>45053</v>
      </c>
      <c r="E1834" s="5" t="s">
        <v>83</v>
      </c>
      <c r="F1834" s="5" t="s">
        <v>84</v>
      </c>
      <c r="G1834" s="5" t="s">
        <v>85</v>
      </c>
      <c r="H1834" t="s">
        <v>28</v>
      </c>
      <c r="I1834" s="4">
        <v>1500</v>
      </c>
      <c r="J1834" s="5">
        <v>3</v>
      </c>
      <c r="K1834" s="4">
        <f t="shared" si="52"/>
        <v>4500</v>
      </c>
      <c r="L1834" s="4">
        <f t="shared" si="53"/>
        <v>1800</v>
      </c>
      <c r="M1834" s="3">
        <v>0.4</v>
      </c>
    </row>
    <row r="1835" spans="2:13" x14ac:dyDescent="0.25">
      <c r="B1835" t="s">
        <v>27</v>
      </c>
      <c r="C1835" s="1" t="s">
        <v>20</v>
      </c>
      <c r="D1835" s="2">
        <v>45060</v>
      </c>
      <c r="E1835" s="5" t="s">
        <v>83</v>
      </c>
      <c r="F1835" s="5" t="s">
        <v>84</v>
      </c>
      <c r="G1835" s="5" t="s">
        <v>85</v>
      </c>
      <c r="H1835" t="s">
        <v>32</v>
      </c>
      <c r="I1835" s="4">
        <v>3200</v>
      </c>
      <c r="J1835" s="5">
        <v>5</v>
      </c>
      <c r="K1835" s="4">
        <f t="shared" si="52"/>
        <v>16000</v>
      </c>
      <c r="L1835" s="4">
        <f t="shared" si="53"/>
        <v>3200</v>
      </c>
      <c r="M1835" s="3">
        <v>0.2</v>
      </c>
    </row>
    <row r="1836" spans="2:13" x14ac:dyDescent="0.25">
      <c r="B1836" t="s">
        <v>27</v>
      </c>
      <c r="C1836" s="1" t="s">
        <v>20</v>
      </c>
      <c r="D1836" s="2">
        <v>45067</v>
      </c>
      <c r="E1836" s="5" t="s">
        <v>83</v>
      </c>
      <c r="F1836" s="5" t="s">
        <v>84</v>
      </c>
      <c r="G1836" s="5" t="s">
        <v>85</v>
      </c>
      <c r="H1836" t="s">
        <v>29</v>
      </c>
      <c r="I1836" s="4">
        <v>5340</v>
      </c>
      <c r="J1836" s="5">
        <v>5</v>
      </c>
      <c r="K1836" s="4">
        <f t="shared" si="52"/>
        <v>26700</v>
      </c>
      <c r="L1836" s="4">
        <f t="shared" si="53"/>
        <v>8010</v>
      </c>
      <c r="M1836" s="3">
        <v>0.3</v>
      </c>
    </row>
    <row r="1837" spans="2:13" x14ac:dyDescent="0.25">
      <c r="B1837" t="s">
        <v>13</v>
      </c>
      <c r="C1837" s="1" t="s">
        <v>20</v>
      </c>
      <c r="D1837" s="2">
        <v>45074</v>
      </c>
      <c r="E1837" s="5" t="s">
        <v>83</v>
      </c>
      <c r="F1837" s="5" t="s">
        <v>84</v>
      </c>
      <c r="G1837" s="5" t="s">
        <v>85</v>
      </c>
      <c r="H1837" t="s">
        <v>30</v>
      </c>
      <c r="I1837" s="4">
        <v>3400</v>
      </c>
      <c r="J1837" s="5">
        <v>3</v>
      </c>
      <c r="K1837" s="4">
        <f t="shared" si="52"/>
        <v>10200</v>
      </c>
      <c r="L1837" s="4">
        <f t="shared" si="53"/>
        <v>3570</v>
      </c>
      <c r="M1837" s="3">
        <v>0.35</v>
      </c>
    </row>
    <row r="1838" spans="2:13" x14ac:dyDescent="0.25">
      <c r="B1838" t="s">
        <v>24</v>
      </c>
      <c r="C1838" s="1" t="s">
        <v>14</v>
      </c>
      <c r="D1838" s="2">
        <v>45081</v>
      </c>
      <c r="E1838" s="5" t="s">
        <v>83</v>
      </c>
      <c r="F1838" s="5" t="s">
        <v>84</v>
      </c>
      <c r="G1838" s="5" t="s">
        <v>85</v>
      </c>
      <c r="H1838" t="s">
        <v>28</v>
      </c>
      <c r="I1838" s="4">
        <v>1500</v>
      </c>
      <c r="J1838" s="5">
        <v>20</v>
      </c>
      <c r="K1838" s="4">
        <f t="shared" si="52"/>
        <v>30000</v>
      </c>
      <c r="L1838" s="4">
        <f t="shared" si="53"/>
        <v>12000</v>
      </c>
      <c r="M1838" s="3">
        <v>0.4</v>
      </c>
    </row>
    <row r="1839" spans="2:13" x14ac:dyDescent="0.25">
      <c r="B1839" t="s">
        <v>27</v>
      </c>
      <c r="C1839" s="1" t="s">
        <v>20</v>
      </c>
      <c r="D1839" s="2">
        <v>45088</v>
      </c>
      <c r="E1839" s="5" t="s">
        <v>83</v>
      </c>
      <c r="F1839" s="5" t="s">
        <v>84</v>
      </c>
      <c r="G1839" s="5" t="s">
        <v>85</v>
      </c>
      <c r="H1839" t="s">
        <v>21</v>
      </c>
      <c r="I1839" s="4">
        <v>1200</v>
      </c>
      <c r="J1839" s="5">
        <v>11</v>
      </c>
      <c r="K1839" s="4">
        <f t="shared" si="52"/>
        <v>13200</v>
      </c>
      <c r="L1839" s="4">
        <f t="shared" si="53"/>
        <v>3960</v>
      </c>
      <c r="M1839" s="3">
        <v>0.3</v>
      </c>
    </row>
    <row r="1840" spans="2:13" x14ac:dyDescent="0.25">
      <c r="B1840" t="s">
        <v>13</v>
      </c>
      <c r="C1840" s="1" t="s">
        <v>20</v>
      </c>
      <c r="D1840" s="2">
        <v>45095</v>
      </c>
      <c r="E1840" s="5" t="s">
        <v>83</v>
      </c>
      <c r="F1840" s="5" t="s">
        <v>84</v>
      </c>
      <c r="G1840" s="5" t="s">
        <v>85</v>
      </c>
      <c r="H1840" t="s">
        <v>18</v>
      </c>
      <c r="I1840" s="4">
        <v>8902</v>
      </c>
      <c r="J1840" s="5">
        <v>20</v>
      </c>
      <c r="K1840" s="4">
        <f t="shared" si="52"/>
        <v>178040</v>
      </c>
      <c r="L1840" s="4">
        <f t="shared" si="53"/>
        <v>62313.999999999993</v>
      </c>
      <c r="M1840" s="3">
        <v>0.35</v>
      </c>
    </row>
    <row r="1841" spans="2:13" x14ac:dyDescent="0.25">
      <c r="B1841" t="s">
        <v>27</v>
      </c>
      <c r="C1841" s="1" t="s">
        <v>20</v>
      </c>
      <c r="D1841" s="2">
        <v>45102</v>
      </c>
      <c r="E1841" s="5" t="s">
        <v>83</v>
      </c>
      <c r="F1841" s="5" t="s">
        <v>84</v>
      </c>
      <c r="G1841" s="5" t="s">
        <v>85</v>
      </c>
      <c r="H1841" t="s">
        <v>21</v>
      </c>
      <c r="I1841" s="4">
        <v>1200</v>
      </c>
      <c r="J1841" s="5">
        <v>4</v>
      </c>
      <c r="K1841" s="4">
        <f t="shared" si="52"/>
        <v>4800</v>
      </c>
      <c r="L1841" s="4">
        <f t="shared" si="53"/>
        <v>1440</v>
      </c>
      <c r="M1841" s="3">
        <v>0.3</v>
      </c>
    </row>
    <row r="1842" spans="2:13" x14ac:dyDescent="0.25">
      <c r="B1842" t="s">
        <v>27</v>
      </c>
      <c r="C1842" s="1" t="s">
        <v>14</v>
      </c>
      <c r="D1842" s="2">
        <v>45109</v>
      </c>
      <c r="E1842" s="5" t="s">
        <v>83</v>
      </c>
      <c r="F1842" s="5" t="s">
        <v>84</v>
      </c>
      <c r="G1842" s="5" t="s">
        <v>85</v>
      </c>
      <c r="H1842" t="s">
        <v>32</v>
      </c>
      <c r="I1842" s="4">
        <v>3200</v>
      </c>
      <c r="J1842" s="5">
        <v>10</v>
      </c>
      <c r="K1842" s="4">
        <f t="shared" si="52"/>
        <v>32000</v>
      </c>
      <c r="L1842" s="4">
        <f t="shared" si="53"/>
        <v>6400</v>
      </c>
      <c r="M1842" s="3">
        <v>0.2</v>
      </c>
    </row>
    <row r="1843" spans="2:13" x14ac:dyDescent="0.25">
      <c r="B1843" t="s">
        <v>13</v>
      </c>
      <c r="C1843" s="1" t="s">
        <v>14</v>
      </c>
      <c r="D1843" s="2">
        <v>45116</v>
      </c>
      <c r="E1843" s="5" t="s">
        <v>83</v>
      </c>
      <c r="F1843" s="5" t="s">
        <v>84</v>
      </c>
      <c r="G1843" s="5" t="s">
        <v>85</v>
      </c>
      <c r="H1843" t="s">
        <v>33</v>
      </c>
      <c r="I1843" s="4">
        <v>4600</v>
      </c>
      <c r="J1843" s="5">
        <v>3</v>
      </c>
      <c r="K1843" s="4">
        <f t="shared" si="52"/>
        <v>13800</v>
      </c>
      <c r="L1843" s="4">
        <f t="shared" si="53"/>
        <v>3450</v>
      </c>
      <c r="M1843" s="3">
        <v>0.25</v>
      </c>
    </row>
    <row r="1844" spans="2:13" x14ac:dyDescent="0.25">
      <c r="B1844" t="s">
        <v>27</v>
      </c>
      <c r="C1844" s="1" t="s">
        <v>14</v>
      </c>
      <c r="D1844" s="2">
        <v>45123</v>
      </c>
      <c r="E1844" s="5" t="s">
        <v>83</v>
      </c>
      <c r="F1844" s="5" t="s">
        <v>84</v>
      </c>
      <c r="G1844" s="5" t="s">
        <v>85</v>
      </c>
      <c r="H1844" t="s">
        <v>26</v>
      </c>
      <c r="I1844" s="4">
        <v>1700</v>
      </c>
      <c r="J1844" s="5">
        <v>1</v>
      </c>
      <c r="K1844" s="4">
        <f t="shared" si="52"/>
        <v>1700</v>
      </c>
      <c r="L1844" s="4">
        <f t="shared" si="53"/>
        <v>850</v>
      </c>
      <c r="M1844" s="3">
        <v>0.5</v>
      </c>
    </row>
    <row r="1845" spans="2:13" x14ac:dyDescent="0.25">
      <c r="B1845" t="s">
        <v>34</v>
      </c>
      <c r="C1845" s="1" t="s">
        <v>20</v>
      </c>
      <c r="D1845" s="2">
        <v>45130</v>
      </c>
      <c r="E1845" s="5" t="s">
        <v>83</v>
      </c>
      <c r="F1845" s="5" t="s">
        <v>84</v>
      </c>
      <c r="G1845" s="5" t="s">
        <v>85</v>
      </c>
      <c r="H1845" t="s">
        <v>35</v>
      </c>
      <c r="I1845" s="4">
        <v>4500</v>
      </c>
      <c r="J1845" s="5">
        <v>6</v>
      </c>
      <c r="K1845" s="4">
        <f t="shared" si="52"/>
        <v>27000</v>
      </c>
      <c r="L1845" s="4">
        <f t="shared" si="53"/>
        <v>6750</v>
      </c>
      <c r="M1845" s="3">
        <v>0.25</v>
      </c>
    </row>
    <row r="1846" spans="2:13" x14ac:dyDescent="0.25">
      <c r="B1846" t="s">
        <v>34</v>
      </c>
      <c r="C1846" s="1" t="s">
        <v>20</v>
      </c>
      <c r="D1846" s="2">
        <v>45137</v>
      </c>
      <c r="E1846" s="5" t="s">
        <v>83</v>
      </c>
      <c r="F1846" s="5" t="s">
        <v>84</v>
      </c>
      <c r="G1846" s="5" t="s">
        <v>85</v>
      </c>
      <c r="H1846" t="s">
        <v>30</v>
      </c>
      <c r="I1846" s="4">
        <v>3400</v>
      </c>
      <c r="J1846" s="5">
        <v>11</v>
      </c>
      <c r="K1846" s="4">
        <f t="shared" si="52"/>
        <v>37400</v>
      </c>
      <c r="L1846" s="4">
        <f t="shared" si="53"/>
        <v>13090</v>
      </c>
      <c r="M1846" s="3">
        <v>0.35</v>
      </c>
    </row>
    <row r="1847" spans="2:13" x14ac:dyDescent="0.25">
      <c r="B1847" t="s">
        <v>13</v>
      </c>
      <c r="C1847" s="1" t="s">
        <v>20</v>
      </c>
      <c r="D1847" s="2">
        <v>45144</v>
      </c>
      <c r="E1847" s="5" t="s">
        <v>83</v>
      </c>
      <c r="F1847" s="5" t="s">
        <v>84</v>
      </c>
      <c r="G1847" s="5" t="s">
        <v>85</v>
      </c>
      <c r="H1847" t="s">
        <v>33</v>
      </c>
      <c r="I1847" s="4">
        <v>4600</v>
      </c>
      <c r="J1847" s="5">
        <v>11</v>
      </c>
      <c r="K1847" s="4">
        <f t="shared" si="52"/>
        <v>50600</v>
      </c>
      <c r="L1847" s="4">
        <f t="shared" si="53"/>
        <v>12650</v>
      </c>
      <c r="M1847" s="3">
        <v>0.25</v>
      </c>
    </row>
    <row r="1848" spans="2:13" x14ac:dyDescent="0.25">
      <c r="B1848" t="s">
        <v>13</v>
      </c>
      <c r="C1848" s="1" t="s">
        <v>14</v>
      </c>
      <c r="D1848" s="2">
        <v>45151</v>
      </c>
      <c r="E1848" s="5" t="s">
        <v>83</v>
      </c>
      <c r="F1848" s="5" t="s">
        <v>84</v>
      </c>
      <c r="G1848" s="5" t="s">
        <v>85</v>
      </c>
      <c r="H1848" t="s">
        <v>21</v>
      </c>
      <c r="I1848" s="4">
        <v>1200</v>
      </c>
      <c r="J1848" s="5">
        <v>11</v>
      </c>
      <c r="K1848" s="4">
        <f t="shared" si="52"/>
        <v>13200</v>
      </c>
      <c r="L1848" s="4">
        <f t="shared" si="53"/>
        <v>3960</v>
      </c>
      <c r="M1848" s="3">
        <v>0.3</v>
      </c>
    </row>
    <row r="1849" spans="2:13" x14ac:dyDescent="0.25">
      <c r="B1849" t="s">
        <v>24</v>
      </c>
      <c r="C1849" s="1" t="s">
        <v>14</v>
      </c>
      <c r="D1849" s="2">
        <v>45158</v>
      </c>
      <c r="E1849" s="5" t="s">
        <v>83</v>
      </c>
      <c r="F1849" s="5" t="s">
        <v>84</v>
      </c>
      <c r="G1849" s="5" t="s">
        <v>85</v>
      </c>
      <c r="H1849" t="s">
        <v>23</v>
      </c>
      <c r="I1849" s="4">
        <v>5130</v>
      </c>
      <c r="J1849" s="5">
        <v>11</v>
      </c>
      <c r="K1849" s="4">
        <f t="shared" si="52"/>
        <v>56430</v>
      </c>
      <c r="L1849" s="4">
        <f t="shared" si="53"/>
        <v>22572</v>
      </c>
      <c r="M1849" s="3">
        <v>0.4</v>
      </c>
    </row>
    <row r="1850" spans="2:13" x14ac:dyDescent="0.25">
      <c r="B1850" t="s">
        <v>13</v>
      </c>
      <c r="C1850" s="1" t="s">
        <v>20</v>
      </c>
      <c r="D1850" s="2">
        <v>45165</v>
      </c>
      <c r="E1850" s="5" t="s">
        <v>83</v>
      </c>
      <c r="F1850" s="5" t="s">
        <v>84</v>
      </c>
      <c r="G1850" s="5" t="s">
        <v>85</v>
      </c>
      <c r="H1850" t="s">
        <v>18</v>
      </c>
      <c r="I1850" s="4">
        <v>8902</v>
      </c>
      <c r="J1850" s="5">
        <v>9</v>
      </c>
      <c r="K1850" s="4">
        <f t="shared" si="52"/>
        <v>80118</v>
      </c>
      <c r="L1850" s="4">
        <f t="shared" si="53"/>
        <v>28041.3</v>
      </c>
      <c r="M1850" s="3">
        <v>0.35</v>
      </c>
    </row>
    <row r="1851" spans="2:13" x14ac:dyDescent="0.25">
      <c r="B1851" t="s">
        <v>13</v>
      </c>
      <c r="C1851" s="1" t="s">
        <v>14</v>
      </c>
      <c r="D1851" s="2">
        <v>44562</v>
      </c>
      <c r="E1851" s="5" t="s">
        <v>83</v>
      </c>
      <c r="F1851" s="5" t="s">
        <v>86</v>
      </c>
      <c r="G1851" s="5" t="s">
        <v>87</v>
      </c>
      <c r="H1851" t="s">
        <v>23</v>
      </c>
      <c r="I1851" s="4">
        <v>5130</v>
      </c>
      <c r="J1851" s="5">
        <v>8</v>
      </c>
      <c r="K1851" s="4">
        <f t="shared" si="52"/>
        <v>41040</v>
      </c>
      <c r="L1851" s="4">
        <f t="shared" si="53"/>
        <v>16416</v>
      </c>
      <c r="M1851" s="3">
        <v>0.4</v>
      </c>
    </row>
    <row r="1852" spans="2:13" x14ac:dyDescent="0.25">
      <c r="B1852" t="s">
        <v>13</v>
      </c>
      <c r="C1852" s="1" t="s">
        <v>20</v>
      </c>
      <c r="D1852" s="2">
        <v>44577</v>
      </c>
      <c r="E1852" s="5" t="s">
        <v>83</v>
      </c>
      <c r="F1852" s="5" t="s">
        <v>86</v>
      </c>
      <c r="G1852" s="5" t="s">
        <v>87</v>
      </c>
      <c r="H1852" t="s">
        <v>25</v>
      </c>
      <c r="I1852" s="4">
        <v>300</v>
      </c>
      <c r="J1852" s="5">
        <v>9</v>
      </c>
      <c r="K1852" s="4">
        <f t="shared" si="52"/>
        <v>2700</v>
      </c>
      <c r="L1852" s="4">
        <f t="shared" si="53"/>
        <v>405</v>
      </c>
      <c r="M1852" s="3">
        <v>0.15</v>
      </c>
    </row>
    <row r="1853" spans="2:13" x14ac:dyDescent="0.25">
      <c r="B1853" t="s">
        <v>22</v>
      </c>
      <c r="C1853" s="1" t="s">
        <v>14</v>
      </c>
      <c r="D1853" s="2">
        <v>44584</v>
      </c>
      <c r="E1853" s="5" t="s">
        <v>83</v>
      </c>
      <c r="F1853" s="5" t="s">
        <v>86</v>
      </c>
      <c r="G1853" s="5" t="s">
        <v>87</v>
      </c>
      <c r="H1853" t="s">
        <v>35</v>
      </c>
      <c r="I1853" s="4">
        <v>4500</v>
      </c>
      <c r="J1853" s="5">
        <v>12</v>
      </c>
      <c r="K1853" s="4">
        <f t="shared" si="52"/>
        <v>54000</v>
      </c>
      <c r="L1853" s="4">
        <f t="shared" si="53"/>
        <v>13500</v>
      </c>
      <c r="M1853" s="3">
        <v>0.25</v>
      </c>
    </row>
    <row r="1854" spans="2:13" x14ac:dyDescent="0.25">
      <c r="B1854" t="s">
        <v>24</v>
      </c>
      <c r="C1854" s="1" t="s">
        <v>20</v>
      </c>
      <c r="D1854" s="2">
        <v>44591</v>
      </c>
      <c r="E1854" s="5" t="s">
        <v>83</v>
      </c>
      <c r="F1854" s="5" t="s">
        <v>86</v>
      </c>
      <c r="G1854" s="5" t="s">
        <v>87</v>
      </c>
      <c r="H1854" t="s">
        <v>25</v>
      </c>
      <c r="I1854" s="4">
        <v>300</v>
      </c>
      <c r="J1854" s="5">
        <v>1</v>
      </c>
      <c r="K1854" s="4">
        <f t="shared" si="52"/>
        <v>300</v>
      </c>
      <c r="L1854" s="4">
        <f t="shared" si="53"/>
        <v>45</v>
      </c>
      <c r="M1854" s="3">
        <v>0.15</v>
      </c>
    </row>
    <row r="1855" spans="2:13" x14ac:dyDescent="0.25">
      <c r="B1855" t="s">
        <v>13</v>
      </c>
      <c r="C1855" s="1" t="s">
        <v>20</v>
      </c>
      <c r="D1855" s="2">
        <v>44598</v>
      </c>
      <c r="E1855" s="5" t="s">
        <v>83</v>
      </c>
      <c r="F1855" s="5" t="s">
        <v>86</v>
      </c>
      <c r="G1855" s="5" t="s">
        <v>87</v>
      </c>
      <c r="H1855" t="s">
        <v>23</v>
      </c>
      <c r="I1855" s="4">
        <v>5130</v>
      </c>
      <c r="J1855" s="5">
        <v>2</v>
      </c>
      <c r="K1855" s="4">
        <f t="shared" si="52"/>
        <v>10260</v>
      </c>
      <c r="L1855" s="4">
        <f t="shared" si="53"/>
        <v>4104</v>
      </c>
      <c r="M1855" s="3">
        <v>0.4</v>
      </c>
    </row>
    <row r="1856" spans="2:13" x14ac:dyDescent="0.25">
      <c r="B1856" t="s">
        <v>13</v>
      </c>
      <c r="C1856" s="1" t="s">
        <v>20</v>
      </c>
      <c r="D1856" s="2">
        <v>44605</v>
      </c>
      <c r="E1856" s="5" t="s">
        <v>83</v>
      </c>
      <c r="F1856" s="5" t="s">
        <v>86</v>
      </c>
      <c r="G1856" s="5" t="s">
        <v>87</v>
      </c>
      <c r="H1856" t="s">
        <v>35</v>
      </c>
      <c r="I1856" s="4">
        <v>4500</v>
      </c>
      <c r="J1856" s="5">
        <v>7</v>
      </c>
      <c r="K1856" s="4">
        <f t="shared" si="52"/>
        <v>31500</v>
      </c>
      <c r="L1856" s="4">
        <f t="shared" si="53"/>
        <v>7875</v>
      </c>
      <c r="M1856" s="3">
        <v>0.25</v>
      </c>
    </row>
    <row r="1857" spans="2:13" x14ac:dyDescent="0.25">
      <c r="B1857" t="s">
        <v>24</v>
      </c>
      <c r="C1857" s="1" t="s">
        <v>20</v>
      </c>
      <c r="D1857" s="2">
        <v>44612</v>
      </c>
      <c r="E1857" s="5" t="s">
        <v>83</v>
      </c>
      <c r="F1857" s="5" t="s">
        <v>86</v>
      </c>
      <c r="G1857" s="5" t="s">
        <v>87</v>
      </c>
      <c r="H1857" t="s">
        <v>32</v>
      </c>
      <c r="I1857" s="4">
        <v>3200</v>
      </c>
      <c r="J1857" s="5">
        <v>12</v>
      </c>
      <c r="K1857" s="4">
        <f t="shared" si="52"/>
        <v>38400</v>
      </c>
      <c r="L1857" s="4">
        <f t="shared" si="53"/>
        <v>7680</v>
      </c>
      <c r="M1857" s="3">
        <v>0.2</v>
      </c>
    </row>
    <row r="1858" spans="2:13" x14ac:dyDescent="0.25">
      <c r="B1858" t="s">
        <v>22</v>
      </c>
      <c r="C1858" s="1" t="s">
        <v>20</v>
      </c>
      <c r="D1858" s="2">
        <v>44619</v>
      </c>
      <c r="E1858" s="5" t="s">
        <v>83</v>
      </c>
      <c r="F1858" s="5" t="s">
        <v>86</v>
      </c>
      <c r="G1858" s="5" t="s">
        <v>87</v>
      </c>
      <c r="H1858" t="s">
        <v>19</v>
      </c>
      <c r="I1858" s="4">
        <v>500</v>
      </c>
      <c r="J1858" s="5">
        <v>15</v>
      </c>
      <c r="K1858" s="4">
        <f t="shared" si="52"/>
        <v>7500</v>
      </c>
      <c r="L1858" s="4">
        <f t="shared" si="53"/>
        <v>1875</v>
      </c>
      <c r="M1858" s="3">
        <v>0.25</v>
      </c>
    </row>
    <row r="1859" spans="2:13" x14ac:dyDescent="0.25">
      <c r="B1859" t="s">
        <v>13</v>
      </c>
      <c r="C1859" s="1" t="s">
        <v>20</v>
      </c>
      <c r="D1859" s="2">
        <v>44626</v>
      </c>
      <c r="E1859" s="5" t="s">
        <v>83</v>
      </c>
      <c r="F1859" s="5" t="s">
        <v>86</v>
      </c>
      <c r="G1859" s="5" t="s">
        <v>87</v>
      </c>
      <c r="H1859" t="s">
        <v>25</v>
      </c>
      <c r="I1859" s="4">
        <v>300</v>
      </c>
      <c r="J1859" s="5">
        <v>3</v>
      </c>
      <c r="K1859" s="4">
        <f t="shared" si="52"/>
        <v>900</v>
      </c>
      <c r="L1859" s="4">
        <f t="shared" si="53"/>
        <v>135</v>
      </c>
      <c r="M1859" s="3">
        <v>0.15</v>
      </c>
    </row>
    <row r="1860" spans="2:13" x14ac:dyDescent="0.25">
      <c r="B1860" t="s">
        <v>27</v>
      </c>
      <c r="C1860" s="1" t="s">
        <v>14</v>
      </c>
      <c r="D1860" s="2">
        <v>44633</v>
      </c>
      <c r="E1860" s="5" t="s">
        <v>83</v>
      </c>
      <c r="F1860" s="5" t="s">
        <v>86</v>
      </c>
      <c r="G1860" s="5" t="s">
        <v>87</v>
      </c>
      <c r="H1860" t="s">
        <v>23</v>
      </c>
      <c r="I1860" s="4">
        <v>5130</v>
      </c>
      <c r="J1860" s="5">
        <v>5</v>
      </c>
      <c r="K1860" s="4">
        <f t="shared" ref="K1860:K1891" si="54">I1860*J1860</f>
        <v>25650</v>
      </c>
      <c r="L1860" s="4">
        <f t="shared" ref="L1860:L1891" si="55">K1860*M1860</f>
        <v>10260</v>
      </c>
      <c r="M1860" s="3">
        <v>0.4</v>
      </c>
    </row>
    <row r="1861" spans="2:13" x14ac:dyDescent="0.25">
      <c r="B1861" t="s">
        <v>13</v>
      </c>
      <c r="C1861" s="1" t="s">
        <v>14</v>
      </c>
      <c r="D1861" s="2">
        <v>44640</v>
      </c>
      <c r="E1861" s="5" t="s">
        <v>83</v>
      </c>
      <c r="F1861" s="5" t="s">
        <v>86</v>
      </c>
      <c r="G1861" s="5" t="s">
        <v>87</v>
      </c>
      <c r="H1861" t="s">
        <v>28</v>
      </c>
      <c r="I1861" s="4">
        <v>1500</v>
      </c>
      <c r="J1861" s="5">
        <v>4</v>
      </c>
      <c r="K1861" s="4">
        <f t="shared" si="54"/>
        <v>6000</v>
      </c>
      <c r="L1861" s="4">
        <f t="shared" si="55"/>
        <v>2400</v>
      </c>
      <c r="M1861" s="3">
        <v>0.4</v>
      </c>
    </row>
    <row r="1862" spans="2:13" x14ac:dyDescent="0.25">
      <c r="B1862" t="s">
        <v>24</v>
      </c>
      <c r="C1862" s="1" t="s">
        <v>20</v>
      </c>
      <c r="D1862" s="2">
        <v>44647</v>
      </c>
      <c r="E1862" s="5" t="s">
        <v>83</v>
      </c>
      <c r="F1862" s="5" t="s">
        <v>86</v>
      </c>
      <c r="G1862" s="5" t="s">
        <v>87</v>
      </c>
      <c r="H1862" t="s">
        <v>18</v>
      </c>
      <c r="I1862" s="4">
        <v>8902</v>
      </c>
      <c r="J1862" s="5">
        <v>1</v>
      </c>
      <c r="K1862" s="4">
        <f t="shared" si="54"/>
        <v>8902</v>
      </c>
      <c r="L1862" s="4">
        <f t="shared" si="55"/>
        <v>3115.7</v>
      </c>
      <c r="M1862" s="3">
        <v>0.35</v>
      </c>
    </row>
    <row r="1863" spans="2:13" x14ac:dyDescent="0.25">
      <c r="B1863" t="s">
        <v>34</v>
      </c>
      <c r="C1863" s="1" t="s">
        <v>20</v>
      </c>
      <c r="D1863" s="2">
        <v>44654</v>
      </c>
      <c r="E1863" s="5" t="s">
        <v>83</v>
      </c>
      <c r="F1863" s="5" t="s">
        <v>86</v>
      </c>
      <c r="G1863" s="5" t="s">
        <v>87</v>
      </c>
      <c r="H1863" t="s">
        <v>21</v>
      </c>
      <c r="I1863" s="4">
        <v>1200</v>
      </c>
      <c r="J1863" s="5">
        <v>9</v>
      </c>
      <c r="K1863" s="4">
        <f t="shared" si="54"/>
        <v>10800</v>
      </c>
      <c r="L1863" s="4">
        <f t="shared" si="55"/>
        <v>3240</v>
      </c>
      <c r="M1863" s="3">
        <v>0.3</v>
      </c>
    </row>
    <row r="1864" spans="2:13" x14ac:dyDescent="0.25">
      <c r="B1864" t="s">
        <v>13</v>
      </c>
      <c r="C1864" s="1" t="s">
        <v>20</v>
      </c>
      <c r="D1864" s="2">
        <v>44661</v>
      </c>
      <c r="E1864" s="5" t="s">
        <v>83</v>
      </c>
      <c r="F1864" s="5" t="s">
        <v>86</v>
      </c>
      <c r="G1864" s="5" t="s">
        <v>87</v>
      </c>
      <c r="H1864" t="s">
        <v>19</v>
      </c>
      <c r="I1864" s="4">
        <v>500</v>
      </c>
      <c r="J1864" s="5">
        <v>10</v>
      </c>
      <c r="K1864" s="4">
        <f t="shared" si="54"/>
        <v>5000</v>
      </c>
      <c r="L1864" s="4">
        <f t="shared" si="55"/>
        <v>1250</v>
      </c>
      <c r="M1864" s="3">
        <v>0.25</v>
      </c>
    </row>
    <row r="1865" spans="2:13" x14ac:dyDescent="0.25">
      <c r="B1865" t="s">
        <v>34</v>
      </c>
      <c r="C1865" s="1" t="s">
        <v>20</v>
      </c>
      <c r="D1865" s="2">
        <v>44668</v>
      </c>
      <c r="E1865" s="5" t="s">
        <v>83</v>
      </c>
      <c r="F1865" s="5" t="s">
        <v>86</v>
      </c>
      <c r="G1865" s="5" t="s">
        <v>87</v>
      </c>
      <c r="H1865" t="s">
        <v>35</v>
      </c>
      <c r="I1865" s="4">
        <v>4500</v>
      </c>
      <c r="J1865" s="5">
        <v>5</v>
      </c>
      <c r="K1865" s="4">
        <f t="shared" si="54"/>
        <v>22500</v>
      </c>
      <c r="L1865" s="4">
        <f t="shared" si="55"/>
        <v>5625</v>
      </c>
      <c r="M1865" s="3">
        <v>0.25</v>
      </c>
    </row>
    <row r="1866" spans="2:13" x14ac:dyDescent="0.25">
      <c r="B1866" t="s">
        <v>34</v>
      </c>
      <c r="C1866" s="1" t="s">
        <v>20</v>
      </c>
      <c r="D1866" s="2">
        <v>44675</v>
      </c>
      <c r="E1866" s="5" t="s">
        <v>83</v>
      </c>
      <c r="F1866" s="5" t="s">
        <v>86</v>
      </c>
      <c r="G1866" s="5" t="s">
        <v>87</v>
      </c>
      <c r="H1866" t="s">
        <v>25</v>
      </c>
      <c r="I1866" s="4">
        <v>300</v>
      </c>
      <c r="J1866" s="5">
        <v>3</v>
      </c>
      <c r="K1866" s="4">
        <f t="shared" si="54"/>
        <v>900</v>
      </c>
      <c r="L1866" s="4">
        <f t="shared" si="55"/>
        <v>135</v>
      </c>
      <c r="M1866" s="3">
        <v>0.15</v>
      </c>
    </row>
    <row r="1867" spans="2:13" x14ac:dyDescent="0.25">
      <c r="B1867" t="s">
        <v>13</v>
      </c>
      <c r="C1867" s="1" t="s">
        <v>20</v>
      </c>
      <c r="D1867" s="2">
        <v>44682</v>
      </c>
      <c r="E1867" s="5" t="s">
        <v>83</v>
      </c>
      <c r="F1867" s="5" t="s">
        <v>86</v>
      </c>
      <c r="G1867" s="5" t="s">
        <v>87</v>
      </c>
      <c r="H1867" t="s">
        <v>33</v>
      </c>
      <c r="I1867" s="4">
        <v>4600</v>
      </c>
      <c r="J1867" s="5">
        <v>12</v>
      </c>
      <c r="K1867" s="4">
        <f t="shared" si="54"/>
        <v>55200</v>
      </c>
      <c r="L1867" s="4">
        <f t="shared" si="55"/>
        <v>13800</v>
      </c>
      <c r="M1867" s="3">
        <v>0.25</v>
      </c>
    </row>
    <row r="1868" spans="2:13" x14ac:dyDescent="0.25">
      <c r="B1868" t="s">
        <v>13</v>
      </c>
      <c r="C1868" s="1" t="s">
        <v>20</v>
      </c>
      <c r="D1868" s="2">
        <v>44689</v>
      </c>
      <c r="E1868" s="5" t="s">
        <v>83</v>
      </c>
      <c r="F1868" s="5" t="s">
        <v>86</v>
      </c>
      <c r="G1868" s="5" t="s">
        <v>87</v>
      </c>
      <c r="H1868" t="s">
        <v>25</v>
      </c>
      <c r="I1868" s="4">
        <v>300</v>
      </c>
      <c r="J1868" s="5">
        <v>8</v>
      </c>
      <c r="K1868" s="4">
        <f t="shared" si="54"/>
        <v>2400</v>
      </c>
      <c r="L1868" s="4">
        <f t="shared" si="55"/>
        <v>360</v>
      </c>
      <c r="M1868" s="3">
        <v>0.15</v>
      </c>
    </row>
    <row r="1869" spans="2:13" x14ac:dyDescent="0.25">
      <c r="B1869" t="s">
        <v>13</v>
      </c>
      <c r="C1869" s="1" t="s">
        <v>14</v>
      </c>
      <c r="D1869" s="2">
        <v>44696</v>
      </c>
      <c r="E1869" s="5" t="s">
        <v>83</v>
      </c>
      <c r="F1869" s="5" t="s">
        <v>86</v>
      </c>
      <c r="G1869" s="5" t="s">
        <v>87</v>
      </c>
      <c r="H1869" t="s">
        <v>29</v>
      </c>
      <c r="I1869" s="4">
        <v>5340</v>
      </c>
      <c r="J1869" s="5">
        <v>3</v>
      </c>
      <c r="K1869" s="4">
        <f t="shared" si="54"/>
        <v>16020</v>
      </c>
      <c r="L1869" s="4">
        <f t="shared" si="55"/>
        <v>4806</v>
      </c>
      <c r="M1869" s="3">
        <v>0.3</v>
      </c>
    </row>
    <row r="1870" spans="2:13" x14ac:dyDescent="0.25">
      <c r="B1870" t="s">
        <v>22</v>
      </c>
      <c r="C1870" s="1" t="s">
        <v>14</v>
      </c>
      <c r="D1870" s="2">
        <v>44703</v>
      </c>
      <c r="E1870" s="5" t="s">
        <v>83</v>
      </c>
      <c r="F1870" s="5" t="s">
        <v>86</v>
      </c>
      <c r="G1870" s="5" t="s">
        <v>87</v>
      </c>
      <c r="H1870" t="s">
        <v>32</v>
      </c>
      <c r="I1870" s="4">
        <v>3200</v>
      </c>
      <c r="J1870" s="5">
        <v>10</v>
      </c>
      <c r="K1870" s="4">
        <f t="shared" si="54"/>
        <v>32000</v>
      </c>
      <c r="L1870" s="4">
        <f t="shared" si="55"/>
        <v>6400</v>
      </c>
      <c r="M1870" s="3">
        <v>0.2</v>
      </c>
    </row>
    <row r="1871" spans="2:13" x14ac:dyDescent="0.25">
      <c r="B1871" t="s">
        <v>34</v>
      </c>
      <c r="C1871" s="1" t="s">
        <v>20</v>
      </c>
      <c r="D1871" s="2">
        <v>44710</v>
      </c>
      <c r="E1871" s="5" t="s">
        <v>83</v>
      </c>
      <c r="F1871" s="5" t="s">
        <v>86</v>
      </c>
      <c r="G1871" s="5" t="s">
        <v>87</v>
      </c>
      <c r="H1871" t="s">
        <v>29</v>
      </c>
      <c r="I1871" s="4">
        <v>5340</v>
      </c>
      <c r="J1871" s="5">
        <v>9</v>
      </c>
      <c r="K1871" s="4">
        <f t="shared" si="54"/>
        <v>48060</v>
      </c>
      <c r="L1871" s="4">
        <f t="shared" si="55"/>
        <v>14418</v>
      </c>
      <c r="M1871" s="3">
        <v>0.3</v>
      </c>
    </row>
    <row r="1872" spans="2:13" x14ac:dyDescent="0.25">
      <c r="B1872" t="s">
        <v>13</v>
      </c>
      <c r="C1872" s="1" t="s">
        <v>20</v>
      </c>
      <c r="D1872" s="2">
        <v>44717</v>
      </c>
      <c r="E1872" s="5" t="s">
        <v>83</v>
      </c>
      <c r="F1872" s="5" t="s">
        <v>86</v>
      </c>
      <c r="G1872" s="5" t="s">
        <v>87</v>
      </c>
      <c r="H1872" t="s">
        <v>30</v>
      </c>
      <c r="I1872" s="4">
        <v>3400</v>
      </c>
      <c r="J1872" s="5">
        <v>12</v>
      </c>
      <c r="K1872" s="4">
        <f t="shared" si="54"/>
        <v>40800</v>
      </c>
      <c r="L1872" s="4">
        <f t="shared" si="55"/>
        <v>14280</v>
      </c>
      <c r="M1872" s="3">
        <v>0.35</v>
      </c>
    </row>
    <row r="1873" spans="2:13" x14ac:dyDescent="0.25">
      <c r="B1873" t="s">
        <v>24</v>
      </c>
      <c r="C1873" s="1" t="s">
        <v>20</v>
      </c>
      <c r="D1873" s="2">
        <v>44724</v>
      </c>
      <c r="E1873" s="5" t="s">
        <v>83</v>
      </c>
      <c r="F1873" s="5" t="s">
        <v>86</v>
      </c>
      <c r="G1873" s="5" t="s">
        <v>87</v>
      </c>
      <c r="H1873" t="s">
        <v>28</v>
      </c>
      <c r="I1873" s="4">
        <v>1500</v>
      </c>
      <c r="J1873" s="5">
        <v>7</v>
      </c>
      <c r="K1873" s="4">
        <f t="shared" si="54"/>
        <v>10500</v>
      </c>
      <c r="L1873" s="4">
        <f t="shared" si="55"/>
        <v>4200</v>
      </c>
      <c r="M1873" s="3">
        <v>0.4</v>
      </c>
    </row>
    <row r="1874" spans="2:13" x14ac:dyDescent="0.25">
      <c r="B1874" t="s">
        <v>24</v>
      </c>
      <c r="C1874" s="1" t="s">
        <v>14</v>
      </c>
      <c r="D1874" s="2">
        <v>44731</v>
      </c>
      <c r="E1874" s="5" t="s">
        <v>83</v>
      </c>
      <c r="F1874" s="5" t="s">
        <v>86</v>
      </c>
      <c r="G1874" s="5" t="s">
        <v>87</v>
      </c>
      <c r="H1874" t="s">
        <v>21</v>
      </c>
      <c r="I1874" s="4">
        <v>1200</v>
      </c>
      <c r="J1874" s="5">
        <v>4</v>
      </c>
      <c r="K1874" s="4">
        <f t="shared" si="54"/>
        <v>4800</v>
      </c>
      <c r="L1874" s="4">
        <f t="shared" si="55"/>
        <v>1440</v>
      </c>
      <c r="M1874" s="3">
        <v>0.3</v>
      </c>
    </row>
    <row r="1875" spans="2:13" x14ac:dyDescent="0.25">
      <c r="B1875" t="s">
        <v>13</v>
      </c>
      <c r="C1875" s="1" t="s">
        <v>20</v>
      </c>
      <c r="D1875" s="2">
        <v>44738</v>
      </c>
      <c r="E1875" s="5" t="s">
        <v>83</v>
      </c>
      <c r="F1875" s="5" t="s">
        <v>86</v>
      </c>
      <c r="G1875" s="5" t="s">
        <v>87</v>
      </c>
      <c r="H1875" t="s">
        <v>19</v>
      </c>
      <c r="I1875" s="4">
        <v>500</v>
      </c>
      <c r="J1875" s="5">
        <v>15</v>
      </c>
      <c r="K1875" s="4">
        <f t="shared" si="54"/>
        <v>7500</v>
      </c>
      <c r="L1875" s="4">
        <f t="shared" si="55"/>
        <v>1875</v>
      </c>
      <c r="M1875" s="3">
        <v>0.25</v>
      </c>
    </row>
    <row r="1876" spans="2:13" x14ac:dyDescent="0.25">
      <c r="B1876" t="s">
        <v>24</v>
      </c>
      <c r="C1876" s="1" t="s">
        <v>20</v>
      </c>
      <c r="D1876" s="2">
        <v>44745</v>
      </c>
      <c r="E1876" s="5" t="s">
        <v>83</v>
      </c>
      <c r="F1876" s="5" t="s">
        <v>86</v>
      </c>
      <c r="G1876" s="5" t="s">
        <v>87</v>
      </c>
      <c r="H1876" t="s">
        <v>21</v>
      </c>
      <c r="I1876" s="4">
        <v>1200</v>
      </c>
      <c r="J1876" s="5">
        <v>12</v>
      </c>
      <c r="K1876" s="4">
        <f t="shared" si="54"/>
        <v>14400</v>
      </c>
      <c r="L1876" s="4">
        <f t="shared" si="55"/>
        <v>4320</v>
      </c>
      <c r="M1876" s="3">
        <v>0.3</v>
      </c>
    </row>
    <row r="1877" spans="2:13" x14ac:dyDescent="0.25">
      <c r="B1877" t="s">
        <v>13</v>
      </c>
      <c r="C1877" s="1" t="s">
        <v>14</v>
      </c>
      <c r="D1877" s="2">
        <v>44752</v>
      </c>
      <c r="E1877" s="5" t="s">
        <v>83</v>
      </c>
      <c r="F1877" s="5" t="s">
        <v>86</v>
      </c>
      <c r="G1877" s="5" t="s">
        <v>87</v>
      </c>
      <c r="H1877" t="s">
        <v>30</v>
      </c>
      <c r="I1877" s="4">
        <v>3400</v>
      </c>
      <c r="J1877" s="5">
        <v>7</v>
      </c>
      <c r="K1877" s="4">
        <f t="shared" si="54"/>
        <v>23800</v>
      </c>
      <c r="L1877" s="4">
        <f t="shared" si="55"/>
        <v>8330</v>
      </c>
      <c r="M1877" s="3">
        <v>0.35</v>
      </c>
    </row>
    <row r="1878" spans="2:13" x14ac:dyDescent="0.25">
      <c r="B1878" t="s">
        <v>27</v>
      </c>
      <c r="C1878" s="1" t="s">
        <v>14</v>
      </c>
      <c r="D1878" s="2">
        <v>44759</v>
      </c>
      <c r="E1878" s="5" t="s">
        <v>83</v>
      </c>
      <c r="F1878" s="5" t="s">
        <v>86</v>
      </c>
      <c r="G1878" s="5" t="s">
        <v>87</v>
      </c>
      <c r="H1878" t="s">
        <v>29</v>
      </c>
      <c r="I1878" s="4">
        <v>5340</v>
      </c>
      <c r="J1878" s="5">
        <v>7</v>
      </c>
      <c r="K1878" s="4">
        <f t="shared" si="54"/>
        <v>37380</v>
      </c>
      <c r="L1878" s="4">
        <f t="shared" si="55"/>
        <v>11214</v>
      </c>
      <c r="M1878" s="3">
        <v>0.3</v>
      </c>
    </row>
    <row r="1879" spans="2:13" x14ac:dyDescent="0.25">
      <c r="B1879" t="s">
        <v>13</v>
      </c>
      <c r="C1879" s="1" t="s">
        <v>20</v>
      </c>
      <c r="D1879" s="2">
        <v>44766</v>
      </c>
      <c r="E1879" s="5" t="s">
        <v>83</v>
      </c>
      <c r="F1879" s="5" t="s">
        <v>86</v>
      </c>
      <c r="G1879" s="5" t="s">
        <v>87</v>
      </c>
      <c r="H1879" t="s">
        <v>32</v>
      </c>
      <c r="I1879" s="4">
        <v>3200</v>
      </c>
      <c r="J1879" s="5">
        <v>2</v>
      </c>
      <c r="K1879" s="4">
        <f t="shared" si="54"/>
        <v>6400</v>
      </c>
      <c r="L1879" s="4">
        <f t="shared" si="55"/>
        <v>1280</v>
      </c>
      <c r="M1879" s="3">
        <v>0.2</v>
      </c>
    </row>
    <row r="1880" spans="2:13" x14ac:dyDescent="0.25">
      <c r="B1880" t="s">
        <v>13</v>
      </c>
      <c r="C1880" s="1" t="s">
        <v>20</v>
      </c>
      <c r="D1880" s="2">
        <v>44766</v>
      </c>
      <c r="E1880" s="5" t="s">
        <v>83</v>
      </c>
      <c r="F1880" s="5" t="s">
        <v>86</v>
      </c>
      <c r="G1880" s="5" t="s">
        <v>87</v>
      </c>
      <c r="H1880" t="s">
        <v>32</v>
      </c>
      <c r="I1880" s="4">
        <v>3200</v>
      </c>
      <c r="J1880" s="5">
        <v>2</v>
      </c>
      <c r="K1880" s="4">
        <f t="shared" si="54"/>
        <v>6400</v>
      </c>
      <c r="L1880" s="4">
        <f t="shared" si="55"/>
        <v>1280</v>
      </c>
      <c r="M1880" s="3">
        <v>0.2</v>
      </c>
    </row>
    <row r="1881" spans="2:13" x14ac:dyDescent="0.25">
      <c r="B1881" t="s">
        <v>22</v>
      </c>
      <c r="C1881" s="1" t="s">
        <v>20</v>
      </c>
      <c r="D1881" s="2">
        <v>44773</v>
      </c>
      <c r="E1881" s="5" t="s">
        <v>83</v>
      </c>
      <c r="F1881" s="5" t="s">
        <v>86</v>
      </c>
      <c r="G1881" s="5" t="s">
        <v>87</v>
      </c>
      <c r="H1881" t="s">
        <v>25</v>
      </c>
      <c r="I1881" s="4">
        <v>300</v>
      </c>
      <c r="J1881" s="5">
        <v>1</v>
      </c>
      <c r="K1881" s="4">
        <f t="shared" si="54"/>
        <v>300</v>
      </c>
      <c r="L1881" s="4">
        <f t="shared" si="55"/>
        <v>45</v>
      </c>
      <c r="M1881" s="3">
        <v>0.15</v>
      </c>
    </row>
    <row r="1882" spans="2:13" x14ac:dyDescent="0.25">
      <c r="B1882" t="s">
        <v>13</v>
      </c>
      <c r="C1882" s="1" t="s">
        <v>20</v>
      </c>
      <c r="D1882" s="2">
        <v>44780</v>
      </c>
      <c r="E1882" s="5" t="s">
        <v>83</v>
      </c>
      <c r="F1882" s="5" t="s">
        <v>86</v>
      </c>
      <c r="G1882" s="5" t="s">
        <v>87</v>
      </c>
      <c r="H1882" t="s">
        <v>18</v>
      </c>
      <c r="I1882" s="4">
        <v>8902</v>
      </c>
      <c r="J1882" s="5">
        <v>8</v>
      </c>
      <c r="K1882" s="4">
        <f t="shared" si="54"/>
        <v>71216</v>
      </c>
      <c r="L1882" s="4">
        <f t="shared" si="55"/>
        <v>24925.599999999999</v>
      </c>
      <c r="M1882" s="3">
        <v>0.35</v>
      </c>
    </row>
    <row r="1883" spans="2:13" x14ac:dyDescent="0.25">
      <c r="B1883" t="s">
        <v>13</v>
      </c>
      <c r="C1883" s="1" t="s">
        <v>20</v>
      </c>
      <c r="D1883" s="2">
        <v>44787</v>
      </c>
      <c r="E1883" s="5" t="s">
        <v>83</v>
      </c>
      <c r="F1883" s="5" t="s">
        <v>86</v>
      </c>
      <c r="G1883" s="5" t="s">
        <v>87</v>
      </c>
      <c r="H1883" t="s">
        <v>25</v>
      </c>
      <c r="I1883" s="4">
        <v>300</v>
      </c>
      <c r="J1883" s="5">
        <v>4</v>
      </c>
      <c r="K1883" s="4">
        <f t="shared" si="54"/>
        <v>1200</v>
      </c>
      <c r="L1883" s="4">
        <f t="shared" si="55"/>
        <v>180</v>
      </c>
      <c r="M1883" s="3">
        <v>0.15</v>
      </c>
    </row>
    <row r="1884" spans="2:13" x14ac:dyDescent="0.25">
      <c r="B1884" t="s">
        <v>13</v>
      </c>
      <c r="C1884" s="1" t="s">
        <v>20</v>
      </c>
      <c r="D1884" s="2">
        <v>44794</v>
      </c>
      <c r="E1884" s="5" t="s">
        <v>83</v>
      </c>
      <c r="F1884" s="5" t="s">
        <v>86</v>
      </c>
      <c r="G1884" s="5" t="s">
        <v>87</v>
      </c>
      <c r="H1884" t="s">
        <v>33</v>
      </c>
      <c r="I1884" s="4">
        <v>4600</v>
      </c>
      <c r="J1884" s="5">
        <v>8</v>
      </c>
      <c r="K1884" s="4">
        <f t="shared" si="54"/>
        <v>36800</v>
      </c>
      <c r="L1884" s="4">
        <f t="shared" si="55"/>
        <v>9200</v>
      </c>
      <c r="M1884" s="3">
        <v>0.25</v>
      </c>
    </row>
    <row r="1885" spans="2:13" x14ac:dyDescent="0.25">
      <c r="B1885" t="s">
        <v>13</v>
      </c>
      <c r="C1885" s="1" t="s">
        <v>20</v>
      </c>
      <c r="D1885" s="2">
        <v>44801</v>
      </c>
      <c r="E1885" s="5" t="s">
        <v>83</v>
      </c>
      <c r="F1885" s="5" t="s">
        <v>86</v>
      </c>
      <c r="G1885" s="5" t="s">
        <v>87</v>
      </c>
      <c r="H1885" t="s">
        <v>31</v>
      </c>
      <c r="I1885" s="4">
        <v>5300</v>
      </c>
      <c r="J1885" s="5">
        <v>5</v>
      </c>
      <c r="K1885" s="4">
        <f t="shared" si="54"/>
        <v>26500</v>
      </c>
      <c r="L1885" s="4">
        <f t="shared" si="55"/>
        <v>7950</v>
      </c>
      <c r="M1885" s="3">
        <v>0.3</v>
      </c>
    </row>
    <row r="1886" spans="2:13" x14ac:dyDescent="0.25">
      <c r="B1886" t="s">
        <v>13</v>
      </c>
      <c r="C1886" s="1" t="s">
        <v>20</v>
      </c>
      <c r="D1886" s="2">
        <v>44808</v>
      </c>
      <c r="E1886" s="5" t="s">
        <v>83</v>
      </c>
      <c r="F1886" s="5" t="s">
        <v>86</v>
      </c>
      <c r="G1886" s="5" t="s">
        <v>87</v>
      </c>
      <c r="H1886" t="s">
        <v>26</v>
      </c>
      <c r="I1886" s="4">
        <v>1700</v>
      </c>
      <c r="J1886" s="5">
        <v>12</v>
      </c>
      <c r="K1886" s="4">
        <f t="shared" si="54"/>
        <v>20400</v>
      </c>
      <c r="L1886" s="4">
        <f t="shared" si="55"/>
        <v>10200</v>
      </c>
      <c r="M1886" s="3">
        <v>0.5</v>
      </c>
    </row>
    <row r="1887" spans="2:13" x14ac:dyDescent="0.25">
      <c r="B1887" t="s">
        <v>13</v>
      </c>
      <c r="C1887" s="1" t="s">
        <v>14</v>
      </c>
      <c r="D1887" s="2">
        <v>44815</v>
      </c>
      <c r="E1887" s="5" t="s">
        <v>83</v>
      </c>
      <c r="F1887" s="5" t="s">
        <v>86</v>
      </c>
      <c r="G1887" s="5" t="s">
        <v>87</v>
      </c>
      <c r="H1887" t="s">
        <v>26</v>
      </c>
      <c r="I1887" s="4">
        <v>1700</v>
      </c>
      <c r="J1887" s="5">
        <v>9</v>
      </c>
      <c r="K1887" s="4">
        <f t="shared" si="54"/>
        <v>15300</v>
      </c>
      <c r="L1887" s="4">
        <f t="shared" si="55"/>
        <v>7650</v>
      </c>
      <c r="M1887" s="3">
        <v>0.5</v>
      </c>
    </row>
    <row r="1888" spans="2:13" x14ac:dyDescent="0.25">
      <c r="B1888" t="s">
        <v>13</v>
      </c>
      <c r="C1888" s="1" t="s">
        <v>14</v>
      </c>
      <c r="D1888" s="2">
        <v>44822</v>
      </c>
      <c r="E1888" s="5" t="s">
        <v>83</v>
      </c>
      <c r="F1888" s="5" t="s">
        <v>86</v>
      </c>
      <c r="G1888" s="5" t="s">
        <v>87</v>
      </c>
      <c r="H1888" t="s">
        <v>32</v>
      </c>
      <c r="I1888" s="4">
        <v>3200</v>
      </c>
      <c r="J1888" s="5">
        <v>3</v>
      </c>
      <c r="K1888" s="4">
        <f t="shared" si="54"/>
        <v>9600</v>
      </c>
      <c r="L1888" s="4">
        <f t="shared" si="55"/>
        <v>1920</v>
      </c>
      <c r="M1888" s="3">
        <v>0.2</v>
      </c>
    </row>
    <row r="1889" spans="2:13" x14ac:dyDescent="0.25">
      <c r="B1889" t="s">
        <v>27</v>
      </c>
      <c r="C1889" s="1" t="s">
        <v>20</v>
      </c>
      <c r="D1889" s="2">
        <v>44829</v>
      </c>
      <c r="E1889" s="5" t="s">
        <v>83</v>
      </c>
      <c r="F1889" s="5" t="s">
        <v>86</v>
      </c>
      <c r="G1889" s="5" t="s">
        <v>87</v>
      </c>
      <c r="H1889" t="s">
        <v>35</v>
      </c>
      <c r="I1889" s="4">
        <v>4500</v>
      </c>
      <c r="J1889" s="5">
        <v>2</v>
      </c>
      <c r="K1889" s="4">
        <f t="shared" si="54"/>
        <v>9000</v>
      </c>
      <c r="L1889" s="4">
        <f t="shared" si="55"/>
        <v>2250</v>
      </c>
      <c r="M1889" s="3">
        <v>0.25</v>
      </c>
    </row>
    <row r="1890" spans="2:13" x14ac:dyDescent="0.25">
      <c r="B1890" t="s">
        <v>27</v>
      </c>
      <c r="C1890" s="1" t="s">
        <v>20</v>
      </c>
      <c r="D1890" s="2">
        <v>44836</v>
      </c>
      <c r="E1890" s="5" t="s">
        <v>83</v>
      </c>
      <c r="F1890" s="5" t="s">
        <v>86</v>
      </c>
      <c r="G1890" s="5" t="s">
        <v>87</v>
      </c>
      <c r="H1890" t="s">
        <v>30</v>
      </c>
      <c r="I1890" s="4">
        <v>3400</v>
      </c>
      <c r="J1890" s="5">
        <v>10</v>
      </c>
      <c r="K1890" s="4">
        <f t="shared" si="54"/>
        <v>34000</v>
      </c>
      <c r="L1890" s="4">
        <f t="shared" si="55"/>
        <v>11900</v>
      </c>
      <c r="M1890" s="3">
        <v>0.35</v>
      </c>
    </row>
    <row r="1891" spans="2:13" x14ac:dyDescent="0.25">
      <c r="B1891" t="s">
        <v>13</v>
      </c>
      <c r="C1891" s="1" t="s">
        <v>20</v>
      </c>
      <c r="D1891" s="2">
        <v>44843</v>
      </c>
      <c r="E1891" s="5" t="s">
        <v>83</v>
      </c>
      <c r="F1891" s="5" t="s">
        <v>86</v>
      </c>
      <c r="G1891" s="5" t="s">
        <v>87</v>
      </c>
      <c r="H1891" t="s">
        <v>21</v>
      </c>
      <c r="I1891" s="4">
        <v>1200</v>
      </c>
      <c r="J1891" s="5">
        <v>8</v>
      </c>
      <c r="K1891" s="4">
        <f t="shared" si="54"/>
        <v>9600</v>
      </c>
      <c r="L1891" s="4">
        <f t="shared" si="55"/>
        <v>2880</v>
      </c>
      <c r="M1891" s="3">
        <v>0.3</v>
      </c>
    </row>
    <row r="1892" spans="2:13" x14ac:dyDescent="0.25">
      <c r="B1892" t="s">
        <v>27</v>
      </c>
      <c r="C1892" s="1" t="s">
        <v>20</v>
      </c>
      <c r="D1892" s="2">
        <v>44850</v>
      </c>
      <c r="E1892" s="5" t="s">
        <v>83</v>
      </c>
      <c r="F1892" s="5" t="s">
        <v>86</v>
      </c>
      <c r="G1892" s="5" t="s">
        <v>87</v>
      </c>
      <c r="H1892" t="s">
        <v>35</v>
      </c>
      <c r="I1892" s="4">
        <v>4500</v>
      </c>
      <c r="J1892" s="5">
        <v>9</v>
      </c>
      <c r="K1892" s="4">
        <f t="shared" ref="K1892:K1923" si="56">I1892*J1892</f>
        <v>40500</v>
      </c>
      <c r="L1892" s="4">
        <f t="shared" ref="L1892:L1923" si="57">K1892*M1892</f>
        <v>10125</v>
      </c>
      <c r="M1892" s="3">
        <v>0.25</v>
      </c>
    </row>
    <row r="1893" spans="2:13" x14ac:dyDescent="0.25">
      <c r="B1893" t="s">
        <v>13</v>
      </c>
      <c r="C1893" s="1" t="s">
        <v>20</v>
      </c>
      <c r="D1893" s="2">
        <v>44857</v>
      </c>
      <c r="E1893" s="5" t="s">
        <v>83</v>
      </c>
      <c r="F1893" s="5" t="s">
        <v>86</v>
      </c>
      <c r="G1893" s="5" t="s">
        <v>87</v>
      </c>
      <c r="H1893" t="s">
        <v>26</v>
      </c>
      <c r="I1893" s="4">
        <v>1700</v>
      </c>
      <c r="J1893" s="5">
        <v>11</v>
      </c>
      <c r="K1893" s="4">
        <f t="shared" si="56"/>
        <v>18700</v>
      </c>
      <c r="L1893" s="4">
        <f t="shared" si="57"/>
        <v>9350</v>
      </c>
      <c r="M1893" s="3">
        <v>0.5</v>
      </c>
    </row>
    <row r="1894" spans="2:13" x14ac:dyDescent="0.25">
      <c r="B1894" t="s">
        <v>13</v>
      </c>
      <c r="C1894" s="1" t="s">
        <v>20</v>
      </c>
      <c r="D1894" s="2">
        <v>44864</v>
      </c>
      <c r="E1894" s="5" t="s">
        <v>83</v>
      </c>
      <c r="F1894" s="5" t="s">
        <v>86</v>
      </c>
      <c r="G1894" s="5" t="s">
        <v>87</v>
      </c>
      <c r="H1894" t="s">
        <v>26</v>
      </c>
      <c r="I1894" s="4">
        <v>1700</v>
      </c>
      <c r="J1894" s="5">
        <v>5</v>
      </c>
      <c r="K1894" s="4">
        <f t="shared" si="56"/>
        <v>8500</v>
      </c>
      <c r="L1894" s="4">
        <f t="shared" si="57"/>
        <v>4250</v>
      </c>
      <c r="M1894" s="3">
        <v>0.5</v>
      </c>
    </row>
    <row r="1895" spans="2:13" x14ac:dyDescent="0.25">
      <c r="B1895" t="s">
        <v>13</v>
      </c>
      <c r="C1895" s="1" t="s">
        <v>20</v>
      </c>
      <c r="D1895" s="2">
        <v>44871</v>
      </c>
      <c r="E1895" s="5" t="s">
        <v>83</v>
      </c>
      <c r="F1895" s="5" t="s">
        <v>86</v>
      </c>
      <c r="G1895" s="5" t="s">
        <v>87</v>
      </c>
      <c r="H1895" t="s">
        <v>35</v>
      </c>
      <c r="I1895" s="4">
        <v>4500</v>
      </c>
      <c r="J1895" s="5">
        <v>15</v>
      </c>
      <c r="K1895" s="4">
        <f t="shared" si="56"/>
        <v>67500</v>
      </c>
      <c r="L1895" s="4">
        <f t="shared" si="57"/>
        <v>16875</v>
      </c>
      <c r="M1895" s="3">
        <v>0.25</v>
      </c>
    </row>
    <row r="1896" spans="2:13" x14ac:dyDescent="0.25">
      <c r="B1896" t="s">
        <v>27</v>
      </c>
      <c r="C1896" s="1" t="s">
        <v>20</v>
      </c>
      <c r="D1896" s="2">
        <v>44878</v>
      </c>
      <c r="E1896" s="5" t="s">
        <v>83</v>
      </c>
      <c r="F1896" s="5" t="s">
        <v>86</v>
      </c>
      <c r="G1896" s="5" t="s">
        <v>87</v>
      </c>
      <c r="H1896" t="s">
        <v>30</v>
      </c>
      <c r="I1896" s="4">
        <v>3400</v>
      </c>
      <c r="J1896" s="5">
        <v>10</v>
      </c>
      <c r="K1896" s="4">
        <f t="shared" si="56"/>
        <v>34000</v>
      </c>
      <c r="L1896" s="4">
        <f t="shared" si="57"/>
        <v>11900</v>
      </c>
      <c r="M1896" s="3">
        <v>0.35</v>
      </c>
    </row>
    <row r="1897" spans="2:13" x14ac:dyDescent="0.25">
      <c r="B1897" t="s">
        <v>34</v>
      </c>
      <c r="C1897" s="1" t="s">
        <v>20</v>
      </c>
      <c r="D1897" s="2">
        <v>44885</v>
      </c>
      <c r="E1897" s="5" t="s">
        <v>83</v>
      </c>
      <c r="F1897" s="5" t="s">
        <v>86</v>
      </c>
      <c r="G1897" s="5" t="s">
        <v>87</v>
      </c>
      <c r="H1897" t="s">
        <v>31</v>
      </c>
      <c r="I1897" s="4">
        <v>5300</v>
      </c>
      <c r="J1897" s="5">
        <v>4</v>
      </c>
      <c r="K1897" s="4">
        <f t="shared" si="56"/>
        <v>21200</v>
      </c>
      <c r="L1897" s="4">
        <f t="shared" si="57"/>
        <v>6360</v>
      </c>
      <c r="M1897" s="3">
        <v>0.3</v>
      </c>
    </row>
    <row r="1898" spans="2:13" x14ac:dyDescent="0.25">
      <c r="B1898" t="s">
        <v>13</v>
      </c>
      <c r="C1898" s="1" t="s">
        <v>20</v>
      </c>
      <c r="D1898" s="2">
        <v>44892</v>
      </c>
      <c r="E1898" s="5" t="s">
        <v>83</v>
      </c>
      <c r="F1898" s="5" t="s">
        <v>86</v>
      </c>
      <c r="G1898" s="5" t="s">
        <v>87</v>
      </c>
      <c r="H1898" t="s">
        <v>33</v>
      </c>
      <c r="I1898" s="4">
        <v>4600</v>
      </c>
      <c r="J1898" s="5">
        <v>6</v>
      </c>
      <c r="K1898" s="4">
        <f t="shared" si="56"/>
        <v>27600</v>
      </c>
      <c r="L1898" s="4">
        <f t="shared" si="57"/>
        <v>6900</v>
      </c>
      <c r="M1898" s="3">
        <v>0.25</v>
      </c>
    </row>
    <row r="1899" spans="2:13" x14ac:dyDescent="0.25">
      <c r="B1899" t="s">
        <v>27</v>
      </c>
      <c r="C1899" s="1" t="s">
        <v>14</v>
      </c>
      <c r="D1899" s="2">
        <v>44899</v>
      </c>
      <c r="E1899" s="5" t="s">
        <v>83</v>
      </c>
      <c r="F1899" s="5" t="s">
        <v>86</v>
      </c>
      <c r="G1899" s="5" t="s">
        <v>87</v>
      </c>
      <c r="H1899" t="s">
        <v>30</v>
      </c>
      <c r="I1899" s="4">
        <v>3400</v>
      </c>
      <c r="J1899" s="5">
        <v>2</v>
      </c>
      <c r="K1899" s="4">
        <f t="shared" si="56"/>
        <v>6800</v>
      </c>
      <c r="L1899" s="4">
        <f t="shared" si="57"/>
        <v>2380</v>
      </c>
      <c r="M1899" s="3">
        <v>0.35</v>
      </c>
    </row>
    <row r="1900" spans="2:13" x14ac:dyDescent="0.25">
      <c r="B1900" t="s">
        <v>13</v>
      </c>
      <c r="C1900" s="1" t="s">
        <v>20</v>
      </c>
      <c r="D1900" s="2">
        <v>44906</v>
      </c>
      <c r="E1900" s="5" t="s">
        <v>83</v>
      </c>
      <c r="F1900" s="5" t="s">
        <v>86</v>
      </c>
      <c r="G1900" s="5" t="s">
        <v>87</v>
      </c>
      <c r="H1900" t="s">
        <v>33</v>
      </c>
      <c r="I1900" s="4">
        <v>4600</v>
      </c>
      <c r="J1900" s="5">
        <v>7</v>
      </c>
      <c r="K1900" s="4">
        <f t="shared" si="56"/>
        <v>32200</v>
      </c>
      <c r="L1900" s="4">
        <f t="shared" si="57"/>
        <v>8050</v>
      </c>
      <c r="M1900" s="3">
        <v>0.25</v>
      </c>
    </row>
    <row r="1901" spans="2:13" x14ac:dyDescent="0.25">
      <c r="B1901" t="s">
        <v>27</v>
      </c>
      <c r="C1901" s="1" t="s">
        <v>20</v>
      </c>
      <c r="D1901" s="2">
        <v>44913</v>
      </c>
      <c r="E1901" s="5" t="s">
        <v>83</v>
      </c>
      <c r="F1901" s="5" t="s">
        <v>86</v>
      </c>
      <c r="G1901" s="5" t="s">
        <v>87</v>
      </c>
      <c r="H1901" t="s">
        <v>31</v>
      </c>
      <c r="I1901" s="4">
        <v>5300</v>
      </c>
      <c r="J1901" s="5">
        <v>8</v>
      </c>
      <c r="K1901" s="4">
        <f t="shared" si="56"/>
        <v>42400</v>
      </c>
      <c r="L1901" s="4">
        <f t="shared" si="57"/>
        <v>12720</v>
      </c>
      <c r="M1901" s="3">
        <v>0.3</v>
      </c>
    </row>
    <row r="1902" spans="2:13" x14ac:dyDescent="0.25">
      <c r="B1902" t="s">
        <v>27</v>
      </c>
      <c r="C1902" s="1" t="s">
        <v>20</v>
      </c>
      <c r="D1902" s="2">
        <v>44920</v>
      </c>
      <c r="E1902" s="5" t="s">
        <v>83</v>
      </c>
      <c r="F1902" s="5" t="s">
        <v>86</v>
      </c>
      <c r="G1902" s="5" t="s">
        <v>87</v>
      </c>
      <c r="H1902" t="s">
        <v>21</v>
      </c>
      <c r="I1902" s="4">
        <v>1200</v>
      </c>
      <c r="J1902" s="5">
        <v>5</v>
      </c>
      <c r="K1902" s="4">
        <f t="shared" si="56"/>
        <v>6000</v>
      </c>
      <c r="L1902" s="4">
        <f t="shared" si="57"/>
        <v>1800</v>
      </c>
      <c r="M1902" s="3">
        <v>0.3</v>
      </c>
    </row>
    <row r="1903" spans="2:13" x14ac:dyDescent="0.25">
      <c r="B1903" t="s">
        <v>22</v>
      </c>
      <c r="C1903" s="1" t="s">
        <v>14</v>
      </c>
      <c r="D1903" s="2">
        <v>44927</v>
      </c>
      <c r="E1903" s="5" t="s">
        <v>83</v>
      </c>
      <c r="F1903" s="5" t="s">
        <v>86</v>
      </c>
      <c r="G1903" s="5" t="s">
        <v>87</v>
      </c>
      <c r="H1903" t="s">
        <v>23</v>
      </c>
      <c r="I1903" s="4">
        <v>5130</v>
      </c>
      <c r="J1903" s="5">
        <v>7</v>
      </c>
      <c r="K1903" s="4">
        <f t="shared" si="56"/>
        <v>35910</v>
      </c>
      <c r="L1903" s="4">
        <f t="shared" si="57"/>
        <v>14364</v>
      </c>
      <c r="M1903" s="3">
        <v>0.4</v>
      </c>
    </row>
    <row r="1904" spans="2:13" x14ac:dyDescent="0.25">
      <c r="B1904" t="s">
        <v>34</v>
      </c>
      <c r="C1904" s="1" t="s">
        <v>20</v>
      </c>
      <c r="D1904" s="2">
        <v>44934</v>
      </c>
      <c r="E1904" s="5" t="s">
        <v>83</v>
      </c>
      <c r="F1904" s="5" t="s">
        <v>86</v>
      </c>
      <c r="G1904" s="5" t="s">
        <v>87</v>
      </c>
      <c r="H1904" t="s">
        <v>18</v>
      </c>
      <c r="I1904" s="4">
        <v>8902</v>
      </c>
      <c r="J1904" s="5">
        <v>6</v>
      </c>
      <c r="K1904" s="4">
        <f t="shared" si="56"/>
        <v>53412</v>
      </c>
      <c r="L1904" s="4">
        <f t="shared" si="57"/>
        <v>18694.199999999997</v>
      </c>
      <c r="M1904" s="3">
        <v>0.35</v>
      </c>
    </row>
    <row r="1905" spans="2:13" x14ac:dyDescent="0.25">
      <c r="B1905" t="s">
        <v>13</v>
      </c>
      <c r="C1905" s="1" t="s">
        <v>20</v>
      </c>
      <c r="D1905" s="2">
        <v>44941</v>
      </c>
      <c r="E1905" s="5" t="s">
        <v>83</v>
      </c>
      <c r="F1905" s="5" t="s">
        <v>86</v>
      </c>
      <c r="G1905" s="5" t="s">
        <v>87</v>
      </c>
      <c r="H1905" t="s">
        <v>33</v>
      </c>
      <c r="I1905" s="4">
        <v>4600</v>
      </c>
      <c r="J1905" s="5">
        <v>11</v>
      </c>
      <c r="K1905" s="4">
        <f t="shared" si="56"/>
        <v>50600</v>
      </c>
      <c r="L1905" s="4">
        <f t="shared" si="57"/>
        <v>12650</v>
      </c>
      <c r="M1905" s="3">
        <v>0.25</v>
      </c>
    </row>
    <row r="1906" spans="2:13" x14ac:dyDescent="0.25">
      <c r="B1906" t="s">
        <v>24</v>
      </c>
      <c r="C1906" s="1" t="s">
        <v>20</v>
      </c>
      <c r="D1906" s="2">
        <v>44948</v>
      </c>
      <c r="E1906" s="5" t="s">
        <v>83</v>
      </c>
      <c r="F1906" s="5" t="s">
        <v>86</v>
      </c>
      <c r="G1906" s="5" t="s">
        <v>87</v>
      </c>
      <c r="H1906" t="s">
        <v>19</v>
      </c>
      <c r="I1906" s="4">
        <v>500</v>
      </c>
      <c r="J1906" s="5">
        <v>1</v>
      </c>
      <c r="K1906" s="4">
        <f t="shared" si="56"/>
        <v>500</v>
      </c>
      <c r="L1906" s="4">
        <f t="shared" si="57"/>
        <v>125</v>
      </c>
      <c r="M1906" s="3">
        <v>0.25</v>
      </c>
    </row>
    <row r="1907" spans="2:13" x14ac:dyDescent="0.25">
      <c r="B1907" t="s">
        <v>27</v>
      </c>
      <c r="C1907" s="1" t="s">
        <v>20</v>
      </c>
      <c r="D1907" s="2">
        <v>44955</v>
      </c>
      <c r="E1907" s="5" t="s">
        <v>83</v>
      </c>
      <c r="F1907" s="5" t="s">
        <v>86</v>
      </c>
      <c r="G1907" s="5" t="s">
        <v>87</v>
      </c>
      <c r="H1907" t="s">
        <v>18</v>
      </c>
      <c r="I1907" s="4">
        <v>8902</v>
      </c>
      <c r="J1907" s="5">
        <v>5</v>
      </c>
      <c r="K1907" s="4">
        <f t="shared" si="56"/>
        <v>44510</v>
      </c>
      <c r="L1907" s="4">
        <f t="shared" si="57"/>
        <v>15578.499999999998</v>
      </c>
      <c r="M1907" s="3">
        <v>0.35</v>
      </c>
    </row>
    <row r="1908" spans="2:13" x14ac:dyDescent="0.25">
      <c r="B1908" t="s">
        <v>13</v>
      </c>
      <c r="C1908" s="1" t="s">
        <v>14</v>
      </c>
      <c r="D1908" s="2">
        <v>44962</v>
      </c>
      <c r="E1908" s="5" t="s">
        <v>83</v>
      </c>
      <c r="F1908" s="5" t="s">
        <v>86</v>
      </c>
      <c r="G1908" s="5" t="s">
        <v>87</v>
      </c>
      <c r="H1908" t="s">
        <v>26</v>
      </c>
      <c r="I1908" s="4">
        <v>1700</v>
      </c>
      <c r="J1908" s="5">
        <v>5</v>
      </c>
      <c r="K1908" s="4">
        <f t="shared" si="56"/>
        <v>8500</v>
      </c>
      <c r="L1908" s="4">
        <f t="shared" si="57"/>
        <v>4250</v>
      </c>
      <c r="M1908" s="3">
        <v>0.5</v>
      </c>
    </row>
    <row r="1909" spans="2:13" x14ac:dyDescent="0.25">
      <c r="B1909" t="s">
        <v>24</v>
      </c>
      <c r="C1909" s="1" t="s">
        <v>20</v>
      </c>
      <c r="D1909" s="2">
        <v>44969</v>
      </c>
      <c r="E1909" s="5" t="s">
        <v>83</v>
      </c>
      <c r="F1909" s="5" t="s">
        <v>86</v>
      </c>
      <c r="G1909" s="5" t="s">
        <v>87</v>
      </c>
      <c r="H1909" t="s">
        <v>19</v>
      </c>
      <c r="I1909" s="4">
        <v>500</v>
      </c>
      <c r="J1909" s="5">
        <v>12</v>
      </c>
      <c r="K1909" s="4">
        <f t="shared" si="56"/>
        <v>6000</v>
      </c>
      <c r="L1909" s="4">
        <f t="shared" si="57"/>
        <v>1500</v>
      </c>
      <c r="M1909" s="3">
        <v>0.25</v>
      </c>
    </row>
    <row r="1910" spans="2:13" x14ac:dyDescent="0.25">
      <c r="B1910" t="s">
        <v>27</v>
      </c>
      <c r="C1910" s="1" t="s">
        <v>20</v>
      </c>
      <c r="D1910" s="2">
        <v>44976</v>
      </c>
      <c r="E1910" s="5" t="s">
        <v>83</v>
      </c>
      <c r="F1910" s="5" t="s">
        <v>86</v>
      </c>
      <c r="G1910" s="5" t="s">
        <v>87</v>
      </c>
      <c r="H1910" t="s">
        <v>35</v>
      </c>
      <c r="I1910" s="4">
        <v>4500</v>
      </c>
      <c r="J1910" s="5">
        <v>12</v>
      </c>
      <c r="K1910" s="4">
        <f t="shared" si="56"/>
        <v>54000</v>
      </c>
      <c r="L1910" s="4">
        <f t="shared" si="57"/>
        <v>13500</v>
      </c>
      <c r="M1910" s="3">
        <v>0.25</v>
      </c>
    </row>
    <row r="1911" spans="2:13" x14ac:dyDescent="0.25">
      <c r="B1911" t="s">
        <v>13</v>
      </c>
      <c r="C1911" s="1" t="s">
        <v>20</v>
      </c>
      <c r="D1911" s="2">
        <v>44983</v>
      </c>
      <c r="E1911" s="5" t="s">
        <v>83</v>
      </c>
      <c r="F1911" s="5" t="s">
        <v>86</v>
      </c>
      <c r="G1911" s="5" t="s">
        <v>87</v>
      </c>
      <c r="H1911" t="s">
        <v>31</v>
      </c>
      <c r="I1911" s="4">
        <v>5300</v>
      </c>
      <c r="J1911" s="5">
        <v>8</v>
      </c>
      <c r="K1911" s="4">
        <f t="shared" si="56"/>
        <v>42400</v>
      </c>
      <c r="L1911" s="4">
        <f t="shared" si="57"/>
        <v>12720</v>
      </c>
      <c r="M1911" s="3">
        <v>0.3</v>
      </c>
    </row>
    <row r="1912" spans="2:13" x14ac:dyDescent="0.25">
      <c r="B1912" t="s">
        <v>24</v>
      </c>
      <c r="C1912" s="1" t="s">
        <v>14</v>
      </c>
      <c r="D1912" s="2">
        <v>44990</v>
      </c>
      <c r="E1912" s="5" t="s">
        <v>83</v>
      </c>
      <c r="F1912" s="5" t="s">
        <v>86</v>
      </c>
      <c r="G1912" s="5" t="s">
        <v>87</v>
      </c>
      <c r="H1912" t="s">
        <v>25</v>
      </c>
      <c r="I1912" s="4">
        <v>300</v>
      </c>
      <c r="J1912" s="5">
        <v>8</v>
      </c>
      <c r="K1912" s="4">
        <f t="shared" si="56"/>
        <v>2400</v>
      </c>
      <c r="L1912" s="4">
        <f t="shared" si="57"/>
        <v>360</v>
      </c>
      <c r="M1912" s="3">
        <v>0.15</v>
      </c>
    </row>
    <row r="1913" spans="2:13" x14ac:dyDescent="0.25">
      <c r="B1913" t="s">
        <v>24</v>
      </c>
      <c r="C1913" s="1" t="s">
        <v>20</v>
      </c>
      <c r="D1913" s="2">
        <v>44997</v>
      </c>
      <c r="E1913" s="5" t="s">
        <v>83</v>
      </c>
      <c r="F1913" s="5" t="s">
        <v>86</v>
      </c>
      <c r="G1913" s="5" t="s">
        <v>87</v>
      </c>
      <c r="H1913" t="s">
        <v>32</v>
      </c>
      <c r="I1913" s="4">
        <v>3200</v>
      </c>
      <c r="J1913" s="5">
        <v>8</v>
      </c>
      <c r="K1913" s="4">
        <f t="shared" si="56"/>
        <v>25600</v>
      </c>
      <c r="L1913" s="4">
        <f t="shared" si="57"/>
        <v>5120</v>
      </c>
      <c r="M1913" s="3">
        <v>0.2</v>
      </c>
    </row>
    <row r="1914" spans="2:13" x14ac:dyDescent="0.25">
      <c r="B1914" t="s">
        <v>22</v>
      </c>
      <c r="C1914" s="1" t="s">
        <v>14</v>
      </c>
      <c r="D1914" s="2">
        <v>45004</v>
      </c>
      <c r="E1914" s="5" t="s">
        <v>83</v>
      </c>
      <c r="F1914" s="5" t="s">
        <v>86</v>
      </c>
      <c r="G1914" s="5" t="s">
        <v>87</v>
      </c>
      <c r="H1914" t="s">
        <v>28</v>
      </c>
      <c r="I1914" s="4">
        <v>1500</v>
      </c>
      <c r="J1914" s="5">
        <v>15</v>
      </c>
      <c r="K1914" s="4">
        <f t="shared" si="56"/>
        <v>22500</v>
      </c>
      <c r="L1914" s="4">
        <f t="shared" si="57"/>
        <v>9000</v>
      </c>
      <c r="M1914" s="3">
        <v>0.4</v>
      </c>
    </row>
    <row r="1915" spans="2:13" x14ac:dyDescent="0.25">
      <c r="B1915" t="s">
        <v>13</v>
      </c>
      <c r="C1915" s="1" t="s">
        <v>20</v>
      </c>
      <c r="D1915" s="2">
        <v>45011</v>
      </c>
      <c r="E1915" s="5" t="s">
        <v>83</v>
      </c>
      <c r="F1915" s="5" t="s">
        <v>86</v>
      </c>
      <c r="G1915" s="5" t="s">
        <v>87</v>
      </c>
      <c r="H1915" t="s">
        <v>25</v>
      </c>
      <c r="I1915" s="4">
        <v>300</v>
      </c>
      <c r="J1915" s="5">
        <v>12</v>
      </c>
      <c r="K1915" s="4">
        <f t="shared" si="56"/>
        <v>3600</v>
      </c>
      <c r="L1915" s="4">
        <f t="shared" si="57"/>
        <v>540</v>
      </c>
      <c r="M1915" s="3">
        <v>0.15</v>
      </c>
    </row>
    <row r="1916" spans="2:13" x14ac:dyDescent="0.25">
      <c r="B1916" t="s">
        <v>13</v>
      </c>
      <c r="C1916" s="1" t="s">
        <v>14</v>
      </c>
      <c r="D1916" s="2">
        <v>45018</v>
      </c>
      <c r="E1916" s="5" t="s">
        <v>83</v>
      </c>
      <c r="F1916" s="5" t="s">
        <v>86</v>
      </c>
      <c r="G1916" s="5" t="s">
        <v>87</v>
      </c>
      <c r="H1916" t="s">
        <v>33</v>
      </c>
      <c r="I1916" s="4">
        <v>4600</v>
      </c>
      <c r="J1916" s="5">
        <v>1</v>
      </c>
      <c r="K1916" s="4">
        <f t="shared" si="56"/>
        <v>4600</v>
      </c>
      <c r="L1916" s="4">
        <f t="shared" si="57"/>
        <v>1150</v>
      </c>
      <c r="M1916" s="3">
        <v>0.25</v>
      </c>
    </row>
    <row r="1917" spans="2:13" x14ac:dyDescent="0.25">
      <c r="B1917" t="s">
        <v>13</v>
      </c>
      <c r="C1917" s="1" t="s">
        <v>20</v>
      </c>
      <c r="D1917" s="2">
        <v>45025</v>
      </c>
      <c r="E1917" s="5" t="s">
        <v>83</v>
      </c>
      <c r="F1917" s="5" t="s">
        <v>86</v>
      </c>
      <c r="G1917" s="5" t="s">
        <v>87</v>
      </c>
      <c r="H1917" t="s">
        <v>19</v>
      </c>
      <c r="I1917" s="4">
        <v>500</v>
      </c>
      <c r="J1917" s="5">
        <v>3</v>
      </c>
      <c r="K1917" s="4">
        <f t="shared" si="56"/>
        <v>1500</v>
      </c>
      <c r="L1917" s="4">
        <f t="shared" si="57"/>
        <v>375</v>
      </c>
      <c r="M1917" s="3">
        <v>0.25</v>
      </c>
    </row>
    <row r="1918" spans="2:13" x14ac:dyDescent="0.25">
      <c r="B1918" t="s">
        <v>24</v>
      </c>
      <c r="C1918" s="1" t="s">
        <v>14</v>
      </c>
      <c r="D1918" s="2">
        <v>45032</v>
      </c>
      <c r="E1918" s="5" t="s">
        <v>83</v>
      </c>
      <c r="F1918" s="5" t="s">
        <v>86</v>
      </c>
      <c r="G1918" s="5" t="s">
        <v>87</v>
      </c>
      <c r="H1918" t="s">
        <v>21</v>
      </c>
      <c r="I1918" s="4">
        <v>1200</v>
      </c>
      <c r="J1918" s="5">
        <v>10</v>
      </c>
      <c r="K1918" s="4">
        <f t="shared" si="56"/>
        <v>12000</v>
      </c>
      <c r="L1918" s="4">
        <f t="shared" si="57"/>
        <v>3600</v>
      </c>
      <c r="M1918" s="3">
        <v>0.3</v>
      </c>
    </row>
    <row r="1919" spans="2:13" x14ac:dyDescent="0.25">
      <c r="B1919" t="s">
        <v>24</v>
      </c>
      <c r="C1919" s="1" t="s">
        <v>14</v>
      </c>
      <c r="D1919" s="2">
        <v>45039</v>
      </c>
      <c r="E1919" s="5" t="s">
        <v>83</v>
      </c>
      <c r="F1919" s="5" t="s">
        <v>86</v>
      </c>
      <c r="G1919" s="5" t="s">
        <v>87</v>
      </c>
      <c r="H1919" t="s">
        <v>28</v>
      </c>
      <c r="I1919" s="4">
        <v>1500</v>
      </c>
      <c r="J1919" s="5">
        <v>5</v>
      </c>
      <c r="K1919" s="4">
        <f t="shared" si="56"/>
        <v>7500</v>
      </c>
      <c r="L1919" s="4">
        <f t="shared" si="57"/>
        <v>3000</v>
      </c>
      <c r="M1919" s="3">
        <v>0.4</v>
      </c>
    </row>
    <row r="1920" spans="2:13" x14ac:dyDescent="0.25">
      <c r="B1920" t="s">
        <v>13</v>
      </c>
      <c r="C1920" s="1" t="s">
        <v>20</v>
      </c>
      <c r="D1920" s="2">
        <v>45046</v>
      </c>
      <c r="E1920" s="5" t="s">
        <v>83</v>
      </c>
      <c r="F1920" s="5" t="s">
        <v>86</v>
      </c>
      <c r="G1920" s="5" t="s">
        <v>87</v>
      </c>
      <c r="H1920" t="s">
        <v>28</v>
      </c>
      <c r="I1920" s="4">
        <v>1500</v>
      </c>
      <c r="J1920" s="5">
        <v>6</v>
      </c>
      <c r="K1920" s="4">
        <f t="shared" si="56"/>
        <v>9000</v>
      </c>
      <c r="L1920" s="4">
        <f t="shared" si="57"/>
        <v>3600</v>
      </c>
      <c r="M1920" s="3">
        <v>0.4</v>
      </c>
    </row>
    <row r="1921" spans="2:13" x14ac:dyDescent="0.25">
      <c r="B1921" t="s">
        <v>13</v>
      </c>
      <c r="C1921" s="1" t="s">
        <v>20</v>
      </c>
      <c r="D1921" s="2">
        <v>45053</v>
      </c>
      <c r="E1921" s="5" t="s">
        <v>83</v>
      </c>
      <c r="F1921" s="5" t="s">
        <v>86</v>
      </c>
      <c r="G1921" s="5" t="s">
        <v>87</v>
      </c>
      <c r="H1921" t="s">
        <v>32</v>
      </c>
      <c r="I1921" s="4">
        <v>3200</v>
      </c>
      <c r="J1921" s="5">
        <v>7</v>
      </c>
      <c r="K1921" s="4">
        <f t="shared" si="56"/>
        <v>22400</v>
      </c>
      <c r="L1921" s="4">
        <f t="shared" si="57"/>
        <v>4480</v>
      </c>
      <c r="M1921" s="3">
        <v>0.2</v>
      </c>
    </row>
    <row r="1922" spans="2:13" x14ac:dyDescent="0.25">
      <c r="B1922" t="s">
        <v>27</v>
      </c>
      <c r="C1922" s="1" t="s">
        <v>20</v>
      </c>
      <c r="D1922" s="2">
        <v>45060</v>
      </c>
      <c r="E1922" s="5" t="s">
        <v>83</v>
      </c>
      <c r="F1922" s="5" t="s">
        <v>86</v>
      </c>
      <c r="G1922" s="5" t="s">
        <v>87</v>
      </c>
      <c r="H1922" t="s">
        <v>25</v>
      </c>
      <c r="I1922" s="4">
        <v>300</v>
      </c>
      <c r="J1922" s="5">
        <v>11</v>
      </c>
      <c r="K1922" s="4">
        <f t="shared" si="56"/>
        <v>3300</v>
      </c>
      <c r="L1922" s="4">
        <f t="shared" si="57"/>
        <v>495</v>
      </c>
      <c r="M1922" s="3">
        <v>0.15</v>
      </c>
    </row>
    <row r="1923" spans="2:13" x14ac:dyDescent="0.25">
      <c r="B1923" t="s">
        <v>22</v>
      </c>
      <c r="C1923" s="1" t="s">
        <v>20</v>
      </c>
      <c r="D1923" s="2">
        <v>45067</v>
      </c>
      <c r="E1923" s="5" t="s">
        <v>83</v>
      </c>
      <c r="F1923" s="5" t="s">
        <v>86</v>
      </c>
      <c r="G1923" s="5" t="s">
        <v>87</v>
      </c>
      <c r="H1923" t="s">
        <v>33</v>
      </c>
      <c r="I1923" s="4">
        <v>4600</v>
      </c>
      <c r="J1923" s="5">
        <v>2</v>
      </c>
      <c r="K1923" s="4">
        <f t="shared" si="56"/>
        <v>9200</v>
      </c>
      <c r="L1923" s="4">
        <f t="shared" si="57"/>
        <v>2300</v>
      </c>
      <c r="M1923" s="3">
        <v>0.25</v>
      </c>
    </row>
    <row r="1924" spans="2:13" x14ac:dyDescent="0.25">
      <c r="B1924" t="s">
        <v>27</v>
      </c>
      <c r="C1924" s="1" t="s">
        <v>14</v>
      </c>
      <c r="D1924" s="2">
        <v>45074</v>
      </c>
      <c r="E1924" s="5" t="s">
        <v>83</v>
      </c>
      <c r="F1924" s="5" t="s">
        <v>86</v>
      </c>
      <c r="G1924" s="5" t="s">
        <v>87</v>
      </c>
      <c r="H1924" t="s">
        <v>35</v>
      </c>
      <c r="I1924" s="4">
        <v>4500</v>
      </c>
      <c r="J1924" s="5">
        <v>1</v>
      </c>
      <c r="K1924" s="4">
        <f t="shared" ref="K1924:K1937" si="58">I1924*J1924</f>
        <v>4500</v>
      </c>
      <c r="L1924" s="4">
        <f t="shared" ref="L1924:L1937" si="59">K1924*M1924</f>
        <v>1125</v>
      </c>
      <c r="M1924" s="3">
        <v>0.25</v>
      </c>
    </row>
    <row r="1925" spans="2:13" x14ac:dyDescent="0.25">
      <c r="B1925" t="s">
        <v>13</v>
      </c>
      <c r="C1925" s="1" t="s">
        <v>20</v>
      </c>
      <c r="D1925" s="2">
        <v>45081</v>
      </c>
      <c r="E1925" s="5" t="s">
        <v>83</v>
      </c>
      <c r="F1925" s="5" t="s">
        <v>86</v>
      </c>
      <c r="G1925" s="5" t="s">
        <v>87</v>
      </c>
      <c r="H1925" t="s">
        <v>21</v>
      </c>
      <c r="I1925" s="4">
        <v>1200</v>
      </c>
      <c r="J1925" s="5">
        <v>5</v>
      </c>
      <c r="K1925" s="4">
        <f t="shared" si="58"/>
        <v>6000</v>
      </c>
      <c r="L1925" s="4">
        <f t="shared" si="59"/>
        <v>1800</v>
      </c>
      <c r="M1925" s="3">
        <v>0.3</v>
      </c>
    </row>
    <row r="1926" spans="2:13" x14ac:dyDescent="0.25">
      <c r="B1926" t="s">
        <v>27</v>
      </c>
      <c r="C1926" s="1" t="s">
        <v>14</v>
      </c>
      <c r="D1926" s="2">
        <v>45088</v>
      </c>
      <c r="E1926" s="5" t="s">
        <v>83</v>
      </c>
      <c r="F1926" s="5" t="s">
        <v>86</v>
      </c>
      <c r="G1926" s="5" t="s">
        <v>87</v>
      </c>
      <c r="H1926" t="s">
        <v>18</v>
      </c>
      <c r="I1926" s="4">
        <v>8902</v>
      </c>
      <c r="J1926" s="5">
        <v>15</v>
      </c>
      <c r="K1926" s="4">
        <f t="shared" si="58"/>
        <v>133530</v>
      </c>
      <c r="L1926" s="4">
        <f t="shared" si="59"/>
        <v>46735.5</v>
      </c>
      <c r="M1926" s="3">
        <v>0.35</v>
      </c>
    </row>
    <row r="1927" spans="2:13" x14ac:dyDescent="0.25">
      <c r="B1927" t="s">
        <v>24</v>
      </c>
      <c r="C1927" s="1" t="s">
        <v>20</v>
      </c>
      <c r="D1927" s="2">
        <v>45095</v>
      </c>
      <c r="E1927" s="5" t="s">
        <v>83</v>
      </c>
      <c r="F1927" s="5" t="s">
        <v>86</v>
      </c>
      <c r="G1927" s="5" t="s">
        <v>87</v>
      </c>
      <c r="H1927" t="s">
        <v>33</v>
      </c>
      <c r="I1927" s="4">
        <v>4600</v>
      </c>
      <c r="J1927" s="5">
        <v>7</v>
      </c>
      <c r="K1927" s="4">
        <f t="shared" si="58"/>
        <v>32200</v>
      </c>
      <c r="L1927" s="4">
        <f t="shared" si="59"/>
        <v>8050</v>
      </c>
      <c r="M1927" s="3">
        <v>0.25</v>
      </c>
    </row>
    <row r="1928" spans="2:13" x14ac:dyDescent="0.25">
      <c r="B1928" t="s">
        <v>13</v>
      </c>
      <c r="C1928" s="1" t="s">
        <v>14</v>
      </c>
      <c r="D1928" s="2">
        <v>45102</v>
      </c>
      <c r="E1928" s="5" t="s">
        <v>83</v>
      </c>
      <c r="F1928" s="5" t="s">
        <v>86</v>
      </c>
      <c r="G1928" s="5" t="s">
        <v>87</v>
      </c>
      <c r="H1928" t="s">
        <v>32</v>
      </c>
      <c r="I1928" s="4">
        <v>3200</v>
      </c>
      <c r="J1928" s="5">
        <v>11</v>
      </c>
      <c r="K1928" s="4">
        <f t="shared" si="58"/>
        <v>35200</v>
      </c>
      <c r="L1928" s="4">
        <f t="shared" si="59"/>
        <v>7040</v>
      </c>
      <c r="M1928" s="3">
        <v>0.2</v>
      </c>
    </row>
    <row r="1929" spans="2:13" x14ac:dyDescent="0.25">
      <c r="B1929" t="s">
        <v>24</v>
      </c>
      <c r="C1929" s="1" t="s">
        <v>20</v>
      </c>
      <c r="D1929" s="2">
        <v>45109</v>
      </c>
      <c r="E1929" s="5" t="s">
        <v>83</v>
      </c>
      <c r="F1929" s="5" t="s">
        <v>86</v>
      </c>
      <c r="G1929" s="5" t="s">
        <v>87</v>
      </c>
      <c r="H1929" t="s">
        <v>32</v>
      </c>
      <c r="I1929" s="4">
        <v>3200</v>
      </c>
      <c r="J1929" s="5">
        <v>9</v>
      </c>
      <c r="K1929" s="4">
        <f t="shared" si="58"/>
        <v>28800</v>
      </c>
      <c r="L1929" s="4">
        <f t="shared" si="59"/>
        <v>5760</v>
      </c>
      <c r="M1929" s="3">
        <v>0.2</v>
      </c>
    </row>
    <row r="1930" spans="2:13" x14ac:dyDescent="0.25">
      <c r="B1930" t="s">
        <v>13</v>
      </c>
      <c r="C1930" s="1" t="s">
        <v>20</v>
      </c>
      <c r="D1930" s="2">
        <v>45116</v>
      </c>
      <c r="E1930" s="5" t="s">
        <v>83</v>
      </c>
      <c r="F1930" s="5" t="s">
        <v>86</v>
      </c>
      <c r="G1930" s="5" t="s">
        <v>87</v>
      </c>
      <c r="H1930" t="s">
        <v>30</v>
      </c>
      <c r="I1930" s="4">
        <v>3400</v>
      </c>
      <c r="J1930" s="5">
        <v>5</v>
      </c>
      <c r="K1930" s="4">
        <f t="shared" si="58"/>
        <v>17000</v>
      </c>
      <c r="L1930" s="4">
        <f t="shared" si="59"/>
        <v>5950</v>
      </c>
      <c r="M1930" s="3">
        <v>0.35</v>
      </c>
    </row>
    <row r="1931" spans="2:13" x14ac:dyDescent="0.25">
      <c r="B1931" t="s">
        <v>13</v>
      </c>
      <c r="C1931" s="1" t="s">
        <v>20</v>
      </c>
      <c r="D1931" s="2">
        <v>45123</v>
      </c>
      <c r="E1931" s="5" t="s">
        <v>83</v>
      </c>
      <c r="F1931" s="5" t="s">
        <v>86</v>
      </c>
      <c r="G1931" s="5" t="s">
        <v>87</v>
      </c>
      <c r="H1931" t="s">
        <v>33</v>
      </c>
      <c r="I1931" s="4">
        <v>4600</v>
      </c>
      <c r="J1931" s="5">
        <v>8</v>
      </c>
      <c r="K1931" s="4">
        <f t="shared" si="58"/>
        <v>36800</v>
      </c>
      <c r="L1931" s="4">
        <f t="shared" si="59"/>
        <v>9200</v>
      </c>
      <c r="M1931" s="3">
        <v>0.25</v>
      </c>
    </row>
    <row r="1932" spans="2:13" x14ac:dyDescent="0.25">
      <c r="B1932" t="s">
        <v>24</v>
      </c>
      <c r="C1932" s="1" t="s">
        <v>14</v>
      </c>
      <c r="D1932" s="2">
        <v>45130</v>
      </c>
      <c r="E1932" s="5" t="s">
        <v>83</v>
      </c>
      <c r="F1932" s="5" t="s">
        <v>86</v>
      </c>
      <c r="G1932" s="5" t="s">
        <v>87</v>
      </c>
      <c r="H1932" t="s">
        <v>33</v>
      </c>
      <c r="I1932" s="4">
        <v>4600</v>
      </c>
      <c r="J1932" s="5">
        <v>7</v>
      </c>
      <c r="K1932" s="4">
        <f t="shared" si="58"/>
        <v>32200</v>
      </c>
      <c r="L1932" s="4">
        <f t="shared" si="59"/>
        <v>8050</v>
      </c>
      <c r="M1932" s="3">
        <v>0.25</v>
      </c>
    </row>
    <row r="1933" spans="2:13" x14ac:dyDescent="0.25">
      <c r="B1933" t="s">
        <v>24</v>
      </c>
      <c r="C1933" s="1" t="s">
        <v>20</v>
      </c>
      <c r="D1933" s="2">
        <v>45137</v>
      </c>
      <c r="E1933" s="5" t="s">
        <v>83</v>
      </c>
      <c r="F1933" s="5" t="s">
        <v>86</v>
      </c>
      <c r="G1933" s="5" t="s">
        <v>87</v>
      </c>
      <c r="H1933" t="s">
        <v>18</v>
      </c>
      <c r="I1933" s="4">
        <v>8902</v>
      </c>
      <c r="J1933" s="5">
        <v>11</v>
      </c>
      <c r="K1933" s="4">
        <f t="shared" si="58"/>
        <v>97922</v>
      </c>
      <c r="L1933" s="4">
        <f t="shared" si="59"/>
        <v>34272.699999999997</v>
      </c>
      <c r="M1933" s="3">
        <v>0.35</v>
      </c>
    </row>
    <row r="1934" spans="2:13" x14ac:dyDescent="0.25">
      <c r="B1934" t="s">
        <v>13</v>
      </c>
      <c r="C1934" s="1" t="s">
        <v>20</v>
      </c>
      <c r="D1934" s="2">
        <v>45144</v>
      </c>
      <c r="E1934" s="5" t="s">
        <v>83</v>
      </c>
      <c r="F1934" s="5" t="s">
        <v>86</v>
      </c>
      <c r="G1934" s="5" t="s">
        <v>87</v>
      </c>
      <c r="H1934" t="s">
        <v>25</v>
      </c>
      <c r="I1934" s="4">
        <v>300</v>
      </c>
      <c r="J1934" s="5">
        <v>7</v>
      </c>
      <c r="K1934" s="4">
        <f t="shared" si="58"/>
        <v>2100</v>
      </c>
      <c r="L1934" s="4">
        <f t="shared" si="59"/>
        <v>315</v>
      </c>
      <c r="M1934" s="3">
        <v>0.15</v>
      </c>
    </row>
    <row r="1935" spans="2:13" x14ac:dyDescent="0.25">
      <c r="B1935" t="s">
        <v>13</v>
      </c>
      <c r="C1935" s="1" t="s">
        <v>14</v>
      </c>
      <c r="D1935" s="2">
        <v>45151</v>
      </c>
      <c r="E1935" s="5" t="s">
        <v>83</v>
      </c>
      <c r="F1935" s="5" t="s">
        <v>86</v>
      </c>
      <c r="G1935" s="5" t="s">
        <v>87</v>
      </c>
      <c r="H1935" t="s">
        <v>19</v>
      </c>
      <c r="I1935" s="4">
        <v>500</v>
      </c>
      <c r="J1935" s="5">
        <v>3</v>
      </c>
      <c r="K1935" s="4">
        <f t="shared" si="58"/>
        <v>1500</v>
      </c>
      <c r="L1935" s="4">
        <f t="shared" si="59"/>
        <v>375</v>
      </c>
      <c r="M1935" s="3">
        <v>0.25</v>
      </c>
    </row>
    <row r="1936" spans="2:13" x14ac:dyDescent="0.25">
      <c r="B1936" t="s">
        <v>22</v>
      </c>
      <c r="C1936" s="1" t="s">
        <v>20</v>
      </c>
      <c r="D1936" s="2">
        <v>45158</v>
      </c>
      <c r="E1936" s="5" t="s">
        <v>83</v>
      </c>
      <c r="F1936" s="5" t="s">
        <v>86</v>
      </c>
      <c r="G1936" s="5" t="s">
        <v>87</v>
      </c>
      <c r="H1936" t="s">
        <v>25</v>
      </c>
      <c r="I1936" s="4">
        <v>300</v>
      </c>
      <c r="J1936" s="5">
        <v>8</v>
      </c>
      <c r="K1936" s="4">
        <f t="shared" si="58"/>
        <v>2400</v>
      </c>
      <c r="L1936" s="4">
        <f t="shared" si="59"/>
        <v>360</v>
      </c>
      <c r="M1936" s="3">
        <v>0.15</v>
      </c>
    </row>
    <row r="1937" spans="2:13" x14ac:dyDescent="0.25">
      <c r="B1937" t="s">
        <v>27</v>
      </c>
      <c r="C1937" s="1" t="s">
        <v>20</v>
      </c>
      <c r="D1937" s="2">
        <v>45165</v>
      </c>
      <c r="E1937" s="5" t="s">
        <v>83</v>
      </c>
      <c r="F1937" s="5" t="s">
        <v>86</v>
      </c>
      <c r="G1937" s="5" t="s">
        <v>87</v>
      </c>
      <c r="H1937" t="s">
        <v>33</v>
      </c>
      <c r="I1937" s="4">
        <v>4600</v>
      </c>
      <c r="J1937" s="5">
        <v>2</v>
      </c>
      <c r="K1937" s="4">
        <f t="shared" si="58"/>
        <v>9200</v>
      </c>
      <c r="L1937" s="4">
        <f t="shared" si="59"/>
        <v>2300</v>
      </c>
      <c r="M1937" s="3">
        <v>0.25</v>
      </c>
    </row>
    <row r="1938" spans="2:13" x14ac:dyDescent="0.25">
      <c r="B1938" t="s">
        <v>34</v>
      </c>
      <c r="C1938" s="1" t="s">
        <v>14</v>
      </c>
      <c r="D1938" s="2">
        <v>44562</v>
      </c>
      <c r="E1938" s="5" t="s">
        <v>83</v>
      </c>
      <c r="F1938" s="5" t="s">
        <v>88</v>
      </c>
      <c r="G1938" s="5" t="s">
        <v>89</v>
      </c>
      <c r="H1938" t="s">
        <v>23</v>
      </c>
      <c r="I1938" s="4">
        <v>5130</v>
      </c>
      <c r="J1938" s="5">
        <v>10</v>
      </c>
      <c r="K1938" s="4">
        <v>51300</v>
      </c>
      <c r="L1938" s="4">
        <v>20520</v>
      </c>
      <c r="M1938" s="3">
        <v>0.4</v>
      </c>
    </row>
    <row r="1939" spans="2:13" x14ac:dyDescent="0.25">
      <c r="B1939" t="s">
        <v>13</v>
      </c>
      <c r="C1939" s="1" t="s">
        <v>14</v>
      </c>
      <c r="D1939" s="2">
        <v>44577</v>
      </c>
      <c r="E1939" s="5" t="s">
        <v>83</v>
      </c>
      <c r="F1939" s="5" t="s">
        <v>88</v>
      </c>
      <c r="G1939" s="5" t="s">
        <v>89</v>
      </c>
      <c r="H1939" t="s">
        <v>33</v>
      </c>
      <c r="I1939" s="4">
        <v>4600</v>
      </c>
      <c r="J1939" s="5">
        <v>2</v>
      </c>
      <c r="K1939" s="4">
        <v>9200</v>
      </c>
      <c r="L1939" s="4">
        <v>2300</v>
      </c>
      <c r="M1939" s="3">
        <v>0.25</v>
      </c>
    </row>
    <row r="1940" spans="2:13" x14ac:dyDescent="0.25">
      <c r="B1940" t="s">
        <v>27</v>
      </c>
      <c r="C1940" s="1" t="s">
        <v>20</v>
      </c>
      <c r="D1940" s="2">
        <v>44584</v>
      </c>
      <c r="E1940" s="5" t="s">
        <v>83</v>
      </c>
      <c r="F1940" s="5" t="s">
        <v>88</v>
      </c>
      <c r="G1940" s="5" t="s">
        <v>89</v>
      </c>
      <c r="H1940" t="s">
        <v>19</v>
      </c>
      <c r="I1940" s="4">
        <v>500</v>
      </c>
      <c r="J1940" s="5">
        <v>10</v>
      </c>
      <c r="K1940" s="4">
        <v>5000</v>
      </c>
      <c r="L1940" s="4">
        <v>1250</v>
      </c>
      <c r="M1940" s="3">
        <v>0.25</v>
      </c>
    </row>
    <row r="1941" spans="2:13" x14ac:dyDescent="0.25">
      <c r="B1941" t="s">
        <v>13</v>
      </c>
      <c r="C1941" s="1" t="s">
        <v>20</v>
      </c>
      <c r="D1941" s="2">
        <v>44591</v>
      </c>
      <c r="E1941" s="5" t="s">
        <v>83</v>
      </c>
      <c r="F1941" s="5" t="s">
        <v>88</v>
      </c>
      <c r="G1941" s="5" t="s">
        <v>89</v>
      </c>
      <c r="H1941" t="s">
        <v>23</v>
      </c>
      <c r="I1941" s="4">
        <v>5130</v>
      </c>
      <c r="J1941" s="5">
        <v>7</v>
      </c>
      <c r="K1941" s="4">
        <v>35910</v>
      </c>
      <c r="L1941" s="4">
        <v>14364</v>
      </c>
      <c r="M1941" s="3">
        <v>0.4</v>
      </c>
    </row>
    <row r="1942" spans="2:13" x14ac:dyDescent="0.25">
      <c r="B1942" t="s">
        <v>27</v>
      </c>
      <c r="C1942" s="1" t="s">
        <v>20</v>
      </c>
      <c r="D1942" s="2">
        <v>44598</v>
      </c>
      <c r="E1942" s="5" t="s">
        <v>83</v>
      </c>
      <c r="F1942" s="5" t="s">
        <v>88</v>
      </c>
      <c r="G1942" s="5" t="s">
        <v>89</v>
      </c>
      <c r="H1942" t="s">
        <v>21</v>
      </c>
      <c r="I1942" s="4">
        <v>1200</v>
      </c>
      <c r="J1942" s="5">
        <v>11</v>
      </c>
      <c r="K1942" s="4">
        <v>13200</v>
      </c>
      <c r="L1942" s="4">
        <v>3960</v>
      </c>
      <c r="M1942" s="3">
        <v>0.3</v>
      </c>
    </row>
    <row r="1943" spans="2:13" x14ac:dyDescent="0.25">
      <c r="B1943" t="s">
        <v>27</v>
      </c>
      <c r="C1943" s="1" t="s">
        <v>20</v>
      </c>
      <c r="D1943" s="2">
        <v>44605</v>
      </c>
      <c r="E1943" s="5" t="s">
        <v>83</v>
      </c>
      <c r="F1943" s="5" t="s">
        <v>88</v>
      </c>
      <c r="G1943" s="5" t="s">
        <v>89</v>
      </c>
      <c r="H1943" t="s">
        <v>29</v>
      </c>
      <c r="I1943" s="4">
        <v>5340</v>
      </c>
      <c r="J1943" s="5">
        <v>3</v>
      </c>
      <c r="K1943" s="4">
        <v>16020</v>
      </c>
      <c r="L1943" s="4">
        <v>4806</v>
      </c>
      <c r="M1943" s="3">
        <v>0.3</v>
      </c>
    </row>
    <row r="1944" spans="2:13" x14ac:dyDescent="0.25">
      <c r="B1944" t="s">
        <v>22</v>
      </c>
      <c r="C1944" s="1" t="s">
        <v>20</v>
      </c>
      <c r="D1944" s="2">
        <v>44612</v>
      </c>
      <c r="E1944" s="5" t="s">
        <v>83</v>
      </c>
      <c r="F1944" s="5" t="s">
        <v>88</v>
      </c>
      <c r="G1944" s="5" t="s">
        <v>89</v>
      </c>
      <c r="H1944" t="s">
        <v>35</v>
      </c>
      <c r="I1944" s="4">
        <v>4500</v>
      </c>
      <c r="J1944" s="5">
        <v>2</v>
      </c>
      <c r="K1944" s="4">
        <v>9000</v>
      </c>
      <c r="L1944" s="4">
        <v>2250</v>
      </c>
      <c r="M1944" s="3">
        <v>0.25</v>
      </c>
    </row>
    <row r="1945" spans="2:13" x14ac:dyDescent="0.25">
      <c r="B1945" t="s">
        <v>34</v>
      </c>
      <c r="C1945" s="1" t="s">
        <v>20</v>
      </c>
      <c r="D1945" s="2">
        <v>44619</v>
      </c>
      <c r="E1945" s="5" t="s">
        <v>83</v>
      </c>
      <c r="F1945" s="5" t="s">
        <v>88</v>
      </c>
      <c r="G1945" s="5" t="s">
        <v>89</v>
      </c>
      <c r="H1945" t="s">
        <v>18</v>
      </c>
      <c r="I1945" s="4">
        <v>8902</v>
      </c>
      <c r="J1945" s="5">
        <v>1</v>
      </c>
      <c r="K1945" s="4">
        <v>8902</v>
      </c>
      <c r="L1945" s="4">
        <v>3115.7</v>
      </c>
      <c r="M1945" s="3">
        <v>0.35</v>
      </c>
    </row>
    <row r="1946" spans="2:13" x14ac:dyDescent="0.25">
      <c r="B1946" t="s">
        <v>13</v>
      </c>
      <c r="C1946" s="1" t="s">
        <v>14</v>
      </c>
      <c r="D1946" s="2">
        <v>44626</v>
      </c>
      <c r="E1946" s="5" t="s">
        <v>83</v>
      </c>
      <c r="F1946" s="5" t="s">
        <v>88</v>
      </c>
      <c r="G1946" s="5" t="s">
        <v>89</v>
      </c>
      <c r="H1946" t="s">
        <v>33</v>
      </c>
      <c r="I1946" s="4">
        <v>4600</v>
      </c>
      <c r="J1946" s="5">
        <v>4</v>
      </c>
      <c r="K1946" s="4">
        <v>18400</v>
      </c>
      <c r="L1946" s="4">
        <v>4600</v>
      </c>
      <c r="M1946" s="3">
        <v>0.25</v>
      </c>
    </row>
    <row r="1947" spans="2:13" x14ac:dyDescent="0.25">
      <c r="B1947" t="s">
        <v>13</v>
      </c>
      <c r="C1947" s="1" t="s">
        <v>14</v>
      </c>
      <c r="D1947" s="2">
        <v>44633</v>
      </c>
      <c r="E1947" s="5" t="s">
        <v>83</v>
      </c>
      <c r="F1947" s="5" t="s">
        <v>88</v>
      </c>
      <c r="G1947" s="5" t="s">
        <v>89</v>
      </c>
      <c r="H1947" t="s">
        <v>29</v>
      </c>
      <c r="I1947" s="4">
        <v>5340</v>
      </c>
      <c r="J1947" s="5">
        <v>9</v>
      </c>
      <c r="K1947" s="4">
        <v>48060</v>
      </c>
      <c r="L1947" s="4">
        <v>14418</v>
      </c>
      <c r="M1947" s="3">
        <v>0.3</v>
      </c>
    </row>
    <row r="1948" spans="2:13" x14ac:dyDescent="0.25">
      <c r="B1948" t="s">
        <v>24</v>
      </c>
      <c r="C1948" s="1" t="s">
        <v>14</v>
      </c>
      <c r="D1948" s="2">
        <v>44640</v>
      </c>
      <c r="E1948" s="5" t="s">
        <v>83</v>
      </c>
      <c r="F1948" s="5" t="s">
        <v>88</v>
      </c>
      <c r="G1948" s="5" t="s">
        <v>89</v>
      </c>
      <c r="H1948" t="s">
        <v>31</v>
      </c>
      <c r="I1948" s="4">
        <v>5300</v>
      </c>
      <c r="J1948" s="5">
        <v>7</v>
      </c>
      <c r="K1948" s="4">
        <v>37100</v>
      </c>
      <c r="L1948" s="4">
        <v>11130</v>
      </c>
      <c r="M1948" s="3">
        <v>0.3</v>
      </c>
    </row>
    <row r="1949" spans="2:13" x14ac:dyDescent="0.25">
      <c r="B1949" t="s">
        <v>34</v>
      </c>
      <c r="C1949" s="1" t="s">
        <v>20</v>
      </c>
      <c r="D1949" s="2">
        <v>44647</v>
      </c>
      <c r="E1949" s="5" t="s">
        <v>83</v>
      </c>
      <c r="F1949" s="5" t="s">
        <v>88</v>
      </c>
      <c r="G1949" s="5" t="s">
        <v>89</v>
      </c>
      <c r="H1949" t="s">
        <v>23</v>
      </c>
      <c r="I1949" s="4">
        <v>5130</v>
      </c>
      <c r="J1949" s="5">
        <v>9</v>
      </c>
      <c r="K1949" s="4">
        <v>46170</v>
      </c>
      <c r="L1949" s="4">
        <v>18468</v>
      </c>
      <c r="M1949" s="3">
        <v>0.4</v>
      </c>
    </row>
    <row r="1950" spans="2:13" x14ac:dyDescent="0.25">
      <c r="B1950" t="s">
        <v>22</v>
      </c>
      <c r="C1950" s="1" t="s">
        <v>20</v>
      </c>
      <c r="D1950" s="2">
        <v>44654</v>
      </c>
      <c r="E1950" s="5" t="s">
        <v>83</v>
      </c>
      <c r="F1950" s="5" t="s">
        <v>88</v>
      </c>
      <c r="G1950" s="5" t="s">
        <v>89</v>
      </c>
      <c r="H1950" t="s">
        <v>19</v>
      </c>
      <c r="I1950" s="4">
        <v>500</v>
      </c>
      <c r="J1950" s="5">
        <v>12</v>
      </c>
      <c r="K1950" s="4">
        <v>6000</v>
      </c>
      <c r="L1950" s="4">
        <v>1500</v>
      </c>
      <c r="M1950" s="3">
        <v>0.25</v>
      </c>
    </row>
    <row r="1951" spans="2:13" x14ac:dyDescent="0.25">
      <c r="B1951" t="s">
        <v>22</v>
      </c>
      <c r="C1951" s="1" t="s">
        <v>14</v>
      </c>
      <c r="D1951" s="2">
        <v>44661</v>
      </c>
      <c r="E1951" s="5" t="s">
        <v>83</v>
      </c>
      <c r="F1951" s="5" t="s">
        <v>88</v>
      </c>
      <c r="G1951" s="5" t="s">
        <v>89</v>
      </c>
      <c r="H1951" t="s">
        <v>18</v>
      </c>
      <c r="I1951" s="4">
        <v>8902</v>
      </c>
      <c r="J1951" s="5">
        <v>9</v>
      </c>
      <c r="K1951" s="4">
        <v>80118</v>
      </c>
      <c r="L1951" s="4">
        <v>28041.3</v>
      </c>
      <c r="M1951" s="3">
        <v>0.35</v>
      </c>
    </row>
    <row r="1952" spans="2:13" x14ac:dyDescent="0.25">
      <c r="B1952" t="s">
        <v>34</v>
      </c>
      <c r="C1952" s="1" t="s">
        <v>14</v>
      </c>
      <c r="D1952" s="2">
        <v>44668</v>
      </c>
      <c r="E1952" s="5" t="s">
        <v>83</v>
      </c>
      <c r="F1952" s="5" t="s">
        <v>88</v>
      </c>
      <c r="G1952" s="5" t="s">
        <v>89</v>
      </c>
      <c r="H1952" t="s">
        <v>25</v>
      </c>
      <c r="I1952" s="4">
        <v>300</v>
      </c>
      <c r="J1952" s="5">
        <v>3</v>
      </c>
      <c r="K1952" s="4">
        <v>900</v>
      </c>
      <c r="L1952" s="4">
        <v>135</v>
      </c>
      <c r="M1952" s="3">
        <v>0.15</v>
      </c>
    </row>
    <row r="1953" spans="2:13" x14ac:dyDescent="0.25">
      <c r="B1953" t="s">
        <v>13</v>
      </c>
      <c r="C1953" s="1" t="s">
        <v>20</v>
      </c>
      <c r="D1953" s="2">
        <v>44675</v>
      </c>
      <c r="E1953" s="5" t="s">
        <v>83</v>
      </c>
      <c r="F1953" s="5" t="s">
        <v>88</v>
      </c>
      <c r="G1953" s="5" t="s">
        <v>89</v>
      </c>
      <c r="H1953" t="s">
        <v>23</v>
      </c>
      <c r="I1953" s="4">
        <v>5130</v>
      </c>
      <c r="J1953" s="5">
        <v>2</v>
      </c>
      <c r="K1953" s="4">
        <v>10260</v>
      </c>
      <c r="L1953" s="4">
        <v>4104</v>
      </c>
      <c r="M1953" s="3">
        <v>0.4</v>
      </c>
    </row>
    <row r="1954" spans="2:13" x14ac:dyDescent="0.25">
      <c r="B1954" t="s">
        <v>27</v>
      </c>
      <c r="C1954" s="1" t="s">
        <v>20</v>
      </c>
      <c r="D1954" s="2">
        <v>44682</v>
      </c>
      <c r="E1954" s="5" t="s">
        <v>83</v>
      </c>
      <c r="F1954" s="5" t="s">
        <v>88</v>
      </c>
      <c r="G1954" s="5" t="s">
        <v>89</v>
      </c>
      <c r="H1954" t="s">
        <v>23</v>
      </c>
      <c r="I1954" s="4">
        <v>5130</v>
      </c>
      <c r="J1954" s="5">
        <v>4</v>
      </c>
      <c r="K1954" s="4">
        <v>20520</v>
      </c>
      <c r="L1954" s="4">
        <v>8208</v>
      </c>
      <c r="M1954" s="3">
        <v>0.4</v>
      </c>
    </row>
    <row r="1955" spans="2:13" x14ac:dyDescent="0.25">
      <c r="B1955" t="s">
        <v>24</v>
      </c>
      <c r="C1955" s="1" t="s">
        <v>20</v>
      </c>
      <c r="D1955" s="2">
        <v>44689</v>
      </c>
      <c r="E1955" s="5" t="s">
        <v>83</v>
      </c>
      <c r="F1955" s="5" t="s">
        <v>88</v>
      </c>
      <c r="G1955" s="5" t="s">
        <v>89</v>
      </c>
      <c r="H1955" t="s">
        <v>21</v>
      </c>
      <c r="I1955" s="4">
        <v>1200</v>
      </c>
      <c r="J1955" s="5">
        <v>12</v>
      </c>
      <c r="K1955" s="4">
        <v>14400</v>
      </c>
      <c r="L1955" s="4">
        <v>4320</v>
      </c>
      <c r="M1955" s="3">
        <v>0.3</v>
      </c>
    </row>
    <row r="1956" spans="2:13" x14ac:dyDescent="0.25">
      <c r="B1956" t="s">
        <v>22</v>
      </c>
      <c r="C1956" s="1" t="s">
        <v>14</v>
      </c>
      <c r="D1956" s="2">
        <v>44696</v>
      </c>
      <c r="E1956" s="5" t="s">
        <v>83</v>
      </c>
      <c r="F1956" s="5" t="s">
        <v>88</v>
      </c>
      <c r="G1956" s="5" t="s">
        <v>89</v>
      </c>
      <c r="H1956" t="s">
        <v>35</v>
      </c>
      <c r="I1956" s="4">
        <v>4500</v>
      </c>
      <c r="J1956" s="5">
        <v>11</v>
      </c>
      <c r="K1956" s="4">
        <v>49500</v>
      </c>
      <c r="L1956" s="4">
        <v>12375</v>
      </c>
      <c r="M1956" s="3">
        <v>0.25</v>
      </c>
    </row>
    <row r="1957" spans="2:13" x14ac:dyDescent="0.25">
      <c r="B1957" t="s">
        <v>13</v>
      </c>
      <c r="C1957" s="1" t="s">
        <v>20</v>
      </c>
      <c r="D1957" s="2">
        <v>44703</v>
      </c>
      <c r="E1957" s="5" t="s">
        <v>83</v>
      </c>
      <c r="F1957" s="5" t="s">
        <v>88</v>
      </c>
      <c r="G1957" s="5" t="s">
        <v>89</v>
      </c>
      <c r="H1957" t="s">
        <v>28</v>
      </c>
      <c r="I1957" s="4">
        <v>1500</v>
      </c>
      <c r="J1957" s="5">
        <v>8</v>
      </c>
      <c r="K1957" s="4">
        <v>12000</v>
      </c>
      <c r="L1957" s="4">
        <v>4800</v>
      </c>
      <c r="M1957" s="3">
        <v>0.4</v>
      </c>
    </row>
    <row r="1958" spans="2:13" x14ac:dyDescent="0.25">
      <c r="B1958" t="s">
        <v>27</v>
      </c>
      <c r="C1958" s="1" t="s">
        <v>14</v>
      </c>
      <c r="D1958" s="2">
        <v>44710</v>
      </c>
      <c r="E1958" s="5" t="s">
        <v>83</v>
      </c>
      <c r="F1958" s="5" t="s">
        <v>88</v>
      </c>
      <c r="G1958" s="5" t="s">
        <v>89</v>
      </c>
      <c r="H1958" t="s">
        <v>21</v>
      </c>
      <c r="I1958" s="4">
        <v>1200</v>
      </c>
      <c r="J1958" s="5">
        <v>8</v>
      </c>
      <c r="K1958" s="4">
        <v>9600</v>
      </c>
      <c r="L1958" s="4">
        <v>2880</v>
      </c>
      <c r="M1958" s="3">
        <v>0.3</v>
      </c>
    </row>
    <row r="1959" spans="2:13" x14ac:dyDescent="0.25">
      <c r="B1959" t="s">
        <v>27</v>
      </c>
      <c r="C1959" s="1" t="s">
        <v>20</v>
      </c>
      <c r="D1959" s="2">
        <v>44717</v>
      </c>
      <c r="E1959" s="5" t="s">
        <v>83</v>
      </c>
      <c r="F1959" s="5" t="s">
        <v>88</v>
      </c>
      <c r="G1959" s="5" t="s">
        <v>89</v>
      </c>
      <c r="H1959" t="s">
        <v>31</v>
      </c>
      <c r="I1959" s="4">
        <v>5300</v>
      </c>
      <c r="J1959" s="5">
        <v>2</v>
      </c>
      <c r="K1959" s="4">
        <v>10600</v>
      </c>
      <c r="L1959" s="4">
        <v>3180</v>
      </c>
      <c r="M1959" s="3">
        <v>0.3</v>
      </c>
    </row>
    <row r="1960" spans="2:13" x14ac:dyDescent="0.25">
      <c r="B1960" t="s">
        <v>24</v>
      </c>
      <c r="C1960" s="1" t="s">
        <v>14</v>
      </c>
      <c r="D1960" s="2">
        <v>44724</v>
      </c>
      <c r="E1960" s="5" t="s">
        <v>83</v>
      </c>
      <c r="F1960" s="5" t="s">
        <v>88</v>
      </c>
      <c r="G1960" s="5" t="s">
        <v>89</v>
      </c>
      <c r="H1960" t="s">
        <v>23</v>
      </c>
      <c r="I1960" s="4">
        <v>5130</v>
      </c>
      <c r="J1960" s="5">
        <v>10</v>
      </c>
      <c r="K1960" s="4">
        <v>51300</v>
      </c>
      <c r="L1960" s="4">
        <v>20520</v>
      </c>
      <c r="M1960" s="3">
        <v>0.4</v>
      </c>
    </row>
    <row r="1961" spans="2:13" x14ac:dyDescent="0.25">
      <c r="B1961" t="s">
        <v>24</v>
      </c>
      <c r="C1961" s="1" t="s">
        <v>20</v>
      </c>
      <c r="D1961" s="2">
        <v>44731</v>
      </c>
      <c r="E1961" s="5" t="s">
        <v>83</v>
      </c>
      <c r="F1961" s="5" t="s">
        <v>88</v>
      </c>
      <c r="G1961" s="5" t="s">
        <v>89</v>
      </c>
      <c r="H1961" t="s">
        <v>28</v>
      </c>
      <c r="I1961" s="4">
        <v>1500</v>
      </c>
      <c r="J1961" s="5">
        <v>12</v>
      </c>
      <c r="K1961" s="4">
        <v>18000</v>
      </c>
      <c r="L1961" s="4">
        <v>7200</v>
      </c>
      <c r="M1961" s="3">
        <v>0.4</v>
      </c>
    </row>
    <row r="1962" spans="2:13" x14ac:dyDescent="0.25">
      <c r="B1962" t="s">
        <v>24</v>
      </c>
      <c r="C1962" s="1" t="s">
        <v>20</v>
      </c>
      <c r="D1962" s="2">
        <v>44738</v>
      </c>
      <c r="E1962" s="5" t="s">
        <v>83</v>
      </c>
      <c r="F1962" s="5" t="s">
        <v>88</v>
      </c>
      <c r="G1962" s="5" t="s">
        <v>89</v>
      </c>
      <c r="H1962" t="s">
        <v>18</v>
      </c>
      <c r="I1962" s="4">
        <v>8902</v>
      </c>
      <c r="J1962" s="5">
        <v>1</v>
      </c>
      <c r="K1962" s="4">
        <v>8902</v>
      </c>
      <c r="L1962" s="4">
        <v>3115.7</v>
      </c>
      <c r="M1962" s="3">
        <v>0.35</v>
      </c>
    </row>
    <row r="1963" spans="2:13" x14ac:dyDescent="0.25">
      <c r="B1963" t="s">
        <v>24</v>
      </c>
      <c r="C1963" s="1" t="s">
        <v>20</v>
      </c>
      <c r="D1963" s="2">
        <v>44745</v>
      </c>
      <c r="E1963" s="5" t="s">
        <v>83</v>
      </c>
      <c r="F1963" s="5" t="s">
        <v>88</v>
      </c>
      <c r="G1963" s="5" t="s">
        <v>89</v>
      </c>
      <c r="H1963" t="s">
        <v>21</v>
      </c>
      <c r="I1963" s="4">
        <v>1200</v>
      </c>
      <c r="J1963" s="5">
        <v>4</v>
      </c>
      <c r="K1963" s="4">
        <v>4800</v>
      </c>
      <c r="L1963" s="4">
        <v>1440</v>
      </c>
      <c r="M1963" s="3">
        <v>0.3</v>
      </c>
    </row>
    <row r="1964" spans="2:13" x14ac:dyDescent="0.25">
      <c r="B1964" t="s">
        <v>27</v>
      </c>
      <c r="C1964" s="1" t="s">
        <v>20</v>
      </c>
      <c r="D1964" s="2">
        <v>44752</v>
      </c>
      <c r="E1964" s="5" t="s">
        <v>83</v>
      </c>
      <c r="F1964" s="5" t="s">
        <v>88</v>
      </c>
      <c r="G1964" s="5" t="s">
        <v>89</v>
      </c>
      <c r="H1964" t="s">
        <v>31</v>
      </c>
      <c r="I1964" s="4">
        <v>5300</v>
      </c>
      <c r="J1964" s="5">
        <v>10</v>
      </c>
      <c r="K1964" s="4">
        <v>53000</v>
      </c>
      <c r="L1964" s="4">
        <v>15900</v>
      </c>
      <c r="M1964" s="3">
        <v>0.3</v>
      </c>
    </row>
    <row r="1965" spans="2:13" x14ac:dyDescent="0.25">
      <c r="B1965" t="s">
        <v>24</v>
      </c>
      <c r="C1965" s="1" t="s">
        <v>20</v>
      </c>
      <c r="D1965" s="2">
        <v>44759</v>
      </c>
      <c r="E1965" s="5" t="s">
        <v>83</v>
      </c>
      <c r="F1965" s="5" t="s">
        <v>88</v>
      </c>
      <c r="G1965" s="5" t="s">
        <v>89</v>
      </c>
      <c r="H1965" t="s">
        <v>21</v>
      </c>
      <c r="I1965" s="4">
        <v>1200</v>
      </c>
      <c r="J1965" s="5">
        <v>9</v>
      </c>
      <c r="K1965" s="4">
        <v>10800</v>
      </c>
      <c r="L1965" s="4">
        <v>3240</v>
      </c>
      <c r="M1965" s="3">
        <v>0.3</v>
      </c>
    </row>
    <row r="1966" spans="2:13" x14ac:dyDescent="0.25">
      <c r="B1966" t="s">
        <v>27</v>
      </c>
      <c r="C1966" s="1" t="s">
        <v>14</v>
      </c>
      <c r="D1966" s="2">
        <v>44766</v>
      </c>
      <c r="E1966" s="5" t="s">
        <v>83</v>
      </c>
      <c r="F1966" s="5" t="s">
        <v>88</v>
      </c>
      <c r="G1966" s="5" t="s">
        <v>89</v>
      </c>
      <c r="H1966" t="s">
        <v>21</v>
      </c>
      <c r="I1966" s="4">
        <v>1200</v>
      </c>
      <c r="J1966" s="5">
        <v>11</v>
      </c>
      <c r="K1966" s="4">
        <v>13200</v>
      </c>
      <c r="L1966" s="4">
        <v>3960</v>
      </c>
      <c r="M1966" s="3">
        <v>0.3</v>
      </c>
    </row>
    <row r="1967" spans="2:13" x14ac:dyDescent="0.25">
      <c r="B1967" t="s">
        <v>27</v>
      </c>
      <c r="C1967" s="1" t="s">
        <v>20</v>
      </c>
      <c r="D1967" s="2">
        <v>44766</v>
      </c>
      <c r="E1967" s="5" t="s">
        <v>83</v>
      </c>
      <c r="F1967" s="5" t="s">
        <v>88</v>
      </c>
      <c r="G1967" s="5" t="s">
        <v>89</v>
      </c>
      <c r="H1967" t="s">
        <v>30</v>
      </c>
      <c r="I1967" s="4">
        <v>3400</v>
      </c>
      <c r="J1967" s="5">
        <v>5</v>
      </c>
      <c r="K1967" s="4">
        <v>17000</v>
      </c>
      <c r="L1967" s="4">
        <v>5950</v>
      </c>
      <c r="M1967" s="3">
        <v>0.35</v>
      </c>
    </row>
    <row r="1968" spans="2:13" x14ac:dyDescent="0.25">
      <c r="B1968" t="s">
        <v>27</v>
      </c>
      <c r="C1968" s="1" t="s">
        <v>20</v>
      </c>
      <c r="D1968" s="2">
        <v>44773</v>
      </c>
      <c r="E1968" s="5" t="s">
        <v>83</v>
      </c>
      <c r="F1968" s="5" t="s">
        <v>88</v>
      </c>
      <c r="G1968" s="5" t="s">
        <v>89</v>
      </c>
      <c r="H1968" t="s">
        <v>30</v>
      </c>
      <c r="I1968" s="4">
        <v>3400</v>
      </c>
      <c r="J1968" s="5">
        <v>4</v>
      </c>
      <c r="K1968" s="4">
        <v>13600</v>
      </c>
      <c r="L1968" s="4">
        <v>4760</v>
      </c>
      <c r="M1968" s="3">
        <v>0.35</v>
      </c>
    </row>
    <row r="1969" spans="2:13" x14ac:dyDescent="0.25">
      <c r="B1969" t="s">
        <v>34</v>
      </c>
      <c r="C1969" s="1" t="s">
        <v>20</v>
      </c>
      <c r="D1969" s="2">
        <v>44780</v>
      </c>
      <c r="E1969" s="5" t="s">
        <v>83</v>
      </c>
      <c r="F1969" s="5" t="s">
        <v>88</v>
      </c>
      <c r="G1969" s="5" t="s">
        <v>89</v>
      </c>
      <c r="H1969" t="s">
        <v>25</v>
      </c>
      <c r="I1969" s="4">
        <v>300</v>
      </c>
      <c r="J1969" s="5">
        <v>9</v>
      </c>
      <c r="K1969" s="4">
        <v>2700</v>
      </c>
      <c r="L1969" s="4">
        <v>405</v>
      </c>
      <c r="M1969" s="3">
        <v>0.15</v>
      </c>
    </row>
    <row r="1970" spans="2:13" x14ac:dyDescent="0.25">
      <c r="B1970" t="s">
        <v>13</v>
      </c>
      <c r="C1970" s="1" t="s">
        <v>20</v>
      </c>
      <c r="D1970" s="2">
        <v>44787</v>
      </c>
      <c r="E1970" s="5" t="s">
        <v>83</v>
      </c>
      <c r="F1970" s="5" t="s">
        <v>88</v>
      </c>
      <c r="G1970" s="5" t="s">
        <v>89</v>
      </c>
      <c r="H1970" t="s">
        <v>21</v>
      </c>
      <c r="I1970" s="4">
        <v>1200</v>
      </c>
      <c r="J1970" s="5">
        <v>6</v>
      </c>
      <c r="K1970" s="4">
        <v>7200</v>
      </c>
      <c r="L1970" s="4">
        <v>2160</v>
      </c>
      <c r="M1970" s="3">
        <v>0.3</v>
      </c>
    </row>
    <row r="1971" spans="2:13" x14ac:dyDescent="0.25">
      <c r="B1971" t="s">
        <v>13</v>
      </c>
      <c r="C1971" s="1" t="s">
        <v>14</v>
      </c>
      <c r="D1971" s="2">
        <v>44794</v>
      </c>
      <c r="E1971" s="5" t="s">
        <v>83</v>
      </c>
      <c r="F1971" s="5" t="s">
        <v>88</v>
      </c>
      <c r="G1971" s="5" t="s">
        <v>89</v>
      </c>
      <c r="H1971" t="s">
        <v>35</v>
      </c>
      <c r="I1971" s="4">
        <v>4500</v>
      </c>
      <c r="J1971" s="5">
        <v>6</v>
      </c>
      <c r="K1971" s="4">
        <v>27000</v>
      </c>
      <c r="L1971" s="4">
        <v>6750</v>
      </c>
      <c r="M1971" s="3">
        <v>0.25</v>
      </c>
    </row>
    <row r="1972" spans="2:13" x14ac:dyDescent="0.25">
      <c r="B1972" t="s">
        <v>27</v>
      </c>
      <c r="C1972" s="1" t="s">
        <v>14</v>
      </c>
      <c r="D1972" s="2">
        <v>44801</v>
      </c>
      <c r="E1972" s="5" t="s">
        <v>83</v>
      </c>
      <c r="F1972" s="5" t="s">
        <v>88</v>
      </c>
      <c r="G1972" s="5" t="s">
        <v>89</v>
      </c>
      <c r="H1972" t="s">
        <v>19</v>
      </c>
      <c r="I1972" s="4">
        <v>500</v>
      </c>
      <c r="J1972" s="5">
        <v>10</v>
      </c>
      <c r="K1972" s="4">
        <v>5000</v>
      </c>
      <c r="L1972" s="4">
        <v>1250</v>
      </c>
      <c r="M1972" s="3">
        <v>0.25</v>
      </c>
    </row>
    <row r="1973" spans="2:13" x14ac:dyDescent="0.25">
      <c r="B1973" t="s">
        <v>27</v>
      </c>
      <c r="C1973" s="1" t="s">
        <v>20</v>
      </c>
      <c r="D1973" s="2">
        <v>44808</v>
      </c>
      <c r="E1973" s="5" t="s">
        <v>83</v>
      </c>
      <c r="F1973" s="5" t="s">
        <v>88</v>
      </c>
      <c r="G1973" s="5" t="s">
        <v>89</v>
      </c>
      <c r="H1973" t="s">
        <v>18</v>
      </c>
      <c r="I1973" s="4">
        <v>8902</v>
      </c>
      <c r="J1973" s="5">
        <v>9</v>
      </c>
      <c r="K1973" s="4">
        <v>80118</v>
      </c>
      <c r="L1973" s="4">
        <v>28041.3</v>
      </c>
      <c r="M1973" s="3">
        <v>0.35</v>
      </c>
    </row>
    <row r="1974" spans="2:13" x14ac:dyDescent="0.25">
      <c r="B1974" t="s">
        <v>22</v>
      </c>
      <c r="C1974" s="1" t="s">
        <v>20</v>
      </c>
      <c r="D1974" s="2">
        <v>44815</v>
      </c>
      <c r="E1974" s="5" t="s">
        <v>83</v>
      </c>
      <c r="F1974" s="5" t="s">
        <v>88</v>
      </c>
      <c r="G1974" s="5" t="s">
        <v>89</v>
      </c>
      <c r="H1974" t="s">
        <v>26</v>
      </c>
      <c r="I1974" s="4">
        <v>1700</v>
      </c>
      <c r="J1974" s="5">
        <v>4</v>
      </c>
      <c r="K1974" s="4">
        <v>6800</v>
      </c>
      <c r="L1974" s="4">
        <v>3400</v>
      </c>
      <c r="M1974" s="3">
        <v>0.5</v>
      </c>
    </row>
    <row r="1975" spans="2:13" x14ac:dyDescent="0.25">
      <c r="B1975" t="s">
        <v>22</v>
      </c>
      <c r="C1975" s="1" t="s">
        <v>14</v>
      </c>
      <c r="D1975" s="2">
        <v>44822</v>
      </c>
      <c r="E1975" s="5" t="s">
        <v>83</v>
      </c>
      <c r="F1975" s="5" t="s">
        <v>88</v>
      </c>
      <c r="G1975" s="5" t="s">
        <v>89</v>
      </c>
      <c r="H1975" t="s">
        <v>18</v>
      </c>
      <c r="I1975" s="4">
        <v>8902</v>
      </c>
      <c r="J1975" s="5">
        <v>7</v>
      </c>
      <c r="K1975" s="4">
        <v>62314</v>
      </c>
      <c r="L1975" s="4">
        <v>21809.899999999998</v>
      </c>
      <c r="M1975" s="3">
        <v>0.35</v>
      </c>
    </row>
    <row r="1976" spans="2:13" x14ac:dyDescent="0.25">
      <c r="B1976" t="s">
        <v>34</v>
      </c>
      <c r="C1976" s="1" t="s">
        <v>20</v>
      </c>
      <c r="D1976" s="2">
        <v>44829</v>
      </c>
      <c r="E1976" s="5" t="s">
        <v>83</v>
      </c>
      <c r="F1976" s="5" t="s">
        <v>88</v>
      </c>
      <c r="G1976" s="5" t="s">
        <v>89</v>
      </c>
      <c r="H1976" t="s">
        <v>32</v>
      </c>
      <c r="I1976" s="4">
        <v>3200</v>
      </c>
      <c r="J1976" s="5">
        <v>2</v>
      </c>
      <c r="K1976" s="4">
        <v>6400</v>
      </c>
      <c r="L1976" s="4">
        <v>1280</v>
      </c>
      <c r="M1976" s="3">
        <v>0.2</v>
      </c>
    </row>
    <row r="1977" spans="2:13" x14ac:dyDescent="0.25">
      <c r="B1977" t="s">
        <v>22</v>
      </c>
      <c r="C1977" s="1" t="s">
        <v>20</v>
      </c>
      <c r="D1977" s="2">
        <v>44836</v>
      </c>
      <c r="E1977" s="5" t="s">
        <v>83</v>
      </c>
      <c r="F1977" s="5" t="s">
        <v>88</v>
      </c>
      <c r="G1977" s="5" t="s">
        <v>89</v>
      </c>
      <c r="H1977" t="s">
        <v>21</v>
      </c>
      <c r="I1977" s="4">
        <v>1200</v>
      </c>
      <c r="J1977" s="5">
        <v>7</v>
      </c>
      <c r="K1977" s="4">
        <v>8400</v>
      </c>
      <c r="L1977" s="4">
        <v>2520</v>
      </c>
      <c r="M1977" s="3">
        <v>0.3</v>
      </c>
    </row>
    <row r="1978" spans="2:13" x14ac:dyDescent="0.25">
      <c r="B1978" t="s">
        <v>22</v>
      </c>
      <c r="C1978" s="1" t="s">
        <v>20</v>
      </c>
      <c r="D1978" s="2">
        <v>44843</v>
      </c>
      <c r="E1978" s="5" t="s">
        <v>83</v>
      </c>
      <c r="F1978" s="5" t="s">
        <v>88</v>
      </c>
      <c r="G1978" s="5" t="s">
        <v>89</v>
      </c>
      <c r="H1978" t="s">
        <v>30</v>
      </c>
      <c r="I1978" s="4">
        <v>3400</v>
      </c>
      <c r="J1978" s="5">
        <v>9</v>
      </c>
      <c r="K1978" s="4">
        <v>30600</v>
      </c>
      <c r="L1978" s="4">
        <v>10710</v>
      </c>
      <c r="M1978" s="3">
        <v>0.35</v>
      </c>
    </row>
    <row r="1979" spans="2:13" x14ac:dyDescent="0.25">
      <c r="B1979" t="s">
        <v>13</v>
      </c>
      <c r="C1979" s="1" t="s">
        <v>20</v>
      </c>
      <c r="D1979" s="2">
        <v>44850</v>
      </c>
      <c r="E1979" s="5" t="s">
        <v>83</v>
      </c>
      <c r="F1979" s="5" t="s">
        <v>88</v>
      </c>
      <c r="G1979" s="5" t="s">
        <v>89</v>
      </c>
      <c r="H1979" t="s">
        <v>30</v>
      </c>
      <c r="I1979" s="4">
        <v>3400</v>
      </c>
      <c r="J1979" s="5">
        <v>7</v>
      </c>
      <c r="K1979" s="4">
        <v>23800</v>
      </c>
      <c r="L1979" s="4">
        <v>8330</v>
      </c>
      <c r="M1979" s="3">
        <v>0.35</v>
      </c>
    </row>
    <row r="1980" spans="2:13" x14ac:dyDescent="0.25">
      <c r="B1980" t="s">
        <v>13</v>
      </c>
      <c r="C1980" s="1" t="s">
        <v>20</v>
      </c>
      <c r="D1980" s="2">
        <v>44857</v>
      </c>
      <c r="E1980" s="5" t="s">
        <v>83</v>
      </c>
      <c r="F1980" s="5" t="s">
        <v>88</v>
      </c>
      <c r="G1980" s="5" t="s">
        <v>89</v>
      </c>
      <c r="H1980" t="s">
        <v>33</v>
      </c>
      <c r="I1980" s="4">
        <v>4600</v>
      </c>
      <c r="J1980" s="5">
        <v>8</v>
      </c>
      <c r="K1980" s="4">
        <v>36800</v>
      </c>
      <c r="L1980" s="4">
        <v>9200</v>
      </c>
      <c r="M1980" s="3">
        <v>0.25</v>
      </c>
    </row>
    <row r="1981" spans="2:13" x14ac:dyDescent="0.25">
      <c r="B1981" t="s">
        <v>27</v>
      </c>
      <c r="C1981" s="1" t="s">
        <v>14</v>
      </c>
      <c r="D1981" s="2">
        <v>44864</v>
      </c>
      <c r="E1981" s="5" t="s">
        <v>83</v>
      </c>
      <c r="F1981" s="5" t="s">
        <v>88</v>
      </c>
      <c r="G1981" s="5" t="s">
        <v>89</v>
      </c>
      <c r="H1981" t="s">
        <v>35</v>
      </c>
      <c r="I1981" s="4">
        <v>4500</v>
      </c>
      <c r="J1981" s="5">
        <v>12</v>
      </c>
      <c r="K1981" s="4">
        <v>54000</v>
      </c>
      <c r="L1981" s="4">
        <v>13500</v>
      </c>
      <c r="M1981" s="3">
        <v>0.25</v>
      </c>
    </row>
    <row r="1982" spans="2:13" x14ac:dyDescent="0.25">
      <c r="B1982" t="s">
        <v>27</v>
      </c>
      <c r="C1982" s="1" t="s">
        <v>20</v>
      </c>
      <c r="D1982" s="2">
        <v>44871</v>
      </c>
      <c r="E1982" s="5" t="s">
        <v>83</v>
      </c>
      <c r="F1982" s="5" t="s">
        <v>88</v>
      </c>
      <c r="G1982" s="5" t="s">
        <v>89</v>
      </c>
      <c r="H1982" t="s">
        <v>35</v>
      </c>
      <c r="I1982" s="4">
        <v>4500</v>
      </c>
      <c r="J1982" s="5">
        <v>12</v>
      </c>
      <c r="K1982" s="4">
        <v>54000</v>
      </c>
      <c r="L1982" s="4">
        <v>13500</v>
      </c>
      <c r="M1982" s="3">
        <v>0.25</v>
      </c>
    </row>
    <row r="1983" spans="2:13" x14ac:dyDescent="0.25">
      <c r="B1983" t="s">
        <v>13</v>
      </c>
      <c r="C1983" s="1" t="s">
        <v>20</v>
      </c>
      <c r="D1983" s="2">
        <v>44878</v>
      </c>
      <c r="E1983" s="5" t="s">
        <v>83</v>
      </c>
      <c r="F1983" s="5" t="s">
        <v>88</v>
      </c>
      <c r="G1983" s="5" t="s">
        <v>89</v>
      </c>
      <c r="H1983" t="s">
        <v>32</v>
      </c>
      <c r="I1983" s="4">
        <v>3200</v>
      </c>
      <c r="J1983" s="5">
        <v>1</v>
      </c>
      <c r="K1983" s="4">
        <v>3200</v>
      </c>
      <c r="L1983" s="4">
        <v>640</v>
      </c>
      <c r="M1983" s="3">
        <v>0.2</v>
      </c>
    </row>
    <row r="1984" spans="2:13" x14ac:dyDescent="0.25">
      <c r="B1984" t="s">
        <v>13</v>
      </c>
      <c r="C1984" s="1" t="s">
        <v>14</v>
      </c>
      <c r="D1984" s="2">
        <v>44885</v>
      </c>
      <c r="E1984" s="5" t="s">
        <v>83</v>
      </c>
      <c r="F1984" s="5" t="s">
        <v>88</v>
      </c>
      <c r="G1984" s="5" t="s">
        <v>89</v>
      </c>
      <c r="H1984" t="s">
        <v>21</v>
      </c>
      <c r="I1984" s="4">
        <v>1200</v>
      </c>
      <c r="J1984" s="5">
        <v>10</v>
      </c>
      <c r="K1984" s="4">
        <v>12000</v>
      </c>
      <c r="L1984" s="4">
        <v>3600</v>
      </c>
      <c r="M1984" s="3">
        <v>0.3</v>
      </c>
    </row>
    <row r="1985" spans="2:13" x14ac:dyDescent="0.25">
      <c r="B1985" t="s">
        <v>27</v>
      </c>
      <c r="C1985" s="1" t="s">
        <v>20</v>
      </c>
      <c r="D1985" s="2">
        <v>44892</v>
      </c>
      <c r="E1985" s="5" t="s">
        <v>83</v>
      </c>
      <c r="F1985" s="5" t="s">
        <v>88</v>
      </c>
      <c r="G1985" s="5" t="s">
        <v>89</v>
      </c>
      <c r="H1985" t="s">
        <v>26</v>
      </c>
      <c r="I1985" s="4">
        <v>1700</v>
      </c>
      <c r="J1985" s="5">
        <v>1</v>
      </c>
      <c r="K1985" s="4">
        <v>1700</v>
      </c>
      <c r="L1985" s="4">
        <v>850</v>
      </c>
      <c r="M1985" s="3">
        <v>0.5</v>
      </c>
    </row>
    <row r="1986" spans="2:13" x14ac:dyDescent="0.25">
      <c r="B1986" t="s">
        <v>24</v>
      </c>
      <c r="C1986" s="1" t="s">
        <v>20</v>
      </c>
      <c r="D1986" s="2">
        <v>44899</v>
      </c>
      <c r="E1986" s="5" t="s">
        <v>83</v>
      </c>
      <c r="F1986" s="5" t="s">
        <v>88</v>
      </c>
      <c r="G1986" s="5" t="s">
        <v>89</v>
      </c>
      <c r="H1986" t="s">
        <v>23</v>
      </c>
      <c r="I1986" s="4">
        <v>5130</v>
      </c>
      <c r="J1986" s="5">
        <v>10</v>
      </c>
      <c r="K1986" s="4">
        <v>51300</v>
      </c>
      <c r="L1986" s="4">
        <v>20520</v>
      </c>
      <c r="M1986" s="3">
        <v>0.4</v>
      </c>
    </row>
    <row r="1987" spans="2:13" x14ac:dyDescent="0.25">
      <c r="B1987" t="s">
        <v>27</v>
      </c>
      <c r="C1987" s="1" t="s">
        <v>20</v>
      </c>
      <c r="D1987" s="2">
        <v>44906</v>
      </c>
      <c r="E1987" s="5" t="s">
        <v>83</v>
      </c>
      <c r="F1987" s="5" t="s">
        <v>88</v>
      </c>
      <c r="G1987" s="5" t="s">
        <v>89</v>
      </c>
      <c r="H1987" t="s">
        <v>32</v>
      </c>
      <c r="I1987" s="4">
        <v>3200</v>
      </c>
      <c r="J1987" s="5">
        <v>5</v>
      </c>
      <c r="K1987" s="4">
        <v>16000</v>
      </c>
      <c r="L1987" s="4">
        <v>3200</v>
      </c>
      <c r="M1987" s="3">
        <v>0.2</v>
      </c>
    </row>
    <row r="1988" spans="2:13" x14ac:dyDescent="0.25">
      <c r="B1988" t="s">
        <v>13</v>
      </c>
      <c r="C1988" s="1" t="s">
        <v>20</v>
      </c>
      <c r="D1988" s="2">
        <v>44913</v>
      </c>
      <c r="E1988" s="5" t="s">
        <v>83</v>
      </c>
      <c r="F1988" s="5" t="s">
        <v>88</v>
      </c>
      <c r="G1988" s="5" t="s">
        <v>89</v>
      </c>
      <c r="H1988" t="s">
        <v>19</v>
      </c>
      <c r="I1988" s="4">
        <v>500</v>
      </c>
      <c r="J1988" s="5">
        <v>5</v>
      </c>
      <c r="K1988" s="4">
        <v>2500</v>
      </c>
      <c r="L1988" s="4">
        <v>625</v>
      </c>
      <c r="M1988" s="3">
        <v>0.25</v>
      </c>
    </row>
    <row r="1989" spans="2:13" x14ac:dyDescent="0.25">
      <c r="B1989" t="s">
        <v>24</v>
      </c>
      <c r="C1989" s="1" t="s">
        <v>14</v>
      </c>
      <c r="D1989" s="2">
        <v>44920</v>
      </c>
      <c r="E1989" s="5" t="s">
        <v>83</v>
      </c>
      <c r="F1989" s="5" t="s">
        <v>88</v>
      </c>
      <c r="G1989" s="5" t="s">
        <v>89</v>
      </c>
      <c r="H1989" t="s">
        <v>23</v>
      </c>
      <c r="I1989" s="4">
        <v>5130</v>
      </c>
      <c r="J1989" s="5">
        <v>7</v>
      </c>
      <c r="K1989" s="4">
        <v>35910</v>
      </c>
      <c r="L1989" s="4">
        <v>14364</v>
      </c>
      <c r="M1989" s="3">
        <v>0.4</v>
      </c>
    </row>
    <row r="1990" spans="2:13" x14ac:dyDescent="0.25">
      <c r="B1990" t="s">
        <v>27</v>
      </c>
      <c r="C1990" s="1" t="s">
        <v>14</v>
      </c>
      <c r="D1990" s="2">
        <v>44927</v>
      </c>
      <c r="E1990" s="5" t="s">
        <v>83</v>
      </c>
      <c r="F1990" s="5" t="s">
        <v>88</v>
      </c>
      <c r="G1990" s="5" t="s">
        <v>89</v>
      </c>
      <c r="H1990" t="s">
        <v>19</v>
      </c>
      <c r="I1990" s="4">
        <v>500</v>
      </c>
      <c r="J1990" s="5">
        <v>21</v>
      </c>
      <c r="K1990" s="4">
        <v>10500</v>
      </c>
      <c r="L1990" s="4">
        <v>2625</v>
      </c>
      <c r="M1990" s="3">
        <v>0.25</v>
      </c>
    </row>
    <row r="1991" spans="2:13" x14ac:dyDescent="0.25">
      <c r="B1991" t="s">
        <v>22</v>
      </c>
      <c r="C1991" s="1" t="s">
        <v>20</v>
      </c>
      <c r="D1991" s="2">
        <v>44934</v>
      </c>
      <c r="E1991" s="5" t="s">
        <v>83</v>
      </c>
      <c r="F1991" s="5" t="s">
        <v>88</v>
      </c>
      <c r="G1991" s="5" t="s">
        <v>89</v>
      </c>
      <c r="H1991" t="s">
        <v>25</v>
      </c>
      <c r="I1991" s="4">
        <v>300</v>
      </c>
      <c r="J1991" s="5">
        <v>3</v>
      </c>
      <c r="K1991" s="4">
        <v>900</v>
      </c>
      <c r="L1991" s="4">
        <v>135</v>
      </c>
      <c r="M1991" s="3">
        <v>0.15</v>
      </c>
    </row>
    <row r="1992" spans="2:13" x14ac:dyDescent="0.25">
      <c r="B1992" t="s">
        <v>22</v>
      </c>
      <c r="C1992" s="1" t="s">
        <v>20</v>
      </c>
      <c r="D1992" s="2">
        <v>44941</v>
      </c>
      <c r="E1992" s="5" t="s">
        <v>83</v>
      </c>
      <c r="F1992" s="5" t="s">
        <v>88</v>
      </c>
      <c r="G1992" s="5" t="s">
        <v>89</v>
      </c>
      <c r="H1992" t="s">
        <v>21</v>
      </c>
      <c r="I1992" s="4">
        <v>1200</v>
      </c>
      <c r="J1992" s="5">
        <v>12</v>
      </c>
      <c r="K1992" s="4">
        <v>14400</v>
      </c>
      <c r="L1992" s="4">
        <v>4320</v>
      </c>
      <c r="M1992" s="3">
        <v>0.3</v>
      </c>
    </row>
    <row r="1993" spans="2:13" x14ac:dyDescent="0.25">
      <c r="B1993" t="s">
        <v>27</v>
      </c>
      <c r="C1993" s="1" t="s">
        <v>20</v>
      </c>
      <c r="D1993" s="2">
        <v>44948</v>
      </c>
      <c r="E1993" s="5" t="s">
        <v>83</v>
      </c>
      <c r="F1993" s="5" t="s">
        <v>88</v>
      </c>
      <c r="G1993" s="5" t="s">
        <v>89</v>
      </c>
      <c r="H1993" t="s">
        <v>35</v>
      </c>
      <c r="I1993" s="4">
        <v>4500</v>
      </c>
      <c r="J1993" s="5">
        <v>8</v>
      </c>
      <c r="K1993" s="4">
        <v>36000</v>
      </c>
      <c r="L1993" s="4">
        <v>9000</v>
      </c>
      <c r="M1993" s="3">
        <v>0.25</v>
      </c>
    </row>
    <row r="1994" spans="2:13" x14ac:dyDescent="0.25">
      <c r="B1994" t="s">
        <v>13</v>
      </c>
      <c r="C1994" s="1" t="s">
        <v>20</v>
      </c>
      <c r="D1994" s="2">
        <v>44955</v>
      </c>
      <c r="E1994" s="5" t="s">
        <v>83</v>
      </c>
      <c r="F1994" s="5" t="s">
        <v>88</v>
      </c>
      <c r="G1994" s="5" t="s">
        <v>89</v>
      </c>
      <c r="H1994" t="s">
        <v>33</v>
      </c>
      <c r="I1994" s="4">
        <v>4600</v>
      </c>
      <c r="J1994" s="5">
        <v>11</v>
      </c>
      <c r="K1994" s="4">
        <v>50600</v>
      </c>
      <c r="L1994" s="4">
        <v>12650</v>
      </c>
      <c r="M1994" s="3">
        <v>0.25</v>
      </c>
    </row>
    <row r="1995" spans="2:13" x14ac:dyDescent="0.25">
      <c r="B1995" t="s">
        <v>13</v>
      </c>
      <c r="C1995" s="1" t="s">
        <v>20</v>
      </c>
      <c r="D1995" s="2">
        <v>44962</v>
      </c>
      <c r="E1995" s="5" t="s">
        <v>83</v>
      </c>
      <c r="F1995" s="5" t="s">
        <v>88</v>
      </c>
      <c r="G1995" s="5" t="s">
        <v>89</v>
      </c>
      <c r="H1995" t="s">
        <v>26</v>
      </c>
      <c r="I1995" s="4">
        <v>1700</v>
      </c>
      <c r="J1995" s="5">
        <v>12</v>
      </c>
      <c r="K1995" s="4">
        <v>20400</v>
      </c>
      <c r="L1995" s="4">
        <v>10200</v>
      </c>
      <c r="M1995" s="3">
        <v>0.5</v>
      </c>
    </row>
    <row r="1996" spans="2:13" x14ac:dyDescent="0.25">
      <c r="B1996" t="s">
        <v>24</v>
      </c>
      <c r="C1996" s="1" t="s">
        <v>14</v>
      </c>
      <c r="D1996" s="2">
        <v>44969</v>
      </c>
      <c r="E1996" s="5" t="s">
        <v>83</v>
      </c>
      <c r="F1996" s="5" t="s">
        <v>88</v>
      </c>
      <c r="G1996" s="5" t="s">
        <v>89</v>
      </c>
      <c r="H1996" t="s">
        <v>32</v>
      </c>
      <c r="I1996" s="4">
        <v>3200</v>
      </c>
      <c r="J1996" s="5">
        <v>9</v>
      </c>
      <c r="K1996" s="4">
        <v>28800</v>
      </c>
      <c r="L1996" s="4">
        <v>5760</v>
      </c>
      <c r="M1996" s="3">
        <v>0.2</v>
      </c>
    </row>
    <row r="1997" spans="2:13" x14ac:dyDescent="0.25">
      <c r="B1997" t="s">
        <v>13</v>
      </c>
      <c r="C1997" s="1" t="s">
        <v>20</v>
      </c>
      <c r="D1997" s="2">
        <v>44976</v>
      </c>
      <c r="E1997" s="5" t="s">
        <v>83</v>
      </c>
      <c r="F1997" s="5" t="s">
        <v>88</v>
      </c>
      <c r="G1997" s="5" t="s">
        <v>89</v>
      </c>
      <c r="H1997" t="s">
        <v>18</v>
      </c>
      <c r="I1997" s="4">
        <v>8902</v>
      </c>
      <c r="J1997" s="5">
        <v>9</v>
      </c>
      <c r="K1997" s="4">
        <v>80118</v>
      </c>
      <c r="L1997" s="4">
        <v>28041.3</v>
      </c>
      <c r="M1997" s="3">
        <v>0.35</v>
      </c>
    </row>
    <row r="1998" spans="2:13" x14ac:dyDescent="0.25">
      <c r="B1998" t="s">
        <v>24</v>
      </c>
      <c r="C1998" s="1" t="s">
        <v>20</v>
      </c>
      <c r="D1998" s="2">
        <v>44983</v>
      </c>
      <c r="E1998" s="5" t="s">
        <v>83</v>
      </c>
      <c r="F1998" s="5" t="s">
        <v>88</v>
      </c>
      <c r="G1998" s="5" t="s">
        <v>89</v>
      </c>
      <c r="H1998" t="s">
        <v>35</v>
      </c>
      <c r="I1998" s="4">
        <v>4500</v>
      </c>
      <c r="J1998" s="5">
        <v>3</v>
      </c>
      <c r="K1998" s="4">
        <v>13500</v>
      </c>
      <c r="L1998" s="4">
        <v>3375</v>
      </c>
      <c r="M1998" s="3">
        <v>0.25</v>
      </c>
    </row>
    <row r="1999" spans="2:13" x14ac:dyDescent="0.25">
      <c r="B1999" t="s">
        <v>27</v>
      </c>
      <c r="C1999" s="1" t="s">
        <v>14</v>
      </c>
      <c r="D1999" s="2">
        <v>44990</v>
      </c>
      <c r="E1999" s="5" t="s">
        <v>83</v>
      </c>
      <c r="F1999" s="5" t="s">
        <v>88</v>
      </c>
      <c r="G1999" s="5" t="s">
        <v>89</v>
      </c>
      <c r="H1999" t="s">
        <v>29</v>
      </c>
      <c r="I1999" s="4">
        <v>5340</v>
      </c>
      <c r="J1999" s="5">
        <v>1</v>
      </c>
      <c r="K1999" s="4">
        <v>5340</v>
      </c>
      <c r="L1999" s="4">
        <v>1602</v>
      </c>
      <c r="M1999" s="3">
        <v>0.3</v>
      </c>
    </row>
    <row r="2000" spans="2:13" x14ac:dyDescent="0.25">
      <c r="B2000" t="s">
        <v>13</v>
      </c>
      <c r="C2000" s="1" t="s">
        <v>20</v>
      </c>
      <c r="D2000" s="2">
        <v>44997</v>
      </c>
      <c r="E2000" s="5" t="s">
        <v>83</v>
      </c>
      <c r="F2000" s="5" t="s">
        <v>88</v>
      </c>
      <c r="G2000" s="5" t="s">
        <v>89</v>
      </c>
      <c r="H2000" t="s">
        <v>35</v>
      </c>
      <c r="I2000" s="4">
        <v>4500</v>
      </c>
      <c r="J2000" s="5">
        <v>10</v>
      </c>
      <c r="K2000" s="4">
        <v>45000</v>
      </c>
      <c r="L2000" s="4">
        <v>11250</v>
      </c>
      <c r="M2000" s="3">
        <v>0.25</v>
      </c>
    </row>
    <row r="2001" spans="2:13" x14ac:dyDescent="0.25">
      <c r="B2001" t="s">
        <v>13</v>
      </c>
      <c r="C2001" s="1" t="s">
        <v>20</v>
      </c>
      <c r="D2001" s="2">
        <v>45004</v>
      </c>
      <c r="E2001" s="5" t="s">
        <v>83</v>
      </c>
      <c r="F2001" s="5" t="s">
        <v>88</v>
      </c>
      <c r="G2001" s="5" t="s">
        <v>89</v>
      </c>
      <c r="H2001" t="s">
        <v>19</v>
      </c>
      <c r="I2001" s="4">
        <v>500</v>
      </c>
      <c r="J2001" s="5">
        <v>12</v>
      </c>
      <c r="K2001" s="4">
        <v>6000</v>
      </c>
      <c r="L2001" s="4">
        <v>1500</v>
      </c>
      <c r="M2001" s="3">
        <v>0.25</v>
      </c>
    </row>
    <row r="2002" spans="2:13" x14ac:dyDescent="0.25">
      <c r="B2002" t="s">
        <v>13</v>
      </c>
      <c r="C2002" s="1" t="s">
        <v>20</v>
      </c>
      <c r="D2002" s="2">
        <v>45011</v>
      </c>
      <c r="E2002" s="5" t="s">
        <v>83</v>
      </c>
      <c r="F2002" s="5" t="s">
        <v>88</v>
      </c>
      <c r="G2002" s="5" t="s">
        <v>89</v>
      </c>
      <c r="H2002" t="s">
        <v>35</v>
      </c>
      <c r="I2002" s="4">
        <v>4500</v>
      </c>
      <c r="J2002" s="5">
        <v>12</v>
      </c>
      <c r="K2002" s="4">
        <v>54000</v>
      </c>
      <c r="L2002" s="4">
        <v>13500</v>
      </c>
      <c r="M2002" s="3">
        <v>0.25</v>
      </c>
    </row>
    <row r="2003" spans="2:13" x14ac:dyDescent="0.25">
      <c r="B2003" t="s">
        <v>22</v>
      </c>
      <c r="C2003" s="1" t="s">
        <v>20</v>
      </c>
      <c r="D2003" s="2">
        <v>45018</v>
      </c>
      <c r="E2003" s="5" t="s">
        <v>83</v>
      </c>
      <c r="F2003" s="5" t="s">
        <v>88</v>
      </c>
      <c r="G2003" s="5" t="s">
        <v>89</v>
      </c>
      <c r="H2003" t="s">
        <v>23</v>
      </c>
      <c r="I2003" s="4">
        <v>5130</v>
      </c>
      <c r="J2003" s="5">
        <v>9</v>
      </c>
      <c r="K2003" s="4">
        <v>46170</v>
      </c>
      <c r="L2003" s="4">
        <v>18468</v>
      </c>
      <c r="M2003" s="3">
        <v>0.4</v>
      </c>
    </row>
    <row r="2004" spans="2:13" x14ac:dyDescent="0.25">
      <c r="B2004" t="s">
        <v>13</v>
      </c>
      <c r="C2004" s="1" t="s">
        <v>20</v>
      </c>
      <c r="D2004" s="2">
        <v>45025</v>
      </c>
      <c r="E2004" s="5" t="s">
        <v>83</v>
      </c>
      <c r="F2004" s="5" t="s">
        <v>88</v>
      </c>
      <c r="G2004" s="5" t="s">
        <v>89</v>
      </c>
      <c r="H2004" t="s">
        <v>30</v>
      </c>
      <c r="I2004" s="4">
        <v>3400</v>
      </c>
      <c r="J2004" s="5">
        <v>11</v>
      </c>
      <c r="K2004" s="4">
        <v>37400</v>
      </c>
      <c r="L2004" s="4">
        <v>13090</v>
      </c>
      <c r="M2004" s="3">
        <v>0.35</v>
      </c>
    </row>
    <row r="2005" spans="2:13" x14ac:dyDescent="0.25">
      <c r="B2005" t="s">
        <v>13</v>
      </c>
      <c r="C2005" s="1" t="s">
        <v>14</v>
      </c>
      <c r="D2005" s="2">
        <v>45032</v>
      </c>
      <c r="E2005" s="5" t="s">
        <v>83</v>
      </c>
      <c r="F2005" s="5" t="s">
        <v>88</v>
      </c>
      <c r="G2005" s="5" t="s">
        <v>89</v>
      </c>
      <c r="H2005" t="s">
        <v>21</v>
      </c>
      <c r="I2005" s="4">
        <v>1200</v>
      </c>
      <c r="J2005" s="5">
        <v>3</v>
      </c>
      <c r="K2005" s="4">
        <v>3600</v>
      </c>
      <c r="L2005" s="4">
        <v>1080</v>
      </c>
      <c r="M2005" s="3">
        <v>0.3</v>
      </c>
    </row>
    <row r="2006" spans="2:13" x14ac:dyDescent="0.25">
      <c r="B2006" t="s">
        <v>13</v>
      </c>
      <c r="C2006" s="1" t="s">
        <v>20</v>
      </c>
      <c r="D2006" s="2">
        <v>45039</v>
      </c>
      <c r="E2006" s="5" t="s">
        <v>83</v>
      </c>
      <c r="F2006" s="5" t="s">
        <v>88</v>
      </c>
      <c r="G2006" s="5" t="s">
        <v>89</v>
      </c>
      <c r="H2006" t="s">
        <v>31</v>
      </c>
      <c r="I2006" s="4">
        <v>5300</v>
      </c>
      <c r="J2006" s="5">
        <v>12</v>
      </c>
      <c r="K2006" s="4">
        <v>63600</v>
      </c>
      <c r="L2006" s="4">
        <v>19080</v>
      </c>
      <c r="M2006" s="3">
        <v>0.3</v>
      </c>
    </row>
    <row r="2007" spans="2:13" x14ac:dyDescent="0.25">
      <c r="B2007" t="s">
        <v>27</v>
      </c>
      <c r="C2007" s="1" t="s">
        <v>20</v>
      </c>
      <c r="D2007" s="2">
        <v>45046</v>
      </c>
      <c r="E2007" s="5" t="s">
        <v>83</v>
      </c>
      <c r="F2007" s="5" t="s">
        <v>88</v>
      </c>
      <c r="G2007" s="5" t="s">
        <v>89</v>
      </c>
      <c r="H2007" t="s">
        <v>25</v>
      </c>
      <c r="I2007" s="4">
        <v>300</v>
      </c>
      <c r="J2007" s="5">
        <v>7</v>
      </c>
      <c r="K2007" s="4">
        <v>2100</v>
      </c>
      <c r="L2007" s="4">
        <v>315</v>
      </c>
      <c r="M2007" s="3">
        <v>0.15</v>
      </c>
    </row>
    <row r="2008" spans="2:13" x14ac:dyDescent="0.25">
      <c r="B2008" t="s">
        <v>27</v>
      </c>
      <c r="C2008" s="1" t="s">
        <v>14</v>
      </c>
      <c r="D2008" s="2">
        <v>45053</v>
      </c>
      <c r="E2008" s="5" t="s">
        <v>83</v>
      </c>
      <c r="F2008" s="5" t="s">
        <v>88</v>
      </c>
      <c r="G2008" s="5" t="s">
        <v>89</v>
      </c>
      <c r="H2008" t="s">
        <v>28</v>
      </c>
      <c r="I2008" s="4">
        <v>1500</v>
      </c>
      <c r="J2008" s="5">
        <v>3</v>
      </c>
      <c r="K2008" s="4">
        <v>4500</v>
      </c>
      <c r="L2008" s="4">
        <v>1800</v>
      </c>
      <c r="M2008" s="3">
        <v>0.4</v>
      </c>
    </row>
    <row r="2009" spans="2:13" x14ac:dyDescent="0.25">
      <c r="B2009" t="s">
        <v>27</v>
      </c>
      <c r="C2009" s="1" t="s">
        <v>20</v>
      </c>
      <c r="D2009" s="2">
        <v>45060</v>
      </c>
      <c r="E2009" s="5" t="s">
        <v>83</v>
      </c>
      <c r="F2009" s="5" t="s">
        <v>88</v>
      </c>
      <c r="G2009" s="5" t="s">
        <v>89</v>
      </c>
      <c r="H2009" t="s">
        <v>32</v>
      </c>
      <c r="I2009" s="4">
        <v>3200</v>
      </c>
      <c r="J2009" s="5">
        <v>5</v>
      </c>
      <c r="K2009" s="4">
        <v>16000</v>
      </c>
      <c r="L2009" s="4">
        <v>3200</v>
      </c>
      <c r="M2009" s="3">
        <v>0.2</v>
      </c>
    </row>
    <row r="2010" spans="2:13" x14ac:dyDescent="0.25">
      <c r="B2010" t="s">
        <v>27</v>
      </c>
      <c r="C2010" s="1" t="s">
        <v>20</v>
      </c>
      <c r="D2010" s="2">
        <v>45067</v>
      </c>
      <c r="E2010" s="5" t="s">
        <v>83</v>
      </c>
      <c r="F2010" s="5" t="s">
        <v>88</v>
      </c>
      <c r="G2010" s="5" t="s">
        <v>89</v>
      </c>
      <c r="H2010" t="s">
        <v>29</v>
      </c>
      <c r="I2010" s="4">
        <v>5340</v>
      </c>
      <c r="J2010" s="5">
        <v>5</v>
      </c>
      <c r="K2010" s="4">
        <v>26700</v>
      </c>
      <c r="L2010" s="4">
        <v>8010</v>
      </c>
      <c r="M2010" s="3">
        <v>0.3</v>
      </c>
    </row>
    <row r="2011" spans="2:13" x14ac:dyDescent="0.25">
      <c r="B2011" t="s">
        <v>13</v>
      </c>
      <c r="C2011" s="1" t="s">
        <v>20</v>
      </c>
      <c r="D2011" s="2">
        <v>45074</v>
      </c>
      <c r="E2011" s="5" t="s">
        <v>83</v>
      </c>
      <c r="F2011" s="5" t="s">
        <v>88</v>
      </c>
      <c r="G2011" s="5" t="s">
        <v>89</v>
      </c>
      <c r="H2011" t="s">
        <v>30</v>
      </c>
      <c r="I2011" s="4">
        <v>3400</v>
      </c>
      <c r="J2011" s="5">
        <v>3</v>
      </c>
      <c r="K2011" s="4">
        <v>10200</v>
      </c>
      <c r="L2011" s="4">
        <v>3570</v>
      </c>
      <c r="M2011" s="3">
        <v>0.35</v>
      </c>
    </row>
    <row r="2012" spans="2:13" x14ac:dyDescent="0.25">
      <c r="B2012" t="s">
        <v>24</v>
      </c>
      <c r="C2012" s="1" t="s">
        <v>14</v>
      </c>
      <c r="D2012" s="2">
        <v>45081</v>
      </c>
      <c r="E2012" s="5" t="s">
        <v>83</v>
      </c>
      <c r="F2012" s="5" t="s">
        <v>88</v>
      </c>
      <c r="G2012" s="5" t="s">
        <v>89</v>
      </c>
      <c r="H2012" t="s">
        <v>28</v>
      </c>
      <c r="I2012" s="4">
        <v>1500</v>
      </c>
      <c r="J2012" s="5">
        <v>20</v>
      </c>
      <c r="K2012" s="4">
        <v>30000</v>
      </c>
      <c r="L2012" s="4">
        <v>12000</v>
      </c>
      <c r="M2012" s="3">
        <v>0.4</v>
      </c>
    </row>
    <row r="2013" spans="2:13" x14ac:dyDescent="0.25">
      <c r="B2013" t="s">
        <v>27</v>
      </c>
      <c r="C2013" s="1" t="s">
        <v>20</v>
      </c>
      <c r="D2013" s="2">
        <v>45088</v>
      </c>
      <c r="E2013" s="5" t="s">
        <v>83</v>
      </c>
      <c r="F2013" s="5" t="s">
        <v>88</v>
      </c>
      <c r="G2013" s="5" t="s">
        <v>89</v>
      </c>
      <c r="H2013" t="s">
        <v>21</v>
      </c>
      <c r="I2013" s="4">
        <v>1200</v>
      </c>
      <c r="J2013" s="5">
        <v>11</v>
      </c>
      <c r="K2013" s="4">
        <v>13200</v>
      </c>
      <c r="L2013" s="4">
        <v>3960</v>
      </c>
      <c r="M2013" s="3">
        <v>0.3</v>
      </c>
    </row>
    <row r="2014" spans="2:13" x14ac:dyDescent="0.25">
      <c r="B2014" t="s">
        <v>13</v>
      </c>
      <c r="C2014" s="1" t="s">
        <v>20</v>
      </c>
      <c r="D2014" s="2">
        <v>45095</v>
      </c>
      <c r="E2014" s="5" t="s">
        <v>83</v>
      </c>
      <c r="F2014" s="5" t="s">
        <v>88</v>
      </c>
      <c r="G2014" s="5" t="s">
        <v>89</v>
      </c>
      <c r="H2014" t="s">
        <v>18</v>
      </c>
      <c r="I2014" s="4">
        <v>8902</v>
      </c>
      <c r="J2014" s="5">
        <v>20</v>
      </c>
      <c r="K2014" s="4">
        <v>178040</v>
      </c>
      <c r="L2014" s="4">
        <v>62313.999999999993</v>
      </c>
      <c r="M2014" s="3">
        <v>0.35</v>
      </c>
    </row>
    <row r="2015" spans="2:13" x14ac:dyDescent="0.25">
      <c r="B2015" t="s">
        <v>27</v>
      </c>
      <c r="C2015" s="1" t="s">
        <v>20</v>
      </c>
      <c r="D2015" s="2">
        <v>45102</v>
      </c>
      <c r="E2015" s="5" t="s">
        <v>83</v>
      </c>
      <c r="F2015" s="5" t="s">
        <v>88</v>
      </c>
      <c r="G2015" s="5" t="s">
        <v>89</v>
      </c>
      <c r="H2015" t="s">
        <v>21</v>
      </c>
      <c r="I2015" s="4">
        <v>1200</v>
      </c>
      <c r="J2015" s="5">
        <v>4</v>
      </c>
      <c r="K2015" s="4">
        <v>4800</v>
      </c>
      <c r="L2015" s="4">
        <v>1440</v>
      </c>
      <c r="M2015" s="3">
        <v>0.3</v>
      </c>
    </row>
    <row r="2016" spans="2:13" x14ac:dyDescent="0.25">
      <c r="B2016" t="s">
        <v>27</v>
      </c>
      <c r="C2016" s="1" t="s">
        <v>14</v>
      </c>
      <c r="D2016" s="2">
        <v>45109</v>
      </c>
      <c r="E2016" s="5" t="s">
        <v>83</v>
      </c>
      <c r="F2016" s="5" t="s">
        <v>88</v>
      </c>
      <c r="G2016" s="5" t="s">
        <v>89</v>
      </c>
      <c r="H2016" t="s">
        <v>32</v>
      </c>
      <c r="I2016" s="4">
        <v>3200</v>
      </c>
      <c r="J2016" s="5">
        <v>10</v>
      </c>
      <c r="K2016" s="4">
        <v>32000</v>
      </c>
      <c r="L2016" s="4">
        <v>6400</v>
      </c>
      <c r="M2016" s="3">
        <v>0.2</v>
      </c>
    </row>
    <row r="2017" spans="2:13" x14ac:dyDescent="0.25">
      <c r="B2017" t="s">
        <v>13</v>
      </c>
      <c r="C2017" s="1" t="s">
        <v>14</v>
      </c>
      <c r="D2017" s="2">
        <v>45116</v>
      </c>
      <c r="E2017" s="5" t="s">
        <v>83</v>
      </c>
      <c r="F2017" s="5" t="s">
        <v>88</v>
      </c>
      <c r="G2017" s="5" t="s">
        <v>89</v>
      </c>
      <c r="H2017" t="s">
        <v>33</v>
      </c>
      <c r="I2017" s="4">
        <v>4600</v>
      </c>
      <c r="J2017" s="5">
        <v>3</v>
      </c>
      <c r="K2017" s="4">
        <v>13800</v>
      </c>
      <c r="L2017" s="4">
        <v>3450</v>
      </c>
      <c r="M2017" s="3">
        <v>0.25</v>
      </c>
    </row>
    <row r="2018" spans="2:13" x14ac:dyDescent="0.25">
      <c r="B2018" t="s">
        <v>27</v>
      </c>
      <c r="C2018" s="1" t="s">
        <v>14</v>
      </c>
      <c r="D2018" s="2">
        <v>45123</v>
      </c>
      <c r="E2018" s="5" t="s">
        <v>83</v>
      </c>
      <c r="F2018" s="5" t="s">
        <v>88</v>
      </c>
      <c r="G2018" s="5" t="s">
        <v>89</v>
      </c>
      <c r="H2018" t="s">
        <v>26</v>
      </c>
      <c r="I2018" s="4">
        <v>1700</v>
      </c>
      <c r="J2018" s="5">
        <v>1</v>
      </c>
      <c r="K2018" s="4">
        <v>1700</v>
      </c>
      <c r="L2018" s="4">
        <v>850</v>
      </c>
      <c r="M2018" s="3">
        <v>0.5</v>
      </c>
    </row>
    <row r="2019" spans="2:13" x14ac:dyDescent="0.25">
      <c r="B2019" t="s">
        <v>34</v>
      </c>
      <c r="C2019" s="1" t="s">
        <v>20</v>
      </c>
      <c r="D2019" s="2">
        <v>45130</v>
      </c>
      <c r="E2019" s="5" t="s">
        <v>83</v>
      </c>
      <c r="F2019" s="5" t="s">
        <v>88</v>
      </c>
      <c r="G2019" s="5" t="s">
        <v>89</v>
      </c>
      <c r="H2019" t="s">
        <v>35</v>
      </c>
      <c r="I2019" s="4">
        <v>4500</v>
      </c>
      <c r="J2019" s="5">
        <v>6</v>
      </c>
      <c r="K2019" s="4">
        <v>27000</v>
      </c>
      <c r="L2019" s="4">
        <v>6750</v>
      </c>
      <c r="M2019" s="3">
        <v>0.25</v>
      </c>
    </row>
    <row r="2020" spans="2:13" x14ac:dyDescent="0.25">
      <c r="B2020" t="s">
        <v>34</v>
      </c>
      <c r="C2020" s="1" t="s">
        <v>20</v>
      </c>
      <c r="D2020" s="2">
        <v>45137</v>
      </c>
      <c r="E2020" s="5" t="s">
        <v>83</v>
      </c>
      <c r="F2020" s="5" t="s">
        <v>88</v>
      </c>
      <c r="G2020" s="5" t="s">
        <v>89</v>
      </c>
      <c r="H2020" t="s">
        <v>30</v>
      </c>
      <c r="I2020" s="4">
        <v>3400</v>
      </c>
      <c r="J2020" s="5">
        <v>11</v>
      </c>
      <c r="K2020" s="4">
        <v>37400</v>
      </c>
      <c r="L2020" s="4">
        <v>13090</v>
      </c>
      <c r="M2020" s="3">
        <v>0.35</v>
      </c>
    </row>
    <row r="2021" spans="2:13" x14ac:dyDescent="0.25">
      <c r="B2021" t="s">
        <v>13</v>
      </c>
      <c r="C2021" s="1" t="s">
        <v>20</v>
      </c>
      <c r="D2021" s="2">
        <v>45144</v>
      </c>
      <c r="E2021" s="5" t="s">
        <v>83</v>
      </c>
      <c r="F2021" s="5" t="s">
        <v>88</v>
      </c>
      <c r="G2021" s="5" t="s">
        <v>89</v>
      </c>
      <c r="H2021" t="s">
        <v>33</v>
      </c>
      <c r="I2021" s="4">
        <v>4600</v>
      </c>
      <c r="J2021" s="5">
        <v>11</v>
      </c>
      <c r="K2021" s="4">
        <v>50600</v>
      </c>
      <c r="L2021" s="4">
        <v>12650</v>
      </c>
      <c r="M2021" s="3">
        <v>0.25</v>
      </c>
    </row>
    <row r="2022" spans="2:13" x14ac:dyDescent="0.25">
      <c r="B2022" t="s">
        <v>13</v>
      </c>
      <c r="C2022" s="1" t="s">
        <v>14</v>
      </c>
      <c r="D2022" s="2">
        <v>45151</v>
      </c>
      <c r="E2022" s="5" t="s">
        <v>83</v>
      </c>
      <c r="F2022" s="5" t="s">
        <v>88</v>
      </c>
      <c r="G2022" s="5" t="s">
        <v>89</v>
      </c>
      <c r="H2022" t="s">
        <v>21</v>
      </c>
      <c r="I2022" s="4">
        <v>1200</v>
      </c>
      <c r="J2022" s="5">
        <v>11</v>
      </c>
      <c r="K2022" s="4">
        <v>13200</v>
      </c>
      <c r="L2022" s="4">
        <v>3960</v>
      </c>
      <c r="M2022" s="3">
        <v>0.3</v>
      </c>
    </row>
    <row r="2023" spans="2:13" x14ac:dyDescent="0.25">
      <c r="B2023" t="s">
        <v>24</v>
      </c>
      <c r="C2023" s="1" t="s">
        <v>14</v>
      </c>
      <c r="D2023" s="2">
        <v>45158</v>
      </c>
      <c r="E2023" s="5" t="s">
        <v>83</v>
      </c>
      <c r="F2023" s="5" t="s">
        <v>88</v>
      </c>
      <c r="G2023" s="5" t="s">
        <v>89</v>
      </c>
      <c r="H2023" t="s">
        <v>23</v>
      </c>
      <c r="I2023" s="4">
        <v>5130</v>
      </c>
      <c r="J2023" s="5">
        <v>11</v>
      </c>
      <c r="K2023" s="4">
        <v>56430</v>
      </c>
      <c r="L2023" s="4">
        <v>22572</v>
      </c>
      <c r="M2023" s="3">
        <v>0.4</v>
      </c>
    </row>
    <row r="2024" spans="2:13" x14ac:dyDescent="0.25">
      <c r="B2024" t="s">
        <v>13</v>
      </c>
      <c r="C2024" s="1" t="s">
        <v>20</v>
      </c>
      <c r="D2024" s="2">
        <v>45165</v>
      </c>
      <c r="E2024" s="5" t="s">
        <v>83</v>
      </c>
      <c r="F2024" s="5" t="s">
        <v>88</v>
      </c>
      <c r="G2024" s="5" t="s">
        <v>89</v>
      </c>
      <c r="H2024" t="s">
        <v>18</v>
      </c>
      <c r="I2024" s="4">
        <v>8902</v>
      </c>
      <c r="J2024" s="5">
        <v>9</v>
      </c>
      <c r="K2024" s="4">
        <v>80118</v>
      </c>
      <c r="L2024" s="4">
        <v>28041.3</v>
      </c>
      <c r="M2024" s="3">
        <v>0.35</v>
      </c>
    </row>
    <row r="2025" spans="2:13" x14ac:dyDescent="0.25">
      <c r="B2025" t="s">
        <v>13</v>
      </c>
      <c r="C2025" s="1" t="s">
        <v>14</v>
      </c>
      <c r="D2025" s="2">
        <v>44562</v>
      </c>
      <c r="E2025" s="5" t="s">
        <v>83</v>
      </c>
      <c r="F2025" s="5" t="s">
        <v>88</v>
      </c>
      <c r="G2025" s="5" t="s">
        <v>89</v>
      </c>
      <c r="H2025" t="s">
        <v>23</v>
      </c>
      <c r="I2025" s="4">
        <v>5130</v>
      </c>
      <c r="J2025" s="5">
        <v>8</v>
      </c>
      <c r="K2025" s="4">
        <v>41040</v>
      </c>
      <c r="L2025" s="4">
        <v>16416</v>
      </c>
      <c r="M2025" s="3">
        <v>0.4</v>
      </c>
    </row>
    <row r="2026" spans="2:13" x14ac:dyDescent="0.25">
      <c r="B2026" t="s">
        <v>13</v>
      </c>
      <c r="C2026" s="1" t="s">
        <v>20</v>
      </c>
      <c r="D2026" s="2">
        <v>44577</v>
      </c>
      <c r="E2026" s="5" t="s">
        <v>83</v>
      </c>
      <c r="F2026" s="5" t="s">
        <v>88</v>
      </c>
      <c r="G2026" s="5" t="s">
        <v>89</v>
      </c>
      <c r="H2026" t="s">
        <v>25</v>
      </c>
      <c r="I2026" s="4">
        <v>300</v>
      </c>
      <c r="J2026" s="5">
        <v>9</v>
      </c>
      <c r="K2026" s="4">
        <v>2700</v>
      </c>
      <c r="L2026" s="4">
        <v>405</v>
      </c>
      <c r="M2026" s="3">
        <v>0.15</v>
      </c>
    </row>
    <row r="2027" spans="2:13" x14ac:dyDescent="0.25">
      <c r="B2027" t="s">
        <v>22</v>
      </c>
      <c r="C2027" s="1" t="s">
        <v>14</v>
      </c>
      <c r="D2027" s="2">
        <v>44584</v>
      </c>
      <c r="E2027" s="5" t="s">
        <v>83</v>
      </c>
      <c r="F2027" s="5" t="s">
        <v>88</v>
      </c>
      <c r="G2027" s="5" t="s">
        <v>89</v>
      </c>
      <c r="H2027" t="s">
        <v>35</v>
      </c>
      <c r="I2027" s="4">
        <v>4500</v>
      </c>
      <c r="J2027" s="5">
        <v>12</v>
      </c>
      <c r="K2027" s="4">
        <v>54000</v>
      </c>
      <c r="L2027" s="4">
        <v>13500</v>
      </c>
      <c r="M2027" s="3">
        <v>0.25</v>
      </c>
    </row>
    <row r="2028" spans="2:13" x14ac:dyDescent="0.25">
      <c r="B2028" t="s">
        <v>24</v>
      </c>
      <c r="C2028" s="1" t="s">
        <v>20</v>
      </c>
      <c r="D2028" s="2">
        <v>44591</v>
      </c>
      <c r="E2028" s="5" t="s">
        <v>83</v>
      </c>
      <c r="F2028" s="5" t="s">
        <v>88</v>
      </c>
      <c r="G2028" s="5" t="s">
        <v>89</v>
      </c>
      <c r="H2028" t="s">
        <v>25</v>
      </c>
      <c r="I2028" s="4">
        <v>300</v>
      </c>
      <c r="J2028" s="5">
        <v>1</v>
      </c>
      <c r="K2028" s="4">
        <v>300</v>
      </c>
      <c r="L2028" s="4">
        <v>45</v>
      </c>
      <c r="M2028" s="3">
        <v>0.15</v>
      </c>
    </row>
    <row r="2029" spans="2:13" x14ac:dyDescent="0.25">
      <c r="B2029" t="s">
        <v>13</v>
      </c>
      <c r="C2029" s="1" t="s">
        <v>20</v>
      </c>
      <c r="D2029" s="2">
        <v>44598</v>
      </c>
      <c r="E2029" s="5" t="s">
        <v>83</v>
      </c>
      <c r="F2029" s="5" t="s">
        <v>88</v>
      </c>
      <c r="G2029" s="5" t="s">
        <v>89</v>
      </c>
      <c r="H2029" t="s">
        <v>23</v>
      </c>
      <c r="I2029" s="4">
        <v>5130</v>
      </c>
      <c r="J2029" s="5">
        <v>2</v>
      </c>
      <c r="K2029" s="4">
        <v>10260</v>
      </c>
      <c r="L2029" s="4">
        <v>4104</v>
      </c>
      <c r="M2029" s="3">
        <v>0.4</v>
      </c>
    </row>
    <row r="2030" spans="2:13" x14ac:dyDescent="0.25">
      <c r="B2030" t="s">
        <v>13</v>
      </c>
      <c r="C2030" s="1" t="s">
        <v>20</v>
      </c>
      <c r="D2030" s="2">
        <v>44605</v>
      </c>
      <c r="E2030" s="5" t="s">
        <v>83</v>
      </c>
      <c r="F2030" s="5" t="s">
        <v>88</v>
      </c>
      <c r="G2030" s="5" t="s">
        <v>89</v>
      </c>
      <c r="H2030" t="s">
        <v>35</v>
      </c>
      <c r="I2030" s="4">
        <v>4500</v>
      </c>
      <c r="J2030" s="5">
        <v>7</v>
      </c>
      <c r="K2030" s="4">
        <v>31500</v>
      </c>
      <c r="L2030" s="4">
        <v>7875</v>
      </c>
      <c r="M2030" s="3">
        <v>0.25</v>
      </c>
    </row>
    <row r="2031" spans="2:13" x14ac:dyDescent="0.25">
      <c r="B2031" t="s">
        <v>24</v>
      </c>
      <c r="C2031" s="1" t="s">
        <v>20</v>
      </c>
      <c r="D2031" s="2">
        <v>44612</v>
      </c>
      <c r="E2031" s="5" t="s">
        <v>83</v>
      </c>
      <c r="F2031" s="5" t="s">
        <v>88</v>
      </c>
      <c r="G2031" s="5" t="s">
        <v>89</v>
      </c>
      <c r="H2031" t="s">
        <v>32</v>
      </c>
      <c r="I2031" s="4">
        <v>3200</v>
      </c>
      <c r="J2031" s="5">
        <v>12</v>
      </c>
      <c r="K2031" s="4">
        <v>38400</v>
      </c>
      <c r="L2031" s="4">
        <v>7680</v>
      </c>
      <c r="M2031" s="3">
        <v>0.2</v>
      </c>
    </row>
    <row r="2032" spans="2:13" x14ac:dyDescent="0.25">
      <c r="B2032" t="s">
        <v>22</v>
      </c>
      <c r="C2032" s="1" t="s">
        <v>20</v>
      </c>
      <c r="D2032" s="2">
        <v>44619</v>
      </c>
      <c r="E2032" s="5" t="s">
        <v>83</v>
      </c>
      <c r="F2032" s="5" t="s">
        <v>88</v>
      </c>
      <c r="G2032" s="5" t="s">
        <v>89</v>
      </c>
      <c r="H2032" t="s">
        <v>19</v>
      </c>
      <c r="I2032" s="4">
        <v>500</v>
      </c>
      <c r="J2032" s="5">
        <v>15</v>
      </c>
      <c r="K2032" s="4">
        <v>7500</v>
      </c>
      <c r="L2032" s="4">
        <v>1875</v>
      </c>
      <c r="M2032" s="3">
        <v>0.25</v>
      </c>
    </row>
    <row r="2033" spans="2:13" x14ac:dyDescent="0.25">
      <c r="B2033" t="s">
        <v>13</v>
      </c>
      <c r="C2033" s="1" t="s">
        <v>20</v>
      </c>
      <c r="D2033" s="2">
        <v>44626</v>
      </c>
      <c r="E2033" s="5" t="s">
        <v>83</v>
      </c>
      <c r="F2033" s="5" t="s">
        <v>88</v>
      </c>
      <c r="G2033" s="5" t="s">
        <v>89</v>
      </c>
      <c r="H2033" t="s">
        <v>25</v>
      </c>
      <c r="I2033" s="4">
        <v>300</v>
      </c>
      <c r="J2033" s="5">
        <v>3</v>
      </c>
      <c r="K2033" s="4">
        <v>900</v>
      </c>
      <c r="L2033" s="4">
        <v>135</v>
      </c>
      <c r="M2033" s="3">
        <v>0.15</v>
      </c>
    </row>
    <row r="2034" spans="2:13" x14ac:dyDescent="0.25">
      <c r="B2034" t="s">
        <v>27</v>
      </c>
      <c r="C2034" s="1" t="s">
        <v>14</v>
      </c>
      <c r="D2034" s="2">
        <v>44633</v>
      </c>
      <c r="E2034" s="5" t="s">
        <v>83</v>
      </c>
      <c r="F2034" s="5" t="s">
        <v>88</v>
      </c>
      <c r="G2034" s="5" t="s">
        <v>89</v>
      </c>
      <c r="H2034" t="s">
        <v>23</v>
      </c>
      <c r="I2034" s="4">
        <v>5130</v>
      </c>
      <c r="J2034" s="5">
        <v>5</v>
      </c>
      <c r="K2034" s="4">
        <v>25650</v>
      </c>
      <c r="L2034" s="4">
        <v>10260</v>
      </c>
      <c r="M2034" s="3">
        <v>0.4</v>
      </c>
    </row>
    <row r="2035" spans="2:13" x14ac:dyDescent="0.25">
      <c r="B2035" t="s">
        <v>13</v>
      </c>
      <c r="C2035" s="1" t="s">
        <v>14</v>
      </c>
      <c r="D2035" s="2">
        <v>44640</v>
      </c>
      <c r="E2035" s="5" t="s">
        <v>83</v>
      </c>
      <c r="F2035" s="5" t="s">
        <v>88</v>
      </c>
      <c r="G2035" s="5" t="s">
        <v>89</v>
      </c>
      <c r="H2035" t="s">
        <v>28</v>
      </c>
      <c r="I2035" s="4">
        <v>1500</v>
      </c>
      <c r="J2035" s="5">
        <v>4</v>
      </c>
      <c r="K2035" s="4">
        <v>6000</v>
      </c>
      <c r="L2035" s="4">
        <v>2400</v>
      </c>
      <c r="M2035" s="3">
        <v>0.4</v>
      </c>
    </row>
    <row r="2036" spans="2:13" x14ac:dyDescent="0.25">
      <c r="B2036" t="s">
        <v>24</v>
      </c>
      <c r="C2036" s="1" t="s">
        <v>20</v>
      </c>
      <c r="D2036" s="2">
        <v>44647</v>
      </c>
      <c r="E2036" s="5" t="s">
        <v>83</v>
      </c>
      <c r="F2036" s="5" t="s">
        <v>88</v>
      </c>
      <c r="G2036" s="5" t="s">
        <v>89</v>
      </c>
      <c r="H2036" t="s">
        <v>18</v>
      </c>
      <c r="I2036" s="4">
        <v>8902</v>
      </c>
      <c r="J2036" s="5">
        <v>1</v>
      </c>
      <c r="K2036" s="4">
        <v>8902</v>
      </c>
      <c r="L2036" s="4">
        <v>3115.7</v>
      </c>
      <c r="M2036" s="3">
        <v>0.35</v>
      </c>
    </row>
    <row r="2037" spans="2:13" x14ac:dyDescent="0.25">
      <c r="B2037" t="s">
        <v>34</v>
      </c>
      <c r="C2037" s="1" t="s">
        <v>20</v>
      </c>
      <c r="D2037" s="2">
        <v>44654</v>
      </c>
      <c r="E2037" s="5" t="s">
        <v>83</v>
      </c>
      <c r="F2037" s="5" t="s">
        <v>88</v>
      </c>
      <c r="G2037" s="5" t="s">
        <v>89</v>
      </c>
      <c r="H2037" t="s">
        <v>21</v>
      </c>
      <c r="I2037" s="4">
        <v>1200</v>
      </c>
      <c r="J2037" s="5">
        <v>9</v>
      </c>
      <c r="K2037" s="4">
        <v>10800</v>
      </c>
      <c r="L2037" s="4">
        <v>3240</v>
      </c>
      <c r="M2037" s="3">
        <v>0.3</v>
      </c>
    </row>
    <row r="2038" spans="2:13" x14ac:dyDescent="0.25">
      <c r="B2038" t="s">
        <v>13</v>
      </c>
      <c r="C2038" s="1" t="s">
        <v>20</v>
      </c>
      <c r="D2038" s="2">
        <v>44661</v>
      </c>
      <c r="E2038" s="5" t="s">
        <v>83</v>
      </c>
      <c r="F2038" s="5" t="s">
        <v>88</v>
      </c>
      <c r="G2038" s="5" t="s">
        <v>89</v>
      </c>
      <c r="H2038" t="s">
        <v>19</v>
      </c>
      <c r="I2038" s="4">
        <v>500</v>
      </c>
      <c r="J2038" s="5">
        <v>10</v>
      </c>
      <c r="K2038" s="4">
        <v>5000</v>
      </c>
      <c r="L2038" s="4">
        <v>1250</v>
      </c>
      <c r="M2038" s="3">
        <v>0.25</v>
      </c>
    </row>
    <row r="2039" spans="2:13" x14ac:dyDescent="0.25">
      <c r="B2039" t="s">
        <v>34</v>
      </c>
      <c r="C2039" s="1" t="s">
        <v>20</v>
      </c>
      <c r="D2039" s="2">
        <v>44668</v>
      </c>
      <c r="E2039" s="5" t="s">
        <v>83</v>
      </c>
      <c r="F2039" s="5" t="s">
        <v>88</v>
      </c>
      <c r="G2039" s="5" t="s">
        <v>89</v>
      </c>
      <c r="H2039" t="s">
        <v>35</v>
      </c>
      <c r="I2039" s="4">
        <v>4500</v>
      </c>
      <c r="J2039" s="5">
        <v>5</v>
      </c>
      <c r="K2039" s="4">
        <v>22500</v>
      </c>
      <c r="L2039" s="4">
        <v>5625</v>
      </c>
      <c r="M2039" s="3">
        <v>0.25</v>
      </c>
    </row>
    <row r="2040" spans="2:13" x14ac:dyDescent="0.25">
      <c r="B2040" t="s">
        <v>34</v>
      </c>
      <c r="C2040" s="1" t="s">
        <v>20</v>
      </c>
      <c r="D2040" s="2">
        <v>44675</v>
      </c>
      <c r="E2040" s="5" t="s">
        <v>83</v>
      </c>
      <c r="F2040" s="5" t="s">
        <v>88</v>
      </c>
      <c r="G2040" s="5" t="s">
        <v>89</v>
      </c>
      <c r="H2040" t="s">
        <v>25</v>
      </c>
      <c r="I2040" s="4">
        <v>300</v>
      </c>
      <c r="J2040" s="5">
        <v>3</v>
      </c>
      <c r="K2040" s="4">
        <v>900</v>
      </c>
      <c r="L2040" s="4">
        <v>135</v>
      </c>
      <c r="M2040" s="3">
        <v>0.15</v>
      </c>
    </row>
    <row r="2041" spans="2:13" x14ac:dyDescent="0.25">
      <c r="B2041" t="s">
        <v>13</v>
      </c>
      <c r="C2041" s="1" t="s">
        <v>20</v>
      </c>
      <c r="D2041" s="2">
        <v>44682</v>
      </c>
      <c r="E2041" s="5" t="s">
        <v>83</v>
      </c>
      <c r="F2041" s="5" t="s">
        <v>88</v>
      </c>
      <c r="G2041" s="5" t="s">
        <v>89</v>
      </c>
      <c r="H2041" t="s">
        <v>33</v>
      </c>
      <c r="I2041" s="4">
        <v>4600</v>
      </c>
      <c r="J2041" s="5">
        <v>12</v>
      </c>
      <c r="K2041" s="4">
        <v>55200</v>
      </c>
      <c r="L2041" s="4">
        <v>13800</v>
      </c>
      <c r="M2041" s="3">
        <v>0.25</v>
      </c>
    </row>
    <row r="2042" spans="2:13" x14ac:dyDescent="0.25">
      <c r="B2042" t="s">
        <v>13</v>
      </c>
      <c r="C2042" s="1" t="s">
        <v>20</v>
      </c>
      <c r="D2042" s="2">
        <v>44689</v>
      </c>
      <c r="E2042" s="5" t="s">
        <v>83</v>
      </c>
      <c r="F2042" s="5" t="s">
        <v>88</v>
      </c>
      <c r="G2042" s="5" t="s">
        <v>89</v>
      </c>
      <c r="H2042" t="s">
        <v>25</v>
      </c>
      <c r="I2042" s="4">
        <v>300</v>
      </c>
      <c r="J2042" s="5">
        <v>8</v>
      </c>
      <c r="K2042" s="4">
        <v>2400</v>
      </c>
      <c r="L2042" s="4">
        <v>360</v>
      </c>
      <c r="M2042" s="3">
        <v>0.15</v>
      </c>
    </row>
    <row r="2043" spans="2:13" x14ac:dyDescent="0.25">
      <c r="B2043" t="s">
        <v>13</v>
      </c>
      <c r="C2043" s="1" t="s">
        <v>14</v>
      </c>
      <c r="D2043" s="2">
        <v>44696</v>
      </c>
      <c r="E2043" s="5" t="s">
        <v>83</v>
      </c>
      <c r="F2043" s="5" t="s">
        <v>88</v>
      </c>
      <c r="G2043" s="5" t="s">
        <v>89</v>
      </c>
      <c r="H2043" t="s">
        <v>29</v>
      </c>
      <c r="I2043" s="4">
        <v>5340</v>
      </c>
      <c r="J2043" s="5">
        <v>3</v>
      </c>
      <c r="K2043" s="4">
        <v>16020</v>
      </c>
      <c r="L2043" s="4">
        <v>4806</v>
      </c>
      <c r="M2043" s="3">
        <v>0.3</v>
      </c>
    </row>
    <row r="2044" spans="2:13" x14ac:dyDescent="0.25">
      <c r="B2044" t="s">
        <v>22</v>
      </c>
      <c r="C2044" s="1" t="s">
        <v>14</v>
      </c>
      <c r="D2044" s="2">
        <v>44703</v>
      </c>
      <c r="E2044" s="5" t="s">
        <v>83</v>
      </c>
      <c r="F2044" s="5" t="s">
        <v>88</v>
      </c>
      <c r="G2044" s="5" t="s">
        <v>89</v>
      </c>
      <c r="H2044" t="s">
        <v>32</v>
      </c>
      <c r="I2044" s="4">
        <v>3200</v>
      </c>
      <c r="J2044" s="5">
        <v>10</v>
      </c>
      <c r="K2044" s="4">
        <v>32000</v>
      </c>
      <c r="L2044" s="4">
        <v>6400</v>
      </c>
      <c r="M2044" s="3">
        <v>0.2</v>
      </c>
    </row>
    <row r="2045" spans="2:13" x14ac:dyDescent="0.25">
      <c r="B2045" t="s">
        <v>34</v>
      </c>
      <c r="C2045" s="1" t="s">
        <v>20</v>
      </c>
      <c r="D2045" s="2">
        <v>44710</v>
      </c>
      <c r="E2045" s="5" t="s">
        <v>83</v>
      </c>
      <c r="F2045" s="5" t="s">
        <v>88</v>
      </c>
      <c r="G2045" s="5" t="s">
        <v>89</v>
      </c>
      <c r="H2045" t="s">
        <v>29</v>
      </c>
      <c r="I2045" s="4">
        <v>5340</v>
      </c>
      <c r="J2045" s="5">
        <v>9</v>
      </c>
      <c r="K2045" s="4">
        <v>48060</v>
      </c>
      <c r="L2045" s="4">
        <v>14418</v>
      </c>
      <c r="M2045" s="3">
        <v>0.3</v>
      </c>
    </row>
    <row r="2046" spans="2:13" x14ac:dyDescent="0.25">
      <c r="B2046" t="s">
        <v>13</v>
      </c>
      <c r="C2046" s="1" t="s">
        <v>20</v>
      </c>
      <c r="D2046" s="2">
        <v>44717</v>
      </c>
      <c r="E2046" s="5" t="s">
        <v>83</v>
      </c>
      <c r="F2046" s="5" t="s">
        <v>88</v>
      </c>
      <c r="G2046" s="5" t="s">
        <v>89</v>
      </c>
      <c r="H2046" t="s">
        <v>30</v>
      </c>
      <c r="I2046" s="4">
        <v>3400</v>
      </c>
      <c r="J2046" s="5">
        <v>12</v>
      </c>
      <c r="K2046" s="4">
        <v>40800</v>
      </c>
      <c r="L2046" s="4">
        <v>14280</v>
      </c>
      <c r="M2046" s="3">
        <v>0.35</v>
      </c>
    </row>
    <row r="2047" spans="2:13" x14ac:dyDescent="0.25">
      <c r="B2047" t="s">
        <v>24</v>
      </c>
      <c r="C2047" s="1" t="s">
        <v>20</v>
      </c>
      <c r="D2047" s="2">
        <v>44724</v>
      </c>
      <c r="E2047" s="5" t="s">
        <v>83</v>
      </c>
      <c r="F2047" s="5" t="s">
        <v>88</v>
      </c>
      <c r="G2047" s="5" t="s">
        <v>89</v>
      </c>
      <c r="H2047" t="s">
        <v>28</v>
      </c>
      <c r="I2047" s="4">
        <v>1500</v>
      </c>
      <c r="J2047" s="5">
        <v>7</v>
      </c>
      <c r="K2047" s="4">
        <v>10500</v>
      </c>
      <c r="L2047" s="4">
        <v>4200</v>
      </c>
      <c r="M2047" s="3">
        <v>0.4</v>
      </c>
    </row>
    <row r="2048" spans="2:13" x14ac:dyDescent="0.25">
      <c r="B2048" t="s">
        <v>24</v>
      </c>
      <c r="C2048" s="1" t="s">
        <v>14</v>
      </c>
      <c r="D2048" s="2">
        <v>44731</v>
      </c>
      <c r="E2048" s="5" t="s">
        <v>83</v>
      </c>
      <c r="F2048" s="5" t="s">
        <v>88</v>
      </c>
      <c r="G2048" s="5" t="s">
        <v>89</v>
      </c>
      <c r="H2048" t="s">
        <v>21</v>
      </c>
      <c r="I2048" s="4">
        <v>1200</v>
      </c>
      <c r="J2048" s="5">
        <v>4</v>
      </c>
      <c r="K2048" s="4">
        <v>4800</v>
      </c>
      <c r="L2048" s="4">
        <v>1440</v>
      </c>
      <c r="M2048" s="3">
        <v>0.3</v>
      </c>
    </row>
    <row r="2049" spans="2:13" x14ac:dyDescent="0.25">
      <c r="B2049" t="s">
        <v>13</v>
      </c>
      <c r="C2049" s="1" t="s">
        <v>20</v>
      </c>
      <c r="D2049" s="2">
        <v>44738</v>
      </c>
      <c r="E2049" s="5" t="s">
        <v>83</v>
      </c>
      <c r="F2049" s="5" t="s">
        <v>88</v>
      </c>
      <c r="G2049" s="5" t="s">
        <v>89</v>
      </c>
      <c r="H2049" t="s">
        <v>19</v>
      </c>
      <c r="I2049" s="4">
        <v>500</v>
      </c>
      <c r="J2049" s="5">
        <v>15</v>
      </c>
      <c r="K2049" s="4">
        <v>7500</v>
      </c>
      <c r="L2049" s="4">
        <v>1875</v>
      </c>
      <c r="M2049" s="3">
        <v>0.25</v>
      </c>
    </row>
    <row r="2050" spans="2:13" x14ac:dyDescent="0.25">
      <c r="B2050" t="s">
        <v>24</v>
      </c>
      <c r="C2050" s="1" t="s">
        <v>20</v>
      </c>
      <c r="D2050" s="2">
        <v>44745</v>
      </c>
      <c r="E2050" s="5" t="s">
        <v>83</v>
      </c>
      <c r="F2050" s="5" t="s">
        <v>88</v>
      </c>
      <c r="G2050" s="5" t="s">
        <v>89</v>
      </c>
      <c r="H2050" t="s">
        <v>21</v>
      </c>
      <c r="I2050" s="4">
        <v>1200</v>
      </c>
      <c r="J2050" s="5">
        <v>12</v>
      </c>
      <c r="K2050" s="4">
        <v>14400</v>
      </c>
      <c r="L2050" s="4">
        <v>4320</v>
      </c>
      <c r="M2050" s="3">
        <v>0.3</v>
      </c>
    </row>
    <row r="2051" spans="2:13" x14ac:dyDescent="0.25">
      <c r="B2051" t="s">
        <v>13</v>
      </c>
      <c r="C2051" s="1" t="s">
        <v>14</v>
      </c>
      <c r="D2051" s="2">
        <v>44752</v>
      </c>
      <c r="E2051" s="5" t="s">
        <v>83</v>
      </c>
      <c r="F2051" s="5" t="s">
        <v>88</v>
      </c>
      <c r="G2051" s="5" t="s">
        <v>89</v>
      </c>
      <c r="H2051" t="s">
        <v>30</v>
      </c>
      <c r="I2051" s="4">
        <v>3400</v>
      </c>
      <c r="J2051" s="5">
        <v>7</v>
      </c>
      <c r="K2051" s="4">
        <v>23800</v>
      </c>
      <c r="L2051" s="4">
        <v>8330</v>
      </c>
      <c r="M2051" s="3">
        <v>0.35</v>
      </c>
    </row>
    <row r="2052" spans="2:13" x14ac:dyDescent="0.25">
      <c r="B2052" t="s">
        <v>27</v>
      </c>
      <c r="C2052" s="1" t="s">
        <v>14</v>
      </c>
      <c r="D2052" s="2">
        <v>44759</v>
      </c>
      <c r="E2052" s="5" t="s">
        <v>83</v>
      </c>
      <c r="F2052" s="5" t="s">
        <v>88</v>
      </c>
      <c r="G2052" s="5" t="s">
        <v>89</v>
      </c>
      <c r="H2052" t="s">
        <v>29</v>
      </c>
      <c r="I2052" s="4">
        <v>5340</v>
      </c>
      <c r="J2052" s="5">
        <v>7</v>
      </c>
      <c r="K2052" s="4">
        <v>37380</v>
      </c>
      <c r="L2052" s="4">
        <v>11214</v>
      </c>
      <c r="M2052" s="3">
        <v>0.3</v>
      </c>
    </row>
    <row r="2053" spans="2:13" x14ac:dyDescent="0.25">
      <c r="B2053" t="s">
        <v>13</v>
      </c>
      <c r="C2053" s="1" t="s">
        <v>20</v>
      </c>
      <c r="D2053" s="2">
        <v>44766</v>
      </c>
      <c r="E2053" s="5" t="s">
        <v>83</v>
      </c>
      <c r="F2053" s="5" t="s">
        <v>88</v>
      </c>
      <c r="G2053" s="5" t="s">
        <v>89</v>
      </c>
      <c r="H2053" t="s">
        <v>32</v>
      </c>
      <c r="I2053" s="4">
        <v>3200</v>
      </c>
      <c r="J2053" s="5">
        <v>2</v>
      </c>
      <c r="K2053" s="4">
        <v>6400</v>
      </c>
      <c r="L2053" s="4">
        <v>1280</v>
      </c>
      <c r="M2053" s="3">
        <v>0.2</v>
      </c>
    </row>
    <row r="2054" spans="2:13" x14ac:dyDescent="0.25">
      <c r="B2054" t="s">
        <v>13</v>
      </c>
      <c r="C2054" s="1" t="s">
        <v>20</v>
      </c>
      <c r="D2054" s="2">
        <v>44766</v>
      </c>
      <c r="E2054" s="5" t="s">
        <v>83</v>
      </c>
      <c r="F2054" s="5" t="s">
        <v>88</v>
      </c>
      <c r="G2054" s="5" t="s">
        <v>89</v>
      </c>
      <c r="H2054" t="s">
        <v>32</v>
      </c>
      <c r="I2054" s="4">
        <v>3200</v>
      </c>
      <c r="J2054" s="5">
        <v>2</v>
      </c>
      <c r="K2054" s="4">
        <v>6400</v>
      </c>
      <c r="L2054" s="4">
        <v>1280</v>
      </c>
      <c r="M2054" s="3">
        <v>0.2</v>
      </c>
    </row>
    <row r="2055" spans="2:13" x14ac:dyDescent="0.25">
      <c r="B2055" t="s">
        <v>22</v>
      </c>
      <c r="C2055" s="1" t="s">
        <v>20</v>
      </c>
      <c r="D2055" s="2">
        <v>44773</v>
      </c>
      <c r="E2055" s="5" t="s">
        <v>83</v>
      </c>
      <c r="F2055" s="5" t="s">
        <v>88</v>
      </c>
      <c r="G2055" s="5" t="s">
        <v>89</v>
      </c>
      <c r="H2055" t="s">
        <v>25</v>
      </c>
      <c r="I2055" s="4">
        <v>300</v>
      </c>
      <c r="J2055" s="5">
        <v>1</v>
      </c>
      <c r="K2055" s="4">
        <v>300</v>
      </c>
      <c r="L2055" s="4">
        <v>45</v>
      </c>
      <c r="M2055" s="3">
        <v>0.15</v>
      </c>
    </row>
    <row r="2056" spans="2:13" x14ac:dyDescent="0.25">
      <c r="B2056" t="s">
        <v>13</v>
      </c>
      <c r="C2056" s="1" t="s">
        <v>20</v>
      </c>
      <c r="D2056" s="2">
        <v>44780</v>
      </c>
      <c r="E2056" s="5" t="s">
        <v>83</v>
      </c>
      <c r="F2056" s="5" t="s">
        <v>88</v>
      </c>
      <c r="G2056" s="5" t="s">
        <v>89</v>
      </c>
      <c r="H2056" t="s">
        <v>18</v>
      </c>
      <c r="I2056" s="4">
        <v>8902</v>
      </c>
      <c r="J2056" s="5">
        <v>8</v>
      </c>
      <c r="K2056" s="4">
        <v>71216</v>
      </c>
      <c r="L2056" s="4">
        <v>24925.599999999999</v>
      </c>
      <c r="M2056" s="3">
        <v>0.35</v>
      </c>
    </row>
    <row r="2057" spans="2:13" x14ac:dyDescent="0.25">
      <c r="B2057" t="s">
        <v>13</v>
      </c>
      <c r="C2057" s="1" t="s">
        <v>20</v>
      </c>
      <c r="D2057" s="2">
        <v>44787</v>
      </c>
      <c r="E2057" s="5" t="s">
        <v>83</v>
      </c>
      <c r="F2057" s="5" t="s">
        <v>88</v>
      </c>
      <c r="G2057" s="5" t="s">
        <v>89</v>
      </c>
      <c r="H2057" t="s">
        <v>25</v>
      </c>
      <c r="I2057" s="4">
        <v>300</v>
      </c>
      <c r="J2057" s="5">
        <v>4</v>
      </c>
      <c r="K2057" s="4">
        <v>1200</v>
      </c>
      <c r="L2057" s="4">
        <v>180</v>
      </c>
      <c r="M2057" s="3">
        <v>0.15</v>
      </c>
    </row>
    <row r="2058" spans="2:13" x14ac:dyDescent="0.25">
      <c r="B2058" t="s">
        <v>13</v>
      </c>
      <c r="C2058" s="1" t="s">
        <v>20</v>
      </c>
      <c r="D2058" s="2">
        <v>44794</v>
      </c>
      <c r="E2058" s="5" t="s">
        <v>83</v>
      </c>
      <c r="F2058" s="5" t="s">
        <v>88</v>
      </c>
      <c r="G2058" s="5" t="s">
        <v>89</v>
      </c>
      <c r="H2058" t="s">
        <v>33</v>
      </c>
      <c r="I2058" s="4">
        <v>4600</v>
      </c>
      <c r="J2058" s="5">
        <v>8</v>
      </c>
      <c r="K2058" s="4">
        <v>36800</v>
      </c>
      <c r="L2058" s="4">
        <v>9200</v>
      </c>
      <c r="M2058" s="3">
        <v>0.25</v>
      </c>
    </row>
    <row r="2059" spans="2:13" x14ac:dyDescent="0.25">
      <c r="B2059" t="s">
        <v>13</v>
      </c>
      <c r="C2059" s="1" t="s">
        <v>20</v>
      </c>
      <c r="D2059" s="2">
        <v>44801</v>
      </c>
      <c r="E2059" s="5" t="s">
        <v>83</v>
      </c>
      <c r="F2059" s="5" t="s">
        <v>88</v>
      </c>
      <c r="G2059" s="5" t="s">
        <v>89</v>
      </c>
      <c r="H2059" t="s">
        <v>31</v>
      </c>
      <c r="I2059" s="4">
        <v>5300</v>
      </c>
      <c r="J2059" s="5">
        <v>5</v>
      </c>
      <c r="K2059" s="4">
        <v>26500</v>
      </c>
      <c r="L2059" s="4">
        <v>7950</v>
      </c>
      <c r="M2059" s="3">
        <v>0.3</v>
      </c>
    </row>
    <row r="2060" spans="2:13" x14ac:dyDescent="0.25">
      <c r="B2060" t="s">
        <v>13</v>
      </c>
      <c r="C2060" s="1" t="s">
        <v>20</v>
      </c>
      <c r="D2060" s="2">
        <v>44808</v>
      </c>
      <c r="E2060" s="5" t="s">
        <v>83</v>
      </c>
      <c r="F2060" s="5" t="s">
        <v>88</v>
      </c>
      <c r="G2060" s="5" t="s">
        <v>89</v>
      </c>
      <c r="H2060" t="s">
        <v>26</v>
      </c>
      <c r="I2060" s="4">
        <v>1700</v>
      </c>
      <c r="J2060" s="5">
        <v>12</v>
      </c>
      <c r="K2060" s="4">
        <v>20400</v>
      </c>
      <c r="L2060" s="4">
        <v>10200</v>
      </c>
      <c r="M2060" s="3">
        <v>0.5</v>
      </c>
    </row>
    <row r="2061" spans="2:13" x14ac:dyDescent="0.25">
      <c r="B2061" t="s">
        <v>13</v>
      </c>
      <c r="C2061" s="1" t="s">
        <v>14</v>
      </c>
      <c r="D2061" s="2">
        <v>44815</v>
      </c>
      <c r="E2061" s="5" t="s">
        <v>83</v>
      </c>
      <c r="F2061" s="5" t="s">
        <v>88</v>
      </c>
      <c r="G2061" s="5" t="s">
        <v>89</v>
      </c>
      <c r="H2061" t="s">
        <v>26</v>
      </c>
      <c r="I2061" s="4">
        <v>1700</v>
      </c>
      <c r="J2061" s="5">
        <v>9</v>
      </c>
      <c r="K2061" s="4">
        <v>15300</v>
      </c>
      <c r="L2061" s="4">
        <v>7650</v>
      </c>
      <c r="M2061" s="3">
        <v>0.5</v>
      </c>
    </row>
    <row r="2062" spans="2:13" x14ac:dyDescent="0.25">
      <c r="B2062" t="s">
        <v>13</v>
      </c>
      <c r="C2062" s="1" t="s">
        <v>14</v>
      </c>
      <c r="D2062" s="2">
        <v>44822</v>
      </c>
      <c r="E2062" s="5" t="s">
        <v>83</v>
      </c>
      <c r="F2062" s="5" t="s">
        <v>88</v>
      </c>
      <c r="G2062" s="5" t="s">
        <v>89</v>
      </c>
      <c r="H2062" t="s">
        <v>32</v>
      </c>
      <c r="I2062" s="4">
        <v>3200</v>
      </c>
      <c r="J2062" s="5">
        <v>3</v>
      </c>
      <c r="K2062" s="4">
        <v>9600</v>
      </c>
      <c r="L2062" s="4">
        <v>1920</v>
      </c>
      <c r="M2062" s="3">
        <v>0.2</v>
      </c>
    </row>
    <row r="2063" spans="2:13" x14ac:dyDescent="0.25">
      <c r="B2063" t="s">
        <v>27</v>
      </c>
      <c r="C2063" s="1" t="s">
        <v>20</v>
      </c>
      <c r="D2063" s="2">
        <v>44829</v>
      </c>
      <c r="E2063" s="5" t="s">
        <v>83</v>
      </c>
      <c r="F2063" s="5" t="s">
        <v>88</v>
      </c>
      <c r="G2063" s="5" t="s">
        <v>89</v>
      </c>
      <c r="H2063" t="s">
        <v>35</v>
      </c>
      <c r="I2063" s="4">
        <v>4500</v>
      </c>
      <c r="J2063" s="5">
        <v>2</v>
      </c>
      <c r="K2063" s="4">
        <v>9000</v>
      </c>
      <c r="L2063" s="4">
        <v>2250</v>
      </c>
      <c r="M2063" s="3">
        <v>0.25</v>
      </c>
    </row>
    <row r="2064" spans="2:13" x14ac:dyDescent="0.25">
      <c r="B2064" t="s">
        <v>27</v>
      </c>
      <c r="C2064" s="1" t="s">
        <v>20</v>
      </c>
      <c r="D2064" s="2">
        <v>44836</v>
      </c>
      <c r="E2064" s="5" t="s">
        <v>83</v>
      </c>
      <c r="F2064" s="5" t="s">
        <v>88</v>
      </c>
      <c r="G2064" s="5" t="s">
        <v>89</v>
      </c>
      <c r="H2064" t="s">
        <v>30</v>
      </c>
      <c r="I2064" s="4">
        <v>3400</v>
      </c>
      <c r="J2064" s="5">
        <v>10</v>
      </c>
      <c r="K2064" s="4">
        <v>34000</v>
      </c>
      <c r="L2064" s="4">
        <v>11900</v>
      </c>
      <c r="M2064" s="3">
        <v>0.35</v>
      </c>
    </row>
    <row r="2065" spans="2:13" x14ac:dyDescent="0.25">
      <c r="B2065" t="s">
        <v>13</v>
      </c>
      <c r="C2065" s="1" t="s">
        <v>20</v>
      </c>
      <c r="D2065" s="2">
        <v>44843</v>
      </c>
      <c r="E2065" s="5" t="s">
        <v>83</v>
      </c>
      <c r="F2065" s="5" t="s">
        <v>88</v>
      </c>
      <c r="G2065" s="5" t="s">
        <v>89</v>
      </c>
      <c r="H2065" t="s">
        <v>21</v>
      </c>
      <c r="I2065" s="4">
        <v>1200</v>
      </c>
      <c r="J2065" s="5">
        <v>8</v>
      </c>
      <c r="K2065" s="4">
        <v>9600</v>
      </c>
      <c r="L2065" s="4">
        <v>2880</v>
      </c>
      <c r="M2065" s="3">
        <v>0.3</v>
      </c>
    </row>
    <row r="2066" spans="2:13" x14ac:dyDescent="0.25">
      <c r="B2066" t="s">
        <v>27</v>
      </c>
      <c r="C2066" s="1" t="s">
        <v>20</v>
      </c>
      <c r="D2066" s="2">
        <v>44850</v>
      </c>
      <c r="E2066" s="5" t="s">
        <v>83</v>
      </c>
      <c r="F2066" s="5" t="s">
        <v>88</v>
      </c>
      <c r="G2066" s="5" t="s">
        <v>89</v>
      </c>
      <c r="H2066" t="s">
        <v>35</v>
      </c>
      <c r="I2066" s="4">
        <v>4500</v>
      </c>
      <c r="J2066" s="5">
        <v>9</v>
      </c>
      <c r="K2066" s="4">
        <v>40500</v>
      </c>
      <c r="L2066" s="4">
        <v>10125</v>
      </c>
      <c r="M2066" s="3">
        <v>0.25</v>
      </c>
    </row>
    <row r="2067" spans="2:13" x14ac:dyDescent="0.25">
      <c r="B2067" t="s">
        <v>13</v>
      </c>
      <c r="C2067" s="1" t="s">
        <v>20</v>
      </c>
      <c r="D2067" s="2">
        <v>44857</v>
      </c>
      <c r="E2067" s="5" t="s">
        <v>83</v>
      </c>
      <c r="F2067" s="5" t="s">
        <v>88</v>
      </c>
      <c r="G2067" s="5" t="s">
        <v>89</v>
      </c>
      <c r="H2067" t="s">
        <v>26</v>
      </c>
      <c r="I2067" s="4">
        <v>1700</v>
      </c>
      <c r="J2067" s="5">
        <v>11</v>
      </c>
      <c r="K2067" s="4">
        <v>18700</v>
      </c>
      <c r="L2067" s="4">
        <v>9350</v>
      </c>
      <c r="M2067" s="3">
        <v>0.5</v>
      </c>
    </row>
    <row r="2068" spans="2:13" x14ac:dyDescent="0.25">
      <c r="B2068" t="s">
        <v>13</v>
      </c>
      <c r="C2068" s="1" t="s">
        <v>20</v>
      </c>
      <c r="D2068" s="2">
        <v>44864</v>
      </c>
      <c r="E2068" s="5" t="s">
        <v>83</v>
      </c>
      <c r="F2068" s="5" t="s">
        <v>88</v>
      </c>
      <c r="G2068" s="5" t="s">
        <v>89</v>
      </c>
      <c r="H2068" t="s">
        <v>26</v>
      </c>
      <c r="I2068" s="4">
        <v>1700</v>
      </c>
      <c r="J2068" s="5">
        <v>5</v>
      </c>
      <c r="K2068" s="4">
        <v>8500</v>
      </c>
      <c r="L2068" s="4">
        <v>4250</v>
      </c>
      <c r="M2068" s="3">
        <v>0.5</v>
      </c>
    </row>
    <row r="2069" spans="2:13" x14ac:dyDescent="0.25">
      <c r="B2069" t="s">
        <v>13</v>
      </c>
      <c r="C2069" s="1" t="s">
        <v>20</v>
      </c>
      <c r="D2069" s="2">
        <v>44871</v>
      </c>
      <c r="E2069" s="5" t="s">
        <v>83</v>
      </c>
      <c r="F2069" s="5" t="s">
        <v>88</v>
      </c>
      <c r="G2069" s="5" t="s">
        <v>89</v>
      </c>
      <c r="H2069" t="s">
        <v>35</v>
      </c>
      <c r="I2069" s="4">
        <v>4500</v>
      </c>
      <c r="J2069" s="5">
        <v>15</v>
      </c>
      <c r="K2069" s="4">
        <v>67500</v>
      </c>
      <c r="L2069" s="4">
        <v>16875</v>
      </c>
      <c r="M2069" s="3">
        <v>0.25</v>
      </c>
    </row>
    <row r="2070" spans="2:13" x14ac:dyDescent="0.25">
      <c r="B2070" t="s">
        <v>27</v>
      </c>
      <c r="C2070" s="1" t="s">
        <v>20</v>
      </c>
      <c r="D2070" s="2">
        <v>44878</v>
      </c>
      <c r="E2070" s="5" t="s">
        <v>83</v>
      </c>
      <c r="F2070" s="5" t="s">
        <v>88</v>
      </c>
      <c r="G2070" s="5" t="s">
        <v>89</v>
      </c>
      <c r="H2070" t="s">
        <v>30</v>
      </c>
      <c r="I2070" s="4">
        <v>3400</v>
      </c>
      <c r="J2070" s="5">
        <v>10</v>
      </c>
      <c r="K2070" s="4">
        <v>34000</v>
      </c>
      <c r="L2070" s="4">
        <v>11900</v>
      </c>
      <c r="M2070" s="3">
        <v>0.35</v>
      </c>
    </row>
    <row r="2071" spans="2:13" x14ac:dyDescent="0.25">
      <c r="B2071" t="s">
        <v>34</v>
      </c>
      <c r="C2071" s="1" t="s">
        <v>20</v>
      </c>
      <c r="D2071" s="2">
        <v>44885</v>
      </c>
      <c r="E2071" s="5" t="s">
        <v>83</v>
      </c>
      <c r="F2071" s="5" t="s">
        <v>88</v>
      </c>
      <c r="G2071" s="5" t="s">
        <v>89</v>
      </c>
      <c r="H2071" t="s">
        <v>31</v>
      </c>
      <c r="I2071" s="4">
        <v>5300</v>
      </c>
      <c r="J2071" s="5">
        <v>4</v>
      </c>
      <c r="K2071" s="4">
        <v>21200</v>
      </c>
      <c r="L2071" s="4">
        <v>6360</v>
      </c>
      <c r="M2071" s="3">
        <v>0.3</v>
      </c>
    </row>
    <row r="2072" spans="2:13" x14ac:dyDescent="0.25">
      <c r="B2072" t="s">
        <v>13</v>
      </c>
      <c r="C2072" s="1" t="s">
        <v>20</v>
      </c>
      <c r="D2072" s="2">
        <v>44892</v>
      </c>
      <c r="E2072" s="5" t="s">
        <v>83</v>
      </c>
      <c r="F2072" s="5" t="s">
        <v>88</v>
      </c>
      <c r="G2072" s="5" t="s">
        <v>89</v>
      </c>
      <c r="H2072" t="s">
        <v>33</v>
      </c>
      <c r="I2072" s="4">
        <v>4600</v>
      </c>
      <c r="J2072" s="5">
        <v>6</v>
      </c>
      <c r="K2072" s="4">
        <v>27600</v>
      </c>
      <c r="L2072" s="4">
        <v>6900</v>
      </c>
      <c r="M2072" s="3">
        <v>0.25</v>
      </c>
    </row>
    <row r="2073" spans="2:13" x14ac:dyDescent="0.25">
      <c r="B2073" t="s">
        <v>27</v>
      </c>
      <c r="C2073" s="1" t="s">
        <v>14</v>
      </c>
      <c r="D2073" s="2">
        <v>44899</v>
      </c>
      <c r="E2073" s="5" t="s">
        <v>83</v>
      </c>
      <c r="F2073" s="5" t="s">
        <v>88</v>
      </c>
      <c r="G2073" s="5" t="s">
        <v>89</v>
      </c>
      <c r="H2073" t="s">
        <v>30</v>
      </c>
      <c r="I2073" s="4">
        <v>3400</v>
      </c>
      <c r="J2073" s="5">
        <v>2</v>
      </c>
      <c r="K2073" s="4">
        <v>6800</v>
      </c>
      <c r="L2073" s="4">
        <v>2380</v>
      </c>
      <c r="M2073" s="3">
        <v>0.35</v>
      </c>
    </row>
    <row r="2074" spans="2:13" x14ac:dyDescent="0.25">
      <c r="B2074" t="s">
        <v>13</v>
      </c>
      <c r="C2074" s="1" t="s">
        <v>20</v>
      </c>
      <c r="D2074" s="2">
        <v>44906</v>
      </c>
      <c r="E2074" s="5" t="s">
        <v>83</v>
      </c>
      <c r="F2074" s="5" t="s">
        <v>88</v>
      </c>
      <c r="G2074" s="5" t="s">
        <v>89</v>
      </c>
      <c r="H2074" t="s">
        <v>33</v>
      </c>
      <c r="I2074" s="4">
        <v>4600</v>
      </c>
      <c r="J2074" s="5">
        <v>7</v>
      </c>
      <c r="K2074" s="4">
        <v>32200</v>
      </c>
      <c r="L2074" s="4">
        <v>8050</v>
      </c>
      <c r="M2074" s="3">
        <v>0.25</v>
      </c>
    </row>
    <row r="2075" spans="2:13" x14ac:dyDescent="0.25">
      <c r="B2075" t="s">
        <v>27</v>
      </c>
      <c r="C2075" s="1" t="s">
        <v>20</v>
      </c>
      <c r="D2075" s="2">
        <v>44913</v>
      </c>
      <c r="E2075" s="5" t="s">
        <v>83</v>
      </c>
      <c r="F2075" s="5" t="s">
        <v>88</v>
      </c>
      <c r="G2075" s="5" t="s">
        <v>89</v>
      </c>
      <c r="H2075" t="s">
        <v>31</v>
      </c>
      <c r="I2075" s="4">
        <v>5300</v>
      </c>
      <c r="J2075" s="5">
        <v>8</v>
      </c>
      <c r="K2075" s="4">
        <v>42400</v>
      </c>
      <c r="L2075" s="4">
        <v>12720</v>
      </c>
      <c r="M2075" s="3">
        <v>0.3</v>
      </c>
    </row>
    <row r="2076" spans="2:13" x14ac:dyDescent="0.25">
      <c r="B2076" t="s">
        <v>27</v>
      </c>
      <c r="C2076" s="1" t="s">
        <v>20</v>
      </c>
      <c r="D2076" s="2">
        <v>44920</v>
      </c>
      <c r="E2076" s="5" t="s">
        <v>83</v>
      </c>
      <c r="F2076" s="5" t="s">
        <v>88</v>
      </c>
      <c r="G2076" s="5" t="s">
        <v>89</v>
      </c>
      <c r="H2076" t="s">
        <v>21</v>
      </c>
      <c r="I2076" s="4">
        <v>1200</v>
      </c>
      <c r="J2076" s="5">
        <v>5</v>
      </c>
      <c r="K2076" s="4">
        <v>6000</v>
      </c>
      <c r="L2076" s="4">
        <v>1800</v>
      </c>
      <c r="M2076" s="3">
        <v>0.3</v>
      </c>
    </row>
    <row r="2077" spans="2:13" x14ac:dyDescent="0.25">
      <c r="B2077" t="s">
        <v>22</v>
      </c>
      <c r="C2077" s="1" t="s">
        <v>14</v>
      </c>
      <c r="D2077" s="2">
        <v>44927</v>
      </c>
      <c r="E2077" s="5" t="s">
        <v>83</v>
      </c>
      <c r="F2077" s="5" t="s">
        <v>88</v>
      </c>
      <c r="G2077" s="5" t="s">
        <v>89</v>
      </c>
      <c r="H2077" t="s">
        <v>23</v>
      </c>
      <c r="I2077" s="4">
        <v>5130</v>
      </c>
      <c r="J2077" s="5">
        <v>7</v>
      </c>
      <c r="K2077" s="4">
        <v>35910</v>
      </c>
      <c r="L2077" s="4">
        <v>14364</v>
      </c>
      <c r="M2077" s="3">
        <v>0.4</v>
      </c>
    </row>
    <row r="2078" spans="2:13" x14ac:dyDescent="0.25">
      <c r="B2078" t="s">
        <v>34</v>
      </c>
      <c r="C2078" s="1" t="s">
        <v>20</v>
      </c>
      <c r="D2078" s="2">
        <v>44934</v>
      </c>
      <c r="E2078" s="5" t="s">
        <v>83</v>
      </c>
      <c r="F2078" s="5" t="s">
        <v>88</v>
      </c>
      <c r="G2078" s="5" t="s">
        <v>89</v>
      </c>
      <c r="H2078" t="s">
        <v>18</v>
      </c>
      <c r="I2078" s="4">
        <v>8902</v>
      </c>
      <c r="J2078" s="5">
        <v>6</v>
      </c>
      <c r="K2078" s="4">
        <v>53412</v>
      </c>
      <c r="L2078" s="4">
        <v>18694.199999999997</v>
      </c>
      <c r="M2078" s="3">
        <v>0.35</v>
      </c>
    </row>
    <row r="2079" spans="2:13" x14ac:dyDescent="0.25">
      <c r="B2079" t="s">
        <v>13</v>
      </c>
      <c r="C2079" s="1" t="s">
        <v>20</v>
      </c>
      <c r="D2079" s="2">
        <v>44941</v>
      </c>
      <c r="E2079" s="5" t="s">
        <v>83</v>
      </c>
      <c r="F2079" s="5" t="s">
        <v>88</v>
      </c>
      <c r="G2079" s="5" t="s">
        <v>89</v>
      </c>
      <c r="H2079" t="s">
        <v>33</v>
      </c>
      <c r="I2079" s="4">
        <v>4600</v>
      </c>
      <c r="J2079" s="5">
        <v>11</v>
      </c>
      <c r="K2079" s="4">
        <v>50600</v>
      </c>
      <c r="L2079" s="4">
        <v>12650</v>
      </c>
      <c r="M2079" s="3">
        <v>0.25</v>
      </c>
    </row>
    <row r="2080" spans="2:13" x14ac:dyDescent="0.25">
      <c r="B2080" t="s">
        <v>24</v>
      </c>
      <c r="C2080" s="1" t="s">
        <v>20</v>
      </c>
      <c r="D2080" s="2">
        <v>44948</v>
      </c>
      <c r="E2080" s="5" t="s">
        <v>83</v>
      </c>
      <c r="F2080" s="5" t="s">
        <v>88</v>
      </c>
      <c r="G2080" s="5" t="s">
        <v>89</v>
      </c>
      <c r="H2080" t="s">
        <v>19</v>
      </c>
      <c r="I2080" s="4">
        <v>500</v>
      </c>
      <c r="J2080" s="5">
        <v>1</v>
      </c>
      <c r="K2080" s="4">
        <v>500</v>
      </c>
      <c r="L2080" s="4">
        <v>125</v>
      </c>
      <c r="M2080" s="3">
        <v>0.25</v>
      </c>
    </row>
    <row r="2081" spans="2:13" x14ac:dyDescent="0.25">
      <c r="B2081" t="s">
        <v>27</v>
      </c>
      <c r="C2081" s="1" t="s">
        <v>20</v>
      </c>
      <c r="D2081" s="2">
        <v>44955</v>
      </c>
      <c r="E2081" s="5" t="s">
        <v>83</v>
      </c>
      <c r="F2081" s="5" t="s">
        <v>88</v>
      </c>
      <c r="G2081" s="5" t="s">
        <v>89</v>
      </c>
      <c r="H2081" t="s">
        <v>18</v>
      </c>
      <c r="I2081" s="4">
        <v>8902</v>
      </c>
      <c r="J2081" s="5">
        <v>5</v>
      </c>
      <c r="K2081" s="4">
        <v>44510</v>
      </c>
      <c r="L2081" s="4">
        <v>15578.499999999998</v>
      </c>
      <c r="M2081" s="3">
        <v>0.35</v>
      </c>
    </row>
    <row r="2082" spans="2:13" x14ac:dyDescent="0.25">
      <c r="B2082" t="s">
        <v>13</v>
      </c>
      <c r="C2082" s="1" t="s">
        <v>14</v>
      </c>
      <c r="D2082" s="2">
        <v>44962</v>
      </c>
      <c r="E2082" s="5" t="s">
        <v>83</v>
      </c>
      <c r="F2082" s="5" t="s">
        <v>88</v>
      </c>
      <c r="G2082" s="5" t="s">
        <v>89</v>
      </c>
      <c r="H2082" t="s">
        <v>26</v>
      </c>
      <c r="I2082" s="4">
        <v>1700</v>
      </c>
      <c r="J2082" s="5">
        <v>5</v>
      </c>
      <c r="K2082" s="4">
        <v>8500</v>
      </c>
      <c r="L2082" s="4">
        <v>4250</v>
      </c>
      <c r="M2082" s="3">
        <v>0.5</v>
      </c>
    </row>
    <row r="2083" spans="2:13" x14ac:dyDescent="0.25">
      <c r="B2083" t="s">
        <v>24</v>
      </c>
      <c r="C2083" s="1" t="s">
        <v>20</v>
      </c>
      <c r="D2083" s="2">
        <v>44969</v>
      </c>
      <c r="E2083" s="5" t="s">
        <v>83</v>
      </c>
      <c r="F2083" s="5" t="s">
        <v>88</v>
      </c>
      <c r="G2083" s="5" t="s">
        <v>89</v>
      </c>
      <c r="H2083" t="s">
        <v>19</v>
      </c>
      <c r="I2083" s="4">
        <v>500</v>
      </c>
      <c r="J2083" s="5">
        <v>12</v>
      </c>
      <c r="K2083" s="4">
        <v>6000</v>
      </c>
      <c r="L2083" s="4">
        <v>1500</v>
      </c>
      <c r="M2083" s="3">
        <v>0.25</v>
      </c>
    </row>
    <row r="2084" spans="2:13" x14ac:dyDescent="0.25">
      <c r="B2084" t="s">
        <v>27</v>
      </c>
      <c r="C2084" s="1" t="s">
        <v>20</v>
      </c>
      <c r="D2084" s="2">
        <v>44976</v>
      </c>
      <c r="E2084" s="5" t="s">
        <v>83</v>
      </c>
      <c r="F2084" s="5" t="s">
        <v>88</v>
      </c>
      <c r="G2084" s="5" t="s">
        <v>89</v>
      </c>
      <c r="H2084" t="s">
        <v>35</v>
      </c>
      <c r="I2084" s="4">
        <v>4500</v>
      </c>
      <c r="J2084" s="5">
        <v>12</v>
      </c>
      <c r="K2084" s="4">
        <v>54000</v>
      </c>
      <c r="L2084" s="4">
        <v>13500</v>
      </c>
      <c r="M2084" s="3">
        <v>0.25</v>
      </c>
    </row>
    <row r="2085" spans="2:13" x14ac:dyDescent="0.25">
      <c r="B2085" t="s">
        <v>13</v>
      </c>
      <c r="C2085" s="1" t="s">
        <v>20</v>
      </c>
      <c r="D2085" s="2">
        <v>44983</v>
      </c>
      <c r="E2085" s="5" t="s">
        <v>83</v>
      </c>
      <c r="F2085" s="5" t="s">
        <v>88</v>
      </c>
      <c r="G2085" s="5" t="s">
        <v>89</v>
      </c>
      <c r="H2085" t="s">
        <v>31</v>
      </c>
      <c r="I2085" s="4">
        <v>5300</v>
      </c>
      <c r="J2085" s="5">
        <v>8</v>
      </c>
      <c r="K2085" s="4">
        <v>42400</v>
      </c>
      <c r="L2085" s="4">
        <v>12720</v>
      </c>
      <c r="M2085" s="3">
        <v>0.3</v>
      </c>
    </row>
    <row r="2086" spans="2:13" x14ac:dyDescent="0.25">
      <c r="B2086" t="s">
        <v>24</v>
      </c>
      <c r="C2086" s="1" t="s">
        <v>14</v>
      </c>
      <c r="D2086" s="2">
        <v>44990</v>
      </c>
      <c r="E2086" s="5" t="s">
        <v>83</v>
      </c>
      <c r="F2086" s="5" t="s">
        <v>88</v>
      </c>
      <c r="G2086" s="5" t="s">
        <v>89</v>
      </c>
      <c r="H2086" t="s">
        <v>25</v>
      </c>
      <c r="I2086" s="4">
        <v>300</v>
      </c>
      <c r="J2086" s="5">
        <v>8</v>
      </c>
      <c r="K2086" s="4">
        <v>2400</v>
      </c>
      <c r="L2086" s="4">
        <v>360</v>
      </c>
      <c r="M2086" s="3">
        <v>0.15</v>
      </c>
    </row>
    <row r="2087" spans="2:13" x14ac:dyDescent="0.25">
      <c r="B2087" t="s">
        <v>24</v>
      </c>
      <c r="C2087" s="1" t="s">
        <v>20</v>
      </c>
      <c r="D2087" s="2">
        <v>44997</v>
      </c>
      <c r="E2087" s="5" t="s">
        <v>83</v>
      </c>
      <c r="F2087" s="5" t="s">
        <v>88</v>
      </c>
      <c r="G2087" s="5" t="s">
        <v>89</v>
      </c>
      <c r="H2087" t="s">
        <v>32</v>
      </c>
      <c r="I2087" s="4">
        <v>3200</v>
      </c>
      <c r="J2087" s="5">
        <v>8</v>
      </c>
      <c r="K2087" s="4">
        <v>25600</v>
      </c>
      <c r="L2087" s="4">
        <v>5120</v>
      </c>
      <c r="M2087" s="3">
        <v>0.2</v>
      </c>
    </row>
    <row r="2088" spans="2:13" x14ac:dyDescent="0.25">
      <c r="B2088" t="s">
        <v>22</v>
      </c>
      <c r="C2088" s="1" t="s">
        <v>14</v>
      </c>
      <c r="D2088" s="2">
        <v>45004</v>
      </c>
      <c r="E2088" s="5" t="s">
        <v>83</v>
      </c>
      <c r="F2088" s="5" t="s">
        <v>88</v>
      </c>
      <c r="G2088" s="5" t="s">
        <v>89</v>
      </c>
      <c r="H2088" t="s">
        <v>28</v>
      </c>
      <c r="I2088" s="4">
        <v>1500</v>
      </c>
      <c r="J2088" s="5">
        <v>15</v>
      </c>
      <c r="K2088" s="4">
        <v>22500</v>
      </c>
      <c r="L2088" s="4">
        <v>9000</v>
      </c>
      <c r="M2088" s="3">
        <v>0.4</v>
      </c>
    </row>
    <row r="2089" spans="2:13" x14ac:dyDescent="0.25">
      <c r="B2089" t="s">
        <v>13</v>
      </c>
      <c r="C2089" s="1" t="s">
        <v>20</v>
      </c>
      <c r="D2089" s="2">
        <v>45011</v>
      </c>
      <c r="E2089" s="5" t="s">
        <v>83</v>
      </c>
      <c r="F2089" s="5" t="s">
        <v>88</v>
      </c>
      <c r="G2089" s="5" t="s">
        <v>89</v>
      </c>
      <c r="H2089" t="s">
        <v>25</v>
      </c>
      <c r="I2089" s="4">
        <v>300</v>
      </c>
      <c r="J2089" s="5">
        <v>12</v>
      </c>
      <c r="K2089" s="4">
        <v>3600</v>
      </c>
      <c r="L2089" s="4">
        <v>540</v>
      </c>
      <c r="M2089" s="3">
        <v>0.15</v>
      </c>
    </row>
    <row r="2090" spans="2:13" x14ac:dyDescent="0.25">
      <c r="B2090" t="s">
        <v>13</v>
      </c>
      <c r="C2090" s="1" t="s">
        <v>14</v>
      </c>
      <c r="D2090" s="2">
        <v>45018</v>
      </c>
      <c r="E2090" s="5" t="s">
        <v>83</v>
      </c>
      <c r="F2090" s="5" t="s">
        <v>88</v>
      </c>
      <c r="G2090" s="5" t="s">
        <v>89</v>
      </c>
      <c r="H2090" t="s">
        <v>33</v>
      </c>
      <c r="I2090" s="4">
        <v>4600</v>
      </c>
      <c r="J2090" s="5">
        <v>1</v>
      </c>
      <c r="K2090" s="4">
        <v>4600</v>
      </c>
      <c r="L2090" s="4">
        <v>1150</v>
      </c>
      <c r="M2090" s="3">
        <v>0.25</v>
      </c>
    </row>
    <row r="2091" spans="2:13" x14ac:dyDescent="0.25">
      <c r="B2091" t="s">
        <v>13</v>
      </c>
      <c r="C2091" s="1" t="s">
        <v>20</v>
      </c>
      <c r="D2091" s="2">
        <v>45025</v>
      </c>
      <c r="E2091" s="5" t="s">
        <v>83</v>
      </c>
      <c r="F2091" s="5" t="s">
        <v>88</v>
      </c>
      <c r="G2091" s="5" t="s">
        <v>89</v>
      </c>
      <c r="H2091" t="s">
        <v>19</v>
      </c>
      <c r="I2091" s="4">
        <v>500</v>
      </c>
      <c r="J2091" s="5">
        <v>3</v>
      </c>
      <c r="K2091" s="4">
        <v>1500</v>
      </c>
      <c r="L2091" s="4">
        <v>375</v>
      </c>
      <c r="M2091" s="3">
        <v>0.25</v>
      </c>
    </row>
    <row r="2092" spans="2:13" x14ac:dyDescent="0.25">
      <c r="B2092" t="s">
        <v>24</v>
      </c>
      <c r="C2092" s="1" t="s">
        <v>14</v>
      </c>
      <c r="D2092" s="2">
        <v>45032</v>
      </c>
      <c r="E2092" s="5" t="s">
        <v>83</v>
      </c>
      <c r="F2092" s="5" t="s">
        <v>88</v>
      </c>
      <c r="G2092" s="5" t="s">
        <v>89</v>
      </c>
      <c r="H2092" t="s">
        <v>21</v>
      </c>
      <c r="I2092" s="4">
        <v>1200</v>
      </c>
      <c r="J2092" s="5">
        <v>10</v>
      </c>
      <c r="K2092" s="4">
        <v>12000</v>
      </c>
      <c r="L2092" s="4">
        <v>3600</v>
      </c>
      <c r="M2092" s="3">
        <v>0.3</v>
      </c>
    </row>
    <row r="2093" spans="2:13" x14ac:dyDescent="0.25">
      <c r="B2093" t="s">
        <v>24</v>
      </c>
      <c r="C2093" s="1" t="s">
        <v>14</v>
      </c>
      <c r="D2093" s="2">
        <v>45039</v>
      </c>
      <c r="E2093" s="5" t="s">
        <v>83</v>
      </c>
      <c r="F2093" s="5" t="s">
        <v>88</v>
      </c>
      <c r="G2093" s="5" t="s">
        <v>89</v>
      </c>
      <c r="H2093" t="s">
        <v>28</v>
      </c>
      <c r="I2093" s="4">
        <v>1500</v>
      </c>
      <c r="J2093" s="5">
        <v>5</v>
      </c>
      <c r="K2093" s="4">
        <v>7500</v>
      </c>
      <c r="L2093" s="4">
        <v>3000</v>
      </c>
      <c r="M2093" s="3">
        <v>0.4</v>
      </c>
    </row>
    <row r="2094" spans="2:13" x14ac:dyDescent="0.25">
      <c r="B2094" t="s">
        <v>13</v>
      </c>
      <c r="C2094" s="1" t="s">
        <v>20</v>
      </c>
      <c r="D2094" s="2">
        <v>45046</v>
      </c>
      <c r="E2094" s="5" t="s">
        <v>83</v>
      </c>
      <c r="F2094" s="5" t="s">
        <v>88</v>
      </c>
      <c r="G2094" s="5" t="s">
        <v>89</v>
      </c>
      <c r="H2094" t="s">
        <v>28</v>
      </c>
      <c r="I2094" s="4">
        <v>1500</v>
      </c>
      <c r="J2094" s="5">
        <v>6</v>
      </c>
      <c r="K2094" s="4">
        <v>9000</v>
      </c>
      <c r="L2094" s="4">
        <v>3600</v>
      </c>
      <c r="M2094" s="3">
        <v>0.4</v>
      </c>
    </row>
    <row r="2095" spans="2:13" x14ac:dyDescent="0.25">
      <c r="B2095" t="s">
        <v>13</v>
      </c>
      <c r="C2095" s="1" t="s">
        <v>20</v>
      </c>
      <c r="D2095" s="2">
        <v>45053</v>
      </c>
      <c r="E2095" s="5" t="s">
        <v>83</v>
      </c>
      <c r="F2095" s="5" t="s">
        <v>88</v>
      </c>
      <c r="G2095" s="5" t="s">
        <v>89</v>
      </c>
      <c r="H2095" t="s">
        <v>32</v>
      </c>
      <c r="I2095" s="4">
        <v>3200</v>
      </c>
      <c r="J2095" s="5">
        <v>7</v>
      </c>
      <c r="K2095" s="4">
        <v>22400</v>
      </c>
      <c r="L2095" s="4">
        <v>4480</v>
      </c>
      <c r="M2095" s="3">
        <v>0.2</v>
      </c>
    </row>
    <row r="2096" spans="2:13" x14ac:dyDescent="0.25">
      <c r="B2096" t="s">
        <v>27</v>
      </c>
      <c r="C2096" s="1" t="s">
        <v>20</v>
      </c>
      <c r="D2096" s="2">
        <v>45060</v>
      </c>
      <c r="E2096" s="5" t="s">
        <v>83</v>
      </c>
      <c r="F2096" s="5" t="s">
        <v>88</v>
      </c>
      <c r="G2096" s="5" t="s">
        <v>89</v>
      </c>
      <c r="H2096" t="s">
        <v>25</v>
      </c>
      <c r="I2096" s="4">
        <v>300</v>
      </c>
      <c r="J2096" s="5">
        <v>11</v>
      </c>
      <c r="K2096" s="4">
        <v>3300</v>
      </c>
      <c r="L2096" s="4">
        <v>495</v>
      </c>
      <c r="M2096" s="3">
        <v>0.15</v>
      </c>
    </row>
    <row r="2097" spans="2:13" x14ac:dyDescent="0.25">
      <c r="B2097" t="s">
        <v>22</v>
      </c>
      <c r="C2097" s="1" t="s">
        <v>20</v>
      </c>
      <c r="D2097" s="2">
        <v>45067</v>
      </c>
      <c r="E2097" s="5" t="s">
        <v>83</v>
      </c>
      <c r="F2097" s="5" t="s">
        <v>88</v>
      </c>
      <c r="G2097" s="5" t="s">
        <v>89</v>
      </c>
      <c r="H2097" t="s">
        <v>33</v>
      </c>
      <c r="I2097" s="4">
        <v>4600</v>
      </c>
      <c r="J2097" s="5">
        <v>2</v>
      </c>
      <c r="K2097" s="4">
        <v>9200</v>
      </c>
      <c r="L2097" s="4">
        <v>2300</v>
      </c>
      <c r="M2097" s="3">
        <v>0.25</v>
      </c>
    </row>
    <row r="2098" spans="2:13" x14ac:dyDescent="0.25">
      <c r="B2098" t="s">
        <v>27</v>
      </c>
      <c r="C2098" s="1" t="s">
        <v>14</v>
      </c>
      <c r="D2098" s="2">
        <v>45074</v>
      </c>
      <c r="E2098" s="5" t="s">
        <v>83</v>
      </c>
      <c r="F2098" s="5" t="s">
        <v>88</v>
      </c>
      <c r="G2098" s="5" t="s">
        <v>89</v>
      </c>
      <c r="H2098" t="s">
        <v>35</v>
      </c>
      <c r="I2098" s="4">
        <v>4500</v>
      </c>
      <c r="J2098" s="5">
        <v>1</v>
      </c>
      <c r="K2098" s="4">
        <v>4500</v>
      </c>
      <c r="L2098" s="4">
        <v>1125</v>
      </c>
      <c r="M2098" s="3">
        <v>0.25</v>
      </c>
    </row>
    <row r="2099" spans="2:13" x14ac:dyDescent="0.25">
      <c r="B2099" t="s">
        <v>13</v>
      </c>
      <c r="C2099" s="1" t="s">
        <v>20</v>
      </c>
      <c r="D2099" s="2">
        <v>45081</v>
      </c>
      <c r="E2099" s="5" t="s">
        <v>83</v>
      </c>
      <c r="F2099" s="5" t="s">
        <v>88</v>
      </c>
      <c r="G2099" s="5" t="s">
        <v>89</v>
      </c>
      <c r="H2099" t="s">
        <v>21</v>
      </c>
      <c r="I2099" s="4">
        <v>1200</v>
      </c>
      <c r="J2099" s="5">
        <v>5</v>
      </c>
      <c r="K2099" s="4">
        <v>6000</v>
      </c>
      <c r="L2099" s="4">
        <v>1800</v>
      </c>
      <c r="M2099" s="3">
        <v>0.3</v>
      </c>
    </row>
    <row r="2100" spans="2:13" x14ac:dyDescent="0.25">
      <c r="B2100" t="s">
        <v>27</v>
      </c>
      <c r="C2100" s="1" t="s">
        <v>14</v>
      </c>
      <c r="D2100" s="2">
        <v>45088</v>
      </c>
      <c r="E2100" s="5" t="s">
        <v>83</v>
      </c>
      <c r="F2100" s="5" t="s">
        <v>88</v>
      </c>
      <c r="G2100" s="5" t="s">
        <v>89</v>
      </c>
      <c r="H2100" t="s">
        <v>18</v>
      </c>
      <c r="I2100" s="4">
        <v>8902</v>
      </c>
      <c r="J2100" s="5">
        <v>15</v>
      </c>
      <c r="K2100" s="4">
        <v>133530</v>
      </c>
      <c r="L2100" s="4">
        <v>46735.5</v>
      </c>
      <c r="M2100" s="3">
        <v>0.35</v>
      </c>
    </row>
    <row r="2101" spans="2:13" x14ac:dyDescent="0.25">
      <c r="B2101" t="s">
        <v>24</v>
      </c>
      <c r="C2101" s="1" t="s">
        <v>20</v>
      </c>
      <c r="D2101" s="2">
        <v>45095</v>
      </c>
      <c r="E2101" s="5" t="s">
        <v>83</v>
      </c>
      <c r="F2101" s="5" t="s">
        <v>88</v>
      </c>
      <c r="G2101" s="5" t="s">
        <v>89</v>
      </c>
      <c r="H2101" t="s">
        <v>33</v>
      </c>
      <c r="I2101" s="4">
        <v>4600</v>
      </c>
      <c r="J2101" s="5">
        <v>7</v>
      </c>
      <c r="K2101" s="4">
        <v>32200</v>
      </c>
      <c r="L2101" s="4">
        <v>8050</v>
      </c>
      <c r="M2101" s="3">
        <v>0.25</v>
      </c>
    </row>
    <row r="2102" spans="2:13" x14ac:dyDescent="0.25">
      <c r="B2102" t="s">
        <v>13</v>
      </c>
      <c r="C2102" s="1" t="s">
        <v>14</v>
      </c>
      <c r="D2102" s="2">
        <v>45102</v>
      </c>
      <c r="E2102" s="5" t="s">
        <v>83</v>
      </c>
      <c r="F2102" s="5" t="s">
        <v>88</v>
      </c>
      <c r="G2102" s="5" t="s">
        <v>89</v>
      </c>
      <c r="H2102" t="s">
        <v>32</v>
      </c>
      <c r="I2102" s="4">
        <v>3200</v>
      </c>
      <c r="J2102" s="5">
        <v>11</v>
      </c>
      <c r="K2102" s="4">
        <v>35200</v>
      </c>
      <c r="L2102" s="4">
        <v>7040</v>
      </c>
      <c r="M2102" s="3">
        <v>0.2</v>
      </c>
    </row>
    <row r="2103" spans="2:13" x14ac:dyDescent="0.25">
      <c r="B2103" t="s">
        <v>24</v>
      </c>
      <c r="C2103" s="1" t="s">
        <v>20</v>
      </c>
      <c r="D2103" s="2">
        <v>45109</v>
      </c>
      <c r="E2103" s="5" t="s">
        <v>83</v>
      </c>
      <c r="F2103" s="5" t="s">
        <v>88</v>
      </c>
      <c r="G2103" s="5" t="s">
        <v>89</v>
      </c>
      <c r="H2103" t="s">
        <v>32</v>
      </c>
      <c r="I2103" s="4">
        <v>3200</v>
      </c>
      <c r="J2103" s="5">
        <v>9</v>
      </c>
      <c r="K2103" s="4">
        <v>28800</v>
      </c>
      <c r="L2103" s="4">
        <v>5760</v>
      </c>
      <c r="M2103" s="3">
        <v>0.2</v>
      </c>
    </row>
    <row r="2104" spans="2:13" x14ac:dyDescent="0.25">
      <c r="B2104" t="s">
        <v>13</v>
      </c>
      <c r="C2104" s="1" t="s">
        <v>20</v>
      </c>
      <c r="D2104" s="2">
        <v>45116</v>
      </c>
      <c r="E2104" s="5" t="s">
        <v>83</v>
      </c>
      <c r="F2104" s="5" t="s">
        <v>88</v>
      </c>
      <c r="G2104" s="5" t="s">
        <v>89</v>
      </c>
      <c r="H2104" t="s">
        <v>30</v>
      </c>
      <c r="I2104" s="4">
        <v>3400</v>
      </c>
      <c r="J2104" s="5">
        <v>5</v>
      </c>
      <c r="K2104" s="4">
        <v>17000</v>
      </c>
      <c r="L2104" s="4">
        <v>5950</v>
      </c>
      <c r="M2104" s="3">
        <v>0.35</v>
      </c>
    </row>
    <row r="2105" spans="2:13" x14ac:dyDescent="0.25">
      <c r="B2105" t="s">
        <v>13</v>
      </c>
      <c r="C2105" s="1" t="s">
        <v>20</v>
      </c>
      <c r="D2105" s="2">
        <v>45123</v>
      </c>
      <c r="E2105" s="5" t="s">
        <v>83</v>
      </c>
      <c r="F2105" s="5" t="s">
        <v>88</v>
      </c>
      <c r="G2105" s="5" t="s">
        <v>89</v>
      </c>
      <c r="H2105" t="s">
        <v>33</v>
      </c>
      <c r="I2105" s="4">
        <v>4600</v>
      </c>
      <c r="J2105" s="5">
        <v>8</v>
      </c>
      <c r="K2105" s="4">
        <v>36800</v>
      </c>
      <c r="L2105" s="4">
        <v>9200</v>
      </c>
      <c r="M2105" s="3">
        <v>0.25</v>
      </c>
    </row>
    <row r="2106" spans="2:13" x14ac:dyDescent="0.25">
      <c r="B2106" t="s">
        <v>24</v>
      </c>
      <c r="C2106" s="1" t="s">
        <v>14</v>
      </c>
      <c r="D2106" s="2">
        <v>45130</v>
      </c>
      <c r="E2106" s="5" t="s">
        <v>83</v>
      </c>
      <c r="F2106" s="5" t="s">
        <v>88</v>
      </c>
      <c r="G2106" s="5" t="s">
        <v>89</v>
      </c>
      <c r="H2106" t="s">
        <v>33</v>
      </c>
      <c r="I2106" s="4">
        <v>4600</v>
      </c>
      <c r="J2106" s="5">
        <v>7</v>
      </c>
      <c r="K2106" s="4">
        <v>32200</v>
      </c>
      <c r="L2106" s="4">
        <v>8050</v>
      </c>
      <c r="M2106" s="3">
        <v>0.25</v>
      </c>
    </row>
    <row r="2107" spans="2:13" x14ac:dyDescent="0.25">
      <c r="B2107" t="s">
        <v>24</v>
      </c>
      <c r="C2107" s="1" t="s">
        <v>20</v>
      </c>
      <c r="D2107" s="2">
        <v>45137</v>
      </c>
      <c r="E2107" s="5" t="s">
        <v>83</v>
      </c>
      <c r="F2107" s="5" t="s">
        <v>88</v>
      </c>
      <c r="G2107" s="5" t="s">
        <v>89</v>
      </c>
      <c r="H2107" t="s">
        <v>18</v>
      </c>
      <c r="I2107" s="4">
        <v>8902</v>
      </c>
      <c r="J2107" s="5">
        <v>11</v>
      </c>
      <c r="K2107" s="4">
        <v>97922</v>
      </c>
      <c r="L2107" s="4">
        <v>34272.699999999997</v>
      </c>
      <c r="M2107" s="3">
        <v>0.35</v>
      </c>
    </row>
    <row r="2108" spans="2:13" x14ac:dyDescent="0.25">
      <c r="B2108" t="s">
        <v>13</v>
      </c>
      <c r="C2108" s="1" t="s">
        <v>20</v>
      </c>
      <c r="D2108" s="2">
        <v>45144</v>
      </c>
      <c r="E2108" s="5" t="s">
        <v>83</v>
      </c>
      <c r="F2108" s="5" t="s">
        <v>88</v>
      </c>
      <c r="G2108" s="5" t="s">
        <v>89</v>
      </c>
      <c r="H2108" t="s">
        <v>25</v>
      </c>
      <c r="I2108" s="4">
        <v>300</v>
      </c>
      <c r="J2108" s="5">
        <v>7</v>
      </c>
      <c r="K2108" s="4">
        <v>2100</v>
      </c>
      <c r="L2108" s="4">
        <v>315</v>
      </c>
      <c r="M2108" s="3">
        <v>0.15</v>
      </c>
    </row>
    <row r="2109" spans="2:13" x14ac:dyDescent="0.25">
      <c r="B2109" t="s">
        <v>13</v>
      </c>
      <c r="C2109" s="1" t="s">
        <v>14</v>
      </c>
      <c r="D2109" s="2">
        <v>45151</v>
      </c>
      <c r="E2109" s="5" t="s">
        <v>83</v>
      </c>
      <c r="F2109" s="5" t="s">
        <v>88</v>
      </c>
      <c r="G2109" s="5" t="s">
        <v>89</v>
      </c>
      <c r="H2109" t="s">
        <v>19</v>
      </c>
      <c r="I2109" s="4">
        <v>500</v>
      </c>
      <c r="J2109" s="5">
        <v>3</v>
      </c>
      <c r="K2109" s="4">
        <v>1500</v>
      </c>
      <c r="L2109" s="4">
        <v>375</v>
      </c>
      <c r="M2109" s="3">
        <v>0.25</v>
      </c>
    </row>
    <row r="2110" spans="2:13" x14ac:dyDescent="0.25">
      <c r="B2110" t="s">
        <v>22</v>
      </c>
      <c r="C2110" s="1" t="s">
        <v>20</v>
      </c>
      <c r="D2110" s="2">
        <v>45158</v>
      </c>
      <c r="E2110" s="5" t="s">
        <v>83</v>
      </c>
      <c r="F2110" s="5" t="s">
        <v>88</v>
      </c>
      <c r="G2110" s="5" t="s">
        <v>89</v>
      </c>
      <c r="H2110" t="s">
        <v>25</v>
      </c>
      <c r="I2110" s="4">
        <v>300</v>
      </c>
      <c r="J2110" s="5">
        <v>8</v>
      </c>
      <c r="K2110" s="4">
        <v>2400</v>
      </c>
      <c r="L2110" s="4">
        <v>360</v>
      </c>
      <c r="M2110" s="3">
        <v>0.15</v>
      </c>
    </row>
    <row r="2111" spans="2:13" x14ac:dyDescent="0.25">
      <c r="B2111" t="s">
        <v>27</v>
      </c>
      <c r="C2111" s="1" t="s">
        <v>20</v>
      </c>
      <c r="D2111" s="2">
        <v>45165</v>
      </c>
      <c r="E2111" s="5" t="s">
        <v>83</v>
      </c>
      <c r="F2111" s="5" t="s">
        <v>88</v>
      </c>
      <c r="G2111" s="5" t="s">
        <v>89</v>
      </c>
      <c r="H2111" t="s">
        <v>33</v>
      </c>
      <c r="I2111" s="4">
        <v>4600</v>
      </c>
      <c r="J2111" s="5">
        <v>2</v>
      </c>
      <c r="K2111" s="4">
        <v>9200</v>
      </c>
      <c r="L2111" s="4">
        <v>2300</v>
      </c>
      <c r="M2111" s="3">
        <v>0.25</v>
      </c>
    </row>
  </sheetData>
  <mergeCells count="1">
    <mergeCell ref="E2:M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02E35380FB0E45B0CD960263BB4887" ma:contentTypeVersion="14" ma:contentTypeDescription="Create a new document." ma:contentTypeScope="" ma:versionID="7ec392622f753b6876be555e33c373ef">
  <xsd:schema xmlns:xsd="http://www.w3.org/2001/XMLSchema" xmlns:xs="http://www.w3.org/2001/XMLSchema" xmlns:p="http://schemas.microsoft.com/office/2006/metadata/properties" xmlns:ns3="37cdbe14-897c-4f08-a463-d0e30bb08377" xmlns:ns4="244b09b2-2206-4c48-a0b7-1e4a05a5caab" targetNamespace="http://schemas.microsoft.com/office/2006/metadata/properties" ma:root="true" ma:fieldsID="afca76b0d8adfacc943e3b1a7adad174" ns3:_="" ns4:_="">
    <xsd:import namespace="37cdbe14-897c-4f08-a463-d0e30bb08377"/>
    <xsd:import namespace="244b09b2-2206-4c48-a0b7-1e4a05a5caa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be14-897c-4f08-a463-d0e30bb083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4b09b2-2206-4c48-a0b7-1e4a05a5caa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7cdbe14-897c-4f08-a463-d0e30bb08377" xsi:nil="true"/>
  </documentManagement>
</p:properties>
</file>

<file path=customXml/item6.xml>��
</file>

<file path=customXml/itemProps1.xml><?xml version="1.0" encoding="utf-8"?>
<ds:datastoreItem xmlns:ds="http://schemas.openxmlformats.org/officeDocument/2006/customXml" ds:itemID="{7F64C5EF-1D1A-4193-B24E-22FA7D09AE4C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42260198-1E4F-4BB4-8C00-503A820B4888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CE99CC1A-B98D-40A9-A11A-736BEB3F23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cdbe14-897c-4f08-a463-d0e30bb08377"/>
    <ds:schemaRef ds:uri="244b09b2-2206-4c48-a0b7-1e4a05a5ca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4D353C8-75CC-49F6-9107-C2CBADF9F2B4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4E46DC2C-E387-46B4-AF9F-AE710D56A6DD}">
  <ds:schemaRefs>
    <ds:schemaRef ds:uri="http://schemas.microsoft.com/office/2006/metadata/properties"/>
    <ds:schemaRef ds:uri="http://schemas.microsoft.com/office/infopath/2007/PartnerControls"/>
    <ds:schemaRef ds:uri="37cdbe14-897c-4f08-a463-d0e30bb08377"/>
  </ds:schemaRefs>
</ds:datastoreItem>
</file>

<file path=customXml/itemProps6.xml><?xml version="1.0" encoding="utf-8"?>
<ds:datastoreItem xmlns:ds="http://schemas.openxmlformats.org/officeDocument/2006/customXml" ds:itemID="{4FB97BE9-E7D0-4D25-9009-A190E6BED94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Dashboard</vt:lpstr>
      <vt:lpstr>Varejistas</vt:lpstr>
      <vt:lpstr>Categorias</vt:lpstr>
      <vt:lpstr>Datas</vt:lpstr>
      <vt:lpstr>Estados</vt:lpstr>
      <vt:lpstr>ExtraçãoDados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Raphael Fantin</dc:creator>
  <cp:keywords/>
  <dc:description/>
  <cp:lastModifiedBy>Lucas Gilio Ducci</cp:lastModifiedBy>
  <cp:revision/>
  <dcterms:created xsi:type="dcterms:W3CDTF">2023-02-08T12:38:23Z</dcterms:created>
  <dcterms:modified xsi:type="dcterms:W3CDTF">2023-09-21T22:43:51Z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0x0101002702E35380FB0E45B0CD960263BB4887</vt:lpwstr>
  </property>
</Properties>
</file>