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20730" windowHeight="11760"/>
  </bookViews>
  <sheets>
    <sheet name="AGROMETAL" sheetId="1" r:id="rId1"/>
  </sheets>
  <definedNames>
    <definedName name="_16_02_17">AGROMETAL!$B$37</definedName>
    <definedName name="Lambda">AGROMETAL!$B$37</definedName>
    <definedName name="Lambda1">AGROMETAL!$E$6</definedName>
    <definedName name="Lambda2">AGROMETAL!$D$14</definedName>
    <definedName name="N">AGROMETAL!$B$35</definedName>
    <definedName name="NM">AGROMETAL!$E$2</definedName>
    <definedName name="NMM">AGROMETAL!$D$8</definedName>
    <definedName name="Serie">AGROMETAL!$B$2:$B$501</definedName>
  </definedNames>
  <calcPr calcId="145621"/>
</workbook>
</file>

<file path=xl/calcChain.xml><?xml version="1.0" encoding="utf-8"?>
<calcChain xmlns="http://schemas.openxmlformats.org/spreadsheetml/2006/main">
  <c r="X11" i="1" l="1"/>
  <c r="R46" i="1"/>
  <c r="R21" i="1" l="1"/>
  <c r="R20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6" i="1"/>
  <c r="L5" i="1"/>
  <c r="L4" i="1"/>
  <c r="K5" i="1"/>
  <c r="L35" i="1" s="1"/>
  <c r="K6" i="1"/>
  <c r="L36" i="1" s="1"/>
  <c r="K7" i="1"/>
  <c r="L37" i="1" s="1"/>
  <c r="K8" i="1"/>
  <c r="L38" i="1" s="1"/>
  <c r="K9" i="1"/>
  <c r="L39" i="1" s="1"/>
  <c r="K10" i="1"/>
  <c r="L40" i="1" s="1"/>
  <c r="K11" i="1"/>
  <c r="L41" i="1" s="1"/>
  <c r="K12" i="1"/>
  <c r="L42" i="1" s="1"/>
  <c r="K13" i="1"/>
  <c r="L43" i="1" s="1"/>
  <c r="K14" i="1"/>
  <c r="L44" i="1" s="1"/>
  <c r="K15" i="1"/>
  <c r="L45" i="1" s="1"/>
  <c r="K16" i="1"/>
  <c r="L46" i="1" s="1"/>
  <c r="K17" i="1"/>
  <c r="L47" i="1" s="1"/>
  <c r="K18" i="1"/>
  <c r="L48" i="1" s="1"/>
  <c r="K19" i="1"/>
  <c r="L49" i="1" s="1"/>
  <c r="K20" i="1"/>
  <c r="L50" i="1" s="1"/>
  <c r="K21" i="1"/>
  <c r="L51" i="1" s="1"/>
  <c r="K22" i="1"/>
  <c r="L52" i="1" s="1"/>
  <c r="K4" i="1"/>
  <c r="K23" i="1" l="1"/>
  <c r="L53" i="1" s="1"/>
  <c r="L34" i="1"/>
  <c r="L23" i="1"/>
  <c r="L24" i="1" s="1"/>
  <c r="K2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3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S21" i="1" s="1"/>
  <c r="M4" i="1"/>
  <c r="I34" i="1" a="1"/>
  <c r="I35" i="1" s="1"/>
  <c r="H36" i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35" i="1"/>
  <c r="G36" i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35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4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5" i="1"/>
  <c r="D23" i="1"/>
  <c r="D20" i="1"/>
  <c r="B522" i="1"/>
  <c r="D11" i="1"/>
  <c r="D14" i="1" s="1"/>
  <c r="S20" i="1" l="1"/>
  <c r="K54" i="1"/>
  <c r="L54" i="1"/>
  <c r="M24" i="1"/>
  <c r="I52" i="1"/>
  <c r="I50" i="1"/>
  <c r="I48" i="1"/>
  <c r="I46" i="1"/>
  <c r="I44" i="1"/>
  <c r="I42" i="1"/>
  <c r="I40" i="1"/>
  <c r="I38" i="1"/>
  <c r="I36" i="1"/>
  <c r="I34" i="1"/>
  <c r="I53" i="1"/>
  <c r="I51" i="1"/>
  <c r="I49" i="1"/>
  <c r="I47" i="1"/>
  <c r="I45" i="1"/>
  <c r="I43" i="1"/>
  <c r="I41" i="1"/>
  <c r="I39" i="1"/>
  <c r="I37" i="1"/>
  <c r="J4" i="1" a="1"/>
  <c r="J5" i="1" s="1"/>
  <c r="J9" i="1" l="1"/>
  <c r="J13" i="1"/>
  <c r="J17" i="1"/>
  <c r="J21" i="1"/>
  <c r="J4" i="1"/>
  <c r="J8" i="1"/>
  <c r="J12" i="1"/>
  <c r="J16" i="1"/>
  <c r="J20" i="1"/>
  <c r="J7" i="1"/>
  <c r="J11" i="1"/>
  <c r="J15" i="1"/>
  <c r="J19" i="1"/>
  <c r="J23" i="1"/>
  <c r="J6" i="1"/>
  <c r="J10" i="1"/>
  <c r="J14" i="1"/>
  <c r="J18" i="1"/>
  <c r="J22" i="1"/>
  <c r="G34" i="1"/>
  <c r="P4" i="1"/>
  <c r="Q4" i="1" l="1"/>
  <c r="I4" i="1"/>
  <c r="P5" i="1" l="1"/>
  <c r="Q5" i="1" l="1"/>
  <c r="I5" i="1"/>
  <c r="M34" i="1" l="1"/>
  <c r="I54" i="1"/>
  <c r="I6" i="1"/>
  <c r="P6" i="1"/>
  <c r="M35" i="1" l="1"/>
  <c r="J35" i="1"/>
  <c r="S5" i="1"/>
  <c r="Q6" i="1"/>
  <c r="M36" i="1" l="1"/>
  <c r="P7" i="1"/>
  <c r="Q7" i="1" l="1"/>
  <c r="M37" i="1"/>
  <c r="J36" i="1"/>
  <c r="S6" i="1"/>
  <c r="I7" i="1"/>
  <c r="P8" i="1" l="1"/>
  <c r="I8" i="1"/>
  <c r="M38" i="1"/>
  <c r="J37" i="1" l="1"/>
  <c r="S7" i="1"/>
  <c r="M39" i="1"/>
  <c r="Q8" i="1"/>
  <c r="I9" i="1" l="1"/>
  <c r="P9" i="1"/>
  <c r="M40" i="1"/>
  <c r="M41" i="1" l="1"/>
  <c r="J38" i="1"/>
  <c r="S8" i="1"/>
  <c r="Q9" i="1"/>
  <c r="P10" i="1" l="1"/>
  <c r="I10" i="1"/>
  <c r="M42" i="1"/>
  <c r="M43" i="1" l="1"/>
  <c r="Q10" i="1"/>
  <c r="J39" i="1"/>
  <c r="S9" i="1"/>
  <c r="P11" i="1" l="1"/>
  <c r="M44" i="1"/>
  <c r="J40" i="1" l="1"/>
  <c r="S10" i="1"/>
  <c r="Q11" i="1"/>
  <c r="M45" i="1"/>
  <c r="I11" i="1"/>
  <c r="M46" i="1" l="1"/>
  <c r="I12" i="1"/>
  <c r="P12" i="1"/>
  <c r="J41" i="1" l="1"/>
  <c r="S11" i="1"/>
  <c r="M47" i="1"/>
  <c r="Q12" i="1"/>
  <c r="I13" i="1" l="1"/>
  <c r="P13" i="1"/>
  <c r="M48" i="1"/>
  <c r="M49" i="1" l="1"/>
  <c r="J42" i="1"/>
  <c r="S12" i="1"/>
  <c r="Q13" i="1"/>
  <c r="P14" i="1" l="1"/>
  <c r="M50" i="1"/>
  <c r="J43" i="1" l="1"/>
  <c r="S13" i="1"/>
  <c r="M51" i="1"/>
  <c r="Q14" i="1"/>
  <c r="I14" i="1"/>
  <c r="M52" i="1" l="1"/>
  <c r="I15" i="1"/>
  <c r="P15" i="1"/>
  <c r="Q15" i="1" l="1"/>
  <c r="J44" i="1"/>
  <c r="S14" i="1"/>
  <c r="M53" i="1"/>
  <c r="I16" i="1" l="1"/>
  <c r="P16" i="1"/>
  <c r="J45" i="1" l="1"/>
  <c r="S15" i="1"/>
  <c r="Q16" i="1"/>
  <c r="I17" i="1" l="1"/>
  <c r="P17" i="1"/>
  <c r="J46" i="1" l="1"/>
  <c r="S16" i="1"/>
  <c r="Q17" i="1"/>
  <c r="I18" i="1" l="1"/>
  <c r="P18" i="1"/>
  <c r="J47" i="1" l="1"/>
  <c r="S17" i="1"/>
  <c r="Q18" i="1"/>
  <c r="I19" i="1" l="1"/>
  <c r="P19" i="1"/>
  <c r="J48" i="1" l="1"/>
  <c r="S18" i="1"/>
  <c r="Q19" i="1"/>
  <c r="I20" i="1" l="1"/>
  <c r="P20" i="1"/>
  <c r="J49" i="1" l="1"/>
  <c r="S19" i="1"/>
  <c r="I21" i="1" l="1"/>
  <c r="J50" i="1" l="1"/>
  <c r="J51" i="1" l="1"/>
  <c r="I22" i="1"/>
  <c r="I23" i="1" l="1"/>
  <c r="J52" i="1" l="1"/>
  <c r="R5" i="1" l="1"/>
  <c r="T5" i="1" s="1"/>
  <c r="R6" i="1"/>
  <c r="T6" i="1" s="1"/>
  <c r="R8" i="1"/>
  <c r="T8" i="1" s="1"/>
  <c r="R15" i="1"/>
  <c r="T15" i="1" s="1"/>
  <c r="R17" i="1"/>
  <c r="T17" i="1" s="1"/>
  <c r="R18" i="1"/>
  <c r="T18" i="1" s="1"/>
  <c r="R11" i="1"/>
  <c r="T11" i="1" s="1"/>
  <c r="R13" i="1"/>
  <c r="T13" i="1" s="1"/>
  <c r="T20" i="1"/>
  <c r="R10" i="1"/>
  <c r="T10" i="1" s="1"/>
  <c r="R12" i="1"/>
  <c r="T12" i="1" s="1"/>
  <c r="R19" i="1"/>
  <c r="T19" i="1" s="1"/>
  <c r="R14" i="1"/>
  <c r="T14" i="1" s="1"/>
  <c r="R16" i="1"/>
  <c r="T16" i="1" s="1"/>
  <c r="R7" i="1"/>
  <c r="T7" i="1" s="1"/>
  <c r="R9" i="1"/>
  <c r="T9" i="1" s="1"/>
  <c r="J24" i="1" l="1"/>
  <c r="R4" i="1"/>
  <c r="R22" i="1" s="1"/>
  <c r="J53" i="1"/>
  <c r="T21" i="1" l="1"/>
  <c r="J34" i="1"/>
  <c r="S4" i="1"/>
  <c r="T4" i="1" l="1"/>
  <c r="T22" i="1" s="1"/>
  <c r="S22" i="1"/>
  <c r="J54" i="1"/>
  <c r="N34" i="1"/>
  <c r="N35" i="1" l="1"/>
  <c r="O34" i="1"/>
  <c r="N36" i="1" l="1"/>
  <c r="O35" i="1"/>
  <c r="N37" i="1" l="1"/>
  <c r="O36" i="1"/>
  <c r="N38" i="1" l="1"/>
  <c r="O37" i="1"/>
  <c r="N39" i="1" l="1"/>
  <c r="O38" i="1"/>
  <c r="N40" i="1" l="1"/>
  <c r="O39" i="1"/>
  <c r="N41" i="1" l="1"/>
  <c r="O40" i="1"/>
  <c r="N42" i="1" l="1"/>
  <c r="O41" i="1"/>
  <c r="O42" i="1" l="1"/>
  <c r="N43" i="1"/>
  <c r="N44" i="1" l="1"/>
  <c r="O43" i="1"/>
  <c r="O44" i="1" l="1"/>
  <c r="N45" i="1"/>
  <c r="N46" i="1" l="1"/>
  <c r="O45" i="1"/>
  <c r="N47" i="1" l="1"/>
  <c r="O46" i="1"/>
  <c r="N48" i="1" l="1"/>
  <c r="O47" i="1"/>
  <c r="N49" i="1" l="1"/>
  <c r="O48" i="1"/>
  <c r="O49" i="1" l="1"/>
  <c r="N50" i="1"/>
  <c r="N51" i="1" l="1"/>
  <c r="O50" i="1"/>
  <c r="O51" i="1" l="1"/>
  <c r="N52" i="1"/>
  <c r="N53" i="1" l="1"/>
  <c r="O53" i="1" s="1"/>
  <c r="O52" i="1"/>
  <c r="O54" i="1" l="1"/>
</calcChain>
</file>

<file path=xl/sharedStrings.xml><?xml version="1.0" encoding="utf-8"?>
<sst xmlns="http://schemas.openxmlformats.org/spreadsheetml/2006/main" count="64" uniqueCount="49">
  <si>
    <t>Date</t>
  </si>
  <si>
    <t>Adj Close</t>
  </si>
  <si>
    <t>Media</t>
  </si>
  <si>
    <t>Lambda</t>
  </si>
  <si>
    <t>Desde</t>
  </si>
  <si>
    <t>Hasta</t>
  </si>
  <si>
    <t>Marca Clase</t>
  </si>
  <si>
    <t>fo</t>
  </si>
  <si>
    <t>P() c/mc</t>
  </si>
  <si>
    <t>P() c/Pac</t>
  </si>
  <si>
    <t>fe</t>
  </si>
  <si>
    <t>c</t>
  </si>
  <si>
    <t>Po()</t>
  </si>
  <si>
    <t>Pe()</t>
  </si>
  <si>
    <t>Po() AC</t>
  </si>
  <si>
    <t>Pe() AC</t>
  </si>
  <si>
    <t>|Po(AC)-Pe(AC)|</t>
  </si>
  <si>
    <t>MAX</t>
  </si>
  <si>
    <t>v</t>
  </si>
  <si>
    <t>Acepta</t>
  </si>
  <si>
    <t>Muestra</t>
  </si>
  <si>
    <t>Cant. Intervalos</t>
  </si>
  <si>
    <t>Máximo</t>
  </si>
  <si>
    <t>Mínimo</t>
  </si>
  <si>
    <t>Nivel Confianza</t>
  </si>
  <si>
    <t>Valor observado</t>
  </si>
  <si>
    <t>Valor esperado</t>
  </si>
  <si>
    <t>No</t>
  </si>
  <si>
    <t>Ho: Los datos se distribuyen de manera exponencial</t>
  </si>
  <si>
    <t>2-4</t>
  </si>
  <si>
    <t>4-6</t>
  </si>
  <si>
    <t>6-8</t>
  </si>
  <si>
    <t>8-10</t>
  </si>
  <si>
    <t>10-12</t>
  </si>
  <si>
    <t>12-14</t>
  </si>
  <si>
    <t>14-16</t>
  </si>
  <si>
    <t>16-18</t>
  </si>
  <si>
    <t>18-20</t>
  </si>
  <si>
    <t>20-22</t>
  </si>
  <si>
    <t>22-24</t>
  </si>
  <si>
    <t>24-26</t>
  </si>
  <si>
    <t>26-28</t>
  </si>
  <si>
    <t>28-30</t>
  </si>
  <si>
    <t>30-32</t>
  </si>
  <si>
    <t>32-34</t>
  </si>
  <si>
    <t>34-36</t>
  </si>
  <si>
    <t>36-38</t>
  </si>
  <si>
    <t>38-40</t>
  </si>
  <si>
    <t>40-42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</si>
</sst>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h:m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0" fontId="0" fillId="0" borderId="0" xfId="0" applyFont="1" applyAlignment="1">
      <alignment horizontal="right"/>
    </xf>
    <xf numFmtId="165" fontId="0" fillId="0" borderId="0" xfId="0" applyNumberFormat="1"/>
    <xf numFmtId="20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2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6" fillId="34" borderId="12" xfId="0" applyFont="1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9" fillId="36" borderId="18" xfId="0" applyFont="1" applyFill="1" applyBorder="1" applyAlignment="1">
      <alignment horizontal="center"/>
    </xf>
    <xf numFmtId="14" fontId="0" fillId="36" borderId="18" xfId="0" applyNumberFormat="1" applyFill="1" applyBorder="1" applyAlignment="1">
      <alignment horizontal="center"/>
    </xf>
    <xf numFmtId="0" fontId="0" fillId="36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18" fillId="0" borderId="18" xfId="0" applyFont="1" applyBorder="1" applyAlignment="1">
      <alignment horizontal="center"/>
    </xf>
    <xf numFmtId="165" fontId="18" fillId="0" borderId="18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5" fontId="0" fillId="0" borderId="0" xfId="0" applyNumberFormat="1" applyBorder="1"/>
    <xf numFmtId="1" fontId="0" fillId="0" borderId="18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" fontId="0" fillId="0" borderId="18" xfId="0" applyNumberFormat="1" applyBorder="1"/>
    <xf numFmtId="164" fontId="0" fillId="33" borderId="18" xfId="0" applyNumberFormat="1" applyFill="1" applyBorder="1"/>
    <xf numFmtId="165" fontId="0" fillId="0" borderId="18" xfId="0" applyNumberFormat="1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2" xfId="0" applyBorder="1"/>
    <xf numFmtId="165" fontId="0" fillId="0" borderId="22" xfId="0" applyNumberFormat="1" applyBorder="1"/>
    <xf numFmtId="0" fontId="0" fillId="0" borderId="23" xfId="0" applyBorder="1"/>
    <xf numFmtId="165" fontId="0" fillId="0" borderId="0" xfId="0" applyNumberFormat="1" applyBorder="1" applyAlignment="1">
      <alignment horizontal="center"/>
    </xf>
    <xf numFmtId="0" fontId="0" fillId="0" borderId="24" xfId="0" applyBorder="1"/>
    <xf numFmtId="0" fontId="0" fillId="0" borderId="25" xfId="0" applyBorder="1"/>
    <xf numFmtId="165" fontId="0" fillId="0" borderId="25" xfId="0" applyNumberFormat="1" applyBorder="1"/>
    <xf numFmtId="0" fontId="0" fillId="0" borderId="26" xfId="0" applyBorder="1"/>
    <xf numFmtId="164" fontId="0" fillId="0" borderId="27" xfId="0" applyNumberFormat="1" applyBorder="1" applyAlignment="1">
      <alignment horizontal="center"/>
    </xf>
    <xf numFmtId="164" fontId="0" fillId="33" borderId="28" xfId="0" applyNumberFormat="1" applyFill="1" applyBorder="1"/>
    <xf numFmtId="0" fontId="0" fillId="33" borderId="29" xfId="0" applyFill="1" applyBorder="1"/>
    <xf numFmtId="164" fontId="0" fillId="0" borderId="18" xfId="0" applyNumberFormat="1" applyBorder="1"/>
    <xf numFmtId="0" fontId="0" fillId="0" borderId="14" xfId="0" applyBorder="1" applyAlignment="1">
      <alignment horizontal="right"/>
    </xf>
    <xf numFmtId="20" fontId="0" fillId="0" borderId="15" xfId="0" applyNumberForma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18" fillId="35" borderId="30" xfId="0" applyFont="1" applyFill="1" applyBorder="1" applyAlignment="1">
      <alignment horizontal="center" vertical="center"/>
    </xf>
    <xf numFmtId="0" fontId="18" fillId="35" borderId="31" xfId="0" applyFont="1" applyFill="1" applyBorder="1" applyAlignment="1">
      <alignment horizontal="center" vertical="center"/>
    </xf>
    <xf numFmtId="165" fontId="0" fillId="0" borderId="18" xfId="0" applyNumberFormat="1" applyBorder="1"/>
    <xf numFmtId="0" fontId="0" fillId="34" borderId="18" xfId="0" applyFill="1" applyBorder="1"/>
    <xf numFmtId="0" fontId="0" fillId="34" borderId="18" xfId="0" applyFill="1" applyBorder="1" applyAlignment="1">
      <alignment horizontal="center"/>
    </xf>
    <xf numFmtId="16" fontId="0" fillId="0" borderId="0" xfId="0" applyNumberFormat="1" applyBorder="1"/>
    <xf numFmtId="0" fontId="0" fillId="0" borderId="0" xfId="0" applyNumberFormat="1"/>
    <xf numFmtId="49" fontId="0" fillId="0" borderId="0" xfId="0" applyNumberFormat="1" applyBorder="1"/>
    <xf numFmtId="0" fontId="18" fillId="0" borderId="2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200FF"/>
      <color rgb="FF02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Histograma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AGROMETAL!$BM$4:$BM$23</c:f>
              <c:strCache>
                <c:ptCount val="20"/>
                <c:pt idx="0">
                  <c:v>2-4</c:v>
                </c:pt>
                <c:pt idx="1">
                  <c:v>4-6</c:v>
                </c:pt>
                <c:pt idx="2">
                  <c:v>6-8</c:v>
                </c:pt>
                <c:pt idx="3">
                  <c:v>8-10</c:v>
                </c:pt>
                <c:pt idx="4">
                  <c:v>10-12</c:v>
                </c:pt>
                <c:pt idx="5">
                  <c:v>12-14</c:v>
                </c:pt>
                <c:pt idx="6">
                  <c:v>14-16</c:v>
                </c:pt>
                <c:pt idx="7">
                  <c:v>16-18</c:v>
                </c:pt>
                <c:pt idx="8">
                  <c:v>18-20</c:v>
                </c:pt>
                <c:pt idx="9">
                  <c:v>20-22</c:v>
                </c:pt>
                <c:pt idx="10">
                  <c:v>22-24</c:v>
                </c:pt>
                <c:pt idx="11">
                  <c:v>24-26</c:v>
                </c:pt>
                <c:pt idx="12">
                  <c:v>26-28</c:v>
                </c:pt>
                <c:pt idx="13">
                  <c:v>28-30</c:v>
                </c:pt>
                <c:pt idx="14">
                  <c:v>30-32</c:v>
                </c:pt>
                <c:pt idx="15">
                  <c:v>32-34</c:v>
                </c:pt>
                <c:pt idx="16">
                  <c:v>34-36</c:v>
                </c:pt>
                <c:pt idx="17">
                  <c:v>36-38</c:v>
                </c:pt>
                <c:pt idx="18">
                  <c:v>38-40</c:v>
                </c:pt>
                <c:pt idx="19">
                  <c:v>40-42</c:v>
                </c:pt>
              </c:strCache>
            </c:strRef>
          </c:cat>
          <c:val>
            <c:numRef>
              <c:f>AGROMETAL!$I$34:$I$53</c:f>
              <c:numCache>
                <c:formatCode>General</c:formatCode>
                <c:ptCount val="20"/>
                <c:pt idx="0">
                  <c:v>152</c:v>
                </c:pt>
                <c:pt idx="1">
                  <c:v>20</c:v>
                </c:pt>
                <c:pt idx="2">
                  <c:v>121</c:v>
                </c:pt>
                <c:pt idx="3">
                  <c:v>27</c:v>
                </c:pt>
                <c:pt idx="4">
                  <c:v>6</c:v>
                </c:pt>
                <c:pt idx="5">
                  <c:v>3</c:v>
                </c:pt>
                <c:pt idx="6">
                  <c:v>6</c:v>
                </c:pt>
                <c:pt idx="7">
                  <c:v>34</c:v>
                </c:pt>
                <c:pt idx="8">
                  <c:v>16</c:v>
                </c:pt>
                <c:pt idx="9">
                  <c:v>27</c:v>
                </c:pt>
                <c:pt idx="10">
                  <c:v>19</c:v>
                </c:pt>
                <c:pt idx="11">
                  <c:v>15</c:v>
                </c:pt>
                <c:pt idx="12">
                  <c:v>24</c:v>
                </c:pt>
                <c:pt idx="13">
                  <c:v>10</c:v>
                </c:pt>
                <c:pt idx="14">
                  <c:v>6</c:v>
                </c:pt>
                <c:pt idx="15">
                  <c:v>8</c:v>
                </c:pt>
                <c:pt idx="16">
                  <c:v>3</c:v>
                </c:pt>
                <c:pt idx="17">
                  <c:v>9</c:v>
                </c:pt>
                <c:pt idx="18">
                  <c:v>13</c:v>
                </c:pt>
                <c:pt idx="1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B74-4CC9-A0DA-C58507F31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8262400"/>
        <c:axId val="268959104"/>
      </c:barChart>
      <c:catAx>
        <c:axId val="26826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68959104"/>
        <c:crosses val="autoZero"/>
        <c:auto val="1"/>
        <c:lblAlgn val="ctr"/>
        <c:lblOffset val="100"/>
        <c:noMultiLvlLbl val="0"/>
      </c:catAx>
      <c:valAx>
        <c:axId val="2689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6826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</xdr:row>
      <xdr:rowOff>19050</xdr:rowOff>
    </xdr:from>
    <xdr:to>
      <xdr:col>38</xdr:col>
      <xdr:colOff>123825</xdr:colOff>
      <xdr:row>21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="" xmlns:a16="http://schemas.microsoft.com/office/drawing/2014/main" id="{A78ACFC4-D770-40A2-A2DC-65307983E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M522"/>
  <sheetViews>
    <sheetView tabSelected="1" topLeftCell="P1" zoomScaleNormal="100" workbookViewId="0">
      <selection activeCell="AC1" sqref="AC1"/>
    </sheetView>
  </sheetViews>
  <sheetFormatPr baseColWidth="10" defaultRowHeight="15" x14ac:dyDescent="0.25"/>
  <cols>
    <col min="1" max="1" width="13" customWidth="1"/>
    <col min="2" max="2" width="12.85546875" customWidth="1"/>
    <col min="4" max="4" width="14.5703125" customWidth="1"/>
    <col min="5" max="5" width="3.85546875" customWidth="1"/>
    <col min="6" max="6" width="3.28515625" customWidth="1"/>
    <col min="8" max="8" width="11.42578125" style="2" customWidth="1"/>
    <col min="10" max="10" width="11.42578125" style="2"/>
    <col min="15" max="15" width="15.42578125" customWidth="1"/>
    <col min="16" max="16" width="11" customWidth="1"/>
    <col min="17" max="17" width="15.85546875" customWidth="1"/>
    <col min="23" max="23" width="16" customWidth="1"/>
    <col min="24" max="24" width="11.42578125" customWidth="1"/>
  </cols>
  <sheetData>
    <row r="1" spans="1:65" ht="21" x14ac:dyDescent="0.35">
      <c r="A1" s="15" t="s">
        <v>0</v>
      </c>
      <c r="B1" s="15" t="s">
        <v>1</v>
      </c>
      <c r="F1" s="33"/>
      <c r="G1" s="58"/>
      <c r="H1" s="58"/>
      <c r="I1" s="34"/>
      <c r="J1" s="35"/>
      <c r="K1" s="36"/>
      <c r="L1" s="35"/>
      <c r="M1" s="36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7"/>
    </row>
    <row r="2" spans="1:65" x14ac:dyDescent="0.25">
      <c r="A2" s="16">
        <v>42832</v>
      </c>
      <c r="B2" s="17">
        <v>39</v>
      </c>
      <c r="F2" s="9"/>
      <c r="G2" s="22" t="s">
        <v>4</v>
      </c>
      <c r="H2" s="22" t="s">
        <v>5</v>
      </c>
      <c r="I2" s="22" t="s">
        <v>6</v>
      </c>
      <c r="J2" s="22" t="s">
        <v>7</v>
      </c>
      <c r="K2" s="23" t="s">
        <v>8</v>
      </c>
      <c r="L2" s="22" t="s">
        <v>9</v>
      </c>
      <c r="M2" s="23" t="s">
        <v>10</v>
      </c>
      <c r="N2" s="26"/>
      <c r="O2" s="26"/>
      <c r="P2" s="22" t="s">
        <v>4</v>
      </c>
      <c r="Q2" s="22" t="s">
        <v>5</v>
      </c>
      <c r="R2" s="22" t="s">
        <v>7</v>
      </c>
      <c r="S2" s="22" t="s">
        <v>10</v>
      </c>
      <c r="T2" s="22" t="s">
        <v>11</v>
      </c>
      <c r="U2" s="26"/>
      <c r="V2" s="26"/>
      <c r="W2" s="26"/>
      <c r="X2" s="26"/>
      <c r="Y2" s="26"/>
      <c r="Z2" s="10"/>
    </row>
    <row r="3" spans="1:65" x14ac:dyDescent="0.25">
      <c r="A3" s="16">
        <v>42831</v>
      </c>
      <c r="B3" s="17">
        <v>39.1</v>
      </c>
      <c r="F3" s="9"/>
      <c r="G3" s="24"/>
      <c r="H3" s="24"/>
      <c r="I3" s="24"/>
      <c r="J3" s="20"/>
      <c r="K3" s="32"/>
      <c r="L3" s="20"/>
      <c r="M3" s="32"/>
      <c r="N3" s="26"/>
      <c r="O3" s="26"/>
      <c r="P3" s="20"/>
      <c r="Q3" s="20"/>
      <c r="R3" s="20"/>
      <c r="S3" s="20"/>
      <c r="T3" s="20"/>
      <c r="U3" s="26"/>
      <c r="V3" s="26"/>
      <c r="W3" s="26"/>
      <c r="X3" s="26"/>
      <c r="Y3" s="26"/>
      <c r="Z3" s="10"/>
    </row>
    <row r="4" spans="1:65" x14ac:dyDescent="0.25">
      <c r="A4" s="16">
        <v>42830</v>
      </c>
      <c r="B4" s="17">
        <v>39.799999999999997</v>
      </c>
      <c r="C4" s="56"/>
      <c r="F4" s="9"/>
      <c r="G4" s="24">
        <v>2</v>
      </c>
      <c r="H4" s="24">
        <f>4</f>
        <v>4</v>
      </c>
      <c r="I4" s="24">
        <f>(G4+H4)/2</f>
        <v>3</v>
      </c>
      <c r="J4" s="20">
        <f t="array" ref="J4:J23">FREQUENCY(B2:B520,H4:H23)</f>
        <v>152</v>
      </c>
      <c r="K4" s="32">
        <f t="shared" ref="K4:K22" si="0">(Lambda2*EXP(-Lambda2*I4))*(H4-G4)</f>
        <v>0.12760571060002149</v>
      </c>
      <c r="L4" s="32">
        <f t="shared" ref="L4:L22" si="1">(1-EXP(-Lambda2*H4))-(1-EXP(-Lambda2*G4))</f>
        <v>0.12774690825181456</v>
      </c>
      <c r="M4" s="32">
        <f t="shared" ref="M4:M23" si="2">L4*NMM</f>
        <v>66.300645382691755</v>
      </c>
      <c r="O4" s="55"/>
      <c r="P4" s="20">
        <f>G4</f>
        <v>2</v>
      </c>
      <c r="Q4" s="20">
        <f>H4</f>
        <v>4</v>
      </c>
      <c r="R4" s="28">
        <f>J4</f>
        <v>152</v>
      </c>
      <c r="S4" s="32">
        <f>SUM(M4)</f>
        <v>66.300645382691755</v>
      </c>
      <c r="T4" s="29">
        <f>((S4-R4)^2)/S4</f>
        <v>110.77387466488302</v>
      </c>
      <c r="U4" s="26"/>
      <c r="V4" s="26"/>
      <c r="W4" s="26"/>
      <c r="X4" s="26"/>
      <c r="Y4" s="26"/>
      <c r="Z4" s="10"/>
      <c r="BM4" s="57" t="s">
        <v>29</v>
      </c>
    </row>
    <row r="5" spans="1:65" x14ac:dyDescent="0.25">
      <c r="A5" s="16">
        <v>42829</v>
      </c>
      <c r="B5" s="17">
        <v>39.25</v>
      </c>
      <c r="F5" s="9"/>
      <c r="G5" s="24">
        <f>G4+2</f>
        <v>4</v>
      </c>
      <c r="H5" s="24">
        <f>H4+2</f>
        <v>6</v>
      </c>
      <c r="I5" s="24">
        <f t="shared" ref="I5:I23" si="3">(G5+H5)/2</f>
        <v>5</v>
      </c>
      <c r="J5" s="20">
        <v>20</v>
      </c>
      <c r="K5" s="32">
        <f t="shared" si="0"/>
        <v>0.10841982144559331</v>
      </c>
      <c r="L5" s="32">
        <f t="shared" si="1"/>
        <v>0.10853978962040278</v>
      </c>
      <c r="M5" s="32">
        <f t="shared" si="2"/>
        <v>56.332150812989042</v>
      </c>
      <c r="O5" s="26"/>
      <c r="P5" s="20">
        <f t="shared" ref="P5:P20" si="4">G5</f>
        <v>4</v>
      </c>
      <c r="Q5" s="20">
        <f t="shared" ref="Q5:Q19" si="5">H5</f>
        <v>6</v>
      </c>
      <c r="R5" s="28">
        <f t="shared" ref="R5:R19" si="6">J5</f>
        <v>20</v>
      </c>
      <c r="S5" s="32">
        <f t="shared" ref="S5:S19" si="7">SUM(M5)</f>
        <v>56.332150812989042</v>
      </c>
      <c r="T5" s="29">
        <f t="shared" ref="T5:T21" si="8">((S5-R5)^2)/S5</f>
        <v>23.432891584061611</v>
      </c>
      <c r="U5" s="26"/>
      <c r="V5" s="26"/>
      <c r="W5" s="26"/>
      <c r="X5" s="26"/>
      <c r="Y5" s="26"/>
      <c r="Z5" s="10"/>
      <c r="BM5" s="57" t="s">
        <v>30</v>
      </c>
    </row>
    <row r="6" spans="1:65" ht="15.75" thickBot="1" x14ac:dyDescent="0.3">
      <c r="A6" s="16">
        <v>42828</v>
      </c>
      <c r="B6" s="17">
        <v>38</v>
      </c>
      <c r="F6" s="9"/>
      <c r="G6" s="24">
        <f t="shared" ref="G6:G23" si="9">G5+2</f>
        <v>6</v>
      </c>
      <c r="H6" s="24">
        <f t="shared" ref="H6:H23" si="10">H5+2</f>
        <v>8</v>
      </c>
      <c r="I6" s="24">
        <f t="shared" si="3"/>
        <v>7</v>
      </c>
      <c r="J6" s="20">
        <v>121</v>
      </c>
      <c r="K6" s="32">
        <f t="shared" si="0"/>
        <v>9.211858644116476E-2</v>
      </c>
      <c r="L6" s="32">
        <f t="shared" si="1"/>
        <v>9.2220517052505113E-2</v>
      </c>
      <c r="M6" s="32">
        <f t="shared" si="2"/>
        <v>47.862448350250155</v>
      </c>
      <c r="O6" s="26"/>
      <c r="P6" s="20">
        <f t="shared" si="4"/>
        <v>6</v>
      </c>
      <c r="Q6" s="20">
        <f t="shared" si="5"/>
        <v>8</v>
      </c>
      <c r="R6" s="28">
        <f t="shared" si="6"/>
        <v>121</v>
      </c>
      <c r="S6" s="32">
        <f t="shared" si="7"/>
        <v>47.862448350250155</v>
      </c>
      <c r="T6" s="29">
        <f t="shared" si="8"/>
        <v>111.75987952341906</v>
      </c>
      <c r="U6" s="26"/>
      <c r="V6" s="26"/>
      <c r="W6" s="26"/>
      <c r="X6" s="26"/>
      <c r="Y6" s="26"/>
      <c r="Z6" s="10"/>
      <c r="BM6" s="57" t="s">
        <v>31</v>
      </c>
    </row>
    <row r="7" spans="1:65" x14ac:dyDescent="0.25">
      <c r="A7" s="16">
        <v>42825</v>
      </c>
      <c r="B7" s="17">
        <v>35.700000000000003</v>
      </c>
      <c r="D7" s="18" t="s">
        <v>20</v>
      </c>
      <c r="F7" s="9"/>
      <c r="G7" s="24">
        <f t="shared" si="9"/>
        <v>8</v>
      </c>
      <c r="H7" s="24">
        <f t="shared" si="10"/>
        <v>10</v>
      </c>
      <c r="I7" s="24">
        <f t="shared" si="3"/>
        <v>9</v>
      </c>
      <c r="J7" s="20">
        <v>27</v>
      </c>
      <c r="K7" s="32">
        <f t="shared" si="0"/>
        <v>7.8268289458276435E-2</v>
      </c>
      <c r="L7" s="32">
        <f t="shared" si="1"/>
        <v>7.8354894506196371E-2</v>
      </c>
      <c r="M7" s="32">
        <f t="shared" si="2"/>
        <v>40.666190248715914</v>
      </c>
      <c r="O7" s="26"/>
      <c r="P7" s="20">
        <f t="shared" si="4"/>
        <v>8</v>
      </c>
      <c r="Q7" s="20">
        <f t="shared" si="5"/>
        <v>10</v>
      </c>
      <c r="R7" s="28">
        <f t="shared" si="6"/>
        <v>27</v>
      </c>
      <c r="S7" s="32">
        <f t="shared" si="7"/>
        <v>40.666190248715914</v>
      </c>
      <c r="T7" s="29">
        <f t="shared" si="8"/>
        <v>4.5926297686564155</v>
      </c>
      <c r="U7" s="26"/>
      <c r="V7" s="26"/>
      <c r="W7" s="26"/>
      <c r="X7" s="26"/>
      <c r="Y7" s="26"/>
      <c r="Z7" s="10"/>
      <c r="BM7" s="57" t="s">
        <v>32</v>
      </c>
    </row>
    <row r="8" spans="1:65" ht="15.75" thickBot="1" x14ac:dyDescent="0.3">
      <c r="A8" s="16">
        <v>42824</v>
      </c>
      <c r="B8" s="17">
        <v>37.549999999999997</v>
      </c>
      <c r="D8" s="19">
        <v>519</v>
      </c>
      <c r="F8" s="9"/>
      <c r="G8" s="24">
        <f t="shared" si="9"/>
        <v>10</v>
      </c>
      <c r="H8" s="24">
        <f t="shared" si="10"/>
        <v>12</v>
      </c>
      <c r="I8" s="24">
        <f t="shared" si="3"/>
        <v>11</v>
      </c>
      <c r="J8" s="20">
        <v>6</v>
      </c>
      <c r="K8" s="32">
        <f t="shared" si="0"/>
        <v>6.6500424847890122E-2</v>
      </c>
      <c r="L8" s="32">
        <f t="shared" si="1"/>
        <v>6.6574008575355004E-2</v>
      </c>
      <c r="M8" s="32">
        <f t="shared" si="2"/>
        <v>34.551910450609249</v>
      </c>
      <c r="O8" s="26"/>
      <c r="P8" s="20">
        <f t="shared" si="4"/>
        <v>10</v>
      </c>
      <c r="Q8" s="20">
        <f t="shared" si="5"/>
        <v>12</v>
      </c>
      <c r="R8" s="28">
        <f t="shared" si="6"/>
        <v>6</v>
      </c>
      <c r="S8" s="32">
        <f t="shared" si="7"/>
        <v>34.551910450609249</v>
      </c>
      <c r="T8" s="29">
        <f t="shared" si="8"/>
        <v>23.59382099999727</v>
      </c>
      <c r="U8" s="26"/>
      <c r="V8" s="59" t="s">
        <v>28</v>
      </c>
      <c r="W8" s="59"/>
      <c r="X8" s="59"/>
      <c r="Y8" s="59"/>
      <c r="Z8" s="10"/>
      <c r="BM8" s="57" t="s">
        <v>33</v>
      </c>
    </row>
    <row r="9" spans="1:65" ht="15.75" thickBot="1" x14ac:dyDescent="0.3">
      <c r="A9" s="16">
        <v>42823</v>
      </c>
      <c r="B9" s="17">
        <v>38.9</v>
      </c>
      <c r="F9" s="9"/>
      <c r="G9" s="24">
        <f t="shared" si="9"/>
        <v>12</v>
      </c>
      <c r="H9" s="24">
        <f t="shared" si="10"/>
        <v>14</v>
      </c>
      <c r="I9" s="24">
        <f t="shared" si="3"/>
        <v>13</v>
      </c>
      <c r="J9" s="20">
        <v>3</v>
      </c>
      <c r="K9" s="32">
        <f t="shared" si="0"/>
        <v>5.6501892855437212E-2</v>
      </c>
      <c r="L9" s="32">
        <f t="shared" si="1"/>
        <v>5.6564413055791407E-2</v>
      </c>
      <c r="M9" s="32">
        <f t="shared" si="2"/>
        <v>29.356930375955741</v>
      </c>
      <c r="O9" s="26"/>
      <c r="P9" s="20">
        <f t="shared" si="4"/>
        <v>12</v>
      </c>
      <c r="Q9" s="20">
        <f t="shared" si="5"/>
        <v>14</v>
      </c>
      <c r="R9" s="28">
        <f t="shared" si="6"/>
        <v>3</v>
      </c>
      <c r="S9" s="32">
        <f t="shared" si="7"/>
        <v>29.356930375955741</v>
      </c>
      <c r="T9" s="29">
        <f t="shared" si="8"/>
        <v>23.663501937925698</v>
      </c>
      <c r="U9" s="26"/>
      <c r="V9" s="26"/>
      <c r="W9" s="26"/>
      <c r="X9" s="26"/>
      <c r="Y9" s="26"/>
      <c r="Z9" s="10"/>
      <c r="BM9" s="57" t="s">
        <v>34</v>
      </c>
    </row>
    <row r="10" spans="1:65" x14ac:dyDescent="0.25">
      <c r="A10" s="16">
        <v>42822</v>
      </c>
      <c r="B10" s="17">
        <v>40</v>
      </c>
      <c r="D10" s="18" t="s">
        <v>2</v>
      </c>
      <c r="F10" s="9"/>
      <c r="G10" s="24">
        <f t="shared" si="9"/>
        <v>14</v>
      </c>
      <c r="H10" s="24">
        <f t="shared" si="10"/>
        <v>16</v>
      </c>
      <c r="I10" s="24">
        <f t="shared" si="3"/>
        <v>15</v>
      </c>
      <c r="J10" s="20">
        <v>6</v>
      </c>
      <c r="K10" s="32">
        <f t="shared" si="0"/>
        <v>4.8006669183687095E-2</v>
      </c>
      <c r="L10" s="32">
        <f t="shared" si="1"/>
        <v>4.8059789290360033E-2</v>
      </c>
      <c r="M10" s="32">
        <f t="shared" si="2"/>
        <v>24.943030641696858</v>
      </c>
      <c r="O10" s="26"/>
      <c r="P10" s="20">
        <f t="shared" si="4"/>
        <v>14</v>
      </c>
      <c r="Q10" s="20">
        <f t="shared" si="5"/>
        <v>16</v>
      </c>
      <c r="R10" s="28">
        <f t="shared" si="6"/>
        <v>6</v>
      </c>
      <c r="S10" s="32">
        <f t="shared" si="7"/>
        <v>24.943030641696858</v>
      </c>
      <c r="T10" s="29">
        <f t="shared" si="8"/>
        <v>14.386319571463851</v>
      </c>
      <c r="U10" s="26"/>
      <c r="V10" s="26"/>
      <c r="W10" s="5" t="s">
        <v>24</v>
      </c>
      <c r="X10" s="6" t="s">
        <v>18</v>
      </c>
      <c r="Y10" s="26"/>
      <c r="Z10" s="10"/>
      <c r="BM10" s="57" t="s">
        <v>35</v>
      </c>
    </row>
    <row r="11" spans="1:65" ht="15.75" thickBot="1" x14ac:dyDescent="0.3">
      <c r="A11" s="16">
        <v>42821</v>
      </c>
      <c r="B11" s="17">
        <v>39.75</v>
      </c>
      <c r="D11" s="19">
        <f>AVERAGE(B2:B520)</f>
        <v>12.27489402697495</v>
      </c>
      <c r="F11" s="9"/>
      <c r="G11" s="24">
        <f t="shared" si="9"/>
        <v>16</v>
      </c>
      <c r="H11" s="24">
        <f t="shared" si="10"/>
        <v>18</v>
      </c>
      <c r="I11" s="24">
        <f t="shared" si="3"/>
        <v>17</v>
      </c>
      <c r="J11" s="20">
        <v>34</v>
      </c>
      <c r="K11" s="32">
        <f t="shared" si="0"/>
        <v>4.0788727061029713E-2</v>
      </c>
      <c r="L11" s="32">
        <f t="shared" si="1"/>
        <v>4.0833860405404043E-2</v>
      </c>
      <c r="M11" s="32">
        <f t="shared" si="2"/>
        <v>21.192773550404699</v>
      </c>
      <c r="O11" s="26"/>
      <c r="P11" s="20">
        <f t="shared" si="4"/>
        <v>16</v>
      </c>
      <c r="Q11" s="20">
        <f t="shared" si="5"/>
        <v>18</v>
      </c>
      <c r="R11" s="28">
        <f t="shared" si="6"/>
        <v>34</v>
      </c>
      <c r="S11" s="32">
        <f t="shared" si="7"/>
        <v>21.192773550404699</v>
      </c>
      <c r="T11" s="29">
        <f t="shared" si="8"/>
        <v>7.7396688517950611</v>
      </c>
      <c r="U11" s="26"/>
      <c r="V11" s="26"/>
      <c r="W11" s="7">
        <v>0.95</v>
      </c>
      <c r="X11" s="8">
        <f>D17-1-1</f>
        <v>18</v>
      </c>
      <c r="Y11" s="26"/>
      <c r="Z11" s="10"/>
      <c r="BM11" s="57" t="s">
        <v>36</v>
      </c>
    </row>
    <row r="12" spans="1:65" ht="15.75" thickBot="1" x14ac:dyDescent="0.3">
      <c r="A12" s="16">
        <v>42818</v>
      </c>
      <c r="B12" s="17">
        <v>39.5</v>
      </c>
      <c r="F12" s="9"/>
      <c r="G12" s="24">
        <f t="shared" si="9"/>
        <v>18</v>
      </c>
      <c r="H12" s="24">
        <f t="shared" si="10"/>
        <v>20</v>
      </c>
      <c r="I12" s="24">
        <f t="shared" si="3"/>
        <v>19</v>
      </c>
      <c r="J12" s="20">
        <v>16</v>
      </c>
      <c r="K12" s="32">
        <f t="shared" si="0"/>
        <v>3.465602349734602E-2</v>
      </c>
      <c r="L12" s="32">
        <f t="shared" si="1"/>
        <v>3.4694370912326855E-2</v>
      </c>
      <c r="M12" s="32">
        <f t="shared" si="2"/>
        <v>18.006378503497636</v>
      </c>
      <c r="O12" s="26"/>
      <c r="P12" s="20">
        <f t="shared" si="4"/>
        <v>18</v>
      </c>
      <c r="Q12" s="20">
        <f t="shared" si="5"/>
        <v>20</v>
      </c>
      <c r="R12" s="28">
        <f t="shared" si="6"/>
        <v>16</v>
      </c>
      <c r="S12" s="32">
        <f t="shared" si="7"/>
        <v>18.006378503497636</v>
      </c>
      <c r="T12" s="29">
        <f t="shared" si="8"/>
        <v>0.22356270576648565</v>
      </c>
      <c r="U12" s="26"/>
      <c r="V12" s="26"/>
      <c r="W12" s="9"/>
      <c r="X12" s="10"/>
      <c r="Y12" s="26"/>
      <c r="Z12" s="10"/>
      <c r="BM12" s="57" t="s">
        <v>37</v>
      </c>
    </row>
    <row r="13" spans="1:65" x14ac:dyDescent="0.25">
      <c r="A13" s="16">
        <v>42817</v>
      </c>
      <c r="B13" s="17">
        <v>39.5</v>
      </c>
      <c r="D13" s="18" t="s">
        <v>3</v>
      </c>
      <c r="F13" s="9"/>
      <c r="G13" s="24">
        <f t="shared" si="9"/>
        <v>20</v>
      </c>
      <c r="H13" s="24">
        <f t="shared" si="10"/>
        <v>22</v>
      </c>
      <c r="I13" s="24">
        <f t="shared" si="3"/>
        <v>21</v>
      </c>
      <c r="J13" s="20">
        <v>27</v>
      </c>
      <c r="K13" s="32">
        <f t="shared" si="0"/>
        <v>2.944538972377235E-2</v>
      </c>
      <c r="L13" s="32">
        <f t="shared" si="1"/>
        <v>2.9477971493550359E-2</v>
      </c>
      <c r="M13" s="32">
        <f t="shared" si="2"/>
        <v>15.299067205152637</v>
      </c>
      <c r="O13" s="26"/>
      <c r="P13" s="20">
        <f t="shared" si="4"/>
        <v>20</v>
      </c>
      <c r="Q13" s="20">
        <f t="shared" si="5"/>
        <v>22</v>
      </c>
      <c r="R13" s="28">
        <f t="shared" si="6"/>
        <v>27</v>
      </c>
      <c r="S13" s="32">
        <f t="shared" si="7"/>
        <v>15.299067205152637</v>
      </c>
      <c r="T13" s="29">
        <f t="shared" si="8"/>
        <v>8.9490311032442165</v>
      </c>
      <c r="U13" s="26"/>
      <c r="V13" s="26"/>
      <c r="W13" s="11" t="s">
        <v>25</v>
      </c>
      <c r="X13" s="12">
        <v>467.80529999999999</v>
      </c>
      <c r="Y13" s="26"/>
      <c r="Z13" s="10"/>
      <c r="BM13" s="57" t="s">
        <v>38</v>
      </c>
    </row>
    <row r="14" spans="1:65" ht="15.75" thickBot="1" x14ac:dyDescent="0.3">
      <c r="A14" s="16">
        <v>42816</v>
      </c>
      <c r="B14" s="17">
        <v>39.6</v>
      </c>
      <c r="D14" s="19">
        <f>1/D11</f>
        <v>8.1467098437056087E-2</v>
      </c>
      <c r="F14" s="9"/>
      <c r="G14" s="24">
        <f t="shared" si="9"/>
        <v>22</v>
      </c>
      <c r="H14" s="24">
        <f t="shared" si="10"/>
        <v>24</v>
      </c>
      <c r="I14" s="24">
        <f t="shared" si="3"/>
        <v>23</v>
      </c>
      <c r="J14" s="24">
        <v>19</v>
      </c>
      <c r="K14" s="32">
        <f t="shared" si="0"/>
        <v>2.5018189869684165E-2</v>
      </c>
      <c r="L14" s="32">
        <f t="shared" si="1"/>
        <v>2.504587287575899E-2</v>
      </c>
      <c r="M14" s="32">
        <f t="shared" si="2"/>
        <v>12.998808022518915</v>
      </c>
      <c r="O14" s="26"/>
      <c r="P14" s="20">
        <f t="shared" si="4"/>
        <v>22</v>
      </c>
      <c r="Q14" s="20">
        <f t="shared" si="5"/>
        <v>24</v>
      </c>
      <c r="R14" s="28">
        <f t="shared" si="6"/>
        <v>19</v>
      </c>
      <c r="S14" s="32">
        <f t="shared" si="7"/>
        <v>12.998808022518915</v>
      </c>
      <c r="T14" s="29">
        <f t="shared" si="8"/>
        <v>2.77058520198104</v>
      </c>
      <c r="U14" s="26"/>
      <c r="V14" s="26"/>
      <c r="W14" s="9"/>
      <c r="X14" s="10"/>
      <c r="Y14" s="26"/>
      <c r="Z14" s="10"/>
      <c r="BM14" s="57" t="s">
        <v>39</v>
      </c>
    </row>
    <row r="15" spans="1:65" ht="15.75" thickBot="1" x14ac:dyDescent="0.3">
      <c r="A15" s="16">
        <v>42815</v>
      </c>
      <c r="B15" s="17">
        <v>38.5</v>
      </c>
      <c r="F15" s="9"/>
      <c r="G15" s="24">
        <f t="shared" si="9"/>
        <v>24</v>
      </c>
      <c r="H15" s="24">
        <f t="shared" si="10"/>
        <v>26</v>
      </c>
      <c r="I15" s="24">
        <f t="shared" si="3"/>
        <v>25</v>
      </c>
      <c r="J15" s="20">
        <v>15</v>
      </c>
      <c r="K15" s="32">
        <f t="shared" si="0"/>
        <v>2.1256632370202495E-2</v>
      </c>
      <c r="L15" s="32">
        <f t="shared" si="1"/>
        <v>2.1280153155922688E-2</v>
      </c>
      <c r="M15" s="32">
        <f t="shared" si="2"/>
        <v>11.044399487923874</v>
      </c>
      <c r="O15" s="26"/>
      <c r="P15" s="20">
        <f t="shared" si="4"/>
        <v>24</v>
      </c>
      <c r="Q15" s="20">
        <f t="shared" si="5"/>
        <v>26</v>
      </c>
      <c r="R15" s="28">
        <f t="shared" si="6"/>
        <v>15</v>
      </c>
      <c r="S15" s="32">
        <f t="shared" si="7"/>
        <v>11.044399487923874</v>
      </c>
      <c r="T15" s="29">
        <f t="shared" si="8"/>
        <v>1.4167158140417999</v>
      </c>
      <c r="U15" s="26"/>
      <c r="V15" s="26"/>
      <c r="W15" s="11" t="s">
        <v>26</v>
      </c>
      <c r="X15" s="12">
        <v>28.9</v>
      </c>
      <c r="Y15" s="26"/>
      <c r="Z15" s="10"/>
      <c r="BM15" s="57" t="s">
        <v>40</v>
      </c>
    </row>
    <row r="16" spans="1:65" x14ac:dyDescent="0.25">
      <c r="A16" s="16">
        <v>42814</v>
      </c>
      <c r="B16" s="17">
        <v>38.450000000000003</v>
      </c>
      <c r="D16" s="18" t="s">
        <v>21</v>
      </c>
      <c r="F16" s="9"/>
      <c r="G16" s="24">
        <f t="shared" si="9"/>
        <v>26</v>
      </c>
      <c r="H16" s="24">
        <f t="shared" si="10"/>
        <v>28</v>
      </c>
      <c r="I16" s="24">
        <f t="shared" si="3"/>
        <v>27</v>
      </c>
      <c r="J16" s="20">
        <v>24</v>
      </c>
      <c r="K16" s="32">
        <f t="shared" si="0"/>
        <v>1.806063596429347E-2</v>
      </c>
      <c r="L16" s="32">
        <f t="shared" si="1"/>
        <v>1.8080620331576536E-2</v>
      </c>
      <c r="M16" s="32">
        <f t="shared" si="2"/>
        <v>9.3838419520882219</v>
      </c>
      <c r="O16" s="26"/>
      <c r="P16" s="20">
        <f t="shared" si="4"/>
        <v>26</v>
      </c>
      <c r="Q16" s="20">
        <f t="shared" si="5"/>
        <v>28</v>
      </c>
      <c r="R16" s="28">
        <f t="shared" si="6"/>
        <v>24</v>
      </c>
      <c r="S16" s="32">
        <f t="shared" si="7"/>
        <v>9.3838419520882219</v>
      </c>
      <c r="T16" s="29">
        <f t="shared" si="8"/>
        <v>22.765949935249697</v>
      </c>
      <c r="U16" s="26"/>
      <c r="V16" s="26"/>
      <c r="W16" s="9"/>
      <c r="X16" s="10"/>
      <c r="Y16" s="26"/>
      <c r="Z16" s="10"/>
      <c r="BM16" s="57" t="s">
        <v>41</v>
      </c>
    </row>
    <row r="17" spans="1:65" ht="15.75" thickBot="1" x14ac:dyDescent="0.3">
      <c r="A17" s="16">
        <v>42811</v>
      </c>
      <c r="B17" s="17">
        <v>36.6</v>
      </c>
      <c r="D17" s="19">
        <v>20</v>
      </c>
      <c r="F17" s="9"/>
      <c r="G17" s="24">
        <f t="shared" si="9"/>
        <v>28</v>
      </c>
      <c r="H17" s="24">
        <f t="shared" si="10"/>
        <v>30</v>
      </c>
      <c r="I17" s="24">
        <f t="shared" si="3"/>
        <v>29</v>
      </c>
      <c r="J17" s="20">
        <v>10</v>
      </c>
      <c r="K17" s="32">
        <f t="shared" si="0"/>
        <v>1.5345166899154664E-2</v>
      </c>
      <c r="L17" s="32">
        <f t="shared" si="1"/>
        <v>1.5362146558782319E-2</v>
      </c>
      <c r="M17" s="32">
        <f t="shared" si="2"/>
        <v>7.9729540640080234</v>
      </c>
      <c r="O17" s="26"/>
      <c r="P17" s="20">
        <f t="shared" si="4"/>
        <v>28</v>
      </c>
      <c r="Q17" s="20">
        <f t="shared" si="5"/>
        <v>30</v>
      </c>
      <c r="R17" s="28">
        <f t="shared" si="6"/>
        <v>10</v>
      </c>
      <c r="S17" s="32">
        <f t="shared" si="7"/>
        <v>7.9729540640080234</v>
      </c>
      <c r="T17" s="29">
        <f t="shared" si="8"/>
        <v>0.51535669133857109</v>
      </c>
      <c r="U17" s="26"/>
      <c r="V17" s="26"/>
      <c r="W17" s="50" t="s">
        <v>19</v>
      </c>
      <c r="X17" s="51" t="s">
        <v>27</v>
      </c>
      <c r="Y17" s="26"/>
      <c r="Z17" s="10"/>
      <c r="BM17" s="57" t="s">
        <v>42</v>
      </c>
    </row>
    <row r="18" spans="1:65" ht="15.75" thickBot="1" x14ac:dyDescent="0.3">
      <c r="A18" s="16">
        <v>42810</v>
      </c>
      <c r="B18" s="17">
        <v>37.25</v>
      </c>
      <c r="F18" s="9"/>
      <c r="G18" s="24">
        <f t="shared" si="9"/>
        <v>30</v>
      </c>
      <c r="H18" s="24">
        <f t="shared" si="10"/>
        <v>32</v>
      </c>
      <c r="I18" s="24">
        <f t="shared" si="3"/>
        <v>31</v>
      </c>
      <c r="J18" s="20">
        <v>6</v>
      </c>
      <c r="K18" s="32">
        <f t="shared" si="0"/>
        <v>1.3037976493654645E-2</v>
      </c>
      <c r="L18" s="32">
        <f t="shared" si="1"/>
        <v>1.3052403212148511E-2</v>
      </c>
      <c r="M18" s="32">
        <f t="shared" si="2"/>
        <v>6.7741972671050776</v>
      </c>
      <c r="O18" s="26"/>
      <c r="P18" s="20">
        <f t="shared" si="4"/>
        <v>30</v>
      </c>
      <c r="Q18" s="20">
        <f t="shared" si="5"/>
        <v>32</v>
      </c>
      <c r="R18" s="28">
        <f t="shared" si="6"/>
        <v>6</v>
      </c>
      <c r="S18" s="32">
        <f t="shared" si="7"/>
        <v>6.7741972671050776</v>
      </c>
      <c r="T18" s="29">
        <f t="shared" si="8"/>
        <v>8.8480064096083499E-2</v>
      </c>
      <c r="U18" s="26"/>
      <c r="V18" s="26"/>
      <c r="W18" s="26"/>
      <c r="X18" s="26"/>
      <c r="Y18" s="26"/>
      <c r="Z18" s="10"/>
      <c r="BM18" s="57" t="s">
        <v>43</v>
      </c>
    </row>
    <row r="19" spans="1:65" x14ac:dyDescent="0.25">
      <c r="A19" s="16">
        <v>42809</v>
      </c>
      <c r="B19" s="17">
        <v>38</v>
      </c>
      <c r="D19" s="18" t="s">
        <v>22</v>
      </c>
      <c r="F19" s="9"/>
      <c r="G19" s="24">
        <f t="shared" si="9"/>
        <v>32</v>
      </c>
      <c r="H19" s="24">
        <f t="shared" si="10"/>
        <v>34</v>
      </c>
      <c r="I19" s="24">
        <f t="shared" si="3"/>
        <v>33</v>
      </c>
      <c r="J19" s="20">
        <v>8</v>
      </c>
      <c r="K19" s="32">
        <f t="shared" si="0"/>
        <v>1.1077678865679551E-2</v>
      </c>
      <c r="L19" s="32">
        <f t="shared" si="1"/>
        <v>1.1089936485152774E-2</v>
      </c>
      <c r="M19" s="32">
        <f t="shared" si="2"/>
        <v>5.7556770357942897</v>
      </c>
      <c r="O19" s="26"/>
      <c r="P19" s="20">
        <f t="shared" si="4"/>
        <v>32</v>
      </c>
      <c r="Q19" s="20">
        <f t="shared" si="5"/>
        <v>34</v>
      </c>
      <c r="R19" s="28">
        <f t="shared" si="6"/>
        <v>8</v>
      </c>
      <c r="S19" s="32">
        <f t="shared" si="7"/>
        <v>5.7556770357942897</v>
      </c>
      <c r="T19" s="29">
        <f t="shared" si="8"/>
        <v>0.87513346150875482</v>
      </c>
      <c r="U19" s="26"/>
      <c r="V19" s="26"/>
      <c r="W19" s="26"/>
      <c r="X19" s="26"/>
      <c r="Y19" s="26"/>
      <c r="Z19" s="10"/>
      <c r="BM19" s="57" t="s">
        <v>44</v>
      </c>
    </row>
    <row r="20" spans="1:65" ht="15.75" thickBot="1" x14ac:dyDescent="0.3">
      <c r="A20" s="16">
        <v>42808</v>
      </c>
      <c r="B20" s="17">
        <v>37.85</v>
      </c>
      <c r="D20" s="19">
        <f>MAX(B2:B520)</f>
        <v>40</v>
      </c>
      <c r="F20" s="9"/>
      <c r="G20" s="24">
        <f t="shared" si="9"/>
        <v>34</v>
      </c>
      <c r="H20" s="24">
        <f t="shared" si="10"/>
        <v>36</v>
      </c>
      <c r="I20" s="24">
        <f t="shared" si="3"/>
        <v>35</v>
      </c>
      <c r="J20" s="20">
        <v>3</v>
      </c>
      <c r="K20" s="32">
        <f t="shared" si="0"/>
        <v>9.4121176787553378E-3</v>
      </c>
      <c r="L20" s="32">
        <f t="shared" si="1"/>
        <v>9.4225323295448193E-3</v>
      </c>
      <c r="M20" s="32">
        <f t="shared" si="2"/>
        <v>4.8902942790337613</v>
      </c>
      <c r="O20" s="26"/>
      <c r="P20" s="20">
        <f t="shared" si="4"/>
        <v>34</v>
      </c>
      <c r="Q20" s="20">
        <v>40</v>
      </c>
      <c r="R20" s="28">
        <f>SUM(J20:J22)</f>
        <v>25</v>
      </c>
      <c r="S20" s="29">
        <f>SUM(M20:M22)</f>
        <v>12.575622970075818</v>
      </c>
      <c r="T20" s="29">
        <f t="shared" si="8"/>
        <v>12.27495011173804</v>
      </c>
      <c r="U20" s="26"/>
      <c r="V20" s="26"/>
      <c r="W20" s="26"/>
      <c r="X20" s="26"/>
      <c r="Y20" s="26"/>
      <c r="Z20" s="10"/>
      <c r="BM20" s="57" t="s">
        <v>45</v>
      </c>
    </row>
    <row r="21" spans="1:65" ht="15.75" thickBot="1" x14ac:dyDescent="0.3">
      <c r="A21" s="16">
        <v>42807</v>
      </c>
      <c r="B21" s="17">
        <v>38.5</v>
      </c>
      <c r="F21" s="9"/>
      <c r="G21" s="24">
        <f t="shared" si="9"/>
        <v>36</v>
      </c>
      <c r="H21" s="24">
        <f t="shared" si="10"/>
        <v>38</v>
      </c>
      <c r="I21" s="24">
        <f t="shared" si="3"/>
        <v>37</v>
      </c>
      <c r="J21" s="20">
        <v>9</v>
      </c>
      <c r="K21" s="32">
        <f t="shared" si="0"/>
        <v>7.996978453058308E-3</v>
      </c>
      <c r="L21" s="32">
        <f t="shared" si="1"/>
        <v>8.0058272308575207E-3</v>
      </c>
      <c r="M21" s="32">
        <f t="shared" si="2"/>
        <v>4.1550243328150529</v>
      </c>
      <c r="O21" s="26"/>
      <c r="P21" s="20">
        <v>40</v>
      </c>
      <c r="Q21" s="20">
        <v>42</v>
      </c>
      <c r="R21" s="28">
        <f>SUM(J23)</f>
        <v>0</v>
      </c>
      <c r="S21" s="29">
        <f>SUM(M23)</f>
        <v>97.982973678522086</v>
      </c>
      <c r="T21" s="29">
        <f t="shared" si="8"/>
        <v>97.982973678522086</v>
      </c>
      <c r="U21" s="26"/>
      <c r="V21" s="26"/>
      <c r="W21" s="26"/>
      <c r="X21" s="26"/>
      <c r="Y21" s="26"/>
      <c r="Z21" s="10"/>
      <c r="BM21" s="57" t="s">
        <v>46</v>
      </c>
    </row>
    <row r="22" spans="1:65" x14ac:dyDescent="0.25">
      <c r="A22" s="16">
        <v>42804</v>
      </c>
      <c r="B22" s="17">
        <v>36.700000000000003</v>
      </c>
      <c r="D22" s="18" t="s">
        <v>23</v>
      </c>
      <c r="F22" s="9"/>
      <c r="G22" s="24">
        <f t="shared" si="9"/>
        <v>38</v>
      </c>
      <c r="H22" s="24">
        <f t="shared" si="10"/>
        <v>40</v>
      </c>
      <c r="I22" s="24">
        <f t="shared" si="3"/>
        <v>39</v>
      </c>
      <c r="J22" s="20">
        <v>13</v>
      </c>
      <c r="K22" s="32">
        <f t="shared" si="0"/>
        <v>6.7946095194950651E-3</v>
      </c>
      <c r="L22" s="32">
        <f t="shared" si="1"/>
        <v>6.8021278578555E-3</v>
      </c>
      <c r="M22" s="32">
        <f t="shared" si="2"/>
        <v>3.5303043582270046</v>
      </c>
      <c r="O22" s="26"/>
      <c r="P22" s="26"/>
      <c r="Q22" s="26"/>
      <c r="R22" s="30">
        <f>SUM(R4:R21)</f>
        <v>519</v>
      </c>
      <c r="S22" s="30">
        <f>SUM(S4:S21)</f>
        <v>519</v>
      </c>
      <c r="T22" s="31">
        <f>SUM(T4:T21)</f>
        <v>467.80532566968873</v>
      </c>
      <c r="U22" s="3"/>
      <c r="V22" s="3"/>
      <c r="W22" s="3"/>
      <c r="X22" s="4"/>
      <c r="Y22" s="26"/>
      <c r="Z22" s="10"/>
      <c r="BM22" s="57" t="s">
        <v>47</v>
      </c>
    </row>
    <row r="23" spans="1:65" ht="15.75" thickBot="1" x14ac:dyDescent="0.3">
      <c r="A23" s="16">
        <v>42803</v>
      </c>
      <c r="B23" s="17">
        <v>36.85</v>
      </c>
      <c r="D23" s="19">
        <f>MIN(B2:B520)</f>
        <v>2.0499999999999998</v>
      </c>
      <c r="F23" s="9"/>
      <c r="G23" s="24">
        <f t="shared" si="9"/>
        <v>40</v>
      </c>
      <c r="H23" s="24">
        <f t="shared" si="10"/>
        <v>42</v>
      </c>
      <c r="I23" s="24">
        <f t="shared" si="3"/>
        <v>41</v>
      </c>
      <c r="J23" s="20">
        <v>0</v>
      </c>
      <c r="K23" s="32">
        <f>1-SUM(K4:K22)</f>
        <v>0.18968847877180373</v>
      </c>
      <c r="L23" s="32">
        <f>1-SUM(L4:L22)</f>
        <v>0.18879185679869381</v>
      </c>
      <c r="M23" s="32">
        <f t="shared" si="2"/>
        <v>97.982973678522086</v>
      </c>
      <c r="O23" s="26"/>
      <c r="P23" s="26"/>
      <c r="Q23" s="26"/>
      <c r="R23" s="26"/>
      <c r="S23" s="26"/>
      <c r="T23" s="26"/>
      <c r="U23" s="3"/>
      <c r="V23" s="26"/>
      <c r="W23" s="26"/>
      <c r="X23" s="4"/>
      <c r="Y23" s="26"/>
      <c r="Z23" s="10"/>
      <c r="BM23" s="57" t="s">
        <v>48</v>
      </c>
    </row>
    <row r="24" spans="1:65" x14ac:dyDescent="0.25">
      <c r="A24" s="16">
        <v>42802</v>
      </c>
      <c r="B24" s="17">
        <v>36.6</v>
      </c>
      <c r="F24" s="9"/>
      <c r="G24" s="25"/>
      <c r="H24" s="38"/>
      <c r="I24" s="25"/>
      <c r="J24" s="28">
        <f>SUM(J4:J23)</f>
        <v>519</v>
      </c>
      <c r="K24" s="32">
        <f>SUM(K4:K23)</f>
        <v>1</v>
      </c>
      <c r="L24" s="32">
        <f>SUM(L4:L23)</f>
        <v>1</v>
      </c>
      <c r="M24" s="28">
        <f>SUM(M4:M23)</f>
        <v>519</v>
      </c>
      <c r="N24" s="27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10"/>
    </row>
    <row r="25" spans="1:65" x14ac:dyDescent="0.25">
      <c r="A25" s="16">
        <v>42800</v>
      </c>
      <c r="B25" s="17">
        <v>33.85</v>
      </c>
      <c r="F25" s="9"/>
      <c r="G25" s="26"/>
      <c r="H25" s="27"/>
      <c r="I25" s="26"/>
      <c r="J25" s="27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10"/>
      <c r="AC25" s="23"/>
      <c r="AD25" s="22"/>
      <c r="AE25" s="23"/>
    </row>
    <row r="26" spans="1:65" x14ac:dyDescent="0.25">
      <c r="A26" s="16">
        <v>42797</v>
      </c>
      <c r="B26" s="17">
        <v>32.450000000000003</v>
      </c>
      <c r="F26" s="9"/>
      <c r="G26" s="26"/>
      <c r="H26" s="27"/>
      <c r="I26" s="26"/>
      <c r="J26" s="27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10"/>
    </row>
    <row r="27" spans="1:65" ht="15.75" thickBot="1" x14ac:dyDescent="0.3">
      <c r="A27" s="16">
        <v>42796</v>
      </c>
      <c r="B27" s="17">
        <v>31.15</v>
      </c>
      <c r="F27" s="39"/>
      <c r="G27" s="40"/>
      <c r="H27" s="41"/>
      <c r="I27" s="40"/>
      <c r="J27" s="41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2"/>
    </row>
    <row r="28" spans="1:65" x14ac:dyDescent="0.25">
      <c r="A28" s="16">
        <v>42795</v>
      </c>
      <c r="B28" s="17">
        <v>31</v>
      </c>
    </row>
    <row r="29" spans="1:65" ht="15.75" thickBot="1" x14ac:dyDescent="0.3">
      <c r="A29" s="16">
        <v>42794</v>
      </c>
      <c r="B29" s="17">
        <v>32.5</v>
      </c>
    </row>
    <row r="30" spans="1:65" x14ac:dyDescent="0.25">
      <c r="A30" s="16">
        <v>42793</v>
      </c>
      <c r="B30" s="17">
        <v>32.5</v>
      </c>
      <c r="F30" s="33"/>
      <c r="G30" s="35"/>
      <c r="H30" s="36"/>
      <c r="I30" s="35"/>
      <c r="J30" s="36"/>
      <c r="K30" s="35"/>
      <c r="L30" s="35"/>
      <c r="M30" s="35"/>
      <c r="N30" s="35"/>
      <c r="O30" s="35"/>
      <c r="P30" s="35"/>
      <c r="Q30" s="35"/>
      <c r="R30" s="35"/>
      <c r="S30" s="37"/>
    </row>
    <row r="31" spans="1:65" x14ac:dyDescent="0.25">
      <c r="A31" s="16">
        <v>42790</v>
      </c>
      <c r="B31" s="17">
        <v>32.5</v>
      </c>
      <c r="F31" s="9"/>
      <c r="G31" s="26"/>
      <c r="H31" s="27"/>
      <c r="I31" s="26"/>
      <c r="J31" s="27"/>
      <c r="K31" s="26"/>
      <c r="L31" s="26"/>
      <c r="M31" s="26"/>
      <c r="N31" s="26"/>
      <c r="O31" s="26"/>
      <c r="P31" s="26"/>
      <c r="Q31" s="26"/>
      <c r="R31" s="26"/>
      <c r="S31" s="10"/>
    </row>
    <row r="32" spans="1:65" x14ac:dyDescent="0.25">
      <c r="A32" s="16">
        <v>42789</v>
      </c>
      <c r="B32" s="17">
        <v>33.5</v>
      </c>
      <c r="D32" s="1"/>
      <c r="E32" s="1"/>
      <c r="F32" s="47"/>
      <c r="G32" s="22" t="s">
        <v>4</v>
      </c>
      <c r="H32" s="22" t="s">
        <v>5</v>
      </c>
      <c r="I32" s="22" t="s">
        <v>7</v>
      </c>
      <c r="J32" s="22" t="s">
        <v>10</v>
      </c>
      <c r="K32" s="22" t="s">
        <v>12</v>
      </c>
      <c r="L32" s="22" t="s">
        <v>13</v>
      </c>
      <c r="M32" s="22" t="s">
        <v>14</v>
      </c>
      <c r="N32" s="22" t="s">
        <v>15</v>
      </c>
      <c r="O32" s="22" t="s">
        <v>16</v>
      </c>
      <c r="P32" s="26"/>
      <c r="Q32" s="26"/>
      <c r="R32" s="3"/>
      <c r="S32" s="10"/>
      <c r="U32" s="4"/>
    </row>
    <row r="33" spans="1:21" x14ac:dyDescent="0.25">
      <c r="A33" s="16">
        <v>42788</v>
      </c>
      <c r="B33" s="17">
        <v>33.5</v>
      </c>
      <c r="D33" s="2"/>
      <c r="E33" s="1"/>
      <c r="F33" s="47"/>
      <c r="G33" s="24"/>
      <c r="H33" s="24"/>
      <c r="I33" s="20"/>
      <c r="J33" s="20"/>
      <c r="K33" s="20"/>
      <c r="L33" s="20"/>
      <c r="M33" s="20"/>
      <c r="N33" s="20"/>
      <c r="O33" s="20"/>
      <c r="P33" s="26"/>
      <c r="Q33" s="26"/>
      <c r="R33" s="3"/>
      <c r="S33" s="10"/>
      <c r="U33" s="4"/>
    </row>
    <row r="34" spans="1:21" x14ac:dyDescent="0.25">
      <c r="A34" s="16">
        <v>42787</v>
      </c>
      <c r="B34" s="17">
        <v>34.4</v>
      </c>
      <c r="D34" s="2"/>
      <c r="E34" s="1"/>
      <c r="F34" s="47"/>
      <c r="G34" s="24">
        <f>G4</f>
        <v>2</v>
      </c>
      <c r="H34" s="24">
        <v>4</v>
      </c>
      <c r="I34" s="20">
        <f t="array" ref="I34:I53">FREQUENCY(B2:B520,H34:H53)</f>
        <v>152</v>
      </c>
      <c r="J34" s="29">
        <f t="shared" ref="J34:J53" si="11">M4</f>
        <v>66.300645382691755</v>
      </c>
      <c r="K34" s="29">
        <f t="shared" ref="K34:K53" si="12">I34/NMM</f>
        <v>0.2928709055876686</v>
      </c>
      <c r="L34" s="29">
        <f>K4</f>
        <v>0.12760571060002149</v>
      </c>
      <c r="M34" s="29">
        <f>K34</f>
        <v>0.2928709055876686</v>
      </c>
      <c r="N34" s="29">
        <f>L34</f>
        <v>0.12760571060002149</v>
      </c>
      <c r="O34" s="29">
        <f>ABS(M34-N34)</f>
        <v>0.16526519498764711</v>
      </c>
      <c r="P34" s="26"/>
      <c r="Q34" s="26"/>
      <c r="R34" s="3"/>
      <c r="S34" s="10"/>
      <c r="U34" s="4"/>
    </row>
    <row r="35" spans="1:21" x14ac:dyDescent="0.25">
      <c r="A35" s="16">
        <v>42786</v>
      </c>
      <c r="B35" s="17">
        <v>34.25</v>
      </c>
      <c r="F35" s="9"/>
      <c r="G35" s="24">
        <f>G34+2</f>
        <v>4</v>
      </c>
      <c r="H35" s="24">
        <f>H34+2</f>
        <v>6</v>
      </c>
      <c r="I35" s="20">
        <v>20</v>
      </c>
      <c r="J35" s="29">
        <f t="shared" si="11"/>
        <v>56.332150812989042</v>
      </c>
      <c r="K35" s="29">
        <f t="shared" si="12"/>
        <v>3.8535645472061654E-2</v>
      </c>
      <c r="L35" s="29">
        <f t="shared" ref="L35:L53" si="13">K5</f>
        <v>0.10841982144559331</v>
      </c>
      <c r="M35" s="29">
        <f>K35+M34</f>
        <v>0.33140655105973027</v>
      </c>
      <c r="N35" s="29">
        <f>N34+L35</f>
        <v>0.2360255320456148</v>
      </c>
      <c r="O35" s="29">
        <f t="shared" ref="O35:O53" si="14">ABS(M35-N35)</f>
        <v>9.538101901411547E-2</v>
      </c>
      <c r="P35" s="26"/>
      <c r="Q35" s="26"/>
      <c r="R35" s="3"/>
      <c r="S35" s="10"/>
      <c r="U35" s="4"/>
    </row>
    <row r="36" spans="1:21" x14ac:dyDescent="0.25">
      <c r="A36" s="16">
        <v>42783</v>
      </c>
      <c r="B36" s="17">
        <v>32.9</v>
      </c>
      <c r="F36" s="9"/>
      <c r="G36" s="24">
        <f t="shared" ref="G36:G53" si="15">G35+2</f>
        <v>6</v>
      </c>
      <c r="H36" s="24">
        <f t="shared" ref="H36:H53" si="16">H35+2</f>
        <v>8</v>
      </c>
      <c r="I36" s="20">
        <v>121</v>
      </c>
      <c r="J36" s="29">
        <f t="shared" si="11"/>
        <v>47.862448350250155</v>
      </c>
      <c r="K36" s="29">
        <f t="shared" si="12"/>
        <v>0.23314065510597304</v>
      </c>
      <c r="L36" s="29">
        <f t="shared" si="13"/>
        <v>9.211858644116476E-2</v>
      </c>
      <c r="M36" s="29">
        <f t="shared" ref="M36:M53" si="17">K36+M35</f>
        <v>0.56454720616570331</v>
      </c>
      <c r="N36" s="29">
        <f t="shared" ref="N36:N53" si="18">N35+L36</f>
        <v>0.32814411848677955</v>
      </c>
      <c r="O36" s="29">
        <f t="shared" si="14"/>
        <v>0.23640308767892376</v>
      </c>
      <c r="P36" s="26"/>
      <c r="Q36" s="26"/>
      <c r="R36" s="3"/>
      <c r="S36" s="10"/>
      <c r="U36" s="4"/>
    </row>
    <row r="37" spans="1:21" x14ac:dyDescent="0.25">
      <c r="A37" s="16">
        <v>42782</v>
      </c>
      <c r="B37" s="17">
        <v>31.9</v>
      </c>
      <c r="F37" s="9"/>
      <c r="G37" s="24">
        <f t="shared" si="15"/>
        <v>8</v>
      </c>
      <c r="H37" s="24">
        <f t="shared" si="16"/>
        <v>10</v>
      </c>
      <c r="I37" s="20">
        <v>27</v>
      </c>
      <c r="J37" s="29">
        <f t="shared" si="11"/>
        <v>40.666190248715914</v>
      </c>
      <c r="K37" s="29">
        <f t="shared" si="12"/>
        <v>5.2023121387283239E-2</v>
      </c>
      <c r="L37" s="29">
        <f t="shared" si="13"/>
        <v>7.8268289458276435E-2</v>
      </c>
      <c r="M37" s="29">
        <f t="shared" si="17"/>
        <v>0.61657032755298657</v>
      </c>
      <c r="N37" s="29">
        <f t="shared" si="18"/>
        <v>0.40641240794505595</v>
      </c>
      <c r="O37" s="29">
        <f t="shared" si="14"/>
        <v>0.21015791960793062</v>
      </c>
      <c r="P37" s="26"/>
      <c r="Q37" s="26"/>
      <c r="R37" s="3"/>
      <c r="S37" s="48"/>
      <c r="T37" s="3"/>
      <c r="U37" s="4"/>
    </row>
    <row r="38" spans="1:21" x14ac:dyDescent="0.25">
      <c r="A38" s="16">
        <v>42781</v>
      </c>
      <c r="B38" s="17">
        <v>31.1</v>
      </c>
      <c r="F38" s="9"/>
      <c r="G38" s="24">
        <f t="shared" si="15"/>
        <v>10</v>
      </c>
      <c r="H38" s="24">
        <f t="shared" si="16"/>
        <v>12</v>
      </c>
      <c r="I38" s="20">
        <v>6</v>
      </c>
      <c r="J38" s="29">
        <f t="shared" si="11"/>
        <v>34.551910450609249</v>
      </c>
      <c r="K38" s="29">
        <f t="shared" si="12"/>
        <v>1.1560693641618497E-2</v>
      </c>
      <c r="L38" s="29">
        <f t="shared" si="13"/>
        <v>6.6500424847890122E-2</v>
      </c>
      <c r="M38" s="29">
        <f t="shared" si="17"/>
        <v>0.62813102119460507</v>
      </c>
      <c r="N38" s="29">
        <f t="shared" si="18"/>
        <v>0.47291283279294605</v>
      </c>
      <c r="O38" s="29">
        <f t="shared" si="14"/>
        <v>0.15521818840165902</v>
      </c>
      <c r="P38" s="26"/>
      <c r="Q38" s="26"/>
      <c r="R38" s="3"/>
      <c r="S38" s="48"/>
      <c r="T38" s="3"/>
      <c r="U38" s="4"/>
    </row>
    <row r="39" spans="1:21" x14ac:dyDescent="0.25">
      <c r="A39" s="16">
        <v>42780</v>
      </c>
      <c r="B39" s="17">
        <v>31.6</v>
      </c>
      <c r="F39" s="9"/>
      <c r="G39" s="24">
        <f t="shared" si="15"/>
        <v>12</v>
      </c>
      <c r="H39" s="24">
        <f t="shared" si="16"/>
        <v>14</v>
      </c>
      <c r="I39" s="20">
        <v>3</v>
      </c>
      <c r="J39" s="29">
        <f t="shared" si="11"/>
        <v>29.356930375955741</v>
      </c>
      <c r="K39" s="29">
        <f t="shared" si="12"/>
        <v>5.7803468208092483E-3</v>
      </c>
      <c r="L39" s="29">
        <f t="shared" si="13"/>
        <v>5.6501892855437212E-2</v>
      </c>
      <c r="M39" s="29">
        <f t="shared" si="17"/>
        <v>0.63391136801541437</v>
      </c>
      <c r="N39" s="29">
        <f t="shared" si="18"/>
        <v>0.52941472564838321</v>
      </c>
      <c r="O39" s="29">
        <f t="shared" si="14"/>
        <v>0.10449664236703116</v>
      </c>
      <c r="P39" s="59" t="s">
        <v>28</v>
      </c>
      <c r="Q39" s="59"/>
      <c r="R39" s="59"/>
      <c r="S39" s="60"/>
    </row>
    <row r="40" spans="1:21" ht="15.75" thickBot="1" x14ac:dyDescent="0.3">
      <c r="A40" s="16">
        <v>42779</v>
      </c>
      <c r="B40" s="17">
        <v>31.2</v>
      </c>
      <c r="F40" s="9"/>
      <c r="G40" s="24">
        <f t="shared" si="15"/>
        <v>14</v>
      </c>
      <c r="H40" s="24">
        <f t="shared" si="16"/>
        <v>16</v>
      </c>
      <c r="I40" s="20">
        <v>6</v>
      </c>
      <c r="J40" s="29">
        <f t="shared" si="11"/>
        <v>24.943030641696858</v>
      </c>
      <c r="K40" s="29">
        <f t="shared" si="12"/>
        <v>1.1560693641618497E-2</v>
      </c>
      <c r="L40" s="29">
        <f t="shared" si="13"/>
        <v>4.8006669183687095E-2</v>
      </c>
      <c r="M40" s="29">
        <f t="shared" si="17"/>
        <v>0.64547206165703286</v>
      </c>
      <c r="N40" s="29">
        <f t="shared" si="18"/>
        <v>0.57742139483207033</v>
      </c>
      <c r="O40" s="29">
        <f t="shared" si="14"/>
        <v>6.8050666824962525E-2</v>
      </c>
      <c r="P40" s="26"/>
      <c r="Q40" s="26"/>
      <c r="R40" s="26"/>
      <c r="S40" s="10"/>
    </row>
    <row r="41" spans="1:21" x14ac:dyDescent="0.25">
      <c r="A41" s="16">
        <v>42776</v>
      </c>
      <c r="B41" s="17">
        <v>30</v>
      </c>
      <c r="F41" s="9"/>
      <c r="G41" s="24">
        <f t="shared" si="15"/>
        <v>16</v>
      </c>
      <c r="H41" s="24">
        <f t="shared" si="16"/>
        <v>18</v>
      </c>
      <c r="I41" s="20">
        <v>34</v>
      </c>
      <c r="J41" s="29">
        <f t="shared" si="11"/>
        <v>21.192773550404699</v>
      </c>
      <c r="K41" s="29">
        <f t="shared" si="12"/>
        <v>6.5510597302504817E-2</v>
      </c>
      <c r="L41" s="29">
        <f t="shared" si="13"/>
        <v>4.0788727061029713E-2</v>
      </c>
      <c r="M41" s="29">
        <f t="shared" si="17"/>
        <v>0.71098265895953772</v>
      </c>
      <c r="N41" s="29">
        <f t="shared" si="18"/>
        <v>0.6182101218931001</v>
      </c>
      <c r="O41" s="29">
        <f t="shared" si="14"/>
        <v>9.2772537066437621E-2</v>
      </c>
      <c r="P41" s="26"/>
      <c r="Q41" s="5" t="s">
        <v>24</v>
      </c>
      <c r="R41" s="6" t="s">
        <v>18</v>
      </c>
      <c r="S41" s="10"/>
    </row>
    <row r="42" spans="1:21" x14ac:dyDescent="0.25">
      <c r="A42" s="16">
        <v>42775</v>
      </c>
      <c r="B42" s="17">
        <v>28.6</v>
      </c>
      <c r="F42" s="9"/>
      <c r="G42" s="24">
        <f t="shared" si="15"/>
        <v>18</v>
      </c>
      <c r="H42" s="24">
        <f t="shared" si="16"/>
        <v>20</v>
      </c>
      <c r="I42" s="20">
        <v>16</v>
      </c>
      <c r="J42" s="29">
        <f t="shared" si="11"/>
        <v>18.006378503497636</v>
      </c>
      <c r="K42" s="29">
        <f t="shared" si="12"/>
        <v>3.0828516377649325E-2</v>
      </c>
      <c r="L42" s="29">
        <f t="shared" si="13"/>
        <v>3.465602349734602E-2</v>
      </c>
      <c r="M42" s="29">
        <f t="shared" si="17"/>
        <v>0.74181117533718699</v>
      </c>
      <c r="N42" s="29">
        <f t="shared" si="18"/>
        <v>0.65286614539044607</v>
      </c>
      <c r="O42" s="29">
        <f t="shared" si="14"/>
        <v>8.8945029946740917E-2</v>
      </c>
      <c r="P42" s="26"/>
      <c r="Q42" s="7">
        <v>0.95</v>
      </c>
      <c r="R42" s="8">
        <v>519</v>
      </c>
      <c r="S42" s="10"/>
    </row>
    <row r="43" spans="1:21" x14ac:dyDescent="0.25">
      <c r="A43" s="16">
        <v>42774</v>
      </c>
      <c r="B43" s="17">
        <v>28.2</v>
      </c>
      <c r="F43" s="9"/>
      <c r="G43" s="24">
        <f t="shared" si="15"/>
        <v>20</v>
      </c>
      <c r="H43" s="24">
        <f t="shared" si="16"/>
        <v>22</v>
      </c>
      <c r="I43" s="20">
        <v>27</v>
      </c>
      <c r="J43" s="29">
        <f t="shared" si="11"/>
        <v>15.299067205152637</v>
      </c>
      <c r="K43" s="29">
        <f t="shared" si="12"/>
        <v>5.2023121387283239E-2</v>
      </c>
      <c r="L43" s="29">
        <f t="shared" si="13"/>
        <v>2.944538972377235E-2</v>
      </c>
      <c r="M43" s="29">
        <f t="shared" si="17"/>
        <v>0.79383429672447026</v>
      </c>
      <c r="N43" s="29">
        <f t="shared" si="18"/>
        <v>0.68231153511421838</v>
      </c>
      <c r="O43" s="29">
        <f t="shared" si="14"/>
        <v>0.11152276161025187</v>
      </c>
      <c r="P43" s="26"/>
      <c r="Q43" s="9"/>
      <c r="R43" s="10"/>
      <c r="S43" s="10"/>
    </row>
    <row r="44" spans="1:21" x14ac:dyDescent="0.25">
      <c r="A44" s="16">
        <v>42773</v>
      </c>
      <c r="B44" s="17">
        <v>28.15</v>
      </c>
      <c r="F44" s="9"/>
      <c r="G44" s="24">
        <f t="shared" si="15"/>
        <v>22</v>
      </c>
      <c r="H44" s="24">
        <f t="shared" si="16"/>
        <v>24</v>
      </c>
      <c r="I44" s="20">
        <v>19</v>
      </c>
      <c r="J44" s="29">
        <f t="shared" si="11"/>
        <v>12.998808022518915</v>
      </c>
      <c r="K44" s="29">
        <f t="shared" si="12"/>
        <v>3.6608863198458574E-2</v>
      </c>
      <c r="L44" s="29">
        <f t="shared" si="13"/>
        <v>2.5018189869684165E-2</v>
      </c>
      <c r="M44" s="29">
        <f t="shared" si="17"/>
        <v>0.83044315992292883</v>
      </c>
      <c r="N44" s="29">
        <f t="shared" si="18"/>
        <v>0.70732972498390256</v>
      </c>
      <c r="O44" s="29">
        <f t="shared" si="14"/>
        <v>0.12311343493902627</v>
      </c>
      <c r="P44" s="26"/>
      <c r="Q44" s="11" t="s">
        <v>25</v>
      </c>
      <c r="R44" s="54">
        <v>0.2364</v>
      </c>
      <c r="S44" s="10"/>
    </row>
    <row r="45" spans="1:21" x14ac:dyDescent="0.25">
      <c r="A45" s="16">
        <v>42772</v>
      </c>
      <c r="B45" s="17">
        <v>28.3</v>
      </c>
      <c r="F45" s="9"/>
      <c r="G45" s="24">
        <f t="shared" si="15"/>
        <v>24</v>
      </c>
      <c r="H45" s="24">
        <f t="shared" si="16"/>
        <v>26</v>
      </c>
      <c r="I45" s="20">
        <v>15</v>
      </c>
      <c r="J45" s="29">
        <f t="shared" si="11"/>
        <v>11.044399487923874</v>
      </c>
      <c r="K45" s="29">
        <f t="shared" si="12"/>
        <v>2.8901734104046242E-2</v>
      </c>
      <c r="L45" s="29">
        <f t="shared" si="13"/>
        <v>2.1256632370202495E-2</v>
      </c>
      <c r="M45" s="29">
        <f t="shared" si="17"/>
        <v>0.85934489402697511</v>
      </c>
      <c r="N45" s="29">
        <f t="shared" si="18"/>
        <v>0.72858635735410504</v>
      </c>
      <c r="O45" s="29">
        <f t="shared" si="14"/>
        <v>0.13075853667287007</v>
      </c>
      <c r="P45" s="26"/>
      <c r="Q45" s="9"/>
      <c r="R45" s="10"/>
      <c r="S45" s="10"/>
    </row>
    <row r="46" spans="1:21" x14ac:dyDescent="0.25">
      <c r="A46" s="16">
        <v>42769</v>
      </c>
      <c r="B46" s="17">
        <v>28</v>
      </c>
      <c r="F46" s="9"/>
      <c r="G46" s="24">
        <f t="shared" si="15"/>
        <v>26</v>
      </c>
      <c r="H46" s="24">
        <f t="shared" si="16"/>
        <v>28</v>
      </c>
      <c r="I46" s="20">
        <v>24</v>
      </c>
      <c r="J46" s="29">
        <f t="shared" si="11"/>
        <v>9.3838419520882219</v>
      </c>
      <c r="K46" s="29">
        <f t="shared" si="12"/>
        <v>4.6242774566473986E-2</v>
      </c>
      <c r="L46" s="29">
        <f t="shared" si="13"/>
        <v>1.806063596429347E-2</v>
      </c>
      <c r="M46" s="29">
        <f t="shared" si="17"/>
        <v>0.90558766859344908</v>
      </c>
      <c r="N46" s="29">
        <f t="shared" si="18"/>
        <v>0.74664699331839857</v>
      </c>
      <c r="O46" s="29">
        <f t="shared" si="14"/>
        <v>0.15894067527505051</v>
      </c>
      <c r="P46" s="26"/>
      <c r="Q46" s="11" t="s">
        <v>26</v>
      </c>
      <c r="R46" s="53">
        <f>1.36/SQRT(R42)</f>
        <v>5.9697374257636007E-2</v>
      </c>
      <c r="S46" s="10"/>
    </row>
    <row r="47" spans="1:21" x14ac:dyDescent="0.25">
      <c r="A47" s="16">
        <v>42768</v>
      </c>
      <c r="B47" s="17">
        <v>27.7</v>
      </c>
      <c r="F47" s="9"/>
      <c r="G47" s="24">
        <f t="shared" si="15"/>
        <v>28</v>
      </c>
      <c r="H47" s="24">
        <f t="shared" si="16"/>
        <v>30</v>
      </c>
      <c r="I47" s="20">
        <v>10</v>
      </c>
      <c r="J47" s="29">
        <f t="shared" si="11"/>
        <v>7.9729540640080234</v>
      </c>
      <c r="K47" s="29">
        <f t="shared" si="12"/>
        <v>1.9267822736030827E-2</v>
      </c>
      <c r="L47" s="29">
        <f t="shared" si="13"/>
        <v>1.5345166899154664E-2</v>
      </c>
      <c r="M47" s="29">
        <f t="shared" si="17"/>
        <v>0.92485549132947986</v>
      </c>
      <c r="N47" s="29">
        <f t="shared" si="18"/>
        <v>0.76199216021755323</v>
      </c>
      <c r="O47" s="29">
        <f t="shared" si="14"/>
        <v>0.16286333111192663</v>
      </c>
      <c r="P47" s="26"/>
      <c r="Q47" s="9"/>
      <c r="R47" s="10"/>
      <c r="S47" s="10"/>
    </row>
    <row r="48" spans="1:21" ht="15.75" thickBot="1" x14ac:dyDescent="0.3">
      <c r="A48" s="16">
        <v>42767</v>
      </c>
      <c r="B48" s="17">
        <v>28.1</v>
      </c>
      <c r="F48" s="9"/>
      <c r="G48" s="24">
        <f t="shared" si="15"/>
        <v>30</v>
      </c>
      <c r="H48" s="24">
        <f t="shared" si="16"/>
        <v>32</v>
      </c>
      <c r="I48" s="20">
        <v>6</v>
      </c>
      <c r="J48" s="29">
        <f t="shared" si="11"/>
        <v>6.7741972671050776</v>
      </c>
      <c r="K48" s="29">
        <f t="shared" si="12"/>
        <v>1.1560693641618497E-2</v>
      </c>
      <c r="L48" s="29">
        <f t="shared" si="13"/>
        <v>1.3037976493654645E-2</v>
      </c>
      <c r="M48" s="29">
        <f t="shared" si="17"/>
        <v>0.93641618497109835</v>
      </c>
      <c r="N48" s="29">
        <f t="shared" si="18"/>
        <v>0.77503013671120791</v>
      </c>
      <c r="O48" s="29">
        <f t="shared" si="14"/>
        <v>0.16138604825989045</v>
      </c>
      <c r="P48" s="26"/>
      <c r="Q48" s="13" t="s">
        <v>19</v>
      </c>
      <c r="R48" s="14" t="s">
        <v>27</v>
      </c>
      <c r="S48" s="10"/>
    </row>
    <row r="49" spans="1:19" x14ac:dyDescent="0.25">
      <c r="A49" s="16">
        <v>42766</v>
      </c>
      <c r="B49" s="17">
        <v>27.3</v>
      </c>
      <c r="F49" s="9"/>
      <c r="G49" s="24">
        <f t="shared" si="15"/>
        <v>32</v>
      </c>
      <c r="H49" s="24">
        <f t="shared" si="16"/>
        <v>34</v>
      </c>
      <c r="I49" s="20">
        <v>8</v>
      </c>
      <c r="J49" s="29">
        <f t="shared" si="11"/>
        <v>5.7556770357942897</v>
      </c>
      <c r="K49" s="29">
        <f t="shared" si="12"/>
        <v>1.5414258188824663E-2</v>
      </c>
      <c r="L49" s="29">
        <f t="shared" si="13"/>
        <v>1.1077678865679551E-2</v>
      </c>
      <c r="M49" s="29">
        <f t="shared" si="17"/>
        <v>0.95183044315992305</v>
      </c>
      <c r="N49" s="29">
        <f t="shared" si="18"/>
        <v>0.78610781557688747</v>
      </c>
      <c r="O49" s="29">
        <f t="shared" si="14"/>
        <v>0.16572262758303558</v>
      </c>
      <c r="P49" s="26"/>
      <c r="Q49" s="26"/>
      <c r="R49" s="26"/>
      <c r="S49" s="10"/>
    </row>
    <row r="50" spans="1:19" x14ac:dyDescent="0.25">
      <c r="A50" s="16">
        <v>42765</v>
      </c>
      <c r="B50" s="17">
        <v>27</v>
      </c>
      <c r="F50" s="9"/>
      <c r="G50" s="24">
        <f t="shared" si="15"/>
        <v>34</v>
      </c>
      <c r="H50" s="24">
        <f t="shared" si="16"/>
        <v>36</v>
      </c>
      <c r="I50" s="20">
        <v>3</v>
      </c>
      <c r="J50" s="29">
        <f t="shared" si="11"/>
        <v>4.8902942790337613</v>
      </c>
      <c r="K50" s="29">
        <f t="shared" si="12"/>
        <v>5.7803468208092483E-3</v>
      </c>
      <c r="L50" s="29">
        <f t="shared" si="13"/>
        <v>9.4121176787553378E-3</v>
      </c>
      <c r="M50" s="29">
        <f t="shared" si="17"/>
        <v>0.95761078998073235</v>
      </c>
      <c r="N50" s="29">
        <f t="shared" si="18"/>
        <v>0.79551993325564285</v>
      </c>
      <c r="O50" s="29">
        <f t="shared" si="14"/>
        <v>0.16209085672508949</v>
      </c>
      <c r="P50" s="26"/>
      <c r="Q50" s="26"/>
      <c r="R50" s="26"/>
      <c r="S50" s="10"/>
    </row>
    <row r="51" spans="1:19" x14ac:dyDescent="0.25">
      <c r="A51" s="16">
        <v>42762</v>
      </c>
      <c r="B51" s="17">
        <v>27.8</v>
      </c>
      <c r="F51" s="9"/>
      <c r="G51" s="24">
        <f t="shared" si="15"/>
        <v>36</v>
      </c>
      <c r="H51" s="24">
        <f t="shared" si="16"/>
        <v>38</v>
      </c>
      <c r="I51" s="20">
        <v>9</v>
      </c>
      <c r="J51" s="29">
        <f t="shared" si="11"/>
        <v>4.1550243328150529</v>
      </c>
      <c r="K51" s="29">
        <f t="shared" si="12"/>
        <v>1.7341040462427744E-2</v>
      </c>
      <c r="L51" s="29">
        <f t="shared" si="13"/>
        <v>7.996978453058308E-3</v>
      </c>
      <c r="M51" s="29">
        <f t="shared" si="17"/>
        <v>0.97495183044316014</v>
      </c>
      <c r="N51" s="29">
        <f t="shared" si="18"/>
        <v>0.80351691170870121</v>
      </c>
      <c r="O51" s="29">
        <f t="shared" si="14"/>
        <v>0.17143491873445893</v>
      </c>
      <c r="P51" s="26"/>
      <c r="Q51" s="26"/>
      <c r="R51" s="26"/>
      <c r="S51" s="10"/>
    </row>
    <row r="52" spans="1:19" x14ac:dyDescent="0.25">
      <c r="A52" s="16">
        <v>42761</v>
      </c>
      <c r="B52" s="17">
        <v>27.45</v>
      </c>
      <c r="F52" s="9"/>
      <c r="G52" s="24">
        <f t="shared" si="15"/>
        <v>38</v>
      </c>
      <c r="H52" s="24">
        <f t="shared" si="16"/>
        <v>40</v>
      </c>
      <c r="I52" s="20">
        <v>13</v>
      </c>
      <c r="J52" s="29">
        <f t="shared" si="11"/>
        <v>3.5303043582270046</v>
      </c>
      <c r="K52" s="29">
        <f t="shared" si="12"/>
        <v>2.5048169556840076E-2</v>
      </c>
      <c r="L52" s="29">
        <f t="shared" si="13"/>
        <v>6.7946095194950651E-3</v>
      </c>
      <c r="M52" s="29">
        <f t="shared" si="17"/>
        <v>1.0000000000000002</v>
      </c>
      <c r="N52" s="29">
        <f t="shared" si="18"/>
        <v>0.81031152122819627</v>
      </c>
      <c r="O52" s="29">
        <f t="shared" si="14"/>
        <v>0.18968847877180395</v>
      </c>
      <c r="P52" s="26"/>
      <c r="Q52" s="26"/>
      <c r="R52" s="26"/>
      <c r="S52" s="10"/>
    </row>
    <row r="53" spans="1:19" x14ac:dyDescent="0.25">
      <c r="A53" s="16">
        <v>42760</v>
      </c>
      <c r="B53" s="17">
        <v>27.6</v>
      </c>
      <c r="F53" s="9"/>
      <c r="G53" s="24">
        <f t="shared" si="15"/>
        <v>40</v>
      </c>
      <c r="H53" s="24">
        <f t="shared" si="16"/>
        <v>42</v>
      </c>
      <c r="I53" s="20">
        <v>0</v>
      </c>
      <c r="J53" s="29">
        <f t="shared" si="11"/>
        <v>97.982973678522086</v>
      </c>
      <c r="K53" s="29">
        <f t="shared" si="12"/>
        <v>0</v>
      </c>
      <c r="L53" s="29">
        <f t="shared" si="13"/>
        <v>0.18968847877180373</v>
      </c>
      <c r="M53" s="29">
        <f t="shared" si="17"/>
        <v>1.0000000000000002</v>
      </c>
      <c r="N53" s="29">
        <f t="shared" si="18"/>
        <v>1</v>
      </c>
      <c r="O53" s="43">
        <f t="shared" si="14"/>
        <v>2.2204460492503131E-16</v>
      </c>
      <c r="P53" s="26"/>
      <c r="Q53" s="26"/>
      <c r="R53" s="26"/>
      <c r="S53" s="10"/>
    </row>
    <row r="54" spans="1:19" x14ac:dyDescent="0.25">
      <c r="A54" s="16">
        <v>42759</v>
      </c>
      <c r="B54" s="17">
        <v>27.2</v>
      </c>
      <c r="F54" s="9"/>
      <c r="G54" s="49"/>
      <c r="H54" s="49"/>
      <c r="I54" s="21">
        <f>SUM(I34:I53)</f>
        <v>519</v>
      </c>
      <c r="J54" s="30">
        <f>SUM(J34:J53)</f>
        <v>519</v>
      </c>
      <c r="K54" s="52">
        <f>SUM(K34:K53)</f>
        <v>1.0000000000000002</v>
      </c>
      <c r="L54" s="46">
        <f>SUM(L34:L53)</f>
        <v>1</v>
      </c>
      <c r="M54" s="27"/>
      <c r="N54" s="26"/>
      <c r="O54" s="44">
        <f>MAX(O34:O53)</f>
        <v>0.23640308767892376</v>
      </c>
      <c r="P54" s="45" t="s">
        <v>17</v>
      </c>
      <c r="Q54" s="26"/>
      <c r="R54" s="26"/>
      <c r="S54" s="10"/>
    </row>
    <row r="55" spans="1:19" x14ac:dyDescent="0.25">
      <c r="A55" s="16">
        <v>42758</v>
      </c>
      <c r="B55" s="17">
        <v>28.35</v>
      </c>
      <c r="F55" s="9"/>
      <c r="G55" s="26"/>
      <c r="H55" s="27"/>
      <c r="I55" s="26"/>
      <c r="J55" s="27"/>
      <c r="K55" s="26"/>
      <c r="L55" s="26"/>
      <c r="M55" s="26"/>
      <c r="N55" s="26"/>
      <c r="O55" s="26"/>
      <c r="P55" s="26"/>
      <c r="Q55" s="26"/>
      <c r="R55" s="26"/>
      <c r="S55" s="10"/>
    </row>
    <row r="56" spans="1:19" x14ac:dyDescent="0.25">
      <c r="A56" s="16">
        <v>42755</v>
      </c>
      <c r="B56" s="17">
        <v>27.85</v>
      </c>
      <c r="F56" s="9"/>
      <c r="G56" s="26"/>
      <c r="H56" s="27"/>
      <c r="I56" s="26"/>
      <c r="J56" s="27"/>
      <c r="K56" s="26"/>
      <c r="L56" s="26"/>
      <c r="M56" s="26"/>
      <c r="N56" s="26"/>
      <c r="O56" s="26"/>
      <c r="P56" s="26"/>
      <c r="Q56" s="26"/>
      <c r="R56" s="26"/>
      <c r="S56" s="10"/>
    </row>
    <row r="57" spans="1:19" ht="15.75" thickBot="1" x14ac:dyDescent="0.3">
      <c r="A57" s="16">
        <v>42754</v>
      </c>
      <c r="B57" s="17">
        <v>26.35</v>
      </c>
      <c r="F57" s="39"/>
      <c r="G57" s="40"/>
      <c r="H57" s="41"/>
      <c r="I57" s="40"/>
      <c r="J57" s="41"/>
      <c r="K57" s="40"/>
      <c r="L57" s="40"/>
      <c r="M57" s="40"/>
      <c r="N57" s="40"/>
      <c r="O57" s="40"/>
      <c r="P57" s="40"/>
      <c r="Q57" s="40"/>
      <c r="R57" s="40"/>
      <c r="S57" s="42"/>
    </row>
    <row r="58" spans="1:19" x14ac:dyDescent="0.25">
      <c r="A58" s="16">
        <v>42753</v>
      </c>
      <c r="B58" s="17">
        <v>26.8</v>
      </c>
    </row>
    <row r="59" spans="1:19" x14ac:dyDescent="0.25">
      <c r="A59" s="16">
        <v>42752</v>
      </c>
      <c r="B59" s="17">
        <v>27.6</v>
      </c>
    </row>
    <row r="60" spans="1:19" x14ac:dyDescent="0.25">
      <c r="A60" s="16">
        <v>42751</v>
      </c>
      <c r="B60" s="17">
        <v>28.2</v>
      </c>
    </row>
    <row r="61" spans="1:19" x14ac:dyDescent="0.25">
      <c r="A61" s="16">
        <v>42748</v>
      </c>
      <c r="B61" s="17">
        <v>28.35</v>
      </c>
    </row>
    <row r="62" spans="1:19" x14ac:dyDescent="0.25">
      <c r="A62" s="16">
        <v>42747</v>
      </c>
      <c r="B62" s="17">
        <v>27.35</v>
      </c>
    </row>
    <row r="63" spans="1:19" x14ac:dyDescent="0.25">
      <c r="A63" s="16">
        <v>42746</v>
      </c>
      <c r="B63" s="17">
        <v>26.85</v>
      </c>
    </row>
    <row r="64" spans="1:19" x14ac:dyDescent="0.25">
      <c r="A64" s="16">
        <v>42745</v>
      </c>
      <c r="B64" s="17">
        <v>28.05</v>
      </c>
    </row>
    <row r="65" spans="1:2" x14ac:dyDescent="0.25">
      <c r="A65" s="16">
        <v>42744</v>
      </c>
      <c r="B65" s="17">
        <v>27.5</v>
      </c>
    </row>
    <row r="66" spans="1:2" x14ac:dyDescent="0.25">
      <c r="A66" s="16">
        <v>42741</v>
      </c>
      <c r="B66" s="17">
        <v>27</v>
      </c>
    </row>
    <row r="67" spans="1:2" x14ac:dyDescent="0.25">
      <c r="A67" s="16">
        <v>42740</v>
      </c>
      <c r="B67" s="17">
        <v>26.95</v>
      </c>
    </row>
    <row r="68" spans="1:2" x14ac:dyDescent="0.25">
      <c r="A68" s="16">
        <v>42739</v>
      </c>
      <c r="B68" s="17">
        <v>26.9</v>
      </c>
    </row>
    <row r="69" spans="1:2" x14ac:dyDescent="0.25">
      <c r="A69" s="16">
        <v>42738</v>
      </c>
      <c r="B69" s="17">
        <v>27</v>
      </c>
    </row>
    <row r="70" spans="1:2" x14ac:dyDescent="0.25">
      <c r="A70" s="16">
        <v>42737</v>
      </c>
      <c r="B70" s="17">
        <v>27.9</v>
      </c>
    </row>
    <row r="71" spans="1:2" x14ac:dyDescent="0.25">
      <c r="A71" s="16">
        <v>42734</v>
      </c>
      <c r="B71" s="17">
        <v>27</v>
      </c>
    </row>
    <row r="72" spans="1:2" x14ac:dyDescent="0.25">
      <c r="A72" s="16">
        <v>42733</v>
      </c>
      <c r="B72" s="17">
        <v>27</v>
      </c>
    </row>
    <row r="73" spans="1:2" x14ac:dyDescent="0.25">
      <c r="A73" s="16">
        <v>42732</v>
      </c>
      <c r="B73" s="17">
        <v>24.6</v>
      </c>
    </row>
    <row r="74" spans="1:2" x14ac:dyDescent="0.25">
      <c r="A74" s="16">
        <v>42731</v>
      </c>
      <c r="B74" s="17">
        <v>23.2</v>
      </c>
    </row>
    <row r="75" spans="1:2" x14ac:dyDescent="0.25">
      <c r="A75" s="16">
        <v>42730</v>
      </c>
      <c r="B75" s="17">
        <v>22.8</v>
      </c>
    </row>
    <row r="76" spans="1:2" x14ac:dyDescent="0.25">
      <c r="A76" s="16">
        <v>42727</v>
      </c>
      <c r="B76" s="17">
        <v>23.35</v>
      </c>
    </row>
    <row r="77" spans="1:2" x14ac:dyDescent="0.25">
      <c r="A77" s="16">
        <v>42726</v>
      </c>
      <c r="B77" s="17">
        <v>23</v>
      </c>
    </row>
    <row r="78" spans="1:2" x14ac:dyDescent="0.25">
      <c r="A78" s="16">
        <v>42725</v>
      </c>
      <c r="B78" s="17">
        <v>22.1</v>
      </c>
    </row>
    <row r="79" spans="1:2" x14ac:dyDescent="0.25">
      <c r="A79" s="16">
        <v>42724</v>
      </c>
      <c r="B79" s="17">
        <v>20.75</v>
      </c>
    </row>
    <row r="80" spans="1:2" x14ac:dyDescent="0.25">
      <c r="A80" s="16">
        <v>42723</v>
      </c>
      <c r="B80" s="17">
        <v>20.9</v>
      </c>
    </row>
    <row r="81" spans="1:2" x14ac:dyDescent="0.25">
      <c r="A81" s="16">
        <v>42720</v>
      </c>
      <c r="B81" s="17">
        <v>21</v>
      </c>
    </row>
    <row r="82" spans="1:2" x14ac:dyDescent="0.25">
      <c r="A82" s="16">
        <v>42719</v>
      </c>
      <c r="B82" s="17">
        <v>20.7</v>
      </c>
    </row>
    <row r="83" spans="1:2" x14ac:dyDescent="0.25">
      <c r="A83" s="16">
        <v>42718</v>
      </c>
      <c r="B83" s="17">
        <v>21.1</v>
      </c>
    </row>
    <row r="84" spans="1:2" x14ac:dyDescent="0.25">
      <c r="A84" s="16">
        <v>42717</v>
      </c>
      <c r="B84" s="17">
        <v>21.35</v>
      </c>
    </row>
    <row r="85" spans="1:2" x14ac:dyDescent="0.25">
      <c r="A85" s="16">
        <v>42716</v>
      </c>
      <c r="B85" s="17">
        <v>21.65</v>
      </c>
    </row>
    <row r="86" spans="1:2" x14ac:dyDescent="0.25">
      <c r="A86" s="16">
        <v>42713</v>
      </c>
      <c r="B86" s="17">
        <v>21.65</v>
      </c>
    </row>
    <row r="87" spans="1:2" x14ac:dyDescent="0.25">
      <c r="A87" s="16">
        <v>42712</v>
      </c>
      <c r="B87" s="17">
        <v>21.65</v>
      </c>
    </row>
    <row r="88" spans="1:2" x14ac:dyDescent="0.25">
      <c r="A88" s="16">
        <v>42711</v>
      </c>
      <c r="B88" s="17">
        <v>21.65</v>
      </c>
    </row>
    <row r="89" spans="1:2" x14ac:dyDescent="0.25">
      <c r="A89" s="16">
        <v>42710</v>
      </c>
      <c r="B89" s="17">
        <v>21</v>
      </c>
    </row>
    <row r="90" spans="1:2" x14ac:dyDescent="0.25">
      <c r="A90" s="16">
        <v>42709</v>
      </c>
      <c r="B90" s="17">
        <v>20.65</v>
      </c>
    </row>
    <row r="91" spans="1:2" x14ac:dyDescent="0.25">
      <c r="A91" s="16">
        <v>42706</v>
      </c>
      <c r="B91" s="17">
        <v>20.9</v>
      </c>
    </row>
    <row r="92" spans="1:2" x14ac:dyDescent="0.25">
      <c r="A92" s="16">
        <v>42705</v>
      </c>
      <c r="B92" s="17">
        <v>21.3</v>
      </c>
    </row>
    <row r="93" spans="1:2" x14ac:dyDescent="0.25">
      <c r="A93" s="16">
        <v>42704</v>
      </c>
      <c r="B93" s="17">
        <v>21.95</v>
      </c>
    </row>
    <row r="94" spans="1:2" x14ac:dyDescent="0.25">
      <c r="A94" s="16">
        <v>42703</v>
      </c>
      <c r="B94" s="17">
        <v>22.25</v>
      </c>
    </row>
    <row r="95" spans="1:2" x14ac:dyDescent="0.25">
      <c r="A95" s="16">
        <v>42702</v>
      </c>
      <c r="B95" s="17">
        <v>22.5</v>
      </c>
    </row>
    <row r="96" spans="1:2" x14ac:dyDescent="0.25">
      <c r="A96" s="16">
        <v>42699</v>
      </c>
      <c r="B96" s="17">
        <v>22.5</v>
      </c>
    </row>
    <row r="97" spans="1:2" x14ac:dyDescent="0.25">
      <c r="A97" s="16">
        <v>42698</v>
      </c>
      <c r="B97" s="17">
        <v>23.2</v>
      </c>
    </row>
    <row r="98" spans="1:2" x14ac:dyDescent="0.25">
      <c r="A98" s="16">
        <v>42697</v>
      </c>
      <c r="B98" s="17">
        <v>23.9</v>
      </c>
    </row>
    <row r="99" spans="1:2" x14ac:dyDescent="0.25">
      <c r="A99" s="16">
        <v>42696</v>
      </c>
      <c r="B99" s="17">
        <v>24.25</v>
      </c>
    </row>
    <row r="100" spans="1:2" x14ac:dyDescent="0.25">
      <c r="A100" s="16">
        <v>42695</v>
      </c>
      <c r="B100" s="17">
        <v>24</v>
      </c>
    </row>
    <row r="101" spans="1:2" x14ac:dyDescent="0.25">
      <c r="A101" s="16">
        <v>42692</v>
      </c>
      <c r="B101" s="17">
        <v>23.8</v>
      </c>
    </row>
    <row r="102" spans="1:2" x14ac:dyDescent="0.25">
      <c r="A102" s="16">
        <v>42691</v>
      </c>
      <c r="B102" s="17">
        <v>23.95</v>
      </c>
    </row>
    <row r="103" spans="1:2" x14ac:dyDescent="0.25">
      <c r="A103" s="16">
        <v>42690</v>
      </c>
      <c r="B103" s="17">
        <v>23.2</v>
      </c>
    </row>
    <row r="104" spans="1:2" x14ac:dyDescent="0.25">
      <c r="A104" s="16">
        <v>42689</v>
      </c>
      <c r="B104" s="17">
        <v>22.5</v>
      </c>
    </row>
    <row r="105" spans="1:2" x14ac:dyDescent="0.25">
      <c r="A105" s="16">
        <v>42688</v>
      </c>
      <c r="B105" s="17">
        <v>20.55</v>
      </c>
    </row>
    <row r="106" spans="1:2" x14ac:dyDescent="0.25">
      <c r="A106" s="16">
        <v>42685</v>
      </c>
      <c r="B106" s="17">
        <v>21.95</v>
      </c>
    </row>
    <row r="107" spans="1:2" x14ac:dyDescent="0.25">
      <c r="A107" s="16">
        <v>42684</v>
      </c>
      <c r="B107" s="17">
        <v>24</v>
      </c>
    </row>
    <row r="108" spans="1:2" x14ac:dyDescent="0.25">
      <c r="A108" s="16">
        <v>42683</v>
      </c>
      <c r="B108" s="17">
        <v>24.8</v>
      </c>
    </row>
    <row r="109" spans="1:2" x14ac:dyDescent="0.25">
      <c r="A109" s="16">
        <v>42682</v>
      </c>
      <c r="B109" s="17">
        <v>24.65</v>
      </c>
    </row>
    <row r="110" spans="1:2" x14ac:dyDescent="0.25">
      <c r="A110" s="16">
        <v>42681</v>
      </c>
      <c r="B110" s="17">
        <v>24.75</v>
      </c>
    </row>
    <row r="111" spans="1:2" x14ac:dyDescent="0.25">
      <c r="A111" s="16">
        <v>42678</v>
      </c>
      <c r="B111" s="17">
        <v>24.5</v>
      </c>
    </row>
    <row r="112" spans="1:2" x14ac:dyDescent="0.25">
      <c r="A112" s="16">
        <v>42677</v>
      </c>
      <c r="B112" s="17">
        <v>24.65</v>
      </c>
    </row>
    <row r="113" spans="1:2" x14ac:dyDescent="0.25">
      <c r="A113" s="16">
        <v>42676</v>
      </c>
      <c r="B113" s="17">
        <v>24</v>
      </c>
    </row>
    <row r="114" spans="1:2" x14ac:dyDescent="0.25">
      <c r="A114" s="16">
        <v>42675</v>
      </c>
      <c r="B114" s="17">
        <v>24.4</v>
      </c>
    </row>
    <row r="115" spans="1:2" x14ac:dyDescent="0.25">
      <c r="A115" s="16">
        <v>42674</v>
      </c>
      <c r="B115" s="17">
        <v>24.6</v>
      </c>
    </row>
    <row r="116" spans="1:2" x14ac:dyDescent="0.25">
      <c r="A116" s="16">
        <v>42671</v>
      </c>
      <c r="B116" s="17">
        <v>24.5</v>
      </c>
    </row>
    <row r="117" spans="1:2" x14ac:dyDescent="0.25">
      <c r="A117" s="16">
        <v>42670</v>
      </c>
      <c r="B117" s="17">
        <v>24.5</v>
      </c>
    </row>
    <row r="118" spans="1:2" x14ac:dyDescent="0.25">
      <c r="A118" s="16">
        <v>42669</v>
      </c>
      <c r="B118" s="17">
        <v>25.1</v>
      </c>
    </row>
    <row r="119" spans="1:2" x14ac:dyDescent="0.25">
      <c r="A119" s="16">
        <v>42668</v>
      </c>
      <c r="B119" s="17">
        <v>25.95</v>
      </c>
    </row>
    <row r="120" spans="1:2" x14ac:dyDescent="0.25">
      <c r="A120" s="16">
        <v>42667</v>
      </c>
      <c r="B120" s="17">
        <v>26.1</v>
      </c>
    </row>
    <row r="121" spans="1:2" x14ac:dyDescent="0.25">
      <c r="A121" s="16">
        <v>42664</v>
      </c>
      <c r="B121" s="17">
        <v>26.6</v>
      </c>
    </row>
    <row r="122" spans="1:2" x14ac:dyDescent="0.25">
      <c r="A122" s="16">
        <v>42663</v>
      </c>
      <c r="B122" s="17">
        <v>25.75</v>
      </c>
    </row>
    <row r="123" spans="1:2" x14ac:dyDescent="0.25">
      <c r="A123" s="16">
        <v>42662</v>
      </c>
      <c r="B123" s="17">
        <v>24.55</v>
      </c>
    </row>
    <row r="124" spans="1:2" x14ac:dyDescent="0.25">
      <c r="A124" s="16">
        <v>42661</v>
      </c>
      <c r="B124" s="17">
        <v>24</v>
      </c>
    </row>
    <row r="125" spans="1:2" x14ac:dyDescent="0.25">
      <c r="A125" s="16">
        <v>42660</v>
      </c>
      <c r="B125" s="17">
        <v>22.2</v>
      </c>
    </row>
    <row r="126" spans="1:2" x14ac:dyDescent="0.25">
      <c r="A126" s="16">
        <v>42657</v>
      </c>
      <c r="B126" s="17">
        <v>21.2</v>
      </c>
    </row>
    <row r="127" spans="1:2" x14ac:dyDescent="0.25">
      <c r="A127" s="16">
        <v>42656</v>
      </c>
      <c r="B127" s="17">
        <v>20.85</v>
      </c>
    </row>
    <row r="128" spans="1:2" x14ac:dyDescent="0.25">
      <c r="A128" s="16">
        <v>42655</v>
      </c>
      <c r="B128" s="17">
        <v>20.9</v>
      </c>
    </row>
    <row r="129" spans="1:2" x14ac:dyDescent="0.25">
      <c r="A129" s="16">
        <v>42654</v>
      </c>
      <c r="B129" s="17">
        <v>20.8</v>
      </c>
    </row>
    <row r="130" spans="1:2" x14ac:dyDescent="0.25">
      <c r="A130" s="16">
        <v>42653</v>
      </c>
      <c r="B130" s="17">
        <v>20.45</v>
      </c>
    </row>
    <row r="131" spans="1:2" x14ac:dyDescent="0.25">
      <c r="A131" s="16">
        <v>42650</v>
      </c>
      <c r="B131" s="17">
        <v>20.45</v>
      </c>
    </row>
    <row r="132" spans="1:2" x14ac:dyDescent="0.25">
      <c r="A132" s="16">
        <v>42649</v>
      </c>
      <c r="B132" s="17">
        <v>19.899999999999999</v>
      </c>
    </row>
    <row r="133" spans="1:2" x14ac:dyDescent="0.25">
      <c r="A133" s="16">
        <v>42648</v>
      </c>
      <c r="B133" s="17">
        <v>20.7</v>
      </c>
    </row>
    <row r="134" spans="1:2" x14ac:dyDescent="0.25">
      <c r="A134" s="16">
        <v>42647</v>
      </c>
      <c r="B134" s="17">
        <v>21</v>
      </c>
    </row>
    <row r="135" spans="1:2" x14ac:dyDescent="0.25">
      <c r="A135" s="16">
        <v>42646</v>
      </c>
      <c r="B135" s="17">
        <v>21.1</v>
      </c>
    </row>
    <row r="136" spans="1:2" x14ac:dyDescent="0.25">
      <c r="A136" s="16">
        <v>42643</v>
      </c>
      <c r="B136" s="17">
        <v>20.149999999999999</v>
      </c>
    </row>
    <row r="137" spans="1:2" x14ac:dyDescent="0.25">
      <c r="A137" s="16">
        <v>42642</v>
      </c>
      <c r="B137" s="17">
        <v>19.899999999999999</v>
      </c>
    </row>
    <row r="138" spans="1:2" x14ac:dyDescent="0.25">
      <c r="A138" s="16">
        <v>42641</v>
      </c>
      <c r="B138" s="17">
        <v>18.649999999999999</v>
      </c>
    </row>
    <row r="139" spans="1:2" x14ac:dyDescent="0.25">
      <c r="A139" s="16">
        <v>42640</v>
      </c>
      <c r="B139" s="17">
        <v>18.8</v>
      </c>
    </row>
    <row r="140" spans="1:2" x14ac:dyDescent="0.25">
      <c r="A140" s="16">
        <v>42639</v>
      </c>
      <c r="B140" s="17">
        <v>18.149999999999999</v>
      </c>
    </row>
    <row r="141" spans="1:2" x14ac:dyDescent="0.25">
      <c r="A141" s="16">
        <v>42636</v>
      </c>
      <c r="B141" s="17">
        <v>18.8</v>
      </c>
    </row>
    <row r="142" spans="1:2" x14ac:dyDescent="0.25">
      <c r="A142" s="16">
        <v>42635</v>
      </c>
      <c r="B142" s="17">
        <v>18.899999999999999</v>
      </c>
    </row>
    <row r="143" spans="1:2" x14ac:dyDescent="0.25">
      <c r="A143" s="16">
        <v>42634</v>
      </c>
      <c r="B143" s="17">
        <v>19.2</v>
      </c>
    </row>
    <row r="144" spans="1:2" x14ac:dyDescent="0.25">
      <c r="A144" s="16">
        <v>42633</v>
      </c>
      <c r="B144" s="17">
        <v>18.95</v>
      </c>
    </row>
    <row r="145" spans="1:2" x14ac:dyDescent="0.25">
      <c r="A145" s="16">
        <v>42632</v>
      </c>
      <c r="B145" s="17">
        <v>19.45</v>
      </c>
    </row>
    <row r="146" spans="1:2" x14ac:dyDescent="0.25">
      <c r="A146" s="16">
        <v>42629</v>
      </c>
      <c r="B146" s="17">
        <v>19.7</v>
      </c>
    </row>
    <row r="147" spans="1:2" x14ac:dyDescent="0.25">
      <c r="A147" s="16">
        <v>42628</v>
      </c>
      <c r="B147" s="17">
        <v>19.55</v>
      </c>
    </row>
    <row r="148" spans="1:2" x14ac:dyDescent="0.25">
      <c r="A148" s="16">
        <v>42627</v>
      </c>
      <c r="B148" s="17">
        <v>18.600000000000001</v>
      </c>
    </row>
    <row r="149" spans="1:2" x14ac:dyDescent="0.25">
      <c r="A149" s="16">
        <v>42626</v>
      </c>
      <c r="B149" s="17">
        <v>17.5</v>
      </c>
    </row>
    <row r="150" spans="1:2" x14ac:dyDescent="0.25">
      <c r="A150" s="16">
        <v>42625</v>
      </c>
      <c r="B150" s="17">
        <v>18.100000000000001</v>
      </c>
    </row>
    <row r="151" spans="1:2" x14ac:dyDescent="0.25">
      <c r="A151" s="16">
        <v>42622</v>
      </c>
      <c r="B151" s="17">
        <v>18.399999999999999</v>
      </c>
    </row>
    <row r="152" spans="1:2" x14ac:dyDescent="0.25">
      <c r="A152" s="16">
        <v>42621</v>
      </c>
      <c r="B152" s="17">
        <v>18.8</v>
      </c>
    </row>
    <row r="153" spans="1:2" x14ac:dyDescent="0.25">
      <c r="A153" s="16">
        <v>42620</v>
      </c>
      <c r="B153" s="17">
        <v>17.850000000000001</v>
      </c>
    </row>
    <row r="154" spans="1:2" x14ac:dyDescent="0.25">
      <c r="A154" s="16">
        <v>42619</v>
      </c>
      <c r="B154" s="17">
        <v>17.149999999999999</v>
      </c>
    </row>
    <row r="155" spans="1:2" x14ac:dyDescent="0.25">
      <c r="A155" s="16">
        <v>42618</v>
      </c>
      <c r="B155" s="17">
        <v>16.25</v>
      </c>
    </row>
    <row r="156" spans="1:2" x14ac:dyDescent="0.25">
      <c r="A156" s="16">
        <v>42615</v>
      </c>
      <c r="B156" s="17">
        <v>16.25</v>
      </c>
    </row>
    <row r="157" spans="1:2" x14ac:dyDescent="0.25">
      <c r="A157" s="16">
        <v>42614</v>
      </c>
      <c r="B157" s="17">
        <v>16.25</v>
      </c>
    </row>
    <row r="158" spans="1:2" x14ac:dyDescent="0.25">
      <c r="A158" s="16">
        <v>42613</v>
      </c>
      <c r="B158" s="17">
        <v>16.25</v>
      </c>
    </row>
    <row r="159" spans="1:2" x14ac:dyDescent="0.25">
      <c r="A159" s="16">
        <v>42612</v>
      </c>
      <c r="B159" s="17">
        <v>16.149999999999999</v>
      </c>
    </row>
    <row r="160" spans="1:2" x14ac:dyDescent="0.25">
      <c r="A160" s="16">
        <v>42611</v>
      </c>
      <c r="B160" s="17">
        <v>16.45</v>
      </c>
    </row>
    <row r="161" spans="1:2" x14ac:dyDescent="0.25">
      <c r="A161" s="16">
        <v>42608</v>
      </c>
      <c r="B161" s="17">
        <v>16.350000000000001</v>
      </c>
    </row>
    <row r="162" spans="1:2" x14ac:dyDescent="0.25">
      <c r="A162" s="16">
        <v>42607</v>
      </c>
      <c r="B162" s="17">
        <v>16.149999999999999</v>
      </c>
    </row>
    <row r="163" spans="1:2" x14ac:dyDescent="0.25">
      <c r="A163" s="16">
        <v>42606</v>
      </c>
      <c r="B163" s="17">
        <v>15.85</v>
      </c>
    </row>
    <row r="164" spans="1:2" x14ac:dyDescent="0.25">
      <c r="A164" s="16">
        <v>42605</v>
      </c>
      <c r="B164" s="17">
        <v>16.149999999999999</v>
      </c>
    </row>
    <row r="165" spans="1:2" x14ac:dyDescent="0.25">
      <c r="A165" s="16">
        <v>42604</v>
      </c>
      <c r="B165" s="17">
        <v>16.100000000000001</v>
      </c>
    </row>
    <row r="166" spans="1:2" x14ac:dyDescent="0.25">
      <c r="A166" s="16">
        <v>42601</v>
      </c>
      <c r="B166" s="17">
        <v>16.399999999999999</v>
      </c>
    </row>
    <row r="167" spans="1:2" x14ac:dyDescent="0.25">
      <c r="A167" s="16">
        <v>42600</v>
      </c>
      <c r="B167" s="17">
        <v>16.5</v>
      </c>
    </row>
    <row r="168" spans="1:2" x14ac:dyDescent="0.25">
      <c r="A168" s="16">
        <v>42599</v>
      </c>
      <c r="B168" s="17">
        <v>16.2</v>
      </c>
    </row>
    <row r="169" spans="1:2" x14ac:dyDescent="0.25">
      <c r="A169" s="16">
        <v>42598</v>
      </c>
      <c r="B169" s="17">
        <v>15.9</v>
      </c>
    </row>
    <row r="170" spans="1:2" x14ac:dyDescent="0.25">
      <c r="A170" s="16">
        <v>42597</v>
      </c>
      <c r="B170" s="17">
        <v>16.399999999999999</v>
      </c>
    </row>
    <row r="171" spans="1:2" x14ac:dyDescent="0.25">
      <c r="A171" s="16">
        <v>42594</v>
      </c>
      <c r="B171" s="17">
        <v>16.399999999999999</v>
      </c>
    </row>
    <row r="172" spans="1:2" x14ac:dyDescent="0.25">
      <c r="A172" s="16">
        <v>42593</v>
      </c>
      <c r="B172" s="17">
        <v>16.600000000000001</v>
      </c>
    </row>
    <row r="173" spans="1:2" x14ac:dyDescent="0.25">
      <c r="A173" s="16">
        <v>42592</v>
      </c>
      <c r="B173" s="17">
        <v>15.95</v>
      </c>
    </row>
    <row r="174" spans="1:2" x14ac:dyDescent="0.25">
      <c r="A174" s="16">
        <v>42591</v>
      </c>
      <c r="B174" s="17">
        <v>16.3</v>
      </c>
    </row>
    <row r="175" spans="1:2" x14ac:dyDescent="0.25">
      <c r="A175" s="16">
        <v>42590</v>
      </c>
      <c r="B175" s="17">
        <v>16.55</v>
      </c>
    </row>
    <row r="176" spans="1:2" x14ac:dyDescent="0.25">
      <c r="A176" s="16">
        <v>42587</v>
      </c>
      <c r="B176" s="17">
        <v>16.5</v>
      </c>
    </row>
    <row r="177" spans="1:2" x14ac:dyDescent="0.25">
      <c r="A177" s="16">
        <v>42586</v>
      </c>
      <c r="B177" s="17">
        <v>16.899999999999999</v>
      </c>
    </row>
    <row r="178" spans="1:2" x14ac:dyDescent="0.25">
      <c r="A178" s="16">
        <v>42585</v>
      </c>
      <c r="B178" s="17">
        <v>16.399999999999999</v>
      </c>
    </row>
    <row r="179" spans="1:2" x14ac:dyDescent="0.25">
      <c r="A179" s="16">
        <v>42584</v>
      </c>
      <c r="B179" s="17">
        <v>15.2</v>
      </c>
    </row>
    <row r="180" spans="1:2" x14ac:dyDescent="0.25">
      <c r="A180" s="16">
        <v>42583</v>
      </c>
      <c r="B180" s="17">
        <v>16.100000000000001</v>
      </c>
    </row>
    <row r="181" spans="1:2" x14ac:dyDescent="0.25">
      <c r="A181" s="16">
        <v>42580</v>
      </c>
      <c r="B181" s="17">
        <v>16.600000000000001</v>
      </c>
    </row>
    <row r="182" spans="1:2" x14ac:dyDescent="0.25">
      <c r="A182" s="16">
        <v>42579</v>
      </c>
      <c r="B182" s="17">
        <v>16.75</v>
      </c>
    </row>
    <row r="183" spans="1:2" x14ac:dyDescent="0.25">
      <c r="A183" s="16">
        <v>42578</v>
      </c>
      <c r="B183" s="17">
        <v>17.45</v>
      </c>
    </row>
    <row r="184" spans="1:2" x14ac:dyDescent="0.25">
      <c r="A184" s="16">
        <v>42577</v>
      </c>
      <c r="B184" s="17">
        <v>17.649999999999999</v>
      </c>
    </row>
    <row r="185" spans="1:2" x14ac:dyDescent="0.25">
      <c r="A185" s="16">
        <v>42576</v>
      </c>
      <c r="B185" s="17">
        <v>16.600000000000001</v>
      </c>
    </row>
    <row r="186" spans="1:2" x14ac:dyDescent="0.25">
      <c r="A186" s="16">
        <v>42573</v>
      </c>
      <c r="B186" s="17">
        <v>15.45</v>
      </c>
    </row>
    <row r="187" spans="1:2" x14ac:dyDescent="0.25">
      <c r="A187" s="16">
        <v>42572</v>
      </c>
      <c r="B187" s="17">
        <v>16.649999999999999</v>
      </c>
    </row>
    <row r="188" spans="1:2" x14ac:dyDescent="0.25">
      <c r="A188" s="16">
        <v>42571</v>
      </c>
      <c r="B188" s="17">
        <v>17.5</v>
      </c>
    </row>
    <row r="189" spans="1:2" x14ac:dyDescent="0.25">
      <c r="A189" s="16">
        <v>42570</v>
      </c>
      <c r="B189" s="17">
        <v>17.5</v>
      </c>
    </row>
    <row r="190" spans="1:2" x14ac:dyDescent="0.25">
      <c r="A190" s="16">
        <v>42569</v>
      </c>
      <c r="B190" s="17">
        <v>16.600000000000001</v>
      </c>
    </row>
    <row r="191" spans="1:2" x14ac:dyDescent="0.25">
      <c r="A191" s="16">
        <v>42566</v>
      </c>
      <c r="B191" s="17">
        <v>14.7</v>
      </c>
    </row>
    <row r="192" spans="1:2" x14ac:dyDescent="0.25">
      <c r="A192" s="16">
        <v>42565</v>
      </c>
      <c r="B192" s="17">
        <v>13.4</v>
      </c>
    </row>
    <row r="193" spans="1:2" x14ac:dyDescent="0.25">
      <c r="A193" s="16">
        <v>42564</v>
      </c>
      <c r="B193" s="17">
        <v>12.9</v>
      </c>
    </row>
    <row r="194" spans="1:2" x14ac:dyDescent="0.25">
      <c r="A194" s="16">
        <v>42563</v>
      </c>
      <c r="B194" s="17">
        <v>12.2</v>
      </c>
    </row>
    <row r="195" spans="1:2" x14ac:dyDescent="0.25">
      <c r="A195" s="16">
        <v>42562</v>
      </c>
      <c r="B195" s="17">
        <v>12</v>
      </c>
    </row>
    <row r="196" spans="1:2" x14ac:dyDescent="0.25">
      <c r="A196" s="16">
        <v>42559</v>
      </c>
      <c r="B196" s="17">
        <v>11</v>
      </c>
    </row>
    <row r="197" spans="1:2" x14ac:dyDescent="0.25">
      <c r="A197" s="16">
        <v>42558</v>
      </c>
      <c r="B197" s="17">
        <v>11</v>
      </c>
    </row>
    <row r="198" spans="1:2" x14ac:dyDescent="0.25">
      <c r="A198" s="16">
        <v>42557</v>
      </c>
      <c r="B198" s="17">
        <v>10.3</v>
      </c>
    </row>
    <row r="199" spans="1:2" x14ac:dyDescent="0.25">
      <c r="A199" s="16">
        <v>42556</v>
      </c>
      <c r="B199" s="17">
        <v>10.199999999999999</v>
      </c>
    </row>
    <row r="200" spans="1:2" x14ac:dyDescent="0.25">
      <c r="A200" s="16">
        <v>42555</v>
      </c>
      <c r="B200" s="17">
        <v>10.45</v>
      </c>
    </row>
    <row r="201" spans="1:2" x14ac:dyDescent="0.25">
      <c r="A201" s="16">
        <v>42552</v>
      </c>
      <c r="B201" s="17">
        <v>9.4499999999999993</v>
      </c>
    </row>
    <row r="202" spans="1:2" x14ac:dyDescent="0.25">
      <c r="A202" s="16">
        <v>42551</v>
      </c>
      <c r="B202" s="17">
        <v>8.9700000000000006</v>
      </c>
    </row>
    <row r="203" spans="1:2" x14ac:dyDescent="0.25">
      <c r="A203" s="16">
        <v>42550</v>
      </c>
      <c r="B203" s="17">
        <v>8.98</v>
      </c>
    </row>
    <row r="204" spans="1:2" x14ac:dyDescent="0.25">
      <c r="A204" s="16">
        <v>42549</v>
      </c>
      <c r="B204" s="17">
        <v>8.67</v>
      </c>
    </row>
    <row r="205" spans="1:2" x14ac:dyDescent="0.25">
      <c r="A205" s="16">
        <v>42548</v>
      </c>
      <c r="B205" s="17">
        <v>8.15</v>
      </c>
    </row>
    <row r="206" spans="1:2" x14ac:dyDescent="0.25">
      <c r="A206" s="16">
        <v>42545</v>
      </c>
      <c r="B206" s="17">
        <v>8.25</v>
      </c>
    </row>
    <row r="207" spans="1:2" x14ac:dyDescent="0.25">
      <c r="A207" s="16">
        <v>42544</v>
      </c>
      <c r="B207" s="17">
        <v>8.4</v>
      </c>
    </row>
    <row r="208" spans="1:2" x14ac:dyDescent="0.25">
      <c r="A208" s="16">
        <v>42543</v>
      </c>
      <c r="B208" s="17">
        <v>8.35</v>
      </c>
    </row>
    <row r="209" spans="1:2" x14ac:dyDescent="0.25">
      <c r="A209" s="16">
        <v>42542</v>
      </c>
      <c r="B209" s="17">
        <v>8</v>
      </c>
    </row>
    <row r="210" spans="1:2" x14ac:dyDescent="0.25">
      <c r="A210" s="16">
        <v>42541</v>
      </c>
      <c r="B210" s="17">
        <v>7.9</v>
      </c>
    </row>
    <row r="211" spans="1:2" x14ac:dyDescent="0.25">
      <c r="A211" s="16">
        <v>42537</v>
      </c>
      <c r="B211" s="17">
        <v>7.9</v>
      </c>
    </row>
    <row r="212" spans="1:2" x14ac:dyDescent="0.25">
      <c r="A212" s="16">
        <v>42536</v>
      </c>
      <c r="B212" s="17">
        <v>7.9</v>
      </c>
    </row>
    <row r="213" spans="1:2" x14ac:dyDescent="0.25">
      <c r="A213" s="16">
        <v>42535</v>
      </c>
      <c r="B213" s="17">
        <v>7.85</v>
      </c>
    </row>
    <row r="214" spans="1:2" x14ac:dyDescent="0.25">
      <c r="A214" s="16">
        <v>42534</v>
      </c>
      <c r="B214" s="17">
        <v>8</v>
      </c>
    </row>
    <row r="215" spans="1:2" x14ac:dyDescent="0.25">
      <c r="A215" s="16">
        <v>42531</v>
      </c>
      <c r="B215" s="17">
        <v>7.9</v>
      </c>
    </row>
    <row r="216" spans="1:2" x14ac:dyDescent="0.25">
      <c r="A216" s="16">
        <v>42530</v>
      </c>
      <c r="B216" s="17">
        <v>7.9</v>
      </c>
    </row>
    <row r="217" spans="1:2" x14ac:dyDescent="0.25">
      <c r="A217" s="16">
        <v>42529</v>
      </c>
      <c r="B217" s="17">
        <v>7.85</v>
      </c>
    </row>
    <row r="218" spans="1:2" x14ac:dyDescent="0.25">
      <c r="A218" s="16">
        <v>42528</v>
      </c>
      <c r="B218" s="17">
        <v>7.82</v>
      </c>
    </row>
    <row r="219" spans="1:2" x14ac:dyDescent="0.25">
      <c r="A219" s="16">
        <v>42527</v>
      </c>
      <c r="B219" s="17">
        <v>7.9</v>
      </c>
    </row>
    <row r="220" spans="1:2" x14ac:dyDescent="0.25">
      <c r="A220" s="16">
        <v>42524</v>
      </c>
      <c r="B220" s="17">
        <v>7.84</v>
      </c>
    </row>
    <row r="221" spans="1:2" x14ac:dyDescent="0.25">
      <c r="A221" s="16">
        <v>42523</v>
      </c>
      <c r="B221" s="17">
        <v>7.8</v>
      </c>
    </row>
    <row r="222" spans="1:2" x14ac:dyDescent="0.25">
      <c r="A222" s="16">
        <v>42522</v>
      </c>
      <c r="B222" s="17">
        <v>7.7</v>
      </c>
    </row>
    <row r="223" spans="1:2" x14ac:dyDescent="0.25">
      <c r="A223" s="16">
        <v>42521</v>
      </c>
      <c r="B223" s="17">
        <v>7.8</v>
      </c>
    </row>
    <row r="224" spans="1:2" x14ac:dyDescent="0.25">
      <c r="A224" s="16">
        <v>42520</v>
      </c>
      <c r="B224" s="17">
        <v>8.18</v>
      </c>
    </row>
    <row r="225" spans="1:2" x14ac:dyDescent="0.25">
      <c r="A225" s="16">
        <v>42517</v>
      </c>
      <c r="B225" s="17">
        <v>7.79</v>
      </c>
    </row>
    <row r="226" spans="1:2" x14ac:dyDescent="0.25">
      <c r="A226" s="16">
        <v>42516</v>
      </c>
      <c r="B226" s="17">
        <v>7.7</v>
      </c>
    </row>
    <row r="227" spans="1:2" x14ac:dyDescent="0.25">
      <c r="A227" s="16">
        <v>42515</v>
      </c>
      <c r="B227" s="17">
        <v>7.7</v>
      </c>
    </row>
    <row r="228" spans="1:2" x14ac:dyDescent="0.25">
      <c r="A228" s="16">
        <v>42514</v>
      </c>
      <c r="B228" s="17">
        <v>7.7</v>
      </c>
    </row>
    <row r="229" spans="1:2" x14ac:dyDescent="0.25">
      <c r="A229" s="16">
        <v>42513</v>
      </c>
      <c r="B229" s="17">
        <v>7.7</v>
      </c>
    </row>
    <row r="230" spans="1:2" x14ac:dyDescent="0.25">
      <c r="A230" s="16">
        <v>42510</v>
      </c>
      <c r="B230" s="17">
        <v>7.75</v>
      </c>
    </row>
    <row r="231" spans="1:2" x14ac:dyDescent="0.25">
      <c r="A231" s="16">
        <v>42509</v>
      </c>
      <c r="B231" s="17">
        <v>7.8</v>
      </c>
    </row>
    <row r="232" spans="1:2" x14ac:dyDescent="0.25">
      <c r="A232" s="16">
        <v>42508</v>
      </c>
      <c r="B232" s="17">
        <v>8</v>
      </c>
    </row>
    <row r="233" spans="1:2" x14ac:dyDescent="0.25">
      <c r="A233" s="16">
        <v>42507</v>
      </c>
      <c r="B233" s="17">
        <v>8.1</v>
      </c>
    </row>
    <row r="234" spans="1:2" x14ac:dyDescent="0.25">
      <c r="A234" s="16">
        <v>42506</v>
      </c>
      <c r="B234" s="17">
        <v>7.9</v>
      </c>
    </row>
    <row r="235" spans="1:2" x14ac:dyDescent="0.25">
      <c r="A235" s="16">
        <v>42503</v>
      </c>
      <c r="B235" s="17">
        <v>7.7</v>
      </c>
    </row>
    <row r="236" spans="1:2" x14ac:dyDescent="0.25">
      <c r="A236" s="16">
        <v>42502</v>
      </c>
      <c r="B236" s="17">
        <v>7.8</v>
      </c>
    </row>
    <row r="237" spans="1:2" x14ac:dyDescent="0.25">
      <c r="A237" s="16">
        <v>42501</v>
      </c>
      <c r="B237" s="17">
        <v>7.92</v>
      </c>
    </row>
    <row r="238" spans="1:2" x14ac:dyDescent="0.25">
      <c r="A238" s="16">
        <v>42500</v>
      </c>
      <c r="B238" s="17">
        <v>7.85</v>
      </c>
    </row>
    <row r="239" spans="1:2" x14ac:dyDescent="0.25">
      <c r="A239" s="16">
        <v>42499</v>
      </c>
      <c r="B239" s="17">
        <v>7.89</v>
      </c>
    </row>
    <row r="240" spans="1:2" x14ac:dyDescent="0.25">
      <c r="A240" s="16">
        <v>42496</v>
      </c>
      <c r="B240" s="17">
        <v>7.95</v>
      </c>
    </row>
    <row r="241" spans="1:2" x14ac:dyDescent="0.25">
      <c r="A241" s="16">
        <v>42495</v>
      </c>
      <c r="B241" s="17">
        <v>7.8</v>
      </c>
    </row>
    <row r="242" spans="1:2" x14ac:dyDescent="0.25">
      <c r="A242" s="16">
        <v>42494</v>
      </c>
      <c r="B242" s="17">
        <v>8</v>
      </c>
    </row>
    <row r="243" spans="1:2" x14ac:dyDescent="0.25">
      <c r="A243" s="16">
        <v>42493</v>
      </c>
      <c r="B243" s="17">
        <v>7.75</v>
      </c>
    </row>
    <row r="244" spans="1:2" x14ac:dyDescent="0.25">
      <c r="A244" s="16">
        <v>42492</v>
      </c>
      <c r="B244" s="17">
        <v>8</v>
      </c>
    </row>
    <row r="245" spans="1:2" x14ac:dyDescent="0.25">
      <c r="A245" s="16">
        <v>42489</v>
      </c>
      <c r="B245" s="17">
        <v>8.1</v>
      </c>
    </row>
    <row r="246" spans="1:2" x14ac:dyDescent="0.25">
      <c r="A246" s="16">
        <v>42488</v>
      </c>
      <c r="B246" s="17">
        <v>8.2799999999999994</v>
      </c>
    </row>
    <row r="247" spans="1:2" x14ac:dyDescent="0.25">
      <c r="A247" s="16">
        <v>42487</v>
      </c>
      <c r="B247" s="17">
        <v>8.25</v>
      </c>
    </row>
    <row r="248" spans="1:2" x14ac:dyDescent="0.25">
      <c r="A248" s="16">
        <v>42486</v>
      </c>
      <c r="B248" s="17">
        <v>7.69</v>
      </c>
    </row>
    <row r="249" spans="1:2" x14ac:dyDescent="0.25">
      <c r="A249" s="16">
        <v>42485</v>
      </c>
      <c r="B249" s="17">
        <v>7.5</v>
      </c>
    </row>
    <row r="250" spans="1:2" x14ac:dyDescent="0.25">
      <c r="A250" s="16">
        <v>42482</v>
      </c>
      <c r="B250" s="17">
        <v>7.58</v>
      </c>
    </row>
    <row r="251" spans="1:2" x14ac:dyDescent="0.25">
      <c r="A251" s="16">
        <v>42481</v>
      </c>
      <c r="B251" s="17">
        <v>7.58</v>
      </c>
    </row>
    <row r="252" spans="1:2" x14ac:dyDescent="0.25">
      <c r="A252" s="16">
        <v>42480</v>
      </c>
      <c r="B252" s="17">
        <v>7.72</v>
      </c>
    </row>
    <row r="253" spans="1:2" x14ac:dyDescent="0.25">
      <c r="A253" s="16">
        <v>42479</v>
      </c>
      <c r="B253" s="17">
        <v>7.79</v>
      </c>
    </row>
    <row r="254" spans="1:2" x14ac:dyDescent="0.25">
      <c r="A254" s="16">
        <v>42478</v>
      </c>
      <c r="B254" s="17">
        <v>7.7</v>
      </c>
    </row>
    <row r="255" spans="1:2" x14ac:dyDescent="0.25">
      <c r="A255" s="16">
        <v>42475</v>
      </c>
      <c r="B255" s="17">
        <v>7.8</v>
      </c>
    </row>
    <row r="256" spans="1:2" x14ac:dyDescent="0.25">
      <c r="A256" s="16">
        <v>42474</v>
      </c>
      <c r="B256" s="17">
        <v>7.65</v>
      </c>
    </row>
    <row r="257" spans="1:2" x14ac:dyDescent="0.25">
      <c r="A257" s="16">
        <v>42473</v>
      </c>
      <c r="B257" s="17">
        <v>7.87</v>
      </c>
    </row>
    <row r="258" spans="1:2" x14ac:dyDescent="0.25">
      <c r="A258" s="16">
        <v>42472</v>
      </c>
      <c r="B258" s="17">
        <v>7.8</v>
      </c>
    </row>
    <row r="259" spans="1:2" x14ac:dyDescent="0.25">
      <c r="A259" s="16">
        <v>42471</v>
      </c>
      <c r="B259" s="17">
        <v>7.8</v>
      </c>
    </row>
    <row r="260" spans="1:2" x14ac:dyDescent="0.25">
      <c r="A260" s="16">
        <v>42468</v>
      </c>
      <c r="B260" s="17">
        <v>7.9</v>
      </c>
    </row>
    <row r="261" spans="1:2" x14ac:dyDescent="0.25">
      <c r="A261" s="16">
        <v>42467</v>
      </c>
      <c r="B261" s="17">
        <v>7.4</v>
      </c>
    </row>
    <row r="262" spans="1:2" x14ac:dyDescent="0.25">
      <c r="A262" s="16">
        <v>42466</v>
      </c>
      <c r="B262" s="17">
        <v>7.6</v>
      </c>
    </row>
    <row r="263" spans="1:2" x14ac:dyDescent="0.25">
      <c r="A263" s="16">
        <v>42465</v>
      </c>
      <c r="B263" s="17">
        <v>7.6</v>
      </c>
    </row>
    <row r="264" spans="1:2" x14ac:dyDescent="0.25">
      <c r="A264" s="16">
        <v>42464</v>
      </c>
      <c r="B264" s="17">
        <v>7.9</v>
      </c>
    </row>
    <row r="265" spans="1:2" x14ac:dyDescent="0.25">
      <c r="A265" s="16">
        <v>42461</v>
      </c>
      <c r="B265" s="17">
        <v>8.25</v>
      </c>
    </row>
    <row r="266" spans="1:2" x14ac:dyDescent="0.25">
      <c r="A266" s="16">
        <v>42460</v>
      </c>
      <c r="B266" s="17">
        <v>8.3000000000000007</v>
      </c>
    </row>
    <row r="267" spans="1:2" x14ac:dyDescent="0.25">
      <c r="A267" s="16">
        <v>42459</v>
      </c>
      <c r="B267" s="17">
        <v>8.1199999999999992</v>
      </c>
    </row>
    <row r="268" spans="1:2" x14ac:dyDescent="0.25">
      <c r="A268" s="16">
        <v>42458</v>
      </c>
      <c r="B268" s="17">
        <v>7.4</v>
      </c>
    </row>
    <row r="269" spans="1:2" x14ac:dyDescent="0.25">
      <c r="A269" s="16">
        <v>42457</v>
      </c>
      <c r="B269" s="17">
        <v>7.3</v>
      </c>
    </row>
    <row r="270" spans="1:2" x14ac:dyDescent="0.25">
      <c r="A270" s="16">
        <v>42454</v>
      </c>
      <c r="B270" s="17">
        <v>7</v>
      </c>
    </row>
    <row r="271" spans="1:2" x14ac:dyDescent="0.25">
      <c r="A271" s="16">
        <v>42453</v>
      </c>
      <c r="B271" s="17">
        <v>7</v>
      </c>
    </row>
    <row r="272" spans="1:2" x14ac:dyDescent="0.25">
      <c r="A272" s="16">
        <v>42452</v>
      </c>
      <c r="B272" s="17">
        <v>7</v>
      </c>
    </row>
    <row r="273" spans="1:2" x14ac:dyDescent="0.25">
      <c r="A273" s="16">
        <v>42451</v>
      </c>
      <c r="B273" s="17">
        <v>7.1</v>
      </c>
    </row>
    <row r="274" spans="1:2" x14ac:dyDescent="0.25">
      <c r="A274" s="16">
        <v>42450</v>
      </c>
      <c r="B274" s="17">
        <v>7.3</v>
      </c>
    </row>
    <row r="275" spans="1:2" x14ac:dyDescent="0.25">
      <c r="A275" s="16">
        <v>42447</v>
      </c>
      <c r="B275" s="17">
        <v>7.2</v>
      </c>
    </row>
    <row r="276" spans="1:2" x14ac:dyDescent="0.25">
      <c r="A276" s="16">
        <v>42446</v>
      </c>
      <c r="B276" s="17">
        <v>7.3</v>
      </c>
    </row>
    <row r="277" spans="1:2" x14ac:dyDescent="0.25">
      <c r="A277" s="16">
        <v>42445</v>
      </c>
      <c r="B277" s="17">
        <v>7.4</v>
      </c>
    </row>
    <row r="278" spans="1:2" x14ac:dyDescent="0.25">
      <c r="A278" s="16">
        <v>42444</v>
      </c>
      <c r="B278" s="17">
        <v>7.2</v>
      </c>
    </row>
    <row r="279" spans="1:2" x14ac:dyDescent="0.25">
      <c r="A279" s="16">
        <v>42443</v>
      </c>
      <c r="B279" s="17">
        <v>7.3</v>
      </c>
    </row>
    <row r="280" spans="1:2" x14ac:dyDescent="0.25">
      <c r="A280" s="16">
        <v>42440</v>
      </c>
      <c r="B280" s="17">
        <v>7.35</v>
      </c>
    </row>
    <row r="281" spans="1:2" x14ac:dyDescent="0.25">
      <c r="A281" s="16">
        <v>42439</v>
      </c>
      <c r="B281" s="17">
        <v>7.55</v>
      </c>
    </row>
    <row r="282" spans="1:2" x14ac:dyDescent="0.25">
      <c r="A282" s="16">
        <v>42438</v>
      </c>
      <c r="B282" s="17">
        <v>7.49</v>
      </c>
    </row>
    <row r="283" spans="1:2" x14ac:dyDescent="0.25">
      <c r="A283" s="16">
        <v>42437</v>
      </c>
      <c r="B283" s="17">
        <v>7.14</v>
      </c>
    </row>
    <row r="284" spans="1:2" x14ac:dyDescent="0.25">
      <c r="A284" s="16">
        <v>42436</v>
      </c>
      <c r="B284" s="17">
        <v>7.1</v>
      </c>
    </row>
    <row r="285" spans="1:2" x14ac:dyDescent="0.25">
      <c r="A285" s="16">
        <v>42433</v>
      </c>
      <c r="B285" s="17">
        <v>7.45</v>
      </c>
    </row>
    <row r="286" spans="1:2" x14ac:dyDescent="0.25">
      <c r="A286" s="16">
        <v>42432</v>
      </c>
      <c r="B286" s="17">
        <v>7.61</v>
      </c>
    </row>
    <row r="287" spans="1:2" x14ac:dyDescent="0.25">
      <c r="A287" s="16">
        <v>42431</v>
      </c>
      <c r="B287" s="17">
        <v>7.9</v>
      </c>
    </row>
    <row r="288" spans="1:2" x14ac:dyDescent="0.25">
      <c r="A288" s="16">
        <v>42430</v>
      </c>
      <c r="B288" s="17">
        <v>7.8</v>
      </c>
    </row>
    <row r="289" spans="1:2" x14ac:dyDescent="0.25">
      <c r="A289" s="16">
        <v>42429</v>
      </c>
      <c r="B289" s="17">
        <v>7.32</v>
      </c>
    </row>
    <row r="290" spans="1:2" x14ac:dyDescent="0.25">
      <c r="A290" s="16">
        <v>42426</v>
      </c>
      <c r="B290" s="17">
        <v>7.2</v>
      </c>
    </row>
    <row r="291" spans="1:2" x14ac:dyDescent="0.25">
      <c r="A291" s="16">
        <v>42425</v>
      </c>
      <c r="B291" s="17">
        <v>7.08</v>
      </c>
    </row>
    <row r="292" spans="1:2" x14ac:dyDescent="0.25">
      <c r="A292" s="16">
        <v>42424</v>
      </c>
      <c r="B292" s="17">
        <v>7.05</v>
      </c>
    </row>
    <row r="293" spans="1:2" x14ac:dyDescent="0.25">
      <c r="A293" s="16">
        <v>42423</v>
      </c>
      <c r="B293" s="17">
        <v>7</v>
      </c>
    </row>
    <row r="294" spans="1:2" x14ac:dyDescent="0.25">
      <c r="A294" s="16">
        <v>42422</v>
      </c>
      <c r="B294" s="17">
        <v>7.05</v>
      </c>
    </row>
    <row r="295" spans="1:2" x14ac:dyDescent="0.25">
      <c r="A295" s="16">
        <v>42419</v>
      </c>
      <c r="B295" s="17">
        <v>6.85</v>
      </c>
    </row>
    <row r="296" spans="1:2" x14ac:dyDescent="0.25">
      <c r="A296" s="16">
        <v>42418</v>
      </c>
      <c r="B296" s="17">
        <v>6.69</v>
      </c>
    </row>
    <row r="297" spans="1:2" x14ac:dyDescent="0.25">
      <c r="A297" s="16">
        <v>42417</v>
      </c>
      <c r="B297" s="17">
        <v>6.89</v>
      </c>
    </row>
    <row r="298" spans="1:2" x14ac:dyDescent="0.25">
      <c r="A298" s="16">
        <v>42416</v>
      </c>
      <c r="B298" s="17">
        <v>6.55</v>
      </c>
    </row>
    <row r="299" spans="1:2" x14ac:dyDescent="0.25">
      <c r="A299" s="16">
        <v>42415</v>
      </c>
      <c r="B299" s="17">
        <v>6.8</v>
      </c>
    </row>
    <row r="300" spans="1:2" x14ac:dyDescent="0.25">
      <c r="A300" s="16">
        <v>42412</v>
      </c>
      <c r="B300" s="17">
        <v>6.7</v>
      </c>
    </row>
    <row r="301" spans="1:2" x14ac:dyDescent="0.25">
      <c r="A301" s="16">
        <v>42411</v>
      </c>
      <c r="B301" s="17">
        <v>6.65</v>
      </c>
    </row>
    <row r="302" spans="1:2" x14ac:dyDescent="0.25">
      <c r="A302" s="16">
        <v>42410</v>
      </c>
      <c r="B302" s="17">
        <v>6.75</v>
      </c>
    </row>
    <row r="303" spans="1:2" x14ac:dyDescent="0.25">
      <c r="A303" s="16">
        <v>42409</v>
      </c>
      <c r="B303" s="17">
        <v>6.8</v>
      </c>
    </row>
    <row r="304" spans="1:2" x14ac:dyDescent="0.25">
      <c r="A304" s="16">
        <v>42408</v>
      </c>
      <c r="B304" s="17">
        <v>6.8</v>
      </c>
    </row>
    <row r="305" spans="1:2" x14ac:dyDescent="0.25">
      <c r="A305" s="16">
        <v>42405</v>
      </c>
      <c r="B305" s="17">
        <v>6.8</v>
      </c>
    </row>
    <row r="306" spans="1:2" x14ac:dyDescent="0.25">
      <c r="A306" s="16">
        <v>42404</v>
      </c>
      <c r="B306" s="17">
        <v>6.89</v>
      </c>
    </row>
    <row r="307" spans="1:2" x14ac:dyDescent="0.25">
      <c r="A307" s="16">
        <v>42403</v>
      </c>
      <c r="B307" s="17">
        <v>6.63</v>
      </c>
    </row>
    <row r="308" spans="1:2" x14ac:dyDescent="0.25">
      <c r="A308" s="16">
        <v>42402</v>
      </c>
      <c r="B308" s="17">
        <v>6.55</v>
      </c>
    </row>
    <row r="309" spans="1:2" x14ac:dyDescent="0.25">
      <c r="A309" s="16">
        <v>42401</v>
      </c>
      <c r="B309" s="17">
        <v>6.88</v>
      </c>
    </row>
    <row r="310" spans="1:2" x14ac:dyDescent="0.25">
      <c r="A310" s="16">
        <v>42398</v>
      </c>
      <c r="B310" s="17">
        <v>7</v>
      </c>
    </row>
    <row r="311" spans="1:2" x14ac:dyDescent="0.25">
      <c r="A311" s="16">
        <v>42397</v>
      </c>
      <c r="B311" s="17">
        <v>6.82</v>
      </c>
    </row>
    <row r="312" spans="1:2" x14ac:dyDescent="0.25">
      <c r="A312" s="16">
        <v>42396</v>
      </c>
      <c r="B312" s="17">
        <v>6.95</v>
      </c>
    </row>
    <row r="313" spans="1:2" x14ac:dyDescent="0.25">
      <c r="A313" s="16">
        <v>42395</v>
      </c>
      <c r="B313" s="17">
        <v>6.4</v>
      </c>
    </row>
    <row r="314" spans="1:2" x14ac:dyDescent="0.25">
      <c r="A314" s="16">
        <v>42394</v>
      </c>
      <c r="B314" s="17">
        <v>6.1</v>
      </c>
    </row>
    <row r="315" spans="1:2" x14ac:dyDescent="0.25">
      <c r="A315" s="16">
        <v>42391</v>
      </c>
      <c r="B315" s="17">
        <v>5.82</v>
      </c>
    </row>
    <row r="316" spans="1:2" x14ac:dyDescent="0.25">
      <c r="A316" s="16">
        <v>42390</v>
      </c>
      <c r="B316" s="17">
        <v>5.5</v>
      </c>
    </row>
    <row r="317" spans="1:2" x14ac:dyDescent="0.25">
      <c r="A317" s="16">
        <v>42389</v>
      </c>
      <c r="B317" s="17">
        <v>5.4</v>
      </c>
    </row>
    <row r="318" spans="1:2" x14ac:dyDescent="0.25">
      <c r="A318" s="16">
        <v>42388</v>
      </c>
      <c r="B318" s="17">
        <v>5.65</v>
      </c>
    </row>
    <row r="319" spans="1:2" x14ac:dyDescent="0.25">
      <c r="A319" s="16">
        <v>42387</v>
      </c>
      <c r="B319" s="17">
        <v>5.45</v>
      </c>
    </row>
    <row r="320" spans="1:2" x14ac:dyDescent="0.25">
      <c r="A320" s="16">
        <v>42384</v>
      </c>
      <c r="B320" s="17">
        <v>5.8</v>
      </c>
    </row>
    <row r="321" spans="1:2" x14ac:dyDescent="0.25">
      <c r="A321" s="16">
        <v>42383</v>
      </c>
      <c r="B321" s="17">
        <v>6.2</v>
      </c>
    </row>
    <row r="322" spans="1:2" x14ac:dyDescent="0.25">
      <c r="A322" s="16">
        <v>42382</v>
      </c>
      <c r="B322" s="17">
        <v>6.4</v>
      </c>
    </row>
    <row r="323" spans="1:2" x14ac:dyDescent="0.25">
      <c r="A323" s="16">
        <v>42381</v>
      </c>
      <c r="B323" s="17">
        <v>6.74</v>
      </c>
    </row>
    <row r="324" spans="1:2" x14ac:dyDescent="0.25">
      <c r="A324" s="16">
        <v>42380</v>
      </c>
      <c r="B324" s="17">
        <v>7.25</v>
      </c>
    </row>
    <row r="325" spans="1:2" x14ac:dyDescent="0.25">
      <c r="A325" s="16">
        <v>42377</v>
      </c>
      <c r="B325" s="17">
        <v>7.45</v>
      </c>
    </row>
    <row r="326" spans="1:2" x14ac:dyDescent="0.25">
      <c r="A326" s="16">
        <v>42376</v>
      </c>
      <c r="B326" s="17">
        <v>7.52</v>
      </c>
    </row>
    <row r="327" spans="1:2" x14ac:dyDescent="0.25">
      <c r="A327" s="16">
        <v>42375</v>
      </c>
      <c r="B327" s="17">
        <v>7.69</v>
      </c>
    </row>
    <row r="328" spans="1:2" x14ac:dyDescent="0.25">
      <c r="A328" s="16">
        <v>42374</v>
      </c>
      <c r="B328" s="17">
        <v>7.68</v>
      </c>
    </row>
    <row r="329" spans="1:2" x14ac:dyDescent="0.25">
      <c r="A329" s="16">
        <v>42373</v>
      </c>
      <c r="B329" s="17">
        <v>7.25</v>
      </c>
    </row>
    <row r="330" spans="1:2" x14ac:dyDescent="0.25">
      <c r="A330" s="16">
        <v>42370</v>
      </c>
      <c r="B330" s="17">
        <v>7.4</v>
      </c>
    </row>
    <row r="331" spans="1:2" x14ac:dyDescent="0.25">
      <c r="A331" s="16">
        <v>42369</v>
      </c>
      <c r="B331" s="17">
        <v>7.4</v>
      </c>
    </row>
    <row r="332" spans="1:2" x14ac:dyDescent="0.25">
      <c r="A332" s="16">
        <v>42368</v>
      </c>
      <c r="B332" s="17">
        <v>7.4</v>
      </c>
    </row>
    <row r="333" spans="1:2" x14ac:dyDescent="0.25">
      <c r="A333" s="16">
        <v>42367</v>
      </c>
      <c r="B333" s="17">
        <v>7.52</v>
      </c>
    </row>
    <row r="334" spans="1:2" x14ac:dyDescent="0.25">
      <c r="A334" s="16">
        <v>42366</v>
      </c>
      <c r="B334" s="17">
        <v>7.8</v>
      </c>
    </row>
    <row r="335" spans="1:2" x14ac:dyDescent="0.25">
      <c r="A335" s="16">
        <v>42363</v>
      </c>
      <c r="B335" s="17">
        <v>8.15</v>
      </c>
    </row>
    <row r="336" spans="1:2" x14ac:dyDescent="0.25">
      <c r="A336" s="16">
        <v>42362</v>
      </c>
      <c r="B336" s="17">
        <v>8.15</v>
      </c>
    </row>
    <row r="337" spans="1:2" x14ac:dyDescent="0.25">
      <c r="A337" s="16">
        <v>42361</v>
      </c>
      <c r="B337" s="17">
        <v>8.15</v>
      </c>
    </row>
    <row r="338" spans="1:2" x14ac:dyDescent="0.25">
      <c r="A338" s="16">
        <v>42360</v>
      </c>
      <c r="B338" s="17">
        <v>8.4499999999999993</v>
      </c>
    </row>
    <row r="339" spans="1:2" x14ac:dyDescent="0.25">
      <c r="A339" s="16">
        <v>42359</v>
      </c>
      <c r="B339" s="17">
        <v>8.49</v>
      </c>
    </row>
    <row r="340" spans="1:2" x14ac:dyDescent="0.25">
      <c r="A340" s="16">
        <v>42356</v>
      </c>
      <c r="B340" s="17">
        <v>8.5</v>
      </c>
    </row>
    <row r="341" spans="1:2" x14ac:dyDescent="0.25">
      <c r="A341" s="16">
        <v>42355</v>
      </c>
      <c r="B341" s="17">
        <v>8.17</v>
      </c>
    </row>
    <row r="342" spans="1:2" x14ac:dyDescent="0.25">
      <c r="A342" s="16">
        <v>42354</v>
      </c>
      <c r="B342" s="17">
        <v>7.19</v>
      </c>
    </row>
    <row r="343" spans="1:2" x14ac:dyDescent="0.25">
      <c r="A343" s="16">
        <v>42353</v>
      </c>
      <c r="B343" s="17">
        <v>7.7</v>
      </c>
    </row>
    <row r="344" spans="1:2" x14ac:dyDescent="0.25">
      <c r="A344" s="16">
        <v>42352</v>
      </c>
      <c r="B344" s="17">
        <v>8.4499999999999993</v>
      </c>
    </row>
    <row r="345" spans="1:2" x14ac:dyDescent="0.25">
      <c r="A345" s="16">
        <v>42349</v>
      </c>
      <c r="B345" s="17">
        <v>8.75</v>
      </c>
    </row>
    <row r="346" spans="1:2" x14ac:dyDescent="0.25">
      <c r="A346" s="16">
        <v>42348</v>
      </c>
      <c r="B346" s="17">
        <v>9</v>
      </c>
    </row>
    <row r="347" spans="1:2" x14ac:dyDescent="0.25">
      <c r="A347" s="16">
        <v>42347</v>
      </c>
      <c r="B347" s="17">
        <v>8.51</v>
      </c>
    </row>
    <row r="348" spans="1:2" x14ac:dyDescent="0.25">
      <c r="A348" s="16">
        <v>42346</v>
      </c>
      <c r="B348" s="17">
        <v>7.8</v>
      </c>
    </row>
    <row r="349" spans="1:2" x14ac:dyDescent="0.25">
      <c r="A349" s="16">
        <v>42345</v>
      </c>
      <c r="B349" s="17">
        <v>7.8</v>
      </c>
    </row>
    <row r="350" spans="1:2" x14ac:dyDescent="0.25">
      <c r="A350" s="16">
        <v>42342</v>
      </c>
      <c r="B350" s="17">
        <v>7.8</v>
      </c>
    </row>
    <row r="351" spans="1:2" x14ac:dyDescent="0.25">
      <c r="A351" s="16">
        <v>42341</v>
      </c>
      <c r="B351" s="17">
        <v>7.5</v>
      </c>
    </row>
    <row r="352" spans="1:2" x14ac:dyDescent="0.25">
      <c r="A352" s="16">
        <v>42340</v>
      </c>
      <c r="B352" s="17">
        <v>7</v>
      </c>
    </row>
    <row r="353" spans="1:2" x14ac:dyDescent="0.25">
      <c r="A353" s="16">
        <v>42339</v>
      </c>
      <c r="B353" s="17">
        <v>6.9</v>
      </c>
    </row>
    <row r="354" spans="1:2" x14ac:dyDescent="0.25">
      <c r="A354" s="16">
        <v>42338</v>
      </c>
      <c r="B354" s="17">
        <v>6.06</v>
      </c>
    </row>
    <row r="355" spans="1:2" x14ac:dyDescent="0.25">
      <c r="A355" s="16">
        <v>42335</v>
      </c>
      <c r="B355" s="17">
        <v>5.46</v>
      </c>
    </row>
    <row r="356" spans="1:2" x14ac:dyDescent="0.25">
      <c r="A356" s="16">
        <v>42334</v>
      </c>
      <c r="B356" s="17">
        <v>5.46</v>
      </c>
    </row>
    <row r="357" spans="1:2" x14ac:dyDescent="0.25">
      <c r="A357" s="16">
        <v>42333</v>
      </c>
      <c r="B357" s="17">
        <v>5.09</v>
      </c>
    </row>
    <row r="358" spans="1:2" x14ac:dyDescent="0.25">
      <c r="A358" s="16">
        <v>42332</v>
      </c>
      <c r="B358" s="17">
        <v>5.45</v>
      </c>
    </row>
    <row r="359" spans="1:2" x14ac:dyDescent="0.25">
      <c r="A359" s="16">
        <v>42331</v>
      </c>
      <c r="B359" s="17">
        <v>5.0999999999999996</v>
      </c>
    </row>
    <row r="360" spans="1:2" x14ac:dyDescent="0.25">
      <c r="A360" s="16">
        <v>42328</v>
      </c>
      <c r="B360" s="17">
        <v>5</v>
      </c>
    </row>
    <row r="361" spans="1:2" x14ac:dyDescent="0.25">
      <c r="A361" s="16">
        <v>42327</v>
      </c>
      <c r="B361" s="17">
        <v>4.75</v>
      </c>
    </row>
    <row r="362" spans="1:2" x14ac:dyDescent="0.25">
      <c r="A362" s="16">
        <v>42326</v>
      </c>
      <c r="B362" s="17">
        <v>4.6500000000000004</v>
      </c>
    </row>
    <row r="363" spans="1:2" x14ac:dyDescent="0.25">
      <c r="A363" s="16">
        <v>42325</v>
      </c>
      <c r="B363" s="17">
        <v>5</v>
      </c>
    </row>
    <row r="364" spans="1:2" x14ac:dyDescent="0.25">
      <c r="A364" s="16">
        <v>42324</v>
      </c>
      <c r="B364" s="17">
        <v>5.45</v>
      </c>
    </row>
    <row r="365" spans="1:2" x14ac:dyDescent="0.25">
      <c r="A365" s="16">
        <v>42321</v>
      </c>
      <c r="B365" s="17">
        <v>5.2</v>
      </c>
    </row>
    <row r="366" spans="1:2" x14ac:dyDescent="0.25">
      <c r="A366" s="16">
        <v>42320</v>
      </c>
      <c r="B366" s="17">
        <v>4.91</v>
      </c>
    </row>
    <row r="367" spans="1:2" x14ac:dyDescent="0.25">
      <c r="A367" s="16">
        <v>42319</v>
      </c>
      <c r="B367" s="17">
        <v>4.62</v>
      </c>
    </row>
    <row r="368" spans="1:2" x14ac:dyDescent="0.25">
      <c r="A368" s="16">
        <v>42318</v>
      </c>
      <c r="B368" s="17">
        <v>4.2</v>
      </c>
    </row>
    <row r="369" spans="1:2" x14ac:dyDescent="0.25">
      <c r="A369" s="16">
        <v>42317</v>
      </c>
      <c r="B369" s="17">
        <v>3.95</v>
      </c>
    </row>
    <row r="370" spans="1:2" x14ac:dyDescent="0.25">
      <c r="A370" s="16">
        <v>42314</v>
      </c>
      <c r="B370" s="17">
        <v>3.6</v>
      </c>
    </row>
    <row r="371" spans="1:2" x14ac:dyDescent="0.25">
      <c r="A371" s="16">
        <v>42313</v>
      </c>
      <c r="B371" s="17">
        <v>3.6</v>
      </c>
    </row>
    <row r="372" spans="1:2" x14ac:dyDescent="0.25">
      <c r="A372" s="16">
        <v>42312</v>
      </c>
      <c r="B372" s="17">
        <v>3.55</v>
      </c>
    </row>
    <row r="373" spans="1:2" x14ac:dyDescent="0.25">
      <c r="A373" s="16">
        <v>42311</v>
      </c>
      <c r="B373" s="17">
        <v>3.62</v>
      </c>
    </row>
    <row r="374" spans="1:2" x14ac:dyDescent="0.25">
      <c r="A374" s="16">
        <v>42310</v>
      </c>
      <c r="B374" s="17">
        <v>3.53</v>
      </c>
    </row>
    <row r="375" spans="1:2" x14ac:dyDescent="0.25">
      <c r="A375" s="16">
        <v>42307</v>
      </c>
      <c r="B375" s="17">
        <v>3.27</v>
      </c>
    </row>
    <row r="376" spans="1:2" x14ac:dyDescent="0.25">
      <c r="A376" s="16">
        <v>42306</v>
      </c>
      <c r="B376" s="17">
        <v>3.2</v>
      </c>
    </row>
    <row r="377" spans="1:2" x14ac:dyDescent="0.25">
      <c r="A377" s="16">
        <v>42305</v>
      </c>
      <c r="B377" s="17">
        <v>3.14</v>
      </c>
    </row>
    <row r="378" spans="1:2" x14ac:dyDescent="0.25">
      <c r="A378" s="16">
        <v>42304</v>
      </c>
      <c r="B378" s="17">
        <v>3.05</v>
      </c>
    </row>
    <row r="379" spans="1:2" x14ac:dyDescent="0.25">
      <c r="A379" s="16">
        <v>42303</v>
      </c>
      <c r="B379" s="17">
        <v>3.2</v>
      </c>
    </row>
    <row r="380" spans="1:2" x14ac:dyDescent="0.25">
      <c r="A380" s="16">
        <v>42300</v>
      </c>
      <c r="B380" s="17">
        <v>3</v>
      </c>
    </row>
    <row r="381" spans="1:2" x14ac:dyDescent="0.25">
      <c r="A381" s="16">
        <v>42299</v>
      </c>
      <c r="B381" s="17">
        <v>2.8</v>
      </c>
    </row>
    <row r="382" spans="1:2" x14ac:dyDescent="0.25">
      <c r="A382" s="16">
        <v>42298</v>
      </c>
      <c r="B382" s="17">
        <v>2.5499999999999998</v>
      </c>
    </row>
    <row r="383" spans="1:2" x14ac:dyDescent="0.25">
      <c r="A383" s="16">
        <v>42297</v>
      </c>
      <c r="B383" s="17">
        <v>2.4700000000000002</v>
      </c>
    </row>
    <row r="384" spans="1:2" x14ac:dyDescent="0.25">
      <c r="A384" s="16">
        <v>42296</v>
      </c>
      <c r="B384" s="17">
        <v>2.3199999999999998</v>
      </c>
    </row>
    <row r="385" spans="1:2" x14ac:dyDescent="0.25">
      <c r="A385" s="16">
        <v>42293</v>
      </c>
      <c r="B385" s="17">
        <v>2.2000000000000002</v>
      </c>
    </row>
    <row r="386" spans="1:2" x14ac:dyDescent="0.25">
      <c r="A386" s="16">
        <v>42292</v>
      </c>
      <c r="B386" s="17">
        <v>2.27</v>
      </c>
    </row>
    <row r="387" spans="1:2" x14ac:dyDescent="0.25">
      <c r="A387" s="16">
        <v>42291</v>
      </c>
      <c r="B387" s="17">
        <v>2.15</v>
      </c>
    </row>
    <row r="388" spans="1:2" x14ac:dyDescent="0.25">
      <c r="A388" s="16">
        <v>42290</v>
      </c>
      <c r="B388" s="17">
        <v>2.19</v>
      </c>
    </row>
    <row r="389" spans="1:2" x14ac:dyDescent="0.25">
      <c r="A389" s="16">
        <v>42289</v>
      </c>
      <c r="B389" s="17">
        <v>2.21</v>
      </c>
    </row>
    <row r="390" spans="1:2" x14ac:dyDescent="0.25">
      <c r="A390" s="16">
        <v>42286</v>
      </c>
      <c r="B390" s="17">
        <v>2.21</v>
      </c>
    </row>
    <row r="391" spans="1:2" x14ac:dyDescent="0.25">
      <c r="A391" s="16">
        <v>42285</v>
      </c>
      <c r="B391" s="17">
        <v>2.19</v>
      </c>
    </row>
    <row r="392" spans="1:2" x14ac:dyDescent="0.25">
      <c r="A392" s="16">
        <v>42284</v>
      </c>
      <c r="B392" s="17">
        <v>2.15</v>
      </c>
    </row>
    <row r="393" spans="1:2" x14ac:dyDescent="0.25">
      <c r="A393" s="16">
        <v>42283</v>
      </c>
      <c r="B393" s="17">
        <v>2.15</v>
      </c>
    </row>
    <row r="394" spans="1:2" x14ac:dyDescent="0.25">
      <c r="A394" s="16">
        <v>42282</v>
      </c>
      <c r="B394" s="17">
        <v>2.14</v>
      </c>
    </row>
    <row r="395" spans="1:2" x14ac:dyDescent="0.25">
      <c r="A395" s="16">
        <v>42279</v>
      </c>
      <c r="B395" s="17">
        <v>2.08</v>
      </c>
    </row>
    <row r="396" spans="1:2" x14ac:dyDescent="0.25">
      <c r="A396" s="16">
        <v>42278</v>
      </c>
      <c r="B396" s="17">
        <v>2.08</v>
      </c>
    </row>
    <row r="397" spans="1:2" x14ac:dyDescent="0.25">
      <c r="A397" s="16">
        <v>42277</v>
      </c>
      <c r="B397" s="17">
        <v>2.0499999999999998</v>
      </c>
    </row>
    <row r="398" spans="1:2" x14ac:dyDescent="0.25">
      <c r="A398" s="16">
        <v>42276</v>
      </c>
      <c r="B398" s="17">
        <v>2.0499999999999998</v>
      </c>
    </row>
    <row r="399" spans="1:2" x14ac:dyDescent="0.25">
      <c r="A399" s="16">
        <v>42275</v>
      </c>
      <c r="B399" s="17">
        <v>2.0499999999999998</v>
      </c>
    </row>
    <row r="400" spans="1:2" x14ac:dyDescent="0.25">
      <c r="A400" s="16">
        <v>42272</v>
      </c>
      <c r="B400" s="17">
        <v>2.15</v>
      </c>
    </row>
    <row r="401" spans="1:2" x14ac:dyDescent="0.25">
      <c r="A401" s="16">
        <v>42271</v>
      </c>
      <c r="B401" s="17">
        <v>2.0499999999999998</v>
      </c>
    </row>
    <row r="402" spans="1:2" x14ac:dyDescent="0.25">
      <c r="A402" s="16">
        <v>42270</v>
      </c>
      <c r="B402" s="17">
        <v>2.15</v>
      </c>
    </row>
    <row r="403" spans="1:2" x14ac:dyDescent="0.25">
      <c r="A403" s="16">
        <v>42269</v>
      </c>
      <c r="B403" s="17">
        <v>2.16</v>
      </c>
    </row>
    <row r="404" spans="1:2" x14ac:dyDescent="0.25">
      <c r="A404" s="16">
        <v>42268</v>
      </c>
      <c r="B404" s="17">
        <v>2.2000000000000002</v>
      </c>
    </row>
    <row r="405" spans="1:2" x14ac:dyDescent="0.25">
      <c r="A405" s="16">
        <v>42265</v>
      </c>
      <c r="B405" s="17">
        <v>2.2999999999999998</v>
      </c>
    </row>
    <row r="406" spans="1:2" x14ac:dyDescent="0.25">
      <c r="A406" s="16">
        <v>42264</v>
      </c>
      <c r="B406" s="17">
        <v>2.35</v>
      </c>
    </row>
    <row r="407" spans="1:2" x14ac:dyDescent="0.25">
      <c r="A407" s="16">
        <v>42263</v>
      </c>
      <c r="B407" s="17">
        <v>2.35</v>
      </c>
    </row>
    <row r="408" spans="1:2" x14ac:dyDescent="0.25">
      <c r="A408" s="16">
        <v>42262</v>
      </c>
      <c r="B408" s="17">
        <v>2.31</v>
      </c>
    </row>
    <row r="409" spans="1:2" x14ac:dyDescent="0.25">
      <c r="A409" s="16">
        <v>42261</v>
      </c>
      <c r="B409" s="17">
        <v>2.2999999999999998</v>
      </c>
    </row>
    <row r="410" spans="1:2" x14ac:dyDescent="0.25">
      <c r="A410" s="16">
        <v>42258</v>
      </c>
      <c r="B410" s="17">
        <v>2.25</v>
      </c>
    </row>
    <row r="411" spans="1:2" x14ac:dyDescent="0.25">
      <c r="A411" s="16">
        <v>42257</v>
      </c>
      <c r="B411" s="17">
        <v>2.35</v>
      </c>
    </row>
    <row r="412" spans="1:2" x14ac:dyDescent="0.25">
      <c r="A412" s="16">
        <v>42256</v>
      </c>
      <c r="B412" s="17">
        <v>2.2999999999999998</v>
      </c>
    </row>
    <row r="413" spans="1:2" x14ac:dyDescent="0.25">
      <c r="A413" s="16">
        <v>42255</v>
      </c>
      <c r="B413" s="17">
        <v>2.2999999999999998</v>
      </c>
    </row>
    <row r="414" spans="1:2" x14ac:dyDescent="0.25">
      <c r="A414" s="16">
        <v>42254</v>
      </c>
      <c r="B414" s="17">
        <v>2.25</v>
      </c>
    </row>
    <row r="415" spans="1:2" x14ac:dyDescent="0.25">
      <c r="A415" s="16">
        <v>42251</v>
      </c>
      <c r="B415" s="17">
        <v>2.25</v>
      </c>
    </row>
    <row r="416" spans="1:2" x14ac:dyDescent="0.25">
      <c r="A416" s="16">
        <v>42250</v>
      </c>
      <c r="B416" s="17">
        <v>2.2999999999999998</v>
      </c>
    </row>
    <row r="417" spans="1:2" x14ac:dyDescent="0.25">
      <c r="A417" s="16">
        <v>42249</v>
      </c>
      <c r="B417" s="17">
        <v>2.2000000000000002</v>
      </c>
    </row>
    <row r="418" spans="1:2" x14ac:dyDescent="0.25">
      <c r="A418" s="16">
        <v>42248</v>
      </c>
      <c r="B418" s="17">
        <v>2.29</v>
      </c>
    </row>
    <row r="419" spans="1:2" x14ac:dyDescent="0.25">
      <c r="A419" s="16">
        <v>42247</v>
      </c>
      <c r="B419" s="17">
        <v>2.2400000000000002</v>
      </c>
    </row>
    <row r="420" spans="1:2" x14ac:dyDescent="0.25">
      <c r="A420" s="16">
        <v>42244</v>
      </c>
      <c r="B420" s="17">
        <v>2.23</v>
      </c>
    </row>
    <row r="421" spans="1:2" x14ac:dyDescent="0.25">
      <c r="A421" s="16">
        <v>42243</v>
      </c>
      <c r="B421" s="17">
        <v>2.23</v>
      </c>
    </row>
    <row r="422" spans="1:2" x14ac:dyDescent="0.25">
      <c r="A422" s="16">
        <v>42242</v>
      </c>
      <c r="B422" s="17">
        <v>2.17</v>
      </c>
    </row>
    <row r="423" spans="1:2" x14ac:dyDescent="0.25">
      <c r="A423" s="16">
        <v>42241</v>
      </c>
      <c r="B423" s="17">
        <v>2.0499999999999998</v>
      </c>
    </row>
    <row r="424" spans="1:2" x14ac:dyDescent="0.25">
      <c r="A424" s="16">
        <v>42240</v>
      </c>
      <c r="B424" s="17">
        <v>2.0499999999999998</v>
      </c>
    </row>
    <row r="425" spans="1:2" x14ac:dyDescent="0.25">
      <c r="A425" s="16">
        <v>42237</v>
      </c>
      <c r="B425" s="17">
        <v>2.15</v>
      </c>
    </row>
    <row r="426" spans="1:2" x14ac:dyDescent="0.25">
      <c r="A426" s="16">
        <v>42236</v>
      </c>
      <c r="B426" s="17">
        <v>2.2400000000000002</v>
      </c>
    </row>
    <row r="427" spans="1:2" x14ac:dyDescent="0.25">
      <c r="A427" s="16">
        <v>42235</v>
      </c>
      <c r="B427" s="17">
        <v>2.27</v>
      </c>
    </row>
    <row r="428" spans="1:2" x14ac:dyDescent="0.25">
      <c r="A428" s="16">
        <v>42234</v>
      </c>
      <c r="B428" s="17">
        <v>2.31</v>
      </c>
    </row>
    <row r="429" spans="1:2" x14ac:dyDescent="0.25">
      <c r="A429" s="16">
        <v>42233</v>
      </c>
      <c r="B429" s="17">
        <v>2.35</v>
      </c>
    </row>
    <row r="430" spans="1:2" x14ac:dyDescent="0.25">
      <c r="A430" s="16">
        <v>42230</v>
      </c>
      <c r="B430" s="17">
        <v>2.35</v>
      </c>
    </row>
    <row r="431" spans="1:2" x14ac:dyDescent="0.25">
      <c r="A431" s="16">
        <v>42229</v>
      </c>
      <c r="B431" s="17">
        <v>2.2799999999999998</v>
      </c>
    </row>
    <row r="432" spans="1:2" x14ac:dyDescent="0.25">
      <c r="A432" s="16">
        <v>42228</v>
      </c>
      <c r="B432" s="17">
        <v>2.2999999999999998</v>
      </c>
    </row>
    <row r="433" spans="1:2" x14ac:dyDescent="0.25">
      <c r="A433" s="16">
        <v>42227</v>
      </c>
      <c r="B433" s="17">
        <v>2.33</v>
      </c>
    </row>
    <row r="434" spans="1:2" x14ac:dyDescent="0.25">
      <c r="A434" s="16">
        <v>42226</v>
      </c>
      <c r="B434" s="17">
        <v>2.37</v>
      </c>
    </row>
    <row r="435" spans="1:2" x14ac:dyDescent="0.25">
      <c r="A435" s="16">
        <v>42223</v>
      </c>
      <c r="B435" s="17">
        <v>2.2999999999999998</v>
      </c>
    </row>
    <row r="436" spans="1:2" x14ac:dyDescent="0.25">
      <c r="A436" s="16">
        <v>42222</v>
      </c>
      <c r="B436" s="17">
        <v>2.2999999999999998</v>
      </c>
    </row>
    <row r="437" spans="1:2" x14ac:dyDescent="0.25">
      <c r="A437" s="16">
        <v>42221</v>
      </c>
      <c r="B437" s="17">
        <v>2.2599999999999998</v>
      </c>
    </row>
    <row r="438" spans="1:2" x14ac:dyDescent="0.25">
      <c r="A438" s="16">
        <v>42220</v>
      </c>
      <c r="B438" s="17">
        <v>2.33</v>
      </c>
    </row>
    <row r="439" spans="1:2" x14ac:dyDescent="0.25">
      <c r="A439" s="16">
        <v>42219</v>
      </c>
      <c r="B439" s="17">
        <v>2.33</v>
      </c>
    </row>
    <row r="440" spans="1:2" x14ac:dyDescent="0.25">
      <c r="A440" s="16">
        <v>42216</v>
      </c>
      <c r="B440" s="17">
        <v>2.3199999999999998</v>
      </c>
    </row>
    <row r="441" spans="1:2" x14ac:dyDescent="0.25">
      <c r="A441" s="16">
        <v>42215</v>
      </c>
      <c r="B441" s="17">
        <v>2.2799999999999998</v>
      </c>
    </row>
    <row r="442" spans="1:2" x14ac:dyDescent="0.25">
      <c r="A442" s="16">
        <v>42214</v>
      </c>
      <c r="B442" s="17">
        <v>2.27</v>
      </c>
    </row>
    <row r="443" spans="1:2" x14ac:dyDescent="0.25">
      <c r="A443" s="16">
        <v>42213</v>
      </c>
      <c r="B443" s="17">
        <v>2.27</v>
      </c>
    </row>
    <row r="444" spans="1:2" x14ac:dyDescent="0.25">
      <c r="A444" s="16">
        <v>42212</v>
      </c>
      <c r="B444" s="17">
        <v>2.27</v>
      </c>
    </row>
    <row r="445" spans="1:2" x14ac:dyDescent="0.25">
      <c r="A445" s="16">
        <v>42209</v>
      </c>
      <c r="B445" s="17">
        <v>2.4</v>
      </c>
    </row>
    <row r="446" spans="1:2" x14ac:dyDescent="0.25">
      <c r="A446" s="16">
        <v>42208</v>
      </c>
      <c r="B446" s="17">
        <v>2.38</v>
      </c>
    </row>
    <row r="447" spans="1:2" x14ac:dyDescent="0.25">
      <c r="A447" s="16">
        <v>42207</v>
      </c>
      <c r="B447" s="17">
        <v>2.35</v>
      </c>
    </row>
    <row r="448" spans="1:2" x14ac:dyDescent="0.25">
      <c r="A448" s="16">
        <v>42206</v>
      </c>
      <c r="B448" s="17">
        <v>2.42</v>
      </c>
    </row>
    <row r="449" spans="1:2" x14ac:dyDescent="0.25">
      <c r="A449" s="16">
        <v>42205</v>
      </c>
      <c r="B449" s="17">
        <v>2.4300000000000002</v>
      </c>
    </row>
    <row r="450" spans="1:2" x14ac:dyDescent="0.25">
      <c r="A450" s="16">
        <v>42202</v>
      </c>
      <c r="B450" s="17">
        <v>2.4700000000000002</v>
      </c>
    </row>
    <row r="451" spans="1:2" x14ac:dyDescent="0.25">
      <c r="A451" s="16">
        <v>42201</v>
      </c>
      <c r="B451" s="17">
        <v>2.5099999999999998</v>
      </c>
    </row>
    <row r="452" spans="1:2" x14ac:dyDescent="0.25">
      <c r="A452" s="16">
        <v>42200</v>
      </c>
      <c r="B452" s="17">
        <v>2.5</v>
      </c>
    </row>
    <row r="453" spans="1:2" x14ac:dyDescent="0.25">
      <c r="A453" s="16">
        <v>42199</v>
      </c>
      <c r="B453" s="17">
        <v>2.5</v>
      </c>
    </row>
    <row r="454" spans="1:2" x14ac:dyDescent="0.25">
      <c r="A454" s="16">
        <v>42198</v>
      </c>
      <c r="B454" s="17">
        <v>2.39</v>
      </c>
    </row>
    <row r="455" spans="1:2" x14ac:dyDescent="0.25">
      <c r="A455" s="16">
        <v>42195</v>
      </c>
      <c r="B455" s="17">
        <v>2.3199999999999998</v>
      </c>
    </row>
    <row r="456" spans="1:2" x14ac:dyDescent="0.25">
      <c r="A456" s="16">
        <v>42194</v>
      </c>
      <c r="B456" s="17">
        <v>2.2599999999999998</v>
      </c>
    </row>
    <row r="457" spans="1:2" x14ac:dyDescent="0.25">
      <c r="A457" s="16">
        <v>42193</v>
      </c>
      <c r="B457" s="17">
        <v>2.2599999999999998</v>
      </c>
    </row>
    <row r="458" spans="1:2" x14ac:dyDescent="0.25">
      <c r="A458" s="16">
        <v>42192</v>
      </c>
      <c r="B458" s="17">
        <v>2.2999999999999998</v>
      </c>
    </row>
    <row r="459" spans="1:2" x14ac:dyDescent="0.25">
      <c r="A459" s="16">
        <v>42191</v>
      </c>
      <c r="B459" s="17">
        <v>2.2999999999999998</v>
      </c>
    </row>
    <row r="460" spans="1:2" x14ac:dyDescent="0.25">
      <c r="A460" s="16">
        <v>42188</v>
      </c>
      <c r="B460" s="17">
        <v>2.25</v>
      </c>
    </row>
    <row r="461" spans="1:2" x14ac:dyDescent="0.25">
      <c r="A461" s="16">
        <v>42187</v>
      </c>
      <c r="B461" s="17">
        <v>2.3199999999999998</v>
      </c>
    </row>
    <row r="462" spans="1:2" x14ac:dyDescent="0.25">
      <c r="A462" s="16">
        <v>42186</v>
      </c>
      <c r="B462" s="17">
        <v>2.3199999999999998</v>
      </c>
    </row>
    <row r="463" spans="1:2" x14ac:dyDescent="0.25">
      <c r="A463" s="16">
        <v>42185</v>
      </c>
      <c r="B463" s="17">
        <v>2.2999999999999998</v>
      </c>
    </row>
    <row r="464" spans="1:2" x14ac:dyDescent="0.25">
      <c r="A464" s="16">
        <v>42184</v>
      </c>
      <c r="B464" s="17">
        <v>2.2999999999999998</v>
      </c>
    </row>
    <row r="465" spans="1:2" x14ac:dyDescent="0.25">
      <c r="A465" s="16">
        <v>42181</v>
      </c>
      <c r="B465" s="17">
        <v>2.3199999999999998</v>
      </c>
    </row>
    <row r="466" spans="1:2" x14ac:dyDescent="0.25">
      <c r="A466" s="16">
        <v>42180</v>
      </c>
      <c r="B466" s="17">
        <v>2.3199999999999998</v>
      </c>
    </row>
    <row r="467" spans="1:2" x14ac:dyDescent="0.25">
      <c r="A467" s="16">
        <v>42179</v>
      </c>
      <c r="B467" s="17">
        <v>2.3199999999999998</v>
      </c>
    </row>
    <row r="468" spans="1:2" x14ac:dyDescent="0.25">
      <c r="A468" s="16">
        <v>42178</v>
      </c>
      <c r="B468" s="17">
        <v>2.27</v>
      </c>
    </row>
    <row r="469" spans="1:2" x14ac:dyDescent="0.25">
      <c r="A469" s="16">
        <v>42177</v>
      </c>
      <c r="B469" s="17">
        <v>2.29</v>
      </c>
    </row>
    <row r="470" spans="1:2" x14ac:dyDescent="0.25">
      <c r="A470" s="16">
        <v>42174</v>
      </c>
      <c r="B470" s="17">
        <v>2.25</v>
      </c>
    </row>
    <row r="471" spans="1:2" x14ac:dyDescent="0.25">
      <c r="A471" s="16">
        <v>42173</v>
      </c>
      <c r="B471" s="17">
        <v>2.21</v>
      </c>
    </row>
    <row r="472" spans="1:2" x14ac:dyDescent="0.25">
      <c r="A472" s="16">
        <v>42172</v>
      </c>
      <c r="B472" s="17">
        <v>2.21</v>
      </c>
    </row>
    <row r="473" spans="1:2" x14ac:dyDescent="0.25">
      <c r="A473" s="16">
        <v>42171</v>
      </c>
      <c r="B473" s="17">
        <v>2.25</v>
      </c>
    </row>
    <row r="474" spans="1:2" x14ac:dyDescent="0.25">
      <c r="A474" s="16">
        <v>42170</v>
      </c>
      <c r="B474" s="17">
        <v>2.2200000000000002</v>
      </c>
    </row>
    <row r="475" spans="1:2" x14ac:dyDescent="0.25">
      <c r="A475" s="16">
        <v>42167</v>
      </c>
      <c r="B475" s="17">
        <v>2.2400000000000002</v>
      </c>
    </row>
    <row r="476" spans="1:2" x14ac:dyDescent="0.25">
      <c r="A476" s="16">
        <v>42166</v>
      </c>
      <c r="B476" s="17">
        <v>2.2999999999999998</v>
      </c>
    </row>
    <row r="477" spans="1:2" x14ac:dyDescent="0.25">
      <c r="A477" s="16">
        <v>42165</v>
      </c>
      <c r="B477" s="17">
        <v>2.2999999999999998</v>
      </c>
    </row>
    <row r="478" spans="1:2" x14ac:dyDescent="0.25">
      <c r="A478" s="16">
        <v>42164</v>
      </c>
      <c r="B478" s="17">
        <v>2.31</v>
      </c>
    </row>
    <row r="479" spans="1:2" x14ac:dyDescent="0.25">
      <c r="A479" s="16">
        <v>42163</v>
      </c>
      <c r="B479" s="17">
        <v>2.2000000000000002</v>
      </c>
    </row>
    <row r="480" spans="1:2" x14ac:dyDescent="0.25">
      <c r="A480" s="16">
        <v>42160</v>
      </c>
      <c r="B480" s="17">
        <v>2.27</v>
      </c>
    </row>
    <row r="481" spans="1:2" x14ac:dyDescent="0.25">
      <c r="A481" s="16">
        <v>42159</v>
      </c>
      <c r="B481" s="17">
        <v>2.2999999999999998</v>
      </c>
    </row>
    <row r="482" spans="1:2" x14ac:dyDescent="0.25">
      <c r="A482" s="16">
        <v>42158</v>
      </c>
      <c r="B482" s="17">
        <v>2.25</v>
      </c>
    </row>
    <row r="483" spans="1:2" x14ac:dyDescent="0.25">
      <c r="A483" s="16">
        <v>42157</v>
      </c>
      <c r="B483" s="17">
        <v>2.2999999999999998</v>
      </c>
    </row>
    <row r="484" spans="1:2" x14ac:dyDescent="0.25">
      <c r="A484" s="16">
        <v>42156</v>
      </c>
      <c r="B484" s="17">
        <v>2.2599999999999998</v>
      </c>
    </row>
    <row r="485" spans="1:2" x14ac:dyDescent="0.25">
      <c r="A485" s="16">
        <v>42153</v>
      </c>
      <c r="B485" s="17">
        <v>2.2999999999999998</v>
      </c>
    </row>
    <row r="486" spans="1:2" x14ac:dyDescent="0.25">
      <c r="A486" s="16">
        <v>42152</v>
      </c>
      <c r="B486" s="17">
        <v>2.2799999999999998</v>
      </c>
    </row>
    <row r="487" spans="1:2" x14ac:dyDescent="0.25">
      <c r="A487" s="16">
        <v>42151</v>
      </c>
      <c r="B487" s="17">
        <v>2.2000000000000002</v>
      </c>
    </row>
    <row r="488" spans="1:2" x14ac:dyDescent="0.25">
      <c r="A488" s="16">
        <v>42150</v>
      </c>
      <c r="B488" s="17">
        <v>2.25</v>
      </c>
    </row>
    <row r="489" spans="1:2" x14ac:dyDescent="0.25">
      <c r="A489" s="16">
        <v>42149</v>
      </c>
      <c r="B489" s="17">
        <v>2.2999999999999998</v>
      </c>
    </row>
    <row r="490" spans="1:2" x14ac:dyDescent="0.25">
      <c r="A490" s="16">
        <v>42146</v>
      </c>
      <c r="B490" s="17">
        <v>2.2999999999999998</v>
      </c>
    </row>
    <row r="491" spans="1:2" x14ac:dyDescent="0.25">
      <c r="A491" s="16">
        <v>42145</v>
      </c>
      <c r="B491" s="17">
        <v>2.2999999999999998</v>
      </c>
    </row>
    <row r="492" spans="1:2" x14ac:dyDescent="0.25">
      <c r="A492" s="16">
        <v>42144</v>
      </c>
      <c r="B492" s="17">
        <v>2.2999999999999998</v>
      </c>
    </row>
    <row r="493" spans="1:2" x14ac:dyDescent="0.25">
      <c r="A493" s="16">
        <v>42143</v>
      </c>
      <c r="B493" s="17">
        <v>2.2799999999999998</v>
      </c>
    </row>
    <row r="494" spans="1:2" x14ac:dyDescent="0.25">
      <c r="A494" s="16">
        <v>42142</v>
      </c>
      <c r="B494" s="17">
        <v>2.25</v>
      </c>
    </row>
    <row r="495" spans="1:2" x14ac:dyDescent="0.25">
      <c r="A495" s="16">
        <v>42139</v>
      </c>
      <c r="B495" s="17">
        <v>2.2200000000000002</v>
      </c>
    </row>
    <row r="496" spans="1:2" x14ac:dyDescent="0.25">
      <c r="A496" s="16">
        <v>42138</v>
      </c>
      <c r="B496" s="17">
        <v>2.34</v>
      </c>
    </row>
    <row r="497" spans="1:2" x14ac:dyDescent="0.25">
      <c r="A497" s="16">
        <v>42137</v>
      </c>
      <c r="B497" s="17">
        <v>2.35</v>
      </c>
    </row>
    <row r="498" spans="1:2" x14ac:dyDescent="0.25">
      <c r="A498" s="16">
        <v>42136</v>
      </c>
      <c r="B498" s="17">
        <v>2.4</v>
      </c>
    </row>
    <row r="499" spans="1:2" x14ac:dyDescent="0.25">
      <c r="A499" s="16">
        <v>42135</v>
      </c>
      <c r="B499" s="17">
        <v>2.2999999999999998</v>
      </c>
    </row>
    <row r="500" spans="1:2" x14ac:dyDescent="0.25">
      <c r="A500" s="16">
        <v>42132</v>
      </c>
      <c r="B500" s="17">
        <v>2.2000000000000002</v>
      </c>
    </row>
    <row r="501" spans="1:2" x14ac:dyDescent="0.25">
      <c r="A501" s="16">
        <v>42131</v>
      </c>
      <c r="B501" s="17">
        <v>2.1</v>
      </c>
    </row>
    <row r="502" spans="1:2" x14ac:dyDescent="0.25">
      <c r="A502" s="16">
        <v>42130</v>
      </c>
      <c r="B502" s="17">
        <v>2.19</v>
      </c>
    </row>
    <row r="503" spans="1:2" x14ac:dyDescent="0.25">
      <c r="A503" s="16">
        <v>42129</v>
      </c>
      <c r="B503" s="17">
        <v>2.1800000000000002</v>
      </c>
    </row>
    <row r="504" spans="1:2" x14ac:dyDescent="0.25">
      <c r="A504" s="16">
        <v>42128</v>
      </c>
      <c r="B504" s="17">
        <v>2.23</v>
      </c>
    </row>
    <row r="505" spans="1:2" x14ac:dyDescent="0.25">
      <c r="A505" s="16">
        <v>42125</v>
      </c>
      <c r="B505" s="17">
        <v>2.2000000000000002</v>
      </c>
    </row>
    <row r="506" spans="1:2" x14ac:dyDescent="0.25">
      <c r="A506" s="16">
        <v>42124</v>
      </c>
      <c r="B506" s="17">
        <v>2.2000000000000002</v>
      </c>
    </row>
    <row r="507" spans="1:2" x14ac:dyDescent="0.25">
      <c r="A507" s="16">
        <v>42123</v>
      </c>
      <c r="B507" s="17">
        <v>2.2599999999999998</v>
      </c>
    </row>
    <row r="508" spans="1:2" x14ac:dyDescent="0.25">
      <c r="A508" s="16">
        <v>42122</v>
      </c>
      <c r="B508" s="17">
        <v>2.2200000000000002</v>
      </c>
    </row>
    <row r="509" spans="1:2" x14ac:dyDescent="0.25">
      <c r="A509" s="16">
        <v>42121</v>
      </c>
      <c r="B509" s="17">
        <v>2.2999999999999998</v>
      </c>
    </row>
    <row r="510" spans="1:2" x14ac:dyDescent="0.25">
      <c r="A510" s="16">
        <v>42118</v>
      </c>
      <c r="B510" s="17">
        <v>2.2999999999999998</v>
      </c>
    </row>
    <row r="511" spans="1:2" x14ac:dyDescent="0.25">
      <c r="A511" s="16">
        <v>42117</v>
      </c>
      <c r="B511" s="17">
        <v>2.2400000000000002</v>
      </c>
    </row>
    <row r="512" spans="1:2" x14ac:dyDescent="0.25">
      <c r="A512" s="16">
        <v>42116</v>
      </c>
      <c r="B512" s="17">
        <v>2.2599999999999998</v>
      </c>
    </row>
    <row r="513" spans="1:2" x14ac:dyDescent="0.25">
      <c r="A513" s="16">
        <v>42115</v>
      </c>
      <c r="B513" s="17">
        <v>2.1800000000000002</v>
      </c>
    </row>
    <row r="514" spans="1:2" x14ac:dyDescent="0.25">
      <c r="A514" s="16">
        <v>42114</v>
      </c>
      <c r="B514" s="17">
        <v>2.1800000000000002</v>
      </c>
    </row>
    <row r="515" spans="1:2" x14ac:dyDescent="0.25">
      <c r="A515" s="16">
        <v>42111</v>
      </c>
      <c r="B515" s="17">
        <v>2.2200000000000002</v>
      </c>
    </row>
    <row r="516" spans="1:2" x14ac:dyDescent="0.25">
      <c r="A516" s="16">
        <v>42110</v>
      </c>
      <c r="B516" s="17">
        <v>2.35</v>
      </c>
    </row>
    <row r="517" spans="1:2" x14ac:dyDescent="0.25">
      <c r="A517" s="16">
        <v>42109</v>
      </c>
      <c r="B517" s="17">
        <v>2.21</v>
      </c>
    </row>
    <row r="518" spans="1:2" x14ac:dyDescent="0.25">
      <c r="A518" s="16">
        <v>42108</v>
      </c>
      <c r="B518" s="17">
        <v>2.21</v>
      </c>
    </row>
    <row r="519" spans="1:2" x14ac:dyDescent="0.25">
      <c r="A519" s="16">
        <v>42107</v>
      </c>
      <c r="B519" s="17">
        <v>2.2999999999999998</v>
      </c>
    </row>
    <row r="520" spans="1:2" x14ac:dyDescent="0.25">
      <c r="A520" s="16">
        <v>42104</v>
      </c>
      <c r="B520" s="17">
        <v>2.31</v>
      </c>
    </row>
    <row r="522" spans="1:2" x14ac:dyDescent="0.25">
      <c r="B522">
        <f>COUNT(B2:B520)</f>
        <v>519</v>
      </c>
    </row>
  </sheetData>
  <mergeCells count="3">
    <mergeCell ref="G1:H1"/>
    <mergeCell ref="V8:Y8"/>
    <mergeCell ref="P39:S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AGROMETAL</vt:lpstr>
      <vt:lpstr>_16_02_17</vt:lpstr>
      <vt:lpstr>Lambda</vt:lpstr>
      <vt:lpstr>Lambda1</vt:lpstr>
      <vt:lpstr>Lambda2</vt:lpstr>
      <vt:lpstr>N</vt:lpstr>
      <vt:lpstr>NM</vt:lpstr>
      <vt:lpstr>NMM</vt:lpstr>
      <vt:lpstr>Serie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Gil</dc:creator>
  <cp:lastModifiedBy>juli15-tuli@hotmail.com</cp:lastModifiedBy>
  <dcterms:created xsi:type="dcterms:W3CDTF">2017-04-10T19:09:42Z</dcterms:created>
  <dcterms:modified xsi:type="dcterms:W3CDTF">2017-04-12T14:05:47Z</dcterms:modified>
</cp:coreProperties>
</file>