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20" yWindow="390" windowWidth="17970" windowHeight="10440" activeTab="1"/>
  </bookViews>
  <sheets>
    <sheet name="Muestra 1" sheetId="1" r:id="rId1"/>
    <sheet name="Muestra 2" sheetId="2" r:id="rId2"/>
    <sheet name="Muestra 3" sheetId="3" r:id="rId3"/>
    <sheet name="Muestra 4" sheetId="4" r:id="rId4"/>
  </sheets>
  <definedNames>
    <definedName name="Desv">'Muestra 3'!$B$38</definedName>
    <definedName name="L">'Muestra 4'!$B$20</definedName>
    <definedName name="LA">'Muestra 4'!$B$6</definedName>
    <definedName name="Lambda">'Muestra 2'!$B$37</definedName>
    <definedName name="Lamda">'Muestra 4'!$B$24</definedName>
    <definedName name="M">'Muestra 4'!$B$19</definedName>
    <definedName name="max">'Muestra 2'!$B$39</definedName>
    <definedName name="ME">'Muestra 4'!$B$5</definedName>
    <definedName name="Media">'Muestra 4'!$B$23</definedName>
    <definedName name="MediaExp">'Muestra 2'!$B$36</definedName>
    <definedName name="MediaN">'Muestra 3'!$B$37</definedName>
    <definedName name="min">'Muestra 2'!$B$40</definedName>
    <definedName name="N">'Muestra 2'!$B$35</definedName>
    <definedName name="NN">'Muestra 3'!$B$36</definedName>
    <definedName name="NUM">'Muestra 4'!$B$7</definedName>
  </definedNames>
  <calcPr calcId="145621"/>
</workbook>
</file>

<file path=xl/calcChain.xml><?xml version="1.0" encoding="utf-8"?>
<calcChain xmlns="http://schemas.openxmlformats.org/spreadsheetml/2006/main">
  <c r="M5" i="4" l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4" i="4"/>
  <c r="E21" i="4"/>
  <c r="G5" i="3" l="1"/>
  <c r="G6" i="3"/>
  <c r="G7" i="3"/>
  <c r="G8" i="3"/>
  <c r="G9" i="3"/>
  <c r="G4" i="3"/>
  <c r="H10" i="3"/>
  <c r="B43" i="3"/>
  <c r="B42" i="3"/>
  <c r="B36" i="1"/>
  <c r="B35" i="1"/>
  <c r="B34" i="3" l="1"/>
  <c r="L30" i="2"/>
  <c r="L21" i="2"/>
  <c r="L22" i="2"/>
  <c r="L23" i="2"/>
  <c r="L24" i="2"/>
  <c r="L25" i="2"/>
  <c r="L26" i="2"/>
  <c r="L27" i="2"/>
  <c r="L28" i="2"/>
  <c r="L29" i="2"/>
  <c r="L20" i="2"/>
  <c r="K22" i="2"/>
  <c r="K23" i="2"/>
  <c r="K24" i="2"/>
  <c r="K25" i="2"/>
  <c r="K26" i="2" s="1"/>
  <c r="K27" i="2" s="1"/>
  <c r="K28" i="2" s="1"/>
  <c r="K29" i="2" s="1"/>
  <c r="K21" i="2"/>
  <c r="K20" i="2"/>
  <c r="I21" i="2"/>
  <c r="I22" i="2"/>
  <c r="I23" i="2"/>
  <c r="I24" i="2"/>
  <c r="I25" i="2"/>
  <c r="I26" i="2"/>
  <c r="I27" i="2"/>
  <c r="I28" i="2"/>
  <c r="I29" i="2"/>
  <c r="I20" i="2"/>
  <c r="G21" i="2"/>
  <c r="G22" i="2"/>
  <c r="G23" i="2"/>
  <c r="G24" i="2"/>
  <c r="G25" i="2"/>
  <c r="G26" i="2"/>
  <c r="G27" i="2"/>
  <c r="G28" i="2"/>
  <c r="G29" i="2"/>
  <c r="G20" i="2"/>
  <c r="J22" i="2"/>
  <c r="J23" i="2"/>
  <c r="J24" i="2"/>
  <c r="J25" i="2"/>
  <c r="J26" i="2" s="1"/>
  <c r="J27" i="2" s="1"/>
  <c r="J28" i="2" s="1"/>
  <c r="J29" i="2" s="1"/>
  <c r="J21" i="2"/>
  <c r="J20" i="2"/>
  <c r="H30" i="2"/>
  <c r="H21" i="2"/>
  <c r="H22" i="2"/>
  <c r="H23" i="2"/>
  <c r="H24" i="2"/>
  <c r="H25" i="2"/>
  <c r="H26" i="2"/>
  <c r="H27" i="2"/>
  <c r="H28" i="2"/>
  <c r="H29" i="2"/>
  <c r="H20" i="2"/>
  <c r="H4" i="2"/>
  <c r="Q7" i="2"/>
  <c r="Q5" i="2"/>
  <c r="Q8" i="2" s="1"/>
  <c r="Q6" i="2"/>
  <c r="Q4" i="2"/>
  <c r="O7" i="2"/>
  <c r="O6" i="2"/>
  <c r="P7" i="2"/>
  <c r="P6" i="2"/>
  <c r="F4" i="2"/>
  <c r="F5" i="2"/>
  <c r="F6" i="2"/>
  <c r="F7" i="2"/>
  <c r="F8" i="2"/>
  <c r="F9" i="2"/>
  <c r="F10" i="2"/>
  <c r="F11" i="2"/>
  <c r="F12" i="2"/>
  <c r="F13" i="2"/>
  <c r="B40" i="2"/>
  <c r="B39" i="2"/>
  <c r="B36" i="3"/>
  <c r="B37" i="3" s="1"/>
  <c r="C8" i="3" s="1"/>
  <c r="B35" i="2"/>
  <c r="B36" i="2" s="1"/>
  <c r="B37" i="2" s="1"/>
  <c r="H14" i="1"/>
  <c r="H13" i="1"/>
  <c r="J13" i="1" s="1"/>
  <c r="G16" i="1"/>
  <c r="E18" i="1"/>
  <c r="H15" i="1" s="1"/>
  <c r="H5" i="2" l="1"/>
  <c r="H6" i="2"/>
  <c r="H7" i="2"/>
  <c r="H8" i="2"/>
  <c r="H9" i="2"/>
  <c r="H10" i="2"/>
  <c r="H11" i="2"/>
  <c r="H12" i="2"/>
  <c r="I4" i="2"/>
  <c r="I5" i="2"/>
  <c r="J5" i="2" s="1"/>
  <c r="P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J14" i="1"/>
  <c r="J15" i="1"/>
  <c r="G15" i="1"/>
  <c r="H17" i="1"/>
  <c r="H18" i="1"/>
  <c r="G13" i="1"/>
  <c r="G14" i="1"/>
  <c r="H16" i="1"/>
  <c r="G17" i="1"/>
  <c r="C5" i="3"/>
  <c r="C6" i="3"/>
  <c r="C31" i="3"/>
  <c r="C27" i="3"/>
  <c r="C23" i="3"/>
  <c r="C19" i="3"/>
  <c r="C15" i="3"/>
  <c r="C11" i="3"/>
  <c r="C7" i="3"/>
  <c r="C33" i="3"/>
  <c r="C29" i="3"/>
  <c r="C25" i="3"/>
  <c r="C21" i="3"/>
  <c r="C17" i="3"/>
  <c r="C13" i="3"/>
  <c r="C9" i="3"/>
  <c r="C4" i="3"/>
  <c r="C30" i="3"/>
  <c r="C26" i="3"/>
  <c r="C22" i="3"/>
  <c r="C18" i="3"/>
  <c r="C14" i="3"/>
  <c r="C10" i="3"/>
  <c r="C32" i="3"/>
  <c r="C28" i="3"/>
  <c r="C24" i="3"/>
  <c r="C20" i="3"/>
  <c r="C16" i="3"/>
  <c r="C12" i="3"/>
  <c r="G5" i="1"/>
  <c r="G6" i="1"/>
  <c r="G7" i="1"/>
  <c r="G9" i="1" s="1"/>
  <c r="G8" i="1"/>
  <c r="G4" i="1"/>
  <c r="H4" i="1" s="1"/>
  <c r="H5" i="1" s="1"/>
  <c r="H6" i="1" s="1"/>
  <c r="H7" i="1" s="1"/>
  <c r="H8" i="1" s="1"/>
  <c r="E9" i="1"/>
  <c r="I13" i="2" l="1"/>
  <c r="J13" i="2" s="1"/>
  <c r="J4" i="2"/>
  <c r="P4" i="2" s="1"/>
  <c r="H13" i="2"/>
  <c r="H14" i="2" s="1"/>
  <c r="G18" i="1"/>
  <c r="I13" i="1"/>
  <c r="K13" i="1" s="1"/>
  <c r="J16" i="1"/>
  <c r="J17" i="1" s="1"/>
  <c r="C34" i="3"/>
  <c r="B38" i="3" s="1"/>
  <c r="I14" i="2" l="1"/>
  <c r="I14" i="1"/>
  <c r="K14" i="1" l="1"/>
  <c r="I15" i="1"/>
  <c r="I16" i="1" l="1"/>
  <c r="K15" i="1"/>
  <c r="I17" i="1" l="1"/>
  <c r="K17" i="1" s="1"/>
  <c r="K16" i="1"/>
  <c r="K18" i="1" s="1"/>
</calcChain>
</file>

<file path=xl/sharedStrings.xml><?xml version="1.0" encoding="utf-8"?>
<sst xmlns="http://schemas.openxmlformats.org/spreadsheetml/2006/main" count="105" uniqueCount="49">
  <si>
    <t>Serie</t>
  </si>
  <si>
    <t>Intervalo</t>
  </si>
  <si>
    <t>fo</t>
  </si>
  <si>
    <t>0,0 - 0,2</t>
  </si>
  <si>
    <t>0,2 - 0,4</t>
  </si>
  <si>
    <t>0,4 - 0,6</t>
  </si>
  <si>
    <t>0,6 - 0,8</t>
  </si>
  <si>
    <t>0,8 - 1,0</t>
  </si>
  <si>
    <t>fe</t>
  </si>
  <si>
    <t>C</t>
  </si>
  <si>
    <t>C (AC)</t>
  </si>
  <si>
    <t>Po</t>
  </si>
  <si>
    <t>Pe</t>
  </si>
  <si>
    <t>Po(AC)</t>
  </si>
  <si>
    <t>Pe(AC)</t>
  </si>
  <si>
    <t>|Po(AC)-Pe(AC)|</t>
  </si>
  <si>
    <t>MAX</t>
  </si>
  <si>
    <t>Media</t>
  </si>
  <si>
    <t>N</t>
  </si>
  <si>
    <t>Lambda</t>
  </si>
  <si>
    <t>Desde</t>
  </si>
  <si>
    <t>Hasta</t>
  </si>
  <si>
    <t>Marca Clase</t>
  </si>
  <si>
    <t>P() c/mc</t>
  </si>
  <si>
    <t>P() c/Pac</t>
  </si>
  <si>
    <t>c</t>
  </si>
  <si>
    <t>Po()</t>
  </si>
  <si>
    <t>Pe()</t>
  </si>
  <si>
    <t>Po() AC</t>
  </si>
  <si>
    <t>Pe() AC</t>
  </si>
  <si>
    <t>Desv</t>
  </si>
  <si>
    <t>Marca</t>
  </si>
  <si>
    <t>P()</t>
  </si>
  <si>
    <t>f(mc)</t>
  </si>
  <si>
    <t>Valor</t>
  </si>
  <si>
    <t>P(valor)</t>
  </si>
  <si>
    <t>max</t>
  </si>
  <si>
    <t>min</t>
  </si>
  <si>
    <t>Raiz de la varianza</t>
  </si>
  <si>
    <t>1-TODO/2</t>
  </si>
  <si>
    <t>P. NORMAL</t>
  </si>
  <si>
    <t>Min</t>
  </si>
  <si>
    <t>Max</t>
  </si>
  <si>
    <t>0,0-1,5</t>
  </si>
  <si>
    <t>1,5-3,0</t>
  </si>
  <si>
    <t>3,0-4,5</t>
  </si>
  <si>
    <t>6,0-7,5</t>
  </si>
  <si>
    <t>7,5-9,0</t>
  </si>
  <si>
    <t>4,5-6,0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</si>
</sst>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/>
    <xf numFmtId="164" fontId="1" fillId="2" borderId="0" xfId="0" applyNumberFormat="1" applyFont="1" applyFill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'Muestra 1'!$D$4:$D$8</c:f>
              <c:strCache>
                <c:ptCount val="5"/>
                <c:pt idx="0">
                  <c:v>0,0 - 0,2</c:v>
                </c:pt>
                <c:pt idx="1">
                  <c:v>0,2 - 0,4</c:v>
                </c:pt>
                <c:pt idx="2">
                  <c:v>0,4 - 0,6</c:v>
                </c:pt>
                <c:pt idx="3">
                  <c:v>0,6 - 0,8</c:v>
                </c:pt>
                <c:pt idx="4">
                  <c:v>0,8 - 1,0</c:v>
                </c:pt>
              </c:strCache>
            </c:strRef>
          </c:cat>
          <c:val>
            <c:numRef>
              <c:f>'Muestra 1'!$E$4:$E$8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12736"/>
        <c:axId val="247014528"/>
      </c:barChart>
      <c:catAx>
        <c:axId val="24701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014528"/>
        <c:crosses val="autoZero"/>
        <c:auto val="1"/>
        <c:lblAlgn val="ctr"/>
        <c:lblOffset val="100"/>
        <c:noMultiLvlLbl val="0"/>
      </c:catAx>
      <c:valAx>
        <c:axId val="24701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01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'Muestra 2'!$G$4:$G$13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09472"/>
        <c:axId val="248011008"/>
      </c:barChart>
      <c:catAx>
        <c:axId val="2480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48011008"/>
        <c:crosses val="autoZero"/>
        <c:auto val="1"/>
        <c:lblAlgn val="ctr"/>
        <c:lblOffset val="100"/>
        <c:noMultiLvlLbl val="0"/>
      </c:catAx>
      <c:valAx>
        <c:axId val="24801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00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615507436570428"/>
          <c:y val="7.4548702245552628E-2"/>
          <c:w val="0.73970734908136482"/>
          <c:h val="0.798225065616797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'Muestra 3'!$D$4:$D$9</c:f>
              <c:strCache>
                <c:ptCount val="6"/>
                <c:pt idx="0">
                  <c:v>0,0-1,5</c:v>
                </c:pt>
                <c:pt idx="1">
                  <c:v>1,5-3,0</c:v>
                </c:pt>
                <c:pt idx="2">
                  <c:v>3,0-4,5</c:v>
                </c:pt>
                <c:pt idx="3">
                  <c:v>4,5-6,0</c:v>
                </c:pt>
                <c:pt idx="4">
                  <c:v>6,0-7,5</c:v>
                </c:pt>
                <c:pt idx="5">
                  <c:v>7,5-9,0</c:v>
                </c:pt>
              </c:strCache>
            </c:strRef>
          </c:cat>
          <c:val>
            <c:numRef>
              <c:f>'Muestra 3'!$H$4:$H$9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51968"/>
        <c:axId val="247726080"/>
      </c:barChart>
      <c:catAx>
        <c:axId val="24805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726080"/>
        <c:crosses val="autoZero"/>
        <c:auto val="1"/>
        <c:lblAlgn val="ctr"/>
        <c:lblOffset val="100"/>
        <c:noMultiLvlLbl val="0"/>
      </c:catAx>
      <c:valAx>
        <c:axId val="24772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05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20</xdr:row>
      <xdr:rowOff>161925</xdr:rowOff>
    </xdr:from>
    <xdr:to>
      <xdr:col>7</xdr:col>
      <xdr:colOff>685800</xdr:colOff>
      <xdr:row>32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32</xdr:row>
      <xdr:rowOff>9525</xdr:rowOff>
    </xdr:from>
    <xdr:to>
      <xdr:col>9</xdr:col>
      <xdr:colOff>466725</xdr:colOff>
      <xdr:row>46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30</xdr:row>
      <xdr:rowOff>85725</xdr:rowOff>
    </xdr:from>
    <xdr:to>
      <xdr:col>10</xdr:col>
      <xdr:colOff>590550</xdr:colOff>
      <xdr:row>44</xdr:row>
      <xdr:rowOff>161925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workbookViewId="0">
      <selection activeCell="G4" sqref="G4"/>
    </sheetView>
  </sheetViews>
  <sheetFormatPr baseColWidth="10" defaultRowHeight="15" x14ac:dyDescent="0.25"/>
  <cols>
    <col min="11" max="11" width="16.85546875" customWidth="1"/>
  </cols>
  <sheetData>
    <row r="2" spans="2:11" x14ac:dyDescent="0.25">
      <c r="B2" s="3" t="s">
        <v>0</v>
      </c>
      <c r="D2" s="4" t="s">
        <v>1</v>
      </c>
      <c r="E2" s="4" t="s">
        <v>2</v>
      </c>
      <c r="F2" s="4" t="s">
        <v>8</v>
      </c>
      <c r="G2" s="4" t="s">
        <v>9</v>
      </c>
      <c r="H2" s="4" t="s">
        <v>10</v>
      </c>
    </row>
    <row r="4" spans="2:11" x14ac:dyDescent="0.25">
      <c r="B4" s="1">
        <v>0.15</v>
      </c>
      <c r="D4" s="2" t="s">
        <v>3</v>
      </c>
      <c r="E4">
        <v>8</v>
      </c>
      <c r="F4">
        <v>6</v>
      </c>
      <c r="G4" s="1">
        <f>((E4-F4)^2)/F4</f>
        <v>0.66666666666666663</v>
      </c>
      <c r="H4" s="1">
        <f>G4</f>
        <v>0.66666666666666663</v>
      </c>
    </row>
    <row r="5" spans="2:11" x14ac:dyDescent="0.25">
      <c r="B5" s="1">
        <v>0.22</v>
      </c>
      <c r="D5" s="2" t="s">
        <v>4</v>
      </c>
      <c r="E5">
        <v>7</v>
      </c>
      <c r="F5">
        <v>6</v>
      </c>
      <c r="G5" s="1">
        <f t="shared" ref="G5:G8" si="0">((E5-F5)^2)/F5</f>
        <v>0.16666666666666666</v>
      </c>
      <c r="H5" s="1">
        <f>H4+G5</f>
        <v>0.83333333333333326</v>
      </c>
    </row>
    <row r="6" spans="2:11" x14ac:dyDescent="0.25">
      <c r="B6" s="1">
        <v>0.41</v>
      </c>
      <c r="D6" s="2" t="s">
        <v>5</v>
      </c>
      <c r="E6">
        <v>5</v>
      </c>
      <c r="F6">
        <v>6</v>
      </c>
      <c r="G6" s="1">
        <f t="shared" si="0"/>
        <v>0.16666666666666666</v>
      </c>
      <c r="H6" s="1">
        <f t="shared" ref="H6:H8" si="1">H5+G6</f>
        <v>0.99999999999999989</v>
      </c>
    </row>
    <row r="7" spans="2:11" x14ac:dyDescent="0.25">
      <c r="B7" s="1">
        <v>0.65</v>
      </c>
      <c r="D7" s="2" t="s">
        <v>6</v>
      </c>
      <c r="E7">
        <v>4</v>
      </c>
      <c r="F7">
        <v>6</v>
      </c>
      <c r="G7" s="1">
        <f t="shared" si="0"/>
        <v>0.66666666666666663</v>
      </c>
      <c r="H7" s="1">
        <f t="shared" si="1"/>
        <v>1.6666666666666665</v>
      </c>
    </row>
    <row r="8" spans="2:11" x14ac:dyDescent="0.25">
      <c r="B8" s="1">
        <v>0.84</v>
      </c>
      <c r="D8" s="2" t="s">
        <v>7</v>
      </c>
      <c r="E8">
        <v>6</v>
      </c>
      <c r="F8">
        <v>6</v>
      </c>
      <c r="G8" s="1">
        <f t="shared" si="0"/>
        <v>0</v>
      </c>
      <c r="H8" s="1">
        <f t="shared" si="1"/>
        <v>1.6666666666666665</v>
      </c>
    </row>
    <row r="9" spans="2:11" x14ac:dyDescent="0.25">
      <c r="B9" s="1">
        <v>0.81</v>
      </c>
      <c r="D9" s="2"/>
      <c r="E9" s="3">
        <f>SUM(E4:E8)</f>
        <v>30</v>
      </c>
      <c r="G9" s="5">
        <f>SUM(G4:G8)</f>
        <v>1.6666666666666665</v>
      </c>
    </row>
    <row r="10" spans="2:11" x14ac:dyDescent="0.25">
      <c r="B10" s="1">
        <v>0.62</v>
      </c>
      <c r="D10" s="2"/>
    </row>
    <row r="11" spans="2:11" x14ac:dyDescent="0.25">
      <c r="B11" s="1">
        <v>0.45</v>
      </c>
      <c r="D11" s="4" t="s">
        <v>1</v>
      </c>
      <c r="E11" s="4" t="s">
        <v>2</v>
      </c>
      <c r="F11" s="4" t="s">
        <v>8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</row>
    <row r="12" spans="2:11" x14ac:dyDescent="0.25">
      <c r="B12" s="1">
        <v>0.32</v>
      </c>
    </row>
    <row r="13" spans="2:11" x14ac:dyDescent="0.25">
      <c r="B13" s="1">
        <v>7.0000000000000007E-2</v>
      </c>
      <c r="D13" s="2" t="s">
        <v>3</v>
      </c>
      <c r="E13">
        <v>8</v>
      </c>
      <c r="F13">
        <v>6</v>
      </c>
      <c r="G13" s="1">
        <f>E13/$E$18</f>
        <v>0.26666666666666666</v>
      </c>
      <c r="H13" s="1">
        <f>F13/$E$18</f>
        <v>0.2</v>
      </c>
      <c r="I13" s="1">
        <f>G13</f>
        <v>0.26666666666666666</v>
      </c>
      <c r="J13" s="1">
        <f>H13</f>
        <v>0.2</v>
      </c>
      <c r="K13">
        <f>ABS(I13-J13)</f>
        <v>6.6666666666666652E-2</v>
      </c>
    </row>
    <row r="14" spans="2:11" x14ac:dyDescent="0.25">
      <c r="B14" s="1">
        <v>0.11</v>
      </c>
      <c r="D14" s="2" t="s">
        <v>4</v>
      </c>
      <c r="E14">
        <v>7</v>
      </c>
      <c r="F14">
        <v>6</v>
      </c>
      <c r="G14" s="1">
        <f t="shared" ref="G14:G17" si="2">E14/$E$18</f>
        <v>0.23333333333333334</v>
      </c>
      <c r="H14" s="1">
        <f t="shared" ref="H14:H17" si="3">F14/$E$18</f>
        <v>0.2</v>
      </c>
      <c r="I14" s="1">
        <f>G14+I13</f>
        <v>0.5</v>
      </c>
      <c r="J14" s="1">
        <f>H14+J13</f>
        <v>0.4</v>
      </c>
      <c r="K14">
        <f t="shared" ref="K14:K17" si="4">ABS(I14-J14)</f>
        <v>9.9999999999999978E-2</v>
      </c>
    </row>
    <row r="15" spans="2:11" x14ac:dyDescent="0.25">
      <c r="B15" s="1">
        <v>0.28999999999999998</v>
      </c>
      <c r="D15" s="2" t="s">
        <v>5</v>
      </c>
      <c r="E15">
        <v>5</v>
      </c>
      <c r="F15">
        <v>6</v>
      </c>
      <c r="G15" s="1">
        <f t="shared" si="2"/>
        <v>0.16666666666666666</v>
      </c>
      <c r="H15" s="1">
        <f t="shared" si="3"/>
        <v>0.2</v>
      </c>
      <c r="I15" s="1">
        <f t="shared" ref="I15:I17" si="5">G15+I14</f>
        <v>0.66666666666666663</v>
      </c>
      <c r="J15" s="1">
        <f t="shared" ref="J15:J17" si="6">H15+J14</f>
        <v>0.60000000000000009</v>
      </c>
      <c r="K15">
        <f t="shared" si="4"/>
        <v>6.6666666666666541E-2</v>
      </c>
    </row>
    <row r="16" spans="2:11" x14ac:dyDescent="0.25">
      <c r="B16" s="1">
        <v>0.57999999999999996</v>
      </c>
      <c r="D16" s="2" t="s">
        <v>6</v>
      </c>
      <c r="E16">
        <v>4</v>
      </c>
      <c r="F16">
        <v>6</v>
      </c>
      <c r="G16" s="1">
        <f t="shared" si="2"/>
        <v>0.13333333333333333</v>
      </c>
      <c r="H16" s="1">
        <f t="shared" si="3"/>
        <v>0.2</v>
      </c>
      <c r="I16" s="1">
        <f t="shared" si="5"/>
        <v>0.79999999999999993</v>
      </c>
      <c r="J16" s="1">
        <f t="shared" si="6"/>
        <v>0.8</v>
      </c>
      <c r="K16">
        <f t="shared" si="4"/>
        <v>1.1102230246251565E-16</v>
      </c>
    </row>
    <row r="17" spans="2:12" x14ac:dyDescent="0.25">
      <c r="B17" s="1">
        <v>0.73</v>
      </c>
      <c r="D17" s="2" t="s">
        <v>7</v>
      </c>
      <c r="E17">
        <v>6</v>
      </c>
      <c r="F17">
        <v>6</v>
      </c>
      <c r="G17" s="1">
        <f t="shared" si="2"/>
        <v>0.2</v>
      </c>
      <c r="H17" s="1">
        <f t="shared" si="3"/>
        <v>0.2</v>
      </c>
      <c r="I17" s="1">
        <f t="shared" si="5"/>
        <v>1</v>
      </c>
      <c r="J17" s="1">
        <f t="shared" si="6"/>
        <v>1</v>
      </c>
      <c r="K17">
        <f t="shared" si="4"/>
        <v>0</v>
      </c>
    </row>
    <row r="18" spans="2:12" x14ac:dyDescent="0.25">
      <c r="B18" s="1">
        <v>0.93</v>
      </c>
      <c r="E18" s="3">
        <f>SUM(E13:E17)</f>
        <v>30</v>
      </c>
      <c r="G18" s="1">
        <f>SUM(G13:G17)</f>
        <v>1</v>
      </c>
      <c r="H18" s="1">
        <f>SUM(H13:H17)</f>
        <v>1</v>
      </c>
      <c r="K18" s="6">
        <f>MAX(K13:K17)</f>
        <v>9.9999999999999978E-2</v>
      </c>
      <c r="L18" s="6" t="s">
        <v>16</v>
      </c>
    </row>
    <row r="19" spans="2:12" x14ac:dyDescent="0.25">
      <c r="B19" s="1">
        <v>0.97</v>
      </c>
    </row>
    <row r="20" spans="2:12" x14ac:dyDescent="0.25">
      <c r="B20" s="1">
        <v>0.79</v>
      </c>
    </row>
    <row r="21" spans="2:12" x14ac:dyDescent="0.25">
      <c r="B21" s="1">
        <v>0.55000000000000004</v>
      </c>
    </row>
    <row r="22" spans="2:12" x14ac:dyDescent="0.25">
      <c r="B22" s="1">
        <v>0.35</v>
      </c>
    </row>
    <row r="23" spans="2:12" x14ac:dyDescent="0.25">
      <c r="B23" s="1">
        <v>0.09</v>
      </c>
    </row>
    <row r="24" spans="2:12" x14ac:dyDescent="0.25">
      <c r="B24" s="1">
        <v>0.99</v>
      </c>
    </row>
    <row r="25" spans="2:12" x14ac:dyDescent="0.25">
      <c r="B25" s="1">
        <v>0.51</v>
      </c>
    </row>
    <row r="26" spans="2:12" x14ac:dyDescent="0.25">
      <c r="B26" s="1">
        <v>0.35</v>
      </c>
    </row>
    <row r="27" spans="2:12" x14ac:dyDescent="0.25">
      <c r="B27" s="1">
        <v>0.02</v>
      </c>
    </row>
    <row r="28" spans="2:12" x14ac:dyDescent="0.25">
      <c r="B28" s="1">
        <v>0.19</v>
      </c>
    </row>
    <row r="29" spans="2:12" x14ac:dyDescent="0.25">
      <c r="B29" s="1">
        <v>0.24</v>
      </c>
    </row>
    <row r="30" spans="2:12" x14ac:dyDescent="0.25">
      <c r="B30" s="1">
        <v>0.98</v>
      </c>
    </row>
    <row r="31" spans="2:12" x14ac:dyDescent="0.25">
      <c r="B31" s="1">
        <v>0.1</v>
      </c>
    </row>
    <row r="32" spans="2:12" x14ac:dyDescent="0.25">
      <c r="B32" s="1">
        <v>0.31</v>
      </c>
    </row>
    <row r="33" spans="1:2" x14ac:dyDescent="0.25">
      <c r="B33" s="1">
        <v>0.17</v>
      </c>
    </row>
    <row r="35" spans="1:2" x14ac:dyDescent="0.25">
      <c r="A35" t="s">
        <v>42</v>
      </c>
      <c r="B35" s="1">
        <f>MAX(B4:B33)</f>
        <v>0.99</v>
      </c>
    </row>
    <row r="36" spans="1:2" x14ac:dyDescent="0.25">
      <c r="A36" t="s">
        <v>41</v>
      </c>
      <c r="B36" s="1">
        <f>MIN(B4:B33)</f>
        <v>0.02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4" workbookViewId="0">
      <selection activeCell="J11" sqref="J11"/>
    </sheetView>
  </sheetViews>
  <sheetFormatPr baseColWidth="10" defaultRowHeight="15" x14ac:dyDescent="0.25"/>
  <cols>
    <col min="4" max="4" width="8.140625" customWidth="1"/>
    <col min="5" max="5" width="7.85546875" customWidth="1"/>
    <col min="8" max="9" width="11.85546875" bestFit="1" customWidth="1"/>
    <col min="12" max="12" width="16" customWidth="1"/>
    <col min="13" max="13" width="7.7109375" customWidth="1"/>
    <col min="14" max="14" width="7.85546875" customWidth="1"/>
  </cols>
  <sheetData>
    <row r="1" spans="2:17" x14ac:dyDescent="0.25">
      <c r="D1" s="16" t="s">
        <v>1</v>
      </c>
      <c r="E1" s="16"/>
      <c r="F1" s="9"/>
    </row>
    <row r="2" spans="2:17" x14ac:dyDescent="0.25">
      <c r="B2" s="3" t="s">
        <v>0</v>
      </c>
      <c r="D2" s="4" t="s">
        <v>20</v>
      </c>
      <c r="E2" s="4" t="s">
        <v>21</v>
      </c>
      <c r="F2" s="4" t="s">
        <v>22</v>
      </c>
      <c r="G2" s="4" t="s">
        <v>2</v>
      </c>
      <c r="H2" s="4" t="s">
        <v>23</v>
      </c>
      <c r="I2" s="4" t="s">
        <v>24</v>
      </c>
      <c r="J2" s="4" t="s">
        <v>8</v>
      </c>
      <c r="M2" s="4" t="s">
        <v>20</v>
      </c>
      <c r="N2" s="4" t="s">
        <v>21</v>
      </c>
      <c r="O2" s="4" t="s">
        <v>2</v>
      </c>
      <c r="P2" s="4" t="s">
        <v>8</v>
      </c>
      <c r="Q2" s="4" t="s">
        <v>25</v>
      </c>
    </row>
    <row r="3" spans="2:17" x14ac:dyDescent="0.25">
      <c r="D3" s="11"/>
      <c r="E3" s="11"/>
      <c r="F3" s="11"/>
    </row>
    <row r="4" spans="2:17" x14ac:dyDescent="0.25">
      <c r="B4" s="1">
        <v>0.1</v>
      </c>
      <c r="D4" s="11">
        <v>0</v>
      </c>
      <c r="E4" s="11">
        <v>1</v>
      </c>
      <c r="F4" s="11">
        <f>(D4+E4)/2</f>
        <v>0.5</v>
      </c>
      <c r="G4" s="9">
        <v>10</v>
      </c>
      <c r="H4" s="7">
        <f t="shared" ref="H4:H12" si="0">(Lambda*EXP(-Lambda*F4))*(E4-D4)</f>
        <v>0.32017863086745824</v>
      </c>
      <c r="I4" s="7">
        <f t="shared" ref="I4:I12" si="1">(1-EXP(-Lambda*E4))-(1-EXP(-Lambda*D4))</f>
        <v>0.32220018497522696</v>
      </c>
      <c r="J4" s="7">
        <f t="shared" ref="J4:J13" si="2">I4*N</f>
        <v>9.6660055492568091</v>
      </c>
      <c r="M4">
        <v>0</v>
      </c>
      <c r="N4">
        <v>1</v>
      </c>
      <c r="O4" s="12">
        <v>10</v>
      </c>
      <c r="P4" s="7">
        <f>SUM(J4)</f>
        <v>9.6660055492568091</v>
      </c>
      <c r="Q4" s="7">
        <f>((P4-O4)^2)/P4</f>
        <v>1.1540681676499007E-2</v>
      </c>
    </row>
    <row r="5" spans="2:17" x14ac:dyDescent="0.25">
      <c r="B5" s="1">
        <v>0.25</v>
      </c>
      <c r="D5" s="11">
        <v>1</v>
      </c>
      <c r="E5" s="11">
        <v>2</v>
      </c>
      <c r="F5" s="11">
        <f t="shared" ref="F5:F13" si="3">(D5+E5)/2</f>
        <v>1.5</v>
      </c>
      <c r="G5" s="9">
        <v>6</v>
      </c>
      <c r="H5" s="7">
        <f t="shared" si="0"/>
        <v>0.21701701677684826</v>
      </c>
      <c r="I5" s="7">
        <f t="shared" si="1"/>
        <v>0.21838722577715641</v>
      </c>
      <c r="J5" s="7">
        <f t="shared" si="2"/>
        <v>6.5516167733146924</v>
      </c>
      <c r="M5">
        <v>1</v>
      </c>
      <c r="N5">
        <v>2</v>
      </c>
      <c r="O5" s="12">
        <v>6</v>
      </c>
      <c r="P5" s="7">
        <f>SUM(J5)</f>
        <v>6.5516167733146924</v>
      </c>
      <c r="Q5" s="7">
        <f t="shared" ref="Q5:Q6" si="4">((P5-O5)^2)/P5</f>
        <v>4.6443660416994492E-2</v>
      </c>
    </row>
    <row r="6" spans="2:17" x14ac:dyDescent="0.25">
      <c r="B6" s="1">
        <v>1.53</v>
      </c>
      <c r="D6" s="11">
        <v>2</v>
      </c>
      <c r="E6" s="11">
        <v>3</v>
      </c>
      <c r="F6" s="11">
        <f t="shared" si="3"/>
        <v>2.5</v>
      </c>
      <c r="G6" s="9">
        <v>4</v>
      </c>
      <c r="H6" s="7">
        <f t="shared" si="0"/>
        <v>0.14709409382857586</v>
      </c>
      <c r="I6" s="7">
        <f t="shared" si="1"/>
        <v>0.14802282123553012</v>
      </c>
      <c r="J6" s="7">
        <f t="shared" si="2"/>
        <v>4.4406846370659032</v>
      </c>
      <c r="M6">
        <v>2</v>
      </c>
      <c r="N6">
        <v>4</v>
      </c>
      <c r="O6" s="12">
        <f>SUM(G6:G7)</f>
        <v>7</v>
      </c>
      <c r="P6" s="7">
        <f>SUM(J6:J7)</f>
        <v>7.4505798626525195</v>
      </c>
      <c r="Q6" s="7">
        <f t="shared" si="4"/>
        <v>2.7249182797925788E-2</v>
      </c>
    </row>
    <row r="7" spans="2:17" x14ac:dyDescent="0.25">
      <c r="B7" s="1">
        <v>2.83</v>
      </c>
      <c r="D7" s="11">
        <v>3</v>
      </c>
      <c r="E7" s="11">
        <v>4</v>
      </c>
      <c r="F7" s="11">
        <f t="shared" si="3"/>
        <v>3.5</v>
      </c>
      <c r="G7" s="9">
        <v>3</v>
      </c>
      <c r="H7" s="7">
        <f t="shared" si="0"/>
        <v>9.9700349588245335E-2</v>
      </c>
      <c r="I7" s="7">
        <f t="shared" si="1"/>
        <v>0.10032984085288721</v>
      </c>
      <c r="J7" s="7">
        <f t="shared" si="2"/>
        <v>3.0098952255866163</v>
      </c>
      <c r="M7">
        <v>4</v>
      </c>
      <c r="N7">
        <v>10</v>
      </c>
      <c r="O7" s="12">
        <f>SUM(G8:G13)</f>
        <v>7</v>
      </c>
      <c r="P7" s="7">
        <f>SUM(J8:J13)</f>
        <v>6.331797814775979</v>
      </c>
      <c r="Q7" s="7">
        <f>((P7-O7)^2)/P7</f>
        <v>7.051617461571677E-2</v>
      </c>
    </row>
    <row r="8" spans="2:17" x14ac:dyDescent="0.25">
      <c r="B8" s="1">
        <v>3.5</v>
      </c>
      <c r="D8" s="11">
        <v>4</v>
      </c>
      <c r="E8" s="11">
        <v>5</v>
      </c>
      <c r="F8" s="11">
        <f t="shared" si="3"/>
        <v>4.5</v>
      </c>
      <c r="G8" s="9">
        <v>2</v>
      </c>
      <c r="H8" s="7">
        <f t="shared" si="0"/>
        <v>6.757687850881787E-2</v>
      </c>
      <c r="I8" s="7">
        <f t="shared" si="1"/>
        <v>6.8003547571551914E-2</v>
      </c>
      <c r="J8" s="7">
        <f t="shared" si="2"/>
        <v>2.0401064271465574</v>
      </c>
      <c r="Q8" s="13">
        <f>SUM(Q4:Q7)</f>
        <v>0.15574969950713607</v>
      </c>
    </row>
    <row r="9" spans="2:17" x14ac:dyDescent="0.25">
      <c r="B9" s="1">
        <v>4.1399999999999997</v>
      </c>
      <c r="D9" s="11">
        <v>5</v>
      </c>
      <c r="E9" s="11">
        <v>6</v>
      </c>
      <c r="F9" s="11">
        <f t="shared" si="3"/>
        <v>5.5</v>
      </c>
      <c r="G9" s="9">
        <v>2</v>
      </c>
      <c r="H9" s="7">
        <f t="shared" si="0"/>
        <v>4.5803595753228322E-2</v>
      </c>
      <c r="I9" s="7">
        <f t="shared" si="1"/>
        <v>4.6092791965026358E-2</v>
      </c>
      <c r="J9" s="7">
        <f t="shared" si="2"/>
        <v>1.3827837589507908</v>
      </c>
    </row>
    <row r="10" spans="2:17" x14ac:dyDescent="0.25">
      <c r="B10" s="1">
        <v>5.65</v>
      </c>
      <c r="D10" s="11">
        <v>6</v>
      </c>
      <c r="E10" s="11">
        <v>7</v>
      </c>
      <c r="F10" s="11">
        <f t="shared" si="3"/>
        <v>6.5</v>
      </c>
      <c r="G10" s="9">
        <v>1</v>
      </c>
      <c r="H10" s="7">
        <f t="shared" si="0"/>
        <v>3.1045668729007631E-2</v>
      </c>
      <c r="I10" s="7">
        <f t="shared" si="1"/>
        <v>3.1241685867870017E-2</v>
      </c>
      <c r="J10" s="7">
        <f t="shared" si="2"/>
        <v>0.93725057603610051</v>
      </c>
    </row>
    <row r="11" spans="2:17" x14ac:dyDescent="0.25">
      <c r="B11" s="1">
        <v>6.96</v>
      </c>
      <c r="D11" s="11">
        <v>7</v>
      </c>
      <c r="E11" s="11">
        <v>8</v>
      </c>
      <c r="F11" s="11">
        <f t="shared" si="3"/>
        <v>7.5</v>
      </c>
      <c r="G11" s="9">
        <v>1</v>
      </c>
      <c r="H11" s="7">
        <f t="shared" si="0"/>
        <v>2.1042748521841761E-2</v>
      </c>
      <c r="I11" s="7">
        <f t="shared" si="1"/>
        <v>2.1175608902304521E-2</v>
      </c>
      <c r="J11" s="7">
        <f t="shared" si="2"/>
        <v>0.63526826706913564</v>
      </c>
    </row>
    <row r="12" spans="2:17" x14ac:dyDescent="0.25">
      <c r="B12" s="1">
        <v>7.19</v>
      </c>
      <c r="D12" s="11">
        <v>8</v>
      </c>
      <c r="E12" s="11">
        <v>9</v>
      </c>
      <c r="F12" s="11">
        <f t="shared" si="3"/>
        <v>8.5</v>
      </c>
      <c r="G12" s="9">
        <v>1</v>
      </c>
      <c r="H12" s="7">
        <f t="shared" si="0"/>
        <v>1.4262771055717157E-2</v>
      </c>
      <c r="I12" s="7">
        <f t="shared" si="1"/>
        <v>1.4352823797018854E-2</v>
      </c>
      <c r="J12" s="7">
        <f t="shared" si="2"/>
        <v>0.43058471391056563</v>
      </c>
    </row>
    <row r="13" spans="2:17" x14ac:dyDescent="0.25">
      <c r="B13" s="1">
        <v>8.25</v>
      </c>
      <c r="D13" s="11">
        <v>9</v>
      </c>
      <c r="E13" s="11">
        <v>10</v>
      </c>
      <c r="F13" s="11">
        <f t="shared" si="3"/>
        <v>9.5</v>
      </c>
      <c r="G13" s="9">
        <v>0</v>
      </c>
      <c r="H13" s="7">
        <f>1-SUM(H4:H12)</f>
        <v>3.6278246370259559E-2</v>
      </c>
      <c r="I13" s="7">
        <f>1-SUM(I4:I12)</f>
        <v>3.0193469055427635E-2</v>
      </c>
      <c r="J13" s="7">
        <f t="shared" si="2"/>
        <v>0.90580407166282906</v>
      </c>
    </row>
    <row r="14" spans="2:17" x14ac:dyDescent="0.25">
      <c r="B14" s="1">
        <v>1.2</v>
      </c>
      <c r="G14" s="10"/>
      <c r="H14" s="8">
        <f>SUM(H4:H13)</f>
        <v>1</v>
      </c>
      <c r="I14" s="8">
        <f>SUM(I4:I13)</f>
        <v>1</v>
      </c>
      <c r="J14" s="8"/>
    </row>
    <row r="15" spans="2:17" x14ac:dyDescent="0.25">
      <c r="B15" s="1">
        <v>5.24</v>
      </c>
    </row>
    <row r="16" spans="2:17" x14ac:dyDescent="0.25">
      <c r="B16" s="1">
        <v>4.75</v>
      </c>
    </row>
    <row r="17" spans="2:13" x14ac:dyDescent="0.25">
      <c r="B17" s="1">
        <v>3.96</v>
      </c>
    </row>
    <row r="18" spans="2:13" x14ac:dyDescent="0.25">
      <c r="B18" s="1">
        <v>2.21</v>
      </c>
      <c r="D18" s="4" t="s">
        <v>20</v>
      </c>
      <c r="E18" s="4" t="s">
        <v>21</v>
      </c>
      <c r="F18" s="4" t="s">
        <v>2</v>
      </c>
      <c r="G18" s="4" t="s">
        <v>8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15</v>
      </c>
    </row>
    <row r="19" spans="2:13" x14ac:dyDescent="0.25">
      <c r="B19" s="1">
        <v>3.15</v>
      </c>
      <c r="D19" s="11"/>
      <c r="E19" s="11"/>
    </row>
    <row r="20" spans="2:13" x14ac:dyDescent="0.25">
      <c r="B20" s="1">
        <v>2.5299999999999998</v>
      </c>
      <c r="D20" s="11">
        <v>0</v>
      </c>
      <c r="E20" s="11">
        <v>1</v>
      </c>
      <c r="F20" s="9">
        <v>10</v>
      </c>
      <c r="G20" s="7">
        <f>J4</f>
        <v>9.6660055492568091</v>
      </c>
      <c r="H20" s="7">
        <f t="shared" ref="H20:H29" si="5">F20/N</f>
        <v>0.33333333333333331</v>
      </c>
      <c r="I20" s="7">
        <f>I4</f>
        <v>0.32220018497522696</v>
      </c>
      <c r="J20" s="7">
        <f>H20</f>
        <v>0.33333333333333331</v>
      </c>
      <c r="K20" s="7">
        <f>I20</f>
        <v>0.32220018497522696</v>
      </c>
      <c r="L20" s="7">
        <f>ABS(J20-K20)</f>
        <v>1.1133148358106359E-2</v>
      </c>
    </row>
    <row r="21" spans="2:13" x14ac:dyDescent="0.25">
      <c r="B21" s="1">
        <v>1.1599999999999999</v>
      </c>
      <c r="D21" s="11">
        <v>1</v>
      </c>
      <c r="E21" s="11">
        <v>2</v>
      </c>
      <c r="F21" s="9">
        <v>6</v>
      </c>
      <c r="G21" s="7">
        <f t="shared" ref="G21:G29" si="6">J5</f>
        <v>6.5516167733146924</v>
      </c>
      <c r="H21" s="7">
        <f t="shared" si="5"/>
        <v>0.2</v>
      </c>
      <c r="I21" s="7">
        <f t="shared" ref="I21:I29" si="7">I5</f>
        <v>0.21838722577715641</v>
      </c>
      <c r="J21" s="7">
        <f>H21+J20</f>
        <v>0.53333333333333333</v>
      </c>
      <c r="K21" s="7">
        <f>K20+I21</f>
        <v>0.54058741075238337</v>
      </c>
      <c r="L21" s="7">
        <f t="shared" ref="L21:L29" si="8">ABS(J21-K21)</f>
        <v>7.2540774190500423E-3</v>
      </c>
    </row>
    <row r="22" spans="2:13" x14ac:dyDescent="0.25">
      <c r="B22" s="1">
        <v>0.32</v>
      </c>
      <c r="D22" s="11">
        <v>2</v>
      </c>
      <c r="E22" s="11">
        <v>3</v>
      </c>
      <c r="F22" s="9">
        <v>4</v>
      </c>
      <c r="G22" s="7">
        <f t="shared" si="6"/>
        <v>4.4406846370659032</v>
      </c>
      <c r="H22" s="7">
        <f t="shared" si="5"/>
        <v>0.13333333333333333</v>
      </c>
      <c r="I22" s="7">
        <f t="shared" si="7"/>
        <v>0.14802282123553012</v>
      </c>
      <c r="J22" s="7">
        <f t="shared" ref="J22:J29" si="9">H22+J21</f>
        <v>0.66666666666666663</v>
      </c>
      <c r="K22" s="7">
        <f t="shared" ref="K22:K29" si="10">K21+I22</f>
        <v>0.68861023198791349</v>
      </c>
      <c r="L22" s="7">
        <f t="shared" si="8"/>
        <v>2.1943565321246861E-2</v>
      </c>
    </row>
    <row r="23" spans="2:13" x14ac:dyDescent="0.25">
      <c r="B23" s="1">
        <v>0.9</v>
      </c>
      <c r="D23" s="11">
        <v>3</v>
      </c>
      <c r="E23" s="11">
        <v>4</v>
      </c>
      <c r="F23" s="9">
        <v>3</v>
      </c>
      <c r="G23" s="7">
        <f t="shared" si="6"/>
        <v>3.0098952255866163</v>
      </c>
      <c r="H23" s="7">
        <f t="shared" si="5"/>
        <v>0.1</v>
      </c>
      <c r="I23" s="7">
        <f t="shared" si="7"/>
        <v>0.10032984085288721</v>
      </c>
      <c r="J23" s="7">
        <f t="shared" si="9"/>
        <v>0.76666666666666661</v>
      </c>
      <c r="K23" s="7">
        <f t="shared" si="10"/>
        <v>0.7889400728408007</v>
      </c>
      <c r="L23" s="7">
        <f t="shared" si="8"/>
        <v>2.2273406174134092E-2</v>
      </c>
    </row>
    <row r="24" spans="2:13" x14ac:dyDescent="0.25">
      <c r="B24" s="1">
        <v>0.87</v>
      </c>
      <c r="D24" s="11">
        <v>4</v>
      </c>
      <c r="E24" s="11">
        <v>5</v>
      </c>
      <c r="F24" s="9">
        <v>2</v>
      </c>
      <c r="G24" s="7">
        <f t="shared" si="6"/>
        <v>2.0401064271465574</v>
      </c>
      <c r="H24" s="7">
        <f t="shared" si="5"/>
        <v>6.6666666666666666E-2</v>
      </c>
      <c r="I24" s="7">
        <f t="shared" si="7"/>
        <v>6.8003547571551914E-2</v>
      </c>
      <c r="J24" s="7">
        <f t="shared" si="9"/>
        <v>0.83333333333333326</v>
      </c>
      <c r="K24" s="7">
        <f t="shared" si="10"/>
        <v>0.85694362041235261</v>
      </c>
      <c r="L24" s="7">
        <f t="shared" si="8"/>
        <v>2.3610287079019354E-2</v>
      </c>
    </row>
    <row r="25" spans="2:13" x14ac:dyDescent="0.25">
      <c r="B25" s="1">
        <v>1.34</v>
      </c>
      <c r="D25" s="11">
        <v>5</v>
      </c>
      <c r="E25" s="11">
        <v>6</v>
      </c>
      <c r="F25" s="9">
        <v>2</v>
      </c>
      <c r="G25" s="7">
        <f t="shared" si="6"/>
        <v>1.3827837589507908</v>
      </c>
      <c r="H25" s="7">
        <f t="shared" si="5"/>
        <v>6.6666666666666666E-2</v>
      </c>
      <c r="I25" s="7">
        <f t="shared" si="7"/>
        <v>4.6092791965026358E-2</v>
      </c>
      <c r="J25" s="7">
        <f t="shared" si="9"/>
        <v>0.89999999999999991</v>
      </c>
      <c r="K25" s="7">
        <f t="shared" si="10"/>
        <v>0.90303641237737897</v>
      </c>
      <c r="L25" s="7">
        <f t="shared" si="8"/>
        <v>3.0364123773790608E-3</v>
      </c>
    </row>
    <row r="26" spans="2:13" x14ac:dyDescent="0.25">
      <c r="B26" s="1">
        <v>1.87</v>
      </c>
      <c r="D26" s="11">
        <v>6</v>
      </c>
      <c r="E26" s="11">
        <v>7</v>
      </c>
      <c r="F26" s="9">
        <v>1</v>
      </c>
      <c r="G26" s="7">
        <f t="shared" si="6"/>
        <v>0.93725057603610051</v>
      </c>
      <c r="H26" s="7">
        <f t="shared" si="5"/>
        <v>3.3333333333333333E-2</v>
      </c>
      <c r="I26" s="7">
        <f t="shared" si="7"/>
        <v>3.1241685867870017E-2</v>
      </c>
      <c r="J26" s="7">
        <f t="shared" si="9"/>
        <v>0.93333333333333324</v>
      </c>
      <c r="K26" s="7">
        <f t="shared" si="10"/>
        <v>0.93427809824524899</v>
      </c>
      <c r="L26" s="7">
        <f t="shared" si="8"/>
        <v>9.4476491191575196E-4</v>
      </c>
    </row>
    <row r="27" spans="2:13" x14ac:dyDescent="0.25">
      <c r="B27" s="1">
        <v>2.91</v>
      </c>
      <c r="D27" s="11">
        <v>7</v>
      </c>
      <c r="E27" s="11">
        <v>8</v>
      </c>
      <c r="F27" s="9">
        <v>1</v>
      </c>
      <c r="G27" s="7">
        <f t="shared" si="6"/>
        <v>0.63526826706913564</v>
      </c>
      <c r="H27" s="7">
        <f t="shared" si="5"/>
        <v>3.3333333333333333E-2</v>
      </c>
      <c r="I27" s="7">
        <f t="shared" si="7"/>
        <v>2.1175608902304521E-2</v>
      </c>
      <c r="J27" s="7">
        <f t="shared" si="9"/>
        <v>0.96666666666666656</v>
      </c>
      <c r="K27" s="7">
        <f t="shared" si="10"/>
        <v>0.95545370714755351</v>
      </c>
      <c r="L27" s="7">
        <f t="shared" si="8"/>
        <v>1.1212959519113053E-2</v>
      </c>
    </row>
    <row r="28" spans="2:13" x14ac:dyDescent="0.25">
      <c r="B28" s="1">
        <v>0.71</v>
      </c>
      <c r="D28" s="11">
        <v>8</v>
      </c>
      <c r="E28" s="11">
        <v>9</v>
      </c>
      <c r="F28" s="9">
        <v>1</v>
      </c>
      <c r="G28" s="7">
        <f t="shared" si="6"/>
        <v>0.43058471391056563</v>
      </c>
      <c r="H28" s="7">
        <f t="shared" si="5"/>
        <v>3.3333333333333333E-2</v>
      </c>
      <c r="I28" s="7">
        <f t="shared" si="7"/>
        <v>1.4352823797018854E-2</v>
      </c>
      <c r="J28" s="7">
        <f t="shared" si="9"/>
        <v>0.99999999999999989</v>
      </c>
      <c r="K28" s="7">
        <f t="shared" si="10"/>
        <v>0.96980653094457236</v>
      </c>
      <c r="L28" s="7">
        <f t="shared" si="8"/>
        <v>3.0193469055427524E-2</v>
      </c>
    </row>
    <row r="29" spans="2:13" x14ac:dyDescent="0.25">
      <c r="B29" s="1">
        <v>1.69</v>
      </c>
      <c r="D29" s="11">
        <v>9</v>
      </c>
      <c r="E29" s="11">
        <v>10</v>
      </c>
      <c r="F29" s="9">
        <v>0</v>
      </c>
      <c r="G29" s="7">
        <f t="shared" si="6"/>
        <v>0.90580407166282906</v>
      </c>
      <c r="H29" s="7">
        <f t="shared" si="5"/>
        <v>0</v>
      </c>
      <c r="I29" s="7">
        <f t="shared" si="7"/>
        <v>3.0193469055427635E-2</v>
      </c>
      <c r="J29" s="7">
        <f t="shared" si="9"/>
        <v>0.99999999999999989</v>
      </c>
      <c r="K29" s="7">
        <f t="shared" si="10"/>
        <v>1</v>
      </c>
      <c r="L29" s="7">
        <f t="shared" si="8"/>
        <v>1.1102230246251565E-16</v>
      </c>
    </row>
    <row r="30" spans="2:13" x14ac:dyDescent="0.25">
      <c r="B30" s="1">
        <v>0.69</v>
      </c>
      <c r="H30" s="7">
        <f>SUM(H20:H29)</f>
        <v>0.99999999999999989</v>
      </c>
      <c r="I30" s="7"/>
      <c r="L30" s="13">
        <f>MAX(L20:L29)</f>
        <v>3.0193469055427524E-2</v>
      </c>
      <c r="M30" s="6" t="s">
        <v>36</v>
      </c>
    </row>
    <row r="31" spans="2:13" x14ac:dyDescent="0.25">
      <c r="B31" s="1">
        <v>0.55000000000000004</v>
      </c>
    </row>
    <row r="32" spans="2:13" x14ac:dyDescent="0.25">
      <c r="B32" s="1">
        <v>0.43</v>
      </c>
    </row>
    <row r="33" spans="1:2" x14ac:dyDescent="0.25">
      <c r="B33" s="1">
        <v>0.26</v>
      </c>
    </row>
    <row r="35" spans="1:2" x14ac:dyDescent="0.25">
      <c r="A35" s="3" t="s">
        <v>18</v>
      </c>
      <c r="B35" s="3">
        <f>COUNT(B4:B33)</f>
        <v>30</v>
      </c>
    </row>
    <row r="36" spans="1:2" x14ac:dyDescent="0.25">
      <c r="A36" s="3" t="s">
        <v>17</v>
      </c>
      <c r="B36" s="8">
        <f>SUM(B4:B33)/N</f>
        <v>2.5713333333333339</v>
      </c>
    </row>
    <row r="37" spans="1:2" x14ac:dyDescent="0.25">
      <c r="A37" s="3" t="s">
        <v>19</v>
      </c>
      <c r="B37" s="8">
        <f>1/MediaExp</f>
        <v>0.38890329271454488</v>
      </c>
    </row>
    <row r="39" spans="1:2" x14ac:dyDescent="0.25">
      <c r="A39" s="3" t="s">
        <v>36</v>
      </c>
      <c r="B39" s="1">
        <f>MAX(B4:B33)</f>
        <v>8.25</v>
      </c>
    </row>
    <row r="40" spans="1:2" x14ac:dyDescent="0.25">
      <c r="A40" s="3" t="s">
        <v>37</v>
      </c>
      <c r="B40" s="1">
        <f>MIN(B4:B33)</f>
        <v>0.1</v>
      </c>
    </row>
  </sheetData>
  <mergeCells count="1">
    <mergeCell ref="D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topLeftCell="A2" workbookViewId="0">
      <selection activeCell="I4" sqref="I4"/>
    </sheetView>
  </sheetViews>
  <sheetFormatPr baseColWidth="10" defaultRowHeight="15" x14ac:dyDescent="0.25"/>
  <cols>
    <col min="5" max="5" width="6.7109375" customWidth="1"/>
    <col min="6" max="6" width="7.5703125" customWidth="1"/>
    <col min="7" max="7" width="9.42578125" customWidth="1"/>
    <col min="10" max="10" width="11.5703125" customWidth="1"/>
    <col min="13" max="13" width="16" customWidth="1"/>
    <col min="14" max="14" width="7" customWidth="1"/>
    <col min="15" max="15" width="6.85546875" customWidth="1"/>
    <col min="16" max="16" width="10" customWidth="1"/>
    <col min="17" max="17" width="10.140625" customWidth="1"/>
    <col min="18" max="18" width="9.7109375" customWidth="1"/>
  </cols>
  <sheetData>
    <row r="2" spans="2:18" x14ac:dyDescent="0.25">
      <c r="B2" s="3" t="s">
        <v>0</v>
      </c>
      <c r="D2" s="3" t="s">
        <v>1</v>
      </c>
      <c r="E2" s="10" t="s">
        <v>20</v>
      </c>
      <c r="F2" s="10" t="s">
        <v>21</v>
      </c>
      <c r="G2" s="10" t="s">
        <v>31</v>
      </c>
      <c r="H2" s="10" t="s">
        <v>2</v>
      </c>
      <c r="I2" s="10" t="s">
        <v>33</v>
      </c>
      <c r="J2" s="10" t="s">
        <v>32</v>
      </c>
      <c r="K2" s="10" t="s">
        <v>8</v>
      </c>
      <c r="N2" s="10" t="s">
        <v>20</v>
      </c>
      <c r="O2" s="10" t="s">
        <v>21</v>
      </c>
      <c r="P2" s="10" t="s">
        <v>2</v>
      </c>
      <c r="Q2" s="10" t="s">
        <v>8</v>
      </c>
      <c r="R2" s="10" t="s">
        <v>25</v>
      </c>
    </row>
    <row r="3" spans="2:18" x14ac:dyDescent="0.25">
      <c r="I3" s="9"/>
      <c r="J3" s="9"/>
    </row>
    <row r="4" spans="2:18" x14ac:dyDescent="0.25">
      <c r="B4" s="1">
        <v>1.56</v>
      </c>
      <c r="C4">
        <f t="shared" ref="C4:C33" si="0">(B4-MediaN)^2</f>
        <v>10.764960999999994</v>
      </c>
      <c r="D4" t="s">
        <v>43</v>
      </c>
      <c r="E4" s="9">
        <v>0</v>
      </c>
      <c r="F4" s="9">
        <v>1.5</v>
      </c>
      <c r="G4" s="9">
        <f>(E4+F4)/2</f>
        <v>0.75</v>
      </c>
      <c r="H4" s="9">
        <v>0</v>
      </c>
      <c r="I4" s="14"/>
      <c r="J4" s="14"/>
      <c r="K4" s="7"/>
      <c r="N4" s="9"/>
      <c r="O4" s="9"/>
      <c r="Q4" s="7"/>
      <c r="R4" s="7"/>
    </row>
    <row r="5" spans="2:18" x14ac:dyDescent="0.25">
      <c r="B5" s="1">
        <v>2.21</v>
      </c>
      <c r="C5">
        <f t="shared" si="0"/>
        <v>6.9221609999999965</v>
      </c>
      <c r="D5" t="s">
        <v>44</v>
      </c>
      <c r="E5" s="9">
        <v>1.5</v>
      </c>
      <c r="F5" s="9">
        <v>3</v>
      </c>
      <c r="G5" s="9">
        <f t="shared" ref="G5:G9" si="1">(E5+F5)/2</f>
        <v>2.25</v>
      </c>
      <c r="H5" s="9">
        <v>4</v>
      </c>
      <c r="I5" s="14"/>
      <c r="J5" s="14"/>
      <c r="K5" s="7"/>
      <c r="N5" s="9"/>
      <c r="O5" s="9"/>
      <c r="Q5" s="7"/>
      <c r="R5" s="7"/>
    </row>
    <row r="6" spans="2:18" x14ac:dyDescent="0.25">
      <c r="B6" s="1">
        <v>3.15</v>
      </c>
      <c r="C6">
        <f t="shared" si="0"/>
        <v>2.8594809999999979</v>
      </c>
      <c r="D6" t="s">
        <v>45</v>
      </c>
      <c r="E6" s="9">
        <v>3</v>
      </c>
      <c r="F6" s="9">
        <v>4.5</v>
      </c>
      <c r="G6" s="9">
        <f t="shared" si="1"/>
        <v>3.75</v>
      </c>
      <c r="H6" s="9">
        <v>8</v>
      </c>
      <c r="I6" s="14"/>
      <c r="J6" s="14"/>
      <c r="K6" s="7"/>
      <c r="N6" s="9"/>
      <c r="O6" s="9"/>
      <c r="Q6" s="7"/>
      <c r="R6" s="7"/>
    </row>
    <row r="7" spans="2:18" x14ac:dyDescent="0.25">
      <c r="B7" s="1">
        <v>4.6100000000000003</v>
      </c>
      <c r="C7">
        <f t="shared" si="0"/>
        <v>5.3360999999999534E-2</v>
      </c>
      <c r="D7" t="s">
        <v>48</v>
      </c>
      <c r="E7" s="9">
        <v>4.5</v>
      </c>
      <c r="F7" s="9">
        <v>6</v>
      </c>
      <c r="G7" s="9">
        <f t="shared" si="1"/>
        <v>5.25</v>
      </c>
      <c r="H7" s="9">
        <v>11</v>
      </c>
      <c r="I7" s="14"/>
      <c r="J7" s="14"/>
      <c r="K7" s="7"/>
      <c r="N7" s="9"/>
      <c r="O7" s="9"/>
      <c r="Q7" s="7"/>
      <c r="R7" s="7"/>
    </row>
    <row r="8" spans="2:18" x14ac:dyDescent="0.25">
      <c r="B8" s="1">
        <v>4.18</v>
      </c>
      <c r="C8">
        <f t="shared" si="0"/>
        <v>0.43692099999999945</v>
      </c>
      <c r="D8" t="s">
        <v>46</v>
      </c>
      <c r="E8" s="9">
        <v>6</v>
      </c>
      <c r="F8" s="9">
        <v>7.5</v>
      </c>
      <c r="G8" s="9">
        <f t="shared" si="1"/>
        <v>6.75</v>
      </c>
      <c r="H8" s="9">
        <v>6</v>
      </c>
      <c r="I8" s="14"/>
      <c r="J8" s="14"/>
      <c r="K8" s="7"/>
      <c r="N8" s="9"/>
      <c r="O8" s="9"/>
      <c r="R8" s="13"/>
    </row>
    <row r="9" spans="2:18" x14ac:dyDescent="0.25">
      <c r="B9" s="1">
        <v>5.2</v>
      </c>
      <c r="C9">
        <f t="shared" si="0"/>
        <v>0.12888100000000063</v>
      </c>
      <c r="D9" t="s">
        <v>47</v>
      </c>
      <c r="E9" s="9">
        <v>7.5</v>
      </c>
      <c r="F9" s="9">
        <v>9</v>
      </c>
      <c r="G9" s="9">
        <f t="shared" si="1"/>
        <v>8.25</v>
      </c>
      <c r="H9" s="9">
        <v>1</v>
      </c>
      <c r="I9" s="14"/>
      <c r="J9" s="14"/>
      <c r="K9" s="7"/>
      <c r="N9" s="9"/>
      <c r="O9" s="9"/>
    </row>
    <row r="10" spans="2:18" x14ac:dyDescent="0.25">
      <c r="B10" s="1">
        <v>6.94</v>
      </c>
      <c r="C10">
        <f t="shared" si="0"/>
        <v>4.4058010000000047</v>
      </c>
      <c r="E10" s="9"/>
      <c r="F10" s="9"/>
      <c r="G10" s="9"/>
      <c r="H10" s="9">
        <f>SUM(H4:H9)</f>
        <v>30</v>
      </c>
      <c r="I10" s="14"/>
      <c r="J10" s="14"/>
      <c r="K10" s="7"/>
      <c r="N10" s="9"/>
      <c r="O10" s="9"/>
    </row>
    <row r="11" spans="2:18" x14ac:dyDescent="0.25">
      <c r="B11" s="1">
        <v>7.71</v>
      </c>
      <c r="C11">
        <f t="shared" si="0"/>
        <v>8.2311610000000037</v>
      </c>
      <c r="E11" s="11"/>
      <c r="F11" s="11"/>
      <c r="G11" s="9"/>
      <c r="H11" s="9"/>
      <c r="I11" s="14"/>
      <c r="J11" s="14"/>
      <c r="K11" s="7"/>
      <c r="N11" s="9"/>
      <c r="O11" s="9"/>
    </row>
    <row r="12" spans="2:18" x14ac:dyDescent="0.25">
      <c r="B12" s="1">
        <v>5.15</v>
      </c>
      <c r="C12">
        <f t="shared" si="0"/>
        <v>9.5481000000000649E-2</v>
      </c>
      <c r="E12" s="11"/>
      <c r="F12" s="11"/>
      <c r="G12" s="9"/>
      <c r="H12" s="9"/>
      <c r="I12" s="14"/>
      <c r="J12" s="14"/>
      <c r="K12" s="7"/>
      <c r="N12" s="9"/>
      <c r="O12" s="9"/>
    </row>
    <row r="13" spans="2:18" x14ac:dyDescent="0.25">
      <c r="B13" s="1">
        <v>6.76</v>
      </c>
      <c r="C13">
        <f t="shared" si="0"/>
        <v>3.682561000000002</v>
      </c>
      <c r="E13" s="11"/>
      <c r="F13" s="11"/>
      <c r="G13" s="9"/>
      <c r="H13" s="10"/>
      <c r="I13" s="7"/>
      <c r="J13" s="15"/>
      <c r="K13" s="8"/>
    </row>
    <row r="14" spans="2:18" x14ac:dyDescent="0.25">
      <c r="B14" s="1">
        <v>7.28</v>
      </c>
      <c r="C14">
        <f t="shared" si="0"/>
        <v>5.9487210000000044</v>
      </c>
    </row>
    <row r="15" spans="2:18" x14ac:dyDescent="0.25">
      <c r="B15" s="1">
        <v>4.2300000000000004</v>
      </c>
      <c r="C15">
        <f t="shared" si="0"/>
        <v>0.37332099999999863</v>
      </c>
    </row>
    <row r="16" spans="2:18" x14ac:dyDescent="0.25">
      <c r="B16" s="1">
        <v>3.21</v>
      </c>
      <c r="C16">
        <f t="shared" si="0"/>
        <v>2.6601609999999978</v>
      </c>
    </row>
    <row r="17" spans="2:13" x14ac:dyDescent="0.25">
      <c r="B17" s="1">
        <v>2.75</v>
      </c>
      <c r="C17">
        <f t="shared" si="0"/>
        <v>4.3722809999999974</v>
      </c>
      <c r="E17" s="10" t="s">
        <v>20</v>
      </c>
      <c r="F17" s="10" t="s">
        <v>21</v>
      </c>
      <c r="G17" s="10" t="s">
        <v>2</v>
      </c>
      <c r="H17" s="10" t="s">
        <v>8</v>
      </c>
      <c r="I17" s="10" t="s">
        <v>26</v>
      </c>
      <c r="J17" s="10" t="s">
        <v>27</v>
      </c>
      <c r="K17" s="10" t="s">
        <v>28</v>
      </c>
      <c r="L17" s="10" t="s">
        <v>29</v>
      </c>
      <c r="M17" s="10" t="s">
        <v>15</v>
      </c>
    </row>
    <row r="18" spans="2:13" x14ac:dyDescent="0.25">
      <c r="B18" s="1">
        <v>4.6900000000000004</v>
      </c>
      <c r="C18">
        <f t="shared" si="0"/>
        <v>2.2800999999999672E-2</v>
      </c>
    </row>
    <row r="19" spans="2:13" x14ac:dyDescent="0.25">
      <c r="B19" s="1">
        <v>5.86</v>
      </c>
      <c r="C19">
        <f t="shared" si="0"/>
        <v>1.0383610000000021</v>
      </c>
      <c r="E19" s="9"/>
      <c r="F19" s="9"/>
      <c r="G19" s="9"/>
      <c r="H19" s="14"/>
      <c r="I19" s="14"/>
      <c r="J19" s="14"/>
    </row>
    <row r="20" spans="2:13" x14ac:dyDescent="0.25">
      <c r="B20" s="1">
        <v>6.25</v>
      </c>
      <c r="C20">
        <f t="shared" si="0"/>
        <v>1.9852810000000021</v>
      </c>
      <c r="E20" s="9"/>
      <c r="F20" s="9"/>
      <c r="G20" s="9"/>
      <c r="H20" s="14"/>
      <c r="I20" s="14"/>
      <c r="J20" s="14"/>
    </row>
    <row r="21" spans="2:13" x14ac:dyDescent="0.25">
      <c r="B21" s="1">
        <v>4.2699999999999996</v>
      </c>
      <c r="C21">
        <f t="shared" si="0"/>
        <v>0.32604099999999969</v>
      </c>
      <c r="E21" s="9"/>
      <c r="F21" s="9"/>
      <c r="G21" s="9"/>
      <c r="H21" s="14"/>
      <c r="I21" s="14"/>
      <c r="J21" s="14"/>
    </row>
    <row r="22" spans="2:13" x14ac:dyDescent="0.25">
      <c r="B22" s="1">
        <v>4.91</v>
      </c>
      <c r="C22">
        <f t="shared" si="0"/>
        <v>4.7610000000001158E-3</v>
      </c>
      <c r="E22" s="9"/>
      <c r="F22" s="9"/>
      <c r="G22" s="9"/>
      <c r="H22" s="14"/>
      <c r="I22" s="14"/>
      <c r="J22" s="14"/>
    </row>
    <row r="23" spans="2:13" x14ac:dyDescent="0.25">
      <c r="B23" s="1">
        <v>4.78</v>
      </c>
      <c r="C23">
        <f t="shared" si="0"/>
        <v>3.7209999999998846E-3</v>
      </c>
      <c r="E23" s="9"/>
      <c r="F23" s="9"/>
      <c r="G23" s="9"/>
      <c r="H23" s="14"/>
      <c r="I23" s="14"/>
      <c r="J23" s="14"/>
    </row>
    <row r="24" spans="2:13" x14ac:dyDescent="0.25">
      <c r="B24" s="1">
        <v>2.46</v>
      </c>
      <c r="C24">
        <f t="shared" si="0"/>
        <v>5.6691609999999972</v>
      </c>
      <c r="E24" s="9"/>
      <c r="F24" s="9"/>
      <c r="G24" s="9"/>
      <c r="H24" s="14"/>
      <c r="I24" s="14"/>
      <c r="J24" s="14"/>
    </row>
    <row r="25" spans="2:13" x14ac:dyDescent="0.25">
      <c r="B25" s="1">
        <v>3.97</v>
      </c>
      <c r="C25">
        <f t="shared" si="0"/>
        <v>0.75864099999999846</v>
      </c>
      <c r="E25" s="9"/>
      <c r="F25" s="9"/>
      <c r="G25" s="9"/>
      <c r="H25" s="14"/>
      <c r="I25" s="14"/>
      <c r="J25" s="14"/>
    </row>
    <row r="26" spans="2:13" x14ac:dyDescent="0.25">
      <c r="B26" s="1">
        <v>5.71</v>
      </c>
      <c r="C26">
        <f t="shared" si="0"/>
        <v>0.75516100000000119</v>
      </c>
      <c r="E26" s="9"/>
      <c r="F26" s="9"/>
      <c r="G26" s="9"/>
      <c r="H26" s="14"/>
      <c r="I26" s="14"/>
      <c r="J26" s="14"/>
    </row>
    <row r="27" spans="2:13" x14ac:dyDescent="0.25">
      <c r="B27" s="1">
        <v>6.19</v>
      </c>
      <c r="C27">
        <f t="shared" si="0"/>
        <v>1.8198010000000029</v>
      </c>
      <c r="E27" s="9"/>
      <c r="F27" s="9"/>
      <c r="G27" s="9"/>
      <c r="H27" s="14"/>
      <c r="I27" s="14"/>
      <c r="J27" s="14"/>
    </row>
    <row r="28" spans="2:13" x14ac:dyDescent="0.25">
      <c r="B28" s="1">
        <v>4.2</v>
      </c>
      <c r="C28">
        <f t="shared" si="0"/>
        <v>0.41088099999999889</v>
      </c>
      <c r="G28" s="10"/>
      <c r="I28" s="15"/>
      <c r="J28" s="15"/>
    </row>
    <row r="29" spans="2:13" x14ac:dyDescent="0.25">
      <c r="B29" s="1">
        <v>3.48</v>
      </c>
      <c r="C29">
        <f t="shared" si="0"/>
        <v>1.8523209999999981</v>
      </c>
    </row>
    <row r="30" spans="2:13" x14ac:dyDescent="0.25">
      <c r="B30" s="1">
        <v>5.83</v>
      </c>
      <c r="C30">
        <f t="shared" si="0"/>
        <v>0.97812100000000157</v>
      </c>
    </row>
    <row r="31" spans="2:13" x14ac:dyDescent="0.25">
      <c r="B31" s="1">
        <v>6.36</v>
      </c>
      <c r="C31">
        <f t="shared" si="0"/>
        <v>2.3073610000000029</v>
      </c>
    </row>
    <row r="32" spans="2:13" x14ac:dyDescent="0.25">
      <c r="B32" s="1">
        <v>5.9</v>
      </c>
      <c r="C32">
        <f t="shared" si="0"/>
        <v>1.1214810000000022</v>
      </c>
    </row>
    <row r="33" spans="1:3" x14ac:dyDescent="0.25">
      <c r="B33" s="1">
        <v>5.43</v>
      </c>
      <c r="C33">
        <f t="shared" si="0"/>
        <v>0.34692100000000048</v>
      </c>
    </row>
    <row r="34" spans="1:3" x14ac:dyDescent="0.25">
      <c r="B34">
        <f>COUNT(B4:B33)</f>
        <v>30</v>
      </c>
      <c r="C34">
        <f>SUM(C4:C33)</f>
        <v>70.336069999999978</v>
      </c>
    </row>
    <row r="36" spans="1:3" x14ac:dyDescent="0.25">
      <c r="A36" s="3" t="s">
        <v>18</v>
      </c>
      <c r="B36" s="3">
        <f>COUNT(B4:B33)</f>
        <v>30</v>
      </c>
    </row>
    <row r="37" spans="1:3" x14ac:dyDescent="0.25">
      <c r="A37" s="3" t="s">
        <v>17</v>
      </c>
      <c r="B37" s="8">
        <f>SUM(B4:B33)/NN</f>
        <v>4.8409999999999993</v>
      </c>
    </row>
    <row r="38" spans="1:3" x14ac:dyDescent="0.25">
      <c r="A38" s="3" t="s">
        <v>30</v>
      </c>
      <c r="B38" s="8">
        <f>SQRT(C34/(NN-1))</f>
        <v>1.557363709651002</v>
      </c>
    </row>
    <row r="39" spans="1:3" x14ac:dyDescent="0.25">
      <c r="A39" s="3" t="s">
        <v>38</v>
      </c>
    </row>
    <row r="40" spans="1:3" x14ac:dyDescent="0.25">
      <c r="A40" s="3" t="s">
        <v>40</v>
      </c>
      <c r="B40" t="s">
        <v>39</v>
      </c>
    </row>
    <row r="42" spans="1:3" x14ac:dyDescent="0.25">
      <c r="A42" s="3" t="s">
        <v>42</v>
      </c>
      <c r="B42" s="1">
        <f>MAX(B4:B33)</f>
        <v>7.71</v>
      </c>
    </row>
    <row r="43" spans="1:3" x14ac:dyDescent="0.25">
      <c r="A43" s="3" t="s">
        <v>41</v>
      </c>
      <c r="B43" s="1">
        <f>MIN(B4:B33)</f>
        <v>1.56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workbookViewId="0">
      <selection activeCell="N19" sqref="N19"/>
    </sheetView>
  </sheetViews>
  <sheetFormatPr baseColWidth="10" defaultRowHeight="15" x14ac:dyDescent="0.25"/>
  <cols>
    <col min="6" max="6" width="13.5703125" customWidth="1"/>
  </cols>
  <sheetData>
    <row r="2" spans="1:13" x14ac:dyDescent="0.25">
      <c r="B2" s="3" t="s">
        <v>0</v>
      </c>
      <c r="D2" s="10" t="s">
        <v>34</v>
      </c>
      <c r="E2" s="10" t="s">
        <v>2</v>
      </c>
      <c r="F2" s="10" t="s">
        <v>35</v>
      </c>
      <c r="G2" s="10" t="s">
        <v>8</v>
      </c>
      <c r="J2" s="10" t="s">
        <v>34</v>
      </c>
      <c r="K2" s="10" t="s">
        <v>2</v>
      </c>
      <c r="L2" s="10" t="s">
        <v>8</v>
      </c>
      <c r="M2" s="10" t="s">
        <v>25</v>
      </c>
    </row>
    <row r="4" spans="1:13" x14ac:dyDescent="0.25">
      <c r="D4">
        <v>7</v>
      </c>
      <c r="E4">
        <v>1</v>
      </c>
      <c r="F4">
        <f t="shared" ref="F4:F20" si="0">(LA^E4*EXP(-LA))/FACT(E4)</f>
        <v>4.5885348075273864E-6</v>
      </c>
      <c r="G4">
        <f t="shared" ref="G4:G20" si="1">F4*NUM</f>
        <v>2.2942674037636931E-4</v>
      </c>
      <c r="J4">
        <v>7</v>
      </c>
      <c r="K4">
        <v>1</v>
      </c>
      <c r="L4">
        <f t="shared" ref="L4:L20" si="2">F4*NUM</f>
        <v>2.2942674037636931E-4</v>
      </c>
      <c r="M4">
        <f>((L4-K4)^2)/L4</f>
        <v>4356.6900593895543</v>
      </c>
    </row>
    <row r="5" spans="1:13" x14ac:dyDescent="0.25">
      <c r="A5" t="s">
        <v>17</v>
      </c>
      <c r="B5">
        <v>15</v>
      </c>
      <c r="D5">
        <v>8</v>
      </c>
      <c r="E5">
        <v>1</v>
      </c>
      <c r="F5">
        <f t="shared" si="0"/>
        <v>4.5885348075273864E-6</v>
      </c>
      <c r="G5">
        <f t="shared" si="1"/>
        <v>2.2942674037636931E-4</v>
      </c>
      <c r="J5">
        <v>8</v>
      </c>
      <c r="K5">
        <v>1</v>
      </c>
      <c r="L5">
        <f t="shared" si="2"/>
        <v>2.2942674037636931E-4</v>
      </c>
      <c r="M5">
        <f t="shared" ref="M5:M20" si="3">((L5-K5)^2)/L5</f>
        <v>4356.6900593895543</v>
      </c>
    </row>
    <row r="6" spans="1:13" x14ac:dyDescent="0.25">
      <c r="A6" t="s">
        <v>19</v>
      </c>
      <c r="B6">
        <v>15</v>
      </c>
      <c r="D6">
        <v>9</v>
      </c>
      <c r="E6">
        <v>1</v>
      </c>
      <c r="F6">
        <f t="shared" si="0"/>
        <v>4.5885348075273864E-6</v>
      </c>
      <c r="G6">
        <f t="shared" si="1"/>
        <v>2.2942674037636931E-4</v>
      </c>
      <c r="J6">
        <v>9</v>
      </c>
      <c r="K6">
        <v>1</v>
      </c>
      <c r="L6">
        <f t="shared" si="2"/>
        <v>2.2942674037636931E-4</v>
      </c>
      <c r="M6">
        <f t="shared" si="3"/>
        <v>4356.6900593895543</v>
      </c>
    </row>
    <row r="7" spans="1:13" x14ac:dyDescent="0.25">
      <c r="A7" t="s">
        <v>18</v>
      </c>
      <c r="B7">
        <v>50</v>
      </c>
      <c r="D7">
        <v>10</v>
      </c>
      <c r="E7">
        <v>3</v>
      </c>
      <c r="F7">
        <f t="shared" si="0"/>
        <v>1.7207005528227699E-4</v>
      </c>
      <c r="G7">
        <f t="shared" si="1"/>
        <v>8.6035027641138493E-3</v>
      </c>
      <c r="J7">
        <v>10</v>
      </c>
      <c r="K7">
        <v>3</v>
      </c>
      <c r="L7">
        <f t="shared" si="2"/>
        <v>8.6035027641138493E-3</v>
      </c>
      <c r="M7">
        <f t="shared" si="3"/>
        <v>1040.0941626938395</v>
      </c>
    </row>
    <row r="8" spans="1:13" x14ac:dyDescent="0.25">
      <c r="D8">
        <v>11</v>
      </c>
      <c r="E8">
        <v>1</v>
      </c>
      <c r="F8">
        <f t="shared" si="0"/>
        <v>4.5885348075273864E-6</v>
      </c>
      <c r="G8">
        <f t="shared" si="1"/>
        <v>2.2942674037636931E-4</v>
      </c>
      <c r="J8">
        <v>11</v>
      </c>
      <c r="K8">
        <v>1</v>
      </c>
      <c r="L8">
        <f t="shared" si="2"/>
        <v>2.2942674037636931E-4</v>
      </c>
      <c r="M8">
        <f t="shared" si="3"/>
        <v>4356.6900593895543</v>
      </c>
    </row>
    <row r="9" spans="1:13" x14ac:dyDescent="0.25">
      <c r="D9">
        <v>12</v>
      </c>
      <c r="E9">
        <v>4</v>
      </c>
      <c r="F9">
        <f t="shared" si="0"/>
        <v>6.4526270730853874E-4</v>
      </c>
      <c r="G9">
        <f t="shared" si="1"/>
        <v>3.2263135365426937E-2</v>
      </c>
      <c r="J9">
        <v>12</v>
      </c>
      <c r="K9">
        <v>4</v>
      </c>
      <c r="L9">
        <f t="shared" si="2"/>
        <v>3.2263135365426937E-2</v>
      </c>
      <c r="M9">
        <f t="shared" si="3"/>
        <v>487.95430601113458</v>
      </c>
    </row>
    <row r="10" spans="1:13" x14ac:dyDescent="0.25">
      <c r="D10">
        <v>13</v>
      </c>
      <c r="E10">
        <v>6</v>
      </c>
      <c r="F10">
        <f t="shared" si="0"/>
        <v>4.8394703048140406E-3</v>
      </c>
      <c r="G10">
        <f t="shared" si="1"/>
        <v>0.24197351524070204</v>
      </c>
      <c r="J10">
        <v>13</v>
      </c>
      <c r="K10">
        <v>6</v>
      </c>
      <c r="L10">
        <f t="shared" si="2"/>
        <v>0.24197351524070204</v>
      </c>
      <c r="M10">
        <f t="shared" si="3"/>
        <v>137.01858637797142</v>
      </c>
    </row>
    <row r="11" spans="1:13" x14ac:dyDescent="0.25">
      <c r="D11">
        <v>14</v>
      </c>
      <c r="E11">
        <v>5</v>
      </c>
      <c r="F11">
        <f t="shared" si="0"/>
        <v>1.9357881219256162E-3</v>
      </c>
      <c r="G11">
        <f t="shared" si="1"/>
        <v>9.6789406096280811E-2</v>
      </c>
      <c r="J11">
        <v>14</v>
      </c>
      <c r="K11">
        <v>5</v>
      </c>
      <c r="L11">
        <f t="shared" si="2"/>
        <v>9.6789406096280811E-2</v>
      </c>
      <c r="M11">
        <f t="shared" si="3"/>
        <v>248.3895200705594</v>
      </c>
    </row>
    <row r="12" spans="1:13" x14ac:dyDescent="0.25">
      <c r="D12">
        <v>15</v>
      </c>
      <c r="E12">
        <v>6</v>
      </c>
      <c r="F12">
        <f t="shared" si="0"/>
        <v>4.8394703048140406E-3</v>
      </c>
      <c r="G12">
        <f t="shared" si="1"/>
        <v>0.24197351524070204</v>
      </c>
      <c r="J12">
        <v>15</v>
      </c>
      <c r="K12">
        <v>6</v>
      </c>
      <c r="L12">
        <f t="shared" si="2"/>
        <v>0.24197351524070204</v>
      </c>
      <c r="M12">
        <f t="shared" si="3"/>
        <v>137.01858637797142</v>
      </c>
    </row>
    <row r="13" spans="1:13" x14ac:dyDescent="0.25">
      <c r="D13">
        <v>16</v>
      </c>
      <c r="E13">
        <v>6</v>
      </c>
      <c r="F13">
        <f t="shared" si="0"/>
        <v>4.8394703048140406E-3</v>
      </c>
      <c r="G13">
        <f t="shared" si="1"/>
        <v>0.24197351524070204</v>
      </c>
      <c r="J13">
        <v>16</v>
      </c>
      <c r="K13">
        <v>6</v>
      </c>
      <c r="L13">
        <f t="shared" si="2"/>
        <v>0.24197351524070204</v>
      </c>
      <c r="M13">
        <f t="shared" si="3"/>
        <v>137.01858637797142</v>
      </c>
    </row>
    <row r="14" spans="1:13" x14ac:dyDescent="0.25">
      <c r="D14">
        <v>17</v>
      </c>
      <c r="E14">
        <v>4</v>
      </c>
      <c r="F14">
        <f t="shared" si="0"/>
        <v>6.4526270730853874E-4</v>
      </c>
      <c r="G14">
        <f t="shared" si="1"/>
        <v>3.2263135365426937E-2</v>
      </c>
      <c r="J14">
        <v>17</v>
      </c>
      <c r="K14">
        <v>4</v>
      </c>
      <c r="L14">
        <f t="shared" si="2"/>
        <v>3.2263135365426937E-2</v>
      </c>
      <c r="M14">
        <f t="shared" si="3"/>
        <v>487.95430601113458</v>
      </c>
    </row>
    <row r="15" spans="1:13" x14ac:dyDescent="0.25">
      <c r="D15">
        <v>18</v>
      </c>
      <c r="E15">
        <v>5</v>
      </c>
      <c r="F15">
        <f t="shared" si="0"/>
        <v>1.9357881219256162E-3</v>
      </c>
      <c r="G15">
        <f t="shared" si="1"/>
        <v>9.6789406096280811E-2</v>
      </c>
      <c r="J15">
        <v>18</v>
      </c>
      <c r="K15">
        <v>5</v>
      </c>
      <c r="L15">
        <f t="shared" si="2"/>
        <v>9.6789406096280811E-2</v>
      </c>
      <c r="M15">
        <f t="shared" si="3"/>
        <v>248.3895200705594</v>
      </c>
    </row>
    <row r="16" spans="1:13" x14ac:dyDescent="0.25">
      <c r="D16">
        <v>19</v>
      </c>
      <c r="E16">
        <v>1</v>
      </c>
      <c r="F16">
        <f t="shared" si="0"/>
        <v>4.5885348075273864E-6</v>
      </c>
      <c r="G16">
        <f t="shared" si="1"/>
        <v>2.2942674037636931E-4</v>
      </c>
      <c r="J16">
        <v>19</v>
      </c>
      <c r="K16">
        <v>1</v>
      </c>
      <c r="L16">
        <f t="shared" si="2"/>
        <v>2.2942674037636931E-4</v>
      </c>
      <c r="M16">
        <f t="shared" si="3"/>
        <v>4356.6900593895543</v>
      </c>
    </row>
    <row r="17" spans="4:13" x14ac:dyDescent="0.25">
      <c r="D17">
        <v>20</v>
      </c>
      <c r="E17">
        <v>3</v>
      </c>
      <c r="F17">
        <f t="shared" si="0"/>
        <v>1.7207005528227699E-4</v>
      </c>
      <c r="G17">
        <f t="shared" si="1"/>
        <v>8.6035027641138493E-3</v>
      </c>
      <c r="J17">
        <v>20</v>
      </c>
      <c r="K17">
        <v>3</v>
      </c>
      <c r="L17">
        <f t="shared" si="2"/>
        <v>8.6035027641138493E-3</v>
      </c>
      <c r="M17">
        <f t="shared" si="3"/>
        <v>1040.0941626938395</v>
      </c>
    </row>
    <row r="18" spans="4:13" x14ac:dyDescent="0.25">
      <c r="D18">
        <v>21</v>
      </c>
      <c r="E18">
        <v>1</v>
      </c>
      <c r="F18">
        <f t="shared" si="0"/>
        <v>4.5885348075273864E-6</v>
      </c>
      <c r="G18">
        <f t="shared" si="1"/>
        <v>2.2942674037636931E-4</v>
      </c>
      <c r="J18">
        <v>21</v>
      </c>
      <c r="K18">
        <v>1</v>
      </c>
      <c r="L18">
        <f t="shared" si="2"/>
        <v>2.2942674037636931E-4</v>
      </c>
      <c r="M18">
        <f t="shared" si="3"/>
        <v>4356.6900593895543</v>
      </c>
    </row>
    <row r="19" spans="4:13" x14ac:dyDescent="0.25">
      <c r="D19">
        <v>23</v>
      </c>
      <c r="E19">
        <v>1</v>
      </c>
      <c r="F19">
        <f t="shared" si="0"/>
        <v>4.5885348075273864E-6</v>
      </c>
      <c r="G19">
        <f t="shared" si="1"/>
        <v>2.2942674037636931E-4</v>
      </c>
      <c r="J19">
        <v>23</v>
      </c>
      <c r="K19">
        <v>1</v>
      </c>
      <c r="L19">
        <f t="shared" si="2"/>
        <v>2.2942674037636931E-4</v>
      </c>
      <c r="M19">
        <f t="shared" si="3"/>
        <v>4356.6900593895543</v>
      </c>
    </row>
    <row r="20" spans="4:13" x14ac:dyDescent="0.25">
      <c r="D20">
        <v>24</v>
      </c>
      <c r="E20">
        <v>1</v>
      </c>
      <c r="F20">
        <f t="shared" si="0"/>
        <v>4.5885348075273864E-6</v>
      </c>
      <c r="G20">
        <f t="shared" si="1"/>
        <v>2.2942674037636931E-4</v>
      </c>
      <c r="J20">
        <v>24</v>
      </c>
      <c r="K20">
        <v>1</v>
      </c>
      <c r="L20">
        <f t="shared" si="2"/>
        <v>2.2942674037636931E-4</v>
      </c>
      <c r="M20">
        <f t="shared" si="3"/>
        <v>4356.6900593895543</v>
      </c>
    </row>
    <row r="21" spans="4:13" x14ac:dyDescent="0.25">
      <c r="E21">
        <f>SUM(E4:E20)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15</vt:i4>
      </vt:variant>
    </vt:vector>
  </HeadingPairs>
  <TitlesOfParts>
    <vt:vector size="19" baseType="lpstr">
      <vt:lpstr>Muestra 1</vt:lpstr>
      <vt:lpstr>Muestra 2</vt:lpstr>
      <vt:lpstr>Muestra 3</vt:lpstr>
      <vt:lpstr>Muestra 4</vt:lpstr>
      <vt:lpstr>Desv</vt:lpstr>
      <vt:lpstr>L</vt:lpstr>
      <vt:lpstr>LA</vt:lpstr>
      <vt:lpstr>Lambda</vt:lpstr>
      <vt:lpstr>Lamda</vt:lpstr>
      <vt:lpstr>M</vt:lpstr>
      <vt:lpstr>max</vt:lpstr>
      <vt:lpstr>ME</vt:lpstr>
      <vt:lpstr>Media</vt:lpstr>
      <vt:lpstr>MediaExp</vt:lpstr>
      <vt:lpstr>MediaN</vt:lpstr>
      <vt:lpstr>min</vt:lpstr>
      <vt:lpstr>N</vt:lpstr>
      <vt:lpstr>NN</vt:lpstr>
      <vt:lpstr>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juli15-tuli@hotmail.com</cp:lastModifiedBy>
  <dcterms:created xsi:type="dcterms:W3CDTF">2017-04-02T20:45:16Z</dcterms:created>
  <dcterms:modified xsi:type="dcterms:W3CDTF">2017-04-08T22:18:48Z</dcterms:modified>
</cp:coreProperties>
</file>