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7755" tabRatio="744" activeTab="14"/>
  </bookViews>
  <sheets>
    <sheet name="Mails" sheetId="14" r:id="rId1"/>
    <sheet name="Poisson" sheetId="15" state="hidden" r:id="rId2"/>
    <sheet name="Normal" sheetId="11" state="hidden" r:id="rId3"/>
    <sheet name="07-04" sheetId="7" state="hidden" r:id="rId4"/>
    <sheet name="06-04" sheetId="6" state="hidden" r:id="rId5"/>
    <sheet name="05-04" sheetId="1" state="hidden" r:id="rId6"/>
    <sheet name="04-04" sheetId="2" state="hidden" r:id="rId7"/>
    <sheet name="03-04" sheetId="3" state="hidden" r:id="rId8"/>
    <sheet name="31-03" sheetId="4" state="hidden" r:id="rId9"/>
    <sheet name="30-03" sheetId="5" state="hidden" r:id="rId10"/>
    <sheet name="29-04" sheetId="10" state="hidden" r:id="rId11"/>
    <sheet name="28-03" sheetId="9" state="hidden" r:id="rId12"/>
    <sheet name="27-03" sheetId="8" state="hidden" r:id="rId13"/>
    <sheet name="Lotería" sheetId="16" r:id="rId14"/>
    <sheet name="AgroMetal" sheetId="17" r:id="rId15"/>
    <sheet name="Hoja3" sheetId="13" state="hidden" r:id="rId16"/>
  </sheets>
  <externalReferences>
    <externalReference r:id="rId17"/>
    <externalReference r:id="rId18"/>
  </externalReferences>
  <definedNames>
    <definedName name="_16_02_17">AgroMetal!$B$39</definedName>
    <definedName name="desviacion">Normal!$I$18</definedName>
    <definedName name="Lambda">AgroMetal!$B$39</definedName>
    <definedName name="Lambda1">AgroMetal!$E$8</definedName>
    <definedName name="Lambda2">AgroMetal!$D$16</definedName>
    <definedName name="lamda">Normal!$I$13</definedName>
    <definedName name="lamdae">Mails!$J$14</definedName>
    <definedName name="lamdanum">Normal!$I$14</definedName>
    <definedName name="lamdap">Poisson!$H$14</definedName>
    <definedName name="media">Normal!$I$8</definedName>
    <definedName name="mediae">Mails!$J$10</definedName>
    <definedName name="medianum">Normal!$I$9</definedName>
    <definedName name="mediap">Poisson!$H$9</definedName>
    <definedName name="muestra">Normal!$I$5</definedName>
    <definedName name="MUESTRA4">Poisson!$D$4</definedName>
    <definedName name="muestrae">Mails!$J$6</definedName>
    <definedName name="muestrap">Poisson!$H$5</definedName>
    <definedName name="N">AgroMetal!$B$37</definedName>
    <definedName name="NM">AgroMetal!$E$4</definedName>
    <definedName name="NMM">AgroMetal!$D$10</definedName>
    <definedName name="Serie">AgroMetal!$B$4:$B$503</definedName>
    <definedName name="T">Poisson!$H$24</definedName>
  </definedNames>
  <calcPr calcId="145621"/>
</workbook>
</file>

<file path=xl/calcChain.xml><?xml version="1.0" encoding="utf-8"?>
<calcChain xmlns="http://schemas.openxmlformats.org/spreadsheetml/2006/main">
  <c r="Q4" i="14" l="1"/>
  <c r="B524" i="17"/>
  <c r="R48" i="17"/>
  <c r="H37" i="17"/>
  <c r="H38" i="17" s="1"/>
  <c r="H39" i="17" s="1"/>
  <c r="H40" i="17" s="1"/>
  <c r="H41" i="17" s="1"/>
  <c r="H42" i="17" s="1"/>
  <c r="H43" i="17" s="1"/>
  <c r="H44" i="17" s="1"/>
  <c r="H45" i="17" s="1"/>
  <c r="H46" i="17" s="1"/>
  <c r="H47" i="17" s="1"/>
  <c r="H48" i="17" s="1"/>
  <c r="H49" i="17" s="1"/>
  <c r="H50" i="17" s="1"/>
  <c r="H51" i="17" s="1"/>
  <c r="H52" i="17" s="1"/>
  <c r="H53" i="17" s="1"/>
  <c r="H54" i="17" s="1"/>
  <c r="H55" i="17" s="1"/>
  <c r="G36" i="17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D25" i="17"/>
  <c r="D22" i="17"/>
  <c r="X13" i="17"/>
  <c r="D13" i="17"/>
  <c r="D16" i="17" s="1"/>
  <c r="G9" i="17"/>
  <c r="G10" i="17" s="1"/>
  <c r="P7" i="17"/>
  <c r="G7" i="17"/>
  <c r="G8" i="17" s="1"/>
  <c r="Q6" i="17"/>
  <c r="P6" i="17"/>
  <c r="K6" i="17"/>
  <c r="I6" i="17"/>
  <c r="H6" i="17"/>
  <c r="H7" i="17" s="1"/>
  <c r="Q7" i="17" s="1"/>
  <c r="M73" i="16"/>
  <c r="V58" i="16"/>
  <c r="O52" i="16"/>
  <c r="O51" i="16"/>
  <c r="O50" i="16"/>
  <c r="O49" i="16"/>
  <c r="O48" i="16"/>
  <c r="O47" i="16"/>
  <c r="O46" i="16"/>
  <c r="O45" i="16"/>
  <c r="O44" i="16"/>
  <c r="K44" i="16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J44" i="16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O43" i="16"/>
  <c r="M34" i="16"/>
  <c r="S15" i="16"/>
  <c r="K5" i="16"/>
  <c r="K6" i="16" s="1"/>
  <c r="J5" i="16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L36" i="17" l="1"/>
  <c r="P10" i="17"/>
  <c r="L8" i="17"/>
  <c r="M8" i="17" s="1"/>
  <c r="L6" i="17"/>
  <c r="I7" i="17"/>
  <c r="K7" i="17" s="1"/>
  <c r="P8" i="17"/>
  <c r="L7" i="17"/>
  <c r="M7" i="17" s="1"/>
  <c r="H8" i="17"/>
  <c r="P9" i="17"/>
  <c r="G11" i="17"/>
  <c r="I36" i="17" a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L4" i="16" a="1"/>
  <c r="Q43" i="16"/>
  <c r="Q44" i="16" s="1"/>
  <c r="Q45" i="16" s="1"/>
  <c r="Q46" i="16" s="1"/>
  <c r="Q47" i="16" s="1"/>
  <c r="Q48" i="16" s="1"/>
  <c r="Q49" i="16" s="1"/>
  <c r="Q50" i="16" s="1"/>
  <c r="Q51" i="16" s="1"/>
  <c r="Q52" i="16" s="1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6" i="16"/>
  <c r="O55" i="16"/>
  <c r="O54" i="16"/>
  <c r="O53" i="16"/>
  <c r="O73" i="16" s="1"/>
  <c r="O57" i="16"/>
  <c r="O58" i="16"/>
  <c r="Y62" i="14"/>
  <c r="Y17" i="14"/>
  <c r="L37" i="17" l="1"/>
  <c r="I55" i="17"/>
  <c r="K55" i="17" s="1"/>
  <c r="I53" i="17"/>
  <c r="K53" i="17" s="1"/>
  <c r="I51" i="17"/>
  <c r="K51" i="17" s="1"/>
  <c r="I49" i="17"/>
  <c r="K49" i="17" s="1"/>
  <c r="I52" i="17"/>
  <c r="K52" i="17" s="1"/>
  <c r="I48" i="17"/>
  <c r="K48" i="17" s="1"/>
  <c r="I46" i="17"/>
  <c r="K46" i="17" s="1"/>
  <c r="I44" i="17"/>
  <c r="K44" i="17" s="1"/>
  <c r="I42" i="17"/>
  <c r="K42" i="17" s="1"/>
  <c r="I40" i="17"/>
  <c r="K40" i="17" s="1"/>
  <c r="I38" i="17"/>
  <c r="K38" i="17" s="1"/>
  <c r="I36" i="17"/>
  <c r="I54" i="17"/>
  <c r="K54" i="17" s="1"/>
  <c r="I50" i="17"/>
  <c r="K50" i="17" s="1"/>
  <c r="I47" i="17"/>
  <c r="K47" i="17" s="1"/>
  <c r="I45" i="17"/>
  <c r="K45" i="17" s="1"/>
  <c r="I43" i="17"/>
  <c r="K43" i="17" s="1"/>
  <c r="I41" i="17"/>
  <c r="K41" i="17" s="1"/>
  <c r="I39" i="17"/>
  <c r="K39" i="17" s="1"/>
  <c r="I37" i="17"/>
  <c r="K37" i="17" s="1"/>
  <c r="G12" i="17"/>
  <c r="P11" i="17"/>
  <c r="H9" i="17"/>
  <c r="Q8" i="17"/>
  <c r="I8" i="17"/>
  <c r="K8" i="17" s="1"/>
  <c r="L38" i="17" s="1"/>
  <c r="J37" i="17"/>
  <c r="S7" i="17"/>
  <c r="M6" i="17"/>
  <c r="J38" i="17"/>
  <c r="S8" i="17"/>
  <c r="N36" i="17"/>
  <c r="L32" i="16"/>
  <c r="L33" i="16"/>
  <c r="L30" i="16"/>
  <c r="L28" i="16"/>
  <c r="L26" i="16"/>
  <c r="L24" i="16"/>
  <c r="L22" i="16"/>
  <c r="L20" i="16"/>
  <c r="L18" i="16"/>
  <c r="L16" i="16"/>
  <c r="L14" i="16"/>
  <c r="L12" i="16"/>
  <c r="L10" i="16"/>
  <c r="L8" i="16"/>
  <c r="L6" i="16"/>
  <c r="L4" i="16"/>
  <c r="L31" i="16"/>
  <c r="L29" i="16"/>
  <c r="L27" i="16"/>
  <c r="L25" i="16"/>
  <c r="L23" i="16"/>
  <c r="L21" i="16"/>
  <c r="L19" i="16"/>
  <c r="L17" i="16"/>
  <c r="L15" i="16"/>
  <c r="L13" i="16"/>
  <c r="L11" i="16"/>
  <c r="L9" i="16"/>
  <c r="L7" i="16"/>
  <c r="L5" i="16"/>
  <c r="Q53" i="16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9" i="17" l="1"/>
  <c r="L9" i="17"/>
  <c r="H10" i="17"/>
  <c r="I9" i="17"/>
  <c r="K9" i="17" s="1"/>
  <c r="L39" i="17" s="1"/>
  <c r="I56" i="17"/>
  <c r="K36" i="17"/>
  <c r="N37" i="17"/>
  <c r="N38" i="17" s="1"/>
  <c r="N39" i="17" s="1"/>
  <c r="J36" i="17"/>
  <c r="S6" i="17"/>
  <c r="G13" i="17"/>
  <c r="P12" i="17"/>
  <c r="N7" i="16"/>
  <c r="L46" i="16"/>
  <c r="N11" i="16"/>
  <c r="L50" i="16"/>
  <c r="L54" i="16"/>
  <c r="N15" i="16"/>
  <c r="N19" i="16"/>
  <c r="L58" i="16"/>
  <c r="L62" i="16"/>
  <c r="N23" i="16"/>
  <c r="L66" i="16"/>
  <c r="N27" i="16"/>
  <c r="L70" i="16"/>
  <c r="N31" i="16"/>
  <c r="N6" i="16"/>
  <c r="L45" i="16"/>
  <c r="N10" i="16"/>
  <c r="L49" i="16"/>
  <c r="L53" i="16"/>
  <c r="N14" i="16"/>
  <c r="N18" i="16"/>
  <c r="L57" i="16"/>
  <c r="L61" i="16"/>
  <c r="N22" i="16"/>
  <c r="L65" i="16"/>
  <c r="N26" i="16"/>
  <c r="L69" i="16"/>
  <c r="N30" i="16"/>
  <c r="L71" i="16"/>
  <c r="N32" i="16"/>
  <c r="N5" i="16"/>
  <c r="L44" i="16"/>
  <c r="N9" i="16"/>
  <c r="L48" i="16"/>
  <c r="N13" i="16"/>
  <c r="L52" i="16"/>
  <c r="L56" i="16"/>
  <c r="N17" i="16"/>
  <c r="L60" i="16"/>
  <c r="N21" i="16"/>
  <c r="L64" i="16"/>
  <c r="N25" i="16"/>
  <c r="L68" i="16"/>
  <c r="N29" i="16"/>
  <c r="L34" i="16"/>
  <c r="N4" i="16"/>
  <c r="L43" i="16"/>
  <c r="N8" i="16"/>
  <c r="L47" i="16"/>
  <c r="N12" i="16"/>
  <c r="L51" i="16"/>
  <c r="L55" i="16"/>
  <c r="N16" i="16"/>
  <c r="L59" i="16"/>
  <c r="N20" i="16"/>
  <c r="L63" i="16"/>
  <c r="N24" i="16"/>
  <c r="L67" i="16"/>
  <c r="N28" i="16"/>
  <c r="L72" i="16"/>
  <c r="N33" i="16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Z4" i="14"/>
  <c r="Y8" i="14"/>
  <c r="X7" i="14"/>
  <c r="X8" i="14" s="1"/>
  <c r="W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4" i="14"/>
  <c r="J6" i="14"/>
  <c r="J17" i="14" s="1"/>
  <c r="K56" i="17" l="1"/>
  <c r="M36" i="17"/>
  <c r="H11" i="17"/>
  <c r="Q10" i="17"/>
  <c r="I10" i="17"/>
  <c r="K10" i="17" s="1"/>
  <c r="L10" i="17"/>
  <c r="M10" i="17" s="1"/>
  <c r="G14" i="17"/>
  <c r="P13" i="17"/>
  <c r="M9" i="17"/>
  <c r="N34" i="16"/>
  <c r="S17" i="16" s="1"/>
  <c r="O4" i="16"/>
  <c r="L73" i="16"/>
  <c r="N60" i="16" s="1"/>
  <c r="N64" i="16"/>
  <c r="O5" i="16"/>
  <c r="N65" i="16"/>
  <c r="N53" i="16"/>
  <c r="O6" i="16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N66" i="16"/>
  <c r="F381" i="14"/>
  <c r="F496" i="14"/>
  <c r="F666" i="14"/>
  <c r="F731" i="14"/>
  <c r="J39" i="17" l="1"/>
  <c r="S9" i="17"/>
  <c r="L40" i="17"/>
  <c r="Q11" i="17"/>
  <c r="H12" i="17"/>
  <c r="L11" i="17"/>
  <c r="I11" i="17"/>
  <c r="K11" i="17" s="1"/>
  <c r="L41" i="17" s="1"/>
  <c r="J40" i="17"/>
  <c r="S10" i="17"/>
  <c r="O36" i="17"/>
  <c r="M37" i="17"/>
  <c r="P14" i="17"/>
  <c r="G15" i="17"/>
  <c r="N51" i="16"/>
  <c r="N46" i="16"/>
  <c r="N49" i="16"/>
  <c r="N57" i="16"/>
  <c r="N48" i="16"/>
  <c r="N55" i="16"/>
  <c r="N63" i="16"/>
  <c r="N72" i="16"/>
  <c r="N71" i="16"/>
  <c r="N56" i="16"/>
  <c r="N68" i="16"/>
  <c r="N54" i="16"/>
  <c r="N62" i="16"/>
  <c r="N70" i="16"/>
  <c r="N61" i="16"/>
  <c r="N69" i="16"/>
  <c r="N43" i="16"/>
  <c r="N47" i="16"/>
  <c r="N50" i="16"/>
  <c r="N58" i="16"/>
  <c r="N45" i="16"/>
  <c r="N44" i="16"/>
  <c r="N52" i="16"/>
  <c r="N59" i="16"/>
  <c r="N67" i="16"/>
  <c r="U32" i="15"/>
  <c r="U28" i="15"/>
  <c r="V24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5" i="15"/>
  <c r="H19" i="15"/>
  <c r="H18" i="15"/>
  <c r="H5" i="15"/>
  <c r="H23" i="15" s="1"/>
  <c r="M28" i="15"/>
  <c r="M27" i="15"/>
  <c r="M26" i="15"/>
  <c r="M25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M8" i="15"/>
  <c r="M7" i="15"/>
  <c r="M6" i="15"/>
  <c r="M5" i="15"/>
  <c r="D792" i="15"/>
  <c r="D791" i="15"/>
  <c r="D790" i="15"/>
  <c r="D789" i="15"/>
  <c r="D788" i="15"/>
  <c r="D787" i="15"/>
  <c r="D786" i="15"/>
  <c r="D785" i="15"/>
  <c r="D784" i="15"/>
  <c r="D783" i="15"/>
  <c r="D782" i="15"/>
  <c r="D781" i="15"/>
  <c r="D780" i="15"/>
  <c r="D779" i="15"/>
  <c r="D778" i="15"/>
  <c r="D777" i="15"/>
  <c r="D776" i="15"/>
  <c r="D775" i="15"/>
  <c r="D774" i="15"/>
  <c r="D773" i="15"/>
  <c r="D772" i="15"/>
  <c r="D771" i="15"/>
  <c r="D770" i="15"/>
  <c r="D769" i="15"/>
  <c r="D768" i="15"/>
  <c r="D767" i="15"/>
  <c r="D766" i="15"/>
  <c r="D765" i="15"/>
  <c r="D764" i="15"/>
  <c r="D763" i="15"/>
  <c r="D762" i="15"/>
  <c r="D761" i="15"/>
  <c r="D760" i="15"/>
  <c r="D759" i="15"/>
  <c r="D758" i="15"/>
  <c r="D757" i="15"/>
  <c r="D756" i="15"/>
  <c r="D755" i="15"/>
  <c r="D754" i="15"/>
  <c r="D753" i="15"/>
  <c r="D752" i="15"/>
  <c r="D751" i="15"/>
  <c r="D750" i="15"/>
  <c r="D749" i="15"/>
  <c r="D748" i="15"/>
  <c r="D747" i="15"/>
  <c r="D746" i="15"/>
  <c r="D745" i="15"/>
  <c r="D744" i="15"/>
  <c r="D743" i="15"/>
  <c r="D742" i="15"/>
  <c r="D741" i="15"/>
  <c r="D740" i="15"/>
  <c r="D739" i="15"/>
  <c r="D738" i="15"/>
  <c r="D737" i="15"/>
  <c r="D736" i="15"/>
  <c r="D735" i="15"/>
  <c r="D734" i="15"/>
  <c r="D733" i="15"/>
  <c r="D732" i="15"/>
  <c r="D731" i="15"/>
  <c r="D730" i="15"/>
  <c r="D729" i="15"/>
  <c r="D728" i="15"/>
  <c r="D727" i="15"/>
  <c r="D726" i="15"/>
  <c r="D725" i="15"/>
  <c r="D724" i="15"/>
  <c r="D723" i="15"/>
  <c r="D722" i="15"/>
  <c r="D721" i="15"/>
  <c r="D720" i="15"/>
  <c r="D719" i="15"/>
  <c r="D718" i="15"/>
  <c r="D717" i="15"/>
  <c r="D716" i="15"/>
  <c r="D715" i="15"/>
  <c r="D714" i="15"/>
  <c r="D713" i="15"/>
  <c r="D712" i="15"/>
  <c r="D711" i="15"/>
  <c r="D710" i="15"/>
  <c r="D709" i="15"/>
  <c r="D708" i="15"/>
  <c r="D707" i="15"/>
  <c r="D706" i="15"/>
  <c r="D705" i="15"/>
  <c r="D704" i="15"/>
  <c r="D703" i="15"/>
  <c r="D702" i="15"/>
  <c r="D701" i="15"/>
  <c r="D700" i="15"/>
  <c r="D699" i="15"/>
  <c r="D698" i="15"/>
  <c r="D697" i="15"/>
  <c r="D696" i="15"/>
  <c r="D695" i="15"/>
  <c r="D694" i="15"/>
  <c r="D693" i="15"/>
  <c r="D692" i="15"/>
  <c r="D691" i="15"/>
  <c r="D690" i="15"/>
  <c r="D689" i="15"/>
  <c r="D688" i="15"/>
  <c r="D687" i="15"/>
  <c r="D686" i="15"/>
  <c r="D685" i="15"/>
  <c r="D684" i="15"/>
  <c r="D683" i="15"/>
  <c r="D682" i="15"/>
  <c r="D681" i="15"/>
  <c r="D680" i="15"/>
  <c r="D679" i="15"/>
  <c r="D678" i="15"/>
  <c r="D677" i="15"/>
  <c r="D676" i="15"/>
  <c r="D675" i="15"/>
  <c r="D674" i="15"/>
  <c r="D673" i="15"/>
  <c r="D672" i="15"/>
  <c r="D671" i="15"/>
  <c r="D670" i="15"/>
  <c r="D669" i="15"/>
  <c r="D668" i="15"/>
  <c r="D667" i="15"/>
  <c r="D666" i="15"/>
  <c r="D665" i="15"/>
  <c r="D664" i="15"/>
  <c r="D663" i="15"/>
  <c r="D662" i="15"/>
  <c r="D661" i="15"/>
  <c r="D660" i="15"/>
  <c r="D659" i="15"/>
  <c r="D658" i="15"/>
  <c r="D657" i="15"/>
  <c r="D656" i="15"/>
  <c r="D655" i="15"/>
  <c r="D654" i="15"/>
  <c r="D653" i="15"/>
  <c r="D652" i="15"/>
  <c r="D651" i="15"/>
  <c r="D650" i="15"/>
  <c r="D649" i="15"/>
  <c r="D648" i="15"/>
  <c r="D647" i="15"/>
  <c r="D646" i="15"/>
  <c r="D645" i="15"/>
  <c r="D644" i="15"/>
  <c r="D643" i="15"/>
  <c r="D642" i="15"/>
  <c r="D641" i="15"/>
  <c r="D640" i="15"/>
  <c r="D639" i="15"/>
  <c r="D638" i="15"/>
  <c r="D637" i="15"/>
  <c r="D636" i="15"/>
  <c r="D635" i="15"/>
  <c r="D634" i="15"/>
  <c r="D633" i="15"/>
  <c r="D632" i="15"/>
  <c r="D631" i="15"/>
  <c r="D630" i="15"/>
  <c r="D629" i="15"/>
  <c r="D628" i="15"/>
  <c r="D627" i="15"/>
  <c r="D626" i="15"/>
  <c r="D625" i="15"/>
  <c r="D624" i="15"/>
  <c r="D623" i="15"/>
  <c r="D622" i="15"/>
  <c r="D621" i="15"/>
  <c r="D620" i="15"/>
  <c r="D619" i="15"/>
  <c r="D618" i="15"/>
  <c r="D617" i="15"/>
  <c r="D616" i="15"/>
  <c r="D615" i="15"/>
  <c r="D614" i="15"/>
  <c r="D613" i="15"/>
  <c r="D612" i="15"/>
  <c r="D611" i="15"/>
  <c r="D610" i="15"/>
  <c r="D609" i="15"/>
  <c r="D608" i="15"/>
  <c r="D607" i="15"/>
  <c r="D606" i="15"/>
  <c r="D605" i="15"/>
  <c r="D604" i="15"/>
  <c r="D603" i="15"/>
  <c r="D602" i="15"/>
  <c r="D601" i="15"/>
  <c r="D600" i="15"/>
  <c r="D599" i="15"/>
  <c r="D598" i="15"/>
  <c r="D597" i="15"/>
  <c r="D596" i="15"/>
  <c r="D595" i="15"/>
  <c r="D594" i="15"/>
  <c r="D593" i="15"/>
  <c r="D592" i="15"/>
  <c r="D591" i="15"/>
  <c r="D590" i="15"/>
  <c r="D589" i="15"/>
  <c r="D588" i="15"/>
  <c r="D587" i="15"/>
  <c r="D586" i="15"/>
  <c r="D585" i="15"/>
  <c r="D584" i="15"/>
  <c r="D583" i="15"/>
  <c r="D582" i="15"/>
  <c r="D581" i="15"/>
  <c r="D580" i="15"/>
  <c r="D579" i="15"/>
  <c r="D578" i="15"/>
  <c r="D577" i="15"/>
  <c r="D576" i="15"/>
  <c r="D575" i="15"/>
  <c r="D574" i="15"/>
  <c r="D573" i="15"/>
  <c r="D572" i="15"/>
  <c r="D571" i="15"/>
  <c r="D570" i="15"/>
  <c r="D569" i="15"/>
  <c r="D568" i="15"/>
  <c r="D567" i="15"/>
  <c r="D566" i="15"/>
  <c r="D565" i="15"/>
  <c r="D564" i="15"/>
  <c r="D563" i="15"/>
  <c r="D562" i="15"/>
  <c r="D561" i="15"/>
  <c r="D560" i="15"/>
  <c r="D559" i="15"/>
  <c r="D558" i="15"/>
  <c r="D557" i="15"/>
  <c r="D556" i="15"/>
  <c r="D555" i="15"/>
  <c r="D554" i="15"/>
  <c r="D553" i="15"/>
  <c r="D552" i="15"/>
  <c r="D551" i="15"/>
  <c r="D550" i="15"/>
  <c r="D549" i="15"/>
  <c r="D548" i="15"/>
  <c r="D547" i="15"/>
  <c r="D546" i="15"/>
  <c r="D545" i="15"/>
  <c r="D544" i="15"/>
  <c r="D543" i="15"/>
  <c r="D542" i="15"/>
  <c r="D541" i="15"/>
  <c r="D540" i="15"/>
  <c r="D539" i="15"/>
  <c r="D538" i="15"/>
  <c r="D537" i="15"/>
  <c r="D536" i="15"/>
  <c r="D535" i="15"/>
  <c r="D534" i="15"/>
  <c r="D533" i="15"/>
  <c r="D532" i="15"/>
  <c r="D531" i="15"/>
  <c r="D530" i="15"/>
  <c r="D529" i="15"/>
  <c r="D528" i="15"/>
  <c r="D527" i="15"/>
  <c r="D526" i="15"/>
  <c r="D525" i="15"/>
  <c r="D524" i="15"/>
  <c r="D523" i="15"/>
  <c r="D522" i="15"/>
  <c r="D521" i="15"/>
  <c r="D520" i="15"/>
  <c r="D519" i="15"/>
  <c r="D518" i="15"/>
  <c r="D517" i="15"/>
  <c r="D516" i="15"/>
  <c r="D515" i="15"/>
  <c r="D514" i="15"/>
  <c r="D513" i="15"/>
  <c r="D512" i="15"/>
  <c r="D511" i="15"/>
  <c r="D510" i="15"/>
  <c r="D509" i="15"/>
  <c r="D508" i="15"/>
  <c r="D507" i="15"/>
  <c r="D506" i="15"/>
  <c r="D505" i="15"/>
  <c r="D504" i="15"/>
  <c r="D503" i="15"/>
  <c r="D502" i="15"/>
  <c r="D501" i="15"/>
  <c r="D500" i="15"/>
  <c r="D499" i="15"/>
  <c r="D498" i="15"/>
  <c r="D497" i="15"/>
  <c r="D496" i="15"/>
  <c r="D495" i="15"/>
  <c r="D494" i="15"/>
  <c r="D493" i="15"/>
  <c r="D492" i="15"/>
  <c r="D491" i="15"/>
  <c r="D490" i="15"/>
  <c r="D489" i="15"/>
  <c r="D488" i="15"/>
  <c r="D487" i="15"/>
  <c r="D486" i="15"/>
  <c r="D485" i="15"/>
  <c r="D484" i="15"/>
  <c r="D483" i="15"/>
  <c r="D482" i="15"/>
  <c r="D481" i="15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63" i="15"/>
  <c r="D462" i="15"/>
  <c r="D461" i="15"/>
  <c r="D460" i="15"/>
  <c r="D459" i="15"/>
  <c r="D458" i="15"/>
  <c r="D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D438" i="15"/>
  <c r="D437" i="15"/>
  <c r="D436" i="15"/>
  <c r="D435" i="15"/>
  <c r="D434" i="15"/>
  <c r="D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14" i="15"/>
  <c r="D413" i="15"/>
  <c r="D412" i="15"/>
  <c r="D411" i="15"/>
  <c r="D410" i="15"/>
  <c r="D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D390" i="15"/>
  <c r="D389" i="15"/>
  <c r="D388" i="15"/>
  <c r="D387" i="15"/>
  <c r="D386" i="15"/>
  <c r="D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68" i="15"/>
  <c r="D367" i="15"/>
  <c r="D366" i="15"/>
  <c r="D365" i="15"/>
  <c r="D364" i="15"/>
  <c r="D363" i="15"/>
  <c r="D362" i="15"/>
  <c r="D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D342" i="15"/>
  <c r="D341" i="15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D7" i="15"/>
  <c r="D6" i="15"/>
  <c r="D5" i="15"/>
  <c r="D4" i="15"/>
  <c r="D3" i="15"/>
  <c r="D793" i="14"/>
  <c r="D792" i="14"/>
  <c r="E792" i="14" s="1"/>
  <c r="F792" i="14" s="1"/>
  <c r="D791" i="14"/>
  <c r="D790" i="14"/>
  <c r="E790" i="14" s="1"/>
  <c r="F790" i="14" s="1"/>
  <c r="D789" i="14"/>
  <c r="D788" i="14"/>
  <c r="E788" i="14" s="1"/>
  <c r="F788" i="14" s="1"/>
  <c r="D787" i="14"/>
  <c r="D786" i="14"/>
  <c r="E786" i="14" s="1"/>
  <c r="F786" i="14" s="1"/>
  <c r="D785" i="14"/>
  <c r="D784" i="14"/>
  <c r="E784" i="14" s="1"/>
  <c r="F784" i="14" s="1"/>
  <c r="D783" i="14"/>
  <c r="D782" i="14"/>
  <c r="E782" i="14" s="1"/>
  <c r="F782" i="14" s="1"/>
  <c r="D781" i="14"/>
  <c r="D780" i="14"/>
  <c r="E780" i="14" s="1"/>
  <c r="F780" i="14" s="1"/>
  <c r="D779" i="14"/>
  <c r="D778" i="14"/>
  <c r="E778" i="14" s="1"/>
  <c r="F778" i="14" s="1"/>
  <c r="D777" i="14"/>
  <c r="D776" i="14"/>
  <c r="E776" i="14" s="1"/>
  <c r="F776" i="14" s="1"/>
  <c r="D775" i="14"/>
  <c r="D774" i="14"/>
  <c r="E774" i="14" s="1"/>
  <c r="F774" i="14" s="1"/>
  <c r="D773" i="14"/>
  <c r="D772" i="14"/>
  <c r="E772" i="14" s="1"/>
  <c r="F772" i="14" s="1"/>
  <c r="D771" i="14"/>
  <c r="D770" i="14"/>
  <c r="E770" i="14" s="1"/>
  <c r="F770" i="14" s="1"/>
  <c r="D769" i="14"/>
  <c r="D768" i="14"/>
  <c r="E768" i="14" s="1"/>
  <c r="F768" i="14" s="1"/>
  <c r="D767" i="14"/>
  <c r="D766" i="14"/>
  <c r="E766" i="14" s="1"/>
  <c r="F766" i="14" s="1"/>
  <c r="D765" i="14"/>
  <c r="D764" i="14"/>
  <c r="E764" i="14" s="1"/>
  <c r="F764" i="14" s="1"/>
  <c r="D763" i="14"/>
  <c r="D762" i="14"/>
  <c r="E762" i="14" s="1"/>
  <c r="F762" i="14" s="1"/>
  <c r="D761" i="14"/>
  <c r="D760" i="14"/>
  <c r="E760" i="14" s="1"/>
  <c r="F760" i="14" s="1"/>
  <c r="D759" i="14"/>
  <c r="D758" i="14"/>
  <c r="E758" i="14" s="1"/>
  <c r="F758" i="14" s="1"/>
  <c r="D757" i="14"/>
  <c r="D756" i="14"/>
  <c r="E756" i="14" s="1"/>
  <c r="F756" i="14" s="1"/>
  <c r="D755" i="14"/>
  <c r="D754" i="14"/>
  <c r="E754" i="14" s="1"/>
  <c r="F754" i="14" s="1"/>
  <c r="D753" i="14"/>
  <c r="D752" i="14"/>
  <c r="E752" i="14" s="1"/>
  <c r="F752" i="14" s="1"/>
  <c r="D751" i="14"/>
  <c r="D750" i="14"/>
  <c r="E750" i="14" s="1"/>
  <c r="F750" i="14" s="1"/>
  <c r="D749" i="14"/>
  <c r="D748" i="14"/>
  <c r="E748" i="14" s="1"/>
  <c r="F748" i="14" s="1"/>
  <c r="D747" i="14"/>
  <c r="D746" i="14"/>
  <c r="E746" i="14" s="1"/>
  <c r="F746" i="14" s="1"/>
  <c r="D745" i="14"/>
  <c r="D744" i="14"/>
  <c r="E744" i="14" s="1"/>
  <c r="F744" i="14" s="1"/>
  <c r="D743" i="14"/>
  <c r="D742" i="14"/>
  <c r="E742" i="14" s="1"/>
  <c r="F742" i="14" s="1"/>
  <c r="D741" i="14"/>
  <c r="D740" i="14"/>
  <c r="E740" i="14" s="1"/>
  <c r="F740" i="14" s="1"/>
  <c r="D739" i="14"/>
  <c r="D738" i="14"/>
  <c r="E738" i="14" s="1"/>
  <c r="F738" i="14" s="1"/>
  <c r="D737" i="14"/>
  <c r="D736" i="14"/>
  <c r="E736" i="14" s="1"/>
  <c r="F736" i="14" s="1"/>
  <c r="D735" i="14"/>
  <c r="D734" i="14"/>
  <c r="E734" i="14" s="1"/>
  <c r="F734" i="14" s="1"/>
  <c r="D733" i="14"/>
  <c r="D732" i="14"/>
  <c r="E732" i="14" s="1"/>
  <c r="F732" i="14" s="1"/>
  <c r="D731" i="14"/>
  <c r="D730" i="14"/>
  <c r="E730" i="14" s="1"/>
  <c r="F730" i="14" s="1"/>
  <c r="D729" i="14"/>
  <c r="D728" i="14"/>
  <c r="E728" i="14" s="1"/>
  <c r="F728" i="14" s="1"/>
  <c r="D727" i="14"/>
  <c r="D726" i="14"/>
  <c r="E726" i="14" s="1"/>
  <c r="F726" i="14" s="1"/>
  <c r="D725" i="14"/>
  <c r="D724" i="14"/>
  <c r="E724" i="14" s="1"/>
  <c r="F724" i="14" s="1"/>
  <c r="D723" i="14"/>
  <c r="D722" i="14"/>
  <c r="E722" i="14" s="1"/>
  <c r="F722" i="14" s="1"/>
  <c r="D721" i="14"/>
  <c r="D720" i="14"/>
  <c r="E720" i="14" s="1"/>
  <c r="F720" i="14" s="1"/>
  <c r="D719" i="14"/>
  <c r="D718" i="14"/>
  <c r="E718" i="14" s="1"/>
  <c r="F718" i="14" s="1"/>
  <c r="D717" i="14"/>
  <c r="D716" i="14"/>
  <c r="E716" i="14" s="1"/>
  <c r="F716" i="14" s="1"/>
  <c r="D715" i="14"/>
  <c r="D714" i="14"/>
  <c r="E714" i="14" s="1"/>
  <c r="F714" i="14" s="1"/>
  <c r="D713" i="14"/>
  <c r="D712" i="14"/>
  <c r="E712" i="14" s="1"/>
  <c r="F712" i="14" s="1"/>
  <c r="D711" i="14"/>
  <c r="D710" i="14"/>
  <c r="E710" i="14" s="1"/>
  <c r="F710" i="14" s="1"/>
  <c r="D709" i="14"/>
  <c r="D708" i="14"/>
  <c r="E708" i="14" s="1"/>
  <c r="F708" i="14" s="1"/>
  <c r="D707" i="14"/>
  <c r="D706" i="14"/>
  <c r="E706" i="14" s="1"/>
  <c r="F706" i="14" s="1"/>
  <c r="D705" i="14"/>
  <c r="D704" i="14"/>
  <c r="E704" i="14" s="1"/>
  <c r="F704" i="14" s="1"/>
  <c r="D703" i="14"/>
  <c r="D702" i="14"/>
  <c r="E702" i="14" s="1"/>
  <c r="F702" i="14" s="1"/>
  <c r="D701" i="14"/>
  <c r="D700" i="14"/>
  <c r="E700" i="14" s="1"/>
  <c r="F700" i="14" s="1"/>
  <c r="D699" i="14"/>
  <c r="D698" i="14"/>
  <c r="E698" i="14" s="1"/>
  <c r="F698" i="14" s="1"/>
  <c r="D697" i="14"/>
  <c r="D696" i="14"/>
  <c r="E696" i="14" s="1"/>
  <c r="F696" i="14" s="1"/>
  <c r="D695" i="14"/>
  <c r="D694" i="14"/>
  <c r="E694" i="14" s="1"/>
  <c r="F694" i="14" s="1"/>
  <c r="D693" i="14"/>
  <c r="D692" i="14"/>
  <c r="E692" i="14" s="1"/>
  <c r="F692" i="14" s="1"/>
  <c r="D691" i="14"/>
  <c r="D690" i="14"/>
  <c r="E690" i="14" s="1"/>
  <c r="F690" i="14" s="1"/>
  <c r="D689" i="14"/>
  <c r="D688" i="14"/>
  <c r="E688" i="14" s="1"/>
  <c r="F688" i="14" s="1"/>
  <c r="D687" i="14"/>
  <c r="D686" i="14"/>
  <c r="E686" i="14" s="1"/>
  <c r="F686" i="14" s="1"/>
  <c r="D685" i="14"/>
  <c r="D684" i="14"/>
  <c r="E684" i="14" s="1"/>
  <c r="F684" i="14" s="1"/>
  <c r="D683" i="14"/>
  <c r="D682" i="14"/>
  <c r="E682" i="14" s="1"/>
  <c r="F682" i="14" s="1"/>
  <c r="D681" i="14"/>
  <c r="D680" i="14"/>
  <c r="E680" i="14" s="1"/>
  <c r="F680" i="14" s="1"/>
  <c r="D679" i="14"/>
  <c r="D678" i="14"/>
  <c r="E678" i="14" s="1"/>
  <c r="F678" i="14" s="1"/>
  <c r="D677" i="14"/>
  <c r="D676" i="14"/>
  <c r="E676" i="14" s="1"/>
  <c r="F676" i="14" s="1"/>
  <c r="D675" i="14"/>
  <c r="D674" i="14"/>
  <c r="E674" i="14" s="1"/>
  <c r="F674" i="14" s="1"/>
  <c r="D673" i="14"/>
  <c r="D672" i="14"/>
  <c r="E672" i="14" s="1"/>
  <c r="F672" i="14" s="1"/>
  <c r="D671" i="14"/>
  <c r="D670" i="14"/>
  <c r="E670" i="14" s="1"/>
  <c r="F670" i="14" s="1"/>
  <c r="D669" i="14"/>
  <c r="D668" i="14"/>
  <c r="E668" i="14" s="1"/>
  <c r="F668" i="14" s="1"/>
  <c r="D667" i="14"/>
  <c r="D666" i="14"/>
  <c r="D665" i="14"/>
  <c r="D664" i="14"/>
  <c r="E664" i="14" s="1"/>
  <c r="F664" i="14" s="1"/>
  <c r="D663" i="14"/>
  <c r="D662" i="14"/>
  <c r="E662" i="14" s="1"/>
  <c r="F662" i="14" s="1"/>
  <c r="D661" i="14"/>
  <c r="D660" i="14"/>
  <c r="E660" i="14" s="1"/>
  <c r="F660" i="14" s="1"/>
  <c r="D659" i="14"/>
  <c r="D658" i="14"/>
  <c r="E658" i="14" s="1"/>
  <c r="F658" i="14" s="1"/>
  <c r="D657" i="14"/>
  <c r="D656" i="14"/>
  <c r="E656" i="14" s="1"/>
  <c r="F656" i="14" s="1"/>
  <c r="D655" i="14"/>
  <c r="D654" i="14"/>
  <c r="E654" i="14" s="1"/>
  <c r="F654" i="14" s="1"/>
  <c r="D653" i="14"/>
  <c r="D652" i="14"/>
  <c r="E652" i="14" s="1"/>
  <c r="F652" i="14" s="1"/>
  <c r="D651" i="14"/>
  <c r="D650" i="14"/>
  <c r="E650" i="14" s="1"/>
  <c r="F650" i="14" s="1"/>
  <c r="D649" i="14"/>
  <c r="D648" i="14"/>
  <c r="E648" i="14" s="1"/>
  <c r="F648" i="14" s="1"/>
  <c r="D647" i="14"/>
  <c r="D646" i="14"/>
  <c r="E646" i="14" s="1"/>
  <c r="F646" i="14" s="1"/>
  <c r="D645" i="14"/>
  <c r="D644" i="14"/>
  <c r="E644" i="14" s="1"/>
  <c r="F644" i="14" s="1"/>
  <c r="D643" i="14"/>
  <c r="D642" i="14"/>
  <c r="E642" i="14" s="1"/>
  <c r="F642" i="14" s="1"/>
  <c r="D641" i="14"/>
  <c r="D640" i="14"/>
  <c r="E640" i="14" s="1"/>
  <c r="F640" i="14" s="1"/>
  <c r="D639" i="14"/>
  <c r="D638" i="14"/>
  <c r="E638" i="14" s="1"/>
  <c r="F638" i="14" s="1"/>
  <c r="D637" i="14"/>
  <c r="D636" i="14"/>
  <c r="E636" i="14" s="1"/>
  <c r="F636" i="14" s="1"/>
  <c r="D635" i="14"/>
  <c r="D634" i="14"/>
  <c r="E634" i="14" s="1"/>
  <c r="F634" i="14" s="1"/>
  <c r="D633" i="14"/>
  <c r="D632" i="14"/>
  <c r="E632" i="14" s="1"/>
  <c r="F632" i="14" s="1"/>
  <c r="D631" i="14"/>
  <c r="D630" i="14"/>
  <c r="E630" i="14" s="1"/>
  <c r="F630" i="14" s="1"/>
  <c r="D629" i="14"/>
  <c r="D628" i="14"/>
  <c r="E628" i="14" s="1"/>
  <c r="F628" i="14" s="1"/>
  <c r="D627" i="14"/>
  <c r="D626" i="14"/>
  <c r="E626" i="14" s="1"/>
  <c r="F626" i="14" s="1"/>
  <c r="D625" i="14"/>
  <c r="D624" i="14"/>
  <c r="E624" i="14" s="1"/>
  <c r="F624" i="14" s="1"/>
  <c r="D623" i="14"/>
  <c r="D622" i="14"/>
  <c r="E622" i="14" s="1"/>
  <c r="F622" i="14" s="1"/>
  <c r="D621" i="14"/>
  <c r="D620" i="14"/>
  <c r="E620" i="14" s="1"/>
  <c r="F620" i="14" s="1"/>
  <c r="D619" i="14"/>
  <c r="D618" i="14"/>
  <c r="E618" i="14" s="1"/>
  <c r="F618" i="14" s="1"/>
  <c r="D617" i="14"/>
  <c r="D616" i="14"/>
  <c r="E616" i="14" s="1"/>
  <c r="F616" i="14" s="1"/>
  <c r="D615" i="14"/>
  <c r="D614" i="14"/>
  <c r="E614" i="14" s="1"/>
  <c r="F614" i="14" s="1"/>
  <c r="D613" i="14"/>
  <c r="D612" i="14"/>
  <c r="E612" i="14" s="1"/>
  <c r="F612" i="14" s="1"/>
  <c r="D611" i="14"/>
  <c r="D610" i="14"/>
  <c r="E610" i="14" s="1"/>
  <c r="F610" i="14" s="1"/>
  <c r="D609" i="14"/>
  <c r="D608" i="14"/>
  <c r="E608" i="14" s="1"/>
  <c r="F608" i="14" s="1"/>
  <c r="D607" i="14"/>
  <c r="D606" i="14"/>
  <c r="E606" i="14" s="1"/>
  <c r="F606" i="14" s="1"/>
  <c r="D605" i="14"/>
  <c r="D604" i="14"/>
  <c r="E604" i="14" s="1"/>
  <c r="F604" i="14" s="1"/>
  <c r="D603" i="14"/>
  <c r="D602" i="14"/>
  <c r="E602" i="14" s="1"/>
  <c r="F602" i="14" s="1"/>
  <c r="D601" i="14"/>
  <c r="D600" i="14"/>
  <c r="E600" i="14" s="1"/>
  <c r="F600" i="14" s="1"/>
  <c r="D599" i="14"/>
  <c r="D598" i="14"/>
  <c r="E598" i="14" s="1"/>
  <c r="F598" i="14" s="1"/>
  <c r="D597" i="14"/>
  <c r="D596" i="14"/>
  <c r="E596" i="14" s="1"/>
  <c r="F596" i="14" s="1"/>
  <c r="D595" i="14"/>
  <c r="D594" i="14"/>
  <c r="E594" i="14" s="1"/>
  <c r="F594" i="14" s="1"/>
  <c r="D593" i="14"/>
  <c r="D592" i="14"/>
  <c r="E592" i="14" s="1"/>
  <c r="F592" i="14" s="1"/>
  <c r="D591" i="14"/>
  <c r="D590" i="14"/>
  <c r="E590" i="14" s="1"/>
  <c r="F590" i="14" s="1"/>
  <c r="D589" i="14"/>
  <c r="D588" i="14"/>
  <c r="E588" i="14" s="1"/>
  <c r="F588" i="14" s="1"/>
  <c r="D587" i="14"/>
  <c r="D586" i="14"/>
  <c r="E586" i="14" s="1"/>
  <c r="F586" i="14" s="1"/>
  <c r="D585" i="14"/>
  <c r="D584" i="14"/>
  <c r="E584" i="14" s="1"/>
  <c r="F584" i="14" s="1"/>
  <c r="D583" i="14"/>
  <c r="D582" i="14"/>
  <c r="E582" i="14" s="1"/>
  <c r="F582" i="14" s="1"/>
  <c r="D581" i="14"/>
  <c r="D580" i="14"/>
  <c r="E580" i="14" s="1"/>
  <c r="F580" i="14" s="1"/>
  <c r="D579" i="14"/>
  <c r="D578" i="14"/>
  <c r="E578" i="14" s="1"/>
  <c r="F578" i="14" s="1"/>
  <c r="D577" i="14"/>
  <c r="D576" i="14"/>
  <c r="E576" i="14" s="1"/>
  <c r="F576" i="14" s="1"/>
  <c r="D575" i="14"/>
  <c r="D574" i="14"/>
  <c r="E574" i="14" s="1"/>
  <c r="F574" i="14" s="1"/>
  <c r="D573" i="14"/>
  <c r="D572" i="14"/>
  <c r="E572" i="14" s="1"/>
  <c r="F572" i="14" s="1"/>
  <c r="D571" i="14"/>
  <c r="D570" i="14"/>
  <c r="E570" i="14" s="1"/>
  <c r="F570" i="14" s="1"/>
  <c r="D569" i="14"/>
  <c r="D568" i="14"/>
  <c r="E568" i="14" s="1"/>
  <c r="F568" i="14" s="1"/>
  <c r="D567" i="14"/>
  <c r="D566" i="14"/>
  <c r="E566" i="14" s="1"/>
  <c r="F566" i="14" s="1"/>
  <c r="D565" i="14"/>
  <c r="D564" i="14"/>
  <c r="E564" i="14" s="1"/>
  <c r="F564" i="14" s="1"/>
  <c r="D563" i="14"/>
  <c r="D562" i="14"/>
  <c r="E562" i="14" s="1"/>
  <c r="F562" i="14" s="1"/>
  <c r="D561" i="14"/>
  <c r="D560" i="14"/>
  <c r="E560" i="14" s="1"/>
  <c r="F560" i="14" s="1"/>
  <c r="D559" i="14"/>
  <c r="D558" i="14"/>
  <c r="D557" i="14"/>
  <c r="D556" i="14"/>
  <c r="E556" i="14" s="1"/>
  <c r="F556" i="14" s="1"/>
  <c r="D555" i="14"/>
  <c r="D554" i="14"/>
  <c r="E554" i="14" s="1"/>
  <c r="F554" i="14" s="1"/>
  <c r="D553" i="14"/>
  <c r="D552" i="14"/>
  <c r="E552" i="14" s="1"/>
  <c r="F552" i="14" s="1"/>
  <c r="D551" i="14"/>
  <c r="D550" i="14"/>
  <c r="E550" i="14" s="1"/>
  <c r="F550" i="14" s="1"/>
  <c r="D549" i="14"/>
  <c r="D548" i="14"/>
  <c r="E548" i="14" s="1"/>
  <c r="F548" i="14" s="1"/>
  <c r="D547" i="14"/>
  <c r="D546" i="14"/>
  <c r="E546" i="14" s="1"/>
  <c r="F546" i="14" s="1"/>
  <c r="D545" i="14"/>
  <c r="D544" i="14"/>
  <c r="E544" i="14" s="1"/>
  <c r="F544" i="14" s="1"/>
  <c r="D543" i="14"/>
  <c r="D542" i="14"/>
  <c r="E542" i="14" s="1"/>
  <c r="F542" i="14" s="1"/>
  <c r="D541" i="14"/>
  <c r="D540" i="14"/>
  <c r="E540" i="14" s="1"/>
  <c r="F540" i="14" s="1"/>
  <c r="D539" i="14"/>
  <c r="D538" i="14"/>
  <c r="E538" i="14" s="1"/>
  <c r="F538" i="14" s="1"/>
  <c r="D537" i="14"/>
  <c r="D536" i="14"/>
  <c r="E536" i="14" s="1"/>
  <c r="F536" i="14" s="1"/>
  <c r="D535" i="14"/>
  <c r="D534" i="14"/>
  <c r="E534" i="14" s="1"/>
  <c r="F534" i="14" s="1"/>
  <c r="D533" i="14"/>
  <c r="D532" i="14"/>
  <c r="E532" i="14" s="1"/>
  <c r="F532" i="14" s="1"/>
  <c r="D531" i="14"/>
  <c r="D530" i="14"/>
  <c r="E530" i="14" s="1"/>
  <c r="F530" i="14" s="1"/>
  <c r="D529" i="14"/>
  <c r="D528" i="14"/>
  <c r="E528" i="14" s="1"/>
  <c r="F528" i="14" s="1"/>
  <c r="D527" i="14"/>
  <c r="D526" i="14"/>
  <c r="E526" i="14" s="1"/>
  <c r="F526" i="14" s="1"/>
  <c r="D525" i="14"/>
  <c r="D524" i="14"/>
  <c r="E524" i="14" s="1"/>
  <c r="F524" i="14" s="1"/>
  <c r="D523" i="14"/>
  <c r="D522" i="14"/>
  <c r="E522" i="14" s="1"/>
  <c r="F522" i="14" s="1"/>
  <c r="D521" i="14"/>
  <c r="D520" i="14"/>
  <c r="E520" i="14" s="1"/>
  <c r="F520" i="14" s="1"/>
  <c r="D519" i="14"/>
  <c r="D518" i="14"/>
  <c r="E518" i="14" s="1"/>
  <c r="F518" i="14" s="1"/>
  <c r="D517" i="14"/>
  <c r="D516" i="14"/>
  <c r="E516" i="14" s="1"/>
  <c r="F516" i="14" s="1"/>
  <c r="D515" i="14"/>
  <c r="D514" i="14"/>
  <c r="E514" i="14" s="1"/>
  <c r="F514" i="14" s="1"/>
  <c r="D513" i="14"/>
  <c r="D512" i="14"/>
  <c r="E512" i="14" s="1"/>
  <c r="F512" i="14" s="1"/>
  <c r="D511" i="14"/>
  <c r="D510" i="14"/>
  <c r="E510" i="14" s="1"/>
  <c r="F510" i="14" s="1"/>
  <c r="D509" i="14"/>
  <c r="D508" i="14"/>
  <c r="E508" i="14" s="1"/>
  <c r="F508" i="14" s="1"/>
  <c r="D507" i="14"/>
  <c r="D506" i="14"/>
  <c r="E506" i="14" s="1"/>
  <c r="F506" i="14" s="1"/>
  <c r="D505" i="14"/>
  <c r="D504" i="14"/>
  <c r="E504" i="14" s="1"/>
  <c r="F504" i="14" s="1"/>
  <c r="D503" i="14"/>
  <c r="D502" i="14"/>
  <c r="E502" i="14" s="1"/>
  <c r="F502" i="14" s="1"/>
  <c r="D501" i="14"/>
  <c r="D500" i="14"/>
  <c r="E500" i="14" s="1"/>
  <c r="F500" i="14" s="1"/>
  <c r="D499" i="14"/>
  <c r="D498" i="14"/>
  <c r="E498" i="14" s="1"/>
  <c r="F498" i="14" s="1"/>
  <c r="D497" i="14"/>
  <c r="D496" i="14"/>
  <c r="D495" i="14"/>
  <c r="D494" i="14"/>
  <c r="E494" i="14" s="1"/>
  <c r="F494" i="14" s="1"/>
  <c r="D493" i="14"/>
  <c r="D492" i="14"/>
  <c r="E492" i="14" s="1"/>
  <c r="F492" i="14" s="1"/>
  <c r="D491" i="14"/>
  <c r="D490" i="14"/>
  <c r="E490" i="14" s="1"/>
  <c r="F490" i="14" s="1"/>
  <c r="D489" i="14"/>
  <c r="D488" i="14"/>
  <c r="E488" i="14" s="1"/>
  <c r="F488" i="14" s="1"/>
  <c r="D487" i="14"/>
  <c r="D486" i="14"/>
  <c r="E486" i="14" s="1"/>
  <c r="F486" i="14" s="1"/>
  <c r="D485" i="14"/>
  <c r="D484" i="14"/>
  <c r="E484" i="14" s="1"/>
  <c r="F484" i="14" s="1"/>
  <c r="D483" i="14"/>
  <c r="D482" i="14"/>
  <c r="E482" i="14" s="1"/>
  <c r="F482" i="14" s="1"/>
  <c r="D481" i="14"/>
  <c r="D480" i="14"/>
  <c r="E480" i="14" s="1"/>
  <c r="F480" i="14" s="1"/>
  <c r="D479" i="14"/>
  <c r="D478" i="14"/>
  <c r="E478" i="14" s="1"/>
  <c r="F478" i="14" s="1"/>
  <c r="D477" i="14"/>
  <c r="D476" i="14"/>
  <c r="E476" i="14" s="1"/>
  <c r="F476" i="14" s="1"/>
  <c r="D475" i="14"/>
  <c r="D474" i="14"/>
  <c r="E474" i="14" s="1"/>
  <c r="F474" i="14" s="1"/>
  <c r="D473" i="14"/>
  <c r="D472" i="14"/>
  <c r="E472" i="14" s="1"/>
  <c r="F472" i="14" s="1"/>
  <c r="D471" i="14"/>
  <c r="D470" i="14"/>
  <c r="E470" i="14" s="1"/>
  <c r="F470" i="14" s="1"/>
  <c r="D469" i="14"/>
  <c r="D468" i="14"/>
  <c r="E468" i="14" s="1"/>
  <c r="F468" i="14" s="1"/>
  <c r="D467" i="14"/>
  <c r="D466" i="14"/>
  <c r="E466" i="14" s="1"/>
  <c r="F466" i="14" s="1"/>
  <c r="D465" i="14"/>
  <c r="D464" i="14"/>
  <c r="E464" i="14" s="1"/>
  <c r="F464" i="14" s="1"/>
  <c r="D463" i="14"/>
  <c r="D462" i="14"/>
  <c r="E462" i="14" s="1"/>
  <c r="F462" i="14" s="1"/>
  <c r="D461" i="14"/>
  <c r="D460" i="14"/>
  <c r="E460" i="14" s="1"/>
  <c r="F460" i="14" s="1"/>
  <c r="D459" i="14"/>
  <c r="D458" i="14"/>
  <c r="E458" i="14" s="1"/>
  <c r="F458" i="14" s="1"/>
  <c r="D457" i="14"/>
  <c r="D456" i="14"/>
  <c r="E456" i="14" s="1"/>
  <c r="F456" i="14" s="1"/>
  <c r="D455" i="14"/>
  <c r="D454" i="14"/>
  <c r="E454" i="14" s="1"/>
  <c r="F454" i="14" s="1"/>
  <c r="D453" i="14"/>
  <c r="D452" i="14"/>
  <c r="E452" i="14" s="1"/>
  <c r="F452" i="14" s="1"/>
  <c r="D451" i="14"/>
  <c r="D450" i="14"/>
  <c r="E450" i="14" s="1"/>
  <c r="F450" i="14" s="1"/>
  <c r="D449" i="14"/>
  <c r="D448" i="14"/>
  <c r="E448" i="14" s="1"/>
  <c r="F448" i="14" s="1"/>
  <c r="D447" i="14"/>
  <c r="D446" i="14"/>
  <c r="E446" i="14" s="1"/>
  <c r="F446" i="14" s="1"/>
  <c r="D445" i="14"/>
  <c r="D444" i="14"/>
  <c r="E444" i="14" s="1"/>
  <c r="F444" i="14" s="1"/>
  <c r="D443" i="14"/>
  <c r="D442" i="14"/>
  <c r="E442" i="14" s="1"/>
  <c r="F442" i="14" s="1"/>
  <c r="D441" i="14"/>
  <c r="D440" i="14"/>
  <c r="E440" i="14" s="1"/>
  <c r="F440" i="14" s="1"/>
  <c r="D439" i="14"/>
  <c r="D438" i="14"/>
  <c r="E438" i="14" s="1"/>
  <c r="F438" i="14" s="1"/>
  <c r="D437" i="14"/>
  <c r="D436" i="14"/>
  <c r="E436" i="14" s="1"/>
  <c r="F436" i="14" s="1"/>
  <c r="D435" i="14"/>
  <c r="D434" i="14"/>
  <c r="E434" i="14" s="1"/>
  <c r="F434" i="14" s="1"/>
  <c r="D433" i="14"/>
  <c r="D432" i="14"/>
  <c r="E432" i="14" s="1"/>
  <c r="F432" i="14" s="1"/>
  <c r="D431" i="14"/>
  <c r="D430" i="14"/>
  <c r="E430" i="14" s="1"/>
  <c r="F430" i="14" s="1"/>
  <c r="D429" i="14"/>
  <c r="D428" i="14"/>
  <c r="E428" i="14" s="1"/>
  <c r="F428" i="14" s="1"/>
  <c r="D427" i="14"/>
  <c r="D426" i="14"/>
  <c r="E426" i="14" s="1"/>
  <c r="F426" i="14" s="1"/>
  <c r="D425" i="14"/>
  <c r="D424" i="14"/>
  <c r="E424" i="14" s="1"/>
  <c r="F424" i="14" s="1"/>
  <c r="D423" i="14"/>
  <c r="D422" i="14"/>
  <c r="E422" i="14" s="1"/>
  <c r="F422" i="14" s="1"/>
  <c r="D421" i="14"/>
  <c r="D420" i="14"/>
  <c r="E420" i="14" s="1"/>
  <c r="F420" i="14" s="1"/>
  <c r="D419" i="14"/>
  <c r="D418" i="14"/>
  <c r="E418" i="14" s="1"/>
  <c r="F418" i="14" s="1"/>
  <c r="D417" i="14"/>
  <c r="D416" i="14"/>
  <c r="E416" i="14" s="1"/>
  <c r="F416" i="14" s="1"/>
  <c r="D415" i="14"/>
  <c r="D414" i="14"/>
  <c r="E414" i="14" s="1"/>
  <c r="F414" i="14" s="1"/>
  <c r="D413" i="14"/>
  <c r="D412" i="14"/>
  <c r="E412" i="14" s="1"/>
  <c r="F412" i="14" s="1"/>
  <c r="D411" i="14"/>
  <c r="D410" i="14"/>
  <c r="E410" i="14" s="1"/>
  <c r="F410" i="14" s="1"/>
  <c r="D409" i="14"/>
  <c r="D408" i="14"/>
  <c r="E408" i="14" s="1"/>
  <c r="F408" i="14" s="1"/>
  <c r="D407" i="14"/>
  <c r="D406" i="14"/>
  <c r="E406" i="14" s="1"/>
  <c r="F406" i="14" s="1"/>
  <c r="D405" i="14"/>
  <c r="D404" i="14"/>
  <c r="E404" i="14" s="1"/>
  <c r="F404" i="14" s="1"/>
  <c r="D403" i="14"/>
  <c r="D402" i="14"/>
  <c r="E402" i="14" s="1"/>
  <c r="F402" i="14" s="1"/>
  <c r="D401" i="14"/>
  <c r="D400" i="14"/>
  <c r="E400" i="14" s="1"/>
  <c r="F400" i="14" s="1"/>
  <c r="D399" i="14"/>
  <c r="D398" i="14"/>
  <c r="E398" i="14" s="1"/>
  <c r="F398" i="14" s="1"/>
  <c r="D397" i="14"/>
  <c r="D396" i="14"/>
  <c r="E396" i="14" s="1"/>
  <c r="F396" i="14" s="1"/>
  <c r="D395" i="14"/>
  <c r="D394" i="14"/>
  <c r="E394" i="14" s="1"/>
  <c r="F394" i="14" s="1"/>
  <c r="D393" i="14"/>
  <c r="D392" i="14"/>
  <c r="E392" i="14" s="1"/>
  <c r="F392" i="14" s="1"/>
  <c r="D391" i="14"/>
  <c r="D390" i="14"/>
  <c r="E390" i="14" s="1"/>
  <c r="F390" i="14" s="1"/>
  <c r="D389" i="14"/>
  <c r="D388" i="14"/>
  <c r="E388" i="14" s="1"/>
  <c r="F388" i="14" s="1"/>
  <c r="D387" i="14"/>
  <c r="D386" i="14"/>
  <c r="E386" i="14" s="1"/>
  <c r="F386" i="14" s="1"/>
  <c r="D385" i="14"/>
  <c r="D384" i="14"/>
  <c r="E384" i="14" s="1"/>
  <c r="F384" i="14" s="1"/>
  <c r="D383" i="14"/>
  <c r="D382" i="14"/>
  <c r="E382" i="14" s="1"/>
  <c r="F382" i="14" s="1"/>
  <c r="D381" i="14"/>
  <c r="D380" i="14"/>
  <c r="E380" i="14" s="1"/>
  <c r="F380" i="14" s="1"/>
  <c r="D379" i="14"/>
  <c r="D378" i="14"/>
  <c r="E378" i="14" s="1"/>
  <c r="F378" i="14" s="1"/>
  <c r="D377" i="14"/>
  <c r="D376" i="14"/>
  <c r="E376" i="14" s="1"/>
  <c r="F376" i="14" s="1"/>
  <c r="D375" i="14"/>
  <c r="D374" i="14"/>
  <c r="E374" i="14" s="1"/>
  <c r="F374" i="14" s="1"/>
  <c r="D373" i="14"/>
  <c r="D372" i="14"/>
  <c r="E372" i="14" s="1"/>
  <c r="F372" i="14" s="1"/>
  <c r="D371" i="14"/>
  <c r="D370" i="14"/>
  <c r="E370" i="14" s="1"/>
  <c r="F370" i="14" s="1"/>
  <c r="D369" i="14"/>
  <c r="D368" i="14"/>
  <c r="E368" i="14" s="1"/>
  <c r="F368" i="14" s="1"/>
  <c r="D367" i="14"/>
  <c r="D366" i="14"/>
  <c r="E366" i="14" s="1"/>
  <c r="F366" i="14" s="1"/>
  <c r="D365" i="14"/>
  <c r="D364" i="14"/>
  <c r="E364" i="14" s="1"/>
  <c r="F364" i="14" s="1"/>
  <c r="D363" i="14"/>
  <c r="D362" i="14"/>
  <c r="E362" i="14" s="1"/>
  <c r="F362" i="14" s="1"/>
  <c r="D361" i="14"/>
  <c r="D360" i="14"/>
  <c r="E360" i="14" s="1"/>
  <c r="F360" i="14" s="1"/>
  <c r="D359" i="14"/>
  <c r="D358" i="14"/>
  <c r="E358" i="14" s="1"/>
  <c r="F358" i="14" s="1"/>
  <c r="D357" i="14"/>
  <c r="D356" i="14"/>
  <c r="E356" i="14" s="1"/>
  <c r="F356" i="14" s="1"/>
  <c r="D355" i="14"/>
  <c r="D354" i="14"/>
  <c r="E354" i="14" s="1"/>
  <c r="F354" i="14" s="1"/>
  <c r="D353" i="14"/>
  <c r="D352" i="14"/>
  <c r="E352" i="14" s="1"/>
  <c r="F352" i="14" s="1"/>
  <c r="D351" i="14"/>
  <c r="D350" i="14"/>
  <c r="E350" i="14" s="1"/>
  <c r="F350" i="14" s="1"/>
  <c r="D349" i="14"/>
  <c r="D348" i="14"/>
  <c r="E348" i="14" s="1"/>
  <c r="F348" i="14" s="1"/>
  <c r="D347" i="14"/>
  <c r="D346" i="14"/>
  <c r="E346" i="14" s="1"/>
  <c r="F346" i="14" s="1"/>
  <c r="D345" i="14"/>
  <c r="D344" i="14"/>
  <c r="E344" i="14" s="1"/>
  <c r="F344" i="14" s="1"/>
  <c r="D343" i="14"/>
  <c r="D342" i="14"/>
  <c r="E342" i="14" s="1"/>
  <c r="F342" i="14" s="1"/>
  <c r="D341" i="14"/>
  <c r="D340" i="14"/>
  <c r="E340" i="14" s="1"/>
  <c r="F340" i="14" s="1"/>
  <c r="D339" i="14"/>
  <c r="D338" i="14"/>
  <c r="E338" i="14" s="1"/>
  <c r="F338" i="14" s="1"/>
  <c r="D337" i="14"/>
  <c r="D336" i="14"/>
  <c r="E336" i="14" s="1"/>
  <c r="F336" i="14" s="1"/>
  <c r="D335" i="14"/>
  <c r="D334" i="14"/>
  <c r="E334" i="14" s="1"/>
  <c r="F334" i="14" s="1"/>
  <c r="D333" i="14"/>
  <c r="D332" i="14"/>
  <c r="E332" i="14" s="1"/>
  <c r="F332" i="14" s="1"/>
  <c r="D331" i="14"/>
  <c r="D330" i="14"/>
  <c r="E330" i="14" s="1"/>
  <c r="F330" i="14" s="1"/>
  <c r="D329" i="14"/>
  <c r="D328" i="14"/>
  <c r="E328" i="14" s="1"/>
  <c r="F328" i="14" s="1"/>
  <c r="D327" i="14"/>
  <c r="D326" i="14"/>
  <c r="E326" i="14" s="1"/>
  <c r="F326" i="14" s="1"/>
  <c r="D325" i="14"/>
  <c r="D324" i="14"/>
  <c r="E324" i="14" s="1"/>
  <c r="F324" i="14" s="1"/>
  <c r="D323" i="14"/>
  <c r="D322" i="14"/>
  <c r="E322" i="14" s="1"/>
  <c r="F322" i="14" s="1"/>
  <c r="D321" i="14"/>
  <c r="D320" i="14"/>
  <c r="E320" i="14" s="1"/>
  <c r="F320" i="14" s="1"/>
  <c r="D319" i="14"/>
  <c r="D318" i="14"/>
  <c r="D317" i="14"/>
  <c r="D316" i="14"/>
  <c r="E316" i="14" s="1"/>
  <c r="F316" i="14" s="1"/>
  <c r="D315" i="14"/>
  <c r="D314" i="14"/>
  <c r="E314" i="14" s="1"/>
  <c r="F314" i="14" s="1"/>
  <c r="D313" i="14"/>
  <c r="D312" i="14"/>
  <c r="E312" i="14" s="1"/>
  <c r="F312" i="14" s="1"/>
  <c r="D311" i="14"/>
  <c r="D310" i="14"/>
  <c r="E310" i="14" s="1"/>
  <c r="F310" i="14" s="1"/>
  <c r="D309" i="14"/>
  <c r="D308" i="14"/>
  <c r="E308" i="14" s="1"/>
  <c r="F308" i="14" s="1"/>
  <c r="D307" i="14"/>
  <c r="D306" i="14"/>
  <c r="E306" i="14" s="1"/>
  <c r="F306" i="14" s="1"/>
  <c r="D305" i="14"/>
  <c r="D304" i="14"/>
  <c r="E304" i="14" s="1"/>
  <c r="F304" i="14" s="1"/>
  <c r="D303" i="14"/>
  <c r="D302" i="14"/>
  <c r="E302" i="14" s="1"/>
  <c r="F302" i="14" s="1"/>
  <c r="D301" i="14"/>
  <c r="D300" i="14"/>
  <c r="E300" i="14" s="1"/>
  <c r="F300" i="14" s="1"/>
  <c r="D299" i="14"/>
  <c r="D298" i="14"/>
  <c r="E298" i="14" s="1"/>
  <c r="F298" i="14" s="1"/>
  <c r="D297" i="14"/>
  <c r="D296" i="14"/>
  <c r="E296" i="14" s="1"/>
  <c r="F296" i="14" s="1"/>
  <c r="D295" i="14"/>
  <c r="D294" i="14"/>
  <c r="E294" i="14" s="1"/>
  <c r="F294" i="14" s="1"/>
  <c r="D293" i="14"/>
  <c r="D292" i="14"/>
  <c r="E292" i="14" s="1"/>
  <c r="F292" i="14" s="1"/>
  <c r="D291" i="14"/>
  <c r="D290" i="14"/>
  <c r="E290" i="14" s="1"/>
  <c r="F290" i="14" s="1"/>
  <c r="D289" i="14"/>
  <c r="D288" i="14"/>
  <c r="E288" i="14" s="1"/>
  <c r="F288" i="14" s="1"/>
  <c r="D287" i="14"/>
  <c r="D286" i="14"/>
  <c r="E286" i="14" s="1"/>
  <c r="F286" i="14" s="1"/>
  <c r="D285" i="14"/>
  <c r="D284" i="14"/>
  <c r="D283" i="14"/>
  <c r="D282" i="14"/>
  <c r="E282" i="14" s="1"/>
  <c r="F282" i="14" s="1"/>
  <c r="D281" i="14"/>
  <c r="D280" i="14"/>
  <c r="E280" i="14" s="1"/>
  <c r="F280" i="14" s="1"/>
  <c r="D279" i="14"/>
  <c r="D278" i="14"/>
  <c r="E278" i="14" s="1"/>
  <c r="F278" i="14" s="1"/>
  <c r="D277" i="14"/>
  <c r="D276" i="14"/>
  <c r="E276" i="14" s="1"/>
  <c r="F276" i="14" s="1"/>
  <c r="D275" i="14"/>
  <c r="D274" i="14"/>
  <c r="E274" i="14" s="1"/>
  <c r="F274" i="14" s="1"/>
  <c r="D273" i="14"/>
  <c r="D272" i="14"/>
  <c r="E272" i="14" s="1"/>
  <c r="F272" i="14" s="1"/>
  <c r="D271" i="14"/>
  <c r="D270" i="14"/>
  <c r="E270" i="14" s="1"/>
  <c r="F270" i="14" s="1"/>
  <c r="D269" i="14"/>
  <c r="D268" i="14"/>
  <c r="E268" i="14" s="1"/>
  <c r="F268" i="14" s="1"/>
  <c r="D267" i="14"/>
  <c r="D266" i="14"/>
  <c r="E266" i="14" s="1"/>
  <c r="F266" i="14" s="1"/>
  <c r="D265" i="14"/>
  <c r="D264" i="14"/>
  <c r="E264" i="14" s="1"/>
  <c r="F264" i="14" s="1"/>
  <c r="D263" i="14"/>
  <c r="D262" i="14"/>
  <c r="E262" i="14" s="1"/>
  <c r="F262" i="14" s="1"/>
  <c r="D261" i="14"/>
  <c r="D260" i="14"/>
  <c r="E260" i="14" s="1"/>
  <c r="F260" i="14" s="1"/>
  <c r="D259" i="14"/>
  <c r="D258" i="14"/>
  <c r="E258" i="14" s="1"/>
  <c r="F258" i="14" s="1"/>
  <c r="D257" i="14"/>
  <c r="D256" i="14"/>
  <c r="E256" i="14" s="1"/>
  <c r="F256" i="14" s="1"/>
  <c r="D255" i="14"/>
  <c r="D254" i="14"/>
  <c r="E254" i="14" s="1"/>
  <c r="F254" i="14" s="1"/>
  <c r="D253" i="14"/>
  <c r="D252" i="14"/>
  <c r="E252" i="14" s="1"/>
  <c r="F252" i="14" s="1"/>
  <c r="D251" i="14"/>
  <c r="D250" i="14"/>
  <c r="E250" i="14" s="1"/>
  <c r="F250" i="14" s="1"/>
  <c r="D249" i="14"/>
  <c r="D248" i="14"/>
  <c r="E248" i="14" s="1"/>
  <c r="F248" i="14" s="1"/>
  <c r="D247" i="14"/>
  <c r="D246" i="14"/>
  <c r="E246" i="14" s="1"/>
  <c r="F246" i="14" s="1"/>
  <c r="D245" i="14"/>
  <c r="D244" i="14"/>
  <c r="E244" i="14" s="1"/>
  <c r="F244" i="14" s="1"/>
  <c r="D243" i="14"/>
  <c r="D242" i="14"/>
  <c r="E242" i="14" s="1"/>
  <c r="F242" i="14" s="1"/>
  <c r="D241" i="14"/>
  <c r="D240" i="14"/>
  <c r="E240" i="14" s="1"/>
  <c r="F240" i="14" s="1"/>
  <c r="D239" i="14"/>
  <c r="D238" i="14"/>
  <c r="E238" i="14" s="1"/>
  <c r="F238" i="14" s="1"/>
  <c r="D237" i="14"/>
  <c r="D236" i="14"/>
  <c r="E236" i="14" s="1"/>
  <c r="F236" i="14" s="1"/>
  <c r="D235" i="14"/>
  <c r="D234" i="14"/>
  <c r="E234" i="14" s="1"/>
  <c r="F234" i="14" s="1"/>
  <c r="D233" i="14"/>
  <c r="D232" i="14"/>
  <c r="E232" i="14" s="1"/>
  <c r="F232" i="14" s="1"/>
  <c r="D231" i="14"/>
  <c r="D230" i="14"/>
  <c r="E230" i="14" s="1"/>
  <c r="F230" i="14" s="1"/>
  <c r="D229" i="14"/>
  <c r="D228" i="14"/>
  <c r="E228" i="14" s="1"/>
  <c r="F228" i="14" s="1"/>
  <c r="D227" i="14"/>
  <c r="D226" i="14"/>
  <c r="E226" i="14" s="1"/>
  <c r="F226" i="14" s="1"/>
  <c r="D225" i="14"/>
  <c r="D224" i="14"/>
  <c r="E224" i="14" s="1"/>
  <c r="F224" i="14" s="1"/>
  <c r="D223" i="14"/>
  <c r="D222" i="14"/>
  <c r="E222" i="14" s="1"/>
  <c r="F222" i="14" s="1"/>
  <c r="D221" i="14"/>
  <c r="D220" i="14"/>
  <c r="E220" i="14" s="1"/>
  <c r="F220" i="14" s="1"/>
  <c r="D219" i="14"/>
  <c r="D218" i="14"/>
  <c r="E218" i="14" s="1"/>
  <c r="F218" i="14" s="1"/>
  <c r="D217" i="14"/>
  <c r="D216" i="14"/>
  <c r="E216" i="14" s="1"/>
  <c r="F216" i="14" s="1"/>
  <c r="D215" i="14"/>
  <c r="D214" i="14"/>
  <c r="E214" i="14" s="1"/>
  <c r="F214" i="14" s="1"/>
  <c r="D213" i="14"/>
  <c r="D212" i="14"/>
  <c r="E212" i="14" s="1"/>
  <c r="F212" i="14" s="1"/>
  <c r="D211" i="14"/>
  <c r="D210" i="14"/>
  <c r="E210" i="14" s="1"/>
  <c r="D209" i="14"/>
  <c r="D208" i="14"/>
  <c r="E208" i="14" s="1"/>
  <c r="F208" i="14" s="1"/>
  <c r="D207" i="14"/>
  <c r="D206" i="14"/>
  <c r="E206" i="14" s="1"/>
  <c r="F206" i="14" s="1"/>
  <c r="D205" i="14"/>
  <c r="D204" i="14"/>
  <c r="E204" i="14" s="1"/>
  <c r="F204" i="14" s="1"/>
  <c r="D203" i="14"/>
  <c r="D202" i="14"/>
  <c r="E202" i="14" s="1"/>
  <c r="F202" i="14" s="1"/>
  <c r="D201" i="14"/>
  <c r="D200" i="14"/>
  <c r="E200" i="14" s="1"/>
  <c r="F200" i="14" s="1"/>
  <c r="D199" i="14"/>
  <c r="D198" i="14"/>
  <c r="E198" i="14" s="1"/>
  <c r="F198" i="14" s="1"/>
  <c r="D197" i="14"/>
  <c r="D196" i="14"/>
  <c r="E196" i="14" s="1"/>
  <c r="F196" i="14" s="1"/>
  <c r="D195" i="14"/>
  <c r="D194" i="14"/>
  <c r="E194" i="14" s="1"/>
  <c r="F194" i="14" s="1"/>
  <c r="D193" i="14"/>
  <c r="D192" i="14"/>
  <c r="E192" i="14" s="1"/>
  <c r="F192" i="14" s="1"/>
  <c r="D191" i="14"/>
  <c r="D190" i="14"/>
  <c r="E190" i="14" s="1"/>
  <c r="F190" i="14" s="1"/>
  <c r="D189" i="14"/>
  <c r="D188" i="14"/>
  <c r="E188" i="14" s="1"/>
  <c r="F188" i="14" s="1"/>
  <c r="D187" i="14"/>
  <c r="D186" i="14"/>
  <c r="E186" i="14" s="1"/>
  <c r="F186" i="14" s="1"/>
  <c r="D185" i="14"/>
  <c r="D184" i="14"/>
  <c r="E184" i="14" s="1"/>
  <c r="F184" i="14" s="1"/>
  <c r="D183" i="14"/>
  <c r="D182" i="14"/>
  <c r="E182" i="14" s="1"/>
  <c r="F182" i="14" s="1"/>
  <c r="D181" i="14"/>
  <c r="D180" i="14"/>
  <c r="E180" i="14" s="1"/>
  <c r="F180" i="14" s="1"/>
  <c r="D179" i="14"/>
  <c r="D178" i="14"/>
  <c r="E178" i="14" s="1"/>
  <c r="F178" i="14" s="1"/>
  <c r="D177" i="14"/>
  <c r="D176" i="14"/>
  <c r="E176" i="14" s="1"/>
  <c r="F176" i="14" s="1"/>
  <c r="D175" i="14"/>
  <c r="D174" i="14"/>
  <c r="E174" i="14" s="1"/>
  <c r="F174" i="14" s="1"/>
  <c r="D173" i="14"/>
  <c r="D172" i="14"/>
  <c r="E172" i="14" s="1"/>
  <c r="F172" i="14" s="1"/>
  <c r="D171" i="14"/>
  <c r="D170" i="14"/>
  <c r="E170" i="14" s="1"/>
  <c r="F170" i="14" s="1"/>
  <c r="D169" i="14"/>
  <c r="D168" i="14"/>
  <c r="E168" i="14" s="1"/>
  <c r="F168" i="14" s="1"/>
  <c r="D167" i="14"/>
  <c r="D166" i="14"/>
  <c r="E166" i="14" s="1"/>
  <c r="F166" i="14" s="1"/>
  <c r="D165" i="14"/>
  <c r="D164" i="14"/>
  <c r="D163" i="14"/>
  <c r="D162" i="14"/>
  <c r="E162" i="14" s="1"/>
  <c r="F162" i="14" s="1"/>
  <c r="D161" i="14"/>
  <c r="D160" i="14"/>
  <c r="E160" i="14" s="1"/>
  <c r="F160" i="14" s="1"/>
  <c r="D159" i="14"/>
  <c r="D158" i="14"/>
  <c r="E158" i="14" s="1"/>
  <c r="F158" i="14" s="1"/>
  <c r="D157" i="14"/>
  <c r="D156" i="14"/>
  <c r="E156" i="14" s="1"/>
  <c r="F156" i="14" s="1"/>
  <c r="D155" i="14"/>
  <c r="D154" i="14"/>
  <c r="E154" i="14" s="1"/>
  <c r="F154" i="14" s="1"/>
  <c r="D153" i="14"/>
  <c r="D152" i="14"/>
  <c r="E152" i="14" s="1"/>
  <c r="F152" i="14" s="1"/>
  <c r="D151" i="14"/>
  <c r="D150" i="14"/>
  <c r="E150" i="14" s="1"/>
  <c r="F150" i="14" s="1"/>
  <c r="D149" i="14"/>
  <c r="D148" i="14"/>
  <c r="E148" i="14" s="1"/>
  <c r="F148" i="14" s="1"/>
  <c r="D147" i="14"/>
  <c r="D146" i="14"/>
  <c r="E146" i="14" s="1"/>
  <c r="F146" i="14" s="1"/>
  <c r="D145" i="14"/>
  <c r="D144" i="14"/>
  <c r="E144" i="14" s="1"/>
  <c r="F144" i="14" s="1"/>
  <c r="D143" i="14"/>
  <c r="D142" i="14"/>
  <c r="E142" i="14" s="1"/>
  <c r="F142" i="14" s="1"/>
  <c r="D141" i="14"/>
  <c r="D140" i="14"/>
  <c r="E140" i="14" s="1"/>
  <c r="F140" i="14" s="1"/>
  <c r="D139" i="14"/>
  <c r="D138" i="14"/>
  <c r="E138" i="14" s="1"/>
  <c r="F138" i="14" s="1"/>
  <c r="D137" i="14"/>
  <c r="D136" i="14"/>
  <c r="E136" i="14" s="1"/>
  <c r="F136" i="14" s="1"/>
  <c r="D135" i="14"/>
  <c r="D134" i="14"/>
  <c r="E134" i="14" s="1"/>
  <c r="F134" i="14" s="1"/>
  <c r="D133" i="14"/>
  <c r="D132" i="14"/>
  <c r="E132" i="14" s="1"/>
  <c r="F132" i="14" s="1"/>
  <c r="D131" i="14"/>
  <c r="D130" i="14"/>
  <c r="E130" i="14" s="1"/>
  <c r="F130" i="14" s="1"/>
  <c r="D129" i="14"/>
  <c r="D128" i="14"/>
  <c r="E128" i="14" s="1"/>
  <c r="F128" i="14" s="1"/>
  <c r="D127" i="14"/>
  <c r="D126" i="14"/>
  <c r="E126" i="14" s="1"/>
  <c r="F126" i="14" s="1"/>
  <c r="D125" i="14"/>
  <c r="D124" i="14"/>
  <c r="E124" i="14" s="1"/>
  <c r="F124" i="14" s="1"/>
  <c r="D123" i="14"/>
  <c r="D122" i="14"/>
  <c r="E122" i="14" s="1"/>
  <c r="F122" i="14" s="1"/>
  <c r="D121" i="14"/>
  <c r="D120" i="14"/>
  <c r="E120" i="14" s="1"/>
  <c r="F120" i="14" s="1"/>
  <c r="D119" i="14"/>
  <c r="D118" i="14"/>
  <c r="E118" i="14" s="1"/>
  <c r="F118" i="14" s="1"/>
  <c r="D117" i="14"/>
  <c r="D116" i="14"/>
  <c r="D115" i="14"/>
  <c r="D114" i="14"/>
  <c r="E114" i="14" s="1"/>
  <c r="F114" i="14" s="1"/>
  <c r="D113" i="14"/>
  <c r="D112" i="14"/>
  <c r="E112" i="14" s="1"/>
  <c r="F112" i="14" s="1"/>
  <c r="D111" i="14"/>
  <c r="D110" i="14"/>
  <c r="E110" i="14" s="1"/>
  <c r="F110" i="14" s="1"/>
  <c r="D109" i="14"/>
  <c r="D108" i="14"/>
  <c r="E108" i="14" s="1"/>
  <c r="F108" i="14" s="1"/>
  <c r="D107" i="14"/>
  <c r="D106" i="14"/>
  <c r="E106" i="14" s="1"/>
  <c r="F106" i="14" s="1"/>
  <c r="D105" i="14"/>
  <c r="D104" i="14"/>
  <c r="E104" i="14" s="1"/>
  <c r="F104" i="14" s="1"/>
  <c r="D103" i="14"/>
  <c r="D102" i="14"/>
  <c r="E102" i="14" s="1"/>
  <c r="F102" i="14" s="1"/>
  <c r="D101" i="14"/>
  <c r="D100" i="14"/>
  <c r="E100" i="14" s="1"/>
  <c r="F100" i="14" s="1"/>
  <c r="D99" i="14"/>
  <c r="D98" i="14"/>
  <c r="E98" i="14" s="1"/>
  <c r="F98" i="14" s="1"/>
  <c r="D97" i="14"/>
  <c r="D96" i="14"/>
  <c r="E96" i="14" s="1"/>
  <c r="F96" i="14" s="1"/>
  <c r="D95" i="14"/>
  <c r="D94" i="14"/>
  <c r="E94" i="14" s="1"/>
  <c r="F94" i="14" s="1"/>
  <c r="D93" i="14"/>
  <c r="D92" i="14"/>
  <c r="E92" i="14" s="1"/>
  <c r="F92" i="14" s="1"/>
  <c r="D91" i="14"/>
  <c r="D90" i="14"/>
  <c r="E90" i="14" s="1"/>
  <c r="F90" i="14" s="1"/>
  <c r="D89" i="14"/>
  <c r="D88" i="14"/>
  <c r="E88" i="14" s="1"/>
  <c r="F88" i="14" s="1"/>
  <c r="D87" i="14"/>
  <c r="D86" i="14"/>
  <c r="E86" i="14" s="1"/>
  <c r="F86" i="14" s="1"/>
  <c r="D85" i="14"/>
  <c r="D84" i="14"/>
  <c r="E84" i="14" s="1"/>
  <c r="F84" i="14" s="1"/>
  <c r="D83" i="14"/>
  <c r="D82" i="14"/>
  <c r="E82" i="14" s="1"/>
  <c r="F82" i="14" s="1"/>
  <c r="D81" i="14"/>
  <c r="D80" i="14"/>
  <c r="E80" i="14" s="1"/>
  <c r="F80" i="14" s="1"/>
  <c r="D79" i="14"/>
  <c r="D78" i="14"/>
  <c r="E78" i="14" s="1"/>
  <c r="F78" i="14" s="1"/>
  <c r="D77" i="14"/>
  <c r="D76" i="14"/>
  <c r="E76" i="14" s="1"/>
  <c r="F76" i="14" s="1"/>
  <c r="D75" i="14"/>
  <c r="D74" i="14"/>
  <c r="E74" i="14" s="1"/>
  <c r="F74" i="14" s="1"/>
  <c r="D73" i="14"/>
  <c r="D72" i="14"/>
  <c r="E72" i="14" s="1"/>
  <c r="F72" i="14" s="1"/>
  <c r="D71" i="14"/>
  <c r="D70" i="14"/>
  <c r="E70" i="14" s="1"/>
  <c r="F70" i="14" s="1"/>
  <c r="D69" i="14"/>
  <c r="D68" i="14"/>
  <c r="E68" i="14" s="1"/>
  <c r="F68" i="14" s="1"/>
  <c r="D67" i="14"/>
  <c r="D66" i="14"/>
  <c r="E66" i="14" s="1"/>
  <c r="F66" i="14" s="1"/>
  <c r="D65" i="14"/>
  <c r="D64" i="14"/>
  <c r="E64" i="14" s="1"/>
  <c r="F64" i="14" s="1"/>
  <c r="D63" i="14"/>
  <c r="D62" i="14"/>
  <c r="E62" i="14" s="1"/>
  <c r="F62" i="14" s="1"/>
  <c r="D61" i="14"/>
  <c r="D60" i="14"/>
  <c r="E60" i="14" s="1"/>
  <c r="F60" i="14" s="1"/>
  <c r="D59" i="14"/>
  <c r="D58" i="14"/>
  <c r="E58" i="14" s="1"/>
  <c r="F58" i="14" s="1"/>
  <c r="D57" i="14"/>
  <c r="D56" i="14"/>
  <c r="E56" i="14" s="1"/>
  <c r="F56" i="14" s="1"/>
  <c r="D55" i="14"/>
  <c r="D54" i="14"/>
  <c r="E54" i="14" s="1"/>
  <c r="F54" i="14" s="1"/>
  <c r="D53" i="14"/>
  <c r="D52" i="14"/>
  <c r="E52" i="14" s="1"/>
  <c r="F52" i="14" s="1"/>
  <c r="D51" i="14"/>
  <c r="D50" i="14"/>
  <c r="E50" i="14" s="1"/>
  <c r="F50" i="14" s="1"/>
  <c r="D49" i="14"/>
  <c r="D48" i="14"/>
  <c r="E48" i="14" s="1"/>
  <c r="F48" i="14" s="1"/>
  <c r="D47" i="14"/>
  <c r="D46" i="14"/>
  <c r="E46" i="14" s="1"/>
  <c r="F46" i="14" s="1"/>
  <c r="D45" i="14"/>
  <c r="D44" i="14"/>
  <c r="E44" i="14" s="1"/>
  <c r="F44" i="14" s="1"/>
  <c r="D43" i="14"/>
  <c r="D42" i="14"/>
  <c r="E42" i="14" s="1"/>
  <c r="F42" i="14" s="1"/>
  <c r="D41" i="14"/>
  <c r="D40" i="14"/>
  <c r="E40" i="14" s="1"/>
  <c r="F40" i="14" s="1"/>
  <c r="D39" i="14"/>
  <c r="D38" i="14"/>
  <c r="E38" i="14" s="1"/>
  <c r="F38" i="14" s="1"/>
  <c r="D37" i="14"/>
  <c r="D36" i="14"/>
  <c r="E36" i="14" s="1"/>
  <c r="F36" i="14" s="1"/>
  <c r="D35" i="14"/>
  <c r="D34" i="14"/>
  <c r="E34" i="14" s="1"/>
  <c r="F34" i="14" s="1"/>
  <c r="D33" i="14"/>
  <c r="D32" i="14"/>
  <c r="E32" i="14" s="1"/>
  <c r="F32" i="14" s="1"/>
  <c r="D31" i="14"/>
  <c r="D30" i="14"/>
  <c r="E30" i="14" s="1"/>
  <c r="F30" i="14" s="1"/>
  <c r="D29" i="14"/>
  <c r="D28" i="14"/>
  <c r="E28" i="14" s="1"/>
  <c r="F28" i="14" s="1"/>
  <c r="D27" i="14"/>
  <c r="D26" i="14"/>
  <c r="E26" i="14" s="1"/>
  <c r="F26" i="14" s="1"/>
  <c r="D25" i="14"/>
  <c r="D24" i="14"/>
  <c r="E24" i="14" s="1"/>
  <c r="F24" i="14" s="1"/>
  <c r="D23" i="14"/>
  <c r="D22" i="14"/>
  <c r="E22" i="14" s="1"/>
  <c r="F22" i="14" s="1"/>
  <c r="D21" i="14"/>
  <c r="D20" i="14"/>
  <c r="E20" i="14" s="1"/>
  <c r="F20" i="14" s="1"/>
  <c r="D19" i="14"/>
  <c r="D18" i="14"/>
  <c r="E18" i="14" s="1"/>
  <c r="F18" i="14" s="1"/>
  <c r="D17" i="14"/>
  <c r="D16" i="14"/>
  <c r="E16" i="14" s="1"/>
  <c r="F16" i="14" s="1"/>
  <c r="D15" i="14"/>
  <c r="D14" i="14"/>
  <c r="E14" i="14" s="1"/>
  <c r="F14" i="14" s="1"/>
  <c r="D13" i="14"/>
  <c r="D12" i="14"/>
  <c r="E12" i="14" s="1"/>
  <c r="F12" i="14" s="1"/>
  <c r="D11" i="14"/>
  <c r="D10" i="14"/>
  <c r="E10" i="14" s="1"/>
  <c r="F10" i="14" s="1"/>
  <c r="D9" i="14"/>
  <c r="D8" i="14"/>
  <c r="E8" i="14" s="1"/>
  <c r="F8" i="14" s="1"/>
  <c r="Z7" i="14"/>
  <c r="W7" i="14"/>
  <c r="D7" i="14"/>
  <c r="Z6" i="14"/>
  <c r="W6" i="14"/>
  <c r="D6" i="14"/>
  <c r="Z5" i="14"/>
  <c r="W5" i="14"/>
  <c r="D5" i="14"/>
  <c r="D4" i="14"/>
  <c r="Q76" i="11"/>
  <c r="P75" i="11"/>
  <c r="N75" i="11"/>
  <c r="O75" i="11" s="1"/>
  <c r="P74" i="11"/>
  <c r="N74" i="11"/>
  <c r="O74" i="11" s="1"/>
  <c r="P73" i="11"/>
  <c r="N73" i="11"/>
  <c r="O73" i="11" s="1"/>
  <c r="P72" i="11"/>
  <c r="O72" i="11"/>
  <c r="N72" i="11"/>
  <c r="P71" i="11"/>
  <c r="N71" i="11"/>
  <c r="O71" i="11" s="1"/>
  <c r="P70" i="11"/>
  <c r="N70" i="11"/>
  <c r="O70" i="11" s="1"/>
  <c r="P69" i="11"/>
  <c r="N69" i="11"/>
  <c r="O69" i="11" s="1"/>
  <c r="P68" i="11"/>
  <c r="O68" i="11"/>
  <c r="N68" i="11"/>
  <c r="P67" i="11"/>
  <c r="N67" i="11"/>
  <c r="O67" i="11" s="1"/>
  <c r="P66" i="11"/>
  <c r="N66" i="11"/>
  <c r="O66" i="11" s="1"/>
  <c r="P65" i="11"/>
  <c r="N65" i="11"/>
  <c r="O65" i="11" s="1"/>
  <c r="P64" i="11"/>
  <c r="O64" i="11"/>
  <c r="N64" i="11"/>
  <c r="P63" i="11"/>
  <c r="N63" i="11"/>
  <c r="O63" i="11" s="1"/>
  <c r="P62" i="11"/>
  <c r="N62" i="11"/>
  <c r="O62" i="11" s="1"/>
  <c r="P61" i="11"/>
  <c r="N61" i="11"/>
  <c r="O61" i="11" s="1"/>
  <c r="P60" i="11"/>
  <c r="O60" i="11"/>
  <c r="N60" i="11"/>
  <c r="P59" i="11"/>
  <c r="N59" i="11"/>
  <c r="O59" i="11" s="1"/>
  <c r="P58" i="11"/>
  <c r="N58" i="11"/>
  <c r="O58" i="11" s="1"/>
  <c r="P57" i="11"/>
  <c r="N57" i="11"/>
  <c r="O57" i="11" s="1"/>
  <c r="P56" i="11"/>
  <c r="O56" i="11"/>
  <c r="N56" i="11"/>
  <c r="P55" i="11"/>
  <c r="N55" i="11"/>
  <c r="O55" i="11" s="1"/>
  <c r="P54" i="11"/>
  <c r="N54" i="11"/>
  <c r="O54" i="11" s="1"/>
  <c r="P53" i="11"/>
  <c r="N53" i="11"/>
  <c r="O53" i="11" s="1"/>
  <c r="O52" i="11"/>
  <c r="N52" i="11"/>
  <c r="V25" i="11"/>
  <c r="X4" i="11"/>
  <c r="Z4" i="11" s="1"/>
  <c r="X5" i="11"/>
  <c r="Z5" i="11" s="1"/>
  <c r="X6" i="11"/>
  <c r="Z6" i="11" s="1"/>
  <c r="X7" i="11"/>
  <c r="Z7" i="11" s="1"/>
  <c r="X8" i="11"/>
  <c r="Z8" i="11" s="1"/>
  <c r="X9" i="11"/>
  <c r="Z9" i="11" s="1"/>
  <c r="X10" i="11"/>
  <c r="Z10" i="11" s="1"/>
  <c r="X11" i="11"/>
  <c r="Z11" i="11" s="1"/>
  <c r="X12" i="11"/>
  <c r="Z12" i="11" s="1"/>
  <c r="X13" i="11"/>
  <c r="Z13" i="11" s="1"/>
  <c r="X14" i="11"/>
  <c r="Z14" i="11" s="1"/>
  <c r="X15" i="11"/>
  <c r="Z15" i="11" s="1"/>
  <c r="X16" i="11"/>
  <c r="Z16" i="11" s="1"/>
  <c r="X17" i="11"/>
  <c r="Z17" i="11" s="1"/>
  <c r="X18" i="11"/>
  <c r="Z18" i="11" s="1"/>
  <c r="X19" i="11"/>
  <c r="Z19" i="11" s="1"/>
  <c r="X20" i="11"/>
  <c r="Z20" i="11" s="1"/>
  <c r="X21" i="11"/>
  <c r="Z21" i="11" s="1"/>
  <c r="X22" i="11"/>
  <c r="Z22" i="11" s="1"/>
  <c r="X3" i="11"/>
  <c r="Z3" i="11" s="1"/>
  <c r="Z23" i="11" s="1"/>
  <c r="V29" i="11" s="1"/>
  <c r="P3" i="11"/>
  <c r="Y2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3" i="11"/>
  <c r="I22" i="11"/>
  <c r="P15" i="17" l="1"/>
  <c r="G16" i="17"/>
  <c r="H13" i="17"/>
  <c r="Q12" i="17"/>
  <c r="L12" i="17"/>
  <c r="M12" i="17" s="1"/>
  <c r="I12" i="17"/>
  <c r="K12" i="17" s="1"/>
  <c r="N40" i="17"/>
  <c r="N41" i="17" s="1"/>
  <c r="O37" i="17"/>
  <c r="M38" i="17"/>
  <c r="M11" i="17"/>
  <c r="N73" i="16"/>
  <c r="P43" i="16"/>
  <c r="E558" i="14"/>
  <c r="E284" i="14"/>
  <c r="E116" i="14"/>
  <c r="E5" i="14"/>
  <c r="F5" i="14" s="1"/>
  <c r="E89" i="14"/>
  <c r="E6" i="14"/>
  <c r="F6" i="14" s="1"/>
  <c r="E7" i="14"/>
  <c r="F7" i="14" s="1"/>
  <c r="E9" i="14"/>
  <c r="F9" i="14" s="1"/>
  <c r="E11" i="14"/>
  <c r="F11" i="14" s="1"/>
  <c r="E13" i="14"/>
  <c r="F13" i="14" s="1"/>
  <c r="E15" i="14"/>
  <c r="F15" i="14" s="1"/>
  <c r="E17" i="14"/>
  <c r="F17" i="14" s="1"/>
  <c r="E19" i="14"/>
  <c r="F19" i="14" s="1"/>
  <c r="E21" i="14"/>
  <c r="F21" i="14" s="1"/>
  <c r="E23" i="14"/>
  <c r="F23" i="14" s="1"/>
  <c r="E25" i="14"/>
  <c r="F25" i="14" s="1"/>
  <c r="E27" i="14"/>
  <c r="F27" i="14" s="1"/>
  <c r="E29" i="14"/>
  <c r="F29" i="14" s="1"/>
  <c r="E31" i="14"/>
  <c r="F31" i="14" s="1"/>
  <c r="E33" i="14"/>
  <c r="F33" i="14" s="1"/>
  <c r="E35" i="14"/>
  <c r="F35" i="14" s="1"/>
  <c r="E37" i="14"/>
  <c r="F37" i="14" s="1"/>
  <c r="E39" i="14"/>
  <c r="F39" i="14" s="1"/>
  <c r="E41" i="14"/>
  <c r="F41" i="14" s="1"/>
  <c r="E43" i="14"/>
  <c r="F43" i="14" s="1"/>
  <c r="E45" i="14"/>
  <c r="F45" i="14" s="1"/>
  <c r="E47" i="14"/>
  <c r="F47" i="14" s="1"/>
  <c r="E49" i="14"/>
  <c r="F49" i="14" s="1"/>
  <c r="E51" i="14"/>
  <c r="F51" i="14" s="1"/>
  <c r="E53" i="14"/>
  <c r="F53" i="14" s="1"/>
  <c r="E55" i="14"/>
  <c r="F55" i="14" s="1"/>
  <c r="E57" i="14"/>
  <c r="F57" i="14" s="1"/>
  <c r="E59" i="14"/>
  <c r="F59" i="14" s="1"/>
  <c r="E61" i="14"/>
  <c r="F61" i="14" s="1"/>
  <c r="E63" i="14"/>
  <c r="F63" i="14" s="1"/>
  <c r="E65" i="14"/>
  <c r="F65" i="14" s="1"/>
  <c r="E67" i="14"/>
  <c r="F67" i="14" s="1"/>
  <c r="E69" i="14"/>
  <c r="F69" i="14" s="1"/>
  <c r="E71" i="14"/>
  <c r="F71" i="14" s="1"/>
  <c r="E73" i="14"/>
  <c r="F73" i="14" s="1"/>
  <c r="E75" i="14"/>
  <c r="F75" i="14" s="1"/>
  <c r="E77" i="14"/>
  <c r="F77" i="14" s="1"/>
  <c r="E79" i="14"/>
  <c r="F79" i="14" s="1"/>
  <c r="E81" i="14"/>
  <c r="F81" i="14" s="1"/>
  <c r="E83" i="14"/>
  <c r="F83" i="14" s="1"/>
  <c r="E85" i="14"/>
  <c r="F85" i="14" s="1"/>
  <c r="E87" i="14"/>
  <c r="F87" i="14" s="1"/>
  <c r="E91" i="14"/>
  <c r="F91" i="14" s="1"/>
  <c r="E93" i="14"/>
  <c r="F93" i="14" s="1"/>
  <c r="E95" i="14"/>
  <c r="F95" i="14" s="1"/>
  <c r="E97" i="14"/>
  <c r="F97" i="14" s="1"/>
  <c r="E99" i="14"/>
  <c r="F99" i="14" s="1"/>
  <c r="E101" i="14"/>
  <c r="F101" i="14" s="1"/>
  <c r="E103" i="14"/>
  <c r="F103" i="14" s="1"/>
  <c r="E105" i="14"/>
  <c r="F105" i="14" s="1"/>
  <c r="E107" i="14"/>
  <c r="F107" i="14" s="1"/>
  <c r="E109" i="14"/>
  <c r="F109" i="14" s="1"/>
  <c r="E111" i="14"/>
  <c r="F111" i="14" s="1"/>
  <c r="E113" i="14"/>
  <c r="F113" i="14" s="1"/>
  <c r="E115" i="14"/>
  <c r="E117" i="14"/>
  <c r="F117" i="14" s="1"/>
  <c r="E119" i="14"/>
  <c r="F119" i="14" s="1"/>
  <c r="E121" i="14"/>
  <c r="F121" i="14" s="1"/>
  <c r="E123" i="14"/>
  <c r="F123" i="14" s="1"/>
  <c r="E125" i="14"/>
  <c r="F125" i="14" s="1"/>
  <c r="E127" i="14"/>
  <c r="F127" i="14" s="1"/>
  <c r="E129" i="14"/>
  <c r="F129" i="14" s="1"/>
  <c r="E131" i="14"/>
  <c r="F131" i="14" s="1"/>
  <c r="E133" i="14"/>
  <c r="F133" i="14" s="1"/>
  <c r="E135" i="14"/>
  <c r="F135" i="14" s="1"/>
  <c r="E137" i="14"/>
  <c r="F137" i="14" s="1"/>
  <c r="E139" i="14"/>
  <c r="F139" i="14" s="1"/>
  <c r="E141" i="14"/>
  <c r="F141" i="14" s="1"/>
  <c r="E143" i="14"/>
  <c r="F143" i="14" s="1"/>
  <c r="E145" i="14"/>
  <c r="F145" i="14" s="1"/>
  <c r="E147" i="14"/>
  <c r="F147" i="14" s="1"/>
  <c r="E149" i="14"/>
  <c r="F149" i="14" s="1"/>
  <c r="E151" i="14"/>
  <c r="F151" i="14" s="1"/>
  <c r="E153" i="14"/>
  <c r="F153" i="14" s="1"/>
  <c r="E155" i="14"/>
  <c r="F155" i="14" s="1"/>
  <c r="E157" i="14"/>
  <c r="F157" i="14" s="1"/>
  <c r="E159" i="14"/>
  <c r="F159" i="14" s="1"/>
  <c r="E161" i="14"/>
  <c r="F161" i="14" s="1"/>
  <c r="E163" i="14"/>
  <c r="F163" i="14" s="1"/>
  <c r="E165" i="14"/>
  <c r="F165" i="14" s="1"/>
  <c r="E167" i="14"/>
  <c r="F167" i="14" s="1"/>
  <c r="E169" i="14"/>
  <c r="F169" i="14" s="1"/>
  <c r="E171" i="14"/>
  <c r="F171" i="14" s="1"/>
  <c r="E173" i="14"/>
  <c r="F173" i="14" s="1"/>
  <c r="E175" i="14"/>
  <c r="F175" i="14" s="1"/>
  <c r="E177" i="14"/>
  <c r="F177" i="14" s="1"/>
  <c r="E179" i="14"/>
  <c r="F179" i="14" s="1"/>
  <c r="E181" i="14"/>
  <c r="F181" i="14" s="1"/>
  <c r="E183" i="14"/>
  <c r="F183" i="14" s="1"/>
  <c r="E185" i="14"/>
  <c r="F185" i="14" s="1"/>
  <c r="E187" i="14"/>
  <c r="F187" i="14" s="1"/>
  <c r="E189" i="14"/>
  <c r="F189" i="14" s="1"/>
  <c r="E191" i="14"/>
  <c r="F191" i="14" s="1"/>
  <c r="E193" i="14"/>
  <c r="F193" i="14" s="1"/>
  <c r="E195" i="14"/>
  <c r="F195" i="14" s="1"/>
  <c r="E197" i="14"/>
  <c r="F197" i="14" s="1"/>
  <c r="E199" i="14"/>
  <c r="F199" i="14" s="1"/>
  <c r="E201" i="14"/>
  <c r="F201" i="14" s="1"/>
  <c r="E203" i="14"/>
  <c r="F203" i="14" s="1"/>
  <c r="E205" i="14"/>
  <c r="F205" i="14" s="1"/>
  <c r="E207" i="14"/>
  <c r="F207" i="14" s="1"/>
  <c r="E209" i="14"/>
  <c r="F209" i="14" s="1"/>
  <c r="E211" i="14"/>
  <c r="E213" i="14"/>
  <c r="F213" i="14" s="1"/>
  <c r="E215" i="14"/>
  <c r="F215" i="14" s="1"/>
  <c r="E217" i="14"/>
  <c r="F217" i="14" s="1"/>
  <c r="E219" i="14"/>
  <c r="F219" i="14" s="1"/>
  <c r="E221" i="14"/>
  <c r="F221" i="14" s="1"/>
  <c r="E223" i="14"/>
  <c r="F223" i="14" s="1"/>
  <c r="E225" i="14"/>
  <c r="F225" i="14" s="1"/>
  <c r="E227" i="14"/>
  <c r="F227" i="14" s="1"/>
  <c r="E229" i="14"/>
  <c r="F229" i="14" s="1"/>
  <c r="E231" i="14"/>
  <c r="F231" i="14" s="1"/>
  <c r="E233" i="14"/>
  <c r="F233" i="14" s="1"/>
  <c r="E235" i="14"/>
  <c r="F235" i="14" s="1"/>
  <c r="E237" i="14"/>
  <c r="F237" i="14" s="1"/>
  <c r="E239" i="14"/>
  <c r="F239" i="14" s="1"/>
  <c r="E241" i="14"/>
  <c r="F241" i="14" s="1"/>
  <c r="E245" i="14"/>
  <c r="F245" i="14" s="1"/>
  <c r="E247" i="14"/>
  <c r="F247" i="14" s="1"/>
  <c r="E249" i="14"/>
  <c r="F249" i="14" s="1"/>
  <c r="E251" i="14"/>
  <c r="F251" i="14" s="1"/>
  <c r="E253" i="14"/>
  <c r="F253" i="14" s="1"/>
  <c r="E255" i="14"/>
  <c r="F255" i="14" s="1"/>
  <c r="E257" i="14"/>
  <c r="F257" i="14" s="1"/>
  <c r="E259" i="14"/>
  <c r="F259" i="14" s="1"/>
  <c r="E261" i="14"/>
  <c r="F261" i="14" s="1"/>
  <c r="E263" i="14"/>
  <c r="F263" i="14" s="1"/>
  <c r="E265" i="14"/>
  <c r="F265" i="14" s="1"/>
  <c r="E267" i="14"/>
  <c r="F267" i="14" s="1"/>
  <c r="E269" i="14"/>
  <c r="F269" i="14" s="1"/>
  <c r="E271" i="14"/>
  <c r="F271" i="14" s="1"/>
  <c r="E273" i="14"/>
  <c r="F273" i="14" s="1"/>
  <c r="E275" i="14"/>
  <c r="F275" i="14" s="1"/>
  <c r="E277" i="14"/>
  <c r="F277" i="14" s="1"/>
  <c r="E279" i="14"/>
  <c r="F279" i="14" s="1"/>
  <c r="E281" i="14"/>
  <c r="F281" i="14" s="1"/>
  <c r="E283" i="14"/>
  <c r="E285" i="14"/>
  <c r="F285" i="14" s="1"/>
  <c r="E287" i="14"/>
  <c r="F287" i="14" s="1"/>
  <c r="E289" i="14"/>
  <c r="F289" i="14" s="1"/>
  <c r="E291" i="14"/>
  <c r="F291" i="14" s="1"/>
  <c r="E293" i="14"/>
  <c r="F293" i="14" s="1"/>
  <c r="E295" i="14"/>
  <c r="F295" i="14" s="1"/>
  <c r="E297" i="14"/>
  <c r="F297" i="14" s="1"/>
  <c r="E299" i="14"/>
  <c r="F299" i="14" s="1"/>
  <c r="E301" i="14"/>
  <c r="F301" i="14" s="1"/>
  <c r="E303" i="14"/>
  <c r="F303" i="14" s="1"/>
  <c r="E305" i="14"/>
  <c r="F305" i="14" s="1"/>
  <c r="E307" i="14"/>
  <c r="F307" i="14" s="1"/>
  <c r="E309" i="14"/>
  <c r="F309" i="14" s="1"/>
  <c r="E311" i="14"/>
  <c r="F311" i="14" s="1"/>
  <c r="E313" i="14"/>
  <c r="F313" i="14" s="1"/>
  <c r="E315" i="14"/>
  <c r="F315" i="14" s="1"/>
  <c r="E317" i="14"/>
  <c r="F317" i="14" s="1"/>
  <c r="E319" i="14"/>
  <c r="F319" i="14" s="1"/>
  <c r="E321" i="14"/>
  <c r="F321" i="14" s="1"/>
  <c r="E323" i="14"/>
  <c r="F323" i="14" s="1"/>
  <c r="E325" i="14"/>
  <c r="F325" i="14" s="1"/>
  <c r="E327" i="14"/>
  <c r="F327" i="14" s="1"/>
  <c r="E329" i="14"/>
  <c r="F329" i="14" s="1"/>
  <c r="E331" i="14"/>
  <c r="F331" i="14" s="1"/>
  <c r="E333" i="14"/>
  <c r="F333" i="14" s="1"/>
  <c r="E335" i="14"/>
  <c r="F335" i="14" s="1"/>
  <c r="E337" i="14"/>
  <c r="F337" i="14" s="1"/>
  <c r="E339" i="14"/>
  <c r="F339" i="14" s="1"/>
  <c r="E341" i="14"/>
  <c r="F341" i="14" s="1"/>
  <c r="E343" i="14"/>
  <c r="F343" i="14" s="1"/>
  <c r="E345" i="14"/>
  <c r="F345" i="14" s="1"/>
  <c r="E347" i="14"/>
  <c r="F347" i="14" s="1"/>
  <c r="E349" i="14"/>
  <c r="F349" i="14" s="1"/>
  <c r="E351" i="14"/>
  <c r="F351" i="14" s="1"/>
  <c r="E353" i="14"/>
  <c r="F353" i="14" s="1"/>
  <c r="E355" i="14"/>
  <c r="F355" i="14" s="1"/>
  <c r="E357" i="14"/>
  <c r="F357" i="14" s="1"/>
  <c r="E359" i="14"/>
  <c r="F359" i="14" s="1"/>
  <c r="E361" i="14"/>
  <c r="F361" i="14" s="1"/>
  <c r="E363" i="14"/>
  <c r="F363" i="14" s="1"/>
  <c r="E365" i="14"/>
  <c r="F365" i="14" s="1"/>
  <c r="E367" i="14"/>
  <c r="F367" i="14" s="1"/>
  <c r="E369" i="14"/>
  <c r="F369" i="14" s="1"/>
  <c r="E371" i="14"/>
  <c r="F371" i="14" s="1"/>
  <c r="E373" i="14"/>
  <c r="F373" i="14" s="1"/>
  <c r="E375" i="14"/>
  <c r="F375" i="14" s="1"/>
  <c r="E377" i="14"/>
  <c r="F377" i="14" s="1"/>
  <c r="E379" i="14"/>
  <c r="F379" i="14" s="1"/>
  <c r="E383" i="14"/>
  <c r="F383" i="14" s="1"/>
  <c r="E385" i="14"/>
  <c r="F385" i="14" s="1"/>
  <c r="E387" i="14"/>
  <c r="F387" i="14" s="1"/>
  <c r="E389" i="14"/>
  <c r="F389" i="14" s="1"/>
  <c r="E391" i="14"/>
  <c r="F391" i="14" s="1"/>
  <c r="E393" i="14"/>
  <c r="F393" i="14" s="1"/>
  <c r="E395" i="14"/>
  <c r="F395" i="14" s="1"/>
  <c r="E397" i="14"/>
  <c r="F397" i="14" s="1"/>
  <c r="E399" i="14"/>
  <c r="F399" i="14" s="1"/>
  <c r="E401" i="14"/>
  <c r="F401" i="14" s="1"/>
  <c r="E403" i="14"/>
  <c r="F403" i="14" s="1"/>
  <c r="E405" i="14"/>
  <c r="F405" i="14" s="1"/>
  <c r="E407" i="14"/>
  <c r="F407" i="14" s="1"/>
  <c r="E409" i="14"/>
  <c r="F409" i="14" s="1"/>
  <c r="E411" i="14"/>
  <c r="F411" i="14" s="1"/>
  <c r="E413" i="14"/>
  <c r="F413" i="14" s="1"/>
  <c r="E415" i="14"/>
  <c r="F415" i="14" s="1"/>
  <c r="E417" i="14"/>
  <c r="F417" i="14" s="1"/>
  <c r="E419" i="14"/>
  <c r="F419" i="14" s="1"/>
  <c r="E421" i="14"/>
  <c r="F421" i="14" s="1"/>
  <c r="E423" i="14"/>
  <c r="F423" i="14" s="1"/>
  <c r="E425" i="14"/>
  <c r="F425" i="14" s="1"/>
  <c r="E427" i="14"/>
  <c r="F427" i="14" s="1"/>
  <c r="E429" i="14"/>
  <c r="F429" i="14" s="1"/>
  <c r="E431" i="14"/>
  <c r="F431" i="14" s="1"/>
  <c r="E433" i="14"/>
  <c r="F433" i="14" s="1"/>
  <c r="E435" i="14"/>
  <c r="F435" i="14" s="1"/>
  <c r="E437" i="14"/>
  <c r="F437" i="14" s="1"/>
  <c r="E439" i="14"/>
  <c r="F439" i="14" s="1"/>
  <c r="E441" i="14"/>
  <c r="F441" i="14" s="1"/>
  <c r="E443" i="14"/>
  <c r="F443" i="14" s="1"/>
  <c r="E445" i="14"/>
  <c r="F445" i="14" s="1"/>
  <c r="E447" i="14"/>
  <c r="F447" i="14" s="1"/>
  <c r="E449" i="14"/>
  <c r="F449" i="14" s="1"/>
  <c r="E451" i="14"/>
  <c r="F451" i="14" s="1"/>
  <c r="E453" i="14"/>
  <c r="F453" i="14" s="1"/>
  <c r="E455" i="14"/>
  <c r="F455" i="14" s="1"/>
  <c r="E457" i="14"/>
  <c r="F457" i="14" s="1"/>
  <c r="E459" i="14"/>
  <c r="F459" i="14" s="1"/>
  <c r="E461" i="14"/>
  <c r="F461" i="14" s="1"/>
  <c r="E463" i="14"/>
  <c r="F463" i="14" s="1"/>
  <c r="E465" i="14"/>
  <c r="F465" i="14" s="1"/>
  <c r="E467" i="14"/>
  <c r="F467" i="14" s="1"/>
  <c r="E469" i="14"/>
  <c r="F469" i="14" s="1"/>
  <c r="E471" i="14"/>
  <c r="F471" i="14" s="1"/>
  <c r="E473" i="14"/>
  <c r="F473" i="14" s="1"/>
  <c r="E475" i="14"/>
  <c r="F475" i="14" s="1"/>
  <c r="E477" i="14"/>
  <c r="F477" i="14" s="1"/>
  <c r="E479" i="14"/>
  <c r="F479" i="14" s="1"/>
  <c r="E481" i="14"/>
  <c r="F481" i="14" s="1"/>
  <c r="E483" i="14"/>
  <c r="F483" i="14" s="1"/>
  <c r="E485" i="14"/>
  <c r="F485" i="14" s="1"/>
  <c r="E487" i="14"/>
  <c r="F487" i="14" s="1"/>
  <c r="E489" i="14"/>
  <c r="F489" i="14" s="1"/>
  <c r="E491" i="14"/>
  <c r="F491" i="14" s="1"/>
  <c r="E493" i="14"/>
  <c r="F493" i="14" s="1"/>
  <c r="E495" i="14"/>
  <c r="F495" i="14" s="1"/>
  <c r="E497" i="14"/>
  <c r="F497" i="14" s="1"/>
  <c r="E499" i="14"/>
  <c r="F499" i="14" s="1"/>
  <c r="E501" i="14"/>
  <c r="F501" i="14" s="1"/>
  <c r="E503" i="14"/>
  <c r="F503" i="14" s="1"/>
  <c r="E505" i="14"/>
  <c r="F505" i="14" s="1"/>
  <c r="E507" i="14"/>
  <c r="F507" i="14" s="1"/>
  <c r="E509" i="14"/>
  <c r="F509" i="14" s="1"/>
  <c r="E511" i="14"/>
  <c r="F511" i="14" s="1"/>
  <c r="E513" i="14"/>
  <c r="F513" i="14" s="1"/>
  <c r="E515" i="14"/>
  <c r="F515" i="14" s="1"/>
  <c r="E517" i="14"/>
  <c r="F517" i="14" s="1"/>
  <c r="E519" i="14"/>
  <c r="F519" i="14" s="1"/>
  <c r="E521" i="14"/>
  <c r="F521" i="14" s="1"/>
  <c r="E523" i="14"/>
  <c r="F523" i="14" s="1"/>
  <c r="E525" i="14"/>
  <c r="F525" i="14" s="1"/>
  <c r="E527" i="14"/>
  <c r="F527" i="14" s="1"/>
  <c r="E529" i="14"/>
  <c r="F529" i="14" s="1"/>
  <c r="E531" i="14"/>
  <c r="F531" i="14" s="1"/>
  <c r="E533" i="14"/>
  <c r="F533" i="14" s="1"/>
  <c r="E535" i="14"/>
  <c r="F535" i="14" s="1"/>
  <c r="E537" i="14"/>
  <c r="F537" i="14" s="1"/>
  <c r="E539" i="14"/>
  <c r="F539" i="14" s="1"/>
  <c r="E541" i="14"/>
  <c r="F541" i="14" s="1"/>
  <c r="E543" i="14"/>
  <c r="F543" i="14" s="1"/>
  <c r="E545" i="14"/>
  <c r="F545" i="14" s="1"/>
  <c r="E547" i="14"/>
  <c r="F547" i="14" s="1"/>
  <c r="E549" i="14"/>
  <c r="F549" i="14" s="1"/>
  <c r="E551" i="14"/>
  <c r="F551" i="14" s="1"/>
  <c r="E553" i="14"/>
  <c r="F553" i="14" s="1"/>
  <c r="E555" i="14"/>
  <c r="F555" i="14" s="1"/>
  <c r="E557" i="14"/>
  <c r="E559" i="14"/>
  <c r="F559" i="14" s="1"/>
  <c r="E561" i="14"/>
  <c r="F561" i="14" s="1"/>
  <c r="E563" i="14"/>
  <c r="F563" i="14" s="1"/>
  <c r="E565" i="14"/>
  <c r="F565" i="14" s="1"/>
  <c r="E567" i="14"/>
  <c r="F567" i="14" s="1"/>
  <c r="E569" i="14"/>
  <c r="F569" i="14" s="1"/>
  <c r="E571" i="14"/>
  <c r="F571" i="14" s="1"/>
  <c r="E573" i="14"/>
  <c r="F573" i="14" s="1"/>
  <c r="E575" i="14"/>
  <c r="F575" i="14" s="1"/>
  <c r="E577" i="14"/>
  <c r="F577" i="14" s="1"/>
  <c r="E579" i="14"/>
  <c r="F579" i="14" s="1"/>
  <c r="E581" i="14"/>
  <c r="F581" i="14" s="1"/>
  <c r="E583" i="14"/>
  <c r="F583" i="14" s="1"/>
  <c r="E585" i="14"/>
  <c r="F585" i="14" s="1"/>
  <c r="E589" i="14"/>
  <c r="F589" i="14" s="1"/>
  <c r="E591" i="14"/>
  <c r="F591" i="14" s="1"/>
  <c r="E593" i="14"/>
  <c r="F593" i="14" s="1"/>
  <c r="E595" i="14"/>
  <c r="F595" i="14" s="1"/>
  <c r="E597" i="14"/>
  <c r="F597" i="14" s="1"/>
  <c r="E599" i="14"/>
  <c r="F599" i="14" s="1"/>
  <c r="E601" i="14"/>
  <c r="F601" i="14" s="1"/>
  <c r="E603" i="14"/>
  <c r="F603" i="14" s="1"/>
  <c r="E605" i="14"/>
  <c r="F605" i="14" s="1"/>
  <c r="E607" i="14"/>
  <c r="F607" i="14" s="1"/>
  <c r="E609" i="14"/>
  <c r="F609" i="14" s="1"/>
  <c r="E611" i="14"/>
  <c r="F611" i="14" s="1"/>
  <c r="E613" i="14"/>
  <c r="F613" i="14" s="1"/>
  <c r="E615" i="14"/>
  <c r="F615" i="14" s="1"/>
  <c r="E617" i="14"/>
  <c r="F617" i="14" s="1"/>
  <c r="E619" i="14"/>
  <c r="F619" i="14" s="1"/>
  <c r="E621" i="14"/>
  <c r="F621" i="14" s="1"/>
  <c r="E623" i="14"/>
  <c r="F623" i="14" s="1"/>
  <c r="E625" i="14"/>
  <c r="F625" i="14" s="1"/>
  <c r="E627" i="14"/>
  <c r="F627" i="14" s="1"/>
  <c r="E629" i="14"/>
  <c r="F629" i="14" s="1"/>
  <c r="E631" i="14"/>
  <c r="F631" i="14" s="1"/>
  <c r="E633" i="14"/>
  <c r="F633" i="14" s="1"/>
  <c r="E635" i="14"/>
  <c r="F635" i="14" s="1"/>
  <c r="E637" i="14"/>
  <c r="F637" i="14" s="1"/>
  <c r="E639" i="14"/>
  <c r="F639" i="14" s="1"/>
  <c r="E641" i="14"/>
  <c r="F641" i="14" s="1"/>
  <c r="E643" i="14"/>
  <c r="F643" i="14" s="1"/>
  <c r="E645" i="14"/>
  <c r="F645" i="14" s="1"/>
  <c r="E647" i="14"/>
  <c r="F647" i="14" s="1"/>
  <c r="E649" i="14"/>
  <c r="F649" i="14" s="1"/>
  <c r="E651" i="14"/>
  <c r="F651" i="14" s="1"/>
  <c r="E653" i="14"/>
  <c r="F653" i="14" s="1"/>
  <c r="E655" i="14"/>
  <c r="F655" i="14" s="1"/>
  <c r="E657" i="14"/>
  <c r="F657" i="14" s="1"/>
  <c r="E659" i="14"/>
  <c r="F659" i="14" s="1"/>
  <c r="E661" i="14"/>
  <c r="F661" i="14" s="1"/>
  <c r="E663" i="14"/>
  <c r="F663" i="14" s="1"/>
  <c r="E665" i="14"/>
  <c r="F665" i="14" s="1"/>
  <c r="E667" i="14"/>
  <c r="F667" i="14" s="1"/>
  <c r="E669" i="14"/>
  <c r="F669" i="14" s="1"/>
  <c r="E671" i="14"/>
  <c r="F671" i="14" s="1"/>
  <c r="E673" i="14"/>
  <c r="F673" i="14" s="1"/>
  <c r="E675" i="14"/>
  <c r="F675" i="14" s="1"/>
  <c r="E677" i="14"/>
  <c r="F677" i="14" s="1"/>
  <c r="E679" i="14"/>
  <c r="F679" i="14" s="1"/>
  <c r="E681" i="14"/>
  <c r="F681" i="14" s="1"/>
  <c r="E683" i="14"/>
  <c r="F683" i="14" s="1"/>
  <c r="E685" i="14"/>
  <c r="F685" i="14" s="1"/>
  <c r="E687" i="14"/>
  <c r="F687" i="14" s="1"/>
  <c r="E689" i="14"/>
  <c r="F689" i="14" s="1"/>
  <c r="E691" i="14"/>
  <c r="F691" i="14" s="1"/>
  <c r="E693" i="14"/>
  <c r="F693" i="14" s="1"/>
  <c r="E695" i="14"/>
  <c r="F695" i="14" s="1"/>
  <c r="E697" i="14"/>
  <c r="F697" i="14" s="1"/>
  <c r="E699" i="14"/>
  <c r="F699" i="14" s="1"/>
  <c r="E701" i="14"/>
  <c r="F701" i="14" s="1"/>
  <c r="E703" i="14"/>
  <c r="F703" i="14" s="1"/>
  <c r="E705" i="14"/>
  <c r="F705" i="14" s="1"/>
  <c r="E707" i="14"/>
  <c r="F707" i="14" s="1"/>
  <c r="E709" i="14"/>
  <c r="F709" i="14" s="1"/>
  <c r="E711" i="14"/>
  <c r="F711" i="14" s="1"/>
  <c r="E713" i="14"/>
  <c r="F713" i="14" s="1"/>
  <c r="E715" i="14"/>
  <c r="F715" i="14" s="1"/>
  <c r="E717" i="14"/>
  <c r="F717" i="14" s="1"/>
  <c r="E719" i="14"/>
  <c r="F719" i="14" s="1"/>
  <c r="E721" i="14"/>
  <c r="F721" i="14" s="1"/>
  <c r="E723" i="14"/>
  <c r="F723" i="14" s="1"/>
  <c r="E725" i="14"/>
  <c r="F725" i="14" s="1"/>
  <c r="E727" i="14"/>
  <c r="F727" i="14" s="1"/>
  <c r="E729" i="14"/>
  <c r="F729" i="14" s="1"/>
  <c r="E733" i="14"/>
  <c r="F733" i="14" s="1"/>
  <c r="E735" i="14"/>
  <c r="F735" i="14" s="1"/>
  <c r="E737" i="14"/>
  <c r="F737" i="14" s="1"/>
  <c r="E739" i="14"/>
  <c r="F739" i="14" s="1"/>
  <c r="E741" i="14"/>
  <c r="F741" i="14" s="1"/>
  <c r="E743" i="14"/>
  <c r="F743" i="14" s="1"/>
  <c r="E745" i="14"/>
  <c r="F745" i="14" s="1"/>
  <c r="E747" i="14"/>
  <c r="F747" i="14" s="1"/>
  <c r="E749" i="14"/>
  <c r="F749" i="14" s="1"/>
  <c r="E751" i="14"/>
  <c r="F751" i="14" s="1"/>
  <c r="E753" i="14"/>
  <c r="F753" i="14" s="1"/>
  <c r="E755" i="14"/>
  <c r="F755" i="14" s="1"/>
  <c r="E757" i="14"/>
  <c r="F757" i="14" s="1"/>
  <c r="E759" i="14"/>
  <c r="F759" i="14" s="1"/>
  <c r="E761" i="14"/>
  <c r="F761" i="14" s="1"/>
  <c r="E763" i="14"/>
  <c r="F763" i="14" s="1"/>
  <c r="E765" i="14"/>
  <c r="F765" i="14" s="1"/>
  <c r="E767" i="14"/>
  <c r="F767" i="14" s="1"/>
  <c r="E769" i="14"/>
  <c r="F769" i="14" s="1"/>
  <c r="E771" i="14"/>
  <c r="F771" i="14" s="1"/>
  <c r="E773" i="14"/>
  <c r="F773" i="14" s="1"/>
  <c r="E775" i="14"/>
  <c r="F775" i="14" s="1"/>
  <c r="E777" i="14"/>
  <c r="F777" i="14" s="1"/>
  <c r="E779" i="14"/>
  <c r="F779" i="14" s="1"/>
  <c r="E781" i="14"/>
  <c r="F781" i="14" s="1"/>
  <c r="E783" i="14"/>
  <c r="F783" i="14" s="1"/>
  <c r="E785" i="14"/>
  <c r="F785" i="14" s="1"/>
  <c r="E787" i="14"/>
  <c r="F787" i="14" s="1"/>
  <c r="E789" i="14"/>
  <c r="F789" i="14" s="1"/>
  <c r="E791" i="14"/>
  <c r="F791" i="14" s="1"/>
  <c r="E793" i="14"/>
  <c r="F793" i="14" s="1"/>
  <c r="Z8" i="14"/>
  <c r="M29" i="15"/>
  <c r="P76" i="11"/>
  <c r="X23" i="11"/>
  <c r="I21" i="11"/>
  <c r="N3" i="11"/>
  <c r="O3" i="11" s="1"/>
  <c r="Q3" i="11"/>
  <c r="N4" i="11"/>
  <c r="O4" i="11" s="1"/>
  <c r="P4" i="11"/>
  <c r="N5" i="11"/>
  <c r="O5" i="11" s="1"/>
  <c r="P5" i="11"/>
  <c r="N6" i="11"/>
  <c r="O6" i="11" s="1"/>
  <c r="P6" i="11"/>
  <c r="N7" i="11"/>
  <c r="O7" i="11" s="1"/>
  <c r="P7" i="11"/>
  <c r="N8" i="11"/>
  <c r="O8" i="11" s="1"/>
  <c r="P8" i="11"/>
  <c r="N9" i="11"/>
  <c r="O9" i="11" s="1"/>
  <c r="P9" i="11"/>
  <c r="N10" i="11"/>
  <c r="O10" i="11" s="1"/>
  <c r="P10" i="11"/>
  <c r="I5" i="11"/>
  <c r="N11" i="11"/>
  <c r="O11" i="11" s="1"/>
  <c r="P11" i="11"/>
  <c r="N12" i="11"/>
  <c r="O12" i="11" s="1"/>
  <c r="P12" i="11"/>
  <c r="N13" i="11"/>
  <c r="O13" i="11" s="1"/>
  <c r="P13" i="11"/>
  <c r="N14" i="11"/>
  <c r="O14" i="11" s="1"/>
  <c r="P14" i="11"/>
  <c r="N15" i="11"/>
  <c r="O15" i="11" s="1"/>
  <c r="P15" i="11"/>
  <c r="N16" i="11"/>
  <c r="O16" i="11" s="1"/>
  <c r="P16" i="11"/>
  <c r="N17" i="11"/>
  <c r="O17" i="11" s="1"/>
  <c r="P17" i="11"/>
  <c r="N18" i="11"/>
  <c r="O18" i="11" s="1"/>
  <c r="P18" i="11"/>
  <c r="N19" i="11"/>
  <c r="O19" i="11" s="1"/>
  <c r="P19" i="11"/>
  <c r="N20" i="11"/>
  <c r="O20" i="11" s="1"/>
  <c r="P20" i="11"/>
  <c r="N21" i="11"/>
  <c r="O21" i="11" s="1"/>
  <c r="P21" i="11"/>
  <c r="N22" i="11"/>
  <c r="O22" i="11" s="1"/>
  <c r="P22" i="11"/>
  <c r="N23" i="11"/>
  <c r="O23" i="11" s="1"/>
  <c r="P23" i="11"/>
  <c r="N24" i="11"/>
  <c r="O24" i="11" s="1"/>
  <c r="P24" i="11"/>
  <c r="N25" i="11"/>
  <c r="O25" i="11" s="1"/>
  <c r="P25" i="11"/>
  <c r="N26" i="11"/>
  <c r="O26" i="11" s="1"/>
  <c r="P26" i="11"/>
  <c r="P53" i="14" l="1" a="1"/>
  <c r="P4" i="14" a="1"/>
  <c r="L42" i="17"/>
  <c r="N42" i="17" s="1"/>
  <c r="J41" i="17"/>
  <c r="S11" i="17"/>
  <c r="O38" i="17"/>
  <c r="M39" i="17"/>
  <c r="J42" i="17"/>
  <c r="S12" i="17"/>
  <c r="H14" i="17"/>
  <c r="Q13" i="17"/>
  <c r="L13" i="17"/>
  <c r="I13" i="17"/>
  <c r="K13" i="17" s="1"/>
  <c r="L43" i="17" s="1"/>
  <c r="G17" i="17"/>
  <c r="P16" i="17"/>
  <c r="P44" i="16"/>
  <c r="R43" i="16"/>
  <c r="I8" i="11"/>
  <c r="I9" i="11"/>
  <c r="H9" i="15"/>
  <c r="H14" i="15" s="1"/>
  <c r="Z58" i="11"/>
  <c r="S54" i="11"/>
  <c r="S56" i="11"/>
  <c r="S58" i="11"/>
  <c r="S60" i="11"/>
  <c r="S62" i="11"/>
  <c r="S64" i="11"/>
  <c r="S66" i="11"/>
  <c r="S68" i="11"/>
  <c r="S70" i="11"/>
  <c r="S72" i="11"/>
  <c r="S74" i="11"/>
  <c r="R65" i="11"/>
  <c r="R69" i="11"/>
  <c r="R73" i="11"/>
  <c r="H8" i="15"/>
  <c r="Z60" i="11"/>
  <c r="S53" i="11"/>
  <c r="S55" i="11"/>
  <c r="S57" i="11"/>
  <c r="S59" i="11"/>
  <c r="S61" i="11"/>
  <c r="S63" i="11"/>
  <c r="S65" i="11"/>
  <c r="S67" i="11"/>
  <c r="S69" i="11"/>
  <c r="S71" i="11"/>
  <c r="S73" i="11"/>
  <c r="S75" i="11"/>
  <c r="S52" i="11"/>
  <c r="U52" i="11" s="1"/>
  <c r="U53" i="11" s="1"/>
  <c r="R74" i="11"/>
  <c r="R67" i="11"/>
  <c r="R64" i="11"/>
  <c r="R58" i="11"/>
  <c r="R56" i="11"/>
  <c r="R70" i="11"/>
  <c r="R63" i="11"/>
  <c r="R61" i="11"/>
  <c r="R55" i="11"/>
  <c r="R53" i="11"/>
  <c r="Q4" i="1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R75" i="11"/>
  <c r="R72" i="11"/>
  <c r="R66" i="11"/>
  <c r="R59" i="11"/>
  <c r="R57" i="11"/>
  <c r="R71" i="11"/>
  <c r="R68" i="11"/>
  <c r="R62" i="11"/>
  <c r="R60" i="11"/>
  <c r="R54" i="11"/>
  <c r="R52" i="11"/>
  <c r="T52" i="11" s="1"/>
  <c r="E4" i="11"/>
  <c r="E36" i="11"/>
  <c r="E68" i="11"/>
  <c r="E100" i="11"/>
  <c r="E132" i="11"/>
  <c r="E164" i="11"/>
  <c r="E55" i="11"/>
  <c r="E119" i="11"/>
  <c r="E177" i="11"/>
  <c r="E209" i="11"/>
  <c r="E241" i="11"/>
  <c r="E267" i="11"/>
  <c r="E283" i="11"/>
  <c r="E299" i="11"/>
  <c r="E315" i="11"/>
  <c r="E331" i="11"/>
  <c r="E341" i="11"/>
  <c r="E349" i="11"/>
  <c r="E357" i="11"/>
  <c r="E365" i="11"/>
  <c r="E373" i="11"/>
  <c r="E381" i="11"/>
  <c r="E389" i="11"/>
  <c r="E397" i="11"/>
  <c r="E405" i="11"/>
  <c r="E413" i="11"/>
  <c r="E421" i="11"/>
  <c r="E13" i="11"/>
  <c r="E45" i="11"/>
  <c r="E77" i="11"/>
  <c r="E109" i="11"/>
  <c r="E141" i="11"/>
  <c r="E172" i="11"/>
  <c r="E188" i="11"/>
  <c r="E204" i="11"/>
  <c r="E220" i="11"/>
  <c r="E236" i="11"/>
  <c r="E252" i="11"/>
  <c r="E268" i="11"/>
  <c r="E284" i="11"/>
  <c r="E300" i="11"/>
  <c r="E316" i="11"/>
  <c r="E332" i="11"/>
  <c r="E348" i="11"/>
  <c r="E364" i="11"/>
  <c r="E380" i="11"/>
  <c r="E396" i="11"/>
  <c r="E412" i="11"/>
  <c r="E427" i="11"/>
  <c r="E435" i="11"/>
  <c r="E443" i="11"/>
  <c r="E451" i="11"/>
  <c r="E459" i="11"/>
  <c r="E467" i="11"/>
  <c r="E475" i="11"/>
  <c r="E483" i="11"/>
  <c r="E491" i="11"/>
  <c r="E499" i="11"/>
  <c r="E507" i="11"/>
  <c r="E515" i="11"/>
  <c r="E523" i="11"/>
  <c r="E531" i="11"/>
  <c r="E539" i="11"/>
  <c r="E547" i="11"/>
  <c r="E555" i="11"/>
  <c r="E563" i="11"/>
  <c r="E571" i="11"/>
  <c r="E579" i="11"/>
  <c r="E587" i="11"/>
  <c r="E595" i="11"/>
  <c r="E603" i="11"/>
  <c r="E611" i="11"/>
  <c r="E619" i="11"/>
  <c r="E627" i="11"/>
  <c r="E635" i="11"/>
  <c r="E643" i="11"/>
  <c r="E651" i="11"/>
  <c r="E659" i="11"/>
  <c r="E667" i="11"/>
  <c r="E675" i="11"/>
  <c r="E679" i="11"/>
  <c r="E683" i="11"/>
  <c r="E687" i="11"/>
  <c r="E691" i="11"/>
  <c r="E695" i="11"/>
  <c r="E699" i="11"/>
  <c r="E703" i="11"/>
  <c r="E707" i="11"/>
  <c r="E711" i="11"/>
  <c r="E715" i="11"/>
  <c r="E719" i="11"/>
  <c r="E723" i="11"/>
  <c r="E727" i="11"/>
  <c r="E731" i="11"/>
  <c r="E735" i="11"/>
  <c r="E739" i="11"/>
  <c r="E743" i="11"/>
  <c r="E747" i="11"/>
  <c r="E751" i="11"/>
  <c r="E755" i="11"/>
  <c r="E759" i="11"/>
  <c r="E763" i="11"/>
  <c r="E767" i="11"/>
  <c r="E771" i="11"/>
  <c r="E775" i="11"/>
  <c r="E779" i="11"/>
  <c r="E783" i="11"/>
  <c r="E787" i="11"/>
  <c r="E791" i="11"/>
  <c r="E9" i="11"/>
  <c r="E25" i="11"/>
  <c r="E41" i="11"/>
  <c r="E57" i="11"/>
  <c r="E73" i="11"/>
  <c r="E89" i="11"/>
  <c r="E105" i="11"/>
  <c r="E121" i="11"/>
  <c r="E137" i="11"/>
  <c r="E153" i="11"/>
  <c r="E169" i="11"/>
  <c r="E178" i="11"/>
  <c r="E186" i="11"/>
  <c r="E194" i="11"/>
  <c r="E202" i="11"/>
  <c r="E210" i="11"/>
  <c r="E218" i="11"/>
  <c r="E226" i="11"/>
  <c r="E234" i="11"/>
  <c r="E242" i="11"/>
  <c r="E250" i="11"/>
  <c r="E258" i="11"/>
  <c r="E266" i="11"/>
  <c r="E274" i="11"/>
  <c r="E282" i="11"/>
  <c r="E290" i="11"/>
  <c r="E298" i="11"/>
  <c r="E306" i="11"/>
  <c r="E314" i="11"/>
  <c r="E322" i="11"/>
  <c r="E330" i="11"/>
  <c r="E338" i="11"/>
  <c r="E346" i="11"/>
  <c r="E354" i="11"/>
  <c r="E362" i="11"/>
  <c r="E370" i="11"/>
  <c r="E386" i="11"/>
  <c r="E402" i="11"/>
  <c r="E418" i="11"/>
  <c r="E430" i="11"/>
  <c r="E438" i="11"/>
  <c r="E446" i="11"/>
  <c r="E454" i="11"/>
  <c r="E462" i="11"/>
  <c r="E470" i="11"/>
  <c r="E478" i="11"/>
  <c r="E486" i="11"/>
  <c r="E494" i="11"/>
  <c r="E502" i="11"/>
  <c r="E510" i="11"/>
  <c r="E518" i="11"/>
  <c r="E526" i="11"/>
  <c r="E534" i="11"/>
  <c r="E542" i="11"/>
  <c r="E550" i="11"/>
  <c r="E558" i="11"/>
  <c r="E566" i="11"/>
  <c r="E574" i="11"/>
  <c r="E582" i="11"/>
  <c r="E590" i="11"/>
  <c r="E598" i="11"/>
  <c r="E606" i="11"/>
  <c r="E614" i="11"/>
  <c r="E622" i="11"/>
  <c r="E630" i="11"/>
  <c r="E638" i="11"/>
  <c r="E646" i="11"/>
  <c r="E654" i="11"/>
  <c r="E662" i="11"/>
  <c r="E670" i="11"/>
  <c r="E678" i="11"/>
  <c r="E686" i="11"/>
  <c r="E694" i="11"/>
  <c r="E702" i="11"/>
  <c r="E710" i="11"/>
  <c r="E718" i="11"/>
  <c r="E726" i="11"/>
  <c r="E734" i="11"/>
  <c r="E742" i="11"/>
  <c r="E750" i="11"/>
  <c r="E758" i="11"/>
  <c r="E766" i="11"/>
  <c r="E774" i="11"/>
  <c r="E782" i="11"/>
  <c r="E790" i="11"/>
  <c r="E382" i="11"/>
  <c r="E398" i="11"/>
  <c r="E414" i="11"/>
  <c r="E428" i="11"/>
  <c r="E436" i="11"/>
  <c r="E444" i="11"/>
  <c r="E452" i="11"/>
  <c r="E460" i="11"/>
  <c r="E468" i="11"/>
  <c r="E476" i="11"/>
  <c r="E484" i="11"/>
  <c r="E492" i="11"/>
  <c r="E500" i="11"/>
  <c r="E508" i="11"/>
  <c r="E516" i="11"/>
  <c r="E524" i="11"/>
  <c r="E532" i="11"/>
  <c r="E540" i="11"/>
  <c r="E548" i="11"/>
  <c r="E556" i="11"/>
  <c r="E564" i="11"/>
  <c r="E572" i="11"/>
  <c r="E580" i="11"/>
  <c r="E588" i="11"/>
  <c r="E596" i="11"/>
  <c r="E604" i="11"/>
  <c r="E612" i="11"/>
  <c r="E620" i="11"/>
  <c r="E628" i="11"/>
  <c r="E636" i="11"/>
  <c r="E644" i="11"/>
  <c r="E652" i="11"/>
  <c r="E660" i="11"/>
  <c r="E668" i="11"/>
  <c r="E676" i="11"/>
  <c r="E684" i="11"/>
  <c r="E692" i="11"/>
  <c r="E700" i="11"/>
  <c r="E708" i="11"/>
  <c r="E716" i="11"/>
  <c r="E724" i="11"/>
  <c r="E732" i="11"/>
  <c r="E740" i="11"/>
  <c r="E748" i="11"/>
  <c r="E756" i="11"/>
  <c r="E764" i="11"/>
  <c r="E772" i="11"/>
  <c r="E780" i="11"/>
  <c r="E788" i="11"/>
  <c r="P27" i="11"/>
  <c r="N43" i="17" l="1"/>
  <c r="P5" i="14"/>
  <c r="P32" i="14"/>
  <c r="P28" i="14"/>
  <c r="P24" i="14"/>
  <c r="P20" i="14"/>
  <c r="P16" i="14"/>
  <c r="P12" i="14"/>
  <c r="P8" i="14"/>
  <c r="P4" i="14"/>
  <c r="P29" i="14"/>
  <c r="P25" i="14"/>
  <c r="P21" i="14"/>
  <c r="P17" i="14"/>
  <c r="P13" i="14"/>
  <c r="P9" i="14"/>
  <c r="P30" i="14"/>
  <c r="P26" i="14"/>
  <c r="P22" i="14"/>
  <c r="P18" i="14"/>
  <c r="P14" i="14"/>
  <c r="P10" i="14"/>
  <c r="P6" i="14"/>
  <c r="P31" i="14"/>
  <c r="P27" i="14"/>
  <c r="P23" i="14"/>
  <c r="P19" i="14"/>
  <c r="P15" i="14"/>
  <c r="P11" i="14"/>
  <c r="P7" i="14"/>
  <c r="P54" i="14"/>
  <c r="R54" i="14" s="1"/>
  <c r="P81" i="14"/>
  <c r="R81" i="14" s="1"/>
  <c r="P77" i="14"/>
  <c r="R77" i="14" s="1"/>
  <c r="P73" i="14"/>
  <c r="R73" i="14" s="1"/>
  <c r="P69" i="14"/>
  <c r="R69" i="14" s="1"/>
  <c r="P65" i="14"/>
  <c r="R65" i="14" s="1"/>
  <c r="P61" i="14"/>
  <c r="R61" i="14" s="1"/>
  <c r="P57" i="14"/>
  <c r="R57" i="14" s="1"/>
  <c r="P53" i="14"/>
  <c r="P78" i="14"/>
  <c r="R78" i="14" s="1"/>
  <c r="P74" i="14"/>
  <c r="R74" i="14" s="1"/>
  <c r="P70" i="14"/>
  <c r="R70" i="14" s="1"/>
  <c r="P66" i="14"/>
  <c r="R66" i="14" s="1"/>
  <c r="P62" i="14"/>
  <c r="R62" i="14" s="1"/>
  <c r="P58" i="14"/>
  <c r="R58" i="14" s="1"/>
  <c r="P79" i="14"/>
  <c r="R79" i="14" s="1"/>
  <c r="P75" i="14"/>
  <c r="R75" i="14" s="1"/>
  <c r="P71" i="14"/>
  <c r="R71" i="14" s="1"/>
  <c r="P67" i="14"/>
  <c r="R67" i="14" s="1"/>
  <c r="P63" i="14"/>
  <c r="R63" i="14" s="1"/>
  <c r="P59" i="14"/>
  <c r="R59" i="14" s="1"/>
  <c r="P55" i="14"/>
  <c r="R55" i="14" s="1"/>
  <c r="P80" i="14"/>
  <c r="R80" i="14" s="1"/>
  <c r="P76" i="14"/>
  <c r="R76" i="14" s="1"/>
  <c r="P72" i="14"/>
  <c r="R72" i="14" s="1"/>
  <c r="P68" i="14"/>
  <c r="R68" i="14" s="1"/>
  <c r="P64" i="14"/>
  <c r="R64" i="14" s="1"/>
  <c r="P60" i="14"/>
  <c r="R60" i="14" s="1"/>
  <c r="P56" i="14"/>
  <c r="R56" i="14" s="1"/>
  <c r="G18" i="17"/>
  <c r="P17" i="17"/>
  <c r="O39" i="17"/>
  <c r="M40" i="17"/>
  <c r="M13" i="17"/>
  <c r="H15" i="17"/>
  <c r="Q14" i="17"/>
  <c r="L14" i="17"/>
  <c r="M14" i="17" s="1"/>
  <c r="I14" i="17"/>
  <c r="K14" i="17" s="1"/>
  <c r="L44" i="17" s="1"/>
  <c r="N44" i="17"/>
  <c r="P45" i="16"/>
  <c r="R44" i="16"/>
  <c r="P82" i="14"/>
  <c r="R53" i="14"/>
  <c r="P33" i="14"/>
  <c r="E8" i="11"/>
  <c r="E16" i="11"/>
  <c r="E24" i="11"/>
  <c r="E32" i="11"/>
  <c r="E40" i="11"/>
  <c r="E48" i="11"/>
  <c r="E56" i="11"/>
  <c r="E64" i="11"/>
  <c r="E72" i="11"/>
  <c r="E80" i="11"/>
  <c r="E88" i="11"/>
  <c r="E96" i="11"/>
  <c r="E104" i="11"/>
  <c r="E112" i="11"/>
  <c r="E120" i="11"/>
  <c r="E128" i="11"/>
  <c r="E136" i="11"/>
  <c r="E144" i="11"/>
  <c r="E152" i="11"/>
  <c r="E160" i="11"/>
  <c r="E168" i="11"/>
  <c r="E15" i="11"/>
  <c r="E31" i="11"/>
  <c r="E47" i="11"/>
  <c r="E63" i="11"/>
  <c r="E79" i="11"/>
  <c r="E95" i="11"/>
  <c r="E111" i="11"/>
  <c r="E127" i="11"/>
  <c r="E143" i="11"/>
  <c r="E159" i="11"/>
  <c r="E173" i="11"/>
  <c r="E181" i="11"/>
  <c r="E189" i="11"/>
  <c r="E197" i="11"/>
  <c r="E205" i="11"/>
  <c r="E213" i="11"/>
  <c r="E221" i="11"/>
  <c r="E229" i="11"/>
  <c r="E237" i="11"/>
  <c r="E245" i="11"/>
  <c r="E253" i="11"/>
  <c r="E261" i="11"/>
  <c r="E265" i="11"/>
  <c r="E269" i="11"/>
  <c r="E273" i="11"/>
  <c r="E277" i="11"/>
  <c r="E281" i="11"/>
  <c r="E285" i="11"/>
  <c r="E289" i="11"/>
  <c r="E293" i="11"/>
  <c r="E297" i="11"/>
  <c r="E301" i="11"/>
  <c r="E305" i="11"/>
  <c r="E309" i="11"/>
  <c r="E313" i="11"/>
  <c r="E317" i="11"/>
  <c r="E321" i="11"/>
  <c r="E325" i="11"/>
  <c r="E329" i="11"/>
  <c r="E333" i="11"/>
  <c r="E12" i="11"/>
  <c r="E28" i="11"/>
  <c r="E44" i="11"/>
  <c r="E60" i="11"/>
  <c r="E76" i="11"/>
  <c r="E92" i="11"/>
  <c r="E108" i="11"/>
  <c r="E124" i="11"/>
  <c r="E140" i="11"/>
  <c r="E156" i="11"/>
  <c r="E7" i="11"/>
  <c r="E39" i="11"/>
  <c r="E71" i="11"/>
  <c r="E103" i="11"/>
  <c r="E135" i="11"/>
  <c r="E167" i="11"/>
  <c r="E185" i="11"/>
  <c r="E201" i="11"/>
  <c r="E217" i="11"/>
  <c r="E233" i="11"/>
  <c r="E249" i="11"/>
  <c r="E263" i="11"/>
  <c r="E271" i="11"/>
  <c r="E279" i="11"/>
  <c r="E287" i="11"/>
  <c r="E295" i="11"/>
  <c r="E303" i="11"/>
  <c r="E311" i="11"/>
  <c r="E319" i="11"/>
  <c r="E327" i="11"/>
  <c r="E335" i="11"/>
  <c r="E339" i="11"/>
  <c r="E343" i="11"/>
  <c r="E347" i="11"/>
  <c r="E351" i="11"/>
  <c r="E355" i="11"/>
  <c r="E359" i="11"/>
  <c r="E363" i="11"/>
  <c r="E367" i="11"/>
  <c r="E371" i="11"/>
  <c r="E375" i="11"/>
  <c r="E379" i="11"/>
  <c r="E383" i="11"/>
  <c r="E387" i="11"/>
  <c r="E391" i="11"/>
  <c r="E395" i="11"/>
  <c r="E399" i="11"/>
  <c r="E403" i="11"/>
  <c r="E407" i="11"/>
  <c r="E411" i="11"/>
  <c r="E415" i="11"/>
  <c r="E419" i="11"/>
  <c r="E423" i="11"/>
  <c r="E5" i="11"/>
  <c r="E21" i="11"/>
  <c r="E37" i="11"/>
  <c r="E53" i="11"/>
  <c r="E69" i="11"/>
  <c r="E85" i="11"/>
  <c r="E101" i="11"/>
  <c r="E117" i="11"/>
  <c r="E133" i="11"/>
  <c r="E149" i="11"/>
  <c r="E165" i="11"/>
  <c r="E176" i="11"/>
  <c r="E184" i="11"/>
  <c r="E192" i="11"/>
  <c r="E200" i="11"/>
  <c r="E208" i="11"/>
  <c r="E216" i="11"/>
  <c r="E224" i="11"/>
  <c r="E232" i="11"/>
  <c r="E240" i="11"/>
  <c r="E248" i="11"/>
  <c r="E256" i="11"/>
  <c r="E264" i="11"/>
  <c r="E272" i="11"/>
  <c r="E280" i="11"/>
  <c r="E288" i="11"/>
  <c r="E296" i="11"/>
  <c r="E304" i="11"/>
  <c r="E312" i="11"/>
  <c r="E320" i="11"/>
  <c r="E328" i="11"/>
  <c r="E336" i="11"/>
  <c r="E344" i="11"/>
  <c r="E352" i="11"/>
  <c r="E360" i="11"/>
  <c r="E368" i="11"/>
  <c r="E376" i="11"/>
  <c r="E384" i="11"/>
  <c r="E392" i="11"/>
  <c r="E400" i="11"/>
  <c r="E408" i="11"/>
  <c r="E416" i="11"/>
  <c r="E424" i="11"/>
  <c r="E429" i="11"/>
  <c r="E433" i="11"/>
  <c r="E437" i="11"/>
  <c r="E441" i="11"/>
  <c r="E445" i="11"/>
  <c r="E449" i="11"/>
  <c r="E453" i="11"/>
  <c r="E457" i="11"/>
  <c r="E461" i="11"/>
  <c r="E465" i="11"/>
  <c r="E469" i="11"/>
  <c r="E473" i="11"/>
  <c r="E477" i="11"/>
  <c r="E481" i="11"/>
  <c r="E485" i="11"/>
  <c r="E489" i="11"/>
  <c r="E493" i="11"/>
  <c r="E497" i="11"/>
  <c r="E501" i="11"/>
  <c r="E505" i="11"/>
  <c r="E509" i="11"/>
  <c r="E513" i="11"/>
  <c r="E517" i="11"/>
  <c r="E521" i="11"/>
  <c r="E525" i="11"/>
  <c r="E529" i="11"/>
  <c r="E533" i="11"/>
  <c r="E537" i="11"/>
  <c r="E541" i="11"/>
  <c r="E545" i="11"/>
  <c r="E549" i="11"/>
  <c r="E553" i="11"/>
  <c r="E557" i="11"/>
  <c r="E561" i="11"/>
  <c r="E565" i="11"/>
  <c r="E569" i="11"/>
  <c r="E573" i="11"/>
  <c r="E577" i="11"/>
  <c r="E581" i="11"/>
  <c r="E585" i="11"/>
  <c r="E589" i="11"/>
  <c r="E593" i="11"/>
  <c r="E597" i="11"/>
  <c r="E601" i="11"/>
  <c r="E605" i="11"/>
  <c r="E609" i="11"/>
  <c r="E613" i="11"/>
  <c r="E617" i="11"/>
  <c r="E621" i="11"/>
  <c r="E625" i="11"/>
  <c r="E629" i="11"/>
  <c r="E633" i="11"/>
  <c r="E637" i="11"/>
  <c r="E641" i="11"/>
  <c r="E645" i="11"/>
  <c r="E649" i="11"/>
  <c r="E653" i="11"/>
  <c r="E657" i="11"/>
  <c r="E661" i="11"/>
  <c r="E665" i="11"/>
  <c r="E669" i="11"/>
  <c r="E673" i="11"/>
  <c r="E792" i="11"/>
  <c r="E784" i="11"/>
  <c r="E776" i="11"/>
  <c r="E768" i="11"/>
  <c r="E760" i="11"/>
  <c r="E752" i="11"/>
  <c r="E744" i="11"/>
  <c r="E736" i="11"/>
  <c r="E728" i="11"/>
  <c r="E720" i="11"/>
  <c r="E712" i="11"/>
  <c r="E704" i="11"/>
  <c r="E696" i="11"/>
  <c r="E688" i="11"/>
  <c r="E680" i="11"/>
  <c r="E672" i="11"/>
  <c r="E664" i="11"/>
  <c r="E656" i="11"/>
  <c r="E648" i="11"/>
  <c r="E640" i="11"/>
  <c r="E632" i="11"/>
  <c r="E624" i="11"/>
  <c r="E616" i="11"/>
  <c r="E608" i="11"/>
  <c r="E600" i="11"/>
  <c r="E592" i="11"/>
  <c r="E584" i="11"/>
  <c r="E576" i="11"/>
  <c r="E568" i="11"/>
  <c r="E560" i="11"/>
  <c r="E552" i="11"/>
  <c r="E544" i="11"/>
  <c r="E536" i="11"/>
  <c r="E528" i="11"/>
  <c r="E520" i="11"/>
  <c r="E512" i="11"/>
  <c r="E504" i="11"/>
  <c r="E496" i="11"/>
  <c r="E488" i="11"/>
  <c r="E480" i="11"/>
  <c r="E472" i="11"/>
  <c r="E464" i="11"/>
  <c r="E456" i="11"/>
  <c r="E448" i="11"/>
  <c r="E440" i="11"/>
  <c r="E432" i="11"/>
  <c r="E422" i="11"/>
  <c r="E406" i="11"/>
  <c r="E390" i="11"/>
  <c r="E374" i="11"/>
  <c r="E786" i="11"/>
  <c r="E778" i="11"/>
  <c r="E770" i="11"/>
  <c r="E762" i="11"/>
  <c r="E754" i="11"/>
  <c r="E746" i="11"/>
  <c r="E738" i="11"/>
  <c r="E730" i="11"/>
  <c r="E722" i="11"/>
  <c r="E714" i="11"/>
  <c r="E706" i="11"/>
  <c r="E698" i="11"/>
  <c r="E690" i="11"/>
  <c r="E682" i="11"/>
  <c r="E674" i="11"/>
  <c r="E666" i="11"/>
  <c r="E658" i="11"/>
  <c r="E650" i="11"/>
  <c r="E642" i="11"/>
  <c r="E634" i="11"/>
  <c r="E626" i="11"/>
  <c r="E618" i="11"/>
  <c r="E610" i="11"/>
  <c r="E602" i="11"/>
  <c r="E594" i="11"/>
  <c r="E586" i="11"/>
  <c r="E578" i="11"/>
  <c r="E570" i="11"/>
  <c r="E562" i="11"/>
  <c r="E554" i="11"/>
  <c r="E546" i="11"/>
  <c r="E538" i="11"/>
  <c r="E530" i="11"/>
  <c r="E522" i="11"/>
  <c r="E514" i="11"/>
  <c r="E506" i="11"/>
  <c r="E498" i="11"/>
  <c r="E490" i="11"/>
  <c r="E482" i="11"/>
  <c r="E474" i="11"/>
  <c r="E466" i="11"/>
  <c r="E458" i="11"/>
  <c r="E450" i="11"/>
  <c r="E442" i="11"/>
  <c r="E434" i="11"/>
  <c r="E426" i="11"/>
  <c r="E410" i="11"/>
  <c r="E394" i="11"/>
  <c r="E378" i="11"/>
  <c r="E366" i="11"/>
  <c r="E358" i="11"/>
  <c r="E350" i="11"/>
  <c r="E342" i="11"/>
  <c r="E334" i="11"/>
  <c r="E326" i="11"/>
  <c r="E318" i="11"/>
  <c r="E310" i="11"/>
  <c r="E302" i="11"/>
  <c r="E294" i="11"/>
  <c r="E286" i="11"/>
  <c r="E278" i="11"/>
  <c r="E270" i="11"/>
  <c r="E262" i="11"/>
  <c r="E254" i="11"/>
  <c r="E246" i="11"/>
  <c r="E238" i="11"/>
  <c r="E230" i="11"/>
  <c r="E222" i="11"/>
  <c r="E214" i="11"/>
  <c r="E206" i="11"/>
  <c r="E198" i="11"/>
  <c r="E190" i="11"/>
  <c r="E182" i="11"/>
  <c r="E174" i="11"/>
  <c r="E161" i="11"/>
  <c r="E145" i="11"/>
  <c r="E129" i="11"/>
  <c r="E113" i="11"/>
  <c r="E97" i="11"/>
  <c r="E81" i="11"/>
  <c r="E65" i="11"/>
  <c r="E49" i="11"/>
  <c r="E33" i="11"/>
  <c r="E17" i="11"/>
  <c r="E3" i="11"/>
  <c r="E789" i="11"/>
  <c r="E785" i="11"/>
  <c r="E781" i="11"/>
  <c r="E777" i="11"/>
  <c r="E773" i="11"/>
  <c r="E769" i="11"/>
  <c r="E765" i="11"/>
  <c r="E761" i="11"/>
  <c r="E757" i="11"/>
  <c r="E753" i="11"/>
  <c r="E749" i="11"/>
  <c r="E745" i="11"/>
  <c r="E741" i="11"/>
  <c r="E737" i="11"/>
  <c r="E733" i="11"/>
  <c r="E729" i="11"/>
  <c r="E725" i="11"/>
  <c r="E721" i="11"/>
  <c r="E717" i="11"/>
  <c r="E713" i="11"/>
  <c r="E709" i="11"/>
  <c r="E705" i="11"/>
  <c r="E701" i="11"/>
  <c r="E697" i="11"/>
  <c r="E693" i="11"/>
  <c r="E689" i="11"/>
  <c r="E685" i="11"/>
  <c r="E681" i="11"/>
  <c r="E677" i="11"/>
  <c r="E671" i="11"/>
  <c r="E663" i="11"/>
  <c r="E655" i="11"/>
  <c r="E647" i="11"/>
  <c r="E639" i="11"/>
  <c r="E631" i="11"/>
  <c r="E623" i="11"/>
  <c r="E615" i="11"/>
  <c r="E607" i="11"/>
  <c r="E599" i="11"/>
  <c r="E591" i="11"/>
  <c r="E583" i="11"/>
  <c r="E575" i="11"/>
  <c r="E567" i="11"/>
  <c r="E559" i="11"/>
  <c r="E551" i="11"/>
  <c r="E543" i="11"/>
  <c r="E535" i="11"/>
  <c r="E527" i="11"/>
  <c r="E519" i="11"/>
  <c r="E511" i="11"/>
  <c r="E503" i="11"/>
  <c r="E495" i="11"/>
  <c r="E487" i="11"/>
  <c r="E479" i="11"/>
  <c r="E471" i="11"/>
  <c r="E463" i="11"/>
  <c r="E455" i="11"/>
  <c r="E447" i="11"/>
  <c r="E439" i="11"/>
  <c r="E431" i="11"/>
  <c r="E420" i="11"/>
  <c r="E404" i="11"/>
  <c r="E388" i="11"/>
  <c r="E372" i="11"/>
  <c r="E356" i="11"/>
  <c r="E340" i="11"/>
  <c r="E324" i="11"/>
  <c r="E308" i="11"/>
  <c r="E292" i="11"/>
  <c r="E276" i="11"/>
  <c r="E260" i="11"/>
  <c r="E244" i="11"/>
  <c r="E228" i="11"/>
  <c r="E212" i="11"/>
  <c r="E196" i="11"/>
  <c r="E180" i="11"/>
  <c r="E157" i="11"/>
  <c r="E125" i="11"/>
  <c r="E93" i="11"/>
  <c r="E61" i="11"/>
  <c r="E29" i="11"/>
  <c r="E425" i="11"/>
  <c r="E417" i="11"/>
  <c r="E409" i="11"/>
  <c r="E401" i="11"/>
  <c r="E393" i="11"/>
  <c r="E385" i="11"/>
  <c r="E377" i="11"/>
  <c r="E369" i="11"/>
  <c r="E361" i="11"/>
  <c r="E353" i="11"/>
  <c r="E345" i="11"/>
  <c r="E337" i="11"/>
  <c r="E323" i="11"/>
  <c r="E307" i="11"/>
  <c r="E291" i="11"/>
  <c r="E275" i="11"/>
  <c r="E257" i="11"/>
  <c r="E225" i="11"/>
  <c r="E193" i="11"/>
  <c r="E151" i="11"/>
  <c r="E87" i="11"/>
  <c r="E23" i="11"/>
  <c r="E148" i="11"/>
  <c r="E116" i="11"/>
  <c r="E84" i="11"/>
  <c r="E52" i="11"/>
  <c r="E20" i="11"/>
  <c r="E6" i="11"/>
  <c r="E10" i="11"/>
  <c r="E14" i="11"/>
  <c r="E18" i="11"/>
  <c r="E22" i="11"/>
  <c r="E26" i="11"/>
  <c r="E30" i="11"/>
  <c r="E34" i="11"/>
  <c r="E38" i="11"/>
  <c r="E42" i="11"/>
  <c r="E46" i="11"/>
  <c r="E50" i="11"/>
  <c r="E54" i="11"/>
  <c r="E58" i="11"/>
  <c r="E62" i="11"/>
  <c r="E66" i="11"/>
  <c r="E70" i="11"/>
  <c r="E74" i="11"/>
  <c r="E78" i="11"/>
  <c r="E82" i="11"/>
  <c r="E86" i="11"/>
  <c r="E90" i="11"/>
  <c r="E94" i="11"/>
  <c r="E98" i="11"/>
  <c r="E102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154" i="11"/>
  <c r="E158" i="11"/>
  <c r="E162" i="11"/>
  <c r="E166" i="11"/>
  <c r="E170" i="11"/>
  <c r="E11" i="11"/>
  <c r="E19" i="11"/>
  <c r="E27" i="11"/>
  <c r="E35" i="11"/>
  <c r="E43" i="11"/>
  <c r="E51" i="11"/>
  <c r="E59" i="11"/>
  <c r="E67" i="11"/>
  <c r="E75" i="11"/>
  <c r="E83" i="11"/>
  <c r="E91" i="11"/>
  <c r="E99" i="11"/>
  <c r="E107" i="11"/>
  <c r="E115" i="11"/>
  <c r="E123" i="11"/>
  <c r="E131" i="11"/>
  <c r="E139" i="11"/>
  <c r="E147" i="11"/>
  <c r="E155" i="11"/>
  <c r="E163" i="11"/>
  <c r="E171" i="11"/>
  <c r="E175" i="11"/>
  <c r="E179" i="11"/>
  <c r="E183" i="11"/>
  <c r="E187" i="11"/>
  <c r="E191" i="11"/>
  <c r="E195" i="11"/>
  <c r="E199" i="11"/>
  <c r="E203" i="11"/>
  <c r="E207" i="11"/>
  <c r="E211" i="11"/>
  <c r="E215" i="11"/>
  <c r="E219" i="11"/>
  <c r="E223" i="11"/>
  <c r="E227" i="11"/>
  <c r="E231" i="11"/>
  <c r="E235" i="11"/>
  <c r="E239" i="11"/>
  <c r="E243" i="11"/>
  <c r="E247" i="11"/>
  <c r="E251" i="11"/>
  <c r="E255" i="11"/>
  <c r="E259" i="11"/>
  <c r="U54" i="1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T53" i="11"/>
  <c r="V52" i="11"/>
  <c r="N9" i="15"/>
  <c r="O9" i="15" s="1"/>
  <c r="N13" i="15"/>
  <c r="O13" i="15" s="1"/>
  <c r="N17" i="15"/>
  <c r="O17" i="15" s="1"/>
  <c r="N21" i="15"/>
  <c r="O21" i="15" s="1"/>
  <c r="N25" i="15"/>
  <c r="O25" i="15" s="1"/>
  <c r="N6" i="15"/>
  <c r="N10" i="15"/>
  <c r="O10" i="15" s="1"/>
  <c r="N14" i="15"/>
  <c r="O14" i="15" s="1"/>
  <c r="N18" i="15"/>
  <c r="O18" i="15" s="1"/>
  <c r="N22" i="15"/>
  <c r="O22" i="15" s="1"/>
  <c r="N26" i="15"/>
  <c r="O26" i="15" s="1"/>
  <c r="N7" i="15"/>
  <c r="O7" i="15" s="1"/>
  <c r="N11" i="15"/>
  <c r="O11" i="15" s="1"/>
  <c r="N15" i="15"/>
  <c r="O15" i="15" s="1"/>
  <c r="N19" i="15"/>
  <c r="O19" i="15" s="1"/>
  <c r="N23" i="15"/>
  <c r="O23" i="15" s="1"/>
  <c r="N27" i="15"/>
  <c r="O27" i="15" s="1"/>
  <c r="N8" i="15"/>
  <c r="O8" i="15" s="1"/>
  <c r="N12" i="15"/>
  <c r="O12" i="15" s="1"/>
  <c r="N16" i="15"/>
  <c r="O16" i="15" s="1"/>
  <c r="N20" i="15"/>
  <c r="O20" i="15" s="1"/>
  <c r="N24" i="15"/>
  <c r="O24" i="15" s="1"/>
  <c r="O40" i="17" l="1"/>
  <c r="M41" i="17"/>
  <c r="J44" i="17"/>
  <c r="S14" i="17"/>
  <c r="H16" i="17"/>
  <c r="Q15" i="17"/>
  <c r="L15" i="17"/>
  <c r="M15" i="17" s="1"/>
  <c r="I15" i="17"/>
  <c r="K15" i="17" s="1"/>
  <c r="L45" i="17" s="1"/>
  <c r="N45" i="17" s="1"/>
  <c r="J43" i="17"/>
  <c r="S13" i="17"/>
  <c r="P18" i="17"/>
  <c r="G19" i="17"/>
  <c r="P46" i="16"/>
  <c r="R45" i="16"/>
  <c r="T53" i="14"/>
  <c r="R82" i="14"/>
  <c r="I27" i="11"/>
  <c r="I14" i="11" s="1"/>
  <c r="I18" i="11" s="1"/>
  <c r="R11" i="11" s="1"/>
  <c r="S11" i="11" s="1"/>
  <c r="O6" i="15"/>
  <c r="N5" i="15"/>
  <c r="O5" i="15" s="1"/>
  <c r="N28" i="15"/>
  <c r="O28" i="15" s="1"/>
  <c r="V53" i="11"/>
  <c r="T54" i="11"/>
  <c r="G20" i="17" l="1"/>
  <c r="P19" i="17"/>
  <c r="J45" i="17"/>
  <c r="S15" i="17"/>
  <c r="Q16" i="17"/>
  <c r="H17" i="17"/>
  <c r="L16" i="17"/>
  <c r="M16" i="17" s="1"/>
  <c r="I16" i="17"/>
  <c r="K16" i="17" s="1"/>
  <c r="L46" i="17" s="1"/>
  <c r="N46" i="17" s="1"/>
  <c r="O41" i="17"/>
  <c r="M42" i="17"/>
  <c r="P47" i="16"/>
  <c r="R46" i="16"/>
  <c r="T54" i="14"/>
  <c r="R18" i="11"/>
  <c r="S18" i="11" s="1"/>
  <c r="R10" i="11"/>
  <c r="S10" i="11" s="1"/>
  <c r="R25" i="11"/>
  <c r="R17" i="11"/>
  <c r="S17" i="11" s="1"/>
  <c r="R9" i="11"/>
  <c r="S9" i="11" s="1"/>
  <c r="R24" i="11"/>
  <c r="S24" i="11" s="1"/>
  <c r="R16" i="11"/>
  <c r="S16" i="11" s="1"/>
  <c r="R8" i="11"/>
  <c r="S8" i="11" s="1"/>
  <c r="R23" i="11"/>
  <c r="S23" i="11" s="1"/>
  <c r="R15" i="11"/>
  <c r="S15" i="11" s="1"/>
  <c r="R7" i="11"/>
  <c r="R22" i="11"/>
  <c r="S22" i="11" s="1"/>
  <c r="R14" i="11"/>
  <c r="S14" i="11" s="1"/>
  <c r="R6" i="11"/>
  <c r="R21" i="11"/>
  <c r="S21" i="11" s="1"/>
  <c r="R13" i="11"/>
  <c r="S13" i="11" s="1"/>
  <c r="R5" i="11"/>
  <c r="S5" i="11" s="1"/>
  <c r="R20" i="11"/>
  <c r="S20" i="11" s="1"/>
  <c r="R12" i="11"/>
  <c r="S12" i="11" s="1"/>
  <c r="R4" i="11"/>
  <c r="R3" i="11" s="1"/>
  <c r="R19" i="11"/>
  <c r="S19" i="11" s="1"/>
  <c r="T55" i="11"/>
  <c r="V54" i="11"/>
  <c r="O29" i="15"/>
  <c r="J46" i="17" l="1"/>
  <c r="S16" i="17"/>
  <c r="S4" i="11"/>
  <c r="O42" i="17"/>
  <c r="M43" i="17"/>
  <c r="Q17" i="17"/>
  <c r="H18" i="17"/>
  <c r="L17" i="17"/>
  <c r="M17" i="17" s="1"/>
  <c r="I17" i="17"/>
  <c r="K17" i="17" s="1"/>
  <c r="L47" i="17" s="1"/>
  <c r="N47" i="17" s="1"/>
  <c r="P20" i="17"/>
  <c r="G21" i="17"/>
  <c r="R26" i="11"/>
  <c r="S26" i="11" s="1"/>
  <c r="P48" i="16"/>
  <c r="R47" i="16"/>
  <c r="T55" i="14"/>
  <c r="V55" i="11"/>
  <c r="T56" i="11"/>
  <c r="R27" i="11"/>
  <c r="S3" i="11"/>
  <c r="S27" i="11" s="1"/>
  <c r="H19" i="17" l="1"/>
  <c r="Q18" i="17"/>
  <c r="L18" i="17"/>
  <c r="M18" i="17" s="1"/>
  <c r="I18" i="17"/>
  <c r="K18" i="17" s="1"/>
  <c r="L48" i="17" s="1"/>
  <c r="O43" i="17"/>
  <c r="M44" i="17"/>
  <c r="G22" i="17"/>
  <c r="P21" i="17"/>
  <c r="S17" i="17"/>
  <c r="J47" i="17"/>
  <c r="N48" i="17"/>
  <c r="P49" i="16"/>
  <c r="R48" i="16"/>
  <c r="T56" i="14"/>
  <c r="V56" i="11"/>
  <c r="T57" i="11"/>
  <c r="G23" i="17" l="1"/>
  <c r="P22" i="17"/>
  <c r="J48" i="17"/>
  <c r="S18" i="17"/>
  <c r="Q19" i="17"/>
  <c r="H20" i="17"/>
  <c r="L19" i="17"/>
  <c r="M19" i="17" s="1"/>
  <c r="I19" i="17"/>
  <c r="K19" i="17" s="1"/>
  <c r="L49" i="17" s="1"/>
  <c r="N49" i="17" s="1"/>
  <c r="O44" i="17"/>
  <c r="M45" i="17"/>
  <c r="P50" i="16"/>
  <c r="R49" i="16"/>
  <c r="T57" i="14"/>
  <c r="V57" i="11"/>
  <c r="T58" i="11"/>
  <c r="O45" i="17" l="1"/>
  <c r="M46" i="17"/>
  <c r="H21" i="17"/>
  <c r="Q20" i="17"/>
  <c r="L20" i="17"/>
  <c r="M20" i="17" s="1"/>
  <c r="I20" i="17"/>
  <c r="K20" i="17" s="1"/>
  <c r="L50" i="17" s="1"/>
  <c r="N50" i="17" s="1"/>
  <c r="G24" i="17"/>
  <c r="J49" i="17"/>
  <c r="S19" i="17"/>
  <c r="P51" i="16"/>
  <c r="R50" i="16"/>
  <c r="T58" i="14"/>
  <c r="V58" i="11"/>
  <c r="T59" i="11"/>
  <c r="J50" i="17" l="1"/>
  <c r="S20" i="17"/>
  <c r="H22" i="17"/>
  <c r="Q21" i="17"/>
  <c r="L21" i="17"/>
  <c r="M21" i="17" s="1"/>
  <c r="I21" i="17"/>
  <c r="K21" i="17" s="1"/>
  <c r="L51" i="17" s="1"/>
  <c r="N51" i="17" s="1"/>
  <c r="G25" i="17"/>
  <c r="O46" i="17"/>
  <c r="M47" i="17"/>
  <c r="P52" i="16"/>
  <c r="R51" i="16"/>
  <c r="T59" i="14"/>
  <c r="V59" i="11"/>
  <c r="T60" i="11"/>
  <c r="O47" i="17" l="1"/>
  <c r="M48" i="17"/>
  <c r="J51" i="17"/>
  <c r="S21" i="17"/>
  <c r="H23" i="17"/>
  <c r="L22" i="17"/>
  <c r="M22" i="17" s="1"/>
  <c r="I22" i="17"/>
  <c r="K22" i="17" s="1"/>
  <c r="L52" i="17" s="1"/>
  <c r="N52" i="17" s="1"/>
  <c r="P53" i="16"/>
  <c r="R52" i="16"/>
  <c r="T60" i="14"/>
  <c r="V60" i="11"/>
  <c r="T61" i="11"/>
  <c r="H24" i="17" l="1"/>
  <c r="L23" i="17"/>
  <c r="M23" i="17" s="1"/>
  <c r="J53" i="17" s="1"/>
  <c r="I23" i="17"/>
  <c r="K23" i="17" s="1"/>
  <c r="L53" i="17" s="1"/>
  <c r="N53" i="17" s="1"/>
  <c r="O48" i="17"/>
  <c r="M49" i="17"/>
  <c r="J52" i="17"/>
  <c r="P54" i="16"/>
  <c r="R53" i="16"/>
  <c r="T61" i="14"/>
  <c r="V61" i="11"/>
  <c r="T62" i="11"/>
  <c r="O49" i="17" l="1"/>
  <c r="M50" i="17"/>
  <c r="H25" i="17"/>
  <c r="L24" i="17"/>
  <c r="I24" i="17"/>
  <c r="K24" i="17" s="1"/>
  <c r="P55" i="16"/>
  <c r="R54" i="16"/>
  <c r="T62" i="14"/>
  <c r="V62" i="11"/>
  <c r="T63" i="11"/>
  <c r="L54" i="17" l="1"/>
  <c r="N54" i="17" s="1"/>
  <c r="K25" i="17"/>
  <c r="J6" i="17" a="1"/>
  <c r="I25" i="17"/>
  <c r="M24" i="17"/>
  <c r="L25" i="17"/>
  <c r="O50" i="17"/>
  <c r="M51" i="17"/>
  <c r="P56" i="16"/>
  <c r="R55" i="16"/>
  <c r="T63" i="14"/>
  <c r="V63" i="11"/>
  <c r="T64" i="11"/>
  <c r="J54" i="17" l="1"/>
  <c r="S22" i="17"/>
  <c r="O51" i="17"/>
  <c r="M52" i="17"/>
  <c r="M25" i="17"/>
  <c r="L26" i="17"/>
  <c r="L55" i="17"/>
  <c r="L56" i="17" s="1"/>
  <c r="K26" i="17"/>
  <c r="J25" i="17"/>
  <c r="R23" i="17" s="1"/>
  <c r="J23" i="17"/>
  <c r="J21" i="17"/>
  <c r="R21" i="17" s="1"/>
  <c r="T21" i="17" s="1"/>
  <c r="J19" i="17"/>
  <c r="R19" i="17" s="1"/>
  <c r="T19" i="17" s="1"/>
  <c r="J17" i="17"/>
  <c r="R17" i="17" s="1"/>
  <c r="T17" i="17" s="1"/>
  <c r="J15" i="17"/>
  <c r="R15" i="17" s="1"/>
  <c r="T15" i="17" s="1"/>
  <c r="J13" i="17"/>
  <c r="R13" i="17" s="1"/>
  <c r="T13" i="17" s="1"/>
  <c r="J11" i="17"/>
  <c r="R11" i="17" s="1"/>
  <c r="T11" i="17" s="1"/>
  <c r="J9" i="17"/>
  <c r="R9" i="17" s="1"/>
  <c r="T9" i="17" s="1"/>
  <c r="J7" i="17"/>
  <c r="R7" i="17" s="1"/>
  <c r="T7" i="17" s="1"/>
  <c r="J24" i="17"/>
  <c r="J20" i="17"/>
  <c r="R20" i="17" s="1"/>
  <c r="T20" i="17" s="1"/>
  <c r="J16" i="17"/>
  <c r="R16" i="17" s="1"/>
  <c r="T16" i="17" s="1"/>
  <c r="J12" i="17"/>
  <c r="R12" i="17" s="1"/>
  <c r="T12" i="17" s="1"/>
  <c r="J8" i="17"/>
  <c r="R8" i="17" s="1"/>
  <c r="T8" i="17" s="1"/>
  <c r="J22" i="17"/>
  <c r="R22" i="17" s="1"/>
  <c r="J18" i="17"/>
  <c r="R18" i="17" s="1"/>
  <c r="T18" i="17" s="1"/>
  <c r="J14" i="17"/>
  <c r="R14" i="17" s="1"/>
  <c r="T14" i="17" s="1"/>
  <c r="J10" i="17"/>
  <c r="R10" i="17" s="1"/>
  <c r="T10" i="17" s="1"/>
  <c r="J6" i="17"/>
  <c r="N55" i="17"/>
  <c r="P57" i="16"/>
  <c r="R56" i="16"/>
  <c r="T64" i="14"/>
  <c r="V64" i="11"/>
  <c r="T65" i="11"/>
  <c r="T22" i="17" l="1"/>
  <c r="J26" i="17"/>
  <c r="R6" i="17"/>
  <c r="O52" i="17"/>
  <c r="M53" i="17"/>
  <c r="J55" i="17"/>
  <c r="J56" i="17" s="1"/>
  <c r="S23" i="17"/>
  <c r="M26" i="17"/>
  <c r="P58" i="16"/>
  <c r="R57" i="16"/>
  <c r="T65" i="14"/>
  <c r="V65" i="11"/>
  <c r="T66" i="11"/>
  <c r="T23" i="17" l="1"/>
  <c r="S24" i="17"/>
  <c r="O53" i="17"/>
  <c r="M54" i="17"/>
  <c r="R24" i="17"/>
  <c r="T6" i="17"/>
  <c r="R58" i="16"/>
  <c r="P59" i="16"/>
  <c r="T66" i="14"/>
  <c r="T67" i="11"/>
  <c r="V66" i="11"/>
  <c r="T24" i="17" l="1"/>
  <c r="O54" i="17"/>
  <c r="M55" i="17"/>
  <c r="O55" i="17" s="1"/>
  <c r="R59" i="16"/>
  <c r="P60" i="16"/>
  <c r="T67" i="14"/>
  <c r="V67" i="11"/>
  <c r="T68" i="11"/>
  <c r="O56" i="17" l="1"/>
  <c r="R60" i="16"/>
  <c r="P61" i="16"/>
  <c r="T68" i="14"/>
  <c r="T69" i="11"/>
  <c r="V68" i="11"/>
  <c r="R61" i="16" l="1"/>
  <c r="P62" i="16"/>
  <c r="T69" i="14"/>
  <c r="T70" i="11"/>
  <c r="V69" i="11"/>
  <c r="R62" i="16" l="1"/>
  <c r="P63" i="16"/>
  <c r="T70" i="14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V70" i="11"/>
  <c r="T71" i="11"/>
  <c r="R63" i="16" l="1"/>
  <c r="P64" i="16"/>
  <c r="T72" i="11"/>
  <c r="V71" i="11"/>
  <c r="R64" i="16" l="1"/>
  <c r="P65" i="16"/>
  <c r="T73" i="11"/>
  <c r="V72" i="11"/>
  <c r="R65" i="16" l="1"/>
  <c r="P66" i="16"/>
  <c r="V73" i="11"/>
  <c r="T74" i="11"/>
  <c r="R66" i="16" l="1"/>
  <c r="P67" i="16"/>
  <c r="T75" i="11"/>
  <c r="V75" i="11" s="1"/>
  <c r="V74" i="11"/>
  <c r="R67" i="16" l="1"/>
  <c r="P68" i="16"/>
  <c r="W76" i="11"/>
  <c r="Z62" i="11" s="1"/>
  <c r="R68" i="16" l="1"/>
  <c r="P69" i="16"/>
  <c r="N29" i="15"/>
  <c r="J24" i="14"/>
  <c r="J21" i="14"/>
  <c r="J10" i="14"/>
  <c r="J14" i="14" s="1"/>
  <c r="R69" i="16" l="1"/>
  <c r="P70" i="16"/>
  <c r="R4" i="14"/>
  <c r="S53" i="14" s="1"/>
  <c r="U53" i="14" s="1"/>
  <c r="R5" i="14"/>
  <c r="R7" i="14"/>
  <c r="R9" i="14"/>
  <c r="S58" i="14" s="1"/>
  <c r="R11" i="14"/>
  <c r="R13" i="14"/>
  <c r="R15" i="14"/>
  <c r="R17" i="14"/>
  <c r="R19" i="14"/>
  <c r="R21" i="14"/>
  <c r="R23" i="14"/>
  <c r="R25" i="14"/>
  <c r="R27" i="14"/>
  <c r="R29" i="14"/>
  <c r="R31" i="14"/>
  <c r="Q6" i="14"/>
  <c r="Q8" i="14"/>
  <c r="Q10" i="14"/>
  <c r="Q12" i="14"/>
  <c r="Q14" i="14"/>
  <c r="Q16" i="14"/>
  <c r="Q18" i="14"/>
  <c r="Q20" i="14"/>
  <c r="Q22" i="14"/>
  <c r="Q24" i="14"/>
  <c r="Q26" i="14"/>
  <c r="Q28" i="14"/>
  <c r="Q30" i="14"/>
  <c r="R6" i="14"/>
  <c r="R8" i="14"/>
  <c r="R10" i="14"/>
  <c r="R12" i="14"/>
  <c r="R14" i="14"/>
  <c r="R16" i="14"/>
  <c r="R18" i="14"/>
  <c r="R20" i="14"/>
  <c r="R22" i="14"/>
  <c r="R24" i="14"/>
  <c r="R26" i="14"/>
  <c r="R28" i="14"/>
  <c r="R30" i="14"/>
  <c r="R32" i="14"/>
  <c r="Q5" i="14"/>
  <c r="Q7" i="14"/>
  <c r="Q9" i="14"/>
  <c r="Q11" i="14"/>
  <c r="Q13" i="14"/>
  <c r="Q15" i="14"/>
  <c r="Q17" i="14"/>
  <c r="Q19" i="14"/>
  <c r="Q21" i="14"/>
  <c r="Q23" i="14"/>
  <c r="Q25" i="14"/>
  <c r="Q27" i="14"/>
  <c r="Q31" i="14"/>
  <c r="Q29" i="14"/>
  <c r="R70" i="16" l="1"/>
  <c r="P71" i="16"/>
  <c r="S30" i="14"/>
  <c r="Q79" i="14" s="1"/>
  <c r="S79" i="14"/>
  <c r="S26" i="14"/>
  <c r="Q75" i="14" s="1"/>
  <c r="S75" i="14"/>
  <c r="S22" i="14"/>
  <c r="Q71" i="14" s="1"/>
  <c r="S71" i="14"/>
  <c r="S18" i="14"/>
  <c r="S67" i="14"/>
  <c r="S14" i="14"/>
  <c r="S63" i="14"/>
  <c r="S10" i="14"/>
  <c r="S59" i="14"/>
  <c r="S6" i="14"/>
  <c r="S55" i="14"/>
  <c r="S31" i="14"/>
  <c r="Q80" i="14" s="1"/>
  <c r="S80" i="14"/>
  <c r="S27" i="14"/>
  <c r="Q76" i="14" s="1"/>
  <c r="S76" i="14"/>
  <c r="S23" i="14"/>
  <c r="Q72" i="14" s="1"/>
  <c r="S72" i="14"/>
  <c r="S19" i="14"/>
  <c r="S68" i="14"/>
  <c r="S15" i="14"/>
  <c r="S64" i="14"/>
  <c r="S11" i="14"/>
  <c r="S60" i="14"/>
  <c r="S7" i="14"/>
  <c r="S56" i="14"/>
  <c r="V53" i="14"/>
  <c r="S32" i="14"/>
  <c r="Q81" i="14" s="1"/>
  <c r="S81" i="14"/>
  <c r="S28" i="14"/>
  <c r="Q77" i="14" s="1"/>
  <c r="S77" i="14"/>
  <c r="S24" i="14"/>
  <c r="Q73" i="14" s="1"/>
  <c r="S73" i="14"/>
  <c r="S20" i="14"/>
  <c r="S69" i="14"/>
  <c r="S16" i="14"/>
  <c r="S65" i="14"/>
  <c r="S12" i="14"/>
  <c r="S61" i="14"/>
  <c r="S8" i="14"/>
  <c r="S57" i="14"/>
  <c r="S29" i="14"/>
  <c r="Q78" i="14" s="1"/>
  <c r="S78" i="14"/>
  <c r="S25" i="14"/>
  <c r="Q74" i="14" s="1"/>
  <c r="S74" i="14"/>
  <c r="S21" i="14"/>
  <c r="Q70" i="14" s="1"/>
  <c r="S70" i="14"/>
  <c r="S17" i="14"/>
  <c r="S66" i="14"/>
  <c r="S13" i="14"/>
  <c r="S62" i="14"/>
  <c r="S5" i="14"/>
  <c r="S54" i="14"/>
  <c r="U54" i="14" s="1"/>
  <c r="Q32" i="14"/>
  <c r="Q33" i="14" s="1"/>
  <c r="S4" i="14"/>
  <c r="R33" i="14"/>
  <c r="Q82" i="14" l="1"/>
  <c r="S33" i="14"/>
  <c r="R71" i="16"/>
  <c r="P72" i="16"/>
  <c r="R72" i="16" s="1"/>
  <c r="R73" i="16" s="1"/>
  <c r="V56" i="16" s="1"/>
  <c r="U55" i="14"/>
  <c r="V54" i="14"/>
  <c r="S82" i="14"/>
  <c r="U56" i="14" l="1"/>
  <c r="V55" i="14"/>
  <c r="U57" i="14" l="1"/>
  <c r="V56" i="14"/>
  <c r="U58" i="14" l="1"/>
  <c r="V57" i="14"/>
  <c r="U59" i="14" l="1"/>
  <c r="V58" i="14"/>
  <c r="U60" i="14" l="1"/>
  <c r="V59" i="14"/>
  <c r="U61" i="14" l="1"/>
  <c r="V60" i="14"/>
  <c r="U62" i="14" l="1"/>
  <c r="V61" i="14"/>
  <c r="U63" i="14" l="1"/>
  <c r="V62" i="14"/>
  <c r="U64" i="14" l="1"/>
  <c r="V63" i="14"/>
  <c r="U65" i="14" l="1"/>
  <c r="V64" i="14"/>
  <c r="U66" i="14" l="1"/>
  <c r="V65" i="14"/>
  <c r="U67" i="14" l="1"/>
  <c r="V66" i="14"/>
  <c r="U68" i="14" l="1"/>
  <c r="V67" i="14"/>
  <c r="U69" i="14" l="1"/>
  <c r="V68" i="14"/>
  <c r="V69" i="14" l="1"/>
  <c r="U70" i="14"/>
  <c r="U71" i="14" l="1"/>
  <c r="V70" i="14"/>
  <c r="V71" i="14" l="1"/>
  <c r="U72" i="14"/>
  <c r="V72" i="14" l="1"/>
  <c r="U73" i="14"/>
  <c r="V73" i="14" l="1"/>
  <c r="U74" i="14"/>
  <c r="V74" i="14" l="1"/>
  <c r="U75" i="14"/>
  <c r="V75" i="14" l="1"/>
  <c r="U76" i="14"/>
  <c r="V76" i="14" l="1"/>
  <c r="U77" i="14"/>
  <c r="V77" i="14" l="1"/>
  <c r="U78" i="14"/>
  <c r="V78" i="14" l="1"/>
  <c r="U79" i="14"/>
  <c r="V79" i="14" l="1"/>
  <c r="U80" i="14"/>
  <c r="V80" i="14" l="1"/>
  <c r="U81" i="14"/>
  <c r="V81" i="14" s="1"/>
  <c r="V82" i="14" l="1"/>
  <c r="Y60" i="14" s="1"/>
</calcChain>
</file>

<file path=xl/sharedStrings.xml><?xml version="1.0" encoding="utf-8"?>
<sst xmlns="http://schemas.openxmlformats.org/spreadsheetml/2006/main" count="6648" uniqueCount="170">
  <si>
    <t>Fecha</t>
  </si>
  <si>
    <t>Hora</t>
  </si>
  <si>
    <t>Tipo</t>
  </si>
  <si>
    <t>Cuenta</t>
  </si>
  <si>
    <t>Notificacion</t>
  </si>
  <si>
    <t>Sistemas</t>
  </si>
  <si>
    <t>Reclamo</t>
  </si>
  <si>
    <t>Otros</t>
  </si>
  <si>
    <t>Telefonica</t>
  </si>
  <si>
    <t>Claro</t>
  </si>
  <si>
    <t>Banco</t>
  </si>
  <si>
    <t>Consulta</t>
  </si>
  <si>
    <t>Pedido</t>
  </si>
  <si>
    <t>Sistema</t>
  </si>
  <si>
    <t>Intervalo</t>
  </si>
  <si>
    <t>Marca de Clase</t>
  </si>
  <si>
    <r>
      <rPr>
        <b/>
        <i/>
        <sz val="16"/>
        <color theme="1"/>
        <rFont val="Calibri"/>
        <family val="2"/>
        <scheme val="minor"/>
      </rPr>
      <t>f</t>
    </r>
    <r>
      <rPr>
        <b/>
        <i/>
        <sz val="9"/>
        <color theme="1"/>
        <rFont val="Calibri"/>
        <family val="2"/>
        <scheme val="minor"/>
      </rPr>
      <t>o</t>
    </r>
  </si>
  <si>
    <t>Muestra</t>
  </si>
  <si>
    <t>Pe</t>
  </si>
  <si>
    <t>Pe Acum</t>
  </si>
  <si>
    <r>
      <t>Media (</t>
    </r>
    <r>
      <rPr>
        <b/>
        <sz val="11"/>
        <color theme="1"/>
        <rFont val="Calibri"/>
        <family val="2"/>
      </rPr>
      <t>µ</t>
    </r>
    <r>
      <rPr>
        <b/>
        <i/>
        <sz val="11"/>
        <color theme="1"/>
        <rFont val="Calibri"/>
        <family val="2"/>
      </rPr>
      <t>)</t>
    </r>
  </si>
  <si>
    <t>Total de Horas</t>
  </si>
  <si>
    <r>
      <rPr>
        <b/>
        <i/>
        <sz val="16"/>
        <color theme="1"/>
        <rFont val="Calibri"/>
        <family val="2"/>
        <scheme val="minor"/>
      </rPr>
      <t>f</t>
    </r>
    <r>
      <rPr>
        <b/>
        <i/>
        <sz val="9"/>
        <color theme="1"/>
        <rFont val="Calibri"/>
        <family val="2"/>
        <scheme val="minor"/>
      </rPr>
      <t>e</t>
    </r>
  </si>
  <si>
    <r>
      <rPr>
        <b/>
        <i/>
        <sz val="16"/>
        <color theme="1"/>
        <rFont val="Calibri"/>
        <family val="2"/>
        <scheme val="minor"/>
      </rPr>
      <t>f</t>
    </r>
    <r>
      <rPr>
        <b/>
        <i/>
        <sz val="9"/>
        <color theme="1"/>
        <rFont val="Calibri"/>
        <family val="2"/>
        <scheme val="minor"/>
      </rPr>
      <t>o Acum</t>
    </r>
  </si>
  <si>
    <r>
      <rPr>
        <b/>
        <i/>
        <sz val="16"/>
        <color theme="1"/>
        <rFont val="Calibri"/>
        <family val="2"/>
        <scheme val="minor"/>
      </rPr>
      <t>P</t>
    </r>
    <r>
      <rPr>
        <b/>
        <i/>
        <sz val="9"/>
        <color theme="1"/>
        <rFont val="Calibri"/>
        <family val="2"/>
        <scheme val="minor"/>
      </rPr>
      <t>e</t>
    </r>
  </si>
  <si>
    <t>Varianza</t>
  </si>
  <si>
    <r>
      <t>Desviacion (</t>
    </r>
    <r>
      <rPr>
        <b/>
        <sz val="11"/>
        <color theme="1"/>
        <rFont val="Calibri"/>
        <family val="2"/>
      </rPr>
      <t>σ</t>
    </r>
    <r>
      <rPr>
        <b/>
        <i/>
        <sz val="11"/>
        <color theme="1"/>
        <rFont val="Calibri"/>
        <family val="2"/>
        <scheme val="minor"/>
      </rPr>
      <t>)</t>
    </r>
  </si>
  <si>
    <r>
      <t>(x</t>
    </r>
    <r>
      <rPr>
        <b/>
        <i/>
        <sz val="10"/>
        <color theme="1"/>
        <rFont val="Calibri"/>
        <family val="2"/>
        <scheme val="minor"/>
      </rPr>
      <t>i</t>
    </r>
    <r>
      <rPr>
        <b/>
        <i/>
        <sz val="16"/>
        <color theme="1"/>
        <rFont val="Calibri"/>
        <family val="2"/>
        <scheme val="minor"/>
      </rPr>
      <t>-</t>
    </r>
    <r>
      <rPr>
        <b/>
        <i/>
        <sz val="16"/>
        <color theme="1"/>
        <rFont val="Calibri"/>
        <family val="2"/>
      </rPr>
      <t>µ)^2</t>
    </r>
  </si>
  <si>
    <t>Σ(xi-µ)^2</t>
  </si>
  <si>
    <t>Hora(num)</t>
  </si>
  <si>
    <t>C</t>
  </si>
  <si>
    <t>α</t>
  </si>
  <si>
    <t>v</t>
  </si>
  <si>
    <t>Chi</t>
  </si>
  <si>
    <t>Acepta</t>
  </si>
  <si>
    <t>intervalos</t>
  </si>
  <si>
    <t>fo</t>
  </si>
  <si>
    <t>fe</t>
  </si>
  <si>
    <t>Po</t>
  </si>
  <si>
    <t>Po Acum</t>
  </si>
  <si>
    <t>|Po Acum - Pe Acum|</t>
  </si>
  <si>
    <t>Maxima</t>
  </si>
  <si>
    <t>K - S</t>
  </si>
  <si>
    <t>Cant. Intervalos</t>
  </si>
  <si>
    <t>Lamda (λ)</t>
  </si>
  <si>
    <r>
      <t>Lamda (</t>
    </r>
    <r>
      <rPr>
        <b/>
        <sz val="11"/>
        <color theme="1"/>
        <rFont val="Calibri"/>
        <family val="2"/>
      </rPr>
      <t>λ</t>
    </r>
    <r>
      <rPr>
        <b/>
        <i/>
        <sz val="11"/>
        <color theme="1"/>
        <rFont val="Calibri"/>
        <family val="2"/>
      </rPr>
      <t>)</t>
    </r>
  </si>
  <si>
    <r>
      <rPr>
        <b/>
        <i/>
        <sz val="16"/>
        <color theme="1"/>
        <rFont val="Calibri"/>
        <family val="2"/>
        <scheme val="minor"/>
      </rPr>
      <t xml:space="preserve">P </t>
    </r>
    <r>
      <rPr>
        <b/>
        <i/>
        <sz val="9"/>
        <color theme="1"/>
        <rFont val="Calibri"/>
        <family val="2"/>
        <scheme val="minor"/>
      </rPr>
      <t>valor</t>
    </r>
  </si>
  <si>
    <t>Intervalo (Hora)</t>
  </si>
  <si>
    <t>Intervalos (T)</t>
  </si>
  <si>
    <t>dif entre mail</t>
  </si>
  <si>
    <t>Intervalo (min)</t>
  </si>
  <si>
    <t>Valor esperado</t>
  </si>
  <si>
    <t>Nivel Confianza</t>
  </si>
  <si>
    <t>Max</t>
  </si>
  <si>
    <t>Valor observado</t>
  </si>
  <si>
    <t>No</t>
  </si>
  <si>
    <t>0-26</t>
  </si>
  <si>
    <t>26-52</t>
  </si>
  <si>
    <t>52-78</t>
  </si>
  <si>
    <t>78-104</t>
  </si>
  <si>
    <t>104-130</t>
  </si>
  <si>
    <t>130-156</t>
  </si>
  <si>
    <t>156-182</t>
  </si>
  <si>
    <t>182-208</t>
  </si>
  <si>
    <t>208-234</t>
  </si>
  <si>
    <t>234-260</t>
  </si>
  <si>
    <t>260-286</t>
  </si>
  <si>
    <t>286-312</t>
  </si>
  <si>
    <t>312-338</t>
  </si>
  <si>
    <t>338-364</t>
  </si>
  <si>
    <t>364-390</t>
  </si>
  <si>
    <t>390-416</t>
  </si>
  <si>
    <t>416-442</t>
  </si>
  <si>
    <t>442-468</t>
  </si>
  <si>
    <t>468-494</t>
  </si>
  <si>
    <t>494-520</t>
  </si>
  <si>
    <t>520-546</t>
  </si>
  <si>
    <t>546-572</t>
  </si>
  <si>
    <t>572-598</t>
  </si>
  <si>
    <t>598-624</t>
  </si>
  <si>
    <t>624-650</t>
  </si>
  <si>
    <t>650-676</t>
  </si>
  <si>
    <t>676-702</t>
  </si>
  <si>
    <t>702-728</t>
  </si>
  <si>
    <t>728-754</t>
  </si>
  <si>
    <t>Intervalos</t>
  </si>
  <si>
    <t>Numeros de la Quiniela de Córdoba</t>
  </si>
  <si>
    <t>Desde</t>
  </si>
  <si>
    <t>Hasta</t>
  </si>
  <si>
    <t>C(ac)</t>
  </si>
  <si>
    <t>10-365</t>
  </si>
  <si>
    <t>365-720</t>
  </si>
  <si>
    <t>720-1075</t>
  </si>
  <si>
    <t>1075-1430</t>
  </si>
  <si>
    <t>1430-1785</t>
  </si>
  <si>
    <t>1785-2140</t>
  </si>
  <si>
    <t>2140-2495</t>
  </si>
  <si>
    <t>2495-2850</t>
  </si>
  <si>
    <t>2850-3205</t>
  </si>
  <si>
    <t>3205-3560</t>
  </si>
  <si>
    <t>Máximo</t>
  </si>
  <si>
    <t>3560-3915</t>
  </si>
  <si>
    <t>3915-4270</t>
  </si>
  <si>
    <t>4270-4625</t>
  </si>
  <si>
    <t>Mínimo</t>
  </si>
  <si>
    <t>4625-4980</t>
  </si>
  <si>
    <t>4980-5335</t>
  </si>
  <si>
    <t>5335-5690</t>
  </si>
  <si>
    <t>5690-6045</t>
  </si>
  <si>
    <t>6045-6400</t>
  </si>
  <si>
    <t>6400-6755</t>
  </si>
  <si>
    <t>6755-7110</t>
  </si>
  <si>
    <t>7110-7465</t>
  </si>
  <si>
    <t>7465-7820</t>
  </si>
  <si>
    <t>7820-8175</t>
  </si>
  <si>
    <t>8175-8530</t>
  </si>
  <si>
    <t>8530-8885</t>
  </si>
  <si>
    <t>8885-9240</t>
  </si>
  <si>
    <t>9240-9595</t>
  </si>
  <si>
    <t>9595-9950</t>
  </si>
  <si>
    <t>9950-10305</t>
  </si>
  <si>
    <t>10305-10660</t>
  </si>
  <si>
    <t>Po(ac)</t>
  </si>
  <si>
    <t>Pe(ac)</t>
  </si>
  <si>
    <t>|Po(ac)-Pe(ac)|</t>
  </si>
  <si>
    <t>MAX</t>
  </si>
  <si>
    <t>Marca Clase</t>
  </si>
  <si>
    <t>P() c/mc</t>
  </si>
  <si>
    <t>P() c/Pac</t>
  </si>
  <si>
    <t>c</t>
  </si>
  <si>
    <t>2-4</t>
  </si>
  <si>
    <t>4-6</t>
  </si>
  <si>
    <t>6-8</t>
  </si>
  <si>
    <t>8-10</t>
  </si>
  <si>
    <t>10-12</t>
  </si>
  <si>
    <t>12-14</t>
  </si>
  <si>
    <t>Media</t>
  </si>
  <si>
    <t>14-16</t>
  </si>
  <si>
    <t>16-18</t>
  </si>
  <si>
    <t>18-20</t>
  </si>
  <si>
    <t>Lambda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</si>
  <si>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</si>
  <si>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</si>
  <si>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</si>
  <si>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</si>
  <si>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</si>
  <si>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</si>
  <si>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</si>
  <si>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</si>
  <si>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36-38</t>
  </si>
  <si>
    <t>38-40</t>
  </si>
  <si>
    <t>40-42</t>
  </si>
  <si>
    <t>Po()</t>
  </si>
  <si>
    <t>Pe()</t>
  </si>
  <si>
    <t>Po() AC</t>
  </si>
  <si>
    <t>Pe() AC</t>
  </si>
  <si>
    <t>|Po(AC)-Pe(AC)|</t>
  </si>
  <si>
    <t>Diferencia</t>
  </si>
  <si>
    <t>jjberrotaran@gmail.com</t>
  </si>
  <si>
    <t>PRUEBA CHI CUADRADO</t>
  </si>
  <si>
    <t>PRUEBA K-S</t>
  </si>
  <si>
    <t>Ho: Se estima que los datos se distribuyen de manera exponencial negativa</t>
  </si>
  <si>
    <t>La muestra se corresponde al tiempo transcurrido entre mails recibidos en la casilla de correo de un integrante del grupo en un periodo de 10 días hábiles</t>
  </si>
  <si>
    <t>La muestra se corresponde a los números ganadores de la Quiniela de Córdoba en el período de 2 meses</t>
  </si>
  <si>
    <t>La muestra se corresponde al valor de las acciones de la empresa AgroMetal de los últimos dos años</t>
  </si>
  <si>
    <t xml:space="preserve">Ho: Se estima que los datos se distribuyen de manera uniforme </t>
  </si>
  <si>
    <t>P() c/ mc</t>
  </si>
  <si>
    <t>P() c/ Pac</t>
  </si>
  <si>
    <t>El valor observado es mayor al valor esperado. Por lo tanto, se rechaza la Ho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</si>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</sst>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"/>
    <numFmt numFmtId="165" formatCode="0.000000"/>
    <numFmt numFmtId="166" formatCode="0.00000"/>
    <numFmt numFmtId="167" formatCode="h:mm;@"/>
    <numFmt numFmtId="168" formatCode="0.0000E+00"/>
    <numFmt numFmtId="169" formatCode="[$-F400]h:mm:ss\ AM/PM"/>
    <numFmt numFmtId="170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rgb="FF0070C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8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/>
    </xf>
    <xf numFmtId="14" fontId="0" fillId="4" borderId="10" xfId="0" applyNumberFormat="1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 vertical="center"/>
    </xf>
    <xf numFmtId="20" fontId="0" fillId="6" borderId="13" xfId="0" applyNumberFormat="1" applyFill="1" applyBorder="1" applyAlignment="1">
      <alignment horizontal="center"/>
    </xf>
    <xf numFmtId="20" fontId="0" fillId="6" borderId="13" xfId="0" applyNumberFormat="1" applyFill="1" applyBorder="1" applyAlignment="1">
      <alignment horizontal="center" vertical="center"/>
    </xf>
    <xf numFmtId="20" fontId="0" fillId="6" borderId="14" xfId="0" applyNumberFormat="1" applyFill="1" applyBorder="1" applyAlignment="1">
      <alignment horizontal="center" vertical="center"/>
    </xf>
    <xf numFmtId="0" fontId="0" fillId="9" borderId="16" xfId="0" applyFill="1" applyBorder="1" applyAlignment="1">
      <alignment horizont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14" fontId="0" fillId="4" borderId="11" xfId="0" applyNumberFormat="1" applyFill="1" applyBorder="1" applyAlignment="1">
      <alignment horizontal="center"/>
    </xf>
    <xf numFmtId="20" fontId="0" fillId="0" borderId="0" xfId="0" applyNumberFormat="1"/>
    <xf numFmtId="0" fontId="2" fillId="14" borderId="12" xfId="0" applyFont="1" applyFill="1" applyBorder="1" applyAlignment="1">
      <alignment horizontal="center" vertical="center"/>
    </xf>
    <xf numFmtId="46" fontId="0" fillId="14" borderId="13" xfId="0" applyNumberFormat="1" applyFill="1" applyBorder="1" applyAlignment="1">
      <alignment horizontal="center" vertical="center"/>
    </xf>
    <xf numFmtId="2" fontId="0" fillId="14" borderId="13" xfId="0" applyNumberFormat="1" applyFill="1" applyBorder="1" applyAlignment="1">
      <alignment horizontal="center" vertical="center"/>
    </xf>
    <xf numFmtId="2" fontId="0" fillId="6" borderId="13" xfId="0" applyNumberFormat="1" applyFill="1" applyBorder="1" applyAlignment="1">
      <alignment horizontal="center"/>
    </xf>
    <xf numFmtId="0" fontId="3" fillId="7" borderId="1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5" borderId="15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2" fontId="0" fillId="16" borderId="5" xfId="0" applyNumberFormat="1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1" fillId="16" borderId="5" xfId="0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164" fontId="0" fillId="17" borderId="0" xfId="0" applyNumberForma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6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17" borderId="1" xfId="0" applyNumberForma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46" fontId="0" fillId="14" borderId="10" xfId="0" applyNumberFormat="1" applyFill="1" applyBorder="1" applyAlignment="1">
      <alignment horizontal="center" vertical="center"/>
    </xf>
    <xf numFmtId="2" fontId="0" fillId="14" borderId="10" xfId="0" applyNumberForma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2" fillId="0" borderId="0" xfId="0" applyFont="1" applyBorder="1" applyAlignment="1">
      <alignment horizontal="center" vertical="center"/>
    </xf>
    <xf numFmtId="20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20" fontId="0" fillId="0" borderId="0" xfId="0" applyNumberFormat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10" fillId="16" borderId="2" xfId="0" applyFont="1" applyFill="1" applyBorder="1" applyAlignment="1">
      <alignment horizontal="center" vertical="center"/>
    </xf>
    <xf numFmtId="0" fontId="10" fillId="16" borderId="4" xfId="0" applyFont="1" applyFill="1" applyBorder="1" applyAlignment="1">
      <alignment horizontal="center" vertical="center"/>
    </xf>
    <xf numFmtId="0" fontId="10" fillId="16" borderId="5" xfId="0" applyFont="1" applyFill="1" applyBorder="1" applyAlignment="1">
      <alignment horizontal="center" vertical="center"/>
    </xf>
    <xf numFmtId="0" fontId="0" fillId="17" borderId="1" xfId="0" applyFill="1" applyBorder="1"/>
    <xf numFmtId="0" fontId="0" fillId="0" borderId="0" xfId="0" applyFill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46" fontId="0" fillId="0" borderId="18" xfId="0" applyNumberFormat="1" applyFill="1" applyBorder="1" applyAlignment="1">
      <alignment horizontal="center" vertical="center"/>
    </xf>
    <xf numFmtId="2" fontId="0" fillId="0" borderId="18" xfId="0" applyNumberForma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18" borderId="27" xfId="0" applyFill="1" applyBorder="1" applyAlignment="1">
      <alignment horizontal="center" vertical="center"/>
    </xf>
    <xf numFmtId="167" fontId="0" fillId="6" borderId="13" xfId="0" applyNumberFormat="1" applyFill="1" applyBorder="1" applyAlignment="1">
      <alignment horizontal="center"/>
    </xf>
    <xf numFmtId="167" fontId="0" fillId="6" borderId="13" xfId="0" applyNumberFormat="1" applyFill="1" applyBorder="1" applyAlignment="1">
      <alignment horizontal="center" vertical="center"/>
    </xf>
    <xf numFmtId="167" fontId="0" fillId="6" borderId="14" xfId="0" applyNumberFormat="1" applyFill="1" applyBorder="1" applyAlignment="1">
      <alignment horizontal="center" vertical="center"/>
    </xf>
    <xf numFmtId="167" fontId="0" fillId="6" borderId="14" xfId="0" applyNumberFormat="1" applyFill="1" applyBorder="1" applyAlignment="1">
      <alignment horizontal="center"/>
    </xf>
    <xf numFmtId="0" fontId="0" fillId="14" borderId="14" xfId="0" applyFill="1" applyBorder="1" applyAlignment="1">
      <alignment horizontal="center" vertical="center"/>
    </xf>
    <xf numFmtId="2" fontId="0" fillId="14" borderId="14" xfId="0" applyNumberFormat="1" applyFill="1" applyBorder="1" applyAlignment="1">
      <alignment horizontal="center" vertical="center"/>
    </xf>
    <xf numFmtId="1" fontId="0" fillId="0" borderId="28" xfId="0" applyNumberFormat="1" applyBorder="1"/>
    <xf numFmtId="0" fontId="2" fillId="0" borderId="29" xfId="0" applyFont="1" applyBorder="1" applyAlignment="1">
      <alignment horizontal="center" vertical="center"/>
    </xf>
    <xf numFmtId="1" fontId="0" fillId="0" borderId="29" xfId="0" applyNumberFormat="1" applyBorder="1" applyAlignment="1">
      <alignment horizontal="center"/>
    </xf>
    <xf numFmtId="1" fontId="0" fillId="0" borderId="29" xfId="0" applyNumberFormat="1" applyBorder="1"/>
    <xf numFmtId="20" fontId="0" fillId="2" borderId="1" xfId="0" applyNumberFormat="1" applyFill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/>
    </xf>
    <xf numFmtId="167" fontId="0" fillId="6" borderId="1" xfId="0" applyNumberFormat="1" applyFill="1" applyBorder="1" applyAlignment="1">
      <alignment horizontal="center" vertical="center"/>
    </xf>
    <xf numFmtId="1" fontId="0" fillId="12" borderId="1" xfId="0" applyNumberForma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4" fontId="0" fillId="13" borderId="1" xfId="0" applyNumberForma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2" fontId="0" fillId="9" borderId="1" xfId="0" applyNumberForma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0" fillId="16" borderId="1" xfId="0" applyFill="1" applyBorder="1"/>
    <xf numFmtId="0" fontId="5" fillId="19" borderId="3" xfId="0" applyFont="1" applyFill="1" applyBorder="1" applyAlignment="1">
      <alignment horizontal="center" vertical="center"/>
    </xf>
    <xf numFmtId="0" fontId="0" fillId="19" borderId="1" xfId="0" applyFill="1" applyBorder="1"/>
    <xf numFmtId="0" fontId="3" fillId="19" borderId="12" xfId="0" applyFont="1" applyFill="1" applyBorder="1" applyAlignment="1">
      <alignment horizontal="center" vertical="center"/>
    </xf>
    <xf numFmtId="2" fontId="0" fillId="19" borderId="13" xfId="0" applyNumberFormat="1" applyFill="1" applyBorder="1" applyAlignment="1">
      <alignment horizontal="center"/>
    </xf>
    <xf numFmtId="0" fontId="7" fillId="19" borderId="9" xfId="0" applyFont="1" applyFill="1" applyBorder="1" applyAlignment="1">
      <alignment horizontal="center" vertical="center"/>
    </xf>
    <xf numFmtId="46" fontId="0" fillId="19" borderId="10" xfId="0" applyNumberFormat="1" applyFill="1" applyBorder="1" applyAlignment="1">
      <alignment horizontal="center" vertical="center"/>
    </xf>
    <xf numFmtId="2" fontId="0" fillId="19" borderId="10" xfId="0" applyNumberForma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46" fontId="0" fillId="13" borderId="10" xfId="0" applyNumberFormat="1" applyFill="1" applyBorder="1" applyAlignment="1">
      <alignment horizontal="center" vertical="center"/>
    </xf>
    <xf numFmtId="2" fontId="0" fillId="13" borderId="10" xfId="0" applyNumberFormat="1" applyFill="1" applyBorder="1" applyAlignment="1">
      <alignment horizontal="center" vertical="center"/>
    </xf>
    <xf numFmtId="20" fontId="0" fillId="21" borderId="1" xfId="0" applyNumberFormat="1" applyFill="1" applyBorder="1" applyAlignment="1">
      <alignment horizontal="center"/>
    </xf>
    <xf numFmtId="0" fontId="2" fillId="12" borderId="28" xfId="0" applyFont="1" applyFill="1" applyBorder="1" applyAlignment="1">
      <alignment horizontal="center" vertical="center"/>
    </xf>
    <xf numFmtId="1" fontId="0" fillId="12" borderId="28" xfId="0" applyNumberFormat="1" applyFill="1" applyBorder="1" applyAlignment="1">
      <alignment horizontal="center"/>
    </xf>
    <xf numFmtId="168" fontId="0" fillId="16" borderId="1" xfId="0" applyNumberForma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164" fontId="12" fillId="2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6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14" borderId="30" xfId="0" applyFont="1" applyFill="1" applyBorder="1" applyAlignment="1">
      <alignment horizontal="center" vertical="center"/>
    </xf>
    <xf numFmtId="0" fontId="0" fillId="14" borderId="31" xfId="0" applyFill="1" applyBorder="1" applyAlignment="1">
      <alignment horizontal="center" vertical="center"/>
    </xf>
    <xf numFmtId="0" fontId="7" fillId="14" borderId="30" xfId="0" applyFont="1" applyFill="1" applyBorder="1" applyAlignment="1">
      <alignment horizontal="center" vertical="center"/>
    </xf>
    <xf numFmtId="46" fontId="0" fillId="14" borderId="31" xfId="0" applyNumberFormat="1" applyFill="1" applyBorder="1" applyAlignment="1">
      <alignment horizontal="center" vertical="center"/>
    </xf>
    <xf numFmtId="2" fontId="0" fillId="14" borderId="27" xfId="0" applyNumberFormat="1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164" fontId="0" fillId="14" borderId="27" xfId="0" applyNumberForma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/>
    <xf numFmtId="167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8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0" fillId="0" borderId="29" xfId="0" applyBorder="1"/>
    <xf numFmtId="0" fontId="0" fillId="17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7" borderId="9" xfId="0" applyFont="1" applyFill="1" applyBorder="1" applyAlignment="1">
      <alignment vertical="center"/>
    </xf>
    <xf numFmtId="0" fontId="3" fillId="7" borderId="15" xfId="0" applyFont="1" applyFill="1" applyBorder="1" applyAlignment="1">
      <alignment vertical="center"/>
    </xf>
    <xf numFmtId="1" fontId="0" fillId="0" borderId="19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167" fontId="0" fillId="0" borderId="0" xfId="0" applyNumberFormat="1"/>
    <xf numFmtId="169" fontId="0" fillId="0" borderId="0" xfId="0" applyNumberFormat="1"/>
    <xf numFmtId="0" fontId="0" fillId="17" borderId="2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0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34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0" borderId="26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0" fillId="7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4" fillId="0" borderId="0" xfId="0" applyNumberFormat="1" applyFont="1" applyFill="1" applyAlignment="1">
      <alignment horizontal="center" vertical="center" wrapText="1"/>
    </xf>
    <xf numFmtId="49" fontId="14" fillId="0" borderId="18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0" fillId="0" borderId="18" xfId="0" applyNumberFormat="1" applyBorder="1"/>
    <xf numFmtId="0" fontId="2" fillId="4" borderId="3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0" fillId="0" borderId="0" xfId="0" applyBorder="1" applyAlignment="1"/>
    <xf numFmtId="0" fontId="0" fillId="0" borderId="19" xfId="0" applyBorder="1" applyAlignment="1"/>
    <xf numFmtId="0" fontId="0" fillId="0" borderId="0" xfId="0" applyAlignment="1"/>
    <xf numFmtId="49" fontId="0" fillId="4" borderId="27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1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8" xfId="0" applyFill="1" applyBorder="1"/>
    <xf numFmtId="49" fontId="0" fillId="16" borderId="6" xfId="0" applyNumberFormat="1" applyFill="1" applyBorder="1" applyAlignment="1">
      <alignment horizontal="center"/>
    </xf>
    <xf numFmtId="0" fontId="0" fillId="0" borderId="1" xfId="0" applyBorder="1"/>
    <xf numFmtId="0" fontId="0" fillId="22" borderId="1" xfId="0" applyFill="1" applyBorder="1"/>
    <xf numFmtId="0" fontId="2" fillId="0" borderId="1" xfId="0" applyFont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0" xfId="0" applyFill="1" applyBorder="1"/>
    <xf numFmtId="0" fontId="13" fillId="7" borderId="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6" fontId="0" fillId="0" borderId="21" xfId="0" applyNumberFormat="1" applyBorder="1"/>
    <xf numFmtId="1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0" xfId="0" applyNumberFormat="1"/>
    <xf numFmtId="16" fontId="0" fillId="0" borderId="0" xfId="0" applyNumberFormat="1" applyBorder="1"/>
    <xf numFmtId="49" fontId="0" fillId="0" borderId="0" xfId="0" applyNumberFormat="1" applyBorder="1"/>
    <xf numFmtId="0" fontId="0" fillId="18" borderId="27" xfId="0" applyFill="1" applyBorder="1" applyAlignment="1">
      <alignment horizontal="center"/>
    </xf>
    <xf numFmtId="164" fontId="0" fillId="22" borderId="1" xfId="0" applyNumberFormat="1" applyFill="1" applyBorder="1"/>
    <xf numFmtId="166" fontId="0" fillId="0" borderId="0" xfId="0" applyNumberFormat="1" applyBorder="1" applyAlignment="1">
      <alignment horizontal="center"/>
    </xf>
    <xf numFmtId="166" fontId="0" fillId="0" borderId="0" xfId="0" applyNumberFormat="1" applyBorder="1"/>
    <xf numFmtId="166" fontId="0" fillId="0" borderId="24" xfId="0" applyNumberFormat="1" applyBorder="1"/>
    <xf numFmtId="166" fontId="0" fillId="0" borderId="0" xfId="0" applyNumberFormat="1"/>
    <xf numFmtId="0" fontId="0" fillId="0" borderId="0" xfId="0" applyFont="1" applyAlignment="1">
      <alignment horizontal="right"/>
    </xf>
    <xf numFmtId="0" fontId="0" fillId="0" borderId="18" xfId="0" applyBorder="1" applyAlignment="1">
      <alignment horizontal="right"/>
    </xf>
    <xf numFmtId="20" fontId="0" fillId="0" borderId="19" xfId="0" applyNumberFormat="1" applyBorder="1" applyAlignment="1">
      <alignment horizontal="center"/>
    </xf>
    <xf numFmtId="0" fontId="0" fillId="16" borderId="1" xfId="0" applyFill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0" fontId="0" fillId="0" borderId="0" xfId="0" applyFont="1" applyBorder="1" applyAlignment="1">
      <alignment horizontal="right"/>
    </xf>
    <xf numFmtId="164" fontId="0" fillId="0" borderId="1" xfId="0" applyNumberFormat="1" applyBorder="1"/>
    <xf numFmtId="164" fontId="0" fillId="22" borderId="28" xfId="0" applyNumberFormat="1" applyFill="1" applyBorder="1"/>
    <xf numFmtId="0" fontId="0" fillId="22" borderId="32" xfId="0" applyFill="1" applyBorder="1"/>
    <xf numFmtId="2" fontId="0" fillId="18" borderId="27" xfId="0" applyNumberFormat="1" applyFill="1" applyBorder="1" applyAlignment="1">
      <alignment horizontal="center" vertical="center"/>
    </xf>
    <xf numFmtId="0" fontId="1" fillId="18" borderId="30" xfId="0" applyFont="1" applyFill="1" applyBorder="1" applyAlignment="1">
      <alignment horizontal="center" vertical="center"/>
    </xf>
    <xf numFmtId="0" fontId="2" fillId="18" borderId="30" xfId="0" applyFont="1" applyFill="1" applyBorder="1" applyAlignment="1">
      <alignment horizontal="center" vertical="center"/>
    </xf>
    <xf numFmtId="20" fontId="15" fillId="0" borderId="0" xfId="1" applyNumberFormat="1" applyBorder="1" applyAlignment="1">
      <alignment horizontal="center"/>
    </xf>
    <xf numFmtId="2" fontId="0" fillId="18" borderId="27" xfId="0" applyNumberFormat="1" applyFont="1" applyFill="1" applyBorder="1" applyAlignment="1">
      <alignment horizontal="center" vertical="center"/>
    </xf>
    <xf numFmtId="0" fontId="16" fillId="18" borderId="24" xfId="0" applyFont="1" applyFill="1" applyBorder="1" applyAlignment="1">
      <alignment horizontal="center"/>
    </xf>
    <xf numFmtId="0" fontId="16" fillId="18" borderId="37" xfId="0" applyFont="1" applyFill="1" applyBorder="1" applyAlignment="1">
      <alignment horizontal="center"/>
    </xf>
    <xf numFmtId="0" fontId="16" fillId="18" borderId="38" xfId="0" applyFont="1" applyFill="1" applyBorder="1" applyAlignment="1">
      <alignment horizontal="center"/>
    </xf>
    <xf numFmtId="0" fontId="16" fillId="18" borderId="39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" fillId="23" borderId="8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6" fillId="18" borderId="24" xfId="0" applyFont="1" applyFill="1" applyBorder="1" applyAlignment="1">
      <alignment horizontal="center" wrapText="1"/>
    </xf>
    <xf numFmtId="2" fontId="0" fillId="16" borderId="40" xfId="0" applyNumberFormat="1" applyFill="1" applyBorder="1" applyAlignment="1">
      <alignment horizontal="center"/>
    </xf>
    <xf numFmtId="0" fontId="0" fillId="16" borderId="41" xfId="0" applyFill="1" applyBorder="1" applyAlignment="1">
      <alignment horizontal="center"/>
    </xf>
    <xf numFmtId="0" fontId="1" fillId="16" borderId="42" xfId="0" applyFont="1" applyFill="1" applyBorder="1" applyAlignment="1">
      <alignment horizontal="center" vertical="center"/>
    </xf>
    <xf numFmtId="0" fontId="1" fillId="16" borderId="43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2" fillId="18" borderId="30" xfId="0" applyFont="1" applyFill="1" applyBorder="1" applyAlignment="1">
      <alignment horizontal="center"/>
    </xf>
    <xf numFmtId="0" fontId="2" fillId="23" borderId="14" xfId="0" applyFont="1" applyFill="1" applyBorder="1" applyAlignment="1">
      <alignment horizontal="center" vertical="center"/>
    </xf>
    <xf numFmtId="0" fontId="16" fillId="18" borderId="20" xfId="0" applyFont="1" applyFill="1" applyBorder="1" applyAlignment="1">
      <alignment horizontal="center" wrapText="1"/>
    </xf>
    <xf numFmtId="0" fontId="16" fillId="18" borderId="21" xfId="0" applyFont="1" applyFill="1" applyBorder="1" applyAlignment="1">
      <alignment horizontal="center" wrapText="1"/>
    </xf>
    <xf numFmtId="0" fontId="16" fillId="18" borderId="22" xfId="0" applyFont="1" applyFill="1" applyBorder="1" applyAlignment="1">
      <alignment horizontal="center" wrapText="1"/>
    </xf>
    <xf numFmtId="0" fontId="16" fillId="18" borderId="23" xfId="0" applyFont="1" applyFill="1" applyBorder="1" applyAlignment="1">
      <alignment horizontal="center" wrapText="1"/>
    </xf>
    <xf numFmtId="0" fontId="16" fillId="18" borderId="25" xfId="0" applyFont="1" applyFill="1" applyBorder="1" applyAlignment="1">
      <alignment horizontal="center" wrapText="1"/>
    </xf>
    <xf numFmtId="0" fontId="16" fillId="18" borderId="20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horizontal="center"/>
    </xf>
    <xf numFmtId="0" fontId="16" fillId="18" borderId="25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 vertical="center"/>
    </xf>
    <xf numFmtId="166" fontId="0" fillId="18" borderId="27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99FF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Histograma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Mails!$BQ$53:$BQ$81</c:f>
              <c:strCache>
                <c:ptCount val="29"/>
                <c:pt idx="0">
                  <c:v>0-26</c:v>
                </c:pt>
                <c:pt idx="1">
                  <c:v>26-52</c:v>
                </c:pt>
                <c:pt idx="2">
                  <c:v>52-78</c:v>
                </c:pt>
                <c:pt idx="3">
                  <c:v>78-104</c:v>
                </c:pt>
                <c:pt idx="4">
                  <c:v>104-130</c:v>
                </c:pt>
                <c:pt idx="5">
                  <c:v>130-156</c:v>
                </c:pt>
                <c:pt idx="6">
                  <c:v>156-182</c:v>
                </c:pt>
                <c:pt idx="7">
                  <c:v>182-208</c:v>
                </c:pt>
                <c:pt idx="8">
                  <c:v>208-234</c:v>
                </c:pt>
                <c:pt idx="9">
                  <c:v>234-260</c:v>
                </c:pt>
                <c:pt idx="10">
                  <c:v>260-286</c:v>
                </c:pt>
                <c:pt idx="11">
                  <c:v>286-312</c:v>
                </c:pt>
                <c:pt idx="12">
                  <c:v>312-338</c:v>
                </c:pt>
                <c:pt idx="13">
                  <c:v>338-364</c:v>
                </c:pt>
                <c:pt idx="14">
                  <c:v>364-390</c:v>
                </c:pt>
                <c:pt idx="15">
                  <c:v>390-416</c:v>
                </c:pt>
                <c:pt idx="16">
                  <c:v>416-442</c:v>
                </c:pt>
                <c:pt idx="17">
                  <c:v>442-468</c:v>
                </c:pt>
                <c:pt idx="18">
                  <c:v>468-494</c:v>
                </c:pt>
                <c:pt idx="19">
                  <c:v>494-520</c:v>
                </c:pt>
                <c:pt idx="20">
                  <c:v>520-546</c:v>
                </c:pt>
                <c:pt idx="21">
                  <c:v>546-572</c:v>
                </c:pt>
                <c:pt idx="22">
                  <c:v>572-598</c:v>
                </c:pt>
                <c:pt idx="23">
                  <c:v>598-624</c:v>
                </c:pt>
                <c:pt idx="24">
                  <c:v>624-650</c:v>
                </c:pt>
                <c:pt idx="25">
                  <c:v>650-676</c:v>
                </c:pt>
                <c:pt idx="26">
                  <c:v>676-702</c:v>
                </c:pt>
                <c:pt idx="27">
                  <c:v>702-728</c:v>
                </c:pt>
                <c:pt idx="28">
                  <c:v>728-754</c:v>
                </c:pt>
              </c:strCache>
            </c:strRef>
          </c:cat>
          <c:val>
            <c:numRef>
              <c:f>Mails!$P$4:$P$32</c:f>
              <c:numCache>
                <c:formatCode>0</c:formatCode>
                <c:ptCount val="29"/>
                <c:pt idx="0">
                  <c:v>690</c:v>
                </c:pt>
                <c:pt idx="1">
                  <c:v>59</c:v>
                </c:pt>
                <c:pt idx="2">
                  <c:v>13</c:v>
                </c:pt>
                <c:pt idx="3">
                  <c:v>6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84960"/>
        <c:axId val="18988416"/>
      </c:barChart>
      <c:catAx>
        <c:axId val="1898496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988416"/>
        <c:crosses val="autoZero"/>
        <c:auto val="1"/>
        <c:lblAlgn val="ctr"/>
        <c:lblOffset val="100"/>
        <c:noMultiLvlLbl val="0"/>
      </c:catAx>
      <c:valAx>
        <c:axId val="1898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98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Poisson!$L$5:$L$28</c:f>
              <c:numCache>
                <c:formatCode>0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Poisson!$M$5:$M$28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  <c:pt idx="7">
                  <c:v>9</c:v>
                </c:pt>
                <c:pt idx="8">
                  <c:v>55</c:v>
                </c:pt>
                <c:pt idx="9">
                  <c:v>101</c:v>
                </c:pt>
                <c:pt idx="10">
                  <c:v>97</c:v>
                </c:pt>
                <c:pt idx="11">
                  <c:v>78</c:v>
                </c:pt>
                <c:pt idx="12">
                  <c:v>64</c:v>
                </c:pt>
                <c:pt idx="13">
                  <c:v>46</c:v>
                </c:pt>
                <c:pt idx="14">
                  <c:v>56</c:v>
                </c:pt>
                <c:pt idx="15">
                  <c:v>74</c:v>
                </c:pt>
                <c:pt idx="16">
                  <c:v>72</c:v>
                </c:pt>
                <c:pt idx="17">
                  <c:v>29</c:v>
                </c:pt>
                <c:pt idx="18">
                  <c:v>33</c:v>
                </c:pt>
                <c:pt idx="19">
                  <c:v>27</c:v>
                </c:pt>
                <c:pt idx="20">
                  <c:v>19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033280"/>
        <c:axId val="184034816"/>
      </c:barChart>
      <c:catAx>
        <c:axId val="18403328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4034816"/>
        <c:crosses val="autoZero"/>
        <c:auto val="1"/>
        <c:lblAlgn val="ctr"/>
        <c:lblOffset val="100"/>
        <c:noMultiLvlLbl val="0"/>
      </c:catAx>
      <c:valAx>
        <c:axId val="18403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403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Normal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Normal!$N$3:$N$26</c:f>
              <c:numCache>
                <c:formatCode>h:mm</c:formatCode>
                <c:ptCount val="24"/>
                <c:pt idx="0">
                  <c:v>2.0833333333333332E-2</c:v>
                </c:pt>
                <c:pt idx="1">
                  <c:v>6.25E-2</c:v>
                </c:pt>
                <c:pt idx="2">
                  <c:v>0.10416666666666666</c:v>
                </c:pt>
                <c:pt idx="3">
                  <c:v>0.14583333333333348</c:v>
                </c:pt>
                <c:pt idx="4">
                  <c:v>0.1875000000000005</c:v>
                </c:pt>
                <c:pt idx="5">
                  <c:v>0.22916666666666652</c:v>
                </c:pt>
                <c:pt idx="6">
                  <c:v>0.27083333333333348</c:v>
                </c:pt>
                <c:pt idx="7">
                  <c:v>0.3125000000000005</c:v>
                </c:pt>
                <c:pt idx="8">
                  <c:v>0.35416666666666652</c:v>
                </c:pt>
                <c:pt idx="9">
                  <c:v>0.39583333333333348</c:v>
                </c:pt>
                <c:pt idx="10">
                  <c:v>0.4375000000000005</c:v>
                </c:pt>
                <c:pt idx="11">
                  <c:v>0.47916666666666652</c:v>
                </c:pt>
                <c:pt idx="12">
                  <c:v>0.52083333333333348</c:v>
                </c:pt>
                <c:pt idx="13">
                  <c:v>0.56250000000000044</c:v>
                </c:pt>
                <c:pt idx="14">
                  <c:v>0.60416666666666652</c:v>
                </c:pt>
                <c:pt idx="15">
                  <c:v>0.64583333333333348</c:v>
                </c:pt>
                <c:pt idx="16">
                  <c:v>0.68750000000000044</c:v>
                </c:pt>
                <c:pt idx="17">
                  <c:v>0.72916666666666652</c:v>
                </c:pt>
                <c:pt idx="18">
                  <c:v>0.77083333333333348</c:v>
                </c:pt>
                <c:pt idx="19">
                  <c:v>0.81250000000000044</c:v>
                </c:pt>
                <c:pt idx="20">
                  <c:v>0.85416666666666652</c:v>
                </c:pt>
                <c:pt idx="21">
                  <c:v>0.89583333333333348</c:v>
                </c:pt>
                <c:pt idx="22">
                  <c:v>0.93750000000000044</c:v>
                </c:pt>
                <c:pt idx="23">
                  <c:v>0.97916666666666652</c:v>
                </c:pt>
              </c:numCache>
            </c:numRef>
          </c:cat>
          <c:val>
            <c:numRef>
              <c:f>Normal!$P$3:$P$26</c:f>
              <c:numCache>
                <c:formatCode>General</c:formatCode>
                <c:ptCount val="2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  <c:pt idx="7">
                  <c:v>9</c:v>
                </c:pt>
                <c:pt idx="8">
                  <c:v>55</c:v>
                </c:pt>
                <c:pt idx="9">
                  <c:v>101</c:v>
                </c:pt>
                <c:pt idx="10">
                  <c:v>97</c:v>
                </c:pt>
                <c:pt idx="11">
                  <c:v>78</c:v>
                </c:pt>
                <c:pt idx="12">
                  <c:v>64</c:v>
                </c:pt>
                <c:pt idx="13">
                  <c:v>46</c:v>
                </c:pt>
                <c:pt idx="14">
                  <c:v>56</c:v>
                </c:pt>
                <c:pt idx="15">
                  <c:v>74</c:v>
                </c:pt>
                <c:pt idx="16">
                  <c:v>72</c:v>
                </c:pt>
                <c:pt idx="17">
                  <c:v>29</c:v>
                </c:pt>
                <c:pt idx="18">
                  <c:v>33</c:v>
                </c:pt>
                <c:pt idx="19">
                  <c:v>27</c:v>
                </c:pt>
                <c:pt idx="20">
                  <c:v>19</c:v>
                </c:pt>
                <c:pt idx="21">
                  <c:v>4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245248"/>
        <c:axId val="197271552"/>
      </c:barChart>
      <c:catAx>
        <c:axId val="18424524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97271552"/>
        <c:crosses val="autoZero"/>
        <c:auto val="1"/>
        <c:lblAlgn val="ctr"/>
        <c:lblOffset val="100"/>
        <c:noMultiLvlLbl val="0"/>
      </c:catAx>
      <c:valAx>
        <c:axId val="19727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424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Lotería!$BZ$4:$BZ$33</c:f>
              <c:strCache>
                <c:ptCount val="30"/>
                <c:pt idx="0">
                  <c:v>10-365</c:v>
                </c:pt>
                <c:pt idx="1">
                  <c:v>365-720</c:v>
                </c:pt>
                <c:pt idx="2">
                  <c:v>720-1075</c:v>
                </c:pt>
                <c:pt idx="3">
                  <c:v>1075-1430</c:v>
                </c:pt>
                <c:pt idx="4">
                  <c:v>1430-1785</c:v>
                </c:pt>
                <c:pt idx="5">
                  <c:v>1785-2140</c:v>
                </c:pt>
                <c:pt idx="6">
                  <c:v>2140-2495</c:v>
                </c:pt>
                <c:pt idx="7">
                  <c:v>2495-2850</c:v>
                </c:pt>
                <c:pt idx="8">
                  <c:v>2850-3205</c:v>
                </c:pt>
                <c:pt idx="9">
                  <c:v>3205-3560</c:v>
                </c:pt>
                <c:pt idx="10">
                  <c:v>3560-3915</c:v>
                </c:pt>
                <c:pt idx="11">
                  <c:v>3915-4270</c:v>
                </c:pt>
                <c:pt idx="12">
                  <c:v>4270-4625</c:v>
                </c:pt>
                <c:pt idx="13">
                  <c:v>4625-4980</c:v>
                </c:pt>
                <c:pt idx="14">
                  <c:v>4980-5335</c:v>
                </c:pt>
                <c:pt idx="15">
                  <c:v>5335-5690</c:v>
                </c:pt>
                <c:pt idx="16">
                  <c:v>5690-6045</c:v>
                </c:pt>
                <c:pt idx="17">
                  <c:v>6045-6400</c:v>
                </c:pt>
                <c:pt idx="18">
                  <c:v>6400-6755</c:v>
                </c:pt>
                <c:pt idx="19">
                  <c:v>6755-7110</c:v>
                </c:pt>
                <c:pt idx="20">
                  <c:v>7110-7465</c:v>
                </c:pt>
                <c:pt idx="21">
                  <c:v>7465-7820</c:v>
                </c:pt>
                <c:pt idx="22">
                  <c:v>7820-8175</c:v>
                </c:pt>
                <c:pt idx="23">
                  <c:v>8175-8530</c:v>
                </c:pt>
                <c:pt idx="24">
                  <c:v>8530-8885</c:v>
                </c:pt>
                <c:pt idx="25">
                  <c:v>8885-9240</c:v>
                </c:pt>
                <c:pt idx="26">
                  <c:v>9240-9595</c:v>
                </c:pt>
                <c:pt idx="27">
                  <c:v>9595-9950</c:v>
                </c:pt>
                <c:pt idx="28">
                  <c:v>9950-10305</c:v>
                </c:pt>
                <c:pt idx="29">
                  <c:v>10305-10660</c:v>
                </c:pt>
              </c:strCache>
            </c:strRef>
          </c:cat>
          <c:val>
            <c:numRef>
              <c:f>Lotería!$L$4:$L$33</c:f>
              <c:numCache>
                <c:formatCode>General</c:formatCode>
                <c:ptCount val="30"/>
                <c:pt idx="0">
                  <c:v>30</c:v>
                </c:pt>
                <c:pt idx="1">
                  <c:v>34</c:v>
                </c:pt>
                <c:pt idx="2">
                  <c:v>26</c:v>
                </c:pt>
                <c:pt idx="3">
                  <c:v>25</c:v>
                </c:pt>
                <c:pt idx="4">
                  <c:v>28</c:v>
                </c:pt>
                <c:pt idx="5">
                  <c:v>25</c:v>
                </c:pt>
                <c:pt idx="6">
                  <c:v>30</c:v>
                </c:pt>
                <c:pt idx="7">
                  <c:v>31</c:v>
                </c:pt>
                <c:pt idx="8">
                  <c:v>26</c:v>
                </c:pt>
                <c:pt idx="9">
                  <c:v>25</c:v>
                </c:pt>
                <c:pt idx="10">
                  <c:v>28</c:v>
                </c:pt>
                <c:pt idx="11">
                  <c:v>26</c:v>
                </c:pt>
                <c:pt idx="12">
                  <c:v>21</c:v>
                </c:pt>
                <c:pt idx="13">
                  <c:v>25</c:v>
                </c:pt>
                <c:pt idx="14">
                  <c:v>27</c:v>
                </c:pt>
                <c:pt idx="15">
                  <c:v>20</c:v>
                </c:pt>
                <c:pt idx="16">
                  <c:v>31</c:v>
                </c:pt>
                <c:pt idx="17">
                  <c:v>30</c:v>
                </c:pt>
                <c:pt idx="18">
                  <c:v>26</c:v>
                </c:pt>
                <c:pt idx="19">
                  <c:v>27</c:v>
                </c:pt>
                <c:pt idx="20">
                  <c:v>34</c:v>
                </c:pt>
                <c:pt idx="21">
                  <c:v>33</c:v>
                </c:pt>
                <c:pt idx="22">
                  <c:v>25</c:v>
                </c:pt>
                <c:pt idx="23">
                  <c:v>28</c:v>
                </c:pt>
                <c:pt idx="24">
                  <c:v>26</c:v>
                </c:pt>
                <c:pt idx="25">
                  <c:v>28</c:v>
                </c:pt>
                <c:pt idx="26">
                  <c:v>30</c:v>
                </c:pt>
                <c:pt idx="27">
                  <c:v>33</c:v>
                </c:pt>
                <c:pt idx="28">
                  <c:v>2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57948672"/>
        <c:axId val="262375296"/>
      </c:barChart>
      <c:catAx>
        <c:axId val="257948672"/>
        <c:scaling>
          <c:orientation val="minMax"/>
        </c:scaling>
        <c:delete val="0"/>
        <c:axPos val="b"/>
        <c:majorTickMark val="none"/>
        <c:minorTickMark val="none"/>
        <c:tickLblPos val="nextTo"/>
        <c:crossAx val="262375296"/>
        <c:crosses val="autoZero"/>
        <c:auto val="1"/>
        <c:lblAlgn val="ctr"/>
        <c:lblOffset val="100"/>
        <c:noMultiLvlLbl val="0"/>
      </c:catAx>
      <c:valAx>
        <c:axId val="26237529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57948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Histograma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AgroMetal!$BM$6:$BM$25</c:f>
              <c:strCache>
                <c:ptCount val="20"/>
                <c:pt idx="0">
                  <c:v>2-4</c:v>
                </c:pt>
                <c:pt idx="1">
                  <c:v>4-6</c:v>
                </c:pt>
                <c:pt idx="2">
                  <c:v>6-8</c:v>
                </c:pt>
                <c:pt idx="3">
                  <c:v>8-10</c:v>
                </c:pt>
                <c:pt idx="4">
                  <c:v>10-12</c:v>
                </c:pt>
                <c:pt idx="5">
                  <c:v>12-14</c:v>
                </c:pt>
                <c:pt idx="6">
                  <c:v>14-16</c:v>
                </c:pt>
                <c:pt idx="7">
                  <c:v>16-18</c:v>
                </c:pt>
                <c:pt idx="8">
                  <c:v>18-20</c:v>
                </c:pt>
                <c:pt idx="9">
                  <c:v>20-22</c:v>
                </c:pt>
                <c:pt idx="10">
                  <c:v>22-24</c:v>
                </c:pt>
                <c:pt idx="11">
                  <c:v>24-26</c:v>
                </c:pt>
                <c:pt idx="12">
                  <c:v>26-28</c:v>
                </c:pt>
                <c:pt idx="13">
                  <c:v>28-30</c:v>
                </c:pt>
                <c:pt idx="14">
                  <c:v>30-32</c:v>
                </c:pt>
                <c:pt idx="15">
                  <c:v>32-34</c:v>
                </c:pt>
                <c:pt idx="16">
                  <c:v>34-36</c:v>
                </c:pt>
                <c:pt idx="17">
                  <c:v>36-38</c:v>
                </c:pt>
                <c:pt idx="18">
                  <c:v>38-40</c:v>
                </c:pt>
                <c:pt idx="19">
                  <c:v>40-42</c:v>
                </c:pt>
              </c:strCache>
            </c:strRef>
          </c:cat>
          <c:val>
            <c:numRef>
              <c:f>AgroMetal!$I$36:$I$55</c:f>
              <c:numCache>
                <c:formatCode>General</c:formatCode>
                <c:ptCount val="20"/>
                <c:pt idx="0">
                  <c:v>152</c:v>
                </c:pt>
                <c:pt idx="1">
                  <c:v>20</c:v>
                </c:pt>
                <c:pt idx="2">
                  <c:v>121</c:v>
                </c:pt>
                <c:pt idx="3">
                  <c:v>27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34</c:v>
                </c:pt>
                <c:pt idx="8">
                  <c:v>16</c:v>
                </c:pt>
                <c:pt idx="9">
                  <c:v>27</c:v>
                </c:pt>
                <c:pt idx="10">
                  <c:v>19</c:v>
                </c:pt>
                <c:pt idx="11">
                  <c:v>15</c:v>
                </c:pt>
                <c:pt idx="12">
                  <c:v>24</c:v>
                </c:pt>
                <c:pt idx="13">
                  <c:v>10</c:v>
                </c:pt>
                <c:pt idx="14">
                  <c:v>6</c:v>
                </c:pt>
                <c:pt idx="15">
                  <c:v>8</c:v>
                </c:pt>
                <c:pt idx="16">
                  <c:v>3</c:v>
                </c:pt>
                <c:pt idx="17">
                  <c:v>9</c:v>
                </c:pt>
                <c:pt idx="18">
                  <c:v>13</c:v>
                </c:pt>
                <c:pt idx="1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B74-4CC9-A0DA-C58507F31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1632"/>
        <c:axId val="16347520"/>
      </c:barChart>
      <c:catAx>
        <c:axId val="163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347520"/>
        <c:crosses val="autoZero"/>
        <c:auto val="1"/>
        <c:lblAlgn val="ctr"/>
        <c:lblOffset val="100"/>
        <c:noMultiLvlLbl val="0"/>
      </c:catAx>
      <c:valAx>
        <c:axId val="163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634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723899</xdr:colOff>
      <xdr:row>2</xdr:row>
      <xdr:rowOff>295275</xdr:rowOff>
    </xdr:from>
    <xdr:to>
      <xdr:col>40</xdr:col>
      <xdr:colOff>85725</xdr:colOff>
      <xdr:row>26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29</xdr:row>
      <xdr:rowOff>157162</xdr:rowOff>
    </xdr:from>
    <xdr:to>
      <xdr:col>14</xdr:col>
      <xdr:colOff>742949</xdr:colOff>
      <xdr:row>45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761999</xdr:colOff>
      <xdr:row>32</xdr:row>
      <xdr:rowOff>42862</xdr:rowOff>
    </xdr:from>
    <xdr:to>
      <xdr:col>19</xdr:col>
      <xdr:colOff>352424</xdr:colOff>
      <xdr:row>47</xdr:row>
      <xdr:rowOff>57150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714375</xdr:colOff>
      <xdr:row>2</xdr:row>
      <xdr:rowOff>257175</xdr:rowOff>
    </xdr:from>
    <xdr:to>
      <xdr:col>31</xdr:col>
      <xdr:colOff>695325</xdr:colOff>
      <xdr:row>22</xdr:row>
      <xdr:rowOff>95250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4</xdr:row>
      <xdr:rowOff>19050</xdr:rowOff>
    </xdr:from>
    <xdr:to>
      <xdr:col>38</xdr:col>
      <xdr:colOff>123825</xdr:colOff>
      <xdr:row>23</xdr:row>
      <xdr:rowOff>180975</xdr:rowOff>
    </xdr:to>
    <xdr:graphicFrame macro="">
      <xdr:nvGraphicFramePr>
        <xdr:cNvPr id="2" name="Gráfico 4">
          <a:extLst>
            <a:ext uri="{FF2B5EF4-FFF2-40B4-BE49-F238E27FC236}">
              <a16:creationId xmlns="" xmlns:a16="http://schemas.microsoft.com/office/drawing/2014/main" id="{A78ACFC4-D770-40A2-A2DC-65307983E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1_000/Google%20Drive/4to%20A&#241;o/SIM/TP2/LOTERIA/loteri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1_000/Google%20Drive/4to%20A&#241;o/SIM/TP2/AGROMETAL1/AGROMET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/>
      <sheetData sheetId="1">
        <row r="2">
          <cell r="L2">
            <v>30</v>
          </cell>
          <cell r="BZ2" t="str">
            <v>10-365</v>
          </cell>
        </row>
        <row r="3">
          <cell r="L3">
            <v>34</v>
          </cell>
          <cell r="BZ3" t="str">
            <v>365-720</v>
          </cell>
        </row>
        <row r="4">
          <cell r="L4">
            <v>26</v>
          </cell>
          <cell r="BZ4" t="str">
            <v>720-1075</v>
          </cell>
        </row>
        <row r="5">
          <cell r="L5">
            <v>25</v>
          </cell>
          <cell r="BZ5" t="str">
            <v>1075-1430</v>
          </cell>
        </row>
        <row r="6">
          <cell r="L6">
            <v>28</v>
          </cell>
          <cell r="BZ6" t="str">
            <v>1430-1785</v>
          </cell>
        </row>
        <row r="7">
          <cell r="L7">
            <v>25</v>
          </cell>
          <cell r="BZ7" t="str">
            <v>1785-2140</v>
          </cell>
        </row>
        <row r="8">
          <cell r="L8">
            <v>30</v>
          </cell>
          <cell r="BZ8" t="str">
            <v>2140-2495</v>
          </cell>
        </row>
        <row r="9">
          <cell r="L9">
            <v>31</v>
          </cell>
          <cell r="BZ9" t="str">
            <v>2495-2850</v>
          </cell>
        </row>
        <row r="10">
          <cell r="L10">
            <v>26</v>
          </cell>
          <cell r="BZ10" t="str">
            <v>2850-3205</v>
          </cell>
        </row>
        <row r="11">
          <cell r="L11">
            <v>25</v>
          </cell>
          <cell r="BZ11" t="str">
            <v>3205-3560</v>
          </cell>
        </row>
        <row r="12">
          <cell r="L12">
            <v>28</v>
          </cell>
          <cell r="BZ12" t="str">
            <v>3560-3915</v>
          </cell>
        </row>
        <row r="13">
          <cell r="L13">
            <v>26</v>
          </cell>
          <cell r="BZ13" t="str">
            <v>3915-4270</v>
          </cell>
        </row>
        <row r="14">
          <cell r="L14">
            <v>21</v>
          </cell>
          <cell r="BZ14" t="str">
            <v>4270-4625</v>
          </cell>
        </row>
        <row r="15">
          <cell r="L15">
            <v>25</v>
          </cell>
          <cell r="BZ15" t="str">
            <v>4625-4980</v>
          </cell>
        </row>
        <row r="16">
          <cell r="L16">
            <v>27</v>
          </cell>
          <cell r="BZ16" t="str">
            <v>4980-5335</v>
          </cell>
        </row>
        <row r="17">
          <cell r="L17">
            <v>20</v>
          </cell>
          <cell r="BZ17" t="str">
            <v>5335-5690</v>
          </cell>
        </row>
        <row r="18">
          <cell r="L18">
            <v>31</v>
          </cell>
          <cell r="BZ18" t="str">
            <v>5690-6045</v>
          </cell>
        </row>
        <row r="19">
          <cell r="L19">
            <v>30</v>
          </cell>
          <cell r="BZ19" t="str">
            <v>6045-6400</v>
          </cell>
        </row>
        <row r="20">
          <cell r="L20">
            <v>26</v>
          </cell>
          <cell r="BZ20" t="str">
            <v>6400-6755</v>
          </cell>
        </row>
        <row r="21">
          <cell r="L21">
            <v>27</v>
          </cell>
          <cell r="BZ21" t="str">
            <v>6755-7110</v>
          </cell>
        </row>
        <row r="22">
          <cell r="L22">
            <v>34</v>
          </cell>
          <cell r="BZ22" t="str">
            <v>7110-7465</v>
          </cell>
        </row>
        <row r="23">
          <cell r="L23">
            <v>33</v>
          </cell>
          <cell r="BZ23" t="str">
            <v>7465-7820</v>
          </cell>
        </row>
        <row r="24">
          <cell r="L24">
            <v>25</v>
          </cell>
          <cell r="BZ24" t="str">
            <v>7820-8175</v>
          </cell>
        </row>
        <row r="25">
          <cell r="L25">
            <v>28</v>
          </cell>
          <cell r="BZ25" t="str">
            <v>8175-8530</v>
          </cell>
        </row>
        <row r="26">
          <cell r="L26">
            <v>26</v>
          </cell>
          <cell r="BZ26" t="str">
            <v>8530-8885</v>
          </cell>
        </row>
        <row r="27">
          <cell r="L27">
            <v>28</v>
          </cell>
          <cell r="BZ27" t="str">
            <v>8885-9240</v>
          </cell>
        </row>
        <row r="28">
          <cell r="L28">
            <v>30</v>
          </cell>
          <cell r="BZ28" t="str">
            <v>9240-9595</v>
          </cell>
        </row>
        <row r="29">
          <cell r="L29">
            <v>33</v>
          </cell>
          <cell r="BZ29" t="str">
            <v>9595-9950</v>
          </cell>
        </row>
        <row r="30">
          <cell r="L30">
            <v>2</v>
          </cell>
          <cell r="BZ30" t="str">
            <v>9950-10305</v>
          </cell>
        </row>
        <row r="31">
          <cell r="L31">
            <v>0</v>
          </cell>
          <cell r="BZ31" t="str">
            <v>10305-10660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ROMETAL"/>
    </sheetNames>
    <sheetDataSet>
      <sheetData sheetId="0">
        <row r="4">
          <cell r="BM4" t="str">
            <v>2-4</v>
          </cell>
        </row>
        <row r="5">
          <cell r="BM5" t="str">
            <v>4-6</v>
          </cell>
        </row>
        <row r="6">
          <cell r="BM6" t="str">
            <v>6-8</v>
          </cell>
        </row>
        <row r="7">
          <cell r="BM7" t="str">
            <v>8-10</v>
          </cell>
        </row>
        <row r="8">
          <cell r="BM8" t="str">
            <v>10-12</v>
          </cell>
        </row>
        <row r="9">
          <cell r="BM9" t="str">
            <v>12-14</v>
          </cell>
        </row>
        <row r="10">
          <cell r="BM10" t="str">
            <v>14-16</v>
          </cell>
        </row>
        <row r="11">
          <cell r="BM11" t="str">
            <v>16-18</v>
          </cell>
        </row>
        <row r="12">
          <cell r="BM12" t="str">
            <v>18-20</v>
          </cell>
        </row>
        <row r="13">
          <cell r="BM13" t="str">
            <v>20-22</v>
          </cell>
        </row>
        <row r="14">
          <cell r="BM14" t="str">
            <v>22-24</v>
          </cell>
        </row>
        <row r="15">
          <cell r="BM15" t="str">
            <v>24-26</v>
          </cell>
        </row>
        <row r="16">
          <cell r="BM16" t="str">
            <v>26-28</v>
          </cell>
        </row>
        <row r="17">
          <cell r="BM17" t="str">
            <v>28-30</v>
          </cell>
        </row>
        <row r="18">
          <cell r="BM18" t="str">
            <v>30-32</v>
          </cell>
        </row>
        <row r="19">
          <cell r="BM19" t="str">
            <v>32-34</v>
          </cell>
        </row>
        <row r="20">
          <cell r="BM20" t="str">
            <v>34-36</v>
          </cell>
        </row>
        <row r="21">
          <cell r="BM21" t="str">
            <v>36-38</v>
          </cell>
        </row>
        <row r="22">
          <cell r="BM22" t="str">
            <v>38-40</v>
          </cell>
        </row>
        <row r="23">
          <cell r="BM23" t="str">
            <v>40-42</v>
          </cell>
        </row>
        <row r="34">
          <cell r="I34">
            <v>152</v>
          </cell>
        </row>
        <row r="35">
          <cell r="I35">
            <v>20</v>
          </cell>
        </row>
        <row r="36">
          <cell r="I36">
            <v>121</v>
          </cell>
        </row>
        <row r="37">
          <cell r="I37">
            <v>27</v>
          </cell>
        </row>
        <row r="38">
          <cell r="I38">
            <v>6</v>
          </cell>
        </row>
        <row r="39">
          <cell r="I39">
            <v>3</v>
          </cell>
        </row>
        <row r="40">
          <cell r="I40">
            <v>6</v>
          </cell>
        </row>
        <row r="41">
          <cell r="I41">
            <v>34</v>
          </cell>
        </row>
        <row r="42">
          <cell r="I42">
            <v>16</v>
          </cell>
        </row>
        <row r="43">
          <cell r="I43">
            <v>27</v>
          </cell>
        </row>
        <row r="44">
          <cell r="I44">
            <v>19</v>
          </cell>
        </row>
        <row r="45">
          <cell r="I45">
            <v>15</v>
          </cell>
        </row>
        <row r="46">
          <cell r="I46">
            <v>24</v>
          </cell>
        </row>
        <row r="47">
          <cell r="I47">
            <v>10</v>
          </cell>
        </row>
        <row r="48">
          <cell r="I48">
            <v>6</v>
          </cell>
        </row>
        <row r="49">
          <cell r="I49">
            <v>8</v>
          </cell>
        </row>
        <row r="50">
          <cell r="I50">
            <v>3</v>
          </cell>
        </row>
        <row r="51">
          <cell r="I51">
            <v>9</v>
          </cell>
        </row>
        <row r="52">
          <cell r="I52">
            <v>13</v>
          </cell>
        </row>
        <row r="53">
          <cell r="I5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jberrotar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Q794"/>
  <sheetViews>
    <sheetView topLeftCell="O1" workbookViewId="0">
      <selection activeCell="W17" sqref="W17"/>
    </sheetView>
  </sheetViews>
  <sheetFormatPr baseColWidth="10" defaultRowHeight="15" x14ac:dyDescent="0.25"/>
  <cols>
    <col min="1" max="1" width="4.42578125" customWidth="1"/>
    <col min="2" max="2" width="14.42578125" customWidth="1"/>
    <col min="3" max="3" width="14.140625" customWidth="1"/>
    <col min="4" max="4" width="18.5703125" hidden="1" customWidth="1"/>
    <col min="5" max="5" width="0.28515625" hidden="1" customWidth="1"/>
    <col min="6" max="6" width="17.5703125" customWidth="1"/>
    <col min="7" max="8" width="14.42578125" hidden="1" customWidth="1"/>
    <col min="10" max="10" width="14.5703125" style="3" customWidth="1"/>
    <col min="11" max="11" width="1.85546875" style="71" customWidth="1"/>
    <col min="12" max="12" width="1.85546875" customWidth="1"/>
    <col min="13" max="14" width="9.7109375" customWidth="1"/>
    <col min="15" max="15" width="14.85546875" customWidth="1"/>
    <col min="16" max="16" width="9" customWidth="1"/>
    <col min="17" max="17" width="12.42578125" style="3" customWidth="1"/>
    <col min="18" max="18" width="13.28515625" style="3" customWidth="1"/>
    <col min="19" max="19" width="8.28515625" style="3" customWidth="1"/>
    <col min="20" max="20" width="9.140625" customWidth="1"/>
    <col min="21" max="21" width="10" customWidth="1"/>
    <col min="22" max="22" width="22.42578125" customWidth="1"/>
    <col min="23" max="23" width="15.85546875" customWidth="1"/>
    <col min="24" max="24" width="17.85546875" customWidth="1"/>
    <col min="25" max="25" width="9.140625" customWidth="1"/>
    <col min="26" max="26" width="11.140625" style="3" customWidth="1"/>
    <col min="27" max="27" width="2.5703125" style="3" customWidth="1"/>
    <col min="28" max="28" width="12.140625" style="3" customWidth="1"/>
  </cols>
  <sheetData>
    <row r="1" spans="2:30" ht="39.75" customHeight="1" thickBot="1" x14ac:dyDescent="0.35">
      <c r="B1" s="258" t="s">
        <v>162</v>
      </c>
      <c r="C1" s="258"/>
      <c r="D1" s="258"/>
      <c r="E1" s="258"/>
      <c r="F1" s="258"/>
      <c r="R1" s="248" t="s">
        <v>159</v>
      </c>
      <c r="S1" s="249"/>
      <c r="T1" s="249"/>
      <c r="U1" s="249"/>
      <c r="V1" s="250"/>
      <c r="AB1" s="61"/>
    </row>
    <row r="2" spans="2:30" ht="27" customHeight="1" thickBot="1" x14ac:dyDescent="0.3">
      <c r="B2" s="255"/>
      <c r="C2" s="255"/>
      <c r="D2" s="255"/>
      <c r="E2" s="255"/>
      <c r="F2" s="255"/>
      <c r="L2" s="54"/>
      <c r="M2" s="55"/>
      <c r="N2" s="55"/>
      <c r="O2" s="55"/>
      <c r="P2" s="55"/>
      <c r="Q2" s="56"/>
      <c r="R2" s="56"/>
      <c r="S2" s="56"/>
      <c r="T2" s="55"/>
      <c r="U2" s="55"/>
      <c r="V2" s="55"/>
      <c r="W2" s="55"/>
      <c r="X2" s="55"/>
      <c r="Y2" s="55"/>
      <c r="Z2" s="56"/>
      <c r="AA2" s="152"/>
      <c r="AB2" s="61"/>
      <c r="AC2" s="60"/>
      <c r="AD2" s="60"/>
    </row>
    <row r="3" spans="2:30" ht="24" customHeight="1" x14ac:dyDescent="0.25">
      <c r="B3" s="25" t="s">
        <v>0</v>
      </c>
      <c r="C3" s="24" t="s">
        <v>1</v>
      </c>
      <c r="D3" s="24" t="s">
        <v>29</v>
      </c>
      <c r="E3" s="156" t="s">
        <v>49</v>
      </c>
      <c r="F3" s="157" t="s">
        <v>157</v>
      </c>
      <c r="G3" s="26" t="s">
        <v>2</v>
      </c>
      <c r="H3" s="27" t="s">
        <v>3</v>
      </c>
      <c r="I3" s="163"/>
      <c r="L3" s="32"/>
      <c r="M3" s="173" t="s">
        <v>50</v>
      </c>
      <c r="N3" s="173"/>
      <c r="O3" s="39" t="s">
        <v>15</v>
      </c>
      <c r="P3" s="39" t="s">
        <v>16</v>
      </c>
      <c r="Q3" s="45" t="s">
        <v>166</v>
      </c>
      <c r="R3" s="45" t="s">
        <v>167</v>
      </c>
      <c r="S3" s="39" t="s">
        <v>22</v>
      </c>
      <c r="T3" s="60"/>
      <c r="U3" s="171" t="s">
        <v>14</v>
      </c>
      <c r="V3" s="172"/>
      <c r="W3" s="39" t="s">
        <v>15</v>
      </c>
      <c r="X3" s="39" t="s">
        <v>16</v>
      </c>
      <c r="Y3" s="39" t="s">
        <v>22</v>
      </c>
      <c r="Z3" s="45" t="s">
        <v>30</v>
      </c>
      <c r="AA3" s="153"/>
      <c r="AC3" s="60"/>
      <c r="AD3" s="60"/>
    </row>
    <row r="4" spans="2:30" ht="12.95" customHeight="1" thickBot="1" x14ac:dyDescent="0.3">
      <c r="B4" s="6">
        <v>42821</v>
      </c>
      <c r="C4" s="78">
        <v>6.0416666666666667E-2</v>
      </c>
      <c r="D4" s="23">
        <f t="shared" ref="D4:D67" si="0">C4*24</f>
        <v>1.45</v>
      </c>
      <c r="E4" s="23"/>
      <c r="F4" s="23"/>
      <c r="G4" s="15" t="s">
        <v>4</v>
      </c>
      <c r="H4" s="12" t="s">
        <v>5</v>
      </c>
      <c r="I4" s="162"/>
      <c r="L4" s="32"/>
      <c r="M4" s="47">
        <v>0</v>
      </c>
      <c r="N4" s="47">
        <v>26</v>
      </c>
      <c r="O4" s="47">
        <f>M4+((N4-M4)/2)</f>
        <v>13</v>
      </c>
      <c r="P4" s="47">
        <f t="array" ref="P4:P32">FREQUENCY(F5:F793,N4:N32)</f>
        <v>690</v>
      </c>
      <c r="Q4" s="48">
        <f t="shared" ref="Q4:Q31" si="1">lamdae*EXP(-lamdae*O4)*(N4-M4)</f>
        <v>0.70046011603626601</v>
      </c>
      <c r="R4" s="40">
        <f t="shared" ref="R4:R32" si="2">(1-EXP(-lamdae*N4))-(1-EXP(-lamdae*M4))</f>
        <v>0.76226887809026267</v>
      </c>
      <c r="S4" s="47">
        <f>R4*muestrae</f>
        <v>601.43014481321723</v>
      </c>
      <c r="T4" s="140"/>
      <c r="U4" s="47">
        <v>0</v>
      </c>
      <c r="V4" s="47">
        <v>26</v>
      </c>
      <c r="W4" s="47">
        <f>(V4-U4)/2+U4</f>
        <v>13</v>
      </c>
      <c r="X4" s="47">
        <v>690</v>
      </c>
      <c r="Y4" s="47">
        <v>601</v>
      </c>
      <c r="Z4" s="48">
        <f>((X4-Y4)^2)/Y4</f>
        <v>13.179700499168053</v>
      </c>
      <c r="AA4" s="153"/>
      <c r="AC4" s="60"/>
      <c r="AD4" s="60"/>
    </row>
    <row r="5" spans="2:30" ht="12.95" customHeight="1" x14ac:dyDescent="0.25">
      <c r="B5" s="6">
        <v>42821</v>
      </c>
      <c r="C5" s="78">
        <v>0.3354166666666667</v>
      </c>
      <c r="D5" s="23">
        <f t="shared" si="0"/>
        <v>8.0500000000000007</v>
      </c>
      <c r="E5" s="23">
        <f>ABS(D5-D4)</f>
        <v>6.6000000000000005</v>
      </c>
      <c r="F5" s="23">
        <f>E5*60</f>
        <v>396.00000000000006</v>
      </c>
      <c r="G5" s="15" t="s">
        <v>6</v>
      </c>
      <c r="H5" s="12" t="s">
        <v>9</v>
      </c>
      <c r="J5" s="133" t="s">
        <v>17</v>
      </c>
      <c r="K5" s="128"/>
      <c r="L5" s="32"/>
      <c r="M5" s="47">
        <v>26</v>
      </c>
      <c r="N5" s="47">
        <v>52</v>
      </c>
      <c r="O5" s="47">
        <f t="shared" ref="O5:O32" si="3">M5+((N5-M5)/2)</f>
        <v>39</v>
      </c>
      <c r="P5" s="47">
        <v>59</v>
      </c>
      <c r="Q5" s="48">
        <f t="shared" si="1"/>
        <v>0.16652116923832624</v>
      </c>
      <c r="R5" s="40">
        <f t="shared" si="2"/>
        <v>0.18121503558527496</v>
      </c>
      <c r="S5" s="47">
        <f>R5*muestrae</f>
        <v>142.97866307678194</v>
      </c>
      <c r="T5" s="140"/>
      <c r="U5" s="47">
        <v>26</v>
      </c>
      <c r="V5" s="47">
        <v>52</v>
      </c>
      <c r="W5" s="47">
        <f>(V5-U5)/2+U5</f>
        <v>39</v>
      </c>
      <c r="X5" s="47">
        <v>59</v>
      </c>
      <c r="Y5" s="47">
        <v>143</v>
      </c>
      <c r="Z5" s="48">
        <f>((X5-Y5)^2)/Y5</f>
        <v>49.34265734265734</v>
      </c>
      <c r="AA5" s="153"/>
      <c r="AC5" s="60"/>
      <c r="AD5" s="60"/>
    </row>
    <row r="6" spans="2:30" ht="12.95" customHeight="1" thickBot="1" x14ac:dyDescent="0.3">
      <c r="B6" s="6">
        <v>42821</v>
      </c>
      <c r="C6" s="78">
        <v>0.33888888888888885</v>
      </c>
      <c r="D6" s="23">
        <f t="shared" si="0"/>
        <v>8.1333333333333329</v>
      </c>
      <c r="E6" s="23">
        <f t="shared" ref="E6:E69" si="4">ABS(D6-D5)</f>
        <v>8.3333333333332149E-2</v>
      </c>
      <c r="F6" s="23">
        <f t="shared" ref="F6:F69" si="5">E6*60</f>
        <v>4.9999999999999289</v>
      </c>
      <c r="G6" s="15" t="s">
        <v>6</v>
      </c>
      <c r="H6" s="12" t="s">
        <v>10</v>
      </c>
      <c r="J6" s="138">
        <f>COUNT($C$5:$C$793)</f>
        <v>789</v>
      </c>
      <c r="K6" s="129"/>
      <c r="L6" s="32"/>
      <c r="M6" s="47">
        <v>52</v>
      </c>
      <c r="N6" s="47">
        <v>78</v>
      </c>
      <c r="O6" s="47">
        <f t="shared" si="3"/>
        <v>65</v>
      </c>
      <c r="P6" s="47">
        <v>13</v>
      </c>
      <c r="Q6" s="48">
        <f t="shared" si="1"/>
        <v>3.9587264384748529E-2</v>
      </c>
      <c r="R6" s="40">
        <f t="shared" si="2"/>
        <v>4.3080453716600409E-2</v>
      </c>
      <c r="S6" s="47">
        <f>R6*muestrae</f>
        <v>33.990477982397721</v>
      </c>
      <c r="T6" s="140"/>
      <c r="U6" s="47">
        <v>52</v>
      </c>
      <c r="V6" s="47">
        <v>78</v>
      </c>
      <c r="W6" s="47">
        <f>(V6-U6)/2+U6</f>
        <v>65</v>
      </c>
      <c r="X6" s="47">
        <v>13</v>
      </c>
      <c r="Y6" s="47">
        <v>34</v>
      </c>
      <c r="Z6" s="48">
        <f>((X6-Y6)^2)/Y6</f>
        <v>12.970588235294118</v>
      </c>
      <c r="AA6" s="153"/>
      <c r="AC6" s="60"/>
      <c r="AD6" s="60"/>
    </row>
    <row r="7" spans="2:30" ht="12.95" customHeight="1" thickBot="1" x14ac:dyDescent="0.3">
      <c r="B7" s="6">
        <v>42821</v>
      </c>
      <c r="C7" s="78">
        <v>0.33888888888888885</v>
      </c>
      <c r="D7" s="23">
        <f t="shared" si="0"/>
        <v>8.1333333333333329</v>
      </c>
      <c r="E7" s="23">
        <f t="shared" si="4"/>
        <v>0</v>
      </c>
      <c r="F7" s="23">
        <f t="shared" si="5"/>
        <v>0</v>
      </c>
      <c r="G7" s="15" t="s">
        <v>6</v>
      </c>
      <c r="H7" s="12" t="s">
        <v>10</v>
      </c>
      <c r="J7" s="61"/>
      <c r="L7" s="32"/>
      <c r="M7" s="47">
        <v>78</v>
      </c>
      <c r="N7" s="47">
        <v>104</v>
      </c>
      <c r="O7" s="47">
        <f t="shared" si="3"/>
        <v>91</v>
      </c>
      <c r="P7" s="47">
        <v>6</v>
      </c>
      <c r="Q7" s="48">
        <f t="shared" si="1"/>
        <v>9.4111247755236539E-3</v>
      </c>
      <c r="R7" s="40">
        <f t="shared" si="2"/>
        <v>1.0241564594427821E-2</v>
      </c>
      <c r="S7" s="47">
        <f>R7*muestrae</f>
        <v>8.0805944650035499</v>
      </c>
      <c r="T7" s="140"/>
      <c r="U7" s="47">
        <v>78</v>
      </c>
      <c r="V7" s="47">
        <v>754</v>
      </c>
      <c r="W7" s="47">
        <f>(V7-U7)/2+U7</f>
        <v>416</v>
      </c>
      <c r="X7" s="47">
        <f>789-SUM(X4:X6)</f>
        <v>27</v>
      </c>
      <c r="Y7" s="47">
        <v>11</v>
      </c>
      <c r="Z7" s="48">
        <f>((X7-Y7)^2)/Y7</f>
        <v>23.272727272727273</v>
      </c>
      <c r="AA7" s="153"/>
      <c r="AC7" s="60"/>
      <c r="AD7" s="60"/>
    </row>
    <row r="8" spans="2:30" ht="12.95" customHeight="1" x14ac:dyDescent="0.25">
      <c r="B8" s="6">
        <v>42821</v>
      </c>
      <c r="C8" s="78">
        <v>0.3611111111111111</v>
      </c>
      <c r="D8" s="23">
        <f t="shared" si="0"/>
        <v>8.6666666666666661</v>
      </c>
      <c r="E8" s="23">
        <f t="shared" si="4"/>
        <v>0.53333333333333321</v>
      </c>
      <c r="F8" s="23">
        <f t="shared" si="5"/>
        <v>31.999999999999993</v>
      </c>
      <c r="G8" s="15" t="s">
        <v>6</v>
      </c>
      <c r="H8" s="12" t="s">
        <v>7</v>
      </c>
      <c r="J8" s="133" t="s">
        <v>20</v>
      </c>
      <c r="K8" s="128"/>
      <c r="L8" s="32"/>
      <c r="M8" s="47">
        <v>104</v>
      </c>
      <c r="N8" s="47">
        <v>130</v>
      </c>
      <c r="O8" s="47">
        <f t="shared" si="3"/>
        <v>117</v>
      </c>
      <c r="P8" s="47">
        <v>2</v>
      </c>
      <c r="Q8" s="48">
        <f t="shared" si="1"/>
        <v>2.2373172513177613E-3</v>
      </c>
      <c r="R8" s="40">
        <f t="shared" si="2"/>
        <v>2.4347386411444072E-3</v>
      </c>
      <c r="S8" s="47">
        <f>R8*muestrae</f>
        <v>1.9210087878629372</v>
      </c>
      <c r="T8" s="140"/>
      <c r="U8" s="59"/>
      <c r="V8" s="59"/>
      <c r="W8" s="142"/>
      <c r="X8" s="47">
        <f>SUM(X4:X7)</f>
        <v>789</v>
      </c>
      <c r="Y8" s="47">
        <f>SUM(Y4:Y7)</f>
        <v>789</v>
      </c>
      <c r="Z8" s="49">
        <f>SUM(Z4:Z7)</f>
        <v>98.765673349846793</v>
      </c>
      <c r="AA8" s="153"/>
      <c r="AC8" s="60"/>
      <c r="AD8" s="60"/>
    </row>
    <row r="9" spans="2:30" ht="12.95" customHeight="1" x14ac:dyDescent="0.25">
      <c r="B9" s="6">
        <v>42821</v>
      </c>
      <c r="C9" s="78">
        <v>0.36874999999999997</v>
      </c>
      <c r="D9" s="23">
        <f t="shared" si="0"/>
        <v>8.85</v>
      </c>
      <c r="E9" s="23">
        <f t="shared" si="4"/>
        <v>0.18333333333333357</v>
      </c>
      <c r="F9" s="23">
        <f t="shared" si="5"/>
        <v>11.000000000000014</v>
      </c>
      <c r="G9" s="15" t="s">
        <v>6</v>
      </c>
      <c r="H9" s="12" t="s">
        <v>9</v>
      </c>
      <c r="J9" s="136"/>
      <c r="K9" s="130"/>
      <c r="L9" s="32"/>
      <c r="M9" s="47">
        <v>130</v>
      </c>
      <c r="N9" s="47">
        <v>156</v>
      </c>
      <c r="O9" s="47">
        <f t="shared" si="3"/>
        <v>143</v>
      </c>
      <c r="P9" s="47">
        <v>2</v>
      </c>
      <c r="Q9" s="48">
        <f t="shared" si="1"/>
        <v>5.3187994022378118E-4</v>
      </c>
      <c r="R9" s="40">
        <f t="shared" si="2"/>
        <v>5.7881314871632839E-4</v>
      </c>
      <c r="S9" s="47">
        <v>0.51</v>
      </c>
      <c r="T9" s="140"/>
      <c r="U9" s="140"/>
      <c r="V9" s="59"/>
      <c r="W9" s="59"/>
      <c r="X9" s="59"/>
      <c r="Y9" s="142"/>
      <c r="Z9" s="143"/>
      <c r="AA9" s="158"/>
      <c r="AB9" s="144"/>
      <c r="AC9" s="60"/>
      <c r="AD9" s="60"/>
    </row>
    <row r="10" spans="2:30" ht="12.95" customHeight="1" thickBot="1" x14ac:dyDescent="0.3">
      <c r="B10" s="6">
        <v>42821</v>
      </c>
      <c r="C10" s="78">
        <v>0.37083333333333335</v>
      </c>
      <c r="D10" s="23">
        <f t="shared" si="0"/>
        <v>8.9</v>
      </c>
      <c r="E10" s="23">
        <f t="shared" si="4"/>
        <v>5.0000000000000711E-2</v>
      </c>
      <c r="F10" s="23">
        <f t="shared" si="5"/>
        <v>3.0000000000000426</v>
      </c>
      <c r="G10" s="15" t="s">
        <v>6</v>
      </c>
      <c r="H10" s="12" t="s">
        <v>8</v>
      </c>
      <c r="I10" s="167"/>
      <c r="J10" s="139">
        <f>(SUM(F5:F793)/muestrae)</f>
        <v>18.098098859315588</v>
      </c>
      <c r="K10" s="131"/>
      <c r="L10" s="32"/>
      <c r="M10" s="47">
        <v>156</v>
      </c>
      <c r="N10" s="47">
        <v>182</v>
      </c>
      <c r="O10" s="47">
        <f t="shared" si="3"/>
        <v>169</v>
      </c>
      <c r="P10" s="47">
        <v>4</v>
      </c>
      <c r="Q10" s="48">
        <f t="shared" si="1"/>
        <v>1.264444149106835E-4</v>
      </c>
      <c r="R10" s="40">
        <f t="shared" si="2"/>
        <v>1.3760189922040755E-4</v>
      </c>
      <c r="S10" s="47">
        <f t="shared" ref="S10:S32" si="6">R10*muestrae</f>
        <v>0.10856789848490156</v>
      </c>
      <c r="T10" s="140"/>
      <c r="U10" s="140"/>
      <c r="V10" s="59"/>
      <c r="W10" s="59"/>
      <c r="X10" s="59"/>
      <c r="Y10" s="142"/>
      <c r="Z10" s="143"/>
      <c r="AA10" s="158"/>
      <c r="AB10" s="144"/>
      <c r="AC10" s="60"/>
      <c r="AD10" s="60"/>
    </row>
    <row r="11" spans="2:30" ht="12.95" customHeight="1" thickBot="1" x14ac:dyDescent="0.3">
      <c r="B11" s="6">
        <v>42821</v>
      </c>
      <c r="C11" s="78">
        <v>0.37083333333333335</v>
      </c>
      <c r="D11" s="23">
        <f t="shared" si="0"/>
        <v>8.9</v>
      </c>
      <c r="E11" s="23">
        <f t="shared" si="4"/>
        <v>0</v>
      </c>
      <c r="F11" s="23">
        <f t="shared" si="5"/>
        <v>0</v>
      </c>
      <c r="G11" s="15" t="s">
        <v>4</v>
      </c>
      <c r="H11" s="12" t="s">
        <v>8</v>
      </c>
      <c r="J11" s="61"/>
      <c r="L11" s="32"/>
      <c r="M11" s="47">
        <v>182</v>
      </c>
      <c r="N11" s="47">
        <v>208</v>
      </c>
      <c r="O11" s="47">
        <f t="shared" si="3"/>
        <v>195</v>
      </c>
      <c r="P11" s="47">
        <v>0</v>
      </c>
      <c r="Q11" s="48">
        <f t="shared" si="1"/>
        <v>3.0059772615937104E-5</v>
      </c>
      <c r="R11" s="40">
        <f t="shared" si="2"/>
        <v>3.2712253878575126E-5</v>
      </c>
      <c r="S11" s="47">
        <f t="shared" si="6"/>
        <v>2.5809968310195774E-2</v>
      </c>
      <c r="T11" s="140"/>
      <c r="U11" s="140"/>
      <c r="V11" s="245" t="s">
        <v>158</v>
      </c>
      <c r="Y11" s="142"/>
      <c r="Z11" s="143"/>
      <c r="AA11" s="158"/>
      <c r="AB11" s="144"/>
      <c r="AC11" s="60"/>
      <c r="AD11" s="60"/>
    </row>
    <row r="12" spans="2:30" ht="12.95" customHeight="1" x14ac:dyDescent="0.25">
      <c r="B12" s="6">
        <v>42821</v>
      </c>
      <c r="C12" s="78">
        <v>0.37083333333333335</v>
      </c>
      <c r="D12" s="23">
        <f t="shared" si="0"/>
        <v>8.9</v>
      </c>
      <c r="E12" s="23">
        <f t="shared" si="4"/>
        <v>0</v>
      </c>
      <c r="F12" s="23">
        <f t="shared" si="5"/>
        <v>0</v>
      </c>
      <c r="G12" s="15" t="s">
        <v>4</v>
      </c>
      <c r="H12" s="12" t="s">
        <v>8</v>
      </c>
      <c r="J12" s="135" t="s">
        <v>44</v>
      </c>
      <c r="L12" s="32"/>
      <c r="M12" s="47">
        <v>208</v>
      </c>
      <c r="N12" s="47">
        <v>234</v>
      </c>
      <c r="O12" s="47">
        <f t="shared" si="3"/>
        <v>221</v>
      </c>
      <c r="P12" s="47">
        <v>1</v>
      </c>
      <c r="Q12" s="48">
        <f t="shared" si="1"/>
        <v>7.1461434683383276E-6</v>
      </c>
      <c r="R12" s="40">
        <f t="shared" si="2"/>
        <v>7.7767208147561107E-6</v>
      </c>
      <c r="S12" s="47">
        <f t="shared" si="6"/>
        <v>6.1358327228425713E-3</v>
      </c>
      <c r="T12" s="140"/>
      <c r="U12" s="140"/>
      <c r="V12" s="59"/>
      <c r="Y12" s="142"/>
      <c r="Z12" s="143"/>
      <c r="AA12" s="158"/>
      <c r="AB12" s="144"/>
      <c r="AC12" s="60"/>
      <c r="AD12" s="60"/>
    </row>
    <row r="13" spans="2:30" ht="12.95" customHeight="1" x14ac:dyDescent="0.25">
      <c r="B13" s="6">
        <v>42821</v>
      </c>
      <c r="C13" s="78">
        <v>0.37986111111111115</v>
      </c>
      <c r="D13" s="23">
        <f t="shared" si="0"/>
        <v>9.1166666666666671</v>
      </c>
      <c r="E13" s="23">
        <f t="shared" si="4"/>
        <v>0.21666666666666679</v>
      </c>
      <c r="F13" s="23">
        <f t="shared" si="5"/>
        <v>13.000000000000007</v>
      </c>
      <c r="G13" s="15" t="s">
        <v>6</v>
      </c>
      <c r="H13" s="12" t="s">
        <v>9</v>
      </c>
      <c r="J13" s="136"/>
      <c r="K13" s="128"/>
      <c r="L13" s="32"/>
      <c r="M13" s="47">
        <v>234</v>
      </c>
      <c r="N13" s="47">
        <v>260</v>
      </c>
      <c r="O13" s="47">
        <f t="shared" si="3"/>
        <v>247</v>
      </c>
      <c r="P13" s="47">
        <v>1</v>
      </c>
      <c r="Q13" s="48">
        <f t="shared" si="1"/>
        <v>1.6988607040560093E-6</v>
      </c>
      <c r="R13" s="40">
        <f t="shared" si="2"/>
        <v>1.8487685640167228E-6</v>
      </c>
      <c r="S13" s="47">
        <f t="shared" si="6"/>
        <v>1.4586783970091943E-3</v>
      </c>
      <c r="T13" s="140"/>
      <c r="U13" s="140"/>
      <c r="V13" s="59"/>
      <c r="Y13" s="142"/>
      <c r="Z13" s="143"/>
      <c r="AA13" s="158"/>
      <c r="AB13" s="144"/>
      <c r="AC13" s="60"/>
      <c r="AD13" s="60"/>
    </row>
    <row r="14" spans="2:30" ht="12.95" customHeight="1" thickBot="1" x14ac:dyDescent="0.3">
      <c r="B14" s="6">
        <v>42821</v>
      </c>
      <c r="C14" s="78">
        <v>0.38263888888888892</v>
      </c>
      <c r="D14" s="23">
        <f t="shared" si="0"/>
        <v>9.1833333333333336</v>
      </c>
      <c r="E14" s="23">
        <f t="shared" si="4"/>
        <v>6.666666666666643E-2</v>
      </c>
      <c r="F14" s="23">
        <f t="shared" si="5"/>
        <v>3.9999999999999858</v>
      </c>
      <c r="G14" s="15" t="s">
        <v>6</v>
      </c>
      <c r="H14" s="12" t="s">
        <v>7</v>
      </c>
      <c r="J14" s="137">
        <f>1/J10</f>
        <v>5.5254422454724991E-2</v>
      </c>
      <c r="K14" s="130"/>
      <c r="L14" s="32"/>
      <c r="M14" s="47">
        <v>260</v>
      </c>
      <c r="N14" s="47">
        <v>286</v>
      </c>
      <c r="O14" s="47">
        <f t="shared" si="3"/>
        <v>273</v>
      </c>
      <c r="P14" s="47">
        <v>0</v>
      </c>
      <c r="Q14" s="48">
        <f t="shared" si="1"/>
        <v>4.0387206114360135E-7</v>
      </c>
      <c r="R14" s="40">
        <f t="shared" si="2"/>
        <v>4.3950982486773427E-7</v>
      </c>
      <c r="S14" s="47">
        <f t="shared" si="6"/>
        <v>3.4677325182064234E-4</v>
      </c>
      <c r="T14" s="140"/>
      <c r="U14" s="140"/>
      <c r="V14" s="59"/>
      <c r="W14" s="251" t="s">
        <v>161</v>
      </c>
      <c r="X14" s="251"/>
      <c r="Y14" s="251"/>
      <c r="Z14" s="251"/>
      <c r="AA14" s="158"/>
      <c r="AB14" s="144"/>
      <c r="AC14" s="60"/>
      <c r="AD14" s="60"/>
    </row>
    <row r="15" spans="2:30" ht="12.95" customHeight="1" thickBot="1" x14ac:dyDescent="0.3">
      <c r="B15" s="6">
        <v>42821</v>
      </c>
      <c r="C15" s="78">
        <v>0.39652777777777781</v>
      </c>
      <c r="D15" s="23">
        <f t="shared" si="0"/>
        <v>9.5166666666666675</v>
      </c>
      <c r="E15" s="23">
        <f t="shared" si="4"/>
        <v>0.33333333333333393</v>
      </c>
      <c r="F15" s="23">
        <f t="shared" si="5"/>
        <v>20.000000000000036</v>
      </c>
      <c r="G15" s="15" t="s">
        <v>4</v>
      </c>
      <c r="H15" s="12" t="s">
        <v>9</v>
      </c>
      <c r="J15" s="129"/>
      <c r="K15" s="131"/>
      <c r="L15" s="32"/>
      <c r="M15" s="47">
        <v>286</v>
      </c>
      <c r="N15" s="47">
        <v>312</v>
      </c>
      <c r="O15" s="47">
        <f t="shared" si="3"/>
        <v>299</v>
      </c>
      <c r="P15" s="47">
        <v>0</v>
      </c>
      <c r="Q15" s="48">
        <f t="shared" si="1"/>
        <v>9.6012958203666353E-8</v>
      </c>
      <c r="R15" s="40">
        <f t="shared" si="2"/>
        <v>1.0448516385430651E-7</v>
      </c>
      <c r="S15" s="47">
        <f t="shared" si="6"/>
        <v>8.2438794281047834E-5</v>
      </c>
      <c r="T15" s="140"/>
      <c r="U15" s="140"/>
      <c r="V15" s="59"/>
      <c r="W15" s="251"/>
      <c r="X15" s="251"/>
      <c r="Y15" s="251"/>
      <c r="Z15" s="251"/>
      <c r="AA15" s="158"/>
      <c r="AB15" s="144"/>
      <c r="AC15" s="60"/>
      <c r="AD15" s="60"/>
    </row>
    <row r="16" spans="2:30" ht="12.95" customHeight="1" thickBot="1" x14ac:dyDescent="0.3">
      <c r="B16" s="6">
        <v>42821</v>
      </c>
      <c r="C16" s="78">
        <v>0.40833333333333338</v>
      </c>
      <c r="D16" s="23">
        <f t="shared" si="0"/>
        <v>9.8000000000000007</v>
      </c>
      <c r="E16" s="23">
        <f t="shared" si="4"/>
        <v>0.28333333333333321</v>
      </c>
      <c r="F16" s="23">
        <f t="shared" si="5"/>
        <v>16.999999999999993</v>
      </c>
      <c r="G16" s="15" t="s">
        <v>6</v>
      </c>
      <c r="H16" s="12" t="s">
        <v>9</v>
      </c>
      <c r="J16" s="133" t="s">
        <v>43</v>
      </c>
      <c r="L16" s="32"/>
      <c r="M16" s="47">
        <v>312</v>
      </c>
      <c r="N16" s="47">
        <v>338</v>
      </c>
      <c r="O16" s="47">
        <f t="shared" si="3"/>
        <v>325</v>
      </c>
      <c r="P16" s="47">
        <v>3</v>
      </c>
      <c r="Q16" s="48">
        <f t="shared" si="1"/>
        <v>2.2825268271630321E-8</v>
      </c>
      <c r="R16" s="40">
        <f t="shared" si="2"/>
        <v>2.483937511232881E-8</v>
      </c>
      <c r="S16" s="47">
        <f t="shared" si="6"/>
        <v>1.9598266963627431E-5</v>
      </c>
      <c r="T16" s="140"/>
      <c r="U16" s="140"/>
      <c r="V16" s="59"/>
      <c r="X16" s="262" t="s">
        <v>52</v>
      </c>
      <c r="Y16" s="263" t="s">
        <v>32</v>
      </c>
      <c r="Z16" s="143"/>
      <c r="AA16" s="158"/>
      <c r="AB16" s="144"/>
      <c r="AC16" s="60"/>
      <c r="AD16" s="60"/>
    </row>
    <row r="17" spans="2:30" ht="12.95" customHeight="1" x14ac:dyDescent="0.25">
      <c r="B17" s="6">
        <v>42821</v>
      </c>
      <c r="C17" s="78">
        <v>0.41388888888888892</v>
      </c>
      <c r="D17" s="23">
        <f t="shared" si="0"/>
        <v>9.9333333333333336</v>
      </c>
      <c r="E17" s="23">
        <f t="shared" si="4"/>
        <v>0.13333333333333286</v>
      </c>
      <c r="F17" s="23">
        <f t="shared" si="5"/>
        <v>7.9999999999999716</v>
      </c>
      <c r="G17" s="15" t="s">
        <v>6</v>
      </c>
      <c r="H17" s="12" t="s">
        <v>9</v>
      </c>
      <c r="J17" s="134">
        <f>SQRT(muestrae)</f>
        <v>28.089143810376278</v>
      </c>
      <c r="K17" s="128"/>
      <c r="L17" s="32"/>
      <c r="M17" s="47">
        <v>338</v>
      </c>
      <c r="N17" s="47">
        <v>364</v>
      </c>
      <c r="O17" s="47">
        <f t="shared" si="3"/>
        <v>351</v>
      </c>
      <c r="P17" s="47">
        <v>0</v>
      </c>
      <c r="Q17" s="48">
        <f t="shared" si="1"/>
        <v>5.4262766341054075E-9</v>
      </c>
      <c r="R17" s="40">
        <f t="shared" si="2"/>
        <v>5.9050925260706322E-9</v>
      </c>
      <c r="S17" s="47">
        <f t="shared" si="6"/>
        <v>4.6591180030697288E-6</v>
      </c>
      <c r="T17" s="140"/>
      <c r="U17" s="140"/>
      <c r="V17" s="59"/>
      <c r="X17" s="260">
        <v>0.95</v>
      </c>
      <c r="Y17" s="261">
        <f>J18-1-1</f>
        <v>27</v>
      </c>
      <c r="Z17" s="143"/>
      <c r="AA17" s="158"/>
      <c r="AB17" s="144"/>
      <c r="AC17" s="60"/>
      <c r="AD17" s="60"/>
    </row>
    <row r="18" spans="2:30" ht="12.95" customHeight="1" thickBot="1" x14ac:dyDescent="0.3">
      <c r="B18" s="6">
        <v>42821</v>
      </c>
      <c r="C18" s="78">
        <v>0.4152777777777778</v>
      </c>
      <c r="D18" s="23">
        <f t="shared" si="0"/>
        <v>9.9666666666666668</v>
      </c>
      <c r="E18" s="23">
        <f t="shared" si="4"/>
        <v>3.3333333333333215E-2</v>
      </c>
      <c r="F18" s="23">
        <f t="shared" si="5"/>
        <v>1.9999999999999929</v>
      </c>
      <c r="G18" s="15" t="s">
        <v>6</v>
      </c>
      <c r="H18" s="12" t="s">
        <v>7</v>
      </c>
      <c r="J18" s="77">
        <v>29</v>
      </c>
      <c r="K18" s="130"/>
      <c r="L18" s="32"/>
      <c r="M18" s="47">
        <v>364</v>
      </c>
      <c r="N18" s="47">
        <v>390</v>
      </c>
      <c r="O18" s="47">
        <f t="shared" si="3"/>
        <v>377</v>
      </c>
      <c r="P18" s="47">
        <v>0</v>
      </c>
      <c r="Q18" s="48">
        <f t="shared" si="1"/>
        <v>1.2899948320184717E-9</v>
      </c>
      <c r="R18" s="40">
        <f t="shared" si="2"/>
        <v>1.4038242790448408E-9</v>
      </c>
      <c r="S18" s="47">
        <f t="shared" si="6"/>
        <v>1.1076173561663794E-6</v>
      </c>
      <c r="T18" s="140"/>
      <c r="U18" s="140"/>
      <c r="V18" s="59"/>
      <c r="X18" s="32"/>
      <c r="Y18" s="33"/>
      <c r="Z18" s="143"/>
      <c r="AA18" s="158"/>
      <c r="AB18" s="144"/>
      <c r="AC18" s="60"/>
      <c r="AD18" s="60"/>
    </row>
    <row r="19" spans="2:30" ht="12.95" customHeight="1" thickBot="1" x14ac:dyDescent="0.3">
      <c r="B19" s="6">
        <v>42821</v>
      </c>
      <c r="C19" s="78">
        <v>0.42708333333333331</v>
      </c>
      <c r="D19" s="23">
        <f t="shared" si="0"/>
        <v>10.25</v>
      </c>
      <c r="E19" s="23">
        <f t="shared" si="4"/>
        <v>0.28333333333333321</v>
      </c>
      <c r="F19" s="23">
        <f t="shared" si="5"/>
        <v>16.999999999999993</v>
      </c>
      <c r="G19" s="15" t="s">
        <v>6</v>
      </c>
      <c r="H19" s="12" t="s">
        <v>9</v>
      </c>
      <c r="J19" s="61"/>
      <c r="K19" s="131"/>
      <c r="L19" s="32"/>
      <c r="M19" s="47">
        <v>390</v>
      </c>
      <c r="N19" s="47">
        <v>416</v>
      </c>
      <c r="O19" s="47">
        <f t="shared" si="3"/>
        <v>403</v>
      </c>
      <c r="P19" s="47">
        <v>3</v>
      </c>
      <c r="Q19" s="48">
        <f t="shared" si="1"/>
        <v>3.0667191867351441E-10</v>
      </c>
      <c r="R19" s="40">
        <f t="shared" si="2"/>
        <v>3.3373281915771713E-10</v>
      </c>
      <c r="S19" s="47">
        <f t="shared" si="6"/>
        <v>2.6331519431543882E-7</v>
      </c>
      <c r="T19" s="140"/>
      <c r="U19" s="140"/>
      <c r="V19" s="59"/>
      <c r="X19" s="34" t="s">
        <v>54</v>
      </c>
      <c r="Y19" s="35">
        <v>98.765699999999995</v>
      </c>
      <c r="Z19" s="143"/>
      <c r="AA19" s="158"/>
      <c r="AB19" s="144"/>
      <c r="AC19" s="60"/>
      <c r="AD19" s="60"/>
    </row>
    <row r="20" spans="2:30" ht="12.95" customHeight="1" x14ac:dyDescent="0.25">
      <c r="B20" s="6">
        <v>42821</v>
      </c>
      <c r="C20" s="78">
        <v>0.42708333333333331</v>
      </c>
      <c r="D20" s="23">
        <f t="shared" si="0"/>
        <v>10.25</v>
      </c>
      <c r="E20" s="23">
        <f t="shared" si="4"/>
        <v>0</v>
      </c>
      <c r="F20" s="23">
        <f t="shared" si="5"/>
        <v>0</v>
      </c>
      <c r="G20" s="15" t="s">
        <v>4</v>
      </c>
      <c r="H20" s="12" t="s">
        <v>7</v>
      </c>
      <c r="J20" s="244" t="s">
        <v>100</v>
      </c>
      <c r="L20" s="32"/>
      <c r="M20" s="47">
        <v>416</v>
      </c>
      <c r="N20" s="47">
        <v>442</v>
      </c>
      <c r="O20" s="47">
        <f t="shared" si="3"/>
        <v>429</v>
      </c>
      <c r="P20" s="47">
        <v>1</v>
      </c>
      <c r="Q20" s="48">
        <f t="shared" si="1"/>
        <v>7.2905459284466307E-11</v>
      </c>
      <c r="R20" s="40">
        <f t="shared" si="2"/>
        <v>7.9338646763460474E-11</v>
      </c>
      <c r="S20" s="47">
        <f t="shared" si="6"/>
        <v>6.2598192296370314E-8</v>
      </c>
      <c r="T20" s="140"/>
      <c r="U20" s="140"/>
      <c r="V20" s="60"/>
      <c r="X20" s="32"/>
      <c r="Y20" s="33"/>
      <c r="Z20" s="143"/>
      <c r="AA20" s="158"/>
      <c r="AB20" s="144"/>
      <c r="AC20" s="60"/>
      <c r="AD20" s="60"/>
    </row>
    <row r="21" spans="2:30" ht="12.95" customHeight="1" thickBot="1" x14ac:dyDescent="0.3">
      <c r="B21" s="6">
        <v>42821</v>
      </c>
      <c r="C21" s="78">
        <v>0.43541666666666662</v>
      </c>
      <c r="D21" s="23">
        <f t="shared" si="0"/>
        <v>10.45</v>
      </c>
      <c r="E21" s="23">
        <f t="shared" si="4"/>
        <v>0.19999999999999929</v>
      </c>
      <c r="F21" s="23">
        <f t="shared" si="5"/>
        <v>11.999999999999957</v>
      </c>
      <c r="G21" s="15" t="s">
        <v>6</v>
      </c>
      <c r="H21" s="12" t="s">
        <v>8</v>
      </c>
      <c r="J21" s="246">
        <f>MAX(F5:F793)</f>
        <v>713</v>
      </c>
      <c r="K21" s="128"/>
      <c r="L21" s="32"/>
      <c r="M21" s="47">
        <v>442</v>
      </c>
      <c r="N21" s="47">
        <v>468</v>
      </c>
      <c r="O21" s="47">
        <f t="shared" si="3"/>
        <v>455</v>
      </c>
      <c r="P21" s="47">
        <v>1</v>
      </c>
      <c r="Q21" s="48">
        <f t="shared" si="1"/>
        <v>1.7331896629040789E-11</v>
      </c>
      <c r="R21" s="40">
        <f t="shared" si="2"/>
        <v>1.8861245898449397E-11</v>
      </c>
      <c r="S21" s="47">
        <f t="shared" si="6"/>
        <v>1.4881523013876574E-8</v>
      </c>
      <c r="T21" s="140"/>
      <c r="U21" s="140"/>
      <c r="V21" s="60"/>
      <c r="X21" s="34" t="s">
        <v>51</v>
      </c>
      <c r="Y21" s="35">
        <v>40.1</v>
      </c>
      <c r="Z21" s="143"/>
      <c r="AA21" s="158"/>
      <c r="AB21" s="144"/>
      <c r="AC21" s="60"/>
      <c r="AD21" s="60"/>
    </row>
    <row r="22" spans="2:30" ht="12.95" customHeight="1" thickBot="1" x14ac:dyDescent="0.3">
      <c r="B22" s="6">
        <v>42821</v>
      </c>
      <c r="C22" s="78">
        <v>0.43611111111111112</v>
      </c>
      <c r="D22" s="23">
        <f t="shared" si="0"/>
        <v>10.466666666666667</v>
      </c>
      <c r="E22" s="23">
        <f t="shared" si="4"/>
        <v>1.6666666666667496E-2</v>
      </c>
      <c r="F22" s="23">
        <f t="shared" si="5"/>
        <v>1.0000000000000497</v>
      </c>
      <c r="G22" s="15" t="s">
        <v>6</v>
      </c>
      <c r="H22" s="12" t="s">
        <v>8</v>
      </c>
      <c r="K22" s="130"/>
      <c r="L22" s="32"/>
      <c r="M22" s="47">
        <v>468</v>
      </c>
      <c r="N22" s="47">
        <v>494</v>
      </c>
      <c r="O22" s="47">
        <f t="shared" si="3"/>
        <v>481</v>
      </c>
      <c r="P22" s="47">
        <v>1</v>
      </c>
      <c r="Q22" s="48">
        <f t="shared" si="1"/>
        <v>4.1203312304454616E-12</v>
      </c>
      <c r="R22" s="40">
        <f t="shared" si="2"/>
        <v>4.4838577295536197E-12</v>
      </c>
      <c r="S22" s="47">
        <f t="shared" si="6"/>
        <v>3.537763748617806E-9</v>
      </c>
      <c r="T22" s="140"/>
      <c r="U22" s="140"/>
      <c r="V22" s="60"/>
      <c r="X22" s="32"/>
      <c r="Y22" s="33"/>
      <c r="Z22" s="143"/>
      <c r="AA22" s="158"/>
      <c r="AB22" s="144"/>
      <c r="AC22" s="60"/>
      <c r="AD22" s="60"/>
    </row>
    <row r="23" spans="2:30" ht="12.95" customHeight="1" thickBot="1" x14ac:dyDescent="0.3">
      <c r="B23" s="6">
        <v>42821</v>
      </c>
      <c r="C23" s="78">
        <v>0.44444444444444442</v>
      </c>
      <c r="D23" s="23">
        <f t="shared" si="0"/>
        <v>10.666666666666666</v>
      </c>
      <c r="E23" s="23">
        <f t="shared" si="4"/>
        <v>0.19999999999999929</v>
      </c>
      <c r="F23" s="23">
        <f t="shared" si="5"/>
        <v>11.999999999999957</v>
      </c>
      <c r="G23" s="15" t="s">
        <v>6</v>
      </c>
      <c r="H23" s="12" t="s">
        <v>10</v>
      </c>
      <c r="J23" s="243" t="s">
        <v>104</v>
      </c>
      <c r="K23" s="131"/>
      <c r="L23" s="32"/>
      <c r="M23" s="47">
        <v>494</v>
      </c>
      <c r="N23" s="47">
        <v>520</v>
      </c>
      <c r="O23" s="47">
        <f t="shared" si="3"/>
        <v>507</v>
      </c>
      <c r="P23" s="47">
        <v>0</v>
      </c>
      <c r="Q23" s="48">
        <f t="shared" si="1"/>
        <v>9.7953096605352784E-13</v>
      </c>
      <c r="R23" s="40">
        <f t="shared" si="2"/>
        <v>1.0660361482450753E-12</v>
      </c>
      <c r="S23" s="47">
        <f t="shared" si="6"/>
        <v>8.4110252096536442E-10</v>
      </c>
      <c r="T23" s="140"/>
      <c r="U23" s="140"/>
      <c r="V23" s="60"/>
      <c r="X23" s="264" t="s">
        <v>34</v>
      </c>
      <c r="Y23" s="256" t="s">
        <v>55</v>
      </c>
      <c r="Z23" s="143"/>
      <c r="AA23" s="158"/>
      <c r="AB23" s="144"/>
      <c r="AC23" s="60"/>
      <c r="AD23" s="60"/>
    </row>
    <row r="24" spans="2:30" ht="12.95" customHeight="1" thickBot="1" x14ac:dyDescent="0.3">
      <c r="B24" s="6">
        <v>42821</v>
      </c>
      <c r="C24" s="78">
        <v>0.45347222222222222</v>
      </c>
      <c r="D24" s="23">
        <f t="shared" si="0"/>
        <v>10.883333333333333</v>
      </c>
      <c r="E24" s="23">
        <f t="shared" si="4"/>
        <v>0.21666666666666679</v>
      </c>
      <c r="F24" s="23">
        <f t="shared" si="5"/>
        <v>13.000000000000007</v>
      </c>
      <c r="G24" s="15" t="s">
        <v>6</v>
      </c>
      <c r="H24" s="12" t="s">
        <v>10</v>
      </c>
      <c r="J24" s="242">
        <f>MIN(F5:F793)</f>
        <v>0</v>
      </c>
      <c r="L24" s="32"/>
      <c r="M24" s="47">
        <v>520</v>
      </c>
      <c r="N24" s="47">
        <v>546</v>
      </c>
      <c r="O24" s="47">
        <f t="shared" si="3"/>
        <v>533</v>
      </c>
      <c r="P24" s="47">
        <v>0</v>
      </c>
      <c r="Q24" s="48">
        <f t="shared" si="1"/>
        <v>2.3286499550523403E-13</v>
      </c>
      <c r="R24" s="40">
        <f t="shared" si="2"/>
        <v>2.5335289421946072E-13</v>
      </c>
      <c r="S24" s="47">
        <f t="shared" si="6"/>
        <v>1.9989543353915451E-10</v>
      </c>
      <c r="T24" s="140"/>
      <c r="U24" s="140"/>
      <c r="V24" s="60"/>
      <c r="X24" s="254" t="s">
        <v>168</v>
      </c>
      <c r="Y24" s="254"/>
      <c r="Z24" s="143"/>
      <c r="AA24" s="158"/>
      <c r="AB24" s="144"/>
      <c r="AC24" s="60"/>
      <c r="AD24" s="60"/>
    </row>
    <row r="25" spans="2:30" ht="12.95" customHeight="1" x14ac:dyDescent="0.25">
      <c r="B25" s="6">
        <v>42821</v>
      </c>
      <c r="C25" s="78">
        <v>0.45347222222222222</v>
      </c>
      <c r="D25" s="23">
        <f t="shared" si="0"/>
        <v>10.883333333333333</v>
      </c>
      <c r="E25" s="23">
        <f t="shared" si="4"/>
        <v>0</v>
      </c>
      <c r="F25" s="23">
        <f t="shared" si="5"/>
        <v>0</v>
      </c>
      <c r="G25" s="15" t="s">
        <v>6</v>
      </c>
      <c r="H25" s="12" t="s">
        <v>10</v>
      </c>
      <c r="L25" s="32"/>
      <c r="M25" s="47">
        <v>546</v>
      </c>
      <c r="N25" s="47">
        <v>572</v>
      </c>
      <c r="O25" s="47">
        <f t="shared" si="3"/>
        <v>559</v>
      </c>
      <c r="P25" s="47">
        <v>1</v>
      </c>
      <c r="Q25" s="48">
        <f t="shared" si="1"/>
        <v>5.5359256634965217E-14</v>
      </c>
      <c r="R25" s="40">
        <f t="shared" si="2"/>
        <v>6.0285110237146E-14</v>
      </c>
      <c r="S25" s="47">
        <f t="shared" si="6"/>
        <v>4.7564951977108194E-11</v>
      </c>
      <c r="T25" s="140"/>
      <c r="U25" s="140"/>
      <c r="V25" s="60"/>
      <c r="X25" s="251"/>
      <c r="Y25" s="251"/>
      <c r="Z25" s="61"/>
      <c r="AA25" s="153"/>
      <c r="AB25" s="61"/>
      <c r="AC25" s="60"/>
      <c r="AD25" s="60"/>
    </row>
    <row r="26" spans="2:30" ht="12.95" customHeight="1" x14ac:dyDescent="0.25">
      <c r="B26" s="6">
        <v>42821</v>
      </c>
      <c r="C26" s="78">
        <v>0.46180555555555558</v>
      </c>
      <c r="D26" s="23">
        <f t="shared" si="0"/>
        <v>11.083333333333334</v>
      </c>
      <c r="E26" s="23">
        <f t="shared" si="4"/>
        <v>0.20000000000000107</v>
      </c>
      <c r="F26" s="23">
        <f t="shared" si="5"/>
        <v>12.000000000000064</v>
      </c>
      <c r="G26" s="15" t="s">
        <v>6</v>
      </c>
      <c r="H26" s="12" t="s">
        <v>7</v>
      </c>
      <c r="K26" s="132"/>
      <c r="L26" s="32"/>
      <c r="M26" s="47">
        <v>572</v>
      </c>
      <c r="N26" s="47">
        <v>598</v>
      </c>
      <c r="O26" s="47">
        <f t="shared" si="3"/>
        <v>585</v>
      </c>
      <c r="P26" s="47">
        <v>0</v>
      </c>
      <c r="Q26" s="48">
        <f t="shared" si="1"/>
        <v>1.3160618187919353E-14</v>
      </c>
      <c r="R26" s="40">
        <f t="shared" si="2"/>
        <v>1.4321877017664519E-14</v>
      </c>
      <c r="S26" s="47">
        <f t="shared" si="6"/>
        <v>1.1299960966937306E-11</v>
      </c>
      <c r="T26" s="140"/>
      <c r="U26" s="140"/>
      <c r="V26" s="60"/>
      <c r="X26" s="251"/>
      <c r="Y26" s="251"/>
      <c r="Z26" s="61"/>
      <c r="AA26" s="153"/>
      <c r="AB26" s="61"/>
      <c r="AC26" s="60"/>
      <c r="AD26" s="60"/>
    </row>
    <row r="27" spans="2:30" ht="12.95" customHeight="1" x14ac:dyDescent="0.25">
      <c r="B27" s="6">
        <v>42821</v>
      </c>
      <c r="C27" s="78">
        <v>0.46319444444444446</v>
      </c>
      <c r="D27" s="23">
        <f t="shared" si="0"/>
        <v>11.116666666666667</v>
      </c>
      <c r="E27" s="23">
        <f t="shared" si="4"/>
        <v>3.3333333333333215E-2</v>
      </c>
      <c r="F27" s="23">
        <f t="shared" si="5"/>
        <v>1.9999999999999929</v>
      </c>
      <c r="G27" s="15" t="s">
        <v>6</v>
      </c>
      <c r="H27" s="12" t="s">
        <v>7</v>
      </c>
      <c r="J27" s="61"/>
      <c r="K27" s="130"/>
      <c r="L27" s="32"/>
      <c r="M27" s="47">
        <v>598</v>
      </c>
      <c r="N27" s="47">
        <v>624</v>
      </c>
      <c r="O27" s="47">
        <f t="shared" si="3"/>
        <v>611</v>
      </c>
      <c r="P27" s="47">
        <v>0</v>
      </c>
      <c r="Q27" s="48">
        <f t="shared" si="1"/>
        <v>3.1286885268397619E-15</v>
      </c>
      <c r="R27" s="40">
        <f t="shared" si="2"/>
        <v>3.3306690738754696E-15</v>
      </c>
      <c r="S27" s="47">
        <f t="shared" si="6"/>
        <v>2.6278978992877455E-12</v>
      </c>
      <c r="T27" s="140"/>
      <c r="U27" s="140"/>
      <c r="V27" s="60"/>
      <c r="W27" s="60"/>
      <c r="X27" s="251"/>
      <c r="Y27" s="251"/>
      <c r="Z27" s="61"/>
      <c r="AA27" s="153"/>
      <c r="AB27" s="61"/>
      <c r="AC27" s="60"/>
      <c r="AD27" s="60"/>
    </row>
    <row r="28" spans="2:30" ht="12.95" customHeight="1" x14ac:dyDescent="0.25">
      <c r="B28" s="6">
        <v>42821</v>
      </c>
      <c r="C28" s="78">
        <v>0.46388888888888885</v>
      </c>
      <c r="D28" s="23">
        <f t="shared" si="0"/>
        <v>11.133333333333333</v>
      </c>
      <c r="E28" s="23">
        <f t="shared" si="4"/>
        <v>1.6666666666665719E-2</v>
      </c>
      <c r="F28" s="23">
        <f t="shared" si="5"/>
        <v>0.99999999999994316</v>
      </c>
      <c r="G28" s="15" t="s">
        <v>6</v>
      </c>
      <c r="H28" s="12" t="s">
        <v>9</v>
      </c>
      <c r="K28" s="131"/>
      <c r="L28" s="32"/>
      <c r="M28" s="47">
        <v>624</v>
      </c>
      <c r="N28" s="47">
        <v>650</v>
      </c>
      <c r="O28" s="47">
        <f t="shared" si="3"/>
        <v>637</v>
      </c>
      <c r="P28" s="47">
        <v>0</v>
      </c>
      <c r="Q28" s="48">
        <f t="shared" si="1"/>
        <v>7.4378663359173993E-16</v>
      </c>
      <c r="R28" s="40">
        <f t="shared" si="2"/>
        <v>8.8817841970012523E-16</v>
      </c>
      <c r="S28" s="47">
        <f t="shared" si="6"/>
        <v>7.0077277314339881E-13</v>
      </c>
      <c r="T28" s="140"/>
      <c r="U28" s="140"/>
      <c r="V28" s="60"/>
      <c r="W28" s="60"/>
      <c r="X28" s="60"/>
      <c r="Y28" s="60"/>
      <c r="Z28" s="61"/>
      <c r="AA28" s="153"/>
      <c r="AB28" s="61"/>
      <c r="AC28" s="60"/>
      <c r="AD28" s="60"/>
    </row>
    <row r="29" spans="2:30" ht="12.95" customHeight="1" x14ac:dyDescent="0.25">
      <c r="B29" s="6">
        <v>42821</v>
      </c>
      <c r="C29" s="78">
        <v>0.4680555555555555</v>
      </c>
      <c r="D29" s="23">
        <f t="shared" si="0"/>
        <v>11.233333333333333</v>
      </c>
      <c r="E29" s="23">
        <f t="shared" si="4"/>
        <v>9.9999999999999645E-2</v>
      </c>
      <c r="F29" s="23">
        <f t="shared" si="5"/>
        <v>5.9999999999999787</v>
      </c>
      <c r="G29" s="15" t="s">
        <v>6</v>
      </c>
      <c r="H29" s="12" t="s">
        <v>10</v>
      </c>
      <c r="L29" s="32"/>
      <c r="M29" s="47">
        <v>650</v>
      </c>
      <c r="N29" s="47">
        <v>676</v>
      </c>
      <c r="O29" s="47">
        <f t="shared" si="3"/>
        <v>663</v>
      </c>
      <c r="P29" s="47">
        <v>0</v>
      </c>
      <c r="Q29" s="48">
        <f t="shared" si="1"/>
        <v>1.76821230865231E-16</v>
      </c>
      <c r="R29" s="40">
        <f t="shared" si="2"/>
        <v>0</v>
      </c>
      <c r="S29" s="47">
        <f t="shared" si="6"/>
        <v>0</v>
      </c>
      <c r="T29" s="140"/>
      <c r="U29" s="140"/>
      <c r="V29" s="60"/>
      <c r="W29" s="60"/>
      <c r="X29" s="60"/>
      <c r="Y29" s="60"/>
      <c r="Z29" s="61"/>
      <c r="AA29" s="153"/>
      <c r="AB29" s="61"/>
      <c r="AC29" s="60"/>
      <c r="AD29" s="60"/>
    </row>
    <row r="30" spans="2:30" ht="12.95" customHeight="1" x14ac:dyDescent="0.25">
      <c r="B30" s="6">
        <v>42821</v>
      </c>
      <c r="C30" s="78">
        <v>0.46875</v>
      </c>
      <c r="D30" s="23">
        <f t="shared" si="0"/>
        <v>11.25</v>
      </c>
      <c r="E30" s="23">
        <f t="shared" si="4"/>
        <v>1.6666666666667496E-2</v>
      </c>
      <c r="F30" s="23">
        <f t="shared" si="5"/>
        <v>1.0000000000000497</v>
      </c>
      <c r="G30" s="15" t="s">
        <v>6</v>
      </c>
      <c r="H30" s="12" t="s">
        <v>10</v>
      </c>
      <c r="J30" s="61"/>
      <c r="L30" s="32"/>
      <c r="M30" s="47">
        <v>676</v>
      </c>
      <c r="N30" s="47">
        <v>702</v>
      </c>
      <c r="O30" s="47">
        <f t="shared" si="3"/>
        <v>689</v>
      </c>
      <c r="P30" s="47">
        <v>0</v>
      </c>
      <c r="Q30" s="48">
        <f t="shared" si="1"/>
        <v>4.203590959105204E-17</v>
      </c>
      <c r="R30" s="40">
        <f t="shared" si="2"/>
        <v>0</v>
      </c>
      <c r="S30" s="47">
        <f t="shared" si="6"/>
        <v>0</v>
      </c>
      <c r="T30" s="140"/>
      <c r="U30" s="140"/>
      <c r="V30" s="60"/>
      <c r="W30" s="60"/>
      <c r="X30" s="60"/>
      <c r="Y30" s="60"/>
      <c r="Z30" s="61"/>
      <c r="AA30" s="153"/>
      <c r="AB30" s="61"/>
      <c r="AC30" s="60"/>
      <c r="AD30" s="60"/>
    </row>
    <row r="31" spans="2:30" ht="12.95" customHeight="1" x14ac:dyDescent="0.25">
      <c r="B31" s="6">
        <v>42821</v>
      </c>
      <c r="C31" s="78">
        <v>0.4694444444444445</v>
      </c>
      <c r="D31" s="23">
        <f t="shared" si="0"/>
        <v>11.266666666666667</v>
      </c>
      <c r="E31" s="23">
        <f t="shared" si="4"/>
        <v>1.6666666666667496E-2</v>
      </c>
      <c r="F31" s="23">
        <f t="shared" si="5"/>
        <v>1.0000000000000497</v>
      </c>
      <c r="G31" s="15" t="s">
        <v>6</v>
      </c>
      <c r="H31" s="12" t="s">
        <v>7</v>
      </c>
      <c r="L31" s="32"/>
      <c r="M31" s="47">
        <v>702</v>
      </c>
      <c r="N31" s="47">
        <v>728</v>
      </c>
      <c r="O31" s="47">
        <f t="shared" si="3"/>
        <v>715</v>
      </c>
      <c r="P31" s="47">
        <v>1</v>
      </c>
      <c r="Q31" s="48">
        <f t="shared" si="1"/>
        <v>9.99324394757709E-18</v>
      </c>
      <c r="R31" s="40">
        <f t="shared" si="2"/>
        <v>0</v>
      </c>
      <c r="S31" s="47">
        <f t="shared" si="6"/>
        <v>0</v>
      </c>
      <c r="T31" s="140"/>
      <c r="U31" s="140"/>
      <c r="V31" s="60"/>
      <c r="W31" s="60"/>
      <c r="X31" s="60"/>
      <c r="Y31" s="60"/>
      <c r="Z31" s="61"/>
      <c r="AA31" s="153"/>
      <c r="AB31" s="61"/>
      <c r="AC31" s="60"/>
      <c r="AD31" s="60"/>
    </row>
    <row r="32" spans="2:30" ht="12.95" customHeight="1" x14ac:dyDescent="0.25">
      <c r="B32" s="6">
        <v>42821</v>
      </c>
      <c r="C32" s="78">
        <v>0.47361111111111115</v>
      </c>
      <c r="D32" s="23">
        <f t="shared" si="0"/>
        <v>11.366666666666667</v>
      </c>
      <c r="E32" s="23">
        <f t="shared" si="4"/>
        <v>9.9999999999999645E-2</v>
      </c>
      <c r="F32" s="23">
        <f t="shared" si="5"/>
        <v>5.9999999999999787</v>
      </c>
      <c r="G32" s="15" t="s">
        <v>4</v>
      </c>
      <c r="H32" s="12" t="s">
        <v>5</v>
      </c>
      <c r="L32" s="32"/>
      <c r="M32" s="47">
        <v>728</v>
      </c>
      <c r="N32" s="47">
        <v>754</v>
      </c>
      <c r="O32" s="47">
        <f t="shared" si="3"/>
        <v>741</v>
      </c>
      <c r="P32" s="47">
        <v>0</v>
      </c>
      <c r="Q32" s="48">
        <f>1-SUM(Q4:Q31)</f>
        <v>8.1085249353021194E-2</v>
      </c>
      <c r="R32" s="40">
        <f t="shared" si="2"/>
        <v>0</v>
      </c>
      <c r="S32" s="47">
        <f t="shared" si="6"/>
        <v>0</v>
      </c>
      <c r="T32" s="140"/>
      <c r="U32" s="140"/>
      <c r="V32" s="60"/>
      <c r="W32" s="60"/>
      <c r="X32" s="60"/>
      <c r="Y32" s="60"/>
      <c r="Z32" s="61"/>
      <c r="AA32" s="153"/>
      <c r="AB32" s="61"/>
      <c r="AC32" s="60"/>
      <c r="AD32" s="60"/>
    </row>
    <row r="33" spans="2:29" ht="12.95" customHeight="1" x14ac:dyDescent="0.25">
      <c r="B33" s="6">
        <v>42821</v>
      </c>
      <c r="C33" s="78">
        <v>0.48194444444444445</v>
      </c>
      <c r="D33" s="23">
        <f t="shared" si="0"/>
        <v>11.566666666666666</v>
      </c>
      <c r="E33" s="23">
        <f t="shared" si="4"/>
        <v>0.19999999999999929</v>
      </c>
      <c r="F33" s="23">
        <f t="shared" si="5"/>
        <v>11.999999999999957</v>
      </c>
      <c r="G33" s="15" t="s">
        <v>6</v>
      </c>
      <c r="H33" s="12" t="s">
        <v>10</v>
      </c>
      <c r="L33" s="32"/>
      <c r="M33" s="60"/>
      <c r="N33" s="60"/>
      <c r="O33" s="60"/>
      <c r="P33" s="44">
        <f>SUM(P4:P32)</f>
        <v>789</v>
      </c>
      <c r="Q33" s="48">
        <f>SUM(Q4:Q32)</f>
        <v>1</v>
      </c>
      <c r="R33" s="166">
        <f>SUM(R4:R32)</f>
        <v>0.99999999999999978</v>
      </c>
      <c r="S33" s="47">
        <f>SUM(S4:S32)</f>
        <v>789.05331642566227</v>
      </c>
      <c r="T33" s="141"/>
      <c r="U33" s="141"/>
      <c r="V33" s="60"/>
      <c r="W33" s="60"/>
      <c r="X33" s="60"/>
      <c r="Y33" s="60"/>
      <c r="Z33" s="61"/>
      <c r="AA33" s="153"/>
      <c r="AB33" s="61"/>
      <c r="AC33" s="60"/>
    </row>
    <row r="34" spans="2:29" ht="12.95" customHeight="1" thickBot="1" x14ac:dyDescent="0.3">
      <c r="B34" s="6">
        <v>42821</v>
      </c>
      <c r="C34" s="78">
        <v>0.48472222222222222</v>
      </c>
      <c r="D34" s="23">
        <f t="shared" si="0"/>
        <v>11.633333333333333</v>
      </c>
      <c r="E34" s="23">
        <f t="shared" si="4"/>
        <v>6.666666666666643E-2</v>
      </c>
      <c r="F34" s="23">
        <f t="shared" si="5"/>
        <v>3.9999999999999858</v>
      </c>
      <c r="G34" s="15" t="s">
        <v>4</v>
      </c>
      <c r="H34" s="12" t="s">
        <v>10</v>
      </c>
      <c r="L34" s="63"/>
      <c r="M34" s="64"/>
      <c r="N34" s="64"/>
      <c r="O34" s="64"/>
      <c r="P34" s="64"/>
      <c r="Q34" s="65"/>
      <c r="R34" s="65"/>
      <c r="S34" s="65"/>
      <c r="T34" s="64"/>
      <c r="U34" s="64"/>
      <c r="V34" s="64"/>
      <c r="W34" s="64"/>
      <c r="X34" s="64"/>
      <c r="Y34" s="64"/>
      <c r="Z34" s="65"/>
      <c r="AA34" s="155"/>
      <c r="AB34" s="61"/>
      <c r="AC34" s="60"/>
    </row>
    <row r="35" spans="2:29" x14ac:dyDescent="0.25">
      <c r="B35" s="6">
        <v>42821</v>
      </c>
      <c r="C35" s="78">
        <v>0.48472222222222222</v>
      </c>
      <c r="D35" s="23">
        <f t="shared" si="0"/>
        <v>11.633333333333333</v>
      </c>
      <c r="E35" s="23">
        <f t="shared" si="4"/>
        <v>0</v>
      </c>
      <c r="F35" s="23">
        <f t="shared" si="5"/>
        <v>0</v>
      </c>
      <c r="G35" s="15" t="s">
        <v>6</v>
      </c>
      <c r="H35" s="12" t="s">
        <v>7</v>
      </c>
      <c r="AB35" s="61"/>
    </row>
    <row r="36" spans="2:29" x14ac:dyDescent="0.25">
      <c r="B36" s="6">
        <v>42821</v>
      </c>
      <c r="C36" s="78">
        <v>0.48472222222222222</v>
      </c>
      <c r="D36" s="23">
        <f t="shared" si="0"/>
        <v>11.633333333333333</v>
      </c>
      <c r="E36" s="23">
        <f t="shared" si="4"/>
        <v>0</v>
      </c>
      <c r="F36" s="23">
        <f t="shared" si="5"/>
        <v>0</v>
      </c>
      <c r="G36" s="15" t="s">
        <v>6</v>
      </c>
      <c r="H36" s="12" t="s">
        <v>7</v>
      </c>
    </row>
    <row r="37" spans="2:29" x14ac:dyDescent="0.25">
      <c r="B37" s="6">
        <v>42821</v>
      </c>
      <c r="C37" s="78">
        <v>0.50486111111111109</v>
      </c>
      <c r="D37" s="23">
        <f t="shared" si="0"/>
        <v>12.116666666666667</v>
      </c>
      <c r="E37" s="23">
        <f t="shared" si="4"/>
        <v>0.48333333333333428</v>
      </c>
      <c r="F37" s="23">
        <f t="shared" si="5"/>
        <v>29.000000000000057</v>
      </c>
      <c r="G37" s="15" t="s">
        <v>6</v>
      </c>
      <c r="H37" s="12" t="s">
        <v>10</v>
      </c>
    </row>
    <row r="38" spans="2:29" x14ac:dyDescent="0.25">
      <c r="B38" s="6">
        <v>42821</v>
      </c>
      <c r="C38" s="78">
        <v>0.51666666666666672</v>
      </c>
      <c r="D38" s="23">
        <f t="shared" si="0"/>
        <v>12.400000000000002</v>
      </c>
      <c r="E38" s="23">
        <f t="shared" si="4"/>
        <v>0.28333333333333499</v>
      </c>
      <c r="F38" s="23">
        <f t="shared" si="5"/>
        <v>17.000000000000099</v>
      </c>
      <c r="G38" s="15" t="s">
        <v>6</v>
      </c>
      <c r="H38" s="12" t="s">
        <v>7</v>
      </c>
    </row>
    <row r="39" spans="2:29" x14ac:dyDescent="0.25">
      <c r="B39" s="6">
        <v>42821</v>
      </c>
      <c r="C39" s="78">
        <v>0.51666666666666672</v>
      </c>
      <c r="D39" s="23">
        <f t="shared" si="0"/>
        <v>12.400000000000002</v>
      </c>
      <c r="E39" s="23">
        <f t="shared" si="4"/>
        <v>0</v>
      </c>
      <c r="F39" s="23">
        <f t="shared" si="5"/>
        <v>0</v>
      </c>
      <c r="G39" s="15" t="s">
        <v>6</v>
      </c>
      <c r="H39" s="12" t="s">
        <v>7</v>
      </c>
    </row>
    <row r="40" spans="2:29" x14ac:dyDescent="0.25">
      <c r="B40" s="6">
        <v>42821</v>
      </c>
      <c r="C40" s="78">
        <v>0.52013888888888882</v>
      </c>
      <c r="D40" s="23">
        <f t="shared" si="0"/>
        <v>12.483333333333331</v>
      </c>
      <c r="E40" s="23">
        <f t="shared" si="4"/>
        <v>8.3333333333328596E-2</v>
      </c>
      <c r="F40" s="23">
        <f t="shared" si="5"/>
        <v>4.9999999999997158</v>
      </c>
      <c r="G40" s="15" t="s">
        <v>12</v>
      </c>
      <c r="H40" s="12" t="s">
        <v>9</v>
      </c>
    </row>
    <row r="41" spans="2:29" x14ac:dyDescent="0.25">
      <c r="B41" s="6">
        <v>42821</v>
      </c>
      <c r="C41" s="78">
        <v>0.52083333333333337</v>
      </c>
      <c r="D41" s="23">
        <f t="shared" si="0"/>
        <v>12.5</v>
      </c>
      <c r="E41" s="23">
        <f t="shared" si="4"/>
        <v>1.6666666666669272E-2</v>
      </c>
      <c r="F41" s="23">
        <f t="shared" si="5"/>
        <v>1.0000000000001563</v>
      </c>
      <c r="G41" s="15" t="s">
        <v>6</v>
      </c>
      <c r="H41" s="12" t="s">
        <v>9</v>
      </c>
    </row>
    <row r="42" spans="2:29" x14ac:dyDescent="0.25">
      <c r="B42" s="6">
        <v>42821</v>
      </c>
      <c r="C42" s="78">
        <v>0.52847222222222223</v>
      </c>
      <c r="D42" s="23">
        <f t="shared" si="0"/>
        <v>12.683333333333334</v>
      </c>
      <c r="E42" s="23">
        <f t="shared" si="4"/>
        <v>0.18333333333333357</v>
      </c>
      <c r="F42" s="23">
        <f t="shared" si="5"/>
        <v>11.000000000000014</v>
      </c>
      <c r="G42" s="15" t="s">
        <v>4</v>
      </c>
      <c r="H42" s="12" t="s">
        <v>7</v>
      </c>
    </row>
    <row r="43" spans="2:29" x14ac:dyDescent="0.25">
      <c r="B43" s="6">
        <v>42821</v>
      </c>
      <c r="C43" s="78">
        <v>0.52916666666666667</v>
      </c>
      <c r="D43" s="23">
        <f t="shared" si="0"/>
        <v>12.7</v>
      </c>
      <c r="E43" s="23">
        <f t="shared" si="4"/>
        <v>1.6666666666665719E-2</v>
      </c>
      <c r="F43" s="23">
        <f t="shared" si="5"/>
        <v>0.99999999999994316</v>
      </c>
      <c r="G43" s="15" t="s">
        <v>6</v>
      </c>
      <c r="H43" s="12" t="s">
        <v>9</v>
      </c>
    </row>
    <row r="44" spans="2:29" x14ac:dyDescent="0.25">
      <c r="B44" s="6">
        <v>42821</v>
      </c>
      <c r="C44" s="78">
        <v>0.53194444444444444</v>
      </c>
      <c r="D44" s="23">
        <f t="shared" si="0"/>
        <v>12.766666666666666</v>
      </c>
      <c r="E44" s="23">
        <f t="shared" si="4"/>
        <v>6.666666666666643E-2</v>
      </c>
      <c r="F44" s="23">
        <f t="shared" si="5"/>
        <v>3.9999999999999858</v>
      </c>
      <c r="G44" s="15" t="s">
        <v>6</v>
      </c>
      <c r="H44" s="12" t="s">
        <v>9</v>
      </c>
    </row>
    <row r="45" spans="2:29" x14ac:dyDescent="0.25">
      <c r="B45" s="6">
        <v>42821</v>
      </c>
      <c r="C45" s="78">
        <v>0.53402777777777777</v>
      </c>
      <c r="D45" s="23">
        <f t="shared" si="0"/>
        <v>12.816666666666666</v>
      </c>
      <c r="E45" s="23">
        <f t="shared" si="4"/>
        <v>5.0000000000000711E-2</v>
      </c>
      <c r="F45" s="23">
        <f t="shared" si="5"/>
        <v>3.0000000000000426</v>
      </c>
      <c r="G45" s="15" t="s">
        <v>6</v>
      </c>
      <c r="H45" s="12" t="s">
        <v>9</v>
      </c>
    </row>
    <row r="46" spans="2:29" x14ac:dyDescent="0.25">
      <c r="B46" s="6">
        <v>42821</v>
      </c>
      <c r="C46" s="78">
        <v>0.53680555555555554</v>
      </c>
      <c r="D46" s="23">
        <f t="shared" si="0"/>
        <v>12.883333333333333</v>
      </c>
      <c r="E46" s="23">
        <f t="shared" si="4"/>
        <v>6.666666666666643E-2</v>
      </c>
      <c r="F46" s="23">
        <f t="shared" si="5"/>
        <v>3.9999999999999858</v>
      </c>
      <c r="G46" s="15" t="s">
        <v>6</v>
      </c>
      <c r="H46" s="12" t="s">
        <v>10</v>
      </c>
    </row>
    <row r="47" spans="2:29" x14ac:dyDescent="0.25">
      <c r="B47" s="6">
        <v>42821</v>
      </c>
      <c r="C47" s="78">
        <v>0.53888888888888886</v>
      </c>
      <c r="D47" s="23">
        <f t="shared" si="0"/>
        <v>12.933333333333334</v>
      </c>
      <c r="E47" s="23">
        <f t="shared" si="4"/>
        <v>5.0000000000000711E-2</v>
      </c>
      <c r="F47" s="23">
        <f t="shared" si="5"/>
        <v>3.0000000000000426</v>
      </c>
      <c r="G47" s="15" t="s">
        <v>4</v>
      </c>
      <c r="H47" s="12" t="s">
        <v>5</v>
      </c>
    </row>
    <row r="48" spans="2:29" ht="15.75" thickBot="1" x14ac:dyDescent="0.3">
      <c r="B48" s="6">
        <v>42821</v>
      </c>
      <c r="C48" s="78">
        <v>0.54236111111111118</v>
      </c>
      <c r="D48" s="23">
        <f t="shared" si="0"/>
        <v>13.016666666666669</v>
      </c>
      <c r="E48" s="23">
        <f t="shared" si="4"/>
        <v>8.3333333333335702E-2</v>
      </c>
      <c r="F48" s="23">
        <f t="shared" si="5"/>
        <v>5.0000000000001421</v>
      </c>
      <c r="G48" s="15" t="s">
        <v>6</v>
      </c>
      <c r="H48" s="12" t="s">
        <v>10</v>
      </c>
    </row>
    <row r="49" spans="2:69" x14ac:dyDescent="0.25">
      <c r="B49" s="6">
        <v>42821</v>
      </c>
      <c r="C49" s="78">
        <v>0.54999999999999993</v>
      </c>
      <c r="D49" s="23">
        <f t="shared" si="0"/>
        <v>13.2</v>
      </c>
      <c r="E49" s="23">
        <f t="shared" si="4"/>
        <v>0.18333333333333002</v>
      </c>
      <c r="F49" s="23">
        <f t="shared" si="5"/>
        <v>10.999999999999801</v>
      </c>
      <c r="G49" s="15" t="s">
        <v>6</v>
      </c>
      <c r="H49" s="12" t="s">
        <v>7</v>
      </c>
      <c r="R49" s="268" t="s">
        <v>160</v>
      </c>
      <c r="S49" s="269"/>
      <c r="T49" s="269"/>
      <c r="U49" s="269"/>
      <c r="V49" s="270"/>
    </row>
    <row r="50" spans="2:69" ht="15" customHeight="1" thickBot="1" x14ac:dyDescent="0.3">
      <c r="B50" s="6">
        <v>42821</v>
      </c>
      <c r="C50" s="78">
        <v>0.55555555555555558</v>
      </c>
      <c r="D50" s="23">
        <f t="shared" si="0"/>
        <v>13.333333333333334</v>
      </c>
      <c r="E50" s="23">
        <f t="shared" si="4"/>
        <v>0.13333333333333464</v>
      </c>
      <c r="F50" s="23">
        <f t="shared" si="5"/>
        <v>8.0000000000000782</v>
      </c>
      <c r="G50" s="15" t="s">
        <v>6</v>
      </c>
      <c r="H50" s="12" t="s">
        <v>9</v>
      </c>
      <c r="R50" s="271"/>
      <c r="S50" s="259"/>
      <c r="T50" s="259"/>
      <c r="U50" s="259"/>
      <c r="V50" s="272"/>
      <c r="AA50" s="61"/>
      <c r="AB50" s="61"/>
      <c r="AC50" s="60"/>
      <c r="AD50" s="60"/>
    </row>
    <row r="51" spans="2:69" x14ac:dyDescent="0.25">
      <c r="B51" s="6">
        <v>42821</v>
      </c>
      <c r="C51" s="78">
        <v>0.56805555555555554</v>
      </c>
      <c r="D51" s="23">
        <f t="shared" si="0"/>
        <v>13.633333333333333</v>
      </c>
      <c r="E51" s="23">
        <f t="shared" si="4"/>
        <v>0.29999999999999893</v>
      </c>
      <c r="F51" s="23">
        <f t="shared" si="5"/>
        <v>17.999999999999936</v>
      </c>
      <c r="G51" s="15" t="s">
        <v>6</v>
      </c>
      <c r="H51" s="12" t="s">
        <v>9</v>
      </c>
      <c r="L51" s="54"/>
      <c r="M51" s="55"/>
      <c r="N51" s="55"/>
      <c r="O51" s="55"/>
      <c r="P51" s="55"/>
      <c r="Q51" s="56"/>
      <c r="R51" s="56"/>
      <c r="S51" s="56"/>
      <c r="T51" s="55"/>
      <c r="U51" s="55"/>
      <c r="V51" s="55"/>
      <c r="W51" s="55"/>
      <c r="X51" s="55"/>
      <c r="Y51" s="55"/>
      <c r="Z51" s="152"/>
      <c r="AA51" s="61"/>
      <c r="AB51" s="61"/>
      <c r="AC51" s="60"/>
      <c r="AD51" s="60"/>
    </row>
    <row r="52" spans="2:69" ht="15.75" x14ac:dyDescent="0.25">
      <c r="B52" s="6">
        <v>42821</v>
      </c>
      <c r="C52" s="78">
        <v>0.57291666666666663</v>
      </c>
      <c r="D52" s="23">
        <f t="shared" si="0"/>
        <v>13.75</v>
      </c>
      <c r="E52" s="23">
        <f t="shared" si="4"/>
        <v>0.11666666666666714</v>
      </c>
      <c r="F52" s="23">
        <f t="shared" si="5"/>
        <v>7.0000000000000284</v>
      </c>
      <c r="G52" s="15" t="s">
        <v>6</v>
      </c>
      <c r="H52" s="12" t="s">
        <v>7</v>
      </c>
      <c r="L52" s="32"/>
      <c r="M52" s="174" t="s">
        <v>85</v>
      </c>
      <c r="N52" s="174"/>
      <c r="O52" s="145" t="s">
        <v>15</v>
      </c>
      <c r="P52" s="145" t="s">
        <v>36</v>
      </c>
      <c r="Q52" s="145" t="s">
        <v>37</v>
      </c>
      <c r="R52" s="145" t="s">
        <v>38</v>
      </c>
      <c r="S52" s="145" t="s">
        <v>18</v>
      </c>
      <c r="T52" s="145" t="s">
        <v>39</v>
      </c>
      <c r="U52" s="145" t="s">
        <v>19</v>
      </c>
      <c r="V52" s="146" t="s">
        <v>40</v>
      </c>
      <c r="W52" s="147"/>
      <c r="X52" s="175"/>
      <c r="Y52" s="175"/>
      <c r="Z52" s="153"/>
      <c r="AA52" s="61"/>
      <c r="AB52" s="61"/>
      <c r="AC52" s="60"/>
      <c r="AD52" s="60"/>
    </row>
    <row r="53" spans="2:69" ht="12.95" customHeight="1" x14ac:dyDescent="0.25">
      <c r="B53" s="6">
        <v>42821</v>
      </c>
      <c r="C53" s="78">
        <v>0.57847222222222217</v>
      </c>
      <c r="D53" s="23">
        <f t="shared" si="0"/>
        <v>13.883333333333333</v>
      </c>
      <c r="E53" s="23">
        <f t="shared" si="4"/>
        <v>0.13333333333333286</v>
      </c>
      <c r="F53" s="23">
        <f t="shared" si="5"/>
        <v>7.9999999999999716</v>
      </c>
      <c r="G53" s="15" t="s">
        <v>6</v>
      </c>
      <c r="H53" s="12" t="s">
        <v>7</v>
      </c>
      <c r="L53" s="32"/>
      <c r="M53" s="47">
        <v>0</v>
      </c>
      <c r="N53" s="47">
        <v>26</v>
      </c>
      <c r="O53" s="47">
        <f>M53+((N53-M53)/2)</f>
        <v>13</v>
      </c>
      <c r="P53" s="47">
        <f t="array" ref="P53:P81">FREQUENCY(F5:F793,N53:N81)</f>
        <v>690</v>
      </c>
      <c r="Q53" s="47">
        <v>601</v>
      </c>
      <c r="R53" s="48">
        <f t="shared" ref="R53:R81" si="7">P53/muestrae</f>
        <v>0.87452471482889738</v>
      </c>
      <c r="S53" s="48">
        <f>R4</f>
        <v>0.76226887809026267</v>
      </c>
      <c r="T53" s="159">
        <f>R53</f>
        <v>0.87452471482889738</v>
      </c>
      <c r="U53" s="159">
        <f>S53</f>
        <v>0.76226887809026267</v>
      </c>
      <c r="V53" s="160">
        <f>ABS(T53-U53)</f>
        <v>0.11225583673863471</v>
      </c>
      <c r="W53" s="148"/>
      <c r="X53" s="170"/>
      <c r="Y53" s="170"/>
      <c r="Z53" s="153"/>
      <c r="AA53" s="61"/>
      <c r="AB53" s="61"/>
      <c r="AC53" s="60"/>
      <c r="AD53" s="60"/>
      <c r="BQ53" s="3" t="s">
        <v>56</v>
      </c>
    </row>
    <row r="54" spans="2:69" ht="12.95" customHeight="1" x14ac:dyDescent="0.25">
      <c r="B54" s="6">
        <v>42821</v>
      </c>
      <c r="C54" s="78">
        <v>0.58611111111111114</v>
      </c>
      <c r="D54" s="23">
        <f t="shared" si="0"/>
        <v>14.066666666666666</v>
      </c>
      <c r="E54" s="23">
        <f t="shared" si="4"/>
        <v>0.18333333333333357</v>
      </c>
      <c r="F54" s="23">
        <f t="shared" si="5"/>
        <v>11.000000000000014</v>
      </c>
      <c r="G54" s="15" t="s">
        <v>4</v>
      </c>
      <c r="H54" s="12" t="s">
        <v>8</v>
      </c>
      <c r="L54" s="32"/>
      <c r="M54" s="47">
        <v>26</v>
      </c>
      <c r="N54" s="47">
        <v>52</v>
      </c>
      <c r="O54" s="47">
        <f t="shared" ref="O54:O81" si="8">M54+((N54-M54)/2)</f>
        <v>39</v>
      </c>
      <c r="P54" s="47">
        <v>59</v>
      </c>
      <c r="Q54" s="47">
        <v>143</v>
      </c>
      <c r="R54" s="48">
        <f t="shared" si="7"/>
        <v>7.477820025348543E-2</v>
      </c>
      <c r="S54" s="48">
        <f t="shared" ref="S54:S81" si="9">R5</f>
        <v>0.18121503558527496</v>
      </c>
      <c r="T54" s="159">
        <f>T53+R54</f>
        <v>0.94930291508238285</v>
      </c>
      <c r="U54" s="159">
        <f>U53+S54</f>
        <v>0.94348391367553763</v>
      </c>
      <c r="V54" s="160">
        <f t="shared" ref="V54:V81" si="10">ABS(T54-U54)</f>
        <v>5.8190014068452145E-3</v>
      </c>
      <c r="W54" s="148"/>
      <c r="X54" s="170"/>
      <c r="Y54" s="170"/>
      <c r="Z54" s="153"/>
      <c r="AA54" s="61"/>
      <c r="AB54" s="61"/>
      <c r="AC54" s="60"/>
      <c r="AD54" s="60"/>
      <c r="BQ54" s="3" t="s">
        <v>57</v>
      </c>
    </row>
    <row r="55" spans="2:69" ht="12.95" customHeight="1" x14ac:dyDescent="0.25">
      <c r="B55" s="6">
        <v>42821</v>
      </c>
      <c r="C55" s="78">
        <v>0.58611111111111114</v>
      </c>
      <c r="D55" s="23">
        <f t="shared" si="0"/>
        <v>14.066666666666666</v>
      </c>
      <c r="E55" s="23">
        <f t="shared" si="4"/>
        <v>0</v>
      </c>
      <c r="F55" s="23">
        <f t="shared" si="5"/>
        <v>0</v>
      </c>
      <c r="G55" s="15" t="s">
        <v>4</v>
      </c>
      <c r="H55" s="12" t="s">
        <v>5</v>
      </c>
      <c r="L55" s="32"/>
      <c r="M55" s="47">
        <v>52</v>
      </c>
      <c r="N55" s="47">
        <v>78</v>
      </c>
      <c r="O55" s="47">
        <f t="shared" si="8"/>
        <v>65</v>
      </c>
      <c r="P55" s="47">
        <v>13</v>
      </c>
      <c r="Q55" s="47">
        <v>34</v>
      </c>
      <c r="R55" s="48">
        <f t="shared" si="7"/>
        <v>1.6476552598225603E-2</v>
      </c>
      <c r="S55" s="48">
        <f t="shared" si="9"/>
        <v>4.3080453716600409E-2</v>
      </c>
      <c r="T55" s="159">
        <f t="shared" ref="T55:T81" si="11">T54+R55</f>
        <v>0.96577946768060841</v>
      </c>
      <c r="U55" s="159">
        <f t="shared" ref="U55:U81" si="12">U54+S55</f>
        <v>0.98656436739213804</v>
      </c>
      <c r="V55" s="192">
        <f t="shared" si="10"/>
        <v>2.0784899711529636E-2</v>
      </c>
      <c r="W55" s="251" t="s">
        <v>161</v>
      </c>
      <c r="X55" s="251"/>
      <c r="Y55" s="251"/>
      <c r="Z55" s="252"/>
      <c r="AA55" s="61"/>
      <c r="AB55" s="61"/>
      <c r="AC55" s="60"/>
      <c r="AD55" s="60"/>
      <c r="BQ55" s="3" t="s">
        <v>58</v>
      </c>
    </row>
    <row r="56" spans="2:69" ht="12.95" customHeight="1" thickBot="1" x14ac:dyDescent="0.3">
      <c r="B56" s="6">
        <v>42821</v>
      </c>
      <c r="C56" s="78">
        <v>0.59791666666666665</v>
      </c>
      <c r="D56" s="23">
        <f t="shared" si="0"/>
        <v>14.35</v>
      </c>
      <c r="E56" s="23">
        <f t="shared" si="4"/>
        <v>0.28333333333333321</v>
      </c>
      <c r="F56" s="23">
        <f t="shared" si="5"/>
        <v>16.999999999999993</v>
      </c>
      <c r="G56" s="15" t="s">
        <v>6</v>
      </c>
      <c r="H56" s="12" t="s">
        <v>7</v>
      </c>
      <c r="L56" s="32"/>
      <c r="M56" s="47">
        <v>78</v>
      </c>
      <c r="N56" s="47">
        <v>104</v>
      </c>
      <c r="O56" s="47">
        <f t="shared" si="8"/>
        <v>91</v>
      </c>
      <c r="P56" s="47">
        <v>6</v>
      </c>
      <c r="Q56" s="47">
        <v>8</v>
      </c>
      <c r="R56" s="48">
        <f t="shared" si="7"/>
        <v>7.6045627376425855E-3</v>
      </c>
      <c r="S56" s="48">
        <f t="shared" si="9"/>
        <v>1.0241564594427821E-2</v>
      </c>
      <c r="T56" s="159">
        <f t="shared" si="11"/>
        <v>0.97338403041825095</v>
      </c>
      <c r="U56" s="159">
        <f t="shared" si="12"/>
        <v>0.99680593198656586</v>
      </c>
      <c r="V56" s="192">
        <f t="shared" si="10"/>
        <v>2.3421901568314918E-2</v>
      </c>
      <c r="W56" s="251"/>
      <c r="X56" s="251"/>
      <c r="Y56" s="251"/>
      <c r="Z56" s="252"/>
      <c r="AA56" s="61"/>
      <c r="AB56" s="61"/>
      <c r="AC56" s="60"/>
      <c r="AD56" s="60"/>
      <c r="BQ56" s="3" t="s">
        <v>59</v>
      </c>
    </row>
    <row r="57" spans="2:69" ht="12.95" customHeight="1" x14ac:dyDescent="0.25">
      <c r="B57" s="6">
        <v>42821</v>
      </c>
      <c r="C57" s="78">
        <v>0.61527777777777781</v>
      </c>
      <c r="D57" s="23">
        <f t="shared" si="0"/>
        <v>14.766666666666667</v>
      </c>
      <c r="E57" s="23">
        <f t="shared" si="4"/>
        <v>0.41666666666666785</v>
      </c>
      <c r="F57" s="23">
        <f t="shared" si="5"/>
        <v>25.000000000000071</v>
      </c>
      <c r="G57" s="15" t="s">
        <v>6</v>
      </c>
      <c r="H57" s="12" t="s">
        <v>9</v>
      </c>
      <c r="L57" s="32"/>
      <c r="M57" s="47">
        <v>104</v>
      </c>
      <c r="N57" s="47">
        <v>130</v>
      </c>
      <c r="O57" s="47">
        <f t="shared" si="8"/>
        <v>117</v>
      </c>
      <c r="P57" s="47">
        <v>2</v>
      </c>
      <c r="Q57" s="47">
        <v>2</v>
      </c>
      <c r="R57" s="48">
        <f t="shared" si="7"/>
        <v>2.5348542458808617E-3</v>
      </c>
      <c r="S57" s="48">
        <f t="shared" si="9"/>
        <v>2.4347386411444072E-3</v>
      </c>
      <c r="T57" s="159">
        <f t="shared" si="11"/>
        <v>0.97591888466413179</v>
      </c>
      <c r="U57" s="159">
        <f t="shared" si="12"/>
        <v>0.99924067062771027</v>
      </c>
      <c r="V57" s="160">
        <f t="shared" si="10"/>
        <v>2.3321785963578479E-2</v>
      </c>
      <c r="W57" s="148"/>
      <c r="X57" s="67" t="s">
        <v>52</v>
      </c>
      <c r="Y57" s="68" t="s">
        <v>32</v>
      </c>
      <c r="Z57" s="153"/>
      <c r="AA57" s="61"/>
      <c r="AB57" s="61"/>
      <c r="AC57" s="60"/>
      <c r="AD57" s="60"/>
      <c r="BQ57" s="3" t="s">
        <v>60</v>
      </c>
    </row>
    <row r="58" spans="2:69" ht="12.95" customHeight="1" x14ac:dyDescent="0.25">
      <c r="B58" s="6">
        <v>42821</v>
      </c>
      <c r="C58" s="78">
        <v>0.61875000000000002</v>
      </c>
      <c r="D58" s="23">
        <f t="shared" si="0"/>
        <v>14.850000000000001</v>
      </c>
      <c r="E58" s="23">
        <f t="shared" si="4"/>
        <v>8.3333333333333925E-2</v>
      </c>
      <c r="F58" s="23">
        <f t="shared" si="5"/>
        <v>5.0000000000000355</v>
      </c>
      <c r="G58" s="15" t="s">
        <v>6</v>
      </c>
      <c r="H58" s="12" t="s">
        <v>8</v>
      </c>
      <c r="L58" s="32"/>
      <c r="M58" s="47">
        <v>130</v>
      </c>
      <c r="N58" s="47">
        <v>156</v>
      </c>
      <c r="O58" s="47">
        <f t="shared" si="8"/>
        <v>143</v>
      </c>
      <c r="P58" s="47">
        <v>2</v>
      </c>
      <c r="Q58" s="47">
        <v>1</v>
      </c>
      <c r="R58" s="48">
        <f t="shared" si="7"/>
        <v>2.5348542458808617E-3</v>
      </c>
      <c r="S58" s="48">
        <f t="shared" si="9"/>
        <v>5.7881314871632839E-4</v>
      </c>
      <c r="T58" s="159">
        <f t="shared" si="11"/>
        <v>0.97845373891001264</v>
      </c>
      <c r="U58" s="159">
        <f t="shared" si="12"/>
        <v>0.9998194837764266</v>
      </c>
      <c r="V58" s="160">
        <f t="shared" si="10"/>
        <v>2.136574486641396E-2</v>
      </c>
      <c r="W58" s="148"/>
      <c r="X58" s="30">
        <v>0.95</v>
      </c>
      <c r="Y58" s="31">
        <v>789</v>
      </c>
      <c r="Z58" s="153"/>
      <c r="AA58" s="61"/>
      <c r="AB58" s="61"/>
      <c r="AC58" s="60"/>
      <c r="AD58" s="60"/>
      <c r="BQ58" s="3" t="s">
        <v>61</v>
      </c>
    </row>
    <row r="59" spans="2:69" ht="12.95" customHeight="1" x14ac:dyDescent="0.25">
      <c r="B59" s="6">
        <v>42821</v>
      </c>
      <c r="C59" s="78">
        <v>0.62430555555555556</v>
      </c>
      <c r="D59" s="23">
        <f t="shared" si="0"/>
        <v>14.983333333333334</v>
      </c>
      <c r="E59" s="23">
        <f t="shared" si="4"/>
        <v>0.13333333333333286</v>
      </c>
      <c r="F59" s="23">
        <f t="shared" si="5"/>
        <v>7.9999999999999716</v>
      </c>
      <c r="G59" s="15" t="s">
        <v>6</v>
      </c>
      <c r="H59" s="12" t="s">
        <v>9</v>
      </c>
      <c r="L59" s="32"/>
      <c r="M59" s="47">
        <v>156</v>
      </c>
      <c r="N59" s="47">
        <v>182</v>
      </c>
      <c r="O59" s="47">
        <f t="shared" si="8"/>
        <v>169</v>
      </c>
      <c r="P59" s="47">
        <v>4</v>
      </c>
      <c r="Q59" s="47">
        <v>0</v>
      </c>
      <c r="R59" s="48">
        <f t="shared" si="7"/>
        <v>5.0697084917617234E-3</v>
      </c>
      <c r="S59" s="48">
        <f t="shared" si="9"/>
        <v>1.3760189922040755E-4</v>
      </c>
      <c r="T59" s="159">
        <f t="shared" si="11"/>
        <v>0.98352344740177433</v>
      </c>
      <c r="U59" s="159">
        <f t="shared" si="12"/>
        <v>0.99995708567564701</v>
      </c>
      <c r="V59" s="160">
        <f t="shared" si="10"/>
        <v>1.6433638273872675E-2</v>
      </c>
      <c r="W59" s="148"/>
      <c r="X59" s="32"/>
      <c r="Y59" s="33"/>
      <c r="Z59" s="153"/>
      <c r="AA59" s="61"/>
      <c r="AB59" s="61"/>
      <c r="AC59" s="60"/>
      <c r="AD59" s="60"/>
      <c r="BQ59" s="3" t="s">
        <v>62</v>
      </c>
    </row>
    <row r="60" spans="2:69" ht="12.95" customHeight="1" x14ac:dyDescent="0.25">
      <c r="B60" s="6">
        <v>42821</v>
      </c>
      <c r="C60" s="78">
        <v>0.62777777777777777</v>
      </c>
      <c r="D60" s="23">
        <f t="shared" si="0"/>
        <v>15.066666666666666</v>
      </c>
      <c r="E60" s="23">
        <f t="shared" si="4"/>
        <v>8.3333333333332149E-2</v>
      </c>
      <c r="F60" s="23">
        <f t="shared" si="5"/>
        <v>4.9999999999999289</v>
      </c>
      <c r="G60" s="15" t="s">
        <v>4</v>
      </c>
      <c r="H60" s="12" t="s">
        <v>5</v>
      </c>
      <c r="L60" s="32"/>
      <c r="M60" s="47">
        <v>182</v>
      </c>
      <c r="N60" s="47">
        <v>208</v>
      </c>
      <c r="O60" s="47">
        <f t="shared" si="8"/>
        <v>195</v>
      </c>
      <c r="P60" s="47">
        <v>0</v>
      </c>
      <c r="Q60" s="47">
        <v>0</v>
      </c>
      <c r="R60" s="48">
        <f t="shared" si="7"/>
        <v>0</v>
      </c>
      <c r="S60" s="48">
        <f t="shared" si="9"/>
        <v>3.2712253878575126E-5</v>
      </c>
      <c r="T60" s="159">
        <f t="shared" si="11"/>
        <v>0.98352344740177433</v>
      </c>
      <c r="U60" s="159">
        <f t="shared" si="12"/>
        <v>0.99998979792952558</v>
      </c>
      <c r="V60" s="160">
        <f t="shared" si="10"/>
        <v>1.646635052775125E-2</v>
      </c>
      <c r="W60" s="148"/>
      <c r="X60" s="69" t="s">
        <v>54</v>
      </c>
      <c r="Y60" s="35">
        <f>V82</f>
        <v>0.11225583673863471</v>
      </c>
      <c r="Z60" s="153"/>
      <c r="AA60" s="61"/>
      <c r="AB60" s="61"/>
      <c r="AC60" s="60"/>
      <c r="AD60" s="60"/>
      <c r="BQ60" s="3" t="s">
        <v>63</v>
      </c>
    </row>
    <row r="61" spans="2:69" ht="12.95" customHeight="1" x14ac:dyDescent="0.25">
      <c r="B61" s="6">
        <v>42821</v>
      </c>
      <c r="C61" s="78">
        <v>0.62847222222222221</v>
      </c>
      <c r="D61" s="23">
        <f t="shared" si="0"/>
        <v>15.083333333333332</v>
      </c>
      <c r="E61" s="23">
        <f t="shared" si="4"/>
        <v>1.6666666666665719E-2</v>
      </c>
      <c r="F61" s="23">
        <f t="shared" si="5"/>
        <v>0.99999999999994316</v>
      </c>
      <c r="G61" s="15" t="s">
        <v>6</v>
      </c>
      <c r="H61" s="12" t="s">
        <v>8</v>
      </c>
      <c r="L61" s="32"/>
      <c r="M61" s="47">
        <v>208</v>
      </c>
      <c r="N61" s="47">
        <v>234</v>
      </c>
      <c r="O61" s="47">
        <f t="shared" si="8"/>
        <v>221</v>
      </c>
      <c r="P61" s="47">
        <v>1</v>
      </c>
      <c r="Q61" s="47">
        <v>0</v>
      </c>
      <c r="R61" s="48">
        <f t="shared" si="7"/>
        <v>1.2674271229404308E-3</v>
      </c>
      <c r="S61" s="48">
        <f t="shared" si="9"/>
        <v>7.7767208147561107E-6</v>
      </c>
      <c r="T61" s="159">
        <f t="shared" si="11"/>
        <v>0.98479087452471481</v>
      </c>
      <c r="U61" s="159">
        <f t="shared" si="12"/>
        <v>0.99999757465034034</v>
      </c>
      <c r="V61" s="160">
        <f t="shared" si="10"/>
        <v>1.5206700125625527E-2</v>
      </c>
      <c r="W61" s="148"/>
      <c r="X61" s="32"/>
      <c r="Y61" s="33"/>
      <c r="Z61" s="153"/>
      <c r="AA61" s="61"/>
      <c r="AB61" s="61"/>
      <c r="AC61" s="60"/>
      <c r="AD61" s="60"/>
      <c r="BQ61" s="3" t="s">
        <v>64</v>
      </c>
    </row>
    <row r="62" spans="2:69" ht="12.95" customHeight="1" x14ac:dyDescent="0.25">
      <c r="B62" s="6">
        <v>42821</v>
      </c>
      <c r="C62" s="78">
        <v>0.63055555555555554</v>
      </c>
      <c r="D62" s="23">
        <f t="shared" si="0"/>
        <v>15.133333333333333</v>
      </c>
      <c r="E62" s="23">
        <f t="shared" si="4"/>
        <v>5.0000000000000711E-2</v>
      </c>
      <c r="F62" s="23">
        <f t="shared" si="5"/>
        <v>3.0000000000000426</v>
      </c>
      <c r="G62" s="15" t="s">
        <v>4</v>
      </c>
      <c r="H62" s="12" t="s">
        <v>7</v>
      </c>
      <c r="L62" s="32"/>
      <c r="M62" s="47">
        <v>234</v>
      </c>
      <c r="N62" s="47">
        <v>260</v>
      </c>
      <c r="O62" s="47">
        <f t="shared" si="8"/>
        <v>247</v>
      </c>
      <c r="P62" s="47">
        <v>1</v>
      </c>
      <c r="Q62" s="47">
        <v>0</v>
      </c>
      <c r="R62" s="48">
        <f t="shared" si="7"/>
        <v>1.2674271229404308E-3</v>
      </c>
      <c r="S62" s="48">
        <f t="shared" si="9"/>
        <v>1.8487685640167228E-6</v>
      </c>
      <c r="T62" s="159">
        <f t="shared" si="11"/>
        <v>0.98605830164765529</v>
      </c>
      <c r="U62" s="159">
        <f t="shared" si="12"/>
        <v>0.99999942341890435</v>
      </c>
      <c r="V62" s="160">
        <f t="shared" si="10"/>
        <v>1.3941121771249065E-2</v>
      </c>
      <c r="W62" s="148"/>
      <c r="X62" s="69" t="s">
        <v>51</v>
      </c>
      <c r="Y62" s="35">
        <f>1.36/SQRT(Y58)</f>
        <v>4.8417282106605501E-2</v>
      </c>
      <c r="Z62" s="153"/>
      <c r="AA62" s="61"/>
      <c r="AB62" s="61"/>
      <c r="AC62" s="60"/>
      <c r="AD62" s="60"/>
      <c r="BQ62" s="3" t="s">
        <v>65</v>
      </c>
    </row>
    <row r="63" spans="2:69" ht="12.95" customHeight="1" x14ac:dyDescent="0.25">
      <c r="B63" s="6">
        <v>42821</v>
      </c>
      <c r="C63" s="78">
        <v>0.63263888888888886</v>
      </c>
      <c r="D63" s="23">
        <f t="shared" si="0"/>
        <v>15.183333333333334</v>
      </c>
      <c r="E63" s="23">
        <f t="shared" si="4"/>
        <v>5.0000000000000711E-2</v>
      </c>
      <c r="F63" s="23">
        <f t="shared" si="5"/>
        <v>3.0000000000000426</v>
      </c>
      <c r="G63" s="15" t="s">
        <v>4</v>
      </c>
      <c r="H63" s="12" t="s">
        <v>10</v>
      </c>
      <c r="L63" s="32"/>
      <c r="M63" s="47">
        <v>260</v>
      </c>
      <c r="N63" s="47">
        <v>286</v>
      </c>
      <c r="O63" s="47">
        <f t="shared" si="8"/>
        <v>273</v>
      </c>
      <c r="P63" s="47">
        <v>0</v>
      </c>
      <c r="Q63" s="47">
        <v>0</v>
      </c>
      <c r="R63" s="48">
        <f t="shared" si="7"/>
        <v>0</v>
      </c>
      <c r="S63" s="48">
        <f t="shared" si="9"/>
        <v>4.3950982486773427E-7</v>
      </c>
      <c r="T63" s="159">
        <f t="shared" si="11"/>
        <v>0.98605830164765529</v>
      </c>
      <c r="U63" s="159">
        <f t="shared" si="12"/>
        <v>0.99999986292872922</v>
      </c>
      <c r="V63" s="160">
        <f t="shared" si="10"/>
        <v>1.3941561281073933E-2</v>
      </c>
      <c r="W63" s="168"/>
      <c r="X63" s="177"/>
      <c r="Y63" s="178"/>
      <c r="Z63" s="153"/>
      <c r="AA63" s="61"/>
      <c r="AB63" s="61"/>
      <c r="AC63" s="60"/>
      <c r="AD63" s="60"/>
      <c r="BQ63" s="3" t="s">
        <v>66</v>
      </c>
    </row>
    <row r="64" spans="2:69" ht="12.95" customHeight="1" thickBot="1" x14ac:dyDescent="0.3">
      <c r="B64" s="6">
        <v>42821</v>
      </c>
      <c r="C64" s="78">
        <v>0.6333333333333333</v>
      </c>
      <c r="D64" s="23">
        <f t="shared" si="0"/>
        <v>15.2</v>
      </c>
      <c r="E64" s="23">
        <f t="shared" si="4"/>
        <v>1.6666666666665719E-2</v>
      </c>
      <c r="F64" s="23">
        <f t="shared" si="5"/>
        <v>0.99999999999994316</v>
      </c>
      <c r="G64" s="15" t="s">
        <v>6</v>
      </c>
      <c r="H64" s="12" t="s">
        <v>10</v>
      </c>
      <c r="L64" s="32"/>
      <c r="M64" s="47">
        <v>286</v>
      </c>
      <c r="N64" s="47">
        <v>312</v>
      </c>
      <c r="O64" s="47">
        <f t="shared" si="8"/>
        <v>299</v>
      </c>
      <c r="P64" s="47">
        <v>0</v>
      </c>
      <c r="Q64" s="47">
        <v>0</v>
      </c>
      <c r="R64" s="48">
        <f t="shared" si="7"/>
        <v>0</v>
      </c>
      <c r="S64" s="48">
        <f t="shared" si="9"/>
        <v>1.0448516385430651E-7</v>
      </c>
      <c r="T64" s="159">
        <f t="shared" si="11"/>
        <v>0.98605830164765529</v>
      </c>
      <c r="U64" s="159">
        <f t="shared" si="12"/>
        <v>0.99999996741389308</v>
      </c>
      <c r="V64" s="160">
        <f t="shared" si="10"/>
        <v>1.3941665766237787E-2</v>
      </c>
      <c r="W64" s="148"/>
      <c r="X64" s="264" t="s">
        <v>34</v>
      </c>
      <c r="Y64" s="256" t="s">
        <v>55</v>
      </c>
      <c r="Z64" s="153"/>
      <c r="AA64" s="61"/>
      <c r="AB64" s="61"/>
      <c r="AC64" s="60"/>
      <c r="AD64" s="60"/>
      <c r="BQ64" s="3" t="s">
        <v>67</v>
      </c>
    </row>
    <row r="65" spans="2:69" ht="12.95" customHeight="1" x14ac:dyDescent="0.25">
      <c r="B65" s="6">
        <v>42821</v>
      </c>
      <c r="C65" s="78">
        <v>0.63541666666666663</v>
      </c>
      <c r="D65" s="23">
        <f t="shared" si="0"/>
        <v>15.25</v>
      </c>
      <c r="E65" s="23">
        <f t="shared" si="4"/>
        <v>5.0000000000000711E-2</v>
      </c>
      <c r="F65" s="23">
        <f t="shared" si="5"/>
        <v>3.0000000000000426</v>
      </c>
      <c r="G65" s="15" t="s">
        <v>6</v>
      </c>
      <c r="H65" s="12" t="s">
        <v>8</v>
      </c>
      <c r="L65" s="32"/>
      <c r="M65" s="47">
        <v>312</v>
      </c>
      <c r="N65" s="47">
        <v>338</v>
      </c>
      <c r="O65" s="47">
        <f t="shared" si="8"/>
        <v>325</v>
      </c>
      <c r="P65" s="47">
        <v>3</v>
      </c>
      <c r="Q65" s="47">
        <v>0</v>
      </c>
      <c r="R65" s="48">
        <f t="shared" si="7"/>
        <v>3.8022813688212928E-3</v>
      </c>
      <c r="S65" s="48">
        <f t="shared" si="9"/>
        <v>2.483937511232881E-8</v>
      </c>
      <c r="T65" s="159">
        <f t="shared" si="11"/>
        <v>0.98986058301647661</v>
      </c>
      <c r="U65" s="159">
        <f t="shared" si="12"/>
        <v>0.99999999225326819</v>
      </c>
      <c r="V65" s="160">
        <f t="shared" si="10"/>
        <v>1.0139409236791574E-2</v>
      </c>
      <c r="W65" s="148"/>
      <c r="X65" s="254" t="s">
        <v>168</v>
      </c>
      <c r="Y65" s="254"/>
      <c r="Z65" s="153"/>
      <c r="AA65" s="61"/>
      <c r="AB65" s="61"/>
      <c r="AC65" s="60"/>
      <c r="AD65" s="60"/>
      <c r="BQ65" s="3" t="s">
        <v>68</v>
      </c>
    </row>
    <row r="66" spans="2:69" ht="12.95" customHeight="1" x14ac:dyDescent="0.25">
      <c r="B66" s="6">
        <v>42821</v>
      </c>
      <c r="C66" s="78">
        <v>0.63611111111111118</v>
      </c>
      <c r="D66" s="23">
        <f t="shared" si="0"/>
        <v>15.266666666666669</v>
      </c>
      <c r="E66" s="23">
        <f t="shared" si="4"/>
        <v>1.6666666666669272E-2</v>
      </c>
      <c r="F66" s="23">
        <f t="shared" si="5"/>
        <v>1.0000000000001563</v>
      </c>
      <c r="G66" s="15" t="s">
        <v>4</v>
      </c>
      <c r="H66" s="12" t="s">
        <v>8</v>
      </c>
      <c r="L66" s="32"/>
      <c r="M66" s="47">
        <v>338</v>
      </c>
      <c r="N66" s="47">
        <v>364</v>
      </c>
      <c r="O66" s="47">
        <f t="shared" si="8"/>
        <v>351</v>
      </c>
      <c r="P66" s="47">
        <v>0</v>
      </c>
      <c r="Q66" s="47">
        <v>0</v>
      </c>
      <c r="R66" s="48">
        <f t="shared" si="7"/>
        <v>0</v>
      </c>
      <c r="S66" s="48">
        <f t="shared" si="9"/>
        <v>5.9050925260706322E-9</v>
      </c>
      <c r="T66" s="159">
        <f t="shared" si="11"/>
        <v>0.98986058301647661</v>
      </c>
      <c r="U66" s="159">
        <f t="shared" si="12"/>
        <v>0.99999999815836071</v>
      </c>
      <c r="V66" s="160">
        <f t="shared" si="10"/>
        <v>1.0139415141884101E-2</v>
      </c>
      <c r="W66" s="148"/>
      <c r="X66" s="251"/>
      <c r="Y66" s="251"/>
      <c r="Z66" s="153"/>
      <c r="AA66" s="61"/>
      <c r="AB66" s="61"/>
      <c r="AC66" s="60"/>
      <c r="AD66" s="60"/>
      <c r="BQ66" s="3" t="s">
        <v>69</v>
      </c>
    </row>
    <row r="67" spans="2:69" ht="12.95" customHeight="1" x14ac:dyDescent="0.25">
      <c r="B67" s="6">
        <v>42821</v>
      </c>
      <c r="C67" s="78">
        <v>0.65208333333333335</v>
      </c>
      <c r="D67" s="23">
        <f t="shared" si="0"/>
        <v>15.65</v>
      </c>
      <c r="E67" s="23">
        <f t="shared" si="4"/>
        <v>0.38333333333333108</v>
      </c>
      <c r="F67" s="23">
        <f t="shared" si="5"/>
        <v>22.999999999999865</v>
      </c>
      <c r="G67" s="15" t="s">
        <v>4</v>
      </c>
      <c r="H67" s="12" t="s">
        <v>8</v>
      </c>
      <c r="L67" s="32"/>
      <c r="M67" s="47">
        <v>364</v>
      </c>
      <c r="N67" s="47">
        <v>390</v>
      </c>
      <c r="O67" s="47">
        <f t="shared" si="8"/>
        <v>377</v>
      </c>
      <c r="P67" s="47">
        <v>0</v>
      </c>
      <c r="Q67" s="47">
        <v>0</v>
      </c>
      <c r="R67" s="48">
        <f t="shared" si="7"/>
        <v>0</v>
      </c>
      <c r="S67" s="48">
        <f t="shared" si="9"/>
        <v>1.4038242790448408E-9</v>
      </c>
      <c r="T67" s="159">
        <f t="shared" si="11"/>
        <v>0.98986058301647661</v>
      </c>
      <c r="U67" s="159">
        <f t="shared" si="12"/>
        <v>0.99999999956218499</v>
      </c>
      <c r="V67" s="160">
        <f t="shared" si="10"/>
        <v>1.013941654570838E-2</v>
      </c>
      <c r="W67" s="148"/>
      <c r="X67" s="251"/>
      <c r="Y67" s="251"/>
      <c r="Z67" s="153"/>
      <c r="AA67" s="61"/>
      <c r="AB67" s="61"/>
      <c r="AC67" s="60"/>
      <c r="AD67" s="60"/>
      <c r="BQ67" s="3" t="s">
        <v>70</v>
      </c>
    </row>
    <row r="68" spans="2:69" ht="12.95" customHeight="1" x14ac:dyDescent="0.25">
      <c r="B68" s="6">
        <v>42821</v>
      </c>
      <c r="C68" s="78">
        <v>0.65555555555555556</v>
      </c>
      <c r="D68" s="23">
        <f t="shared" ref="D68:D131" si="13">C68*24</f>
        <v>15.733333333333334</v>
      </c>
      <c r="E68" s="23">
        <f t="shared" si="4"/>
        <v>8.3333333333333925E-2</v>
      </c>
      <c r="F68" s="23">
        <f t="shared" si="5"/>
        <v>5.0000000000000355</v>
      </c>
      <c r="G68" s="15" t="s">
        <v>12</v>
      </c>
      <c r="H68" s="12" t="s">
        <v>9</v>
      </c>
      <c r="L68" s="32"/>
      <c r="M68" s="47">
        <v>390</v>
      </c>
      <c r="N68" s="47">
        <v>416</v>
      </c>
      <c r="O68" s="47">
        <f t="shared" si="8"/>
        <v>403</v>
      </c>
      <c r="P68" s="47">
        <v>3</v>
      </c>
      <c r="Q68" s="47">
        <v>0</v>
      </c>
      <c r="R68" s="48">
        <f t="shared" si="7"/>
        <v>3.8022813688212928E-3</v>
      </c>
      <c r="S68" s="48">
        <f t="shared" si="9"/>
        <v>3.3373281915771713E-10</v>
      </c>
      <c r="T68" s="159">
        <f t="shared" si="11"/>
        <v>0.99366286438529794</v>
      </c>
      <c r="U68" s="159">
        <f t="shared" si="12"/>
        <v>0.99999999989591781</v>
      </c>
      <c r="V68" s="160">
        <f t="shared" si="10"/>
        <v>6.3371355106198735E-3</v>
      </c>
      <c r="W68" s="148"/>
      <c r="X68" s="251"/>
      <c r="Y68" s="251"/>
      <c r="Z68" s="153"/>
      <c r="AA68" s="61"/>
      <c r="AB68" s="61"/>
      <c r="AC68" s="60"/>
      <c r="AD68" s="60"/>
      <c r="BQ68" s="3" t="s">
        <v>71</v>
      </c>
    </row>
    <row r="69" spans="2:69" ht="12.95" customHeight="1" x14ac:dyDescent="0.25">
      <c r="B69" s="6">
        <v>42821</v>
      </c>
      <c r="C69" s="78">
        <v>0.65763888888888888</v>
      </c>
      <c r="D69" s="23">
        <f t="shared" si="13"/>
        <v>15.783333333333333</v>
      </c>
      <c r="E69" s="23">
        <f t="shared" si="4"/>
        <v>4.9999999999998934E-2</v>
      </c>
      <c r="F69" s="23">
        <f t="shared" si="5"/>
        <v>2.9999999999999361</v>
      </c>
      <c r="G69" s="15" t="s">
        <v>6</v>
      </c>
      <c r="H69" s="12" t="s">
        <v>9</v>
      </c>
      <c r="L69" s="32"/>
      <c r="M69" s="47">
        <v>416</v>
      </c>
      <c r="N69" s="47">
        <v>442</v>
      </c>
      <c r="O69" s="47">
        <f t="shared" si="8"/>
        <v>429</v>
      </c>
      <c r="P69" s="47">
        <v>1</v>
      </c>
      <c r="Q69" s="47">
        <v>0</v>
      </c>
      <c r="R69" s="48">
        <f t="shared" si="7"/>
        <v>1.2674271229404308E-3</v>
      </c>
      <c r="S69" s="48">
        <f t="shared" si="9"/>
        <v>7.9338646763460474E-11</v>
      </c>
      <c r="T69" s="159">
        <f t="shared" si="11"/>
        <v>0.99493029150823842</v>
      </c>
      <c r="U69" s="159">
        <f t="shared" si="12"/>
        <v>0.99999999997525646</v>
      </c>
      <c r="V69" s="160">
        <f t="shared" si="10"/>
        <v>5.0697084670180415E-3</v>
      </c>
      <c r="W69" s="148"/>
      <c r="X69" s="170"/>
      <c r="Y69" s="170"/>
      <c r="Z69" s="153"/>
      <c r="AA69" s="61"/>
      <c r="AB69" s="61"/>
      <c r="AC69" s="60"/>
      <c r="AD69" s="60"/>
      <c r="BQ69" s="3" t="s">
        <v>72</v>
      </c>
    </row>
    <row r="70" spans="2:69" ht="12.95" customHeight="1" x14ac:dyDescent="0.25">
      <c r="B70" s="6">
        <v>42821</v>
      </c>
      <c r="C70" s="78">
        <v>0.67152777777777783</v>
      </c>
      <c r="D70" s="23">
        <f t="shared" si="13"/>
        <v>16.116666666666667</v>
      </c>
      <c r="E70" s="23">
        <f t="shared" ref="E70:E133" si="14">ABS(D70-D69)</f>
        <v>0.33333333333333393</v>
      </c>
      <c r="F70" s="23">
        <f t="shared" ref="F70:F133" si="15">E70*60</f>
        <v>20.000000000000036</v>
      </c>
      <c r="G70" s="15" t="s">
        <v>6</v>
      </c>
      <c r="H70" s="12" t="s">
        <v>8</v>
      </c>
      <c r="L70" s="32"/>
      <c r="M70" s="47">
        <v>442</v>
      </c>
      <c r="N70" s="47">
        <v>468</v>
      </c>
      <c r="O70" s="47">
        <f t="shared" si="8"/>
        <v>455</v>
      </c>
      <c r="P70" s="47">
        <v>1</v>
      </c>
      <c r="Q70" s="47">
        <f t="shared" ref="Q70:Q81" si="16">S21</f>
        <v>1.4881523013876574E-8</v>
      </c>
      <c r="R70" s="48">
        <f t="shared" si="7"/>
        <v>1.2674271229404308E-3</v>
      </c>
      <c r="S70" s="48">
        <f t="shared" si="9"/>
        <v>1.8861245898449397E-11</v>
      </c>
      <c r="T70" s="159">
        <f t="shared" si="11"/>
        <v>0.9961977186311789</v>
      </c>
      <c r="U70" s="159">
        <f t="shared" si="12"/>
        <v>0.99999999999411771</v>
      </c>
      <c r="V70" s="160">
        <f t="shared" si="10"/>
        <v>3.8022813629388086E-3</v>
      </c>
      <c r="W70" s="148"/>
      <c r="X70" s="170"/>
      <c r="Y70" s="170"/>
      <c r="Z70" s="153"/>
      <c r="AA70" s="61"/>
      <c r="AB70" s="61"/>
      <c r="AC70" s="60"/>
      <c r="AD70" s="60"/>
      <c r="BQ70" s="3" t="s">
        <v>73</v>
      </c>
    </row>
    <row r="71" spans="2:69" ht="12.95" customHeight="1" x14ac:dyDescent="0.25">
      <c r="B71" s="6">
        <v>42821</v>
      </c>
      <c r="C71" s="78">
        <v>0.70486111111111116</v>
      </c>
      <c r="D71" s="23">
        <f t="shared" si="13"/>
        <v>16.916666666666668</v>
      </c>
      <c r="E71" s="23">
        <f t="shared" si="14"/>
        <v>0.80000000000000071</v>
      </c>
      <c r="F71" s="23">
        <f t="shared" si="15"/>
        <v>48.000000000000043</v>
      </c>
      <c r="G71" s="15" t="s">
        <v>6</v>
      </c>
      <c r="H71" s="12" t="s">
        <v>8</v>
      </c>
      <c r="L71" s="32"/>
      <c r="M71" s="47">
        <v>468</v>
      </c>
      <c r="N71" s="47">
        <v>494</v>
      </c>
      <c r="O71" s="47">
        <f t="shared" si="8"/>
        <v>481</v>
      </c>
      <c r="P71" s="47">
        <v>1</v>
      </c>
      <c r="Q71" s="47">
        <f t="shared" si="16"/>
        <v>3.537763748617806E-9</v>
      </c>
      <c r="R71" s="48">
        <f t="shared" si="7"/>
        <v>1.2674271229404308E-3</v>
      </c>
      <c r="S71" s="48">
        <f t="shared" si="9"/>
        <v>4.4838577295536197E-12</v>
      </c>
      <c r="T71" s="159">
        <f t="shared" si="11"/>
        <v>0.99746514575411938</v>
      </c>
      <c r="U71" s="159">
        <f t="shared" si="12"/>
        <v>0.99999999999860156</v>
      </c>
      <c r="V71" s="160">
        <f t="shared" si="10"/>
        <v>2.5348542444821875E-3</v>
      </c>
      <c r="W71" s="148"/>
      <c r="X71" s="170"/>
      <c r="Y71" s="170"/>
      <c r="Z71" s="153"/>
      <c r="AA71" s="61"/>
      <c r="AB71" s="61"/>
      <c r="AC71" s="60"/>
      <c r="AD71" s="60"/>
      <c r="BQ71" s="3" t="s">
        <v>74</v>
      </c>
    </row>
    <row r="72" spans="2:69" ht="12.95" customHeight="1" x14ac:dyDescent="0.25">
      <c r="B72" s="6">
        <v>42821</v>
      </c>
      <c r="C72" s="78">
        <v>0.7090277777777777</v>
      </c>
      <c r="D72" s="23">
        <f t="shared" si="13"/>
        <v>17.016666666666666</v>
      </c>
      <c r="E72" s="23">
        <f t="shared" si="14"/>
        <v>9.9999999999997868E-2</v>
      </c>
      <c r="F72" s="23">
        <f t="shared" si="15"/>
        <v>5.9999999999998721</v>
      </c>
      <c r="G72" s="15" t="s">
        <v>12</v>
      </c>
      <c r="H72" s="12" t="s">
        <v>5</v>
      </c>
      <c r="L72" s="32"/>
      <c r="M72" s="47">
        <v>494</v>
      </c>
      <c r="N72" s="47">
        <v>520</v>
      </c>
      <c r="O72" s="47">
        <f t="shared" si="8"/>
        <v>507</v>
      </c>
      <c r="P72" s="47">
        <v>0</v>
      </c>
      <c r="Q72" s="47">
        <f t="shared" si="16"/>
        <v>8.4110252096536442E-10</v>
      </c>
      <c r="R72" s="48">
        <f t="shared" si="7"/>
        <v>0</v>
      </c>
      <c r="S72" s="48">
        <f t="shared" si="9"/>
        <v>1.0660361482450753E-12</v>
      </c>
      <c r="T72" s="159">
        <f t="shared" si="11"/>
        <v>0.99746514575411938</v>
      </c>
      <c r="U72" s="159">
        <f t="shared" si="12"/>
        <v>0.9999999999996676</v>
      </c>
      <c r="V72" s="160">
        <f t="shared" si="10"/>
        <v>2.5348542455482237E-3</v>
      </c>
      <c r="W72" s="148"/>
      <c r="X72" s="170"/>
      <c r="Y72" s="170"/>
      <c r="Z72" s="153"/>
      <c r="AA72" s="61"/>
      <c r="AB72" s="61"/>
      <c r="AC72" s="60"/>
      <c r="AD72" s="60"/>
      <c r="BQ72" s="3" t="s">
        <v>75</v>
      </c>
    </row>
    <row r="73" spans="2:69" ht="12.95" customHeight="1" x14ac:dyDescent="0.25">
      <c r="B73" s="6">
        <v>42821</v>
      </c>
      <c r="C73" s="78">
        <v>0.7104166666666667</v>
      </c>
      <c r="D73" s="23">
        <f t="shared" si="13"/>
        <v>17.05</v>
      </c>
      <c r="E73" s="23">
        <f t="shared" si="14"/>
        <v>3.3333333333334991E-2</v>
      </c>
      <c r="F73" s="23">
        <f t="shared" si="15"/>
        <v>2.0000000000000995</v>
      </c>
      <c r="G73" s="15" t="s">
        <v>6</v>
      </c>
      <c r="H73" s="12" t="s">
        <v>10</v>
      </c>
      <c r="L73" s="32"/>
      <c r="M73" s="47">
        <v>520</v>
      </c>
      <c r="N73" s="47">
        <v>546</v>
      </c>
      <c r="O73" s="47">
        <f t="shared" si="8"/>
        <v>533</v>
      </c>
      <c r="P73" s="47">
        <v>0</v>
      </c>
      <c r="Q73" s="47">
        <f t="shared" si="16"/>
        <v>1.9989543353915451E-10</v>
      </c>
      <c r="R73" s="48">
        <f t="shared" si="7"/>
        <v>0</v>
      </c>
      <c r="S73" s="48">
        <f t="shared" si="9"/>
        <v>2.5335289421946072E-13</v>
      </c>
      <c r="T73" s="159">
        <f t="shared" si="11"/>
        <v>0.99746514575411938</v>
      </c>
      <c r="U73" s="159">
        <f t="shared" si="12"/>
        <v>0.99999999999992095</v>
      </c>
      <c r="V73" s="160">
        <f t="shared" si="10"/>
        <v>2.5348542458015766E-3</v>
      </c>
      <c r="W73" s="148"/>
      <c r="X73" s="170"/>
      <c r="Y73" s="170"/>
      <c r="Z73" s="153"/>
      <c r="AA73" s="61"/>
      <c r="AB73" s="61"/>
      <c r="AC73" s="60"/>
      <c r="AD73" s="60"/>
      <c r="BQ73" s="3" t="s">
        <v>76</v>
      </c>
    </row>
    <row r="74" spans="2:69" ht="12.95" customHeight="1" x14ac:dyDescent="0.25">
      <c r="B74" s="6">
        <v>42821</v>
      </c>
      <c r="C74" s="78">
        <v>0.71180555555555547</v>
      </c>
      <c r="D74" s="23">
        <f t="shared" si="13"/>
        <v>17.083333333333332</v>
      </c>
      <c r="E74" s="23">
        <f t="shared" si="14"/>
        <v>3.3333333333331439E-2</v>
      </c>
      <c r="F74" s="23">
        <f t="shared" si="15"/>
        <v>1.9999999999998863</v>
      </c>
      <c r="G74" s="15" t="s">
        <v>4</v>
      </c>
      <c r="H74" s="12" t="s">
        <v>10</v>
      </c>
      <c r="L74" s="32"/>
      <c r="M74" s="47">
        <v>546</v>
      </c>
      <c r="N74" s="47">
        <v>572</v>
      </c>
      <c r="O74" s="47">
        <f t="shared" si="8"/>
        <v>559</v>
      </c>
      <c r="P74" s="47">
        <v>1</v>
      </c>
      <c r="Q74" s="47">
        <f t="shared" si="16"/>
        <v>4.7564951977108194E-11</v>
      </c>
      <c r="R74" s="48">
        <f t="shared" si="7"/>
        <v>1.2674271229404308E-3</v>
      </c>
      <c r="S74" s="48">
        <f t="shared" si="9"/>
        <v>6.0285110237146E-14</v>
      </c>
      <c r="T74" s="159">
        <f t="shared" si="11"/>
        <v>0.99873257287705985</v>
      </c>
      <c r="U74" s="159">
        <f t="shared" si="12"/>
        <v>0.99999999999998124</v>
      </c>
      <c r="V74" s="160">
        <f t="shared" si="10"/>
        <v>1.2674271229213829E-3</v>
      </c>
      <c r="W74" s="148"/>
      <c r="X74" s="170"/>
      <c r="Y74" s="170"/>
      <c r="Z74" s="153"/>
      <c r="AA74" s="61"/>
      <c r="AB74" s="61"/>
      <c r="AC74" s="60"/>
      <c r="AD74" s="60"/>
      <c r="BQ74" s="3" t="s">
        <v>77</v>
      </c>
    </row>
    <row r="75" spans="2:69" ht="12.95" customHeight="1" x14ac:dyDescent="0.25">
      <c r="B75" s="6">
        <v>42821</v>
      </c>
      <c r="C75" s="78">
        <v>0.72916666666666663</v>
      </c>
      <c r="D75" s="23">
        <f t="shared" si="13"/>
        <v>17.5</v>
      </c>
      <c r="E75" s="23">
        <f t="shared" si="14"/>
        <v>0.41666666666666785</v>
      </c>
      <c r="F75" s="23">
        <f t="shared" si="15"/>
        <v>25.000000000000071</v>
      </c>
      <c r="G75" s="15" t="s">
        <v>4</v>
      </c>
      <c r="H75" s="12" t="s">
        <v>5</v>
      </c>
      <c r="L75" s="32"/>
      <c r="M75" s="47">
        <v>572</v>
      </c>
      <c r="N75" s="47">
        <v>598</v>
      </c>
      <c r="O75" s="47">
        <f t="shared" si="8"/>
        <v>585</v>
      </c>
      <c r="P75" s="47">
        <v>0</v>
      </c>
      <c r="Q75" s="47">
        <f t="shared" si="16"/>
        <v>1.1299960966937306E-11</v>
      </c>
      <c r="R75" s="48">
        <f t="shared" si="7"/>
        <v>0</v>
      </c>
      <c r="S75" s="48">
        <f t="shared" si="9"/>
        <v>1.4321877017664519E-14</v>
      </c>
      <c r="T75" s="159">
        <f t="shared" si="11"/>
        <v>0.99873257287705985</v>
      </c>
      <c r="U75" s="159">
        <f t="shared" si="12"/>
        <v>0.99999999999999556</v>
      </c>
      <c r="V75" s="160">
        <f t="shared" si="10"/>
        <v>1.2674271229357048E-3</v>
      </c>
      <c r="W75" s="148"/>
      <c r="X75" s="170"/>
      <c r="Y75" s="170"/>
      <c r="Z75" s="153"/>
      <c r="AA75" s="61"/>
      <c r="AB75" s="61"/>
      <c r="AC75" s="60"/>
      <c r="AD75" s="60"/>
      <c r="BQ75" s="3" t="s">
        <v>78</v>
      </c>
    </row>
    <row r="76" spans="2:69" ht="12.95" customHeight="1" x14ac:dyDescent="0.25">
      <c r="B76" s="6">
        <v>42821</v>
      </c>
      <c r="C76" s="78">
        <v>0.73263888888888884</v>
      </c>
      <c r="D76" s="23">
        <f t="shared" si="13"/>
        <v>17.583333333333332</v>
      </c>
      <c r="E76" s="23">
        <f t="shared" si="14"/>
        <v>8.3333333333332149E-2</v>
      </c>
      <c r="F76" s="23">
        <f t="shared" si="15"/>
        <v>4.9999999999999289</v>
      </c>
      <c r="G76" s="15" t="s">
        <v>4</v>
      </c>
      <c r="H76" s="12" t="s">
        <v>5</v>
      </c>
      <c r="L76" s="32"/>
      <c r="M76" s="47">
        <v>598</v>
      </c>
      <c r="N76" s="47">
        <v>624</v>
      </c>
      <c r="O76" s="47">
        <f t="shared" si="8"/>
        <v>611</v>
      </c>
      <c r="P76" s="47">
        <v>0</v>
      </c>
      <c r="Q76" s="47">
        <f t="shared" si="16"/>
        <v>2.6278978992877455E-12</v>
      </c>
      <c r="R76" s="48">
        <f t="shared" si="7"/>
        <v>0</v>
      </c>
      <c r="S76" s="48">
        <f t="shared" si="9"/>
        <v>3.3306690738754696E-15</v>
      </c>
      <c r="T76" s="159">
        <f t="shared" si="11"/>
        <v>0.99873257287705985</v>
      </c>
      <c r="U76" s="159">
        <f t="shared" si="12"/>
        <v>0.99999999999999889</v>
      </c>
      <c r="V76" s="160">
        <f t="shared" si="10"/>
        <v>1.2674271229390355E-3</v>
      </c>
      <c r="W76" s="148"/>
      <c r="X76" s="176"/>
      <c r="Y76" s="176"/>
      <c r="Z76" s="154"/>
      <c r="AA76" s="61"/>
      <c r="AB76" s="61"/>
      <c r="AC76" s="60"/>
      <c r="AD76" s="60"/>
      <c r="BQ76" s="3" t="s">
        <v>79</v>
      </c>
    </row>
    <row r="77" spans="2:69" ht="12.95" customHeight="1" x14ac:dyDescent="0.25">
      <c r="B77" s="6">
        <v>42821</v>
      </c>
      <c r="C77" s="78">
        <v>0.73541666666666661</v>
      </c>
      <c r="D77" s="23">
        <f t="shared" si="13"/>
        <v>17.649999999999999</v>
      </c>
      <c r="E77" s="23">
        <f t="shared" si="14"/>
        <v>6.666666666666643E-2</v>
      </c>
      <c r="F77" s="23">
        <f t="shared" si="15"/>
        <v>3.9999999999999858</v>
      </c>
      <c r="G77" s="15" t="s">
        <v>4</v>
      </c>
      <c r="H77" s="12" t="s">
        <v>5</v>
      </c>
      <c r="L77" s="32"/>
      <c r="M77" s="47">
        <v>624</v>
      </c>
      <c r="N77" s="47">
        <v>650</v>
      </c>
      <c r="O77" s="47">
        <f t="shared" si="8"/>
        <v>637</v>
      </c>
      <c r="P77" s="47">
        <v>0</v>
      </c>
      <c r="Q77" s="47">
        <f t="shared" si="16"/>
        <v>7.0077277314339881E-13</v>
      </c>
      <c r="R77" s="48">
        <f t="shared" si="7"/>
        <v>0</v>
      </c>
      <c r="S77" s="48">
        <f t="shared" si="9"/>
        <v>8.8817841970012523E-16</v>
      </c>
      <c r="T77" s="159">
        <f t="shared" si="11"/>
        <v>0.99873257287705985</v>
      </c>
      <c r="U77" s="159">
        <f t="shared" si="12"/>
        <v>0.99999999999999978</v>
      </c>
      <c r="V77" s="160">
        <f t="shared" si="10"/>
        <v>1.2674271229399237E-3</v>
      </c>
      <c r="W77" s="148"/>
      <c r="X77" s="150"/>
      <c r="Y77" s="150"/>
      <c r="Z77" s="154"/>
      <c r="AA77" s="61"/>
      <c r="AB77" s="61"/>
      <c r="AC77" s="60"/>
      <c r="AD77" s="60"/>
      <c r="BQ77" s="3" t="s">
        <v>80</v>
      </c>
    </row>
    <row r="78" spans="2:69" ht="12.95" customHeight="1" x14ac:dyDescent="0.25">
      <c r="B78" s="6">
        <v>42821</v>
      </c>
      <c r="C78" s="78">
        <v>0.7368055555555556</v>
      </c>
      <c r="D78" s="23">
        <f t="shared" si="13"/>
        <v>17.683333333333334</v>
      </c>
      <c r="E78" s="23">
        <f t="shared" si="14"/>
        <v>3.3333333333334991E-2</v>
      </c>
      <c r="F78" s="23">
        <f t="shared" si="15"/>
        <v>2.0000000000000995</v>
      </c>
      <c r="G78" s="15" t="s">
        <v>6</v>
      </c>
      <c r="H78" s="12" t="s">
        <v>10</v>
      </c>
      <c r="L78" s="32"/>
      <c r="M78" s="47">
        <v>650</v>
      </c>
      <c r="N78" s="47">
        <v>676</v>
      </c>
      <c r="O78" s="47">
        <f t="shared" si="8"/>
        <v>663</v>
      </c>
      <c r="P78" s="47">
        <v>0</v>
      </c>
      <c r="Q78" s="47">
        <f t="shared" si="16"/>
        <v>0</v>
      </c>
      <c r="R78" s="48">
        <f t="shared" si="7"/>
        <v>0</v>
      </c>
      <c r="S78" s="48">
        <f t="shared" si="9"/>
        <v>0</v>
      </c>
      <c r="T78" s="159">
        <f t="shared" si="11"/>
        <v>0.99873257287705985</v>
      </c>
      <c r="U78" s="159">
        <f t="shared" si="12"/>
        <v>0.99999999999999978</v>
      </c>
      <c r="V78" s="160">
        <f t="shared" si="10"/>
        <v>1.2674271229399237E-3</v>
      </c>
      <c r="W78" s="148"/>
      <c r="X78" s="60"/>
      <c r="Y78" s="60"/>
      <c r="Z78" s="153"/>
      <c r="AA78" s="61"/>
      <c r="AB78" s="61"/>
      <c r="AC78" s="60"/>
      <c r="AD78" s="60"/>
      <c r="BQ78" s="3" t="s">
        <v>81</v>
      </c>
    </row>
    <row r="79" spans="2:69" ht="12.95" customHeight="1" x14ac:dyDescent="0.25">
      <c r="B79" s="6">
        <v>42821</v>
      </c>
      <c r="C79" s="78">
        <v>0.79722222222222217</v>
      </c>
      <c r="D79" s="23">
        <f t="shared" si="13"/>
        <v>19.133333333333333</v>
      </c>
      <c r="E79" s="23">
        <f t="shared" si="14"/>
        <v>1.4499999999999993</v>
      </c>
      <c r="F79" s="23">
        <f t="shared" si="15"/>
        <v>86.999999999999957</v>
      </c>
      <c r="G79" s="15" t="s">
        <v>6</v>
      </c>
      <c r="H79" s="12" t="s">
        <v>9</v>
      </c>
      <c r="L79" s="32"/>
      <c r="M79" s="47">
        <v>676</v>
      </c>
      <c r="N79" s="47">
        <v>702</v>
      </c>
      <c r="O79" s="47">
        <f t="shared" si="8"/>
        <v>689</v>
      </c>
      <c r="P79" s="47">
        <v>0</v>
      </c>
      <c r="Q79" s="47">
        <f t="shared" si="16"/>
        <v>0</v>
      </c>
      <c r="R79" s="48">
        <f t="shared" si="7"/>
        <v>0</v>
      </c>
      <c r="S79" s="48">
        <f t="shared" si="9"/>
        <v>0</v>
      </c>
      <c r="T79" s="159">
        <f t="shared" si="11"/>
        <v>0.99873257287705985</v>
      </c>
      <c r="U79" s="159">
        <f t="shared" si="12"/>
        <v>0.99999999999999978</v>
      </c>
      <c r="V79" s="160">
        <f t="shared" si="10"/>
        <v>1.2674271229399237E-3</v>
      </c>
      <c r="W79" s="148"/>
      <c r="X79" s="60"/>
      <c r="Y79" s="60"/>
      <c r="Z79" s="153"/>
      <c r="BQ79" s="3" t="s">
        <v>82</v>
      </c>
    </row>
    <row r="80" spans="2:69" ht="12.95" customHeight="1" x14ac:dyDescent="0.25">
      <c r="B80" s="6">
        <v>42821</v>
      </c>
      <c r="C80" s="78">
        <v>0.79791666666666661</v>
      </c>
      <c r="D80" s="23">
        <f t="shared" si="13"/>
        <v>19.149999999999999</v>
      </c>
      <c r="E80" s="23">
        <f t="shared" si="14"/>
        <v>1.6666666666665719E-2</v>
      </c>
      <c r="F80" s="23">
        <f t="shared" si="15"/>
        <v>0.99999999999994316</v>
      </c>
      <c r="G80" s="15" t="s">
        <v>6</v>
      </c>
      <c r="H80" s="12" t="s">
        <v>9</v>
      </c>
      <c r="L80" s="32"/>
      <c r="M80" s="47">
        <v>702</v>
      </c>
      <c r="N80" s="47">
        <v>728</v>
      </c>
      <c r="O80" s="47">
        <f t="shared" si="8"/>
        <v>715</v>
      </c>
      <c r="P80" s="47">
        <v>1</v>
      </c>
      <c r="Q80" s="47">
        <f t="shared" si="16"/>
        <v>0</v>
      </c>
      <c r="R80" s="48">
        <f t="shared" si="7"/>
        <v>1.2674271229404308E-3</v>
      </c>
      <c r="S80" s="48">
        <f t="shared" si="9"/>
        <v>0</v>
      </c>
      <c r="T80" s="159">
        <f t="shared" si="11"/>
        <v>1.0000000000000002</v>
      </c>
      <c r="U80" s="159">
        <f t="shared" si="12"/>
        <v>0.99999999999999978</v>
      </c>
      <c r="V80" s="160">
        <f t="shared" si="10"/>
        <v>4.4408920985006262E-16</v>
      </c>
      <c r="W80" s="148"/>
      <c r="X80" s="60"/>
      <c r="Y80" s="60"/>
      <c r="Z80" s="153"/>
      <c r="BQ80" s="3" t="s">
        <v>83</v>
      </c>
    </row>
    <row r="81" spans="2:69" ht="12.95" customHeight="1" x14ac:dyDescent="0.25">
      <c r="B81" s="6">
        <v>42821</v>
      </c>
      <c r="C81" s="78">
        <v>0.80347222222222225</v>
      </c>
      <c r="D81" s="23">
        <f t="shared" si="13"/>
        <v>19.283333333333335</v>
      </c>
      <c r="E81" s="23">
        <f t="shared" si="14"/>
        <v>0.13333333333333641</v>
      </c>
      <c r="F81" s="23">
        <f t="shared" si="15"/>
        <v>8.0000000000001847</v>
      </c>
      <c r="G81" s="15" t="s">
        <v>6</v>
      </c>
      <c r="H81" s="12" t="s">
        <v>9</v>
      </c>
      <c r="L81" s="32"/>
      <c r="M81" s="47">
        <v>728</v>
      </c>
      <c r="N81" s="47">
        <v>754</v>
      </c>
      <c r="O81" s="47">
        <f t="shared" si="8"/>
        <v>741</v>
      </c>
      <c r="P81" s="47">
        <v>0</v>
      </c>
      <c r="Q81" s="47">
        <f t="shared" si="16"/>
        <v>0</v>
      </c>
      <c r="R81" s="48">
        <f t="shared" si="7"/>
        <v>0</v>
      </c>
      <c r="S81" s="48">
        <f t="shared" si="9"/>
        <v>0</v>
      </c>
      <c r="T81" s="159">
        <f t="shared" si="11"/>
        <v>1.0000000000000002</v>
      </c>
      <c r="U81" s="159">
        <f t="shared" si="12"/>
        <v>0.99999999999999978</v>
      </c>
      <c r="V81" s="161">
        <f t="shared" si="10"/>
        <v>4.4408920985006262E-16</v>
      </c>
      <c r="W81" s="148"/>
      <c r="X81" s="60"/>
      <c r="Y81" s="60"/>
      <c r="Z81" s="153"/>
      <c r="BQ81" s="3" t="s">
        <v>84</v>
      </c>
    </row>
    <row r="82" spans="2:69" ht="12.95" customHeight="1" x14ac:dyDescent="0.25">
      <c r="B82" s="6">
        <v>42821</v>
      </c>
      <c r="C82" s="78">
        <v>0.8354166666666667</v>
      </c>
      <c r="D82" s="23">
        <f t="shared" si="13"/>
        <v>20.05</v>
      </c>
      <c r="E82" s="23">
        <f t="shared" si="14"/>
        <v>0.76666666666666572</v>
      </c>
      <c r="F82" s="23">
        <f t="shared" si="15"/>
        <v>45.999999999999943</v>
      </c>
      <c r="G82" s="15" t="s">
        <v>6</v>
      </c>
      <c r="H82" s="12" t="s">
        <v>9</v>
      </c>
      <c r="L82" s="32"/>
      <c r="M82" s="151"/>
      <c r="N82" s="151"/>
      <c r="O82" s="151"/>
      <c r="P82" s="42">
        <f>SUM(P53:P81)</f>
        <v>789</v>
      </c>
      <c r="Q82" s="47">
        <f>SUM(Q53:Q81)</f>
        <v>789.00000001952219</v>
      </c>
      <c r="R82" s="47">
        <f>SUM(R53:R81)</f>
        <v>1.0000000000000002</v>
      </c>
      <c r="S82" s="47">
        <f>SUM(S53:S81)</f>
        <v>0.99999999999999978</v>
      </c>
      <c r="T82" s="151"/>
      <c r="U82" s="151"/>
      <c r="V82" s="149">
        <f>MAX(V53:V81)</f>
        <v>0.11225583673863471</v>
      </c>
      <c r="W82" s="164" t="s">
        <v>53</v>
      </c>
      <c r="X82" s="165"/>
      <c r="Y82" s="60"/>
      <c r="Z82" s="153"/>
    </row>
    <row r="83" spans="2:69" ht="15.75" thickBot="1" x14ac:dyDescent="0.3">
      <c r="B83" s="6">
        <v>42821</v>
      </c>
      <c r="C83" s="78">
        <v>0.83888888888888891</v>
      </c>
      <c r="D83" s="23">
        <f t="shared" si="13"/>
        <v>20.133333333333333</v>
      </c>
      <c r="E83" s="23">
        <f t="shared" si="14"/>
        <v>8.3333333333332149E-2</v>
      </c>
      <c r="F83" s="23">
        <f t="shared" si="15"/>
        <v>4.9999999999999289</v>
      </c>
      <c r="G83" s="15" t="s">
        <v>6</v>
      </c>
      <c r="H83" s="12" t="s">
        <v>9</v>
      </c>
      <c r="L83" s="63"/>
      <c r="M83" s="64"/>
      <c r="N83" s="64"/>
      <c r="O83" s="64"/>
      <c r="P83" s="64"/>
      <c r="Q83" s="65"/>
      <c r="R83" s="65"/>
      <c r="S83" s="65"/>
      <c r="T83" s="64"/>
      <c r="U83" s="64"/>
      <c r="V83" s="64"/>
      <c r="W83" s="64"/>
      <c r="X83" s="64"/>
      <c r="Y83" s="64"/>
      <c r="Z83" s="155"/>
    </row>
    <row r="84" spans="2:69" x14ac:dyDescent="0.25">
      <c r="B84" s="6">
        <v>42821</v>
      </c>
      <c r="C84" s="78">
        <v>0.84444444444444444</v>
      </c>
      <c r="D84" s="23">
        <f t="shared" si="13"/>
        <v>20.266666666666666</v>
      </c>
      <c r="E84" s="23">
        <f t="shared" si="14"/>
        <v>0.13333333333333286</v>
      </c>
      <c r="F84" s="23">
        <f t="shared" si="15"/>
        <v>7.9999999999999716</v>
      </c>
      <c r="G84" s="15" t="s">
        <v>4</v>
      </c>
      <c r="H84" s="12" t="s">
        <v>8</v>
      </c>
    </row>
    <row r="85" spans="2:69" x14ac:dyDescent="0.25">
      <c r="B85" s="6">
        <v>42821</v>
      </c>
      <c r="C85" s="78">
        <v>0.84722222222222221</v>
      </c>
      <c r="D85" s="23">
        <f t="shared" si="13"/>
        <v>20.333333333333332</v>
      </c>
      <c r="E85" s="23">
        <f t="shared" si="14"/>
        <v>6.666666666666643E-2</v>
      </c>
      <c r="F85" s="23">
        <f t="shared" si="15"/>
        <v>3.9999999999999858</v>
      </c>
      <c r="G85" s="15" t="s">
        <v>4</v>
      </c>
      <c r="H85" s="12" t="s">
        <v>8</v>
      </c>
    </row>
    <row r="86" spans="2:69" x14ac:dyDescent="0.25">
      <c r="B86" s="6">
        <v>42821</v>
      </c>
      <c r="C86" s="78">
        <v>0.8534722222222223</v>
      </c>
      <c r="D86" s="23">
        <f t="shared" si="13"/>
        <v>20.483333333333334</v>
      </c>
      <c r="E86" s="23">
        <f t="shared" si="14"/>
        <v>0.15000000000000213</v>
      </c>
      <c r="F86" s="23">
        <f t="shared" si="15"/>
        <v>9.0000000000001279</v>
      </c>
      <c r="G86" s="15" t="s">
        <v>6</v>
      </c>
      <c r="H86" s="12" t="s">
        <v>9</v>
      </c>
    </row>
    <row r="87" spans="2:69" x14ac:dyDescent="0.25">
      <c r="B87" s="6">
        <v>42821</v>
      </c>
      <c r="C87" s="78">
        <v>0.91388888888888886</v>
      </c>
      <c r="D87" s="23">
        <f t="shared" si="13"/>
        <v>21.933333333333334</v>
      </c>
      <c r="E87" s="23">
        <f t="shared" si="14"/>
        <v>1.4499999999999993</v>
      </c>
      <c r="F87" s="23">
        <f t="shared" si="15"/>
        <v>86.999999999999957</v>
      </c>
      <c r="G87" s="15" t="s">
        <v>6</v>
      </c>
      <c r="H87" s="12" t="s">
        <v>9</v>
      </c>
    </row>
    <row r="88" spans="2:69" x14ac:dyDescent="0.25">
      <c r="B88" s="6">
        <v>42821</v>
      </c>
      <c r="C88" s="78">
        <v>0.92083333333333339</v>
      </c>
      <c r="D88" s="23">
        <f t="shared" si="13"/>
        <v>22.1</v>
      </c>
      <c r="E88" s="23">
        <f t="shared" si="14"/>
        <v>0.16666666666666785</v>
      </c>
      <c r="F88" s="23">
        <f t="shared" si="15"/>
        <v>10.000000000000071</v>
      </c>
      <c r="G88" s="15" t="s">
        <v>4</v>
      </c>
      <c r="H88" s="12" t="s">
        <v>8</v>
      </c>
    </row>
    <row r="89" spans="2:69" x14ac:dyDescent="0.25">
      <c r="B89" s="6">
        <v>42822</v>
      </c>
      <c r="C89" s="78">
        <v>0.15486111111111112</v>
      </c>
      <c r="D89" s="23">
        <f t="shared" si="13"/>
        <v>3.7166666666666668</v>
      </c>
      <c r="E89" s="23">
        <f t="shared" si="14"/>
        <v>18.383333333333333</v>
      </c>
      <c r="F89" s="23">
        <v>337</v>
      </c>
      <c r="G89" s="15" t="s">
        <v>4</v>
      </c>
      <c r="H89" s="12" t="s">
        <v>5</v>
      </c>
    </row>
    <row r="90" spans="2:69" x14ac:dyDescent="0.25">
      <c r="B90" s="6">
        <v>42822</v>
      </c>
      <c r="C90" s="78">
        <v>0.27986111111111112</v>
      </c>
      <c r="D90" s="23">
        <f t="shared" si="13"/>
        <v>6.7166666666666668</v>
      </c>
      <c r="E90" s="23">
        <f t="shared" si="14"/>
        <v>3</v>
      </c>
      <c r="F90" s="23">
        <f t="shared" si="15"/>
        <v>180</v>
      </c>
      <c r="G90" s="15" t="s">
        <v>4</v>
      </c>
      <c r="H90" s="12" t="s">
        <v>5</v>
      </c>
    </row>
    <row r="91" spans="2:69" x14ac:dyDescent="0.25">
      <c r="B91" s="6">
        <v>42822</v>
      </c>
      <c r="C91" s="78">
        <v>0.33958333333333335</v>
      </c>
      <c r="D91" s="23">
        <f t="shared" si="13"/>
        <v>8.15</v>
      </c>
      <c r="E91" s="23">
        <f t="shared" si="14"/>
        <v>1.4333333333333336</v>
      </c>
      <c r="F91" s="23">
        <f t="shared" si="15"/>
        <v>86.000000000000014</v>
      </c>
      <c r="G91" s="15" t="s">
        <v>6</v>
      </c>
      <c r="H91" s="12" t="s">
        <v>10</v>
      </c>
    </row>
    <row r="92" spans="2:69" x14ac:dyDescent="0.25">
      <c r="B92" s="6">
        <v>42822</v>
      </c>
      <c r="C92" s="78">
        <v>0.35486111111111113</v>
      </c>
      <c r="D92" s="23">
        <f t="shared" si="13"/>
        <v>8.5166666666666675</v>
      </c>
      <c r="E92" s="23">
        <f t="shared" si="14"/>
        <v>0.36666666666666714</v>
      </c>
      <c r="F92" s="23">
        <f t="shared" si="15"/>
        <v>22.000000000000028</v>
      </c>
      <c r="G92" s="15" t="s">
        <v>6</v>
      </c>
      <c r="H92" s="12" t="s">
        <v>10</v>
      </c>
    </row>
    <row r="93" spans="2:69" x14ac:dyDescent="0.25">
      <c r="B93" s="6">
        <v>42822</v>
      </c>
      <c r="C93" s="78">
        <v>0.36249999999999999</v>
      </c>
      <c r="D93" s="23">
        <f t="shared" si="13"/>
        <v>8.6999999999999993</v>
      </c>
      <c r="E93" s="23">
        <f t="shared" si="14"/>
        <v>0.18333333333333179</v>
      </c>
      <c r="F93" s="23">
        <f t="shared" si="15"/>
        <v>10.999999999999908</v>
      </c>
      <c r="G93" s="15" t="s">
        <v>6</v>
      </c>
      <c r="H93" s="12" t="s">
        <v>10</v>
      </c>
    </row>
    <row r="94" spans="2:69" x14ac:dyDescent="0.25">
      <c r="B94" s="6">
        <v>42822</v>
      </c>
      <c r="C94" s="78">
        <v>0.36805555555555558</v>
      </c>
      <c r="D94" s="23">
        <f t="shared" si="13"/>
        <v>8.8333333333333339</v>
      </c>
      <c r="E94" s="23">
        <f t="shared" si="14"/>
        <v>0.13333333333333464</v>
      </c>
      <c r="F94" s="23">
        <f t="shared" si="15"/>
        <v>8.0000000000000782</v>
      </c>
      <c r="G94" s="15" t="s">
        <v>6</v>
      </c>
      <c r="H94" s="12" t="s">
        <v>9</v>
      </c>
    </row>
    <row r="95" spans="2:69" x14ac:dyDescent="0.25">
      <c r="B95" s="6">
        <v>42822</v>
      </c>
      <c r="C95" s="78">
        <v>0.37152777777777773</v>
      </c>
      <c r="D95" s="23">
        <f t="shared" si="13"/>
        <v>8.9166666666666661</v>
      </c>
      <c r="E95" s="23">
        <f t="shared" si="14"/>
        <v>8.3333333333332149E-2</v>
      </c>
      <c r="F95" s="23">
        <f t="shared" si="15"/>
        <v>4.9999999999999289</v>
      </c>
      <c r="G95" s="15" t="s">
        <v>6</v>
      </c>
      <c r="H95" s="12" t="s">
        <v>9</v>
      </c>
    </row>
    <row r="96" spans="2:69" x14ac:dyDescent="0.25">
      <c r="B96" s="6">
        <v>42822</v>
      </c>
      <c r="C96" s="78">
        <v>0.37152777777777773</v>
      </c>
      <c r="D96" s="23">
        <f t="shared" si="13"/>
        <v>8.9166666666666661</v>
      </c>
      <c r="E96" s="23">
        <f t="shared" si="14"/>
        <v>0</v>
      </c>
      <c r="F96" s="23">
        <f t="shared" si="15"/>
        <v>0</v>
      </c>
      <c r="G96" s="15" t="s">
        <v>6</v>
      </c>
      <c r="H96" s="12" t="s">
        <v>10</v>
      </c>
    </row>
    <row r="97" spans="2:8" x14ac:dyDescent="0.25">
      <c r="B97" s="6">
        <v>42822</v>
      </c>
      <c r="C97" s="78">
        <v>0.37222222222222223</v>
      </c>
      <c r="D97" s="23">
        <f t="shared" si="13"/>
        <v>8.9333333333333336</v>
      </c>
      <c r="E97" s="23">
        <f t="shared" si="14"/>
        <v>1.6666666666667496E-2</v>
      </c>
      <c r="F97" s="23">
        <f t="shared" si="15"/>
        <v>1.0000000000000497</v>
      </c>
      <c r="G97" s="15" t="s">
        <v>6</v>
      </c>
      <c r="H97" s="12" t="s">
        <v>10</v>
      </c>
    </row>
    <row r="98" spans="2:8" x14ac:dyDescent="0.25">
      <c r="B98" s="6">
        <v>42822</v>
      </c>
      <c r="C98" s="78">
        <v>0.37638888888888888</v>
      </c>
      <c r="D98" s="23">
        <f t="shared" si="13"/>
        <v>9.0333333333333332</v>
      </c>
      <c r="E98" s="23">
        <f t="shared" si="14"/>
        <v>9.9999999999999645E-2</v>
      </c>
      <c r="F98" s="23">
        <f t="shared" si="15"/>
        <v>5.9999999999999787</v>
      </c>
      <c r="G98" s="15" t="s">
        <v>6</v>
      </c>
      <c r="H98" s="12" t="s">
        <v>9</v>
      </c>
    </row>
    <row r="99" spans="2:8" x14ac:dyDescent="0.25">
      <c r="B99" s="6">
        <v>42822</v>
      </c>
      <c r="C99" s="78">
        <v>0.37638888888888888</v>
      </c>
      <c r="D99" s="23">
        <f t="shared" si="13"/>
        <v>9.0333333333333332</v>
      </c>
      <c r="E99" s="23">
        <f t="shared" si="14"/>
        <v>0</v>
      </c>
      <c r="F99" s="23">
        <f t="shared" si="15"/>
        <v>0</v>
      </c>
      <c r="G99" s="15" t="s">
        <v>6</v>
      </c>
      <c r="H99" s="12" t="s">
        <v>9</v>
      </c>
    </row>
    <row r="100" spans="2:8" x14ac:dyDescent="0.25">
      <c r="B100" s="6">
        <v>42822</v>
      </c>
      <c r="C100" s="78">
        <v>0.38055555555555554</v>
      </c>
      <c r="D100" s="23">
        <f t="shared" si="13"/>
        <v>9.1333333333333329</v>
      </c>
      <c r="E100" s="23">
        <f t="shared" si="14"/>
        <v>9.9999999999999645E-2</v>
      </c>
      <c r="F100" s="23">
        <f t="shared" si="15"/>
        <v>5.9999999999999787</v>
      </c>
      <c r="G100" s="15" t="s">
        <v>6</v>
      </c>
      <c r="H100" s="12" t="s">
        <v>10</v>
      </c>
    </row>
    <row r="101" spans="2:8" x14ac:dyDescent="0.25">
      <c r="B101" s="6">
        <v>42822</v>
      </c>
      <c r="C101" s="78">
        <v>0.38055555555555554</v>
      </c>
      <c r="D101" s="23">
        <f t="shared" si="13"/>
        <v>9.1333333333333329</v>
      </c>
      <c r="E101" s="23">
        <f t="shared" si="14"/>
        <v>0</v>
      </c>
      <c r="F101" s="23">
        <f t="shared" si="15"/>
        <v>0</v>
      </c>
      <c r="G101" s="15" t="s">
        <v>6</v>
      </c>
      <c r="H101" s="12" t="s">
        <v>7</v>
      </c>
    </row>
    <row r="102" spans="2:8" x14ac:dyDescent="0.25">
      <c r="B102" s="6">
        <v>42822</v>
      </c>
      <c r="C102" s="78">
        <v>0.38125000000000003</v>
      </c>
      <c r="D102" s="23">
        <f t="shared" si="13"/>
        <v>9.15</v>
      </c>
      <c r="E102" s="23">
        <f t="shared" si="14"/>
        <v>1.6666666666667496E-2</v>
      </c>
      <c r="F102" s="23">
        <f t="shared" si="15"/>
        <v>1.0000000000000497</v>
      </c>
      <c r="G102" s="15" t="s">
        <v>6</v>
      </c>
      <c r="H102" s="12" t="s">
        <v>10</v>
      </c>
    </row>
    <row r="103" spans="2:8" x14ac:dyDescent="0.25">
      <c r="B103" s="6">
        <v>42822</v>
      </c>
      <c r="C103" s="78">
        <v>0.38263888888888892</v>
      </c>
      <c r="D103" s="23">
        <f t="shared" si="13"/>
        <v>9.1833333333333336</v>
      </c>
      <c r="E103" s="23">
        <f t="shared" si="14"/>
        <v>3.3333333333333215E-2</v>
      </c>
      <c r="F103" s="23">
        <f t="shared" si="15"/>
        <v>1.9999999999999929</v>
      </c>
      <c r="G103" s="15" t="s">
        <v>6</v>
      </c>
      <c r="H103" s="12" t="s">
        <v>7</v>
      </c>
    </row>
    <row r="104" spans="2:8" x14ac:dyDescent="0.25">
      <c r="B104" s="6">
        <v>42822</v>
      </c>
      <c r="C104" s="78">
        <v>0.3833333333333333</v>
      </c>
      <c r="D104" s="23">
        <f t="shared" si="13"/>
        <v>9.1999999999999993</v>
      </c>
      <c r="E104" s="23">
        <f t="shared" si="14"/>
        <v>1.6666666666665719E-2</v>
      </c>
      <c r="F104" s="23">
        <f t="shared" si="15"/>
        <v>0.99999999999994316</v>
      </c>
      <c r="G104" s="15" t="s">
        <v>6</v>
      </c>
      <c r="H104" s="12" t="s">
        <v>9</v>
      </c>
    </row>
    <row r="105" spans="2:8" x14ac:dyDescent="0.25">
      <c r="B105" s="6">
        <v>42822</v>
      </c>
      <c r="C105" s="78">
        <v>0.39166666666666666</v>
      </c>
      <c r="D105" s="23">
        <f t="shared" si="13"/>
        <v>9.4</v>
      </c>
      <c r="E105" s="23">
        <f t="shared" si="14"/>
        <v>0.20000000000000107</v>
      </c>
      <c r="F105" s="23">
        <f t="shared" si="15"/>
        <v>12.000000000000064</v>
      </c>
      <c r="G105" s="15" t="s">
        <v>6</v>
      </c>
      <c r="H105" s="12" t="s">
        <v>10</v>
      </c>
    </row>
    <row r="106" spans="2:8" x14ac:dyDescent="0.25">
      <c r="B106" s="6">
        <v>42822</v>
      </c>
      <c r="C106" s="78">
        <v>0.39583333333333331</v>
      </c>
      <c r="D106" s="23">
        <f t="shared" si="13"/>
        <v>9.5</v>
      </c>
      <c r="E106" s="23">
        <f t="shared" si="14"/>
        <v>9.9999999999999645E-2</v>
      </c>
      <c r="F106" s="23">
        <f t="shared" si="15"/>
        <v>5.9999999999999787</v>
      </c>
      <c r="G106" s="15" t="s">
        <v>6</v>
      </c>
      <c r="H106" s="12" t="s">
        <v>7</v>
      </c>
    </row>
    <row r="107" spans="2:8" x14ac:dyDescent="0.25">
      <c r="B107" s="6">
        <v>42822</v>
      </c>
      <c r="C107" s="78">
        <v>0.40486111111111112</v>
      </c>
      <c r="D107" s="23">
        <f t="shared" si="13"/>
        <v>9.7166666666666668</v>
      </c>
      <c r="E107" s="23">
        <f t="shared" si="14"/>
        <v>0.21666666666666679</v>
      </c>
      <c r="F107" s="23">
        <f t="shared" si="15"/>
        <v>13.000000000000007</v>
      </c>
      <c r="G107" s="15" t="s">
        <v>6</v>
      </c>
      <c r="H107" s="12" t="s">
        <v>7</v>
      </c>
    </row>
    <row r="108" spans="2:8" x14ac:dyDescent="0.25">
      <c r="B108" s="6">
        <v>42822</v>
      </c>
      <c r="C108" s="78">
        <v>0.4152777777777778</v>
      </c>
      <c r="D108" s="23">
        <f t="shared" si="13"/>
        <v>9.9666666666666668</v>
      </c>
      <c r="E108" s="23">
        <f t="shared" si="14"/>
        <v>0.25</v>
      </c>
      <c r="F108" s="23">
        <f t="shared" si="15"/>
        <v>15</v>
      </c>
      <c r="G108" s="15" t="s">
        <v>6</v>
      </c>
      <c r="H108" s="12" t="s">
        <v>10</v>
      </c>
    </row>
    <row r="109" spans="2:8" x14ac:dyDescent="0.25">
      <c r="B109" s="6">
        <v>42822</v>
      </c>
      <c r="C109" s="78">
        <v>0.41666666666666669</v>
      </c>
      <c r="D109" s="23">
        <f t="shared" si="13"/>
        <v>10</v>
      </c>
      <c r="E109" s="23">
        <f t="shared" si="14"/>
        <v>3.3333333333333215E-2</v>
      </c>
      <c r="F109" s="23">
        <f t="shared" si="15"/>
        <v>1.9999999999999929</v>
      </c>
      <c r="G109" s="15" t="s">
        <v>6</v>
      </c>
      <c r="H109" s="12" t="s">
        <v>9</v>
      </c>
    </row>
    <row r="110" spans="2:8" x14ac:dyDescent="0.25">
      <c r="B110" s="6">
        <v>42822</v>
      </c>
      <c r="C110" s="78">
        <v>0.42430555555555555</v>
      </c>
      <c r="D110" s="23">
        <f t="shared" si="13"/>
        <v>10.183333333333334</v>
      </c>
      <c r="E110" s="23">
        <f t="shared" si="14"/>
        <v>0.18333333333333357</v>
      </c>
      <c r="F110" s="23">
        <f t="shared" si="15"/>
        <v>11.000000000000014</v>
      </c>
      <c r="G110" s="15" t="s">
        <v>6</v>
      </c>
      <c r="H110" s="12" t="s">
        <v>10</v>
      </c>
    </row>
    <row r="111" spans="2:8" x14ac:dyDescent="0.25">
      <c r="B111" s="6">
        <v>42822</v>
      </c>
      <c r="C111" s="78">
        <v>0.43402777777777773</v>
      </c>
      <c r="D111" s="23">
        <f t="shared" si="13"/>
        <v>10.416666666666666</v>
      </c>
      <c r="E111" s="23">
        <f t="shared" si="14"/>
        <v>0.2333333333333325</v>
      </c>
      <c r="F111" s="23">
        <f t="shared" si="15"/>
        <v>13.99999999999995</v>
      </c>
      <c r="G111" s="15" t="s">
        <v>6</v>
      </c>
      <c r="H111" s="12" t="s">
        <v>9</v>
      </c>
    </row>
    <row r="112" spans="2:8" x14ac:dyDescent="0.25">
      <c r="B112" s="6">
        <v>42822</v>
      </c>
      <c r="C112" s="78">
        <v>0.43402777777777773</v>
      </c>
      <c r="D112" s="23">
        <f t="shared" si="13"/>
        <v>10.416666666666666</v>
      </c>
      <c r="E112" s="23">
        <f t="shared" si="14"/>
        <v>0</v>
      </c>
      <c r="F112" s="23">
        <f t="shared" si="15"/>
        <v>0</v>
      </c>
      <c r="G112" s="15" t="s">
        <v>6</v>
      </c>
      <c r="H112" s="12" t="s">
        <v>8</v>
      </c>
    </row>
    <row r="113" spans="2:8" x14ac:dyDescent="0.25">
      <c r="B113" s="6">
        <v>42822</v>
      </c>
      <c r="C113" s="78">
        <v>0.4381944444444445</v>
      </c>
      <c r="D113" s="23">
        <f t="shared" si="13"/>
        <v>10.516666666666667</v>
      </c>
      <c r="E113" s="23">
        <f t="shared" si="14"/>
        <v>0.10000000000000142</v>
      </c>
      <c r="F113" s="23">
        <f t="shared" si="15"/>
        <v>6.0000000000000853</v>
      </c>
      <c r="G113" s="15" t="s">
        <v>6</v>
      </c>
      <c r="H113" s="12" t="s">
        <v>10</v>
      </c>
    </row>
    <row r="114" spans="2:8" x14ac:dyDescent="0.25">
      <c r="B114" s="6">
        <v>42822</v>
      </c>
      <c r="C114" s="78">
        <v>0.45416666666666666</v>
      </c>
      <c r="D114" s="23">
        <f t="shared" si="13"/>
        <v>10.9</v>
      </c>
      <c r="E114" s="23">
        <f t="shared" si="14"/>
        <v>0.38333333333333286</v>
      </c>
      <c r="F114" s="23">
        <f t="shared" si="15"/>
        <v>22.999999999999972</v>
      </c>
      <c r="G114" s="15" t="s">
        <v>4</v>
      </c>
      <c r="H114" s="12" t="s">
        <v>7</v>
      </c>
    </row>
    <row r="115" spans="2:8" x14ac:dyDescent="0.25">
      <c r="B115" s="6">
        <v>42822</v>
      </c>
      <c r="C115" s="78">
        <v>0.45833333333333331</v>
      </c>
      <c r="D115" s="23">
        <f t="shared" si="13"/>
        <v>11</v>
      </c>
      <c r="E115" s="23">
        <f t="shared" si="14"/>
        <v>9.9999999999999645E-2</v>
      </c>
      <c r="F115" s="23">
        <v>6</v>
      </c>
      <c r="G115" s="15" t="s">
        <v>4</v>
      </c>
      <c r="H115" s="12" t="s">
        <v>7</v>
      </c>
    </row>
    <row r="116" spans="2:8" x14ac:dyDescent="0.25">
      <c r="B116" s="6">
        <v>42822</v>
      </c>
      <c r="C116" s="78">
        <v>0.46527777777777773</v>
      </c>
      <c r="D116" s="23">
        <f t="shared" si="13"/>
        <v>11.166666666666666</v>
      </c>
      <c r="E116" s="23">
        <f t="shared" si="14"/>
        <v>0.16666666666666607</v>
      </c>
      <c r="F116" s="23">
        <v>10</v>
      </c>
      <c r="G116" s="15" t="s">
        <v>6</v>
      </c>
      <c r="H116" s="12" t="s">
        <v>10</v>
      </c>
    </row>
    <row r="117" spans="2:8" x14ac:dyDescent="0.25">
      <c r="B117" s="6">
        <v>42822</v>
      </c>
      <c r="C117" s="78">
        <v>0.46666666666666662</v>
      </c>
      <c r="D117" s="23">
        <f t="shared" si="13"/>
        <v>11.2</v>
      </c>
      <c r="E117" s="23">
        <f t="shared" si="14"/>
        <v>3.3333333333333215E-2</v>
      </c>
      <c r="F117" s="23">
        <f t="shared" si="15"/>
        <v>1.9999999999999929</v>
      </c>
      <c r="G117" s="15" t="s">
        <v>6</v>
      </c>
      <c r="H117" s="12" t="s">
        <v>10</v>
      </c>
    </row>
    <row r="118" spans="2:8" x14ac:dyDescent="0.25">
      <c r="B118" s="6">
        <v>42822</v>
      </c>
      <c r="C118" s="78">
        <v>0.47222222222222227</v>
      </c>
      <c r="D118" s="23">
        <f t="shared" si="13"/>
        <v>11.333333333333334</v>
      </c>
      <c r="E118" s="23">
        <f t="shared" si="14"/>
        <v>0.13333333333333464</v>
      </c>
      <c r="F118" s="23">
        <f t="shared" si="15"/>
        <v>8.0000000000000782</v>
      </c>
      <c r="G118" s="15" t="s">
        <v>6</v>
      </c>
      <c r="H118" s="12" t="s">
        <v>9</v>
      </c>
    </row>
    <row r="119" spans="2:8" x14ac:dyDescent="0.25">
      <c r="B119" s="6">
        <v>42822</v>
      </c>
      <c r="C119" s="78">
        <v>0.49444444444444446</v>
      </c>
      <c r="D119" s="23">
        <f t="shared" si="13"/>
        <v>11.866666666666667</v>
      </c>
      <c r="E119" s="23">
        <f t="shared" si="14"/>
        <v>0.53333333333333321</v>
      </c>
      <c r="F119" s="23">
        <f t="shared" si="15"/>
        <v>31.999999999999993</v>
      </c>
      <c r="G119" s="15" t="s">
        <v>12</v>
      </c>
      <c r="H119" s="12" t="s">
        <v>9</v>
      </c>
    </row>
    <row r="120" spans="2:8" x14ac:dyDescent="0.25">
      <c r="B120" s="6">
        <v>42822</v>
      </c>
      <c r="C120" s="78">
        <v>0.4993055555555555</v>
      </c>
      <c r="D120" s="23">
        <f t="shared" si="13"/>
        <v>11.983333333333333</v>
      </c>
      <c r="E120" s="23">
        <f t="shared" si="14"/>
        <v>0.11666666666666536</v>
      </c>
      <c r="F120" s="23">
        <f t="shared" si="15"/>
        <v>6.9999999999999218</v>
      </c>
      <c r="G120" s="15" t="s">
        <v>6</v>
      </c>
      <c r="H120" s="12" t="s">
        <v>9</v>
      </c>
    </row>
    <row r="121" spans="2:8" x14ac:dyDescent="0.25">
      <c r="B121" s="6">
        <v>42822</v>
      </c>
      <c r="C121" s="78">
        <v>0.50069444444444444</v>
      </c>
      <c r="D121" s="23">
        <f t="shared" si="13"/>
        <v>12.016666666666666</v>
      </c>
      <c r="E121" s="23">
        <f t="shared" si="14"/>
        <v>3.3333333333333215E-2</v>
      </c>
      <c r="F121" s="23">
        <f t="shared" si="15"/>
        <v>1.9999999999999929</v>
      </c>
      <c r="G121" s="15" t="s">
        <v>6</v>
      </c>
      <c r="H121" s="12" t="s">
        <v>9</v>
      </c>
    </row>
    <row r="122" spans="2:8" x14ac:dyDescent="0.25">
      <c r="B122" s="6">
        <v>42822</v>
      </c>
      <c r="C122" s="78">
        <v>0.52013888888888882</v>
      </c>
      <c r="D122" s="23">
        <f t="shared" si="13"/>
        <v>12.483333333333331</v>
      </c>
      <c r="E122" s="23">
        <f t="shared" si="14"/>
        <v>0.46666666666666501</v>
      </c>
      <c r="F122" s="23">
        <f t="shared" si="15"/>
        <v>27.999999999999901</v>
      </c>
      <c r="G122" s="15" t="s">
        <v>6</v>
      </c>
      <c r="H122" s="12" t="s">
        <v>9</v>
      </c>
    </row>
    <row r="123" spans="2:8" x14ac:dyDescent="0.25">
      <c r="B123" s="6">
        <v>42822</v>
      </c>
      <c r="C123" s="78">
        <v>0.52430555555555558</v>
      </c>
      <c r="D123" s="23">
        <f t="shared" si="13"/>
        <v>12.583333333333334</v>
      </c>
      <c r="E123" s="23">
        <f t="shared" si="14"/>
        <v>0.1000000000000032</v>
      </c>
      <c r="F123" s="23">
        <f t="shared" si="15"/>
        <v>6.0000000000001918</v>
      </c>
      <c r="G123" s="15" t="s">
        <v>4</v>
      </c>
      <c r="H123" s="12" t="s">
        <v>7</v>
      </c>
    </row>
    <row r="124" spans="2:8" x14ac:dyDescent="0.25">
      <c r="B124" s="6">
        <v>42822</v>
      </c>
      <c r="C124" s="78">
        <v>0.53125</v>
      </c>
      <c r="D124" s="23">
        <f t="shared" si="13"/>
        <v>12.75</v>
      </c>
      <c r="E124" s="23">
        <f t="shared" si="14"/>
        <v>0.16666666666666607</v>
      </c>
      <c r="F124" s="23">
        <f t="shared" si="15"/>
        <v>9.9999999999999645</v>
      </c>
      <c r="G124" s="15" t="s">
        <v>6</v>
      </c>
      <c r="H124" s="12" t="s">
        <v>9</v>
      </c>
    </row>
    <row r="125" spans="2:8" x14ac:dyDescent="0.25">
      <c r="B125" s="6">
        <v>42822</v>
      </c>
      <c r="C125" s="78">
        <v>0.53194444444444444</v>
      </c>
      <c r="D125" s="23">
        <f t="shared" si="13"/>
        <v>12.766666666666666</v>
      </c>
      <c r="E125" s="23">
        <f t="shared" si="14"/>
        <v>1.6666666666665719E-2</v>
      </c>
      <c r="F125" s="23">
        <f t="shared" si="15"/>
        <v>0.99999999999994316</v>
      </c>
      <c r="G125" s="15" t="s">
        <v>4</v>
      </c>
      <c r="H125" s="12" t="s">
        <v>7</v>
      </c>
    </row>
    <row r="126" spans="2:8" x14ac:dyDescent="0.25">
      <c r="B126" s="6">
        <v>42822</v>
      </c>
      <c r="C126" s="78">
        <v>0.53333333333333333</v>
      </c>
      <c r="D126" s="23">
        <f t="shared" si="13"/>
        <v>12.8</v>
      </c>
      <c r="E126" s="23">
        <f t="shared" si="14"/>
        <v>3.3333333333334991E-2</v>
      </c>
      <c r="F126" s="23">
        <f t="shared" si="15"/>
        <v>2.0000000000000995</v>
      </c>
      <c r="G126" s="15" t="s">
        <v>6</v>
      </c>
      <c r="H126" s="12" t="s">
        <v>9</v>
      </c>
    </row>
    <row r="127" spans="2:8" x14ac:dyDescent="0.25">
      <c r="B127" s="6">
        <v>42822</v>
      </c>
      <c r="C127" s="78">
        <v>0.53472222222222221</v>
      </c>
      <c r="D127" s="23">
        <f t="shared" si="13"/>
        <v>12.833333333333332</v>
      </c>
      <c r="E127" s="23">
        <f t="shared" si="14"/>
        <v>3.3333333333331439E-2</v>
      </c>
      <c r="F127" s="23">
        <f t="shared" si="15"/>
        <v>1.9999999999998863</v>
      </c>
      <c r="G127" s="15" t="s">
        <v>6</v>
      </c>
      <c r="H127" s="12" t="s">
        <v>7</v>
      </c>
    </row>
    <row r="128" spans="2:8" x14ac:dyDescent="0.25">
      <c r="B128" s="6">
        <v>42822</v>
      </c>
      <c r="C128" s="78">
        <v>0.53888888888888886</v>
      </c>
      <c r="D128" s="23">
        <f t="shared" si="13"/>
        <v>12.933333333333334</v>
      </c>
      <c r="E128" s="23">
        <f t="shared" si="14"/>
        <v>0.10000000000000142</v>
      </c>
      <c r="F128" s="23">
        <f t="shared" si="15"/>
        <v>6.0000000000000853</v>
      </c>
      <c r="G128" s="15" t="s">
        <v>6</v>
      </c>
      <c r="H128" s="12" t="s">
        <v>9</v>
      </c>
    </row>
    <row r="129" spans="2:8" x14ac:dyDescent="0.25">
      <c r="B129" s="6">
        <v>42822</v>
      </c>
      <c r="C129" s="78">
        <v>0.57222222222222219</v>
      </c>
      <c r="D129" s="23">
        <f t="shared" si="13"/>
        <v>13.733333333333333</v>
      </c>
      <c r="E129" s="23">
        <f t="shared" si="14"/>
        <v>0.79999999999999893</v>
      </c>
      <c r="F129" s="23">
        <f t="shared" si="15"/>
        <v>47.999999999999936</v>
      </c>
      <c r="G129" s="15" t="s">
        <v>6</v>
      </c>
      <c r="H129" s="12" t="s">
        <v>7</v>
      </c>
    </row>
    <row r="130" spans="2:8" x14ac:dyDescent="0.25">
      <c r="B130" s="6">
        <v>42822</v>
      </c>
      <c r="C130" s="78">
        <v>0.57500000000000007</v>
      </c>
      <c r="D130" s="23">
        <f t="shared" si="13"/>
        <v>13.8</v>
      </c>
      <c r="E130" s="23">
        <f t="shared" si="14"/>
        <v>6.6666666666668206E-2</v>
      </c>
      <c r="F130" s="23">
        <f t="shared" si="15"/>
        <v>4.0000000000000924</v>
      </c>
      <c r="G130" s="15" t="s">
        <v>6</v>
      </c>
      <c r="H130" s="12" t="s">
        <v>7</v>
      </c>
    </row>
    <row r="131" spans="2:8" x14ac:dyDescent="0.25">
      <c r="B131" s="6">
        <v>42822</v>
      </c>
      <c r="C131" s="78">
        <v>0.58750000000000002</v>
      </c>
      <c r="D131" s="23">
        <f t="shared" si="13"/>
        <v>14.100000000000001</v>
      </c>
      <c r="E131" s="23">
        <f t="shared" si="14"/>
        <v>0.30000000000000071</v>
      </c>
      <c r="F131" s="23">
        <f t="shared" si="15"/>
        <v>18.000000000000043</v>
      </c>
      <c r="G131" s="15" t="s">
        <v>6</v>
      </c>
      <c r="H131" s="12" t="s">
        <v>9</v>
      </c>
    </row>
    <row r="132" spans="2:8" x14ac:dyDescent="0.25">
      <c r="B132" s="6">
        <v>42822</v>
      </c>
      <c r="C132" s="78">
        <v>0.58958333333333335</v>
      </c>
      <c r="D132" s="23">
        <f t="shared" ref="D132:D195" si="17">C132*24</f>
        <v>14.15</v>
      </c>
      <c r="E132" s="23">
        <f t="shared" si="14"/>
        <v>4.9999999999998934E-2</v>
      </c>
      <c r="F132" s="23">
        <f t="shared" si="15"/>
        <v>2.9999999999999361</v>
      </c>
      <c r="G132" s="15" t="s">
        <v>6</v>
      </c>
      <c r="H132" s="12" t="s">
        <v>9</v>
      </c>
    </row>
    <row r="133" spans="2:8" x14ac:dyDescent="0.25">
      <c r="B133" s="6">
        <v>42822</v>
      </c>
      <c r="C133" s="78">
        <v>0.59027777777777779</v>
      </c>
      <c r="D133" s="23">
        <f t="shared" si="17"/>
        <v>14.166666666666668</v>
      </c>
      <c r="E133" s="23">
        <f t="shared" si="14"/>
        <v>1.6666666666667496E-2</v>
      </c>
      <c r="F133" s="23">
        <f t="shared" si="15"/>
        <v>1.0000000000000497</v>
      </c>
      <c r="G133" s="15" t="s">
        <v>6</v>
      </c>
      <c r="H133" s="12" t="s">
        <v>9</v>
      </c>
    </row>
    <row r="134" spans="2:8" x14ac:dyDescent="0.25">
      <c r="B134" s="6">
        <v>42822</v>
      </c>
      <c r="C134" s="78">
        <v>0.59166666666666667</v>
      </c>
      <c r="D134" s="23">
        <f t="shared" si="17"/>
        <v>14.2</v>
      </c>
      <c r="E134" s="23">
        <f t="shared" ref="E134:E197" si="18">ABS(D134-D133)</f>
        <v>3.3333333333331439E-2</v>
      </c>
      <c r="F134" s="23">
        <f t="shared" ref="F134:F197" si="19">E134*60</f>
        <v>1.9999999999998863</v>
      </c>
      <c r="G134" s="15" t="s">
        <v>6</v>
      </c>
      <c r="H134" s="12" t="s">
        <v>9</v>
      </c>
    </row>
    <row r="135" spans="2:8" x14ac:dyDescent="0.25">
      <c r="B135" s="6">
        <v>42822</v>
      </c>
      <c r="C135" s="78">
        <v>0.60138888888888886</v>
      </c>
      <c r="D135" s="23">
        <f t="shared" si="17"/>
        <v>14.433333333333334</v>
      </c>
      <c r="E135" s="23">
        <f t="shared" si="18"/>
        <v>0.23333333333333428</v>
      </c>
      <c r="F135" s="23">
        <f t="shared" si="19"/>
        <v>14.000000000000057</v>
      </c>
      <c r="G135" s="15" t="s">
        <v>6</v>
      </c>
      <c r="H135" s="12" t="s">
        <v>10</v>
      </c>
    </row>
    <row r="136" spans="2:8" x14ac:dyDescent="0.25">
      <c r="B136" s="6">
        <v>42822</v>
      </c>
      <c r="C136" s="78">
        <v>0.60625000000000007</v>
      </c>
      <c r="D136" s="23">
        <f t="shared" si="17"/>
        <v>14.55</v>
      </c>
      <c r="E136" s="23">
        <f t="shared" si="18"/>
        <v>0.11666666666666714</v>
      </c>
      <c r="F136" s="23">
        <f t="shared" si="19"/>
        <v>7.0000000000000284</v>
      </c>
      <c r="G136" s="15" t="s">
        <v>6</v>
      </c>
      <c r="H136" s="12" t="s">
        <v>8</v>
      </c>
    </row>
    <row r="137" spans="2:8" x14ac:dyDescent="0.25">
      <c r="B137" s="6">
        <v>42822</v>
      </c>
      <c r="C137" s="78">
        <v>0.61319444444444449</v>
      </c>
      <c r="D137" s="23">
        <f t="shared" si="17"/>
        <v>14.716666666666669</v>
      </c>
      <c r="E137" s="23">
        <f t="shared" si="18"/>
        <v>0.16666666666666785</v>
      </c>
      <c r="F137" s="23">
        <f t="shared" si="19"/>
        <v>10.000000000000071</v>
      </c>
      <c r="G137" s="15" t="s">
        <v>6</v>
      </c>
      <c r="H137" s="12" t="s">
        <v>10</v>
      </c>
    </row>
    <row r="138" spans="2:8" x14ac:dyDescent="0.25">
      <c r="B138" s="6">
        <v>42822</v>
      </c>
      <c r="C138" s="78">
        <v>0.61597222222222225</v>
      </c>
      <c r="D138" s="23">
        <f t="shared" si="17"/>
        <v>14.783333333333335</v>
      </c>
      <c r="E138" s="23">
        <f t="shared" si="18"/>
        <v>6.666666666666643E-2</v>
      </c>
      <c r="F138" s="23">
        <f t="shared" si="19"/>
        <v>3.9999999999999858</v>
      </c>
      <c r="G138" s="15" t="s">
        <v>4</v>
      </c>
      <c r="H138" s="12" t="s">
        <v>9</v>
      </c>
    </row>
    <row r="139" spans="2:8" x14ac:dyDescent="0.25">
      <c r="B139" s="6">
        <v>42822</v>
      </c>
      <c r="C139" s="78">
        <v>0.62152777777777779</v>
      </c>
      <c r="D139" s="23">
        <f t="shared" si="17"/>
        <v>14.916666666666668</v>
      </c>
      <c r="E139" s="23">
        <f t="shared" si="18"/>
        <v>0.13333333333333286</v>
      </c>
      <c r="F139" s="23">
        <f t="shared" si="19"/>
        <v>7.9999999999999716</v>
      </c>
      <c r="G139" s="15" t="s">
        <v>6</v>
      </c>
      <c r="H139" s="12" t="s">
        <v>7</v>
      </c>
    </row>
    <row r="140" spans="2:8" x14ac:dyDescent="0.25">
      <c r="B140" s="6">
        <v>42822</v>
      </c>
      <c r="C140" s="78">
        <v>0.63194444444444442</v>
      </c>
      <c r="D140" s="23">
        <f t="shared" si="17"/>
        <v>15.166666666666666</v>
      </c>
      <c r="E140" s="23">
        <f t="shared" si="18"/>
        <v>0.24999999999999822</v>
      </c>
      <c r="F140" s="23">
        <f t="shared" si="19"/>
        <v>14.999999999999893</v>
      </c>
      <c r="G140" s="15" t="s">
        <v>4</v>
      </c>
      <c r="H140" s="12" t="s">
        <v>5</v>
      </c>
    </row>
    <row r="141" spans="2:8" x14ac:dyDescent="0.25">
      <c r="B141" s="6">
        <v>42822</v>
      </c>
      <c r="C141" s="78">
        <v>0.63611111111111118</v>
      </c>
      <c r="D141" s="23">
        <f t="shared" si="17"/>
        <v>15.266666666666669</v>
      </c>
      <c r="E141" s="23">
        <f t="shared" si="18"/>
        <v>0.1000000000000032</v>
      </c>
      <c r="F141" s="23">
        <f t="shared" si="19"/>
        <v>6.0000000000001918</v>
      </c>
      <c r="G141" s="15" t="s">
        <v>4</v>
      </c>
      <c r="H141" s="12" t="s">
        <v>5</v>
      </c>
    </row>
    <row r="142" spans="2:8" x14ac:dyDescent="0.25">
      <c r="B142" s="6">
        <v>42822</v>
      </c>
      <c r="C142" s="78">
        <v>0.63611111111111118</v>
      </c>
      <c r="D142" s="23">
        <f t="shared" si="17"/>
        <v>15.266666666666669</v>
      </c>
      <c r="E142" s="23">
        <f t="shared" si="18"/>
        <v>0</v>
      </c>
      <c r="F142" s="23">
        <f t="shared" si="19"/>
        <v>0</v>
      </c>
      <c r="G142" s="15" t="s">
        <v>4</v>
      </c>
      <c r="H142" s="12" t="s">
        <v>5</v>
      </c>
    </row>
    <row r="143" spans="2:8" x14ac:dyDescent="0.25">
      <c r="B143" s="6">
        <v>42822</v>
      </c>
      <c r="C143" s="78">
        <v>0.63611111111111118</v>
      </c>
      <c r="D143" s="23">
        <f t="shared" si="17"/>
        <v>15.266666666666669</v>
      </c>
      <c r="E143" s="23">
        <f t="shared" si="18"/>
        <v>0</v>
      </c>
      <c r="F143" s="23">
        <f t="shared" si="19"/>
        <v>0</v>
      </c>
      <c r="G143" s="15" t="s">
        <v>4</v>
      </c>
      <c r="H143" s="12" t="s">
        <v>5</v>
      </c>
    </row>
    <row r="144" spans="2:8" x14ac:dyDescent="0.25">
      <c r="B144" s="6">
        <v>42822</v>
      </c>
      <c r="C144" s="78">
        <v>0.63611111111111118</v>
      </c>
      <c r="D144" s="23">
        <f t="shared" si="17"/>
        <v>15.266666666666669</v>
      </c>
      <c r="E144" s="23">
        <f t="shared" si="18"/>
        <v>0</v>
      </c>
      <c r="F144" s="23">
        <f t="shared" si="19"/>
        <v>0</v>
      </c>
      <c r="G144" s="15" t="s">
        <v>4</v>
      </c>
      <c r="H144" s="12" t="s">
        <v>5</v>
      </c>
    </row>
    <row r="145" spans="2:8" x14ac:dyDescent="0.25">
      <c r="B145" s="6">
        <v>42822</v>
      </c>
      <c r="C145" s="78">
        <v>0.63611111111111118</v>
      </c>
      <c r="D145" s="23">
        <f t="shared" si="17"/>
        <v>15.266666666666669</v>
      </c>
      <c r="E145" s="23">
        <f t="shared" si="18"/>
        <v>0</v>
      </c>
      <c r="F145" s="23">
        <f t="shared" si="19"/>
        <v>0</v>
      </c>
      <c r="G145" s="15" t="s">
        <v>4</v>
      </c>
      <c r="H145" s="12" t="s">
        <v>5</v>
      </c>
    </row>
    <row r="146" spans="2:8" x14ac:dyDescent="0.25">
      <c r="B146" s="6">
        <v>42822</v>
      </c>
      <c r="C146" s="78">
        <v>0.63611111111111118</v>
      </c>
      <c r="D146" s="23">
        <f t="shared" si="17"/>
        <v>15.266666666666669</v>
      </c>
      <c r="E146" s="23">
        <f t="shared" si="18"/>
        <v>0</v>
      </c>
      <c r="F146" s="23">
        <f t="shared" si="19"/>
        <v>0</v>
      </c>
      <c r="G146" s="15" t="s">
        <v>4</v>
      </c>
      <c r="H146" s="12" t="s">
        <v>5</v>
      </c>
    </row>
    <row r="147" spans="2:8" x14ac:dyDescent="0.25">
      <c r="B147" s="6">
        <v>42822</v>
      </c>
      <c r="C147" s="78">
        <v>0.63611111111111118</v>
      </c>
      <c r="D147" s="23">
        <f t="shared" si="17"/>
        <v>15.266666666666669</v>
      </c>
      <c r="E147" s="23">
        <f t="shared" si="18"/>
        <v>0</v>
      </c>
      <c r="F147" s="23">
        <f t="shared" si="19"/>
        <v>0</v>
      </c>
      <c r="G147" s="15" t="s">
        <v>4</v>
      </c>
      <c r="H147" s="12" t="s">
        <v>5</v>
      </c>
    </row>
    <row r="148" spans="2:8" x14ac:dyDescent="0.25">
      <c r="B148" s="6">
        <v>42822</v>
      </c>
      <c r="C148" s="78">
        <v>0.6381944444444444</v>
      </c>
      <c r="D148" s="23">
        <f t="shared" si="17"/>
        <v>15.316666666666666</v>
      </c>
      <c r="E148" s="23">
        <f t="shared" si="18"/>
        <v>4.9999999999997158E-2</v>
      </c>
      <c r="F148" s="23">
        <f t="shared" si="19"/>
        <v>2.9999999999998295</v>
      </c>
      <c r="G148" s="15" t="s">
        <v>4</v>
      </c>
      <c r="H148" s="12" t="s">
        <v>5</v>
      </c>
    </row>
    <row r="149" spans="2:8" x14ac:dyDescent="0.25">
      <c r="B149" s="6">
        <v>42822</v>
      </c>
      <c r="C149" s="78">
        <v>0.65555555555555556</v>
      </c>
      <c r="D149" s="23">
        <f t="shared" si="17"/>
        <v>15.733333333333334</v>
      </c>
      <c r="E149" s="23">
        <f t="shared" si="18"/>
        <v>0.41666666666666785</v>
      </c>
      <c r="F149" s="23">
        <f t="shared" si="19"/>
        <v>25.000000000000071</v>
      </c>
      <c r="G149" s="15" t="s">
        <v>4</v>
      </c>
      <c r="H149" s="12" t="s">
        <v>5</v>
      </c>
    </row>
    <row r="150" spans="2:8" x14ac:dyDescent="0.25">
      <c r="B150" s="6">
        <v>42822</v>
      </c>
      <c r="C150" s="78">
        <v>0.66388888888888886</v>
      </c>
      <c r="D150" s="23">
        <f t="shared" si="17"/>
        <v>15.933333333333334</v>
      </c>
      <c r="E150" s="23">
        <f t="shared" si="18"/>
        <v>0.19999999999999929</v>
      </c>
      <c r="F150" s="23">
        <f t="shared" si="19"/>
        <v>11.999999999999957</v>
      </c>
      <c r="G150" s="15" t="s">
        <v>6</v>
      </c>
      <c r="H150" s="12" t="s">
        <v>9</v>
      </c>
    </row>
    <row r="151" spans="2:8" x14ac:dyDescent="0.25">
      <c r="B151" s="6">
        <v>42822</v>
      </c>
      <c r="C151" s="78">
        <v>0.6645833333333333</v>
      </c>
      <c r="D151" s="23">
        <f t="shared" si="17"/>
        <v>15.95</v>
      </c>
      <c r="E151" s="23">
        <f t="shared" si="18"/>
        <v>1.6666666666665719E-2</v>
      </c>
      <c r="F151" s="23">
        <f t="shared" si="19"/>
        <v>0.99999999999994316</v>
      </c>
      <c r="G151" s="15" t="s">
        <v>6</v>
      </c>
      <c r="H151" s="12" t="s">
        <v>9</v>
      </c>
    </row>
    <row r="152" spans="2:8" x14ac:dyDescent="0.25">
      <c r="B152" s="6">
        <v>42822</v>
      </c>
      <c r="C152" s="78">
        <v>0.66597222222222219</v>
      </c>
      <c r="D152" s="23">
        <f t="shared" si="17"/>
        <v>15.983333333333333</v>
      </c>
      <c r="E152" s="23">
        <f t="shared" si="18"/>
        <v>3.3333333333333215E-2</v>
      </c>
      <c r="F152" s="23">
        <f t="shared" si="19"/>
        <v>1.9999999999999929</v>
      </c>
      <c r="G152" s="15" t="s">
        <v>4</v>
      </c>
      <c r="H152" s="12" t="s">
        <v>8</v>
      </c>
    </row>
    <row r="153" spans="2:8" x14ac:dyDescent="0.25">
      <c r="B153" s="6">
        <v>42822</v>
      </c>
      <c r="C153" s="78">
        <v>0.66597222222222219</v>
      </c>
      <c r="D153" s="23">
        <f t="shared" si="17"/>
        <v>15.983333333333333</v>
      </c>
      <c r="E153" s="23">
        <f t="shared" si="18"/>
        <v>0</v>
      </c>
      <c r="F153" s="23">
        <f t="shared" si="19"/>
        <v>0</v>
      </c>
      <c r="G153" s="15" t="s">
        <v>6</v>
      </c>
      <c r="H153" s="12" t="s">
        <v>8</v>
      </c>
    </row>
    <row r="154" spans="2:8" x14ac:dyDescent="0.25">
      <c r="B154" s="6">
        <v>42822</v>
      </c>
      <c r="C154" s="78">
        <v>0.66666666666666663</v>
      </c>
      <c r="D154" s="23">
        <f t="shared" si="17"/>
        <v>16</v>
      </c>
      <c r="E154" s="23">
        <f t="shared" si="18"/>
        <v>1.6666666666667496E-2</v>
      </c>
      <c r="F154" s="23">
        <f t="shared" si="19"/>
        <v>1.0000000000000497</v>
      </c>
      <c r="G154" s="15" t="s">
        <v>6</v>
      </c>
      <c r="H154" s="12" t="s">
        <v>8</v>
      </c>
    </row>
    <row r="155" spans="2:8" x14ac:dyDescent="0.25">
      <c r="B155" s="6">
        <v>42822</v>
      </c>
      <c r="C155" s="78">
        <v>0.67638888888888893</v>
      </c>
      <c r="D155" s="23">
        <f t="shared" si="17"/>
        <v>16.233333333333334</v>
      </c>
      <c r="E155" s="23">
        <f t="shared" si="18"/>
        <v>0.23333333333333428</v>
      </c>
      <c r="F155" s="23">
        <f t="shared" si="19"/>
        <v>14.000000000000057</v>
      </c>
      <c r="G155" s="15" t="s">
        <v>4</v>
      </c>
      <c r="H155" s="12" t="s">
        <v>7</v>
      </c>
    </row>
    <row r="156" spans="2:8" x14ac:dyDescent="0.25">
      <c r="B156" s="6">
        <v>42822</v>
      </c>
      <c r="C156" s="78">
        <v>0.6791666666666667</v>
      </c>
      <c r="D156" s="23">
        <f t="shared" si="17"/>
        <v>16.3</v>
      </c>
      <c r="E156" s="23">
        <f t="shared" si="18"/>
        <v>6.666666666666643E-2</v>
      </c>
      <c r="F156" s="23">
        <f t="shared" si="19"/>
        <v>3.9999999999999858</v>
      </c>
      <c r="G156" s="15" t="s">
        <v>4</v>
      </c>
      <c r="H156" s="12" t="s">
        <v>8</v>
      </c>
    </row>
    <row r="157" spans="2:8" x14ac:dyDescent="0.25">
      <c r="B157" s="6">
        <v>42822</v>
      </c>
      <c r="C157" s="78">
        <v>0.68055555555555547</v>
      </c>
      <c r="D157" s="23">
        <f t="shared" si="17"/>
        <v>16.333333333333332</v>
      </c>
      <c r="E157" s="23">
        <f t="shared" si="18"/>
        <v>3.3333333333331439E-2</v>
      </c>
      <c r="F157" s="23">
        <f t="shared" si="19"/>
        <v>1.9999999999998863</v>
      </c>
      <c r="G157" s="15" t="s">
        <v>6</v>
      </c>
      <c r="H157" s="12" t="s">
        <v>10</v>
      </c>
    </row>
    <row r="158" spans="2:8" x14ac:dyDescent="0.25">
      <c r="B158" s="6">
        <v>42822</v>
      </c>
      <c r="C158" s="78">
        <v>0.70138888888888884</v>
      </c>
      <c r="D158" s="23">
        <f t="shared" si="17"/>
        <v>16.833333333333332</v>
      </c>
      <c r="E158" s="23">
        <f t="shared" si="18"/>
        <v>0.5</v>
      </c>
      <c r="F158" s="23">
        <f t="shared" si="19"/>
        <v>30</v>
      </c>
      <c r="G158" s="15" t="s">
        <v>4</v>
      </c>
      <c r="H158" s="12" t="s">
        <v>5</v>
      </c>
    </row>
    <row r="159" spans="2:8" x14ac:dyDescent="0.25">
      <c r="B159" s="6">
        <v>42822</v>
      </c>
      <c r="C159" s="78">
        <v>0.72569444444444453</v>
      </c>
      <c r="D159" s="23">
        <f t="shared" si="17"/>
        <v>17.416666666666668</v>
      </c>
      <c r="E159" s="23">
        <f t="shared" si="18"/>
        <v>0.5833333333333357</v>
      </c>
      <c r="F159" s="23">
        <f t="shared" si="19"/>
        <v>35.000000000000142</v>
      </c>
      <c r="G159" s="15" t="s">
        <v>4</v>
      </c>
      <c r="H159" s="12" t="s">
        <v>5</v>
      </c>
    </row>
    <row r="160" spans="2:8" x14ac:dyDescent="0.25">
      <c r="B160" s="6">
        <v>42822</v>
      </c>
      <c r="C160" s="78">
        <v>0.75</v>
      </c>
      <c r="D160" s="23">
        <f t="shared" si="17"/>
        <v>18</v>
      </c>
      <c r="E160" s="23">
        <f t="shared" si="18"/>
        <v>0.58333333333333215</v>
      </c>
      <c r="F160" s="23">
        <f t="shared" si="19"/>
        <v>34.999999999999929</v>
      </c>
      <c r="G160" s="15" t="s">
        <v>4</v>
      </c>
      <c r="H160" s="12" t="s">
        <v>5</v>
      </c>
    </row>
    <row r="161" spans="2:8" x14ac:dyDescent="0.25">
      <c r="B161" s="6">
        <v>42822</v>
      </c>
      <c r="C161" s="78">
        <v>0.76597222222222217</v>
      </c>
      <c r="D161" s="23">
        <f t="shared" si="17"/>
        <v>18.383333333333333</v>
      </c>
      <c r="E161" s="23">
        <f t="shared" si="18"/>
        <v>0.38333333333333286</v>
      </c>
      <c r="F161" s="23">
        <f t="shared" si="19"/>
        <v>22.999999999999972</v>
      </c>
      <c r="G161" s="15" t="s">
        <v>4</v>
      </c>
      <c r="H161" s="12" t="s">
        <v>5</v>
      </c>
    </row>
    <row r="162" spans="2:8" x14ac:dyDescent="0.25">
      <c r="B162" s="6">
        <v>42822</v>
      </c>
      <c r="C162" s="78">
        <v>0.77222222222222225</v>
      </c>
      <c r="D162" s="23">
        <f t="shared" si="17"/>
        <v>18.533333333333335</v>
      </c>
      <c r="E162" s="23">
        <f t="shared" si="18"/>
        <v>0.15000000000000213</v>
      </c>
      <c r="F162" s="23">
        <f t="shared" si="19"/>
        <v>9.0000000000001279</v>
      </c>
      <c r="G162" s="15" t="s">
        <v>4</v>
      </c>
      <c r="H162" s="12" t="s">
        <v>7</v>
      </c>
    </row>
    <row r="163" spans="2:8" x14ac:dyDescent="0.25">
      <c r="B163" s="6">
        <v>42822</v>
      </c>
      <c r="C163" s="78">
        <v>0.79305555555555562</v>
      </c>
      <c r="D163" s="23">
        <f t="shared" si="17"/>
        <v>19.033333333333335</v>
      </c>
      <c r="E163" s="23">
        <f t="shared" si="18"/>
        <v>0.5</v>
      </c>
      <c r="F163" s="23">
        <f t="shared" si="19"/>
        <v>30</v>
      </c>
      <c r="G163" s="15" t="s">
        <v>6</v>
      </c>
      <c r="H163" s="12" t="s">
        <v>9</v>
      </c>
    </row>
    <row r="164" spans="2:8" x14ac:dyDescent="0.25">
      <c r="B164" s="7">
        <v>42823</v>
      </c>
      <c r="C164" s="79">
        <v>8.1944444444444445E-2</v>
      </c>
      <c r="D164" s="23">
        <f t="shared" si="17"/>
        <v>1.9666666666666668</v>
      </c>
      <c r="E164" s="23">
        <v>6.94</v>
      </c>
      <c r="F164" s="23">
        <v>416</v>
      </c>
      <c r="G164" s="16" t="s">
        <v>4</v>
      </c>
      <c r="H164" s="13" t="s">
        <v>5</v>
      </c>
    </row>
    <row r="165" spans="2:8" x14ac:dyDescent="0.25">
      <c r="B165" s="7">
        <v>42823</v>
      </c>
      <c r="C165" s="79">
        <v>9.0277777777777776E-2</v>
      </c>
      <c r="D165" s="23">
        <f t="shared" si="17"/>
        <v>2.1666666666666665</v>
      </c>
      <c r="E165" s="23">
        <f t="shared" si="18"/>
        <v>0.19999999999999973</v>
      </c>
      <c r="F165" s="23">
        <f t="shared" si="19"/>
        <v>11.999999999999984</v>
      </c>
      <c r="G165" s="16" t="s">
        <v>4</v>
      </c>
      <c r="H165" s="13" t="s">
        <v>5</v>
      </c>
    </row>
    <row r="166" spans="2:8" x14ac:dyDescent="0.25">
      <c r="B166" s="7">
        <v>42823</v>
      </c>
      <c r="C166" s="79">
        <v>0.18541666666666667</v>
      </c>
      <c r="D166" s="23">
        <f t="shared" si="17"/>
        <v>4.45</v>
      </c>
      <c r="E166" s="23">
        <f t="shared" si="18"/>
        <v>2.2833333333333337</v>
      </c>
      <c r="F166" s="23">
        <f t="shared" si="19"/>
        <v>137.00000000000003</v>
      </c>
      <c r="G166" s="16" t="s">
        <v>4</v>
      </c>
      <c r="H166" s="13" t="s">
        <v>5</v>
      </c>
    </row>
    <row r="167" spans="2:8" x14ac:dyDescent="0.25">
      <c r="B167" s="7">
        <v>42823</v>
      </c>
      <c r="C167" s="79">
        <v>0.18541666666666667</v>
      </c>
      <c r="D167" s="23">
        <f t="shared" si="17"/>
        <v>4.45</v>
      </c>
      <c r="E167" s="23">
        <f t="shared" si="18"/>
        <v>0</v>
      </c>
      <c r="F167" s="23">
        <f t="shared" si="19"/>
        <v>0</v>
      </c>
      <c r="G167" s="16" t="s">
        <v>4</v>
      </c>
      <c r="H167" s="13" t="s">
        <v>5</v>
      </c>
    </row>
    <row r="168" spans="2:8" x14ac:dyDescent="0.25">
      <c r="B168" s="7">
        <v>42823</v>
      </c>
      <c r="C168" s="79">
        <v>0.18680555555555556</v>
      </c>
      <c r="D168" s="23">
        <f t="shared" si="17"/>
        <v>4.4833333333333334</v>
      </c>
      <c r="E168" s="23">
        <f t="shared" si="18"/>
        <v>3.3333333333333215E-2</v>
      </c>
      <c r="F168" s="23">
        <f t="shared" si="19"/>
        <v>1.9999999999999929</v>
      </c>
      <c r="G168" s="16" t="s">
        <v>4</v>
      </c>
      <c r="H168" s="13" t="s">
        <v>5</v>
      </c>
    </row>
    <row r="169" spans="2:8" x14ac:dyDescent="0.25">
      <c r="B169" s="7">
        <v>42823</v>
      </c>
      <c r="C169" s="79">
        <v>0.18819444444444444</v>
      </c>
      <c r="D169" s="23">
        <f t="shared" si="17"/>
        <v>4.5166666666666666</v>
      </c>
      <c r="E169" s="23">
        <f t="shared" si="18"/>
        <v>3.3333333333333215E-2</v>
      </c>
      <c r="F169" s="23">
        <f t="shared" si="19"/>
        <v>1.9999999999999929</v>
      </c>
      <c r="G169" s="16" t="s">
        <v>4</v>
      </c>
      <c r="H169" s="13" t="s">
        <v>5</v>
      </c>
    </row>
    <row r="170" spans="2:8" x14ac:dyDescent="0.25">
      <c r="B170" s="7">
        <v>42823</v>
      </c>
      <c r="C170" s="79">
        <v>0.18888888888888888</v>
      </c>
      <c r="D170" s="23">
        <f t="shared" si="17"/>
        <v>4.5333333333333332</v>
      </c>
      <c r="E170" s="23">
        <f t="shared" si="18"/>
        <v>1.6666666666666607E-2</v>
      </c>
      <c r="F170" s="23">
        <f t="shared" si="19"/>
        <v>0.99999999999999645</v>
      </c>
      <c r="G170" s="16" t="s">
        <v>4</v>
      </c>
      <c r="H170" s="13" t="s">
        <v>5</v>
      </c>
    </row>
    <row r="171" spans="2:8" x14ac:dyDescent="0.25">
      <c r="B171" s="7">
        <v>42823</v>
      </c>
      <c r="C171" s="79">
        <v>0.19166666666666665</v>
      </c>
      <c r="D171" s="23">
        <f t="shared" si="17"/>
        <v>4.5999999999999996</v>
      </c>
      <c r="E171" s="23">
        <f t="shared" si="18"/>
        <v>6.666666666666643E-2</v>
      </c>
      <c r="F171" s="23">
        <f t="shared" si="19"/>
        <v>3.9999999999999858</v>
      </c>
      <c r="G171" s="16" t="s">
        <v>4</v>
      </c>
      <c r="H171" s="13" t="s">
        <v>5</v>
      </c>
    </row>
    <row r="172" spans="2:8" x14ac:dyDescent="0.25">
      <c r="B172" s="7">
        <v>42823</v>
      </c>
      <c r="C172" s="79">
        <v>0.19236111111111112</v>
      </c>
      <c r="D172" s="23">
        <f t="shared" si="17"/>
        <v>4.6166666666666671</v>
      </c>
      <c r="E172" s="23">
        <f t="shared" si="18"/>
        <v>1.6666666666667496E-2</v>
      </c>
      <c r="F172" s="23">
        <f t="shared" si="19"/>
        <v>1.0000000000000497</v>
      </c>
      <c r="G172" s="16" t="s">
        <v>4</v>
      </c>
      <c r="H172" s="13" t="s">
        <v>5</v>
      </c>
    </row>
    <row r="173" spans="2:8" x14ac:dyDescent="0.25">
      <c r="B173" s="7">
        <v>42823</v>
      </c>
      <c r="C173" s="79">
        <v>0.19305555555555554</v>
      </c>
      <c r="D173" s="23">
        <f t="shared" si="17"/>
        <v>4.6333333333333329</v>
      </c>
      <c r="E173" s="23">
        <f t="shared" si="18"/>
        <v>1.6666666666665719E-2</v>
      </c>
      <c r="F173" s="23">
        <f t="shared" si="19"/>
        <v>0.99999999999994316</v>
      </c>
      <c r="G173" s="16" t="s">
        <v>4</v>
      </c>
      <c r="H173" s="13" t="s">
        <v>5</v>
      </c>
    </row>
    <row r="174" spans="2:8" x14ac:dyDescent="0.25">
      <c r="B174" s="7">
        <v>42823</v>
      </c>
      <c r="C174" s="79">
        <v>0.19513888888888889</v>
      </c>
      <c r="D174" s="23">
        <f t="shared" si="17"/>
        <v>4.6833333333333336</v>
      </c>
      <c r="E174" s="23">
        <f t="shared" si="18"/>
        <v>5.0000000000000711E-2</v>
      </c>
      <c r="F174" s="23">
        <f t="shared" si="19"/>
        <v>3.0000000000000426</v>
      </c>
      <c r="G174" s="16" t="s">
        <v>4</v>
      </c>
      <c r="H174" s="13" t="s">
        <v>5</v>
      </c>
    </row>
    <row r="175" spans="2:8" x14ac:dyDescent="0.25">
      <c r="B175" s="7">
        <v>42823</v>
      </c>
      <c r="C175" s="79">
        <v>0.34583333333333338</v>
      </c>
      <c r="D175" s="23">
        <f t="shared" si="17"/>
        <v>8.3000000000000007</v>
      </c>
      <c r="E175" s="23">
        <f t="shared" si="18"/>
        <v>3.6166666666666671</v>
      </c>
      <c r="F175" s="23">
        <f t="shared" si="19"/>
        <v>217.00000000000003</v>
      </c>
      <c r="G175" s="16" t="s">
        <v>6</v>
      </c>
      <c r="H175" s="13" t="s">
        <v>10</v>
      </c>
    </row>
    <row r="176" spans="2:8" x14ac:dyDescent="0.25">
      <c r="B176" s="7">
        <v>42823</v>
      </c>
      <c r="C176" s="79">
        <v>0.34652777777777777</v>
      </c>
      <c r="D176" s="23">
        <f t="shared" si="17"/>
        <v>8.3166666666666664</v>
      </c>
      <c r="E176" s="23">
        <f t="shared" si="18"/>
        <v>1.6666666666665719E-2</v>
      </c>
      <c r="F176" s="23">
        <f t="shared" si="19"/>
        <v>0.99999999999994316</v>
      </c>
      <c r="G176" s="16" t="s">
        <v>4</v>
      </c>
      <c r="H176" s="13" t="s">
        <v>7</v>
      </c>
    </row>
    <row r="177" spans="2:8" x14ac:dyDescent="0.25">
      <c r="B177" s="7">
        <v>42823</v>
      </c>
      <c r="C177" s="79">
        <v>0.34930555555555554</v>
      </c>
      <c r="D177" s="23">
        <f t="shared" si="17"/>
        <v>8.3833333333333329</v>
      </c>
      <c r="E177" s="23">
        <f t="shared" si="18"/>
        <v>6.666666666666643E-2</v>
      </c>
      <c r="F177" s="23">
        <f t="shared" si="19"/>
        <v>3.9999999999999858</v>
      </c>
      <c r="G177" s="16" t="s">
        <v>4</v>
      </c>
      <c r="H177" s="13" t="s">
        <v>5</v>
      </c>
    </row>
    <row r="178" spans="2:8" x14ac:dyDescent="0.25">
      <c r="B178" s="7">
        <v>42823</v>
      </c>
      <c r="C178" s="79">
        <v>0.37986111111111115</v>
      </c>
      <c r="D178" s="23">
        <f t="shared" si="17"/>
        <v>9.1166666666666671</v>
      </c>
      <c r="E178" s="23">
        <f t="shared" si="18"/>
        <v>0.73333333333333428</v>
      </c>
      <c r="F178" s="23">
        <f t="shared" si="19"/>
        <v>44.000000000000057</v>
      </c>
      <c r="G178" s="16" t="s">
        <v>6</v>
      </c>
      <c r="H178" s="13" t="s">
        <v>8</v>
      </c>
    </row>
    <row r="179" spans="2:8" x14ac:dyDescent="0.25">
      <c r="B179" s="7">
        <v>42823</v>
      </c>
      <c r="C179" s="79">
        <v>0.38541666666666669</v>
      </c>
      <c r="D179" s="23">
        <f t="shared" si="17"/>
        <v>9.25</v>
      </c>
      <c r="E179" s="23">
        <f t="shared" si="18"/>
        <v>0.13333333333333286</v>
      </c>
      <c r="F179" s="23">
        <f t="shared" si="19"/>
        <v>7.9999999999999716</v>
      </c>
      <c r="G179" s="16" t="s">
        <v>6</v>
      </c>
      <c r="H179" s="13" t="s">
        <v>10</v>
      </c>
    </row>
    <row r="180" spans="2:8" x14ac:dyDescent="0.25">
      <c r="B180" s="7">
        <v>42823</v>
      </c>
      <c r="C180" s="79">
        <v>0.38541666666666669</v>
      </c>
      <c r="D180" s="23">
        <f t="shared" si="17"/>
        <v>9.25</v>
      </c>
      <c r="E180" s="23">
        <f t="shared" si="18"/>
        <v>0</v>
      </c>
      <c r="F180" s="23">
        <f t="shared" si="19"/>
        <v>0</v>
      </c>
      <c r="G180" s="16" t="s">
        <v>6</v>
      </c>
      <c r="H180" s="13" t="s">
        <v>7</v>
      </c>
    </row>
    <row r="181" spans="2:8" x14ac:dyDescent="0.25">
      <c r="B181" s="7">
        <v>42823</v>
      </c>
      <c r="C181" s="79">
        <v>0.39166666666666666</v>
      </c>
      <c r="D181" s="23">
        <f t="shared" si="17"/>
        <v>9.4</v>
      </c>
      <c r="E181" s="23">
        <f t="shared" si="18"/>
        <v>0.15000000000000036</v>
      </c>
      <c r="F181" s="23">
        <f t="shared" si="19"/>
        <v>9.0000000000000213</v>
      </c>
      <c r="G181" s="16" t="s">
        <v>6</v>
      </c>
      <c r="H181" s="13" t="s">
        <v>7</v>
      </c>
    </row>
    <row r="182" spans="2:8" x14ac:dyDescent="0.25">
      <c r="B182" s="7">
        <v>42823</v>
      </c>
      <c r="C182" s="79">
        <v>0.39374999999999999</v>
      </c>
      <c r="D182" s="23">
        <f t="shared" si="17"/>
        <v>9.4499999999999993</v>
      </c>
      <c r="E182" s="23">
        <f t="shared" si="18"/>
        <v>4.9999999999998934E-2</v>
      </c>
      <c r="F182" s="23">
        <f t="shared" si="19"/>
        <v>2.9999999999999361</v>
      </c>
      <c r="G182" s="16" t="s">
        <v>6</v>
      </c>
      <c r="H182" s="13" t="s">
        <v>9</v>
      </c>
    </row>
    <row r="183" spans="2:8" x14ac:dyDescent="0.25">
      <c r="B183" s="7">
        <v>42823</v>
      </c>
      <c r="C183" s="79">
        <v>0.39999999999999997</v>
      </c>
      <c r="D183" s="23">
        <f t="shared" si="17"/>
        <v>9.6</v>
      </c>
      <c r="E183" s="23">
        <f t="shared" si="18"/>
        <v>0.15000000000000036</v>
      </c>
      <c r="F183" s="23">
        <f t="shared" si="19"/>
        <v>9.0000000000000213</v>
      </c>
      <c r="G183" s="16" t="s">
        <v>4</v>
      </c>
      <c r="H183" s="13" t="s">
        <v>8</v>
      </c>
    </row>
    <row r="184" spans="2:8" x14ac:dyDescent="0.25">
      <c r="B184" s="7">
        <v>42823</v>
      </c>
      <c r="C184" s="79">
        <v>0.41180555555555554</v>
      </c>
      <c r="D184" s="23">
        <f t="shared" si="17"/>
        <v>9.8833333333333329</v>
      </c>
      <c r="E184" s="23">
        <f t="shared" si="18"/>
        <v>0.28333333333333321</v>
      </c>
      <c r="F184" s="23">
        <f t="shared" si="19"/>
        <v>16.999999999999993</v>
      </c>
      <c r="G184" s="16" t="s">
        <v>6</v>
      </c>
      <c r="H184" s="13" t="s">
        <v>9</v>
      </c>
    </row>
    <row r="185" spans="2:8" x14ac:dyDescent="0.25">
      <c r="B185" s="7">
        <v>42823</v>
      </c>
      <c r="C185" s="79">
        <v>0.41180555555555554</v>
      </c>
      <c r="D185" s="23">
        <f t="shared" si="17"/>
        <v>9.8833333333333329</v>
      </c>
      <c r="E185" s="23">
        <f t="shared" si="18"/>
        <v>0</v>
      </c>
      <c r="F185" s="23">
        <f t="shared" si="19"/>
        <v>0</v>
      </c>
      <c r="G185" s="16" t="s">
        <v>4</v>
      </c>
      <c r="H185" s="13" t="s">
        <v>9</v>
      </c>
    </row>
    <row r="186" spans="2:8" x14ac:dyDescent="0.25">
      <c r="B186" s="7">
        <v>42823</v>
      </c>
      <c r="C186" s="79">
        <v>0.43402777777777773</v>
      </c>
      <c r="D186" s="23">
        <f t="shared" si="17"/>
        <v>10.416666666666666</v>
      </c>
      <c r="E186" s="23">
        <f t="shared" si="18"/>
        <v>0.53333333333333321</v>
      </c>
      <c r="F186" s="23">
        <f t="shared" si="19"/>
        <v>31.999999999999993</v>
      </c>
      <c r="G186" s="16" t="s">
        <v>6</v>
      </c>
      <c r="H186" s="13" t="s">
        <v>7</v>
      </c>
    </row>
    <row r="187" spans="2:8" x14ac:dyDescent="0.25">
      <c r="B187" s="7">
        <v>42823</v>
      </c>
      <c r="C187" s="79">
        <v>0.43541666666666662</v>
      </c>
      <c r="D187" s="23">
        <f t="shared" si="17"/>
        <v>10.45</v>
      </c>
      <c r="E187" s="23">
        <f t="shared" si="18"/>
        <v>3.3333333333333215E-2</v>
      </c>
      <c r="F187" s="23">
        <f t="shared" si="19"/>
        <v>1.9999999999999929</v>
      </c>
      <c r="G187" s="16" t="s">
        <v>6</v>
      </c>
      <c r="H187" s="13" t="s">
        <v>7</v>
      </c>
    </row>
    <row r="188" spans="2:8" x14ac:dyDescent="0.25">
      <c r="B188" s="7">
        <v>42823</v>
      </c>
      <c r="C188" s="79">
        <v>0.43611111111111112</v>
      </c>
      <c r="D188" s="23">
        <f t="shared" si="17"/>
        <v>10.466666666666667</v>
      </c>
      <c r="E188" s="23">
        <f t="shared" si="18"/>
        <v>1.6666666666667496E-2</v>
      </c>
      <c r="F188" s="23">
        <f t="shared" si="19"/>
        <v>1.0000000000000497</v>
      </c>
      <c r="G188" s="16" t="s">
        <v>6</v>
      </c>
      <c r="H188" s="13" t="s">
        <v>10</v>
      </c>
    </row>
    <row r="189" spans="2:8" x14ac:dyDescent="0.25">
      <c r="B189" s="7">
        <v>42823</v>
      </c>
      <c r="C189" s="79">
        <v>0.43888888888888888</v>
      </c>
      <c r="D189" s="23">
        <f t="shared" si="17"/>
        <v>10.533333333333333</v>
      </c>
      <c r="E189" s="23">
        <f t="shared" si="18"/>
        <v>6.666666666666643E-2</v>
      </c>
      <c r="F189" s="23">
        <f t="shared" si="19"/>
        <v>3.9999999999999858</v>
      </c>
      <c r="G189" s="16" t="s">
        <v>4</v>
      </c>
      <c r="H189" s="13" t="s">
        <v>7</v>
      </c>
    </row>
    <row r="190" spans="2:8" x14ac:dyDescent="0.25">
      <c r="B190" s="7">
        <v>42823</v>
      </c>
      <c r="C190" s="79">
        <v>0.44236111111111115</v>
      </c>
      <c r="D190" s="23">
        <f t="shared" si="17"/>
        <v>10.616666666666667</v>
      </c>
      <c r="E190" s="23">
        <f t="shared" si="18"/>
        <v>8.3333333333333925E-2</v>
      </c>
      <c r="F190" s="23">
        <f t="shared" si="19"/>
        <v>5.0000000000000355</v>
      </c>
      <c r="G190" s="16" t="s">
        <v>6</v>
      </c>
      <c r="H190" s="13" t="s">
        <v>9</v>
      </c>
    </row>
    <row r="191" spans="2:8" x14ac:dyDescent="0.25">
      <c r="B191" s="7">
        <v>42823</v>
      </c>
      <c r="C191" s="79">
        <v>0.44444444444444442</v>
      </c>
      <c r="D191" s="23">
        <f t="shared" si="17"/>
        <v>10.666666666666666</v>
      </c>
      <c r="E191" s="23">
        <f t="shared" si="18"/>
        <v>4.9999999999998934E-2</v>
      </c>
      <c r="F191" s="23">
        <f t="shared" si="19"/>
        <v>2.9999999999999361</v>
      </c>
      <c r="G191" s="16" t="s">
        <v>4</v>
      </c>
      <c r="H191" s="13" t="s">
        <v>7</v>
      </c>
    </row>
    <row r="192" spans="2:8" x14ac:dyDescent="0.25">
      <c r="B192" s="7">
        <v>42823</v>
      </c>
      <c r="C192" s="79">
        <v>0.44444444444444442</v>
      </c>
      <c r="D192" s="23">
        <f t="shared" si="17"/>
        <v>10.666666666666666</v>
      </c>
      <c r="E192" s="23">
        <f t="shared" si="18"/>
        <v>0</v>
      </c>
      <c r="F192" s="23">
        <f t="shared" si="19"/>
        <v>0</v>
      </c>
      <c r="G192" s="16" t="s">
        <v>6</v>
      </c>
      <c r="H192" s="13" t="s">
        <v>7</v>
      </c>
    </row>
    <row r="193" spans="2:8" x14ac:dyDescent="0.25">
      <c r="B193" s="7">
        <v>42823</v>
      </c>
      <c r="C193" s="79">
        <v>0.44930555555555557</v>
      </c>
      <c r="D193" s="23">
        <f t="shared" si="17"/>
        <v>10.783333333333333</v>
      </c>
      <c r="E193" s="23">
        <f t="shared" si="18"/>
        <v>0.11666666666666714</v>
      </c>
      <c r="F193" s="23">
        <f t="shared" si="19"/>
        <v>7.0000000000000284</v>
      </c>
      <c r="G193" s="16" t="s">
        <v>6</v>
      </c>
      <c r="H193" s="13" t="s">
        <v>7</v>
      </c>
    </row>
    <row r="194" spans="2:8" x14ac:dyDescent="0.25">
      <c r="B194" s="7">
        <v>42823</v>
      </c>
      <c r="C194" s="79">
        <v>0.45902777777777781</v>
      </c>
      <c r="D194" s="23">
        <f t="shared" si="17"/>
        <v>11.016666666666667</v>
      </c>
      <c r="E194" s="23">
        <f t="shared" si="18"/>
        <v>0.23333333333333428</v>
      </c>
      <c r="F194" s="23">
        <f t="shared" si="19"/>
        <v>14.000000000000057</v>
      </c>
      <c r="G194" s="16" t="s">
        <v>4</v>
      </c>
      <c r="H194" s="13" t="s">
        <v>10</v>
      </c>
    </row>
    <row r="195" spans="2:8" x14ac:dyDescent="0.25">
      <c r="B195" s="7">
        <v>42823</v>
      </c>
      <c r="C195" s="79">
        <v>0.4604166666666667</v>
      </c>
      <c r="D195" s="23">
        <f t="shared" si="17"/>
        <v>11.05</v>
      </c>
      <c r="E195" s="23">
        <f t="shared" si="18"/>
        <v>3.3333333333333215E-2</v>
      </c>
      <c r="F195" s="23">
        <f t="shared" si="19"/>
        <v>1.9999999999999929</v>
      </c>
      <c r="G195" s="16" t="s">
        <v>6</v>
      </c>
      <c r="H195" s="13" t="s">
        <v>10</v>
      </c>
    </row>
    <row r="196" spans="2:8" x14ac:dyDescent="0.25">
      <c r="B196" s="7">
        <v>42823</v>
      </c>
      <c r="C196" s="79">
        <v>0.46180555555555558</v>
      </c>
      <c r="D196" s="23">
        <f t="shared" ref="D196:D259" si="20">C196*24</f>
        <v>11.083333333333334</v>
      </c>
      <c r="E196" s="23">
        <f t="shared" si="18"/>
        <v>3.3333333333333215E-2</v>
      </c>
      <c r="F196" s="23">
        <f t="shared" si="19"/>
        <v>1.9999999999999929</v>
      </c>
      <c r="G196" s="16" t="s">
        <v>4</v>
      </c>
      <c r="H196" s="13" t="s">
        <v>9</v>
      </c>
    </row>
    <row r="197" spans="2:8" x14ac:dyDescent="0.25">
      <c r="B197" s="7">
        <v>42823</v>
      </c>
      <c r="C197" s="79">
        <v>0.46388888888888885</v>
      </c>
      <c r="D197" s="23">
        <f t="shared" si="20"/>
        <v>11.133333333333333</v>
      </c>
      <c r="E197" s="23">
        <f t="shared" si="18"/>
        <v>4.9999999999998934E-2</v>
      </c>
      <c r="F197" s="23">
        <f t="shared" si="19"/>
        <v>2.9999999999999361</v>
      </c>
      <c r="G197" s="16" t="s">
        <v>6</v>
      </c>
      <c r="H197" s="13" t="s">
        <v>10</v>
      </c>
    </row>
    <row r="198" spans="2:8" x14ac:dyDescent="0.25">
      <c r="B198" s="7">
        <v>42823</v>
      </c>
      <c r="C198" s="79">
        <v>0.46666666666666662</v>
      </c>
      <c r="D198" s="23">
        <f t="shared" si="20"/>
        <v>11.2</v>
      </c>
      <c r="E198" s="23">
        <f t="shared" ref="E198:E261" si="21">ABS(D198-D197)</f>
        <v>6.666666666666643E-2</v>
      </c>
      <c r="F198" s="23">
        <f t="shared" ref="F198:F261" si="22">E198*60</f>
        <v>3.9999999999999858</v>
      </c>
      <c r="G198" s="16" t="s">
        <v>6</v>
      </c>
      <c r="H198" s="13" t="s">
        <v>8</v>
      </c>
    </row>
    <row r="199" spans="2:8" x14ac:dyDescent="0.25">
      <c r="B199" s="7">
        <v>42823</v>
      </c>
      <c r="C199" s="79">
        <v>0.46736111111111112</v>
      </c>
      <c r="D199" s="23">
        <f t="shared" si="20"/>
        <v>11.216666666666667</v>
      </c>
      <c r="E199" s="23">
        <f t="shared" si="21"/>
        <v>1.6666666666667496E-2</v>
      </c>
      <c r="F199" s="23">
        <f t="shared" si="22"/>
        <v>1.0000000000000497</v>
      </c>
      <c r="G199" s="16" t="s">
        <v>4</v>
      </c>
      <c r="H199" s="13" t="s">
        <v>8</v>
      </c>
    </row>
    <row r="200" spans="2:8" x14ac:dyDescent="0.25">
      <c r="B200" s="7">
        <v>42823</v>
      </c>
      <c r="C200" s="79">
        <v>0.47291666666666665</v>
      </c>
      <c r="D200" s="23">
        <f t="shared" si="20"/>
        <v>11.35</v>
      </c>
      <c r="E200" s="23">
        <f t="shared" si="21"/>
        <v>0.13333333333333286</v>
      </c>
      <c r="F200" s="23">
        <f t="shared" si="22"/>
        <v>7.9999999999999716</v>
      </c>
      <c r="G200" s="16" t="s">
        <v>6</v>
      </c>
      <c r="H200" s="13" t="s">
        <v>10</v>
      </c>
    </row>
    <row r="201" spans="2:8" x14ac:dyDescent="0.25">
      <c r="B201" s="7">
        <v>42823</v>
      </c>
      <c r="C201" s="79">
        <v>0.48194444444444445</v>
      </c>
      <c r="D201" s="23">
        <f t="shared" si="20"/>
        <v>11.566666666666666</v>
      </c>
      <c r="E201" s="23">
        <f t="shared" si="21"/>
        <v>0.21666666666666679</v>
      </c>
      <c r="F201" s="23">
        <f t="shared" si="22"/>
        <v>13.000000000000007</v>
      </c>
      <c r="G201" s="16" t="s">
        <v>6</v>
      </c>
      <c r="H201" s="13" t="s">
        <v>10</v>
      </c>
    </row>
    <row r="202" spans="2:8" x14ac:dyDescent="0.25">
      <c r="B202" s="7">
        <v>42823</v>
      </c>
      <c r="C202" s="79">
        <v>0.48680555555555555</v>
      </c>
      <c r="D202" s="23">
        <f t="shared" si="20"/>
        <v>11.683333333333334</v>
      </c>
      <c r="E202" s="23">
        <f t="shared" si="21"/>
        <v>0.11666666666666714</v>
      </c>
      <c r="F202" s="23">
        <f t="shared" si="22"/>
        <v>7.0000000000000284</v>
      </c>
      <c r="G202" s="16" t="s">
        <v>6</v>
      </c>
      <c r="H202" s="13" t="s">
        <v>9</v>
      </c>
    </row>
    <row r="203" spans="2:8" x14ac:dyDescent="0.25">
      <c r="B203" s="7">
        <v>42823</v>
      </c>
      <c r="C203" s="79">
        <v>0.48749999999999999</v>
      </c>
      <c r="D203" s="23">
        <f t="shared" si="20"/>
        <v>11.7</v>
      </c>
      <c r="E203" s="23">
        <f t="shared" si="21"/>
        <v>1.6666666666665719E-2</v>
      </c>
      <c r="F203" s="23">
        <f t="shared" si="22"/>
        <v>0.99999999999994316</v>
      </c>
      <c r="G203" s="16" t="s">
        <v>4</v>
      </c>
      <c r="H203" s="13" t="s">
        <v>7</v>
      </c>
    </row>
    <row r="204" spans="2:8" x14ac:dyDescent="0.25">
      <c r="B204" s="7">
        <v>42823</v>
      </c>
      <c r="C204" s="79">
        <v>0.48749999999999999</v>
      </c>
      <c r="D204" s="23">
        <f t="shared" si="20"/>
        <v>11.7</v>
      </c>
      <c r="E204" s="23">
        <f t="shared" si="21"/>
        <v>0</v>
      </c>
      <c r="F204" s="23">
        <f t="shared" si="22"/>
        <v>0</v>
      </c>
      <c r="G204" s="16" t="s">
        <v>6</v>
      </c>
      <c r="H204" s="13" t="s">
        <v>10</v>
      </c>
    </row>
    <row r="205" spans="2:8" x14ac:dyDescent="0.25">
      <c r="B205" s="7">
        <v>42823</v>
      </c>
      <c r="C205" s="79">
        <v>0.49305555555555558</v>
      </c>
      <c r="D205" s="23">
        <f t="shared" si="20"/>
        <v>11.833333333333334</v>
      </c>
      <c r="E205" s="23">
        <f t="shared" si="21"/>
        <v>0.13333333333333464</v>
      </c>
      <c r="F205" s="23">
        <f t="shared" si="22"/>
        <v>8.0000000000000782</v>
      </c>
      <c r="G205" s="16" t="s">
        <v>6</v>
      </c>
      <c r="H205" s="13" t="s">
        <v>10</v>
      </c>
    </row>
    <row r="206" spans="2:8" x14ac:dyDescent="0.25">
      <c r="B206" s="7">
        <v>42823</v>
      </c>
      <c r="C206" s="79">
        <v>0.49652777777777773</v>
      </c>
      <c r="D206" s="23">
        <f t="shared" si="20"/>
        <v>11.916666666666666</v>
      </c>
      <c r="E206" s="23">
        <f t="shared" si="21"/>
        <v>8.3333333333332149E-2</v>
      </c>
      <c r="F206" s="23">
        <f t="shared" si="22"/>
        <v>4.9999999999999289</v>
      </c>
      <c r="G206" s="16" t="s">
        <v>6</v>
      </c>
      <c r="H206" s="13" t="s">
        <v>10</v>
      </c>
    </row>
    <row r="207" spans="2:8" x14ac:dyDescent="0.25">
      <c r="B207" s="7">
        <v>42823</v>
      </c>
      <c r="C207" s="79">
        <v>0.50069444444444444</v>
      </c>
      <c r="D207" s="23">
        <f t="shared" si="20"/>
        <v>12.016666666666666</v>
      </c>
      <c r="E207" s="23">
        <f t="shared" si="21"/>
        <v>9.9999999999999645E-2</v>
      </c>
      <c r="F207" s="23">
        <f t="shared" si="22"/>
        <v>5.9999999999999787</v>
      </c>
      <c r="G207" s="16" t="s">
        <v>4</v>
      </c>
      <c r="H207" s="13" t="s">
        <v>5</v>
      </c>
    </row>
    <row r="208" spans="2:8" x14ac:dyDescent="0.25">
      <c r="B208" s="7">
        <v>42823</v>
      </c>
      <c r="C208" s="79">
        <v>0.52847222222222223</v>
      </c>
      <c r="D208" s="23">
        <f t="shared" si="20"/>
        <v>12.683333333333334</v>
      </c>
      <c r="E208" s="23">
        <f t="shared" si="21"/>
        <v>0.66666666666666785</v>
      </c>
      <c r="F208" s="23">
        <f t="shared" si="22"/>
        <v>40.000000000000071</v>
      </c>
      <c r="G208" s="16" t="s">
        <v>6</v>
      </c>
      <c r="H208" s="13" t="s">
        <v>7</v>
      </c>
    </row>
    <row r="209" spans="2:8" x14ac:dyDescent="0.25">
      <c r="B209" s="7">
        <v>42823</v>
      </c>
      <c r="C209" s="79">
        <v>0.53611111111111109</v>
      </c>
      <c r="D209" s="23">
        <f t="shared" si="20"/>
        <v>12.866666666666667</v>
      </c>
      <c r="E209" s="23">
        <f t="shared" si="21"/>
        <v>0.18333333333333357</v>
      </c>
      <c r="F209" s="23">
        <f t="shared" si="22"/>
        <v>11.000000000000014</v>
      </c>
      <c r="G209" s="16" t="s">
        <v>4</v>
      </c>
      <c r="H209" s="13" t="s">
        <v>10</v>
      </c>
    </row>
    <row r="210" spans="2:8" x14ac:dyDescent="0.25">
      <c r="B210" s="7">
        <v>42823</v>
      </c>
      <c r="C210" s="79">
        <v>0.54166666666666663</v>
      </c>
      <c r="D210" s="23">
        <f t="shared" si="20"/>
        <v>13</v>
      </c>
      <c r="E210" s="23">
        <f t="shared" si="21"/>
        <v>0.13333333333333286</v>
      </c>
      <c r="F210" s="23">
        <v>8</v>
      </c>
      <c r="G210" s="16" t="s">
        <v>4</v>
      </c>
      <c r="H210" s="13" t="s">
        <v>5</v>
      </c>
    </row>
    <row r="211" spans="2:8" x14ac:dyDescent="0.25">
      <c r="B211" s="7">
        <v>42823</v>
      </c>
      <c r="C211" s="79">
        <v>0.54722222222222217</v>
      </c>
      <c r="D211" s="23">
        <f t="shared" si="20"/>
        <v>13.133333333333333</v>
      </c>
      <c r="E211" s="23">
        <f t="shared" si="21"/>
        <v>0.13333333333333286</v>
      </c>
      <c r="F211" s="23">
        <v>8</v>
      </c>
      <c r="G211" s="16" t="s">
        <v>4</v>
      </c>
      <c r="H211" s="13" t="s">
        <v>7</v>
      </c>
    </row>
    <row r="212" spans="2:8" x14ac:dyDescent="0.25">
      <c r="B212" s="7">
        <v>42823</v>
      </c>
      <c r="C212" s="79">
        <v>0.5625</v>
      </c>
      <c r="D212" s="23">
        <f t="shared" si="20"/>
        <v>13.5</v>
      </c>
      <c r="E212" s="23">
        <f t="shared" si="21"/>
        <v>0.36666666666666714</v>
      </c>
      <c r="F212" s="23">
        <f t="shared" si="22"/>
        <v>22.000000000000028</v>
      </c>
      <c r="G212" s="16" t="s">
        <v>6</v>
      </c>
      <c r="H212" s="13" t="s">
        <v>10</v>
      </c>
    </row>
    <row r="213" spans="2:8" x14ac:dyDescent="0.25">
      <c r="B213" s="7">
        <v>42823</v>
      </c>
      <c r="C213" s="79">
        <v>0.5756944444444444</v>
      </c>
      <c r="D213" s="23">
        <f t="shared" si="20"/>
        <v>13.816666666666666</v>
      </c>
      <c r="E213" s="23">
        <f t="shared" si="21"/>
        <v>0.31666666666666643</v>
      </c>
      <c r="F213" s="23">
        <f t="shared" si="22"/>
        <v>18.999999999999986</v>
      </c>
      <c r="G213" s="16" t="s">
        <v>6</v>
      </c>
      <c r="H213" s="13" t="s">
        <v>10</v>
      </c>
    </row>
    <row r="214" spans="2:8" x14ac:dyDescent="0.25">
      <c r="B214" s="7">
        <v>42823</v>
      </c>
      <c r="C214" s="79">
        <v>0.57986111111111105</v>
      </c>
      <c r="D214" s="23">
        <f t="shared" si="20"/>
        <v>13.916666666666664</v>
      </c>
      <c r="E214" s="23">
        <f t="shared" si="21"/>
        <v>9.9999999999997868E-2</v>
      </c>
      <c r="F214" s="23">
        <f t="shared" si="22"/>
        <v>5.9999999999998721</v>
      </c>
      <c r="G214" s="16" t="s">
        <v>6</v>
      </c>
      <c r="H214" s="13" t="s">
        <v>7</v>
      </c>
    </row>
    <row r="215" spans="2:8" x14ac:dyDescent="0.25">
      <c r="B215" s="7">
        <v>42823</v>
      </c>
      <c r="C215" s="79">
        <v>0.58680555555555558</v>
      </c>
      <c r="D215" s="23">
        <f t="shared" si="20"/>
        <v>14.083333333333334</v>
      </c>
      <c r="E215" s="23">
        <f t="shared" si="21"/>
        <v>0.16666666666666963</v>
      </c>
      <c r="F215" s="23">
        <f t="shared" si="22"/>
        <v>10.000000000000178</v>
      </c>
      <c r="G215" s="16" t="s">
        <v>6</v>
      </c>
      <c r="H215" s="13" t="s">
        <v>9</v>
      </c>
    </row>
    <row r="216" spans="2:8" x14ac:dyDescent="0.25">
      <c r="B216" s="7">
        <v>42823</v>
      </c>
      <c r="C216" s="79">
        <v>0.60625000000000007</v>
      </c>
      <c r="D216" s="23">
        <f t="shared" si="20"/>
        <v>14.55</v>
      </c>
      <c r="E216" s="23">
        <f t="shared" si="21"/>
        <v>0.46666666666666679</v>
      </c>
      <c r="F216" s="23">
        <f t="shared" si="22"/>
        <v>28.000000000000007</v>
      </c>
      <c r="G216" s="16" t="s">
        <v>4</v>
      </c>
      <c r="H216" s="13" t="s">
        <v>5</v>
      </c>
    </row>
    <row r="217" spans="2:8" x14ac:dyDescent="0.25">
      <c r="B217" s="7">
        <v>42823</v>
      </c>
      <c r="C217" s="79">
        <v>0.63611111111111118</v>
      </c>
      <c r="D217" s="23">
        <f t="shared" si="20"/>
        <v>15.266666666666669</v>
      </c>
      <c r="E217" s="23">
        <f t="shared" si="21"/>
        <v>0.71666666666666856</v>
      </c>
      <c r="F217" s="23">
        <f t="shared" si="22"/>
        <v>43.000000000000114</v>
      </c>
      <c r="G217" s="16" t="s">
        <v>4</v>
      </c>
      <c r="H217" s="13" t="s">
        <v>5</v>
      </c>
    </row>
    <row r="218" spans="2:8" x14ac:dyDescent="0.25">
      <c r="B218" s="7">
        <v>42823</v>
      </c>
      <c r="C218" s="79">
        <v>0.65972222222222221</v>
      </c>
      <c r="D218" s="23">
        <f t="shared" si="20"/>
        <v>15.833333333333332</v>
      </c>
      <c r="E218" s="23">
        <f t="shared" si="21"/>
        <v>0.56666666666666288</v>
      </c>
      <c r="F218" s="23">
        <f t="shared" si="22"/>
        <v>33.999999999999773</v>
      </c>
      <c r="G218" s="16" t="s">
        <v>6</v>
      </c>
      <c r="H218" s="13" t="s">
        <v>7</v>
      </c>
    </row>
    <row r="219" spans="2:8" x14ac:dyDescent="0.25">
      <c r="B219" s="7">
        <v>42823</v>
      </c>
      <c r="C219" s="79">
        <v>0.66180555555555554</v>
      </c>
      <c r="D219" s="23">
        <f t="shared" si="20"/>
        <v>15.883333333333333</v>
      </c>
      <c r="E219" s="23">
        <f t="shared" si="21"/>
        <v>5.0000000000000711E-2</v>
      </c>
      <c r="F219" s="23">
        <f t="shared" si="22"/>
        <v>3.0000000000000426</v>
      </c>
      <c r="G219" s="16" t="s">
        <v>6</v>
      </c>
      <c r="H219" s="13" t="s">
        <v>9</v>
      </c>
    </row>
    <row r="220" spans="2:8" x14ac:dyDescent="0.25">
      <c r="B220" s="7">
        <v>42823</v>
      </c>
      <c r="C220" s="79">
        <v>0.6791666666666667</v>
      </c>
      <c r="D220" s="23">
        <f t="shared" si="20"/>
        <v>16.3</v>
      </c>
      <c r="E220" s="23">
        <f t="shared" si="21"/>
        <v>0.41666666666666785</v>
      </c>
      <c r="F220" s="23">
        <f t="shared" si="22"/>
        <v>25.000000000000071</v>
      </c>
      <c r="G220" s="16" t="s">
        <v>6</v>
      </c>
      <c r="H220" s="13" t="s">
        <v>10</v>
      </c>
    </row>
    <row r="221" spans="2:8" x14ac:dyDescent="0.25">
      <c r="B221" s="7">
        <v>42823</v>
      </c>
      <c r="C221" s="79">
        <v>0.68472222222222223</v>
      </c>
      <c r="D221" s="23">
        <f t="shared" si="20"/>
        <v>16.433333333333334</v>
      </c>
      <c r="E221" s="23">
        <f t="shared" si="21"/>
        <v>0.13333333333333286</v>
      </c>
      <c r="F221" s="23">
        <f t="shared" si="22"/>
        <v>7.9999999999999716</v>
      </c>
      <c r="G221" s="16" t="s">
        <v>4</v>
      </c>
      <c r="H221" s="13" t="s">
        <v>8</v>
      </c>
    </row>
    <row r="222" spans="2:8" x14ac:dyDescent="0.25">
      <c r="B222" s="7">
        <v>42823</v>
      </c>
      <c r="C222" s="79">
        <v>0.68472222222222223</v>
      </c>
      <c r="D222" s="23">
        <f t="shared" si="20"/>
        <v>16.433333333333334</v>
      </c>
      <c r="E222" s="23">
        <f t="shared" si="21"/>
        <v>0</v>
      </c>
      <c r="F222" s="23">
        <f t="shared" si="22"/>
        <v>0</v>
      </c>
      <c r="G222" s="16" t="s">
        <v>4</v>
      </c>
      <c r="H222" s="13" t="s">
        <v>8</v>
      </c>
    </row>
    <row r="223" spans="2:8" x14ac:dyDescent="0.25">
      <c r="B223" s="7">
        <v>42823</v>
      </c>
      <c r="C223" s="79">
        <v>0.68472222222222223</v>
      </c>
      <c r="D223" s="23">
        <f t="shared" si="20"/>
        <v>16.433333333333334</v>
      </c>
      <c r="E223" s="23">
        <f t="shared" si="21"/>
        <v>0</v>
      </c>
      <c r="F223" s="23">
        <f t="shared" si="22"/>
        <v>0</v>
      </c>
      <c r="G223" s="16" t="s">
        <v>4</v>
      </c>
      <c r="H223" s="13" t="s">
        <v>8</v>
      </c>
    </row>
    <row r="224" spans="2:8" x14ac:dyDescent="0.25">
      <c r="B224" s="7">
        <v>42823</v>
      </c>
      <c r="C224" s="79">
        <v>0.68472222222222223</v>
      </c>
      <c r="D224" s="23">
        <f t="shared" si="20"/>
        <v>16.433333333333334</v>
      </c>
      <c r="E224" s="23">
        <f t="shared" si="21"/>
        <v>0</v>
      </c>
      <c r="F224" s="23">
        <f t="shared" si="22"/>
        <v>0</v>
      </c>
      <c r="G224" s="16" t="s">
        <v>4</v>
      </c>
      <c r="H224" s="13" t="s">
        <v>8</v>
      </c>
    </row>
    <row r="225" spans="2:8" x14ac:dyDescent="0.25">
      <c r="B225" s="7">
        <v>42823</v>
      </c>
      <c r="C225" s="79">
        <v>0.68611111111111101</v>
      </c>
      <c r="D225" s="23">
        <f t="shared" si="20"/>
        <v>16.466666666666665</v>
      </c>
      <c r="E225" s="23">
        <f t="shared" si="21"/>
        <v>3.3333333333331439E-2</v>
      </c>
      <c r="F225" s="23">
        <f t="shared" si="22"/>
        <v>1.9999999999998863</v>
      </c>
      <c r="G225" s="16" t="s">
        <v>6</v>
      </c>
      <c r="H225" s="13" t="s">
        <v>8</v>
      </c>
    </row>
    <row r="226" spans="2:8" x14ac:dyDescent="0.25">
      <c r="B226" s="7">
        <v>42823</v>
      </c>
      <c r="C226" s="79">
        <v>0.6875</v>
      </c>
      <c r="D226" s="23">
        <f t="shared" si="20"/>
        <v>16.5</v>
      </c>
      <c r="E226" s="23">
        <f t="shared" si="21"/>
        <v>3.3333333333334991E-2</v>
      </c>
      <c r="F226" s="23">
        <f t="shared" si="22"/>
        <v>2.0000000000000995</v>
      </c>
      <c r="G226" s="16" t="s">
        <v>6</v>
      </c>
      <c r="H226" s="13" t="s">
        <v>8</v>
      </c>
    </row>
    <row r="227" spans="2:8" x14ac:dyDescent="0.25">
      <c r="B227" s="7">
        <v>42823</v>
      </c>
      <c r="C227" s="79">
        <v>0.68958333333333333</v>
      </c>
      <c r="D227" s="23">
        <f t="shared" si="20"/>
        <v>16.55</v>
      </c>
      <c r="E227" s="23">
        <f t="shared" si="21"/>
        <v>5.0000000000000711E-2</v>
      </c>
      <c r="F227" s="23">
        <f t="shared" si="22"/>
        <v>3.0000000000000426</v>
      </c>
      <c r="G227" s="16" t="s">
        <v>6</v>
      </c>
      <c r="H227" s="13" t="s">
        <v>8</v>
      </c>
    </row>
    <row r="228" spans="2:8" x14ac:dyDescent="0.25">
      <c r="B228" s="7">
        <v>42823</v>
      </c>
      <c r="C228" s="79">
        <v>0.69166666666666676</v>
      </c>
      <c r="D228" s="23">
        <f t="shared" si="20"/>
        <v>16.600000000000001</v>
      </c>
      <c r="E228" s="23">
        <f t="shared" si="21"/>
        <v>5.0000000000000711E-2</v>
      </c>
      <c r="F228" s="23">
        <f t="shared" si="22"/>
        <v>3.0000000000000426</v>
      </c>
      <c r="G228" s="16" t="s">
        <v>6</v>
      </c>
      <c r="H228" s="13" t="s">
        <v>8</v>
      </c>
    </row>
    <row r="229" spans="2:8" x14ac:dyDescent="0.25">
      <c r="B229" s="7">
        <v>42823</v>
      </c>
      <c r="C229" s="79">
        <v>0.69236111111111109</v>
      </c>
      <c r="D229" s="23">
        <f t="shared" si="20"/>
        <v>16.616666666666667</v>
      </c>
      <c r="E229" s="23">
        <f t="shared" si="21"/>
        <v>1.6666666666665719E-2</v>
      </c>
      <c r="F229" s="23">
        <f t="shared" si="22"/>
        <v>0.99999999999994316</v>
      </c>
      <c r="G229" s="16" t="s">
        <v>6</v>
      </c>
      <c r="H229" s="13" t="s">
        <v>8</v>
      </c>
    </row>
    <row r="230" spans="2:8" x14ac:dyDescent="0.25">
      <c r="B230" s="7">
        <v>42823</v>
      </c>
      <c r="C230" s="79">
        <v>0.70347222222222217</v>
      </c>
      <c r="D230" s="23">
        <f t="shared" si="20"/>
        <v>16.883333333333333</v>
      </c>
      <c r="E230" s="23">
        <f t="shared" si="21"/>
        <v>0.26666666666666572</v>
      </c>
      <c r="F230" s="23">
        <f t="shared" si="22"/>
        <v>15.999999999999943</v>
      </c>
      <c r="G230" s="16" t="s">
        <v>4</v>
      </c>
      <c r="H230" s="13" t="s">
        <v>8</v>
      </c>
    </row>
    <row r="231" spans="2:8" x14ac:dyDescent="0.25">
      <c r="B231" s="7">
        <v>42823</v>
      </c>
      <c r="C231" s="79">
        <v>0.70347222222222217</v>
      </c>
      <c r="D231" s="23">
        <f t="shared" si="20"/>
        <v>16.883333333333333</v>
      </c>
      <c r="E231" s="23">
        <f t="shared" si="21"/>
        <v>0</v>
      </c>
      <c r="F231" s="23">
        <f t="shared" si="22"/>
        <v>0</v>
      </c>
      <c r="G231" s="16" t="s">
        <v>4</v>
      </c>
      <c r="H231" s="13" t="s">
        <v>8</v>
      </c>
    </row>
    <row r="232" spans="2:8" x14ac:dyDescent="0.25">
      <c r="B232" s="7">
        <v>42823</v>
      </c>
      <c r="C232" s="79">
        <v>0.70347222222222217</v>
      </c>
      <c r="D232" s="23">
        <f t="shared" si="20"/>
        <v>16.883333333333333</v>
      </c>
      <c r="E232" s="23">
        <f t="shared" si="21"/>
        <v>0</v>
      </c>
      <c r="F232" s="23">
        <f t="shared" si="22"/>
        <v>0</v>
      </c>
      <c r="G232" s="16" t="s">
        <v>4</v>
      </c>
      <c r="H232" s="13" t="s">
        <v>8</v>
      </c>
    </row>
    <row r="233" spans="2:8" x14ac:dyDescent="0.25">
      <c r="B233" s="7">
        <v>42823</v>
      </c>
      <c r="C233" s="79">
        <v>0.70347222222222217</v>
      </c>
      <c r="D233" s="23">
        <f t="shared" si="20"/>
        <v>16.883333333333333</v>
      </c>
      <c r="E233" s="23">
        <f t="shared" si="21"/>
        <v>0</v>
      </c>
      <c r="F233" s="23">
        <f t="shared" si="22"/>
        <v>0</v>
      </c>
      <c r="G233" s="16" t="s">
        <v>4</v>
      </c>
      <c r="H233" s="13" t="s">
        <v>8</v>
      </c>
    </row>
    <row r="234" spans="2:8" x14ac:dyDescent="0.25">
      <c r="B234" s="7">
        <v>42823</v>
      </c>
      <c r="C234" s="79">
        <v>0.70347222222222217</v>
      </c>
      <c r="D234" s="23">
        <f t="shared" si="20"/>
        <v>16.883333333333333</v>
      </c>
      <c r="E234" s="23">
        <f t="shared" si="21"/>
        <v>0</v>
      </c>
      <c r="F234" s="23">
        <f t="shared" si="22"/>
        <v>0</v>
      </c>
      <c r="G234" s="16" t="s">
        <v>4</v>
      </c>
      <c r="H234" s="13" t="s">
        <v>8</v>
      </c>
    </row>
    <row r="235" spans="2:8" x14ac:dyDescent="0.25">
      <c r="B235" s="7">
        <v>42823</v>
      </c>
      <c r="C235" s="79">
        <v>0.70624999999999993</v>
      </c>
      <c r="D235" s="23">
        <f t="shared" si="20"/>
        <v>16.95</v>
      </c>
      <c r="E235" s="23">
        <f t="shared" si="21"/>
        <v>6.666666666666643E-2</v>
      </c>
      <c r="F235" s="23">
        <f t="shared" si="22"/>
        <v>3.9999999999999858</v>
      </c>
      <c r="G235" s="16" t="s">
        <v>12</v>
      </c>
      <c r="H235" s="13" t="s">
        <v>7</v>
      </c>
    </row>
    <row r="236" spans="2:8" x14ac:dyDescent="0.25">
      <c r="B236" s="7">
        <v>42823</v>
      </c>
      <c r="C236" s="79">
        <v>0.72083333333333333</v>
      </c>
      <c r="D236" s="23">
        <f t="shared" si="20"/>
        <v>17.3</v>
      </c>
      <c r="E236" s="23">
        <f t="shared" si="21"/>
        <v>0.35000000000000142</v>
      </c>
      <c r="F236" s="23">
        <f t="shared" si="22"/>
        <v>21.000000000000085</v>
      </c>
      <c r="G236" s="16" t="s">
        <v>6</v>
      </c>
      <c r="H236" s="13" t="s">
        <v>7</v>
      </c>
    </row>
    <row r="237" spans="2:8" x14ac:dyDescent="0.25">
      <c r="B237" s="7">
        <v>42823</v>
      </c>
      <c r="C237" s="79">
        <v>0.72083333333333333</v>
      </c>
      <c r="D237" s="23">
        <f t="shared" si="20"/>
        <v>17.3</v>
      </c>
      <c r="E237" s="23">
        <f t="shared" si="21"/>
        <v>0</v>
      </c>
      <c r="F237" s="23">
        <f t="shared" si="22"/>
        <v>0</v>
      </c>
      <c r="G237" s="16" t="s">
        <v>6</v>
      </c>
      <c r="H237" s="13" t="s">
        <v>7</v>
      </c>
    </row>
    <row r="238" spans="2:8" x14ac:dyDescent="0.25">
      <c r="B238" s="7">
        <v>42823</v>
      </c>
      <c r="C238" s="79">
        <v>0.7597222222222223</v>
      </c>
      <c r="D238" s="23">
        <f t="shared" si="20"/>
        <v>18.233333333333334</v>
      </c>
      <c r="E238" s="23">
        <f t="shared" si="21"/>
        <v>0.93333333333333357</v>
      </c>
      <c r="F238" s="23">
        <f t="shared" si="22"/>
        <v>56.000000000000014</v>
      </c>
      <c r="G238" s="16" t="s">
        <v>6</v>
      </c>
      <c r="H238" s="13" t="s">
        <v>7</v>
      </c>
    </row>
    <row r="239" spans="2:8" x14ac:dyDescent="0.25">
      <c r="B239" s="7">
        <v>42823</v>
      </c>
      <c r="C239" s="79">
        <v>0.7597222222222223</v>
      </c>
      <c r="D239" s="23">
        <f t="shared" si="20"/>
        <v>18.233333333333334</v>
      </c>
      <c r="E239" s="23">
        <f t="shared" si="21"/>
        <v>0</v>
      </c>
      <c r="F239" s="23">
        <f t="shared" si="22"/>
        <v>0</v>
      </c>
      <c r="G239" s="16" t="s">
        <v>6</v>
      </c>
      <c r="H239" s="13" t="s">
        <v>7</v>
      </c>
    </row>
    <row r="240" spans="2:8" x14ac:dyDescent="0.25">
      <c r="B240" s="7">
        <v>42823</v>
      </c>
      <c r="C240" s="79">
        <v>0.78125</v>
      </c>
      <c r="D240" s="23">
        <f t="shared" si="20"/>
        <v>18.75</v>
      </c>
      <c r="E240" s="23">
        <f t="shared" si="21"/>
        <v>0.51666666666666572</v>
      </c>
      <c r="F240" s="23">
        <f t="shared" si="22"/>
        <v>30.999999999999943</v>
      </c>
      <c r="G240" s="16" t="s">
        <v>4</v>
      </c>
      <c r="H240" s="13" t="s">
        <v>5</v>
      </c>
    </row>
    <row r="241" spans="2:8" x14ac:dyDescent="0.25">
      <c r="B241" s="7">
        <v>42823</v>
      </c>
      <c r="C241" s="79">
        <v>0.82291666666666663</v>
      </c>
      <c r="D241" s="23">
        <f t="shared" si="20"/>
        <v>19.75</v>
      </c>
      <c r="E241" s="23">
        <f t="shared" si="21"/>
        <v>1</v>
      </c>
      <c r="F241" s="23">
        <f t="shared" si="22"/>
        <v>60</v>
      </c>
      <c r="G241" s="16" t="s">
        <v>6</v>
      </c>
      <c r="H241" s="13" t="s">
        <v>10</v>
      </c>
    </row>
    <row r="242" spans="2:8" x14ac:dyDescent="0.25">
      <c r="B242" s="7">
        <v>42823</v>
      </c>
      <c r="C242" s="79">
        <v>0.85902777777777783</v>
      </c>
      <c r="D242" s="23">
        <f t="shared" si="20"/>
        <v>20.616666666666667</v>
      </c>
      <c r="E242" s="23">
        <f t="shared" si="21"/>
        <v>0.86666666666666714</v>
      </c>
      <c r="F242" s="23">
        <f t="shared" si="22"/>
        <v>52.000000000000028</v>
      </c>
      <c r="G242" s="16" t="s">
        <v>6</v>
      </c>
      <c r="H242" s="13" t="s">
        <v>8</v>
      </c>
    </row>
    <row r="243" spans="2:8" x14ac:dyDescent="0.25">
      <c r="B243" s="7">
        <v>42824</v>
      </c>
      <c r="C243" s="79">
        <v>0.14791666666666667</v>
      </c>
      <c r="D243" s="23">
        <f t="shared" si="20"/>
        <v>3.55</v>
      </c>
      <c r="E243" s="23">
        <v>6.93</v>
      </c>
      <c r="F243" s="23">
        <v>416</v>
      </c>
      <c r="G243" s="16" t="s">
        <v>4</v>
      </c>
      <c r="H243" s="13" t="s">
        <v>5</v>
      </c>
    </row>
    <row r="244" spans="2:8" x14ac:dyDescent="0.25">
      <c r="B244" s="7">
        <v>42824</v>
      </c>
      <c r="C244" s="79">
        <v>0.36736111111111108</v>
      </c>
      <c r="D244" s="23">
        <f t="shared" si="20"/>
        <v>8.8166666666666664</v>
      </c>
      <c r="E244" s="23">
        <f t="shared" si="21"/>
        <v>5.2666666666666666</v>
      </c>
      <c r="F244" s="23">
        <f t="shared" si="22"/>
        <v>316</v>
      </c>
      <c r="G244" s="16" t="s">
        <v>6</v>
      </c>
      <c r="H244" s="13" t="s">
        <v>10</v>
      </c>
    </row>
    <row r="245" spans="2:8" x14ac:dyDescent="0.25">
      <c r="B245" s="7">
        <v>42824</v>
      </c>
      <c r="C245" s="79">
        <v>0.36874999999999997</v>
      </c>
      <c r="D245" s="23">
        <f t="shared" si="20"/>
        <v>8.85</v>
      </c>
      <c r="E245" s="23">
        <f t="shared" si="21"/>
        <v>3.3333333333333215E-2</v>
      </c>
      <c r="F245" s="23">
        <f t="shared" si="22"/>
        <v>1.9999999999999929</v>
      </c>
      <c r="G245" s="16" t="s">
        <v>6</v>
      </c>
      <c r="H245" s="13" t="s">
        <v>9</v>
      </c>
    </row>
    <row r="246" spans="2:8" x14ac:dyDescent="0.25">
      <c r="B246" s="7">
        <v>42824</v>
      </c>
      <c r="C246" s="79">
        <v>0.37291666666666662</v>
      </c>
      <c r="D246" s="23">
        <f t="shared" si="20"/>
        <v>8.9499999999999993</v>
      </c>
      <c r="E246" s="23">
        <f t="shared" si="21"/>
        <v>9.9999999999999645E-2</v>
      </c>
      <c r="F246" s="23">
        <f t="shared" si="22"/>
        <v>5.9999999999999787</v>
      </c>
      <c r="G246" s="16" t="s">
        <v>6</v>
      </c>
      <c r="H246" s="13" t="s">
        <v>10</v>
      </c>
    </row>
    <row r="247" spans="2:8" x14ac:dyDescent="0.25">
      <c r="B247" s="7">
        <v>42824</v>
      </c>
      <c r="C247" s="79">
        <v>0.37361111111111112</v>
      </c>
      <c r="D247" s="23">
        <f t="shared" si="20"/>
        <v>8.9666666666666668</v>
      </c>
      <c r="E247" s="23">
        <f t="shared" si="21"/>
        <v>1.6666666666667496E-2</v>
      </c>
      <c r="F247" s="23">
        <f t="shared" si="22"/>
        <v>1.0000000000000497</v>
      </c>
      <c r="G247" s="16" t="s">
        <v>6</v>
      </c>
      <c r="H247" s="13" t="s">
        <v>7</v>
      </c>
    </row>
    <row r="248" spans="2:8" x14ac:dyDescent="0.25">
      <c r="B248" s="7">
        <v>42824</v>
      </c>
      <c r="C248" s="79">
        <v>0.3756944444444445</v>
      </c>
      <c r="D248" s="23">
        <f t="shared" si="20"/>
        <v>9.0166666666666675</v>
      </c>
      <c r="E248" s="23">
        <f t="shared" si="21"/>
        <v>5.0000000000000711E-2</v>
      </c>
      <c r="F248" s="23">
        <f t="shared" si="22"/>
        <v>3.0000000000000426</v>
      </c>
      <c r="G248" s="16" t="s">
        <v>6</v>
      </c>
      <c r="H248" s="13" t="s">
        <v>10</v>
      </c>
    </row>
    <row r="249" spans="2:8" x14ac:dyDescent="0.25">
      <c r="B249" s="7">
        <v>42824</v>
      </c>
      <c r="C249" s="79">
        <v>0.37638888888888888</v>
      </c>
      <c r="D249" s="23">
        <f t="shared" si="20"/>
        <v>9.0333333333333332</v>
      </c>
      <c r="E249" s="23">
        <f t="shared" si="21"/>
        <v>1.6666666666665719E-2</v>
      </c>
      <c r="F249" s="23">
        <f t="shared" si="22"/>
        <v>0.99999999999994316</v>
      </c>
      <c r="G249" s="16" t="s">
        <v>6</v>
      </c>
      <c r="H249" s="13" t="s">
        <v>10</v>
      </c>
    </row>
    <row r="250" spans="2:8" x14ac:dyDescent="0.25">
      <c r="B250" s="7">
        <v>42824</v>
      </c>
      <c r="C250" s="79">
        <v>0.37777777777777777</v>
      </c>
      <c r="D250" s="23">
        <f t="shared" si="20"/>
        <v>9.0666666666666664</v>
      </c>
      <c r="E250" s="23">
        <f t="shared" si="21"/>
        <v>3.3333333333333215E-2</v>
      </c>
      <c r="F250" s="23">
        <f t="shared" si="22"/>
        <v>1.9999999999999929</v>
      </c>
      <c r="G250" s="16" t="s">
        <v>6</v>
      </c>
      <c r="H250" s="13" t="s">
        <v>7</v>
      </c>
    </row>
    <row r="251" spans="2:8" x14ac:dyDescent="0.25">
      <c r="B251" s="7">
        <v>42824</v>
      </c>
      <c r="C251" s="79">
        <v>0.37847222222222227</v>
      </c>
      <c r="D251" s="23">
        <f t="shared" si="20"/>
        <v>9.0833333333333339</v>
      </c>
      <c r="E251" s="23">
        <f t="shared" si="21"/>
        <v>1.6666666666667496E-2</v>
      </c>
      <c r="F251" s="23">
        <f t="shared" si="22"/>
        <v>1.0000000000000497</v>
      </c>
      <c r="G251" s="16" t="s">
        <v>6</v>
      </c>
      <c r="H251" s="13" t="s">
        <v>7</v>
      </c>
    </row>
    <row r="252" spans="2:8" x14ac:dyDescent="0.25">
      <c r="B252" s="7">
        <v>42824</v>
      </c>
      <c r="C252" s="79">
        <v>0.37847222222222227</v>
      </c>
      <c r="D252" s="23">
        <f t="shared" si="20"/>
        <v>9.0833333333333339</v>
      </c>
      <c r="E252" s="23">
        <f t="shared" si="21"/>
        <v>0</v>
      </c>
      <c r="F252" s="23">
        <f t="shared" si="22"/>
        <v>0</v>
      </c>
      <c r="G252" s="16" t="s">
        <v>6</v>
      </c>
      <c r="H252" s="13" t="s">
        <v>10</v>
      </c>
    </row>
    <row r="253" spans="2:8" x14ac:dyDescent="0.25">
      <c r="B253" s="7">
        <v>42824</v>
      </c>
      <c r="C253" s="79">
        <v>0.37986111111111115</v>
      </c>
      <c r="D253" s="23">
        <f t="shared" si="20"/>
        <v>9.1166666666666671</v>
      </c>
      <c r="E253" s="23">
        <f t="shared" si="21"/>
        <v>3.3333333333333215E-2</v>
      </c>
      <c r="F253" s="23">
        <f t="shared" si="22"/>
        <v>1.9999999999999929</v>
      </c>
      <c r="G253" s="16" t="s">
        <v>6</v>
      </c>
      <c r="H253" s="13" t="s">
        <v>7</v>
      </c>
    </row>
    <row r="254" spans="2:8" x14ac:dyDescent="0.25">
      <c r="B254" s="7">
        <v>42824</v>
      </c>
      <c r="C254" s="79">
        <v>0.38125000000000003</v>
      </c>
      <c r="D254" s="23">
        <f t="shared" si="20"/>
        <v>9.15</v>
      </c>
      <c r="E254" s="23">
        <f t="shared" si="21"/>
        <v>3.3333333333333215E-2</v>
      </c>
      <c r="F254" s="23">
        <f t="shared" si="22"/>
        <v>1.9999999999999929</v>
      </c>
      <c r="G254" s="16" t="s">
        <v>7</v>
      </c>
      <c r="H254" s="13" t="s">
        <v>7</v>
      </c>
    </row>
    <row r="255" spans="2:8" x14ac:dyDescent="0.25">
      <c r="B255" s="7">
        <v>42824</v>
      </c>
      <c r="C255" s="79">
        <v>0.38125000000000003</v>
      </c>
      <c r="D255" s="23">
        <f t="shared" si="20"/>
        <v>9.15</v>
      </c>
      <c r="E255" s="23">
        <f t="shared" si="21"/>
        <v>0</v>
      </c>
      <c r="F255" s="23">
        <f t="shared" si="22"/>
        <v>0</v>
      </c>
      <c r="G255" s="16" t="s">
        <v>6</v>
      </c>
      <c r="H255" s="13" t="s">
        <v>10</v>
      </c>
    </row>
    <row r="256" spans="2:8" x14ac:dyDescent="0.25">
      <c r="B256" s="7">
        <v>42824</v>
      </c>
      <c r="C256" s="79">
        <v>0.38750000000000001</v>
      </c>
      <c r="D256" s="23">
        <f t="shared" si="20"/>
        <v>9.3000000000000007</v>
      </c>
      <c r="E256" s="23">
        <f t="shared" si="21"/>
        <v>0.15000000000000036</v>
      </c>
      <c r="F256" s="23">
        <f t="shared" si="22"/>
        <v>9.0000000000000213</v>
      </c>
      <c r="G256" s="16" t="s">
        <v>6</v>
      </c>
      <c r="H256" s="13" t="s">
        <v>10</v>
      </c>
    </row>
    <row r="257" spans="2:8" x14ac:dyDescent="0.25">
      <c r="B257" s="7">
        <v>42824</v>
      </c>
      <c r="C257" s="79">
        <v>0.39166666666666666</v>
      </c>
      <c r="D257" s="23">
        <f t="shared" si="20"/>
        <v>9.4</v>
      </c>
      <c r="E257" s="23">
        <f t="shared" si="21"/>
        <v>9.9999999999999645E-2</v>
      </c>
      <c r="F257" s="23">
        <f t="shared" si="22"/>
        <v>5.9999999999999787</v>
      </c>
      <c r="G257" s="16" t="s">
        <v>6</v>
      </c>
      <c r="H257" s="13" t="s">
        <v>10</v>
      </c>
    </row>
    <row r="258" spans="2:8" x14ac:dyDescent="0.25">
      <c r="B258" s="7">
        <v>42824</v>
      </c>
      <c r="C258" s="79">
        <v>0.3972222222222222</v>
      </c>
      <c r="D258" s="23">
        <f t="shared" si="20"/>
        <v>9.5333333333333332</v>
      </c>
      <c r="E258" s="23">
        <f t="shared" si="21"/>
        <v>0.13333333333333286</v>
      </c>
      <c r="F258" s="23">
        <f t="shared" si="22"/>
        <v>7.9999999999999716</v>
      </c>
      <c r="G258" s="16" t="s">
        <v>6</v>
      </c>
      <c r="H258" s="13" t="s">
        <v>10</v>
      </c>
    </row>
    <row r="259" spans="2:8" x14ac:dyDescent="0.25">
      <c r="B259" s="7">
        <v>42824</v>
      </c>
      <c r="C259" s="79">
        <v>0.40069444444444446</v>
      </c>
      <c r="D259" s="23">
        <f t="shared" si="20"/>
        <v>9.6166666666666671</v>
      </c>
      <c r="E259" s="23">
        <f t="shared" si="21"/>
        <v>8.3333333333333925E-2</v>
      </c>
      <c r="F259" s="23">
        <f t="shared" si="22"/>
        <v>5.0000000000000355</v>
      </c>
      <c r="G259" s="16" t="s">
        <v>6</v>
      </c>
      <c r="H259" s="13" t="s">
        <v>9</v>
      </c>
    </row>
    <row r="260" spans="2:8" x14ac:dyDescent="0.25">
      <c r="B260" s="7">
        <v>42824</v>
      </c>
      <c r="C260" s="79">
        <v>0.40833333333333338</v>
      </c>
      <c r="D260" s="23">
        <f t="shared" ref="D260:D323" si="23">C260*24</f>
        <v>9.8000000000000007</v>
      </c>
      <c r="E260" s="23">
        <f t="shared" si="21"/>
        <v>0.18333333333333357</v>
      </c>
      <c r="F260" s="23">
        <f t="shared" si="22"/>
        <v>11.000000000000014</v>
      </c>
      <c r="G260" s="16" t="s">
        <v>6</v>
      </c>
      <c r="H260" s="13" t="s">
        <v>9</v>
      </c>
    </row>
    <row r="261" spans="2:8" x14ac:dyDescent="0.25">
      <c r="B261" s="7">
        <v>42824</v>
      </c>
      <c r="C261" s="79">
        <v>0.40902777777777777</v>
      </c>
      <c r="D261" s="23">
        <f t="shared" si="23"/>
        <v>9.8166666666666664</v>
      </c>
      <c r="E261" s="23">
        <f t="shared" si="21"/>
        <v>1.6666666666665719E-2</v>
      </c>
      <c r="F261" s="23">
        <f t="shared" si="22"/>
        <v>0.99999999999994316</v>
      </c>
      <c r="G261" s="16" t="s">
        <v>6</v>
      </c>
      <c r="H261" s="13" t="s">
        <v>9</v>
      </c>
    </row>
    <row r="262" spans="2:8" x14ac:dyDescent="0.25">
      <c r="B262" s="7">
        <v>42824</v>
      </c>
      <c r="C262" s="79">
        <v>0.41111111111111115</v>
      </c>
      <c r="D262" s="23">
        <f t="shared" si="23"/>
        <v>9.8666666666666671</v>
      </c>
      <c r="E262" s="23">
        <f t="shared" ref="E262:E325" si="24">ABS(D262-D261)</f>
        <v>5.0000000000000711E-2</v>
      </c>
      <c r="F262" s="23">
        <f t="shared" ref="F262:F325" si="25">E262*60</f>
        <v>3.0000000000000426</v>
      </c>
      <c r="G262" s="16" t="s">
        <v>6</v>
      </c>
      <c r="H262" s="13" t="s">
        <v>9</v>
      </c>
    </row>
    <row r="263" spans="2:8" x14ac:dyDescent="0.25">
      <c r="B263" s="7">
        <v>42824</v>
      </c>
      <c r="C263" s="79">
        <v>0.41319444444444442</v>
      </c>
      <c r="D263" s="23">
        <f t="shared" si="23"/>
        <v>9.9166666666666661</v>
      </c>
      <c r="E263" s="23">
        <f t="shared" si="24"/>
        <v>4.9999999999998934E-2</v>
      </c>
      <c r="F263" s="23">
        <f t="shared" si="25"/>
        <v>2.9999999999999361</v>
      </c>
      <c r="G263" s="16" t="s">
        <v>6</v>
      </c>
      <c r="H263" s="13" t="s">
        <v>9</v>
      </c>
    </row>
    <row r="264" spans="2:8" x14ac:dyDescent="0.25">
      <c r="B264" s="7">
        <v>42824</v>
      </c>
      <c r="C264" s="79">
        <v>0.41319444444444442</v>
      </c>
      <c r="D264" s="23">
        <f t="shared" si="23"/>
        <v>9.9166666666666661</v>
      </c>
      <c r="E264" s="23">
        <f t="shared" si="24"/>
        <v>0</v>
      </c>
      <c r="F264" s="23">
        <f t="shared" si="25"/>
        <v>0</v>
      </c>
      <c r="G264" s="16" t="s">
        <v>6</v>
      </c>
      <c r="H264" s="13" t="s">
        <v>9</v>
      </c>
    </row>
    <row r="265" spans="2:8" x14ac:dyDescent="0.25">
      <c r="B265" s="7">
        <v>42824</v>
      </c>
      <c r="C265" s="79">
        <v>0.41944444444444445</v>
      </c>
      <c r="D265" s="23">
        <f t="shared" si="23"/>
        <v>10.066666666666666</v>
      </c>
      <c r="E265" s="23">
        <f t="shared" si="24"/>
        <v>0.15000000000000036</v>
      </c>
      <c r="F265" s="23">
        <f t="shared" si="25"/>
        <v>9.0000000000000213</v>
      </c>
      <c r="G265" s="16" t="s">
        <v>6</v>
      </c>
      <c r="H265" s="13" t="s">
        <v>9</v>
      </c>
    </row>
    <row r="266" spans="2:8" x14ac:dyDescent="0.25">
      <c r="B266" s="7">
        <v>42824</v>
      </c>
      <c r="C266" s="79">
        <v>0.42083333333333334</v>
      </c>
      <c r="D266" s="23">
        <f t="shared" si="23"/>
        <v>10.1</v>
      </c>
      <c r="E266" s="23">
        <f t="shared" si="24"/>
        <v>3.3333333333333215E-2</v>
      </c>
      <c r="F266" s="23">
        <f t="shared" si="25"/>
        <v>1.9999999999999929</v>
      </c>
      <c r="G266" s="16" t="s">
        <v>6</v>
      </c>
      <c r="H266" s="13" t="s">
        <v>9</v>
      </c>
    </row>
    <row r="267" spans="2:8" x14ac:dyDescent="0.25">
      <c r="B267" s="7">
        <v>42824</v>
      </c>
      <c r="C267" s="79">
        <v>0.42083333333333334</v>
      </c>
      <c r="D267" s="23">
        <f t="shared" si="23"/>
        <v>10.1</v>
      </c>
      <c r="E267" s="23">
        <f t="shared" si="24"/>
        <v>0</v>
      </c>
      <c r="F267" s="23">
        <f t="shared" si="25"/>
        <v>0</v>
      </c>
      <c r="G267" s="16" t="s">
        <v>6</v>
      </c>
      <c r="H267" s="13" t="s">
        <v>7</v>
      </c>
    </row>
    <row r="268" spans="2:8" x14ac:dyDescent="0.25">
      <c r="B268" s="7">
        <v>42824</v>
      </c>
      <c r="C268" s="79">
        <v>0.42222222222222222</v>
      </c>
      <c r="D268" s="23">
        <f t="shared" si="23"/>
        <v>10.133333333333333</v>
      </c>
      <c r="E268" s="23">
        <f t="shared" si="24"/>
        <v>3.3333333333333215E-2</v>
      </c>
      <c r="F268" s="23">
        <f t="shared" si="25"/>
        <v>1.9999999999999929</v>
      </c>
      <c r="G268" s="16" t="s">
        <v>6</v>
      </c>
      <c r="H268" s="13" t="s">
        <v>9</v>
      </c>
    </row>
    <row r="269" spans="2:8" x14ac:dyDescent="0.25">
      <c r="B269" s="7">
        <v>42824</v>
      </c>
      <c r="C269" s="79">
        <v>0.42430555555555555</v>
      </c>
      <c r="D269" s="23">
        <f t="shared" si="23"/>
        <v>10.183333333333334</v>
      </c>
      <c r="E269" s="23">
        <f t="shared" si="24"/>
        <v>5.0000000000000711E-2</v>
      </c>
      <c r="F269" s="23">
        <f t="shared" si="25"/>
        <v>3.0000000000000426</v>
      </c>
      <c r="G269" s="16" t="s">
        <v>6</v>
      </c>
      <c r="H269" s="13" t="s">
        <v>9</v>
      </c>
    </row>
    <row r="270" spans="2:8" x14ac:dyDescent="0.25">
      <c r="B270" s="7">
        <v>42824</v>
      </c>
      <c r="C270" s="79">
        <v>0.42638888888888887</v>
      </c>
      <c r="D270" s="23">
        <f t="shared" si="23"/>
        <v>10.233333333333333</v>
      </c>
      <c r="E270" s="23">
        <f t="shared" si="24"/>
        <v>4.9999999999998934E-2</v>
      </c>
      <c r="F270" s="23">
        <f t="shared" si="25"/>
        <v>2.9999999999999361</v>
      </c>
      <c r="G270" s="16" t="s">
        <v>6</v>
      </c>
      <c r="H270" s="13" t="s">
        <v>9</v>
      </c>
    </row>
    <row r="271" spans="2:8" x14ac:dyDescent="0.25">
      <c r="B271" s="7">
        <v>42824</v>
      </c>
      <c r="C271" s="79">
        <v>0.42708333333333331</v>
      </c>
      <c r="D271" s="23">
        <f t="shared" si="23"/>
        <v>10.25</v>
      </c>
      <c r="E271" s="23">
        <f t="shared" si="24"/>
        <v>1.6666666666667496E-2</v>
      </c>
      <c r="F271" s="23">
        <f t="shared" si="25"/>
        <v>1.0000000000000497</v>
      </c>
      <c r="G271" s="16" t="s">
        <v>6</v>
      </c>
      <c r="H271" s="13" t="s">
        <v>9</v>
      </c>
    </row>
    <row r="272" spans="2:8" x14ac:dyDescent="0.25">
      <c r="B272" s="7">
        <v>42824</v>
      </c>
      <c r="C272" s="79">
        <v>0.4291666666666667</v>
      </c>
      <c r="D272" s="23">
        <f t="shared" si="23"/>
        <v>10.3</v>
      </c>
      <c r="E272" s="23">
        <f t="shared" si="24"/>
        <v>5.0000000000000711E-2</v>
      </c>
      <c r="F272" s="23">
        <f t="shared" si="25"/>
        <v>3.0000000000000426</v>
      </c>
      <c r="G272" s="16" t="s">
        <v>6</v>
      </c>
      <c r="H272" s="13" t="s">
        <v>10</v>
      </c>
    </row>
    <row r="273" spans="2:8" x14ac:dyDescent="0.25">
      <c r="B273" s="7">
        <v>42824</v>
      </c>
      <c r="C273" s="79">
        <v>0.42986111111111108</v>
      </c>
      <c r="D273" s="23">
        <f t="shared" si="23"/>
        <v>10.316666666666666</v>
      </c>
      <c r="E273" s="23">
        <f t="shared" si="24"/>
        <v>1.6666666666665719E-2</v>
      </c>
      <c r="F273" s="23">
        <f t="shared" si="25"/>
        <v>0.99999999999994316</v>
      </c>
      <c r="G273" s="16" t="s">
        <v>6</v>
      </c>
      <c r="H273" s="13" t="s">
        <v>10</v>
      </c>
    </row>
    <row r="274" spans="2:8" x14ac:dyDescent="0.25">
      <c r="B274" s="7">
        <v>42824</v>
      </c>
      <c r="C274" s="79">
        <v>0.43055555555555558</v>
      </c>
      <c r="D274" s="23">
        <f t="shared" si="23"/>
        <v>10.333333333333334</v>
      </c>
      <c r="E274" s="23">
        <f t="shared" si="24"/>
        <v>1.6666666666667496E-2</v>
      </c>
      <c r="F274" s="23">
        <f t="shared" si="25"/>
        <v>1.0000000000000497</v>
      </c>
      <c r="G274" s="16" t="s">
        <v>6</v>
      </c>
      <c r="H274" s="13" t="s">
        <v>10</v>
      </c>
    </row>
    <row r="275" spans="2:8" x14ac:dyDescent="0.25">
      <c r="B275" s="7">
        <v>42824</v>
      </c>
      <c r="C275" s="79">
        <v>0.43263888888888885</v>
      </c>
      <c r="D275" s="23">
        <f t="shared" si="23"/>
        <v>10.383333333333333</v>
      </c>
      <c r="E275" s="23">
        <f t="shared" si="24"/>
        <v>4.9999999999998934E-2</v>
      </c>
      <c r="F275" s="23">
        <f t="shared" si="25"/>
        <v>2.9999999999999361</v>
      </c>
      <c r="G275" s="16" t="s">
        <v>4</v>
      </c>
      <c r="H275" s="13" t="s">
        <v>10</v>
      </c>
    </row>
    <row r="276" spans="2:8" x14ac:dyDescent="0.25">
      <c r="B276" s="7">
        <v>42824</v>
      </c>
      <c r="C276" s="79">
        <v>0.43402777777777773</v>
      </c>
      <c r="D276" s="23">
        <f t="shared" si="23"/>
        <v>10.416666666666666</v>
      </c>
      <c r="E276" s="23">
        <f t="shared" si="24"/>
        <v>3.3333333333333215E-2</v>
      </c>
      <c r="F276" s="23">
        <f t="shared" si="25"/>
        <v>1.9999999999999929</v>
      </c>
      <c r="G276" s="16" t="s">
        <v>4</v>
      </c>
      <c r="H276" s="13" t="s">
        <v>10</v>
      </c>
    </row>
    <row r="277" spans="2:8" x14ac:dyDescent="0.25">
      <c r="B277" s="7">
        <v>42824</v>
      </c>
      <c r="C277" s="79">
        <v>0.44166666666666665</v>
      </c>
      <c r="D277" s="23">
        <f t="shared" si="23"/>
        <v>10.6</v>
      </c>
      <c r="E277" s="23">
        <f t="shared" si="24"/>
        <v>0.18333333333333357</v>
      </c>
      <c r="F277" s="23">
        <f t="shared" si="25"/>
        <v>11.000000000000014</v>
      </c>
      <c r="G277" s="16" t="s">
        <v>6</v>
      </c>
      <c r="H277" s="13" t="s">
        <v>9</v>
      </c>
    </row>
    <row r="278" spans="2:8" x14ac:dyDescent="0.25">
      <c r="B278" s="7">
        <v>42824</v>
      </c>
      <c r="C278" s="79">
        <v>0.44236111111111115</v>
      </c>
      <c r="D278" s="23">
        <f t="shared" si="23"/>
        <v>10.616666666666667</v>
      </c>
      <c r="E278" s="23">
        <f t="shared" si="24"/>
        <v>1.6666666666667496E-2</v>
      </c>
      <c r="F278" s="23">
        <f t="shared" si="25"/>
        <v>1.0000000000000497</v>
      </c>
      <c r="G278" s="16" t="s">
        <v>6</v>
      </c>
      <c r="H278" s="13" t="s">
        <v>9</v>
      </c>
    </row>
    <row r="279" spans="2:8" x14ac:dyDescent="0.25">
      <c r="B279" s="7">
        <v>42824</v>
      </c>
      <c r="C279" s="79">
        <v>0.44861111111111113</v>
      </c>
      <c r="D279" s="23">
        <f t="shared" si="23"/>
        <v>10.766666666666667</v>
      </c>
      <c r="E279" s="23">
        <f t="shared" si="24"/>
        <v>0.15000000000000036</v>
      </c>
      <c r="F279" s="23">
        <f t="shared" si="25"/>
        <v>9.0000000000000213</v>
      </c>
      <c r="G279" s="16" t="s">
        <v>6</v>
      </c>
      <c r="H279" s="13" t="s">
        <v>7</v>
      </c>
    </row>
    <row r="280" spans="2:8" x14ac:dyDescent="0.25">
      <c r="B280" s="7">
        <v>42824</v>
      </c>
      <c r="C280" s="79">
        <v>0.45</v>
      </c>
      <c r="D280" s="23">
        <f t="shared" si="23"/>
        <v>10.8</v>
      </c>
      <c r="E280" s="23">
        <f t="shared" si="24"/>
        <v>3.3333333333333215E-2</v>
      </c>
      <c r="F280" s="23">
        <f t="shared" si="25"/>
        <v>1.9999999999999929</v>
      </c>
      <c r="G280" s="16" t="s">
        <v>6</v>
      </c>
      <c r="H280" s="13" t="s">
        <v>7</v>
      </c>
    </row>
    <row r="281" spans="2:8" x14ac:dyDescent="0.25">
      <c r="B281" s="7">
        <v>42824</v>
      </c>
      <c r="C281" s="79">
        <v>0.45277777777777778</v>
      </c>
      <c r="D281" s="23">
        <f t="shared" si="23"/>
        <v>10.866666666666667</v>
      </c>
      <c r="E281" s="23">
        <f t="shared" si="24"/>
        <v>6.666666666666643E-2</v>
      </c>
      <c r="F281" s="23">
        <f t="shared" si="25"/>
        <v>3.9999999999999858</v>
      </c>
      <c r="G281" s="16" t="s">
        <v>4</v>
      </c>
      <c r="H281" s="13" t="s">
        <v>7</v>
      </c>
    </row>
    <row r="282" spans="2:8" x14ac:dyDescent="0.25">
      <c r="B282" s="7">
        <v>42824</v>
      </c>
      <c r="C282" s="79">
        <v>0.45416666666666666</v>
      </c>
      <c r="D282" s="23">
        <f t="shared" si="23"/>
        <v>10.9</v>
      </c>
      <c r="E282" s="23">
        <f t="shared" si="24"/>
        <v>3.3333333333333215E-2</v>
      </c>
      <c r="F282" s="23">
        <f t="shared" si="25"/>
        <v>1.9999999999999929</v>
      </c>
      <c r="G282" s="16" t="s">
        <v>6</v>
      </c>
      <c r="H282" s="13" t="s">
        <v>7</v>
      </c>
    </row>
    <row r="283" spans="2:8" x14ac:dyDescent="0.25">
      <c r="B283" s="7">
        <v>42824</v>
      </c>
      <c r="C283" s="79">
        <v>0.45833333333333331</v>
      </c>
      <c r="D283" s="23">
        <f t="shared" si="23"/>
        <v>11</v>
      </c>
      <c r="E283" s="23">
        <f t="shared" si="24"/>
        <v>9.9999999999999645E-2</v>
      </c>
      <c r="F283" s="23">
        <v>6</v>
      </c>
      <c r="G283" s="16" t="s">
        <v>4</v>
      </c>
      <c r="H283" s="13" t="s">
        <v>5</v>
      </c>
    </row>
    <row r="284" spans="2:8" x14ac:dyDescent="0.25">
      <c r="B284" s="7">
        <v>42824</v>
      </c>
      <c r="C284" s="79">
        <v>0.4694444444444445</v>
      </c>
      <c r="D284" s="23">
        <f t="shared" si="23"/>
        <v>11.266666666666667</v>
      </c>
      <c r="E284" s="23">
        <f t="shared" si="24"/>
        <v>0.2666666666666675</v>
      </c>
      <c r="F284" s="23">
        <v>16</v>
      </c>
      <c r="G284" s="16" t="s">
        <v>6</v>
      </c>
      <c r="H284" s="13" t="s">
        <v>7</v>
      </c>
    </row>
    <row r="285" spans="2:8" x14ac:dyDescent="0.25">
      <c r="B285" s="7">
        <v>42824</v>
      </c>
      <c r="C285" s="79">
        <v>0.4770833333333333</v>
      </c>
      <c r="D285" s="23">
        <f t="shared" si="23"/>
        <v>11.45</v>
      </c>
      <c r="E285" s="23">
        <f t="shared" si="24"/>
        <v>0.18333333333333179</v>
      </c>
      <c r="F285" s="23">
        <f t="shared" si="25"/>
        <v>10.999999999999908</v>
      </c>
      <c r="G285" s="16" t="s">
        <v>6</v>
      </c>
      <c r="H285" s="13" t="s">
        <v>8</v>
      </c>
    </row>
    <row r="286" spans="2:8" x14ac:dyDescent="0.25">
      <c r="B286" s="7">
        <v>42824</v>
      </c>
      <c r="C286" s="79">
        <v>0.48472222222222222</v>
      </c>
      <c r="D286" s="23">
        <f t="shared" si="23"/>
        <v>11.633333333333333</v>
      </c>
      <c r="E286" s="23">
        <f t="shared" si="24"/>
        <v>0.18333333333333357</v>
      </c>
      <c r="F286" s="23">
        <f t="shared" si="25"/>
        <v>11.000000000000014</v>
      </c>
      <c r="G286" s="16" t="s">
        <v>4</v>
      </c>
      <c r="H286" s="13" t="s">
        <v>8</v>
      </c>
    </row>
    <row r="287" spans="2:8" x14ac:dyDescent="0.25">
      <c r="B287" s="7">
        <v>42824</v>
      </c>
      <c r="C287" s="79">
        <v>0.48541666666666666</v>
      </c>
      <c r="D287" s="23">
        <f t="shared" si="23"/>
        <v>11.65</v>
      </c>
      <c r="E287" s="23">
        <f t="shared" si="24"/>
        <v>1.6666666666667496E-2</v>
      </c>
      <c r="F287" s="23">
        <f t="shared" si="25"/>
        <v>1.0000000000000497</v>
      </c>
      <c r="G287" s="16" t="s">
        <v>6</v>
      </c>
      <c r="H287" s="13" t="s">
        <v>7</v>
      </c>
    </row>
    <row r="288" spans="2:8" x14ac:dyDescent="0.25">
      <c r="B288" s="7">
        <v>42824</v>
      </c>
      <c r="C288" s="79">
        <v>0.48541666666666666</v>
      </c>
      <c r="D288" s="23">
        <f t="shared" si="23"/>
        <v>11.65</v>
      </c>
      <c r="E288" s="23">
        <f t="shared" si="24"/>
        <v>0</v>
      </c>
      <c r="F288" s="23">
        <f t="shared" si="25"/>
        <v>0</v>
      </c>
      <c r="G288" s="16" t="s">
        <v>6</v>
      </c>
      <c r="H288" s="13" t="s">
        <v>8</v>
      </c>
    </row>
    <row r="289" spans="2:8" x14ac:dyDescent="0.25">
      <c r="B289" s="7">
        <v>42824</v>
      </c>
      <c r="C289" s="79">
        <v>0.51180555555555551</v>
      </c>
      <c r="D289" s="23">
        <f t="shared" si="23"/>
        <v>12.283333333333331</v>
      </c>
      <c r="E289" s="23">
        <f t="shared" si="24"/>
        <v>0.63333333333333108</v>
      </c>
      <c r="F289" s="23">
        <f t="shared" si="25"/>
        <v>37.999999999999865</v>
      </c>
      <c r="G289" s="16" t="s">
        <v>6</v>
      </c>
      <c r="H289" s="13" t="s">
        <v>9</v>
      </c>
    </row>
    <row r="290" spans="2:8" x14ac:dyDescent="0.25">
      <c r="B290" s="7">
        <v>42824</v>
      </c>
      <c r="C290" s="79">
        <v>0.51388888888888895</v>
      </c>
      <c r="D290" s="23">
        <f t="shared" si="23"/>
        <v>12.333333333333336</v>
      </c>
      <c r="E290" s="23">
        <f t="shared" si="24"/>
        <v>5.0000000000004263E-2</v>
      </c>
      <c r="F290" s="23">
        <f t="shared" si="25"/>
        <v>3.0000000000002558</v>
      </c>
      <c r="G290" s="16" t="s">
        <v>6</v>
      </c>
      <c r="H290" s="13" t="s">
        <v>10</v>
      </c>
    </row>
    <row r="291" spans="2:8" x14ac:dyDescent="0.25">
      <c r="B291" s="7">
        <v>42824</v>
      </c>
      <c r="C291" s="79">
        <v>0.52361111111111114</v>
      </c>
      <c r="D291" s="23">
        <f t="shared" si="23"/>
        <v>12.566666666666666</v>
      </c>
      <c r="E291" s="23">
        <f t="shared" si="24"/>
        <v>0.23333333333333073</v>
      </c>
      <c r="F291" s="23">
        <f t="shared" si="25"/>
        <v>13.999999999999844</v>
      </c>
      <c r="G291" s="16" t="s">
        <v>4</v>
      </c>
      <c r="H291" s="13" t="s">
        <v>7</v>
      </c>
    </row>
    <row r="292" spans="2:8" x14ac:dyDescent="0.25">
      <c r="B292" s="7">
        <v>42824</v>
      </c>
      <c r="C292" s="79">
        <v>0.53333333333333333</v>
      </c>
      <c r="D292" s="23">
        <f t="shared" si="23"/>
        <v>12.8</v>
      </c>
      <c r="E292" s="23">
        <f t="shared" si="24"/>
        <v>0.23333333333333428</v>
      </c>
      <c r="F292" s="23">
        <f t="shared" si="25"/>
        <v>14.000000000000057</v>
      </c>
      <c r="G292" s="16" t="s">
        <v>6</v>
      </c>
      <c r="H292" s="13" t="s">
        <v>10</v>
      </c>
    </row>
    <row r="293" spans="2:8" x14ac:dyDescent="0.25">
      <c r="B293" s="7">
        <v>42824</v>
      </c>
      <c r="C293" s="79">
        <v>0.54652777777777783</v>
      </c>
      <c r="D293" s="23">
        <f t="shared" si="23"/>
        <v>13.116666666666667</v>
      </c>
      <c r="E293" s="23">
        <f t="shared" si="24"/>
        <v>0.31666666666666643</v>
      </c>
      <c r="F293" s="23">
        <f t="shared" si="25"/>
        <v>18.999999999999986</v>
      </c>
      <c r="G293" s="16" t="s">
        <v>6</v>
      </c>
      <c r="H293" s="13" t="s">
        <v>7</v>
      </c>
    </row>
    <row r="294" spans="2:8" x14ac:dyDescent="0.25">
      <c r="B294" s="7">
        <v>42824</v>
      </c>
      <c r="C294" s="79">
        <v>0.55555555555555558</v>
      </c>
      <c r="D294" s="23">
        <f t="shared" si="23"/>
        <v>13.333333333333334</v>
      </c>
      <c r="E294" s="23">
        <f t="shared" si="24"/>
        <v>0.21666666666666679</v>
      </c>
      <c r="F294" s="23">
        <f t="shared" si="25"/>
        <v>13.000000000000007</v>
      </c>
      <c r="G294" s="16" t="s">
        <v>6</v>
      </c>
      <c r="H294" s="13" t="s">
        <v>10</v>
      </c>
    </row>
    <row r="295" spans="2:8" x14ac:dyDescent="0.25">
      <c r="B295" s="7">
        <v>42824</v>
      </c>
      <c r="C295" s="79">
        <v>0.56736111111111109</v>
      </c>
      <c r="D295" s="23">
        <f t="shared" si="23"/>
        <v>13.616666666666667</v>
      </c>
      <c r="E295" s="23">
        <f t="shared" si="24"/>
        <v>0.28333333333333321</v>
      </c>
      <c r="F295" s="23">
        <f t="shared" si="25"/>
        <v>16.999999999999993</v>
      </c>
      <c r="G295" s="16" t="s">
        <v>12</v>
      </c>
      <c r="H295" s="13" t="s">
        <v>7</v>
      </c>
    </row>
    <row r="296" spans="2:8" x14ac:dyDescent="0.25">
      <c r="B296" s="7">
        <v>42824</v>
      </c>
      <c r="C296" s="79">
        <v>0.57291666666666663</v>
      </c>
      <c r="D296" s="23">
        <f t="shared" si="23"/>
        <v>13.75</v>
      </c>
      <c r="E296" s="23">
        <f t="shared" si="24"/>
        <v>0.13333333333333286</v>
      </c>
      <c r="F296" s="23">
        <f t="shared" si="25"/>
        <v>7.9999999999999716</v>
      </c>
      <c r="G296" s="16" t="s">
        <v>6</v>
      </c>
      <c r="H296" s="13" t="s">
        <v>7</v>
      </c>
    </row>
    <row r="297" spans="2:8" x14ac:dyDescent="0.25">
      <c r="B297" s="7">
        <v>42824</v>
      </c>
      <c r="C297" s="79">
        <v>0.57430555555555551</v>
      </c>
      <c r="D297" s="23">
        <f t="shared" si="23"/>
        <v>13.783333333333331</v>
      </c>
      <c r="E297" s="23">
        <f t="shared" si="24"/>
        <v>3.3333333333331439E-2</v>
      </c>
      <c r="F297" s="23">
        <f t="shared" si="25"/>
        <v>1.9999999999998863</v>
      </c>
      <c r="G297" s="16" t="s">
        <v>6</v>
      </c>
      <c r="H297" s="13" t="s">
        <v>10</v>
      </c>
    </row>
    <row r="298" spans="2:8" x14ac:dyDescent="0.25">
      <c r="B298" s="7">
        <v>42824</v>
      </c>
      <c r="C298" s="79">
        <v>0.59722222222222221</v>
      </c>
      <c r="D298" s="23">
        <f t="shared" si="23"/>
        <v>14.333333333333332</v>
      </c>
      <c r="E298" s="23">
        <f t="shared" si="24"/>
        <v>0.55000000000000071</v>
      </c>
      <c r="F298" s="23">
        <f t="shared" si="25"/>
        <v>33.000000000000043</v>
      </c>
      <c r="G298" s="16" t="s">
        <v>6</v>
      </c>
      <c r="H298" s="13" t="s">
        <v>7</v>
      </c>
    </row>
    <row r="299" spans="2:8" x14ac:dyDescent="0.25">
      <c r="B299" s="7">
        <v>42824</v>
      </c>
      <c r="C299" s="79">
        <v>0.61388888888888882</v>
      </c>
      <c r="D299" s="23">
        <f t="shared" si="23"/>
        <v>14.733333333333331</v>
      </c>
      <c r="E299" s="23">
        <f t="shared" si="24"/>
        <v>0.39999999999999858</v>
      </c>
      <c r="F299" s="23">
        <f t="shared" si="25"/>
        <v>23.999999999999915</v>
      </c>
      <c r="G299" s="16" t="s">
        <v>6</v>
      </c>
      <c r="H299" s="13" t="s">
        <v>7</v>
      </c>
    </row>
    <row r="300" spans="2:8" x14ac:dyDescent="0.25">
      <c r="B300" s="7">
        <v>42824</v>
      </c>
      <c r="C300" s="79">
        <v>0.62569444444444444</v>
      </c>
      <c r="D300" s="23">
        <f t="shared" si="23"/>
        <v>15.016666666666666</v>
      </c>
      <c r="E300" s="23">
        <f t="shared" si="24"/>
        <v>0.28333333333333499</v>
      </c>
      <c r="F300" s="23">
        <f t="shared" si="25"/>
        <v>17.000000000000099</v>
      </c>
      <c r="G300" s="16" t="s">
        <v>6</v>
      </c>
      <c r="H300" s="13" t="s">
        <v>7</v>
      </c>
    </row>
    <row r="301" spans="2:8" x14ac:dyDescent="0.25">
      <c r="B301" s="7">
        <v>42824</v>
      </c>
      <c r="C301" s="79">
        <v>0.63124999999999998</v>
      </c>
      <c r="D301" s="23">
        <f t="shared" si="23"/>
        <v>15.149999999999999</v>
      </c>
      <c r="E301" s="23">
        <f t="shared" si="24"/>
        <v>0.13333333333333286</v>
      </c>
      <c r="F301" s="23">
        <f t="shared" si="25"/>
        <v>7.9999999999999716</v>
      </c>
      <c r="G301" s="16" t="s">
        <v>4</v>
      </c>
      <c r="H301" s="13" t="s">
        <v>8</v>
      </c>
    </row>
    <row r="302" spans="2:8" x14ac:dyDescent="0.25">
      <c r="B302" s="7">
        <v>42824</v>
      </c>
      <c r="C302" s="79">
        <v>0.63194444444444442</v>
      </c>
      <c r="D302" s="23">
        <f t="shared" si="23"/>
        <v>15.166666666666666</v>
      </c>
      <c r="E302" s="23">
        <f t="shared" si="24"/>
        <v>1.6666666666667496E-2</v>
      </c>
      <c r="F302" s="23">
        <f t="shared" si="25"/>
        <v>1.0000000000000497</v>
      </c>
      <c r="G302" s="16" t="s">
        <v>6</v>
      </c>
      <c r="H302" s="13" t="s">
        <v>8</v>
      </c>
    </row>
    <row r="303" spans="2:8" x14ac:dyDescent="0.25">
      <c r="B303" s="7">
        <v>42824</v>
      </c>
      <c r="C303" s="79">
        <v>0.64027777777777783</v>
      </c>
      <c r="D303" s="23">
        <f t="shared" si="23"/>
        <v>15.366666666666667</v>
      </c>
      <c r="E303" s="23">
        <f t="shared" si="24"/>
        <v>0.20000000000000107</v>
      </c>
      <c r="F303" s="23">
        <f t="shared" si="25"/>
        <v>12.000000000000064</v>
      </c>
      <c r="G303" s="16" t="s">
        <v>4</v>
      </c>
      <c r="H303" s="13" t="s">
        <v>5</v>
      </c>
    </row>
    <row r="304" spans="2:8" x14ac:dyDescent="0.25">
      <c r="B304" s="7">
        <v>42824</v>
      </c>
      <c r="C304" s="79">
        <v>0.65347222222222223</v>
      </c>
      <c r="D304" s="23">
        <f t="shared" si="23"/>
        <v>15.683333333333334</v>
      </c>
      <c r="E304" s="23">
        <f t="shared" si="24"/>
        <v>0.31666666666666643</v>
      </c>
      <c r="F304" s="23">
        <f t="shared" si="25"/>
        <v>18.999999999999986</v>
      </c>
      <c r="G304" s="16" t="s">
        <v>6</v>
      </c>
      <c r="H304" s="13" t="s">
        <v>7</v>
      </c>
    </row>
    <row r="305" spans="2:8" x14ac:dyDescent="0.25">
      <c r="B305" s="7">
        <v>42824</v>
      </c>
      <c r="C305" s="79">
        <v>0.67152777777777783</v>
      </c>
      <c r="D305" s="23">
        <f t="shared" si="23"/>
        <v>16.116666666666667</v>
      </c>
      <c r="E305" s="23">
        <f t="shared" si="24"/>
        <v>0.43333333333333357</v>
      </c>
      <c r="F305" s="23">
        <f t="shared" si="25"/>
        <v>26.000000000000014</v>
      </c>
      <c r="G305" s="16" t="s">
        <v>6</v>
      </c>
      <c r="H305" s="13" t="s">
        <v>7</v>
      </c>
    </row>
    <row r="306" spans="2:8" x14ac:dyDescent="0.25">
      <c r="B306" s="7">
        <v>42824</v>
      </c>
      <c r="C306" s="79">
        <v>0.67986111111111114</v>
      </c>
      <c r="D306" s="23">
        <f t="shared" si="23"/>
        <v>16.316666666666666</v>
      </c>
      <c r="E306" s="23">
        <f t="shared" si="24"/>
        <v>0.19999999999999929</v>
      </c>
      <c r="F306" s="23">
        <f t="shared" si="25"/>
        <v>11.999999999999957</v>
      </c>
      <c r="G306" s="16" t="s">
        <v>6</v>
      </c>
      <c r="H306" s="13" t="s">
        <v>9</v>
      </c>
    </row>
    <row r="307" spans="2:8" x14ac:dyDescent="0.25">
      <c r="B307" s="7">
        <v>42824</v>
      </c>
      <c r="C307" s="79">
        <v>0.68680555555555556</v>
      </c>
      <c r="D307" s="23">
        <f t="shared" si="23"/>
        <v>16.483333333333334</v>
      </c>
      <c r="E307" s="23">
        <f t="shared" si="24"/>
        <v>0.16666666666666785</v>
      </c>
      <c r="F307" s="23">
        <f t="shared" si="25"/>
        <v>10.000000000000071</v>
      </c>
      <c r="G307" s="16" t="s">
        <v>4</v>
      </c>
      <c r="H307" s="13" t="s">
        <v>8</v>
      </c>
    </row>
    <row r="308" spans="2:8" x14ac:dyDescent="0.25">
      <c r="B308" s="7">
        <v>42824</v>
      </c>
      <c r="C308" s="79">
        <v>0.68680555555555556</v>
      </c>
      <c r="D308" s="23">
        <f t="shared" si="23"/>
        <v>16.483333333333334</v>
      </c>
      <c r="E308" s="23">
        <f t="shared" si="24"/>
        <v>0</v>
      </c>
      <c r="F308" s="23">
        <f t="shared" si="25"/>
        <v>0</v>
      </c>
      <c r="G308" s="16" t="s">
        <v>4</v>
      </c>
      <c r="H308" s="13" t="s">
        <v>8</v>
      </c>
    </row>
    <row r="309" spans="2:8" x14ac:dyDescent="0.25">
      <c r="B309" s="7">
        <v>42824</v>
      </c>
      <c r="C309" s="79">
        <v>0.68680555555555556</v>
      </c>
      <c r="D309" s="23">
        <f t="shared" si="23"/>
        <v>16.483333333333334</v>
      </c>
      <c r="E309" s="23">
        <f t="shared" si="24"/>
        <v>0</v>
      </c>
      <c r="F309" s="23">
        <f t="shared" si="25"/>
        <v>0</v>
      </c>
      <c r="G309" s="16" t="s">
        <v>6</v>
      </c>
      <c r="H309" s="13" t="s">
        <v>8</v>
      </c>
    </row>
    <row r="310" spans="2:8" x14ac:dyDescent="0.25">
      <c r="B310" s="7">
        <v>42824</v>
      </c>
      <c r="C310" s="79">
        <v>0.7055555555555556</v>
      </c>
      <c r="D310" s="23">
        <f t="shared" si="23"/>
        <v>16.933333333333334</v>
      </c>
      <c r="E310" s="23">
        <f t="shared" si="24"/>
        <v>0.44999999999999929</v>
      </c>
      <c r="F310" s="23">
        <f t="shared" si="25"/>
        <v>26.999999999999957</v>
      </c>
      <c r="G310" s="16" t="s">
        <v>6</v>
      </c>
      <c r="H310" s="13" t="s">
        <v>8</v>
      </c>
    </row>
    <row r="311" spans="2:8" x14ac:dyDescent="0.25">
      <c r="B311" s="7">
        <v>42824</v>
      </c>
      <c r="C311" s="79">
        <v>0.75694444444444453</v>
      </c>
      <c r="D311" s="23">
        <f t="shared" si="23"/>
        <v>18.166666666666668</v>
      </c>
      <c r="E311" s="23">
        <f t="shared" si="24"/>
        <v>1.2333333333333343</v>
      </c>
      <c r="F311" s="23">
        <f t="shared" si="25"/>
        <v>74.000000000000057</v>
      </c>
      <c r="G311" s="16" t="s">
        <v>6</v>
      </c>
      <c r="H311" s="13" t="s">
        <v>10</v>
      </c>
    </row>
    <row r="312" spans="2:8" x14ac:dyDescent="0.25">
      <c r="B312" s="7">
        <v>42824</v>
      </c>
      <c r="C312" s="79">
        <v>0.85416666666666663</v>
      </c>
      <c r="D312" s="23">
        <f t="shared" si="23"/>
        <v>20.5</v>
      </c>
      <c r="E312" s="23">
        <f t="shared" si="24"/>
        <v>2.3333333333333321</v>
      </c>
      <c r="F312" s="23">
        <f t="shared" si="25"/>
        <v>139.99999999999994</v>
      </c>
      <c r="G312" s="16" t="s">
        <v>4</v>
      </c>
      <c r="H312" s="13" t="s">
        <v>5</v>
      </c>
    </row>
    <row r="313" spans="2:8" x14ac:dyDescent="0.25">
      <c r="B313" s="7">
        <v>42824</v>
      </c>
      <c r="C313" s="79">
        <v>0.85416666666666663</v>
      </c>
      <c r="D313" s="23">
        <f t="shared" si="23"/>
        <v>20.5</v>
      </c>
      <c r="E313" s="23">
        <f t="shared" si="24"/>
        <v>0</v>
      </c>
      <c r="F313" s="23">
        <f t="shared" si="25"/>
        <v>0</v>
      </c>
      <c r="G313" s="16" t="s">
        <v>4</v>
      </c>
      <c r="H313" s="13" t="s">
        <v>5</v>
      </c>
    </row>
    <row r="314" spans="2:8" x14ac:dyDescent="0.25">
      <c r="B314" s="7">
        <v>42824</v>
      </c>
      <c r="C314" s="79">
        <v>0.85416666666666663</v>
      </c>
      <c r="D314" s="23">
        <f t="shared" si="23"/>
        <v>20.5</v>
      </c>
      <c r="E314" s="23">
        <f t="shared" si="24"/>
        <v>0</v>
      </c>
      <c r="F314" s="23">
        <f t="shared" si="25"/>
        <v>0</v>
      </c>
      <c r="G314" s="16" t="s">
        <v>4</v>
      </c>
      <c r="H314" s="13" t="s">
        <v>5</v>
      </c>
    </row>
    <row r="315" spans="2:8" x14ac:dyDescent="0.25">
      <c r="B315" s="7">
        <v>42824</v>
      </c>
      <c r="C315" s="79">
        <v>0.85763888888888884</v>
      </c>
      <c r="D315" s="23">
        <f t="shared" si="23"/>
        <v>20.583333333333332</v>
      </c>
      <c r="E315" s="23">
        <f t="shared" si="24"/>
        <v>8.3333333333332149E-2</v>
      </c>
      <c r="F315" s="23">
        <f t="shared" si="25"/>
        <v>4.9999999999999289</v>
      </c>
      <c r="G315" s="16" t="s">
        <v>4</v>
      </c>
      <c r="H315" s="13" t="s">
        <v>5</v>
      </c>
    </row>
    <row r="316" spans="2:8" x14ac:dyDescent="0.25">
      <c r="B316" s="7">
        <v>42824</v>
      </c>
      <c r="C316" s="79">
        <v>0.86111111111111116</v>
      </c>
      <c r="D316" s="23">
        <f t="shared" si="23"/>
        <v>20.666666666666668</v>
      </c>
      <c r="E316" s="23">
        <f t="shared" si="24"/>
        <v>8.3333333333335702E-2</v>
      </c>
      <c r="F316" s="23">
        <f t="shared" si="25"/>
        <v>5.0000000000001421</v>
      </c>
      <c r="G316" s="16" t="s">
        <v>6</v>
      </c>
      <c r="H316" s="13" t="s">
        <v>8</v>
      </c>
    </row>
    <row r="317" spans="2:8" x14ac:dyDescent="0.25">
      <c r="B317" s="7">
        <v>42824</v>
      </c>
      <c r="C317" s="79">
        <v>0.98541666666666661</v>
      </c>
      <c r="D317" s="23">
        <f t="shared" si="23"/>
        <v>23.65</v>
      </c>
      <c r="E317" s="23">
        <f t="shared" si="24"/>
        <v>2.9833333333333307</v>
      </c>
      <c r="F317" s="23">
        <f t="shared" si="25"/>
        <v>178.99999999999983</v>
      </c>
      <c r="G317" s="16" t="s">
        <v>4</v>
      </c>
      <c r="H317" s="13" t="s">
        <v>5</v>
      </c>
    </row>
    <row r="318" spans="2:8" x14ac:dyDescent="0.25">
      <c r="B318" s="6">
        <v>42825</v>
      </c>
      <c r="C318" s="78">
        <v>0.31736111111111115</v>
      </c>
      <c r="D318" s="23">
        <f t="shared" si="23"/>
        <v>7.6166666666666671</v>
      </c>
      <c r="E318" s="23">
        <v>7.97</v>
      </c>
      <c r="F318" s="23">
        <v>478</v>
      </c>
      <c r="G318" s="15" t="s">
        <v>6</v>
      </c>
      <c r="H318" s="12" t="s">
        <v>9</v>
      </c>
    </row>
    <row r="319" spans="2:8" x14ac:dyDescent="0.25">
      <c r="B319" s="6">
        <v>42825</v>
      </c>
      <c r="C319" s="78">
        <v>0.34583333333333338</v>
      </c>
      <c r="D319" s="23">
        <f t="shared" si="23"/>
        <v>8.3000000000000007</v>
      </c>
      <c r="E319" s="23">
        <f t="shared" si="24"/>
        <v>0.68333333333333357</v>
      </c>
      <c r="F319" s="23">
        <f t="shared" si="25"/>
        <v>41.000000000000014</v>
      </c>
      <c r="G319" s="15" t="s">
        <v>6</v>
      </c>
      <c r="H319" s="12" t="s">
        <v>7</v>
      </c>
    </row>
    <row r="320" spans="2:8" x14ac:dyDescent="0.25">
      <c r="B320" s="6">
        <v>42825</v>
      </c>
      <c r="C320" s="78">
        <v>0.35347222222222219</v>
      </c>
      <c r="D320" s="23">
        <f t="shared" si="23"/>
        <v>8.4833333333333325</v>
      </c>
      <c r="E320" s="23">
        <f t="shared" si="24"/>
        <v>0.18333333333333179</v>
      </c>
      <c r="F320" s="23">
        <f t="shared" si="25"/>
        <v>10.999999999999908</v>
      </c>
      <c r="G320" s="15" t="s">
        <v>6</v>
      </c>
      <c r="H320" s="12" t="s">
        <v>10</v>
      </c>
    </row>
    <row r="321" spans="2:8" x14ac:dyDescent="0.25">
      <c r="B321" s="6">
        <v>42825</v>
      </c>
      <c r="C321" s="78">
        <v>0.35347222222222219</v>
      </c>
      <c r="D321" s="23">
        <f t="shared" si="23"/>
        <v>8.4833333333333325</v>
      </c>
      <c r="E321" s="23">
        <f t="shared" si="24"/>
        <v>0</v>
      </c>
      <c r="F321" s="23">
        <f t="shared" si="25"/>
        <v>0</v>
      </c>
      <c r="G321" s="15" t="s">
        <v>6</v>
      </c>
      <c r="H321" s="12" t="s">
        <v>10</v>
      </c>
    </row>
    <row r="322" spans="2:8" x14ac:dyDescent="0.25">
      <c r="B322" s="6">
        <v>42825</v>
      </c>
      <c r="C322" s="78">
        <v>0.37638888888888888</v>
      </c>
      <c r="D322" s="23">
        <f t="shared" si="23"/>
        <v>9.0333333333333332</v>
      </c>
      <c r="E322" s="23">
        <f t="shared" si="24"/>
        <v>0.55000000000000071</v>
      </c>
      <c r="F322" s="23">
        <f t="shared" si="25"/>
        <v>33.000000000000043</v>
      </c>
      <c r="G322" s="15" t="s">
        <v>6</v>
      </c>
      <c r="H322" s="12" t="s">
        <v>10</v>
      </c>
    </row>
    <row r="323" spans="2:8" x14ac:dyDescent="0.25">
      <c r="B323" s="6">
        <v>42825</v>
      </c>
      <c r="C323" s="78">
        <v>0.37916666666666665</v>
      </c>
      <c r="D323" s="23">
        <f t="shared" si="23"/>
        <v>9.1</v>
      </c>
      <c r="E323" s="23">
        <f t="shared" si="24"/>
        <v>6.666666666666643E-2</v>
      </c>
      <c r="F323" s="23">
        <f t="shared" si="25"/>
        <v>3.9999999999999858</v>
      </c>
      <c r="G323" s="15" t="s">
        <v>6</v>
      </c>
      <c r="H323" s="12" t="s">
        <v>9</v>
      </c>
    </row>
    <row r="324" spans="2:8" x14ac:dyDescent="0.25">
      <c r="B324" s="6">
        <v>42825</v>
      </c>
      <c r="C324" s="78">
        <v>0.37986111111111115</v>
      </c>
      <c r="D324" s="23">
        <f t="shared" ref="D324:D387" si="26">C324*24</f>
        <v>9.1166666666666671</v>
      </c>
      <c r="E324" s="23">
        <f t="shared" si="24"/>
        <v>1.6666666666667496E-2</v>
      </c>
      <c r="F324" s="23">
        <f t="shared" si="25"/>
        <v>1.0000000000000497</v>
      </c>
      <c r="G324" s="15" t="s">
        <v>6</v>
      </c>
      <c r="H324" s="12" t="s">
        <v>10</v>
      </c>
    </row>
    <row r="325" spans="2:8" x14ac:dyDescent="0.25">
      <c r="B325" s="6">
        <v>42825</v>
      </c>
      <c r="C325" s="78">
        <v>0.37986111111111115</v>
      </c>
      <c r="D325" s="23">
        <f t="shared" si="26"/>
        <v>9.1166666666666671</v>
      </c>
      <c r="E325" s="23">
        <f t="shared" si="24"/>
        <v>0</v>
      </c>
      <c r="F325" s="23">
        <f t="shared" si="25"/>
        <v>0</v>
      </c>
      <c r="G325" s="15" t="s">
        <v>6</v>
      </c>
      <c r="H325" s="12" t="s">
        <v>7</v>
      </c>
    </row>
    <row r="326" spans="2:8" x14ac:dyDescent="0.25">
      <c r="B326" s="6">
        <v>42825</v>
      </c>
      <c r="C326" s="78">
        <v>0.38611111111111113</v>
      </c>
      <c r="D326" s="23">
        <f t="shared" si="26"/>
        <v>9.2666666666666675</v>
      </c>
      <c r="E326" s="23">
        <f t="shared" ref="E326:E389" si="27">ABS(D326-D325)</f>
        <v>0.15000000000000036</v>
      </c>
      <c r="F326" s="23">
        <f t="shared" ref="F326:F389" si="28">E326*60</f>
        <v>9.0000000000000213</v>
      </c>
      <c r="G326" s="15" t="s">
        <v>6</v>
      </c>
      <c r="H326" s="12" t="s">
        <v>7</v>
      </c>
    </row>
    <row r="327" spans="2:8" x14ac:dyDescent="0.25">
      <c r="B327" s="6">
        <v>42825</v>
      </c>
      <c r="C327" s="78">
        <v>0.39027777777777778</v>
      </c>
      <c r="D327" s="23">
        <f t="shared" si="26"/>
        <v>9.3666666666666671</v>
      </c>
      <c r="E327" s="23">
        <f t="shared" si="27"/>
        <v>9.9999999999999645E-2</v>
      </c>
      <c r="F327" s="23">
        <f t="shared" si="28"/>
        <v>5.9999999999999787</v>
      </c>
      <c r="G327" s="15" t="s">
        <v>6</v>
      </c>
      <c r="H327" s="12" t="s">
        <v>9</v>
      </c>
    </row>
    <row r="328" spans="2:8" x14ac:dyDescent="0.25">
      <c r="B328" s="6">
        <v>42825</v>
      </c>
      <c r="C328" s="78">
        <v>0.39027777777777778</v>
      </c>
      <c r="D328" s="23">
        <f t="shared" si="26"/>
        <v>9.3666666666666671</v>
      </c>
      <c r="E328" s="23">
        <f t="shared" si="27"/>
        <v>0</v>
      </c>
      <c r="F328" s="23">
        <f t="shared" si="28"/>
        <v>0</v>
      </c>
      <c r="G328" s="15" t="s">
        <v>6</v>
      </c>
      <c r="H328" s="12" t="s">
        <v>7</v>
      </c>
    </row>
    <row r="329" spans="2:8" x14ac:dyDescent="0.25">
      <c r="B329" s="6">
        <v>42825</v>
      </c>
      <c r="C329" s="78">
        <v>0.39513888888888887</v>
      </c>
      <c r="D329" s="23">
        <f t="shared" si="26"/>
        <v>9.4833333333333325</v>
      </c>
      <c r="E329" s="23">
        <f t="shared" si="27"/>
        <v>0.11666666666666536</v>
      </c>
      <c r="F329" s="23">
        <f t="shared" si="28"/>
        <v>6.9999999999999218</v>
      </c>
      <c r="G329" s="15" t="s">
        <v>6</v>
      </c>
      <c r="H329" s="12" t="s">
        <v>10</v>
      </c>
    </row>
    <row r="330" spans="2:8" x14ac:dyDescent="0.25">
      <c r="B330" s="6">
        <v>42825</v>
      </c>
      <c r="C330" s="78">
        <v>0.40486111111111112</v>
      </c>
      <c r="D330" s="23">
        <f t="shared" si="26"/>
        <v>9.7166666666666668</v>
      </c>
      <c r="E330" s="23">
        <f t="shared" si="27"/>
        <v>0.23333333333333428</v>
      </c>
      <c r="F330" s="23">
        <f t="shared" si="28"/>
        <v>14.000000000000057</v>
      </c>
      <c r="G330" s="15" t="s">
        <v>6</v>
      </c>
      <c r="H330" s="12" t="s">
        <v>10</v>
      </c>
    </row>
    <row r="331" spans="2:8" x14ac:dyDescent="0.25">
      <c r="B331" s="6">
        <v>42825</v>
      </c>
      <c r="C331" s="78">
        <v>0.4069444444444445</v>
      </c>
      <c r="D331" s="23">
        <f t="shared" si="26"/>
        <v>9.7666666666666675</v>
      </c>
      <c r="E331" s="23">
        <f t="shared" si="27"/>
        <v>5.0000000000000711E-2</v>
      </c>
      <c r="F331" s="23">
        <f t="shared" si="28"/>
        <v>3.0000000000000426</v>
      </c>
      <c r="G331" s="15" t="s">
        <v>6</v>
      </c>
      <c r="H331" s="12" t="s">
        <v>7</v>
      </c>
    </row>
    <row r="332" spans="2:8" x14ac:dyDescent="0.25">
      <c r="B332" s="6">
        <v>42825</v>
      </c>
      <c r="C332" s="78">
        <v>0.41388888888888892</v>
      </c>
      <c r="D332" s="23">
        <f t="shared" si="26"/>
        <v>9.9333333333333336</v>
      </c>
      <c r="E332" s="23">
        <f t="shared" si="27"/>
        <v>0.16666666666666607</v>
      </c>
      <c r="F332" s="23">
        <f t="shared" si="28"/>
        <v>9.9999999999999645</v>
      </c>
      <c r="G332" s="15" t="s">
        <v>6</v>
      </c>
      <c r="H332" s="12" t="s">
        <v>9</v>
      </c>
    </row>
    <row r="333" spans="2:8" x14ac:dyDescent="0.25">
      <c r="B333" s="6">
        <v>42825</v>
      </c>
      <c r="C333" s="78">
        <v>0.42986111111111108</v>
      </c>
      <c r="D333" s="23">
        <f t="shared" si="26"/>
        <v>10.316666666666666</v>
      </c>
      <c r="E333" s="23">
        <f t="shared" si="27"/>
        <v>0.38333333333333286</v>
      </c>
      <c r="F333" s="23">
        <f t="shared" si="28"/>
        <v>22.999999999999972</v>
      </c>
      <c r="G333" s="15" t="s">
        <v>6</v>
      </c>
      <c r="H333" s="12" t="s">
        <v>7</v>
      </c>
    </row>
    <row r="334" spans="2:8" x14ac:dyDescent="0.25">
      <c r="B334" s="6">
        <v>42825</v>
      </c>
      <c r="C334" s="78">
        <v>0.43263888888888885</v>
      </c>
      <c r="D334" s="23">
        <f t="shared" si="26"/>
        <v>10.383333333333333</v>
      </c>
      <c r="E334" s="23">
        <f t="shared" si="27"/>
        <v>6.666666666666643E-2</v>
      </c>
      <c r="F334" s="23">
        <f t="shared" si="28"/>
        <v>3.9999999999999858</v>
      </c>
      <c r="G334" s="15" t="s">
        <v>6</v>
      </c>
      <c r="H334" s="12" t="s">
        <v>8</v>
      </c>
    </row>
    <row r="335" spans="2:8" x14ac:dyDescent="0.25">
      <c r="B335" s="6">
        <v>42825</v>
      </c>
      <c r="C335" s="78">
        <v>0.43958333333333338</v>
      </c>
      <c r="D335" s="23">
        <f t="shared" si="26"/>
        <v>10.55</v>
      </c>
      <c r="E335" s="23">
        <f t="shared" si="27"/>
        <v>0.16666666666666785</v>
      </c>
      <c r="F335" s="23">
        <f t="shared" si="28"/>
        <v>10.000000000000071</v>
      </c>
      <c r="G335" s="15" t="s">
        <v>6</v>
      </c>
      <c r="H335" s="12" t="s">
        <v>10</v>
      </c>
    </row>
    <row r="336" spans="2:8" x14ac:dyDescent="0.25">
      <c r="B336" s="6">
        <v>42825</v>
      </c>
      <c r="C336" s="78">
        <v>0.45555555555555555</v>
      </c>
      <c r="D336" s="23">
        <f t="shared" si="26"/>
        <v>10.933333333333334</v>
      </c>
      <c r="E336" s="23">
        <f t="shared" si="27"/>
        <v>0.38333333333333286</v>
      </c>
      <c r="F336" s="23">
        <f t="shared" si="28"/>
        <v>22.999999999999972</v>
      </c>
      <c r="G336" s="15" t="s">
        <v>6</v>
      </c>
      <c r="H336" s="12" t="s">
        <v>10</v>
      </c>
    </row>
    <row r="337" spans="2:8" x14ac:dyDescent="0.25">
      <c r="B337" s="6">
        <v>42825</v>
      </c>
      <c r="C337" s="78">
        <v>0.48958333333333331</v>
      </c>
      <c r="D337" s="23">
        <f t="shared" si="26"/>
        <v>11.75</v>
      </c>
      <c r="E337" s="23">
        <f t="shared" si="27"/>
        <v>0.81666666666666643</v>
      </c>
      <c r="F337" s="23">
        <f t="shared" si="28"/>
        <v>48.999999999999986</v>
      </c>
      <c r="G337" s="15" t="s">
        <v>6</v>
      </c>
      <c r="H337" s="12" t="s">
        <v>9</v>
      </c>
    </row>
    <row r="338" spans="2:8" x14ac:dyDescent="0.25">
      <c r="B338" s="6">
        <v>42825</v>
      </c>
      <c r="C338" s="78">
        <v>0.49027777777777781</v>
      </c>
      <c r="D338" s="23">
        <f t="shared" si="26"/>
        <v>11.766666666666667</v>
      </c>
      <c r="E338" s="23">
        <f t="shared" si="27"/>
        <v>1.6666666666667496E-2</v>
      </c>
      <c r="F338" s="23">
        <f t="shared" si="28"/>
        <v>1.0000000000000497</v>
      </c>
      <c r="G338" s="15" t="s">
        <v>6</v>
      </c>
      <c r="H338" s="12" t="s">
        <v>10</v>
      </c>
    </row>
    <row r="339" spans="2:8" x14ac:dyDescent="0.25">
      <c r="B339" s="6">
        <v>42825</v>
      </c>
      <c r="C339" s="78">
        <v>0.49027777777777781</v>
      </c>
      <c r="D339" s="23">
        <f t="shared" si="26"/>
        <v>11.766666666666667</v>
      </c>
      <c r="E339" s="23">
        <f t="shared" si="27"/>
        <v>0</v>
      </c>
      <c r="F339" s="23">
        <f t="shared" si="28"/>
        <v>0</v>
      </c>
      <c r="G339" s="15" t="s">
        <v>6</v>
      </c>
      <c r="H339" s="12" t="s">
        <v>9</v>
      </c>
    </row>
    <row r="340" spans="2:8" x14ac:dyDescent="0.25">
      <c r="B340" s="6">
        <v>42825</v>
      </c>
      <c r="C340" s="78">
        <v>0.4909722222222222</v>
      </c>
      <c r="D340" s="23">
        <f t="shared" si="26"/>
        <v>11.783333333333333</v>
      </c>
      <c r="E340" s="23">
        <f t="shared" si="27"/>
        <v>1.6666666666665719E-2</v>
      </c>
      <c r="F340" s="23">
        <f t="shared" si="28"/>
        <v>0.99999999999994316</v>
      </c>
      <c r="G340" s="15" t="s">
        <v>6</v>
      </c>
      <c r="H340" s="12" t="s">
        <v>10</v>
      </c>
    </row>
    <row r="341" spans="2:8" x14ac:dyDescent="0.25">
      <c r="B341" s="6">
        <v>42825</v>
      </c>
      <c r="C341" s="78">
        <v>0.50069444444444444</v>
      </c>
      <c r="D341" s="23">
        <f t="shared" si="26"/>
        <v>12.016666666666666</v>
      </c>
      <c r="E341" s="23">
        <f t="shared" si="27"/>
        <v>0.2333333333333325</v>
      </c>
      <c r="F341" s="23">
        <f t="shared" si="28"/>
        <v>13.99999999999995</v>
      </c>
      <c r="G341" s="15" t="s">
        <v>6</v>
      </c>
      <c r="H341" s="12" t="s">
        <v>8</v>
      </c>
    </row>
    <row r="342" spans="2:8" x14ac:dyDescent="0.25">
      <c r="B342" s="6">
        <v>42825</v>
      </c>
      <c r="C342" s="78">
        <v>0.51180555555555551</v>
      </c>
      <c r="D342" s="23">
        <f t="shared" si="26"/>
        <v>12.283333333333331</v>
      </c>
      <c r="E342" s="23">
        <f t="shared" si="27"/>
        <v>0.26666666666666572</v>
      </c>
      <c r="F342" s="23">
        <f t="shared" si="28"/>
        <v>15.999999999999943</v>
      </c>
      <c r="G342" s="15" t="s">
        <v>6</v>
      </c>
      <c r="H342" s="12" t="s">
        <v>9</v>
      </c>
    </row>
    <row r="343" spans="2:8" x14ac:dyDescent="0.25">
      <c r="B343" s="6">
        <v>42825</v>
      </c>
      <c r="C343" s="78">
        <v>0.52152777777777781</v>
      </c>
      <c r="D343" s="23">
        <f t="shared" si="26"/>
        <v>12.516666666666667</v>
      </c>
      <c r="E343" s="23">
        <f t="shared" si="27"/>
        <v>0.23333333333333606</v>
      </c>
      <c r="F343" s="23">
        <f t="shared" si="28"/>
        <v>14.000000000000163</v>
      </c>
      <c r="G343" s="15" t="s">
        <v>6</v>
      </c>
      <c r="H343" s="12" t="s">
        <v>9</v>
      </c>
    </row>
    <row r="344" spans="2:8" x14ac:dyDescent="0.25">
      <c r="B344" s="6">
        <v>42825</v>
      </c>
      <c r="C344" s="78">
        <v>0.53333333333333333</v>
      </c>
      <c r="D344" s="23">
        <f t="shared" si="26"/>
        <v>12.8</v>
      </c>
      <c r="E344" s="23">
        <f t="shared" si="27"/>
        <v>0.28333333333333321</v>
      </c>
      <c r="F344" s="23">
        <f t="shared" si="28"/>
        <v>16.999999999999993</v>
      </c>
      <c r="G344" s="15" t="s">
        <v>6</v>
      </c>
      <c r="H344" s="12" t="s">
        <v>9</v>
      </c>
    </row>
    <row r="345" spans="2:8" x14ac:dyDescent="0.25">
      <c r="B345" s="6">
        <v>42825</v>
      </c>
      <c r="C345" s="78">
        <v>0.53819444444444442</v>
      </c>
      <c r="D345" s="23">
        <f t="shared" si="26"/>
        <v>12.916666666666666</v>
      </c>
      <c r="E345" s="23">
        <f t="shared" si="27"/>
        <v>0.11666666666666536</v>
      </c>
      <c r="F345" s="23">
        <f t="shared" si="28"/>
        <v>6.9999999999999218</v>
      </c>
      <c r="G345" s="15" t="s">
        <v>6</v>
      </c>
      <c r="H345" s="12" t="s">
        <v>9</v>
      </c>
    </row>
    <row r="346" spans="2:8" x14ac:dyDescent="0.25">
      <c r="B346" s="6">
        <v>42825</v>
      </c>
      <c r="C346" s="78">
        <v>0.55208333333333337</v>
      </c>
      <c r="D346" s="23">
        <f t="shared" si="26"/>
        <v>13.25</v>
      </c>
      <c r="E346" s="23">
        <f t="shared" si="27"/>
        <v>0.33333333333333393</v>
      </c>
      <c r="F346" s="23">
        <f t="shared" si="28"/>
        <v>20.000000000000036</v>
      </c>
      <c r="G346" s="15" t="s">
        <v>6</v>
      </c>
      <c r="H346" s="12" t="s">
        <v>8</v>
      </c>
    </row>
    <row r="347" spans="2:8" x14ac:dyDescent="0.25">
      <c r="B347" s="6">
        <v>42825</v>
      </c>
      <c r="C347" s="78">
        <v>0.56597222222222221</v>
      </c>
      <c r="D347" s="23">
        <f t="shared" si="26"/>
        <v>13.583333333333332</v>
      </c>
      <c r="E347" s="23">
        <f t="shared" si="27"/>
        <v>0.33333333333333215</v>
      </c>
      <c r="F347" s="23">
        <f t="shared" si="28"/>
        <v>19.999999999999929</v>
      </c>
      <c r="G347" s="15" t="s">
        <v>12</v>
      </c>
      <c r="H347" s="12" t="s">
        <v>7</v>
      </c>
    </row>
    <row r="348" spans="2:8" x14ac:dyDescent="0.25">
      <c r="B348" s="6">
        <v>42825</v>
      </c>
      <c r="C348" s="78">
        <v>0.57222222222222219</v>
      </c>
      <c r="D348" s="23">
        <f t="shared" si="26"/>
        <v>13.733333333333333</v>
      </c>
      <c r="E348" s="23">
        <f t="shared" si="27"/>
        <v>0.15000000000000036</v>
      </c>
      <c r="F348" s="23">
        <f t="shared" si="28"/>
        <v>9.0000000000000213</v>
      </c>
      <c r="G348" s="15" t="s">
        <v>6</v>
      </c>
      <c r="H348" s="12" t="s">
        <v>7</v>
      </c>
    </row>
    <row r="349" spans="2:8" x14ac:dyDescent="0.25">
      <c r="B349" s="6">
        <v>42825</v>
      </c>
      <c r="C349" s="78">
        <v>0.58819444444444446</v>
      </c>
      <c r="D349" s="23">
        <f t="shared" si="26"/>
        <v>14.116666666666667</v>
      </c>
      <c r="E349" s="23">
        <f t="shared" si="27"/>
        <v>0.38333333333333464</v>
      </c>
      <c r="F349" s="23">
        <f t="shared" si="28"/>
        <v>23.000000000000078</v>
      </c>
      <c r="G349" s="15" t="s">
        <v>6</v>
      </c>
      <c r="H349" s="12" t="s">
        <v>7</v>
      </c>
    </row>
    <row r="350" spans="2:8" x14ac:dyDescent="0.25">
      <c r="B350" s="6">
        <v>42825</v>
      </c>
      <c r="C350" s="78">
        <v>0.59375</v>
      </c>
      <c r="D350" s="23">
        <f t="shared" si="26"/>
        <v>14.25</v>
      </c>
      <c r="E350" s="23">
        <f t="shared" si="27"/>
        <v>0.13333333333333286</v>
      </c>
      <c r="F350" s="23">
        <f t="shared" si="28"/>
        <v>7.9999999999999716</v>
      </c>
      <c r="G350" s="15" t="s">
        <v>6</v>
      </c>
      <c r="H350" s="12" t="s">
        <v>10</v>
      </c>
    </row>
    <row r="351" spans="2:8" x14ac:dyDescent="0.25">
      <c r="B351" s="6">
        <v>42825</v>
      </c>
      <c r="C351" s="78">
        <v>0.59583333333333333</v>
      </c>
      <c r="D351" s="23">
        <f t="shared" si="26"/>
        <v>14.3</v>
      </c>
      <c r="E351" s="23">
        <f t="shared" si="27"/>
        <v>5.0000000000000711E-2</v>
      </c>
      <c r="F351" s="23">
        <f t="shared" si="28"/>
        <v>3.0000000000000426</v>
      </c>
      <c r="G351" s="15" t="s">
        <v>6</v>
      </c>
      <c r="H351" s="12" t="s">
        <v>7</v>
      </c>
    </row>
    <row r="352" spans="2:8" x14ac:dyDescent="0.25">
      <c r="B352" s="6">
        <v>42825</v>
      </c>
      <c r="C352" s="78">
        <v>0.60486111111111118</v>
      </c>
      <c r="D352" s="23">
        <f t="shared" si="26"/>
        <v>14.516666666666669</v>
      </c>
      <c r="E352" s="23">
        <f t="shared" si="27"/>
        <v>0.21666666666666856</v>
      </c>
      <c r="F352" s="23">
        <f t="shared" si="28"/>
        <v>13.000000000000114</v>
      </c>
      <c r="G352" s="15" t="s">
        <v>4</v>
      </c>
      <c r="H352" s="12" t="s">
        <v>13</v>
      </c>
    </row>
    <row r="353" spans="2:8" x14ac:dyDescent="0.25">
      <c r="B353" s="6">
        <v>42825</v>
      </c>
      <c r="C353" s="78">
        <v>0.60763888888888895</v>
      </c>
      <c r="D353" s="23">
        <f t="shared" si="26"/>
        <v>14.583333333333336</v>
      </c>
      <c r="E353" s="23">
        <f t="shared" si="27"/>
        <v>6.666666666666643E-2</v>
      </c>
      <c r="F353" s="23">
        <f t="shared" si="28"/>
        <v>3.9999999999999858</v>
      </c>
      <c r="G353" s="15" t="s">
        <v>6</v>
      </c>
      <c r="H353" s="12" t="s">
        <v>9</v>
      </c>
    </row>
    <row r="354" spans="2:8" x14ac:dyDescent="0.25">
      <c r="B354" s="6">
        <v>42825</v>
      </c>
      <c r="C354" s="78">
        <v>0.61041666666666672</v>
      </c>
      <c r="D354" s="23">
        <f t="shared" si="26"/>
        <v>14.650000000000002</v>
      </c>
      <c r="E354" s="23">
        <f t="shared" si="27"/>
        <v>6.666666666666643E-2</v>
      </c>
      <c r="F354" s="23">
        <f t="shared" si="28"/>
        <v>3.9999999999999858</v>
      </c>
      <c r="G354" s="15" t="s">
        <v>6</v>
      </c>
      <c r="H354" s="12" t="s">
        <v>9</v>
      </c>
    </row>
    <row r="355" spans="2:8" x14ac:dyDescent="0.25">
      <c r="B355" s="6">
        <v>42825</v>
      </c>
      <c r="C355" s="78">
        <v>0.61319444444444449</v>
      </c>
      <c r="D355" s="23">
        <f t="shared" si="26"/>
        <v>14.716666666666669</v>
      </c>
      <c r="E355" s="23">
        <f t="shared" si="27"/>
        <v>6.666666666666643E-2</v>
      </c>
      <c r="F355" s="23">
        <f t="shared" si="28"/>
        <v>3.9999999999999858</v>
      </c>
      <c r="G355" s="15" t="s">
        <v>6</v>
      </c>
      <c r="H355" s="12" t="s">
        <v>10</v>
      </c>
    </row>
    <row r="356" spans="2:8" x14ac:dyDescent="0.25">
      <c r="B356" s="6">
        <v>42825</v>
      </c>
      <c r="C356" s="78">
        <v>0.62847222222222221</v>
      </c>
      <c r="D356" s="23">
        <f t="shared" si="26"/>
        <v>15.083333333333332</v>
      </c>
      <c r="E356" s="23">
        <f t="shared" si="27"/>
        <v>0.36666666666666359</v>
      </c>
      <c r="F356" s="23">
        <f t="shared" si="28"/>
        <v>21.999999999999815</v>
      </c>
      <c r="G356" s="15" t="s">
        <v>4</v>
      </c>
      <c r="H356" s="12" t="s">
        <v>10</v>
      </c>
    </row>
    <row r="357" spans="2:8" x14ac:dyDescent="0.25">
      <c r="B357" s="6">
        <v>42825</v>
      </c>
      <c r="C357" s="78">
        <v>0.63055555555555554</v>
      </c>
      <c r="D357" s="23">
        <f t="shared" si="26"/>
        <v>15.133333333333333</v>
      </c>
      <c r="E357" s="23">
        <f t="shared" si="27"/>
        <v>5.0000000000000711E-2</v>
      </c>
      <c r="F357" s="23">
        <f t="shared" si="28"/>
        <v>3.0000000000000426</v>
      </c>
      <c r="G357" s="15" t="s">
        <v>4</v>
      </c>
      <c r="H357" s="12" t="s">
        <v>9</v>
      </c>
    </row>
    <row r="358" spans="2:8" x14ac:dyDescent="0.25">
      <c r="B358" s="6">
        <v>42825</v>
      </c>
      <c r="C358" s="78">
        <v>0.63888888888888895</v>
      </c>
      <c r="D358" s="23">
        <f t="shared" si="26"/>
        <v>15.333333333333336</v>
      </c>
      <c r="E358" s="23">
        <f t="shared" si="27"/>
        <v>0.20000000000000284</v>
      </c>
      <c r="F358" s="23">
        <f t="shared" si="28"/>
        <v>12.000000000000171</v>
      </c>
      <c r="G358" s="15" t="s">
        <v>6</v>
      </c>
      <c r="H358" s="12" t="s">
        <v>9</v>
      </c>
    </row>
    <row r="359" spans="2:8" x14ac:dyDescent="0.25">
      <c r="B359" s="6">
        <v>42825</v>
      </c>
      <c r="C359" s="78">
        <v>0.63958333333333328</v>
      </c>
      <c r="D359" s="23">
        <f t="shared" si="26"/>
        <v>15.349999999999998</v>
      </c>
      <c r="E359" s="23">
        <f t="shared" si="27"/>
        <v>1.6666666666662167E-2</v>
      </c>
      <c r="F359" s="23">
        <f t="shared" si="28"/>
        <v>0.99999999999972999</v>
      </c>
      <c r="G359" s="15" t="s">
        <v>6</v>
      </c>
      <c r="H359" s="12" t="s">
        <v>9</v>
      </c>
    </row>
    <row r="360" spans="2:8" x14ac:dyDescent="0.25">
      <c r="B360" s="6">
        <v>42825</v>
      </c>
      <c r="C360" s="78">
        <v>0.66597222222222219</v>
      </c>
      <c r="D360" s="23">
        <f t="shared" si="26"/>
        <v>15.983333333333333</v>
      </c>
      <c r="E360" s="23">
        <f t="shared" si="27"/>
        <v>0.63333333333333464</v>
      </c>
      <c r="F360" s="23">
        <f t="shared" si="28"/>
        <v>38.000000000000078</v>
      </c>
      <c r="G360" s="15" t="s">
        <v>6</v>
      </c>
      <c r="H360" s="12" t="s">
        <v>9</v>
      </c>
    </row>
    <row r="361" spans="2:8" x14ac:dyDescent="0.25">
      <c r="B361" s="6">
        <v>42825</v>
      </c>
      <c r="C361" s="78">
        <v>0.66736111111111107</v>
      </c>
      <c r="D361" s="23">
        <f t="shared" si="26"/>
        <v>16.016666666666666</v>
      </c>
      <c r="E361" s="23">
        <f t="shared" si="27"/>
        <v>3.3333333333333215E-2</v>
      </c>
      <c r="F361" s="23">
        <f t="shared" si="28"/>
        <v>1.9999999999999929</v>
      </c>
      <c r="G361" s="15" t="s">
        <v>6</v>
      </c>
      <c r="H361" s="12" t="s">
        <v>9</v>
      </c>
    </row>
    <row r="362" spans="2:8" x14ac:dyDescent="0.25">
      <c r="B362" s="6">
        <v>42825</v>
      </c>
      <c r="C362" s="78">
        <v>0.68541666666666667</v>
      </c>
      <c r="D362" s="23">
        <f t="shared" si="26"/>
        <v>16.45</v>
      </c>
      <c r="E362" s="23">
        <f t="shared" si="27"/>
        <v>0.43333333333333357</v>
      </c>
      <c r="F362" s="23">
        <f t="shared" si="28"/>
        <v>26.000000000000014</v>
      </c>
      <c r="G362" s="15" t="s">
        <v>6</v>
      </c>
      <c r="H362" s="12" t="s">
        <v>9</v>
      </c>
    </row>
    <row r="363" spans="2:8" x14ac:dyDescent="0.25">
      <c r="B363" s="6">
        <v>42825</v>
      </c>
      <c r="C363" s="78">
        <v>0.70347222222222217</v>
      </c>
      <c r="D363" s="23">
        <f t="shared" si="26"/>
        <v>16.883333333333333</v>
      </c>
      <c r="E363" s="23">
        <f t="shared" si="27"/>
        <v>0.43333333333333357</v>
      </c>
      <c r="F363" s="23">
        <f t="shared" si="28"/>
        <v>26.000000000000014</v>
      </c>
      <c r="G363" s="15" t="s">
        <v>6</v>
      </c>
      <c r="H363" s="12" t="s">
        <v>9</v>
      </c>
    </row>
    <row r="364" spans="2:8" x14ac:dyDescent="0.25">
      <c r="B364" s="6">
        <v>42825</v>
      </c>
      <c r="C364" s="78">
        <v>0.7055555555555556</v>
      </c>
      <c r="D364" s="23">
        <f t="shared" si="26"/>
        <v>16.933333333333334</v>
      </c>
      <c r="E364" s="23">
        <f t="shared" si="27"/>
        <v>5.0000000000000711E-2</v>
      </c>
      <c r="F364" s="23">
        <f t="shared" si="28"/>
        <v>3.0000000000000426</v>
      </c>
      <c r="G364" s="15" t="s">
        <v>6</v>
      </c>
      <c r="H364" s="12" t="s">
        <v>8</v>
      </c>
    </row>
    <row r="365" spans="2:8" x14ac:dyDescent="0.25">
      <c r="B365" s="6">
        <v>42825</v>
      </c>
      <c r="C365" s="78">
        <v>0.70763888888888893</v>
      </c>
      <c r="D365" s="23">
        <f t="shared" si="26"/>
        <v>16.983333333333334</v>
      </c>
      <c r="E365" s="23">
        <f t="shared" si="27"/>
        <v>5.0000000000000711E-2</v>
      </c>
      <c r="F365" s="23">
        <f t="shared" si="28"/>
        <v>3.0000000000000426</v>
      </c>
      <c r="G365" s="15" t="s">
        <v>4</v>
      </c>
      <c r="H365" s="12" t="s">
        <v>7</v>
      </c>
    </row>
    <row r="366" spans="2:8" x14ac:dyDescent="0.25">
      <c r="B366" s="6">
        <v>42825</v>
      </c>
      <c r="C366" s="78">
        <v>0.71111111111111114</v>
      </c>
      <c r="D366" s="23">
        <f t="shared" si="26"/>
        <v>17.066666666666666</v>
      </c>
      <c r="E366" s="23">
        <f t="shared" si="27"/>
        <v>8.3333333333332149E-2</v>
      </c>
      <c r="F366" s="23">
        <f t="shared" si="28"/>
        <v>4.9999999999999289</v>
      </c>
      <c r="G366" s="15" t="s">
        <v>4</v>
      </c>
      <c r="H366" s="12" t="s">
        <v>7</v>
      </c>
    </row>
    <row r="367" spans="2:8" x14ac:dyDescent="0.25">
      <c r="B367" s="6">
        <v>42825</v>
      </c>
      <c r="C367" s="78">
        <v>0.71666666666666667</v>
      </c>
      <c r="D367" s="23">
        <f t="shared" si="26"/>
        <v>17.2</v>
      </c>
      <c r="E367" s="23">
        <f t="shared" si="27"/>
        <v>0.13333333333333286</v>
      </c>
      <c r="F367" s="23">
        <f t="shared" si="28"/>
        <v>7.9999999999999716</v>
      </c>
      <c r="G367" s="15" t="s">
        <v>6</v>
      </c>
      <c r="H367" s="12" t="s">
        <v>9</v>
      </c>
    </row>
    <row r="368" spans="2:8" x14ac:dyDescent="0.25">
      <c r="B368" s="6">
        <v>42825</v>
      </c>
      <c r="C368" s="78">
        <v>0.73472222222222217</v>
      </c>
      <c r="D368" s="23">
        <f t="shared" si="26"/>
        <v>17.633333333333333</v>
      </c>
      <c r="E368" s="23">
        <f t="shared" si="27"/>
        <v>0.43333333333333357</v>
      </c>
      <c r="F368" s="23">
        <f t="shared" si="28"/>
        <v>26.000000000000014</v>
      </c>
      <c r="G368" s="15" t="s">
        <v>4</v>
      </c>
      <c r="H368" s="12" t="s">
        <v>9</v>
      </c>
    </row>
    <row r="369" spans="2:8" x14ac:dyDescent="0.25">
      <c r="B369" s="6">
        <v>42825</v>
      </c>
      <c r="C369" s="78">
        <v>0.78055555555555556</v>
      </c>
      <c r="D369" s="23">
        <f t="shared" si="26"/>
        <v>18.733333333333334</v>
      </c>
      <c r="E369" s="23">
        <f t="shared" si="27"/>
        <v>1.1000000000000014</v>
      </c>
      <c r="F369" s="23">
        <f t="shared" si="28"/>
        <v>66.000000000000085</v>
      </c>
      <c r="G369" s="15" t="s">
        <v>6</v>
      </c>
      <c r="H369" s="12" t="s">
        <v>9</v>
      </c>
    </row>
    <row r="370" spans="2:8" x14ac:dyDescent="0.25">
      <c r="B370" s="6">
        <v>42825</v>
      </c>
      <c r="C370" s="78">
        <v>0.79513888888888884</v>
      </c>
      <c r="D370" s="23">
        <f t="shared" si="26"/>
        <v>19.083333333333332</v>
      </c>
      <c r="E370" s="23">
        <f t="shared" si="27"/>
        <v>0.34999999999999787</v>
      </c>
      <c r="F370" s="23">
        <f t="shared" si="28"/>
        <v>20.999999999999872</v>
      </c>
      <c r="G370" s="15" t="s">
        <v>6</v>
      </c>
      <c r="H370" s="12" t="s">
        <v>9</v>
      </c>
    </row>
    <row r="371" spans="2:8" x14ac:dyDescent="0.25">
      <c r="B371" s="6">
        <v>42825</v>
      </c>
      <c r="C371" s="78">
        <v>0.79513888888888884</v>
      </c>
      <c r="D371" s="23">
        <f t="shared" si="26"/>
        <v>19.083333333333332</v>
      </c>
      <c r="E371" s="23">
        <f t="shared" si="27"/>
        <v>0</v>
      </c>
      <c r="F371" s="23">
        <f t="shared" si="28"/>
        <v>0</v>
      </c>
      <c r="G371" s="15" t="s">
        <v>6</v>
      </c>
      <c r="H371" s="12" t="s">
        <v>9</v>
      </c>
    </row>
    <row r="372" spans="2:8" x14ac:dyDescent="0.25">
      <c r="B372" s="6">
        <v>42825</v>
      </c>
      <c r="C372" s="78">
        <v>0.80069444444444438</v>
      </c>
      <c r="D372" s="23">
        <f t="shared" si="26"/>
        <v>19.216666666666665</v>
      </c>
      <c r="E372" s="23">
        <f t="shared" si="27"/>
        <v>0.13333333333333286</v>
      </c>
      <c r="F372" s="23">
        <f t="shared" si="28"/>
        <v>7.9999999999999716</v>
      </c>
      <c r="G372" s="15" t="s">
        <v>6</v>
      </c>
      <c r="H372" s="12" t="s">
        <v>7</v>
      </c>
    </row>
    <row r="373" spans="2:8" x14ac:dyDescent="0.25">
      <c r="B373" s="6">
        <v>42825</v>
      </c>
      <c r="C373" s="78">
        <v>0.80069444444444438</v>
      </c>
      <c r="D373" s="23">
        <f t="shared" si="26"/>
        <v>19.216666666666665</v>
      </c>
      <c r="E373" s="23">
        <f t="shared" si="27"/>
        <v>0</v>
      </c>
      <c r="F373" s="23">
        <f t="shared" si="28"/>
        <v>0</v>
      </c>
      <c r="G373" s="15" t="s">
        <v>4</v>
      </c>
      <c r="H373" s="12" t="s">
        <v>13</v>
      </c>
    </row>
    <row r="374" spans="2:8" x14ac:dyDescent="0.25">
      <c r="B374" s="6">
        <v>42825</v>
      </c>
      <c r="C374" s="78">
        <v>0.80208333333333337</v>
      </c>
      <c r="D374" s="23">
        <f t="shared" si="26"/>
        <v>19.25</v>
      </c>
      <c r="E374" s="23">
        <f t="shared" si="27"/>
        <v>3.3333333333334991E-2</v>
      </c>
      <c r="F374" s="23">
        <f t="shared" si="28"/>
        <v>2.0000000000000995</v>
      </c>
      <c r="G374" s="15" t="s">
        <v>4</v>
      </c>
      <c r="H374" s="12" t="s">
        <v>13</v>
      </c>
    </row>
    <row r="375" spans="2:8" x14ac:dyDescent="0.25">
      <c r="B375" s="6">
        <v>42825</v>
      </c>
      <c r="C375" s="78">
        <v>0.81944444444444453</v>
      </c>
      <c r="D375" s="23">
        <f t="shared" si="26"/>
        <v>19.666666666666668</v>
      </c>
      <c r="E375" s="23">
        <f t="shared" si="27"/>
        <v>0.41666666666666785</v>
      </c>
      <c r="F375" s="23">
        <f t="shared" si="28"/>
        <v>25.000000000000071</v>
      </c>
      <c r="G375" s="15" t="s">
        <v>4</v>
      </c>
      <c r="H375" s="12" t="s">
        <v>13</v>
      </c>
    </row>
    <row r="376" spans="2:8" x14ac:dyDescent="0.25">
      <c r="B376" s="6">
        <v>42825</v>
      </c>
      <c r="C376" s="78">
        <v>0.82500000000000007</v>
      </c>
      <c r="D376" s="23">
        <f t="shared" si="26"/>
        <v>19.8</v>
      </c>
      <c r="E376" s="23">
        <f t="shared" si="27"/>
        <v>0.13333333333333286</v>
      </c>
      <c r="F376" s="23">
        <f t="shared" si="28"/>
        <v>7.9999999999999716</v>
      </c>
      <c r="G376" s="15" t="s">
        <v>4</v>
      </c>
      <c r="H376" s="12" t="s">
        <v>13</v>
      </c>
    </row>
    <row r="377" spans="2:8" x14ac:dyDescent="0.25">
      <c r="B377" s="6">
        <v>42825</v>
      </c>
      <c r="C377" s="78">
        <v>0.82638888888888884</v>
      </c>
      <c r="D377" s="23">
        <f t="shared" si="26"/>
        <v>19.833333333333332</v>
      </c>
      <c r="E377" s="23">
        <f t="shared" si="27"/>
        <v>3.3333333333331439E-2</v>
      </c>
      <c r="F377" s="23">
        <f t="shared" si="28"/>
        <v>1.9999999999998863</v>
      </c>
      <c r="G377" s="15" t="s">
        <v>4</v>
      </c>
      <c r="H377" s="12" t="s">
        <v>13</v>
      </c>
    </row>
    <row r="378" spans="2:8" x14ac:dyDescent="0.25">
      <c r="B378" s="6">
        <v>42825</v>
      </c>
      <c r="C378" s="78">
        <v>0.87152777777777779</v>
      </c>
      <c r="D378" s="23">
        <f t="shared" si="26"/>
        <v>20.916666666666668</v>
      </c>
      <c r="E378" s="23">
        <f t="shared" si="27"/>
        <v>1.0833333333333357</v>
      </c>
      <c r="F378" s="23">
        <f t="shared" si="28"/>
        <v>65.000000000000142</v>
      </c>
      <c r="G378" s="15" t="s">
        <v>4</v>
      </c>
      <c r="H378" s="12" t="s">
        <v>13</v>
      </c>
    </row>
    <row r="379" spans="2:8" x14ac:dyDescent="0.25">
      <c r="B379" s="6">
        <v>42825</v>
      </c>
      <c r="C379" s="78">
        <v>0.87361111111111101</v>
      </c>
      <c r="D379" s="23">
        <f t="shared" si="26"/>
        <v>20.966666666666665</v>
      </c>
      <c r="E379" s="23">
        <f t="shared" si="27"/>
        <v>4.9999999999997158E-2</v>
      </c>
      <c r="F379" s="23">
        <f t="shared" si="28"/>
        <v>2.9999999999998295</v>
      </c>
      <c r="G379" s="15" t="s">
        <v>4</v>
      </c>
      <c r="H379" s="12" t="s">
        <v>13</v>
      </c>
    </row>
    <row r="380" spans="2:8" x14ac:dyDescent="0.25">
      <c r="B380" s="6">
        <v>42825</v>
      </c>
      <c r="C380" s="78">
        <v>0.99930555555555556</v>
      </c>
      <c r="D380" s="23">
        <f t="shared" si="26"/>
        <v>23.983333333333334</v>
      </c>
      <c r="E380" s="23">
        <f t="shared" si="27"/>
        <v>3.0166666666666693</v>
      </c>
      <c r="F380" s="23">
        <f t="shared" si="28"/>
        <v>181.00000000000017</v>
      </c>
      <c r="G380" s="15" t="s">
        <v>4</v>
      </c>
      <c r="H380" s="12" t="s">
        <v>13</v>
      </c>
    </row>
    <row r="381" spans="2:8" x14ac:dyDescent="0.25">
      <c r="B381" s="7">
        <v>42828</v>
      </c>
      <c r="C381" s="79">
        <v>0.31527777777777777</v>
      </c>
      <c r="D381" s="23">
        <f t="shared" si="26"/>
        <v>7.5666666666666664</v>
      </c>
      <c r="E381" s="23">
        <v>7.59</v>
      </c>
      <c r="F381" s="23">
        <f t="shared" si="28"/>
        <v>455.4</v>
      </c>
      <c r="G381" s="16" t="s">
        <v>6</v>
      </c>
      <c r="H381" s="13" t="s">
        <v>9</v>
      </c>
    </row>
    <row r="382" spans="2:8" x14ac:dyDescent="0.25">
      <c r="B382" s="7">
        <v>42828</v>
      </c>
      <c r="C382" s="79">
        <v>0.31666666666666665</v>
      </c>
      <c r="D382" s="23">
        <f t="shared" si="26"/>
        <v>7.6</v>
      </c>
      <c r="E382" s="23">
        <f t="shared" si="27"/>
        <v>3.3333333333333215E-2</v>
      </c>
      <c r="F382" s="23">
        <f t="shared" si="28"/>
        <v>1.9999999999999929</v>
      </c>
      <c r="G382" s="16" t="s">
        <v>6</v>
      </c>
      <c r="H382" s="13" t="s">
        <v>9</v>
      </c>
    </row>
    <row r="383" spans="2:8" x14ac:dyDescent="0.25">
      <c r="B383" s="7">
        <v>42828</v>
      </c>
      <c r="C383" s="79">
        <v>0.33611111111111108</v>
      </c>
      <c r="D383" s="23">
        <f t="shared" si="26"/>
        <v>8.0666666666666664</v>
      </c>
      <c r="E383" s="23">
        <f t="shared" si="27"/>
        <v>0.46666666666666679</v>
      </c>
      <c r="F383" s="23">
        <f t="shared" si="28"/>
        <v>28.000000000000007</v>
      </c>
      <c r="G383" s="16" t="s">
        <v>6</v>
      </c>
      <c r="H383" s="13" t="s">
        <v>9</v>
      </c>
    </row>
    <row r="384" spans="2:8" x14ac:dyDescent="0.25">
      <c r="B384" s="7">
        <v>42828</v>
      </c>
      <c r="C384" s="79">
        <v>0.33680555555555558</v>
      </c>
      <c r="D384" s="23">
        <f t="shared" si="26"/>
        <v>8.0833333333333339</v>
      </c>
      <c r="E384" s="23">
        <f t="shared" si="27"/>
        <v>1.6666666666667496E-2</v>
      </c>
      <c r="F384" s="23">
        <f t="shared" si="28"/>
        <v>1.0000000000000497</v>
      </c>
      <c r="G384" s="16" t="s">
        <v>6</v>
      </c>
      <c r="H384" s="13" t="s">
        <v>9</v>
      </c>
    </row>
    <row r="385" spans="2:8" x14ac:dyDescent="0.25">
      <c r="B385" s="7">
        <v>42828</v>
      </c>
      <c r="C385" s="79">
        <v>0.33958333333333335</v>
      </c>
      <c r="D385" s="23">
        <f t="shared" si="26"/>
        <v>8.15</v>
      </c>
      <c r="E385" s="23">
        <f t="shared" si="27"/>
        <v>6.666666666666643E-2</v>
      </c>
      <c r="F385" s="23">
        <f t="shared" si="28"/>
        <v>3.9999999999999858</v>
      </c>
      <c r="G385" s="16" t="s">
        <v>6</v>
      </c>
      <c r="H385" s="13" t="s">
        <v>9</v>
      </c>
    </row>
    <row r="386" spans="2:8" x14ac:dyDescent="0.25">
      <c r="B386" s="7">
        <v>42828</v>
      </c>
      <c r="C386" s="79">
        <v>0.34791666666666665</v>
      </c>
      <c r="D386" s="23">
        <f t="shared" si="26"/>
        <v>8.35</v>
      </c>
      <c r="E386" s="23">
        <f t="shared" si="27"/>
        <v>0.19999999999999929</v>
      </c>
      <c r="F386" s="23">
        <f t="shared" si="28"/>
        <v>11.999999999999957</v>
      </c>
      <c r="G386" s="16" t="s">
        <v>6</v>
      </c>
      <c r="H386" s="13" t="s">
        <v>10</v>
      </c>
    </row>
    <row r="387" spans="2:8" x14ac:dyDescent="0.25">
      <c r="B387" s="7">
        <v>42828</v>
      </c>
      <c r="C387" s="79">
        <v>0.34930555555555554</v>
      </c>
      <c r="D387" s="23">
        <f t="shared" si="26"/>
        <v>8.3833333333333329</v>
      </c>
      <c r="E387" s="23">
        <f t="shared" si="27"/>
        <v>3.3333333333333215E-2</v>
      </c>
      <c r="F387" s="23">
        <f t="shared" si="28"/>
        <v>1.9999999999999929</v>
      </c>
      <c r="G387" s="16" t="s">
        <v>4</v>
      </c>
      <c r="H387" s="13" t="s">
        <v>7</v>
      </c>
    </row>
    <row r="388" spans="2:8" x14ac:dyDescent="0.25">
      <c r="B388" s="7">
        <v>42828</v>
      </c>
      <c r="C388" s="79">
        <v>0.35625000000000001</v>
      </c>
      <c r="D388" s="23">
        <f t="shared" ref="D388:D451" si="29">C388*24</f>
        <v>8.5500000000000007</v>
      </c>
      <c r="E388" s="23">
        <f t="shared" si="27"/>
        <v>0.16666666666666785</v>
      </c>
      <c r="F388" s="23">
        <f t="shared" si="28"/>
        <v>10.000000000000071</v>
      </c>
      <c r="G388" s="16" t="s">
        <v>6</v>
      </c>
      <c r="H388" s="13" t="s">
        <v>10</v>
      </c>
    </row>
    <row r="389" spans="2:8" x14ac:dyDescent="0.25">
      <c r="B389" s="7">
        <v>42828</v>
      </c>
      <c r="C389" s="79">
        <v>0.36041666666666666</v>
      </c>
      <c r="D389" s="23">
        <f t="shared" si="29"/>
        <v>8.65</v>
      </c>
      <c r="E389" s="23">
        <f t="shared" si="27"/>
        <v>9.9999999999999645E-2</v>
      </c>
      <c r="F389" s="23">
        <f t="shared" si="28"/>
        <v>5.9999999999999787</v>
      </c>
      <c r="G389" s="16" t="s">
        <v>6</v>
      </c>
      <c r="H389" s="13" t="s">
        <v>10</v>
      </c>
    </row>
    <row r="390" spans="2:8" x14ac:dyDescent="0.25">
      <c r="B390" s="7">
        <v>42828</v>
      </c>
      <c r="C390" s="79">
        <v>0.36180555555555555</v>
      </c>
      <c r="D390" s="23">
        <f t="shared" si="29"/>
        <v>8.6833333333333336</v>
      </c>
      <c r="E390" s="23">
        <f t="shared" ref="E390:E453" si="30">ABS(D390-D389)</f>
        <v>3.3333333333333215E-2</v>
      </c>
      <c r="F390" s="23">
        <f t="shared" ref="F390:F453" si="31">E390*60</f>
        <v>1.9999999999999929</v>
      </c>
      <c r="G390" s="16" t="s">
        <v>6</v>
      </c>
      <c r="H390" s="13" t="s">
        <v>9</v>
      </c>
    </row>
    <row r="391" spans="2:8" x14ac:dyDescent="0.25">
      <c r="B391" s="7">
        <v>42828</v>
      </c>
      <c r="C391" s="79">
        <v>0.36736111111111108</v>
      </c>
      <c r="D391" s="23">
        <f t="shared" si="29"/>
        <v>8.8166666666666664</v>
      </c>
      <c r="E391" s="23">
        <f t="shared" si="30"/>
        <v>0.13333333333333286</v>
      </c>
      <c r="F391" s="23">
        <f t="shared" si="31"/>
        <v>7.9999999999999716</v>
      </c>
      <c r="G391" s="16" t="s">
        <v>6</v>
      </c>
      <c r="H391" s="13" t="s">
        <v>10</v>
      </c>
    </row>
    <row r="392" spans="2:8" x14ac:dyDescent="0.25">
      <c r="B392" s="7">
        <v>42828</v>
      </c>
      <c r="C392" s="79">
        <v>0.36874999999999997</v>
      </c>
      <c r="D392" s="23">
        <f t="shared" si="29"/>
        <v>8.85</v>
      </c>
      <c r="E392" s="23">
        <f t="shared" si="30"/>
        <v>3.3333333333333215E-2</v>
      </c>
      <c r="F392" s="23">
        <f t="shared" si="31"/>
        <v>1.9999999999999929</v>
      </c>
      <c r="G392" s="16" t="s">
        <v>6</v>
      </c>
      <c r="H392" s="13" t="s">
        <v>9</v>
      </c>
    </row>
    <row r="393" spans="2:8" x14ac:dyDescent="0.25">
      <c r="B393" s="7">
        <v>42828</v>
      </c>
      <c r="C393" s="79">
        <v>0.36874999999999997</v>
      </c>
      <c r="D393" s="23">
        <f t="shared" si="29"/>
        <v>8.85</v>
      </c>
      <c r="E393" s="23">
        <f t="shared" si="30"/>
        <v>0</v>
      </c>
      <c r="F393" s="23">
        <f t="shared" si="31"/>
        <v>0</v>
      </c>
      <c r="G393" s="16" t="s">
        <v>6</v>
      </c>
      <c r="H393" s="13" t="s">
        <v>10</v>
      </c>
    </row>
    <row r="394" spans="2:8" x14ac:dyDescent="0.25">
      <c r="B394" s="7">
        <v>42828</v>
      </c>
      <c r="C394" s="79">
        <v>0.37083333333333335</v>
      </c>
      <c r="D394" s="23">
        <f t="shared" si="29"/>
        <v>8.9</v>
      </c>
      <c r="E394" s="23">
        <f t="shared" si="30"/>
        <v>5.0000000000000711E-2</v>
      </c>
      <c r="F394" s="23">
        <f t="shared" si="31"/>
        <v>3.0000000000000426</v>
      </c>
      <c r="G394" s="16" t="s">
        <v>12</v>
      </c>
      <c r="H394" s="13" t="s">
        <v>9</v>
      </c>
    </row>
    <row r="395" spans="2:8" x14ac:dyDescent="0.25">
      <c r="B395" s="7">
        <v>42828</v>
      </c>
      <c r="C395" s="79">
        <v>0.37291666666666662</v>
      </c>
      <c r="D395" s="23">
        <f t="shared" si="29"/>
        <v>8.9499999999999993</v>
      </c>
      <c r="E395" s="23">
        <f t="shared" si="30"/>
        <v>4.9999999999998934E-2</v>
      </c>
      <c r="F395" s="23">
        <f t="shared" si="31"/>
        <v>2.9999999999999361</v>
      </c>
      <c r="G395" s="16" t="s">
        <v>6</v>
      </c>
      <c r="H395" s="13" t="s">
        <v>9</v>
      </c>
    </row>
    <row r="396" spans="2:8" x14ac:dyDescent="0.25">
      <c r="B396" s="7">
        <v>42828</v>
      </c>
      <c r="C396" s="79">
        <v>0.3743055555555555</v>
      </c>
      <c r="D396" s="23">
        <f t="shared" si="29"/>
        <v>8.9833333333333325</v>
      </c>
      <c r="E396" s="23">
        <f t="shared" si="30"/>
        <v>3.3333333333333215E-2</v>
      </c>
      <c r="F396" s="23">
        <f t="shared" si="31"/>
        <v>1.9999999999999929</v>
      </c>
      <c r="G396" s="16" t="s">
        <v>6</v>
      </c>
      <c r="H396" s="13" t="s">
        <v>10</v>
      </c>
    </row>
    <row r="397" spans="2:8" x14ac:dyDescent="0.25">
      <c r="B397" s="7">
        <v>42828</v>
      </c>
      <c r="C397" s="79">
        <v>0.37638888888888888</v>
      </c>
      <c r="D397" s="23">
        <f t="shared" si="29"/>
        <v>9.0333333333333332</v>
      </c>
      <c r="E397" s="23">
        <f t="shared" si="30"/>
        <v>5.0000000000000711E-2</v>
      </c>
      <c r="F397" s="23">
        <f t="shared" si="31"/>
        <v>3.0000000000000426</v>
      </c>
      <c r="G397" s="16" t="s">
        <v>6</v>
      </c>
      <c r="H397" s="13" t="s">
        <v>7</v>
      </c>
    </row>
    <row r="398" spans="2:8" x14ac:dyDescent="0.25">
      <c r="B398" s="7">
        <v>42828</v>
      </c>
      <c r="C398" s="79">
        <v>0.37777777777777777</v>
      </c>
      <c r="D398" s="23">
        <f t="shared" si="29"/>
        <v>9.0666666666666664</v>
      </c>
      <c r="E398" s="23">
        <f t="shared" si="30"/>
        <v>3.3333333333333215E-2</v>
      </c>
      <c r="F398" s="23">
        <f t="shared" si="31"/>
        <v>1.9999999999999929</v>
      </c>
      <c r="G398" s="16" t="s">
        <v>6</v>
      </c>
      <c r="H398" s="13" t="s">
        <v>10</v>
      </c>
    </row>
    <row r="399" spans="2:8" x14ac:dyDescent="0.25">
      <c r="B399" s="7">
        <v>42828</v>
      </c>
      <c r="C399" s="79">
        <v>0.38541666666666669</v>
      </c>
      <c r="D399" s="23">
        <f t="shared" si="29"/>
        <v>9.25</v>
      </c>
      <c r="E399" s="23">
        <f t="shared" si="30"/>
        <v>0.18333333333333357</v>
      </c>
      <c r="F399" s="23">
        <f t="shared" si="31"/>
        <v>11.000000000000014</v>
      </c>
      <c r="G399" s="16" t="s">
        <v>6</v>
      </c>
      <c r="H399" s="13" t="s">
        <v>10</v>
      </c>
    </row>
    <row r="400" spans="2:8" x14ac:dyDescent="0.25">
      <c r="B400" s="7">
        <v>42828</v>
      </c>
      <c r="C400" s="79">
        <v>0.38611111111111113</v>
      </c>
      <c r="D400" s="23">
        <f t="shared" si="29"/>
        <v>9.2666666666666675</v>
      </c>
      <c r="E400" s="23">
        <f t="shared" si="30"/>
        <v>1.6666666666667496E-2</v>
      </c>
      <c r="F400" s="23">
        <f t="shared" si="31"/>
        <v>1.0000000000000497</v>
      </c>
      <c r="G400" s="16" t="s">
        <v>6</v>
      </c>
      <c r="H400" s="13" t="s">
        <v>10</v>
      </c>
    </row>
    <row r="401" spans="2:8" x14ac:dyDescent="0.25">
      <c r="B401" s="7">
        <v>42828</v>
      </c>
      <c r="C401" s="79">
        <v>0.38750000000000001</v>
      </c>
      <c r="D401" s="23">
        <f t="shared" si="29"/>
        <v>9.3000000000000007</v>
      </c>
      <c r="E401" s="23">
        <f t="shared" si="30"/>
        <v>3.3333333333333215E-2</v>
      </c>
      <c r="F401" s="23">
        <f t="shared" si="31"/>
        <v>1.9999999999999929</v>
      </c>
      <c r="G401" s="16" t="s">
        <v>6</v>
      </c>
      <c r="H401" s="13" t="s">
        <v>10</v>
      </c>
    </row>
    <row r="402" spans="2:8" x14ac:dyDescent="0.25">
      <c r="B402" s="7">
        <v>42828</v>
      </c>
      <c r="C402" s="79">
        <v>0.3888888888888889</v>
      </c>
      <c r="D402" s="23">
        <f t="shared" si="29"/>
        <v>9.3333333333333339</v>
      </c>
      <c r="E402" s="23">
        <f t="shared" si="30"/>
        <v>3.3333333333333215E-2</v>
      </c>
      <c r="F402" s="23">
        <f t="shared" si="31"/>
        <v>1.9999999999999929</v>
      </c>
      <c r="G402" s="16" t="s">
        <v>6</v>
      </c>
      <c r="H402" s="13" t="s">
        <v>10</v>
      </c>
    </row>
    <row r="403" spans="2:8" x14ac:dyDescent="0.25">
      <c r="B403" s="7">
        <v>42828</v>
      </c>
      <c r="C403" s="79">
        <v>0.39027777777777778</v>
      </c>
      <c r="D403" s="23">
        <f t="shared" si="29"/>
        <v>9.3666666666666671</v>
      </c>
      <c r="E403" s="23">
        <f t="shared" si="30"/>
        <v>3.3333333333333215E-2</v>
      </c>
      <c r="F403" s="23">
        <f t="shared" si="31"/>
        <v>1.9999999999999929</v>
      </c>
      <c r="G403" s="16" t="s">
        <v>6</v>
      </c>
      <c r="H403" s="13" t="s">
        <v>9</v>
      </c>
    </row>
    <row r="404" spans="2:8" x14ac:dyDescent="0.25">
      <c r="B404" s="7">
        <v>42828</v>
      </c>
      <c r="C404" s="79">
        <v>0.39027777777777778</v>
      </c>
      <c r="D404" s="23">
        <f t="shared" si="29"/>
        <v>9.3666666666666671</v>
      </c>
      <c r="E404" s="23">
        <f t="shared" si="30"/>
        <v>0</v>
      </c>
      <c r="F404" s="23">
        <f t="shared" si="31"/>
        <v>0</v>
      </c>
      <c r="G404" s="16" t="s">
        <v>6</v>
      </c>
      <c r="H404" s="13" t="s">
        <v>10</v>
      </c>
    </row>
    <row r="405" spans="2:8" x14ac:dyDescent="0.25">
      <c r="B405" s="7">
        <v>42828</v>
      </c>
      <c r="C405" s="79">
        <v>0.39374999999999999</v>
      </c>
      <c r="D405" s="23">
        <f t="shared" si="29"/>
        <v>9.4499999999999993</v>
      </c>
      <c r="E405" s="23">
        <f t="shared" si="30"/>
        <v>8.3333333333332149E-2</v>
      </c>
      <c r="F405" s="23">
        <f t="shared" si="31"/>
        <v>4.9999999999999289</v>
      </c>
      <c r="G405" s="16" t="s">
        <v>4</v>
      </c>
      <c r="H405" s="13" t="s">
        <v>9</v>
      </c>
    </row>
    <row r="406" spans="2:8" x14ac:dyDescent="0.25">
      <c r="B406" s="7">
        <v>42828</v>
      </c>
      <c r="C406" s="79">
        <v>0.39652777777777781</v>
      </c>
      <c r="D406" s="23">
        <f t="shared" si="29"/>
        <v>9.5166666666666675</v>
      </c>
      <c r="E406" s="23">
        <f t="shared" si="30"/>
        <v>6.6666666666668206E-2</v>
      </c>
      <c r="F406" s="23">
        <f t="shared" si="31"/>
        <v>4.0000000000000924</v>
      </c>
      <c r="G406" s="16" t="s">
        <v>6</v>
      </c>
      <c r="H406" s="13" t="s">
        <v>10</v>
      </c>
    </row>
    <row r="407" spans="2:8" x14ac:dyDescent="0.25">
      <c r="B407" s="7">
        <v>42828</v>
      </c>
      <c r="C407" s="79">
        <v>0.3979166666666667</v>
      </c>
      <c r="D407" s="23">
        <f t="shared" si="29"/>
        <v>9.5500000000000007</v>
      </c>
      <c r="E407" s="23">
        <f t="shared" si="30"/>
        <v>3.3333333333333215E-2</v>
      </c>
      <c r="F407" s="23">
        <f t="shared" si="31"/>
        <v>1.9999999999999929</v>
      </c>
      <c r="G407" s="16" t="s">
        <v>6</v>
      </c>
      <c r="H407" s="13" t="s">
        <v>7</v>
      </c>
    </row>
    <row r="408" spans="2:8" x14ac:dyDescent="0.25">
      <c r="B408" s="7">
        <v>42828</v>
      </c>
      <c r="C408" s="79">
        <v>0.40069444444444446</v>
      </c>
      <c r="D408" s="23">
        <f t="shared" si="29"/>
        <v>9.6166666666666671</v>
      </c>
      <c r="E408" s="23">
        <f t="shared" si="30"/>
        <v>6.666666666666643E-2</v>
      </c>
      <c r="F408" s="23">
        <f t="shared" si="31"/>
        <v>3.9999999999999858</v>
      </c>
      <c r="G408" s="16" t="s">
        <v>6</v>
      </c>
      <c r="H408" s="13" t="s">
        <v>10</v>
      </c>
    </row>
    <row r="409" spans="2:8" x14ac:dyDescent="0.25">
      <c r="B409" s="7">
        <v>42828</v>
      </c>
      <c r="C409" s="79">
        <v>0.40833333333333338</v>
      </c>
      <c r="D409" s="23">
        <f t="shared" si="29"/>
        <v>9.8000000000000007</v>
      </c>
      <c r="E409" s="23">
        <f t="shared" si="30"/>
        <v>0.18333333333333357</v>
      </c>
      <c r="F409" s="23">
        <f t="shared" si="31"/>
        <v>11.000000000000014</v>
      </c>
      <c r="G409" s="16" t="s">
        <v>4</v>
      </c>
      <c r="H409" s="13" t="s">
        <v>7</v>
      </c>
    </row>
    <row r="410" spans="2:8" x14ac:dyDescent="0.25">
      <c r="B410" s="7">
        <v>42828</v>
      </c>
      <c r="C410" s="79">
        <v>0.40902777777777777</v>
      </c>
      <c r="D410" s="23">
        <f t="shared" si="29"/>
        <v>9.8166666666666664</v>
      </c>
      <c r="E410" s="23">
        <f t="shared" si="30"/>
        <v>1.6666666666665719E-2</v>
      </c>
      <c r="F410" s="23">
        <f t="shared" si="31"/>
        <v>0.99999999999994316</v>
      </c>
      <c r="G410" s="16" t="s">
        <v>4</v>
      </c>
      <c r="H410" s="13" t="s">
        <v>10</v>
      </c>
    </row>
    <row r="411" spans="2:8" x14ac:dyDescent="0.25">
      <c r="B411" s="7">
        <v>42828</v>
      </c>
      <c r="C411" s="79">
        <v>0.41388888888888892</v>
      </c>
      <c r="D411" s="23">
        <f t="shared" si="29"/>
        <v>9.9333333333333336</v>
      </c>
      <c r="E411" s="23">
        <f t="shared" si="30"/>
        <v>0.11666666666666714</v>
      </c>
      <c r="F411" s="23">
        <f t="shared" si="31"/>
        <v>7.0000000000000284</v>
      </c>
      <c r="G411" s="16" t="s">
        <v>6</v>
      </c>
      <c r="H411" s="13" t="s">
        <v>10</v>
      </c>
    </row>
    <row r="412" spans="2:8" x14ac:dyDescent="0.25">
      <c r="B412" s="7">
        <v>42828</v>
      </c>
      <c r="C412" s="79">
        <v>0.4145833333333333</v>
      </c>
      <c r="D412" s="23">
        <f t="shared" si="29"/>
        <v>9.9499999999999993</v>
      </c>
      <c r="E412" s="23">
        <f t="shared" si="30"/>
        <v>1.6666666666665719E-2</v>
      </c>
      <c r="F412" s="23">
        <f t="shared" si="31"/>
        <v>0.99999999999994316</v>
      </c>
      <c r="G412" s="16" t="s">
        <v>6</v>
      </c>
      <c r="H412" s="13" t="s">
        <v>10</v>
      </c>
    </row>
    <row r="413" spans="2:8" x14ac:dyDescent="0.25">
      <c r="B413" s="7">
        <v>42828</v>
      </c>
      <c r="C413" s="79">
        <v>0.42222222222222222</v>
      </c>
      <c r="D413" s="23">
        <f t="shared" si="29"/>
        <v>10.133333333333333</v>
      </c>
      <c r="E413" s="23">
        <f t="shared" si="30"/>
        <v>0.18333333333333357</v>
      </c>
      <c r="F413" s="23">
        <f t="shared" si="31"/>
        <v>11.000000000000014</v>
      </c>
      <c r="G413" s="16" t="s">
        <v>4</v>
      </c>
      <c r="H413" s="13" t="s">
        <v>8</v>
      </c>
    </row>
    <row r="414" spans="2:8" x14ac:dyDescent="0.25">
      <c r="B414" s="7">
        <v>42828</v>
      </c>
      <c r="C414" s="79">
        <v>0.42222222222222222</v>
      </c>
      <c r="D414" s="23">
        <f t="shared" si="29"/>
        <v>10.133333333333333</v>
      </c>
      <c r="E414" s="23">
        <f t="shared" si="30"/>
        <v>0</v>
      </c>
      <c r="F414" s="23">
        <f t="shared" si="31"/>
        <v>0</v>
      </c>
      <c r="G414" s="16" t="s">
        <v>6</v>
      </c>
      <c r="H414" s="13" t="s">
        <v>8</v>
      </c>
    </row>
    <row r="415" spans="2:8" x14ac:dyDescent="0.25">
      <c r="B415" s="7">
        <v>42828</v>
      </c>
      <c r="C415" s="79">
        <v>0.42430555555555555</v>
      </c>
      <c r="D415" s="23">
        <f t="shared" si="29"/>
        <v>10.183333333333334</v>
      </c>
      <c r="E415" s="23">
        <f t="shared" si="30"/>
        <v>5.0000000000000711E-2</v>
      </c>
      <c r="F415" s="23">
        <f t="shared" si="31"/>
        <v>3.0000000000000426</v>
      </c>
      <c r="G415" s="16" t="s">
        <v>6</v>
      </c>
      <c r="H415" s="13" t="s">
        <v>9</v>
      </c>
    </row>
    <row r="416" spans="2:8" x14ac:dyDescent="0.25">
      <c r="B416" s="7">
        <v>42828</v>
      </c>
      <c r="C416" s="79">
        <v>0.42499999999999999</v>
      </c>
      <c r="D416" s="23">
        <f t="shared" si="29"/>
        <v>10.199999999999999</v>
      </c>
      <c r="E416" s="23">
        <f t="shared" si="30"/>
        <v>1.6666666666665719E-2</v>
      </c>
      <c r="F416" s="23">
        <f t="shared" si="31"/>
        <v>0.99999999999994316</v>
      </c>
      <c r="G416" s="16" t="s">
        <v>4</v>
      </c>
      <c r="H416" s="13" t="s">
        <v>7</v>
      </c>
    </row>
    <row r="417" spans="2:8" x14ac:dyDescent="0.25">
      <c r="B417" s="7">
        <v>42828</v>
      </c>
      <c r="C417" s="79">
        <v>0.42638888888888887</v>
      </c>
      <c r="D417" s="23">
        <f t="shared" si="29"/>
        <v>10.233333333333333</v>
      </c>
      <c r="E417" s="23">
        <f t="shared" si="30"/>
        <v>3.3333333333333215E-2</v>
      </c>
      <c r="F417" s="23">
        <f t="shared" si="31"/>
        <v>1.9999999999999929</v>
      </c>
      <c r="G417" s="16" t="s">
        <v>6</v>
      </c>
      <c r="H417" s="13" t="s">
        <v>8</v>
      </c>
    </row>
    <row r="418" spans="2:8" x14ac:dyDescent="0.25">
      <c r="B418" s="7">
        <v>42828</v>
      </c>
      <c r="C418" s="79">
        <v>0.42708333333333331</v>
      </c>
      <c r="D418" s="23">
        <f t="shared" si="29"/>
        <v>10.25</v>
      </c>
      <c r="E418" s="23">
        <f t="shared" si="30"/>
        <v>1.6666666666667496E-2</v>
      </c>
      <c r="F418" s="23">
        <f t="shared" si="31"/>
        <v>1.0000000000000497</v>
      </c>
      <c r="G418" s="16" t="s">
        <v>6</v>
      </c>
      <c r="H418" s="13" t="s">
        <v>10</v>
      </c>
    </row>
    <row r="419" spans="2:8" x14ac:dyDescent="0.25">
      <c r="B419" s="7">
        <v>42828</v>
      </c>
      <c r="C419" s="79">
        <v>0.42708333333333331</v>
      </c>
      <c r="D419" s="23">
        <f t="shared" si="29"/>
        <v>10.25</v>
      </c>
      <c r="E419" s="23">
        <f t="shared" si="30"/>
        <v>0</v>
      </c>
      <c r="F419" s="23">
        <f t="shared" si="31"/>
        <v>0</v>
      </c>
      <c r="G419" s="16" t="s">
        <v>6</v>
      </c>
      <c r="H419" s="13" t="s">
        <v>8</v>
      </c>
    </row>
    <row r="420" spans="2:8" x14ac:dyDescent="0.25">
      <c r="B420" s="7">
        <v>42828</v>
      </c>
      <c r="C420" s="79">
        <v>0.42777777777777781</v>
      </c>
      <c r="D420" s="23">
        <f t="shared" si="29"/>
        <v>10.266666666666667</v>
      </c>
      <c r="E420" s="23">
        <f t="shared" si="30"/>
        <v>1.6666666666667496E-2</v>
      </c>
      <c r="F420" s="23">
        <f t="shared" si="31"/>
        <v>1.0000000000000497</v>
      </c>
      <c r="G420" s="16" t="s">
        <v>6</v>
      </c>
      <c r="H420" s="13" t="s">
        <v>8</v>
      </c>
    </row>
    <row r="421" spans="2:8" x14ac:dyDescent="0.25">
      <c r="B421" s="7">
        <v>42828</v>
      </c>
      <c r="C421" s="79">
        <v>0.42777777777777781</v>
      </c>
      <c r="D421" s="23">
        <f t="shared" si="29"/>
        <v>10.266666666666667</v>
      </c>
      <c r="E421" s="23">
        <f t="shared" si="30"/>
        <v>0</v>
      </c>
      <c r="F421" s="23">
        <f t="shared" si="31"/>
        <v>0</v>
      </c>
      <c r="G421" s="16" t="s">
        <v>6</v>
      </c>
      <c r="H421" s="13" t="s">
        <v>10</v>
      </c>
    </row>
    <row r="422" spans="2:8" x14ac:dyDescent="0.25">
      <c r="B422" s="7">
        <v>42828</v>
      </c>
      <c r="C422" s="79">
        <v>0.42777777777777781</v>
      </c>
      <c r="D422" s="23">
        <f t="shared" si="29"/>
        <v>10.266666666666667</v>
      </c>
      <c r="E422" s="23">
        <f t="shared" si="30"/>
        <v>0</v>
      </c>
      <c r="F422" s="23">
        <f t="shared" si="31"/>
        <v>0</v>
      </c>
      <c r="G422" s="16" t="s">
        <v>6</v>
      </c>
      <c r="H422" s="13" t="s">
        <v>8</v>
      </c>
    </row>
    <row r="423" spans="2:8" x14ac:dyDescent="0.25">
      <c r="B423" s="7">
        <v>42828</v>
      </c>
      <c r="C423" s="79">
        <v>0.4284722222222222</v>
      </c>
      <c r="D423" s="23">
        <f t="shared" si="29"/>
        <v>10.283333333333333</v>
      </c>
      <c r="E423" s="23">
        <f t="shared" si="30"/>
        <v>1.6666666666665719E-2</v>
      </c>
      <c r="F423" s="23">
        <f t="shared" si="31"/>
        <v>0.99999999999994316</v>
      </c>
      <c r="G423" s="16" t="s">
        <v>6</v>
      </c>
      <c r="H423" s="13" t="s">
        <v>8</v>
      </c>
    </row>
    <row r="424" spans="2:8" x14ac:dyDescent="0.25">
      <c r="B424" s="7">
        <v>42828</v>
      </c>
      <c r="C424" s="79">
        <v>0.45347222222222222</v>
      </c>
      <c r="D424" s="23">
        <f t="shared" si="29"/>
        <v>10.883333333333333</v>
      </c>
      <c r="E424" s="23">
        <f t="shared" si="30"/>
        <v>0.59999999999999964</v>
      </c>
      <c r="F424" s="23">
        <f t="shared" si="31"/>
        <v>35.999999999999979</v>
      </c>
      <c r="G424" s="16" t="s">
        <v>6</v>
      </c>
      <c r="H424" s="13" t="s">
        <v>10</v>
      </c>
    </row>
    <row r="425" spans="2:8" x14ac:dyDescent="0.25">
      <c r="B425" s="7">
        <v>42828</v>
      </c>
      <c r="C425" s="79">
        <v>0.45416666666666666</v>
      </c>
      <c r="D425" s="23">
        <f t="shared" si="29"/>
        <v>10.9</v>
      </c>
      <c r="E425" s="23">
        <f t="shared" si="30"/>
        <v>1.6666666666667496E-2</v>
      </c>
      <c r="F425" s="23">
        <f t="shared" si="31"/>
        <v>1.0000000000000497</v>
      </c>
      <c r="G425" s="16" t="s">
        <v>4</v>
      </c>
      <c r="H425" s="13" t="s">
        <v>10</v>
      </c>
    </row>
    <row r="426" spans="2:8" x14ac:dyDescent="0.25">
      <c r="B426" s="7">
        <v>42828</v>
      </c>
      <c r="C426" s="79">
        <v>0.45555555555555555</v>
      </c>
      <c r="D426" s="23">
        <f t="shared" si="29"/>
        <v>10.933333333333334</v>
      </c>
      <c r="E426" s="23">
        <f t="shared" si="30"/>
        <v>3.3333333333333215E-2</v>
      </c>
      <c r="F426" s="23">
        <f t="shared" si="31"/>
        <v>1.9999999999999929</v>
      </c>
      <c r="G426" s="16" t="s">
        <v>12</v>
      </c>
      <c r="H426" s="13" t="s">
        <v>10</v>
      </c>
    </row>
    <row r="427" spans="2:8" x14ac:dyDescent="0.25">
      <c r="B427" s="7">
        <v>42828</v>
      </c>
      <c r="C427" s="79">
        <v>0.46666666666666662</v>
      </c>
      <c r="D427" s="23">
        <f t="shared" si="29"/>
        <v>11.2</v>
      </c>
      <c r="E427" s="23">
        <f t="shared" si="30"/>
        <v>0.26666666666666572</v>
      </c>
      <c r="F427" s="23">
        <f t="shared" si="31"/>
        <v>15.999999999999943</v>
      </c>
      <c r="G427" s="16" t="s">
        <v>4</v>
      </c>
      <c r="H427" s="13" t="s">
        <v>9</v>
      </c>
    </row>
    <row r="428" spans="2:8" x14ac:dyDescent="0.25">
      <c r="B428" s="7">
        <v>42828</v>
      </c>
      <c r="C428" s="79">
        <v>0.47152777777777777</v>
      </c>
      <c r="D428" s="23">
        <f t="shared" si="29"/>
        <v>11.316666666666666</v>
      </c>
      <c r="E428" s="23">
        <f t="shared" si="30"/>
        <v>0.11666666666666714</v>
      </c>
      <c r="F428" s="23">
        <f t="shared" si="31"/>
        <v>7.0000000000000284</v>
      </c>
      <c r="G428" s="16" t="s">
        <v>6</v>
      </c>
      <c r="H428" s="13" t="s">
        <v>7</v>
      </c>
    </row>
    <row r="429" spans="2:8" x14ac:dyDescent="0.25">
      <c r="B429" s="7">
        <v>42828</v>
      </c>
      <c r="C429" s="79">
        <v>0.47986111111111113</v>
      </c>
      <c r="D429" s="23">
        <f t="shared" si="29"/>
        <v>11.516666666666667</v>
      </c>
      <c r="E429" s="23">
        <f t="shared" si="30"/>
        <v>0.20000000000000107</v>
      </c>
      <c r="F429" s="23">
        <f t="shared" si="31"/>
        <v>12.000000000000064</v>
      </c>
      <c r="G429" s="16" t="s">
        <v>4</v>
      </c>
      <c r="H429" s="13" t="s">
        <v>5</v>
      </c>
    </row>
    <row r="430" spans="2:8" x14ac:dyDescent="0.25">
      <c r="B430" s="7">
        <v>42828</v>
      </c>
      <c r="C430" s="79">
        <v>0.48125000000000001</v>
      </c>
      <c r="D430" s="23">
        <f t="shared" si="29"/>
        <v>11.55</v>
      </c>
      <c r="E430" s="23">
        <f t="shared" si="30"/>
        <v>3.3333333333333215E-2</v>
      </c>
      <c r="F430" s="23">
        <f t="shared" si="31"/>
        <v>1.9999999999999929</v>
      </c>
      <c r="G430" s="16" t="s">
        <v>6</v>
      </c>
      <c r="H430" s="13" t="s">
        <v>10</v>
      </c>
    </row>
    <row r="431" spans="2:8" x14ac:dyDescent="0.25">
      <c r="B431" s="7">
        <v>42828</v>
      </c>
      <c r="C431" s="79">
        <v>0.48194444444444445</v>
      </c>
      <c r="D431" s="23">
        <f t="shared" si="29"/>
        <v>11.566666666666666</v>
      </c>
      <c r="E431" s="23">
        <f t="shared" si="30"/>
        <v>1.6666666666665719E-2</v>
      </c>
      <c r="F431" s="23">
        <f t="shared" si="31"/>
        <v>0.99999999999994316</v>
      </c>
      <c r="G431" s="16" t="s">
        <v>6</v>
      </c>
      <c r="H431" s="13" t="s">
        <v>9</v>
      </c>
    </row>
    <row r="432" spans="2:8" x14ac:dyDescent="0.25">
      <c r="B432" s="7">
        <v>42828</v>
      </c>
      <c r="C432" s="79">
        <v>0.48402777777777778</v>
      </c>
      <c r="D432" s="23">
        <f t="shared" si="29"/>
        <v>11.616666666666667</v>
      </c>
      <c r="E432" s="23">
        <f t="shared" si="30"/>
        <v>5.0000000000000711E-2</v>
      </c>
      <c r="F432" s="23">
        <f t="shared" si="31"/>
        <v>3.0000000000000426</v>
      </c>
      <c r="G432" s="16" t="s">
        <v>4</v>
      </c>
      <c r="H432" s="13" t="s">
        <v>10</v>
      </c>
    </row>
    <row r="433" spans="2:8" x14ac:dyDescent="0.25">
      <c r="B433" s="7">
        <v>42828</v>
      </c>
      <c r="C433" s="79">
        <v>0.49513888888888885</v>
      </c>
      <c r="D433" s="23">
        <f t="shared" si="29"/>
        <v>11.883333333333333</v>
      </c>
      <c r="E433" s="23">
        <f t="shared" si="30"/>
        <v>0.26666666666666572</v>
      </c>
      <c r="F433" s="23">
        <f t="shared" si="31"/>
        <v>15.999999999999943</v>
      </c>
      <c r="G433" s="16" t="s">
        <v>6</v>
      </c>
      <c r="H433" s="13" t="s">
        <v>7</v>
      </c>
    </row>
    <row r="434" spans="2:8" x14ac:dyDescent="0.25">
      <c r="B434" s="7">
        <v>42828</v>
      </c>
      <c r="C434" s="79">
        <v>0.49722222222222223</v>
      </c>
      <c r="D434" s="23">
        <f t="shared" si="29"/>
        <v>11.933333333333334</v>
      </c>
      <c r="E434" s="23">
        <f t="shared" si="30"/>
        <v>5.0000000000000711E-2</v>
      </c>
      <c r="F434" s="23">
        <f t="shared" si="31"/>
        <v>3.0000000000000426</v>
      </c>
      <c r="G434" s="16" t="s">
        <v>6</v>
      </c>
      <c r="H434" s="13" t="s">
        <v>9</v>
      </c>
    </row>
    <row r="435" spans="2:8" x14ac:dyDescent="0.25">
      <c r="B435" s="7">
        <v>42828</v>
      </c>
      <c r="C435" s="79">
        <v>0.50763888888888886</v>
      </c>
      <c r="D435" s="23">
        <f t="shared" si="29"/>
        <v>12.183333333333334</v>
      </c>
      <c r="E435" s="23">
        <f t="shared" si="30"/>
        <v>0.25</v>
      </c>
      <c r="F435" s="23">
        <f t="shared" si="31"/>
        <v>15</v>
      </c>
      <c r="G435" s="16" t="s">
        <v>6</v>
      </c>
      <c r="H435" s="13" t="s">
        <v>7</v>
      </c>
    </row>
    <row r="436" spans="2:8" x14ac:dyDescent="0.25">
      <c r="B436" s="7">
        <v>42828</v>
      </c>
      <c r="C436" s="79">
        <v>0.52083333333333337</v>
      </c>
      <c r="D436" s="23">
        <f t="shared" si="29"/>
        <v>12.5</v>
      </c>
      <c r="E436" s="23">
        <f t="shared" si="30"/>
        <v>0.31666666666666643</v>
      </c>
      <c r="F436" s="23">
        <f t="shared" si="31"/>
        <v>18.999999999999986</v>
      </c>
      <c r="G436" s="16" t="s">
        <v>6</v>
      </c>
      <c r="H436" s="13" t="s">
        <v>8</v>
      </c>
    </row>
    <row r="437" spans="2:8" x14ac:dyDescent="0.25">
      <c r="B437" s="7">
        <v>42828</v>
      </c>
      <c r="C437" s="79">
        <v>0.52361111111111114</v>
      </c>
      <c r="D437" s="23">
        <f t="shared" si="29"/>
        <v>12.566666666666666</v>
      </c>
      <c r="E437" s="23">
        <f t="shared" si="30"/>
        <v>6.666666666666643E-2</v>
      </c>
      <c r="F437" s="23">
        <f t="shared" si="31"/>
        <v>3.9999999999999858</v>
      </c>
      <c r="G437" s="16" t="s">
        <v>6</v>
      </c>
      <c r="H437" s="13" t="s">
        <v>8</v>
      </c>
    </row>
    <row r="438" spans="2:8" x14ac:dyDescent="0.25">
      <c r="B438" s="7">
        <v>42828</v>
      </c>
      <c r="C438" s="79">
        <v>0.53055555555555556</v>
      </c>
      <c r="D438" s="23">
        <f t="shared" si="29"/>
        <v>12.733333333333334</v>
      </c>
      <c r="E438" s="23">
        <f t="shared" si="30"/>
        <v>0.16666666666666785</v>
      </c>
      <c r="F438" s="23">
        <f t="shared" si="31"/>
        <v>10.000000000000071</v>
      </c>
      <c r="G438" s="16" t="s">
        <v>6</v>
      </c>
      <c r="H438" s="13" t="s">
        <v>10</v>
      </c>
    </row>
    <row r="439" spans="2:8" x14ac:dyDescent="0.25">
      <c r="B439" s="7">
        <v>42828</v>
      </c>
      <c r="C439" s="79">
        <v>0.53333333333333333</v>
      </c>
      <c r="D439" s="23">
        <f t="shared" si="29"/>
        <v>12.8</v>
      </c>
      <c r="E439" s="23">
        <f t="shared" si="30"/>
        <v>6.666666666666643E-2</v>
      </c>
      <c r="F439" s="23">
        <f t="shared" si="31"/>
        <v>3.9999999999999858</v>
      </c>
      <c r="G439" s="16" t="s">
        <v>4</v>
      </c>
      <c r="H439" s="13" t="s">
        <v>10</v>
      </c>
    </row>
    <row r="440" spans="2:8" x14ac:dyDescent="0.25">
      <c r="B440" s="7">
        <v>42828</v>
      </c>
      <c r="C440" s="79">
        <v>0.53819444444444442</v>
      </c>
      <c r="D440" s="23">
        <f t="shared" si="29"/>
        <v>12.916666666666666</v>
      </c>
      <c r="E440" s="23">
        <f t="shared" si="30"/>
        <v>0.11666666666666536</v>
      </c>
      <c r="F440" s="23">
        <f t="shared" si="31"/>
        <v>6.9999999999999218</v>
      </c>
      <c r="G440" s="16" t="s">
        <v>4</v>
      </c>
      <c r="H440" s="13" t="s">
        <v>5</v>
      </c>
    </row>
    <row r="441" spans="2:8" x14ac:dyDescent="0.25">
      <c r="B441" s="7">
        <v>42828</v>
      </c>
      <c r="C441" s="79">
        <v>0.53888888888888886</v>
      </c>
      <c r="D441" s="23">
        <f t="shared" si="29"/>
        <v>12.933333333333334</v>
      </c>
      <c r="E441" s="23">
        <f t="shared" si="30"/>
        <v>1.6666666666667496E-2</v>
      </c>
      <c r="F441" s="23">
        <f t="shared" si="31"/>
        <v>1.0000000000000497</v>
      </c>
      <c r="G441" s="16" t="s">
        <v>6</v>
      </c>
      <c r="H441" s="13" t="s">
        <v>5</v>
      </c>
    </row>
    <row r="442" spans="2:8" x14ac:dyDescent="0.25">
      <c r="B442" s="7">
        <v>42828</v>
      </c>
      <c r="C442" s="79">
        <v>0.56527777777777777</v>
      </c>
      <c r="D442" s="23">
        <f t="shared" si="29"/>
        <v>13.566666666666666</v>
      </c>
      <c r="E442" s="23">
        <f t="shared" si="30"/>
        <v>0.63333333333333286</v>
      </c>
      <c r="F442" s="23">
        <f t="shared" si="31"/>
        <v>37.999999999999972</v>
      </c>
      <c r="G442" s="16" t="s">
        <v>6</v>
      </c>
      <c r="H442" s="13" t="s">
        <v>8</v>
      </c>
    </row>
    <row r="443" spans="2:8" x14ac:dyDescent="0.25">
      <c r="B443" s="7">
        <v>42828</v>
      </c>
      <c r="C443" s="79">
        <v>0.57361111111111118</v>
      </c>
      <c r="D443" s="23">
        <f t="shared" si="29"/>
        <v>13.766666666666669</v>
      </c>
      <c r="E443" s="23">
        <f t="shared" si="30"/>
        <v>0.20000000000000284</v>
      </c>
      <c r="F443" s="23">
        <f t="shared" si="31"/>
        <v>12.000000000000171</v>
      </c>
      <c r="G443" s="16" t="s">
        <v>6</v>
      </c>
      <c r="H443" s="13" t="s">
        <v>7</v>
      </c>
    </row>
    <row r="444" spans="2:8" x14ac:dyDescent="0.25">
      <c r="B444" s="7">
        <v>42828</v>
      </c>
      <c r="C444" s="79">
        <v>0.57916666666666672</v>
      </c>
      <c r="D444" s="23">
        <f t="shared" si="29"/>
        <v>13.900000000000002</v>
      </c>
      <c r="E444" s="23">
        <f t="shared" si="30"/>
        <v>0.13333333333333286</v>
      </c>
      <c r="F444" s="23">
        <f t="shared" si="31"/>
        <v>7.9999999999999716</v>
      </c>
      <c r="G444" s="16" t="s">
        <v>6</v>
      </c>
      <c r="H444" s="13" t="s">
        <v>9</v>
      </c>
    </row>
    <row r="445" spans="2:8" x14ac:dyDescent="0.25">
      <c r="B445" s="7">
        <v>42828</v>
      </c>
      <c r="C445" s="79">
        <v>0.5805555555555556</v>
      </c>
      <c r="D445" s="23">
        <f t="shared" si="29"/>
        <v>13.933333333333334</v>
      </c>
      <c r="E445" s="23">
        <f t="shared" si="30"/>
        <v>3.3333333333331439E-2</v>
      </c>
      <c r="F445" s="23">
        <f t="shared" si="31"/>
        <v>1.9999999999998863</v>
      </c>
      <c r="G445" s="16" t="s">
        <v>6</v>
      </c>
      <c r="H445" s="13" t="s">
        <v>10</v>
      </c>
    </row>
    <row r="446" spans="2:8" x14ac:dyDescent="0.25">
      <c r="B446" s="7">
        <v>42828</v>
      </c>
      <c r="C446" s="79">
        <v>0.5805555555555556</v>
      </c>
      <c r="D446" s="23">
        <f t="shared" si="29"/>
        <v>13.933333333333334</v>
      </c>
      <c r="E446" s="23">
        <f t="shared" si="30"/>
        <v>0</v>
      </c>
      <c r="F446" s="23">
        <f t="shared" si="31"/>
        <v>0</v>
      </c>
      <c r="G446" s="16" t="s">
        <v>4</v>
      </c>
      <c r="H446" s="13" t="s">
        <v>5</v>
      </c>
    </row>
    <row r="447" spans="2:8" x14ac:dyDescent="0.25">
      <c r="B447" s="7">
        <v>42828</v>
      </c>
      <c r="C447" s="79">
        <v>0.59722222222222221</v>
      </c>
      <c r="D447" s="23">
        <f t="shared" si="29"/>
        <v>14.333333333333332</v>
      </c>
      <c r="E447" s="23">
        <f t="shared" si="30"/>
        <v>0.39999999999999858</v>
      </c>
      <c r="F447" s="23">
        <f t="shared" si="31"/>
        <v>23.999999999999915</v>
      </c>
      <c r="G447" s="16" t="s">
        <v>4</v>
      </c>
      <c r="H447" s="13" t="s">
        <v>8</v>
      </c>
    </row>
    <row r="448" spans="2:8" x14ac:dyDescent="0.25">
      <c r="B448" s="7">
        <v>42828</v>
      </c>
      <c r="C448" s="79">
        <v>0.61458333333333337</v>
      </c>
      <c r="D448" s="23">
        <f t="shared" si="29"/>
        <v>14.75</v>
      </c>
      <c r="E448" s="23">
        <f t="shared" si="30"/>
        <v>0.41666666666666785</v>
      </c>
      <c r="F448" s="23">
        <f t="shared" si="31"/>
        <v>25.000000000000071</v>
      </c>
      <c r="G448" s="16" t="s">
        <v>6</v>
      </c>
      <c r="H448" s="13" t="s">
        <v>9</v>
      </c>
    </row>
    <row r="449" spans="2:8" x14ac:dyDescent="0.25">
      <c r="B449" s="7">
        <v>42828</v>
      </c>
      <c r="C449" s="79">
        <v>0.61597222222222225</v>
      </c>
      <c r="D449" s="23">
        <f t="shared" si="29"/>
        <v>14.783333333333335</v>
      </c>
      <c r="E449" s="23">
        <f t="shared" si="30"/>
        <v>3.3333333333334991E-2</v>
      </c>
      <c r="F449" s="23">
        <f t="shared" si="31"/>
        <v>2.0000000000000995</v>
      </c>
      <c r="G449" s="16" t="s">
        <v>6</v>
      </c>
      <c r="H449" s="13" t="s">
        <v>9</v>
      </c>
    </row>
    <row r="450" spans="2:8" x14ac:dyDescent="0.25">
      <c r="B450" s="7">
        <v>42828</v>
      </c>
      <c r="C450" s="79">
        <v>0.61736111111111114</v>
      </c>
      <c r="D450" s="23">
        <f t="shared" si="29"/>
        <v>14.816666666666666</v>
      </c>
      <c r="E450" s="23">
        <f t="shared" si="30"/>
        <v>3.3333333333331439E-2</v>
      </c>
      <c r="F450" s="23">
        <f t="shared" si="31"/>
        <v>1.9999999999998863</v>
      </c>
      <c r="G450" s="16" t="s">
        <v>4</v>
      </c>
      <c r="H450" s="13" t="s">
        <v>8</v>
      </c>
    </row>
    <row r="451" spans="2:8" x14ac:dyDescent="0.25">
      <c r="B451" s="7">
        <v>42828</v>
      </c>
      <c r="C451" s="79">
        <v>0.61736111111111114</v>
      </c>
      <c r="D451" s="23">
        <f t="shared" si="29"/>
        <v>14.816666666666666</v>
      </c>
      <c r="E451" s="23">
        <f t="shared" si="30"/>
        <v>0</v>
      </c>
      <c r="F451" s="23">
        <f t="shared" si="31"/>
        <v>0</v>
      </c>
      <c r="G451" s="16" t="s">
        <v>6</v>
      </c>
      <c r="H451" s="13" t="s">
        <v>9</v>
      </c>
    </row>
    <row r="452" spans="2:8" x14ac:dyDescent="0.25">
      <c r="B452" s="7">
        <v>42828</v>
      </c>
      <c r="C452" s="79">
        <v>0.61875000000000002</v>
      </c>
      <c r="D452" s="23">
        <f t="shared" ref="D452:D515" si="32">C452*24</f>
        <v>14.850000000000001</v>
      </c>
      <c r="E452" s="23">
        <f t="shared" si="30"/>
        <v>3.3333333333334991E-2</v>
      </c>
      <c r="F452" s="23">
        <f t="shared" si="31"/>
        <v>2.0000000000000995</v>
      </c>
      <c r="G452" s="16" t="s">
        <v>6</v>
      </c>
      <c r="H452" s="13" t="s">
        <v>9</v>
      </c>
    </row>
    <row r="453" spans="2:8" x14ac:dyDescent="0.25">
      <c r="B453" s="7">
        <v>42828</v>
      </c>
      <c r="C453" s="79">
        <v>0.61944444444444446</v>
      </c>
      <c r="D453" s="23">
        <f t="shared" si="32"/>
        <v>14.866666666666667</v>
      </c>
      <c r="E453" s="23">
        <f t="shared" si="30"/>
        <v>1.6666666666665719E-2</v>
      </c>
      <c r="F453" s="23">
        <f t="shared" si="31"/>
        <v>0.99999999999994316</v>
      </c>
      <c r="G453" s="16" t="s">
        <v>6</v>
      </c>
      <c r="H453" s="13" t="s">
        <v>9</v>
      </c>
    </row>
    <row r="454" spans="2:8" x14ac:dyDescent="0.25">
      <c r="B454" s="7">
        <v>42828</v>
      </c>
      <c r="C454" s="79">
        <v>0.62083333333333335</v>
      </c>
      <c r="D454" s="23">
        <f t="shared" si="32"/>
        <v>14.9</v>
      </c>
      <c r="E454" s="23">
        <f t="shared" ref="E454:E517" si="33">ABS(D454-D453)</f>
        <v>3.3333333333333215E-2</v>
      </c>
      <c r="F454" s="23">
        <f t="shared" ref="F454:F517" si="34">E454*60</f>
        <v>1.9999999999999929</v>
      </c>
      <c r="G454" s="16" t="s">
        <v>4</v>
      </c>
      <c r="H454" s="13" t="s">
        <v>8</v>
      </c>
    </row>
    <row r="455" spans="2:8" x14ac:dyDescent="0.25">
      <c r="B455" s="7">
        <v>42828</v>
      </c>
      <c r="C455" s="79">
        <v>0.62152777777777779</v>
      </c>
      <c r="D455" s="23">
        <f t="shared" si="32"/>
        <v>14.916666666666668</v>
      </c>
      <c r="E455" s="23">
        <f t="shared" si="33"/>
        <v>1.6666666666667496E-2</v>
      </c>
      <c r="F455" s="23">
        <f t="shared" si="34"/>
        <v>1.0000000000000497</v>
      </c>
      <c r="G455" s="16" t="s">
        <v>6</v>
      </c>
      <c r="H455" s="13" t="s">
        <v>9</v>
      </c>
    </row>
    <row r="456" spans="2:8" x14ac:dyDescent="0.25">
      <c r="B456" s="7">
        <v>42828</v>
      </c>
      <c r="C456" s="79">
        <v>0.62222222222222223</v>
      </c>
      <c r="D456" s="23">
        <f t="shared" si="32"/>
        <v>14.933333333333334</v>
      </c>
      <c r="E456" s="23">
        <f t="shared" si="33"/>
        <v>1.6666666666665719E-2</v>
      </c>
      <c r="F456" s="23">
        <f t="shared" si="34"/>
        <v>0.99999999999994316</v>
      </c>
      <c r="G456" s="16" t="s">
        <v>6</v>
      </c>
      <c r="H456" s="13" t="s">
        <v>9</v>
      </c>
    </row>
    <row r="457" spans="2:8" x14ac:dyDescent="0.25">
      <c r="B457" s="7">
        <v>42828</v>
      </c>
      <c r="C457" s="79">
        <v>0.625</v>
      </c>
      <c r="D457" s="23">
        <f t="shared" si="32"/>
        <v>15</v>
      </c>
      <c r="E457" s="23">
        <f t="shared" si="33"/>
        <v>6.666666666666643E-2</v>
      </c>
      <c r="F457" s="23">
        <f t="shared" si="34"/>
        <v>3.9999999999999858</v>
      </c>
      <c r="G457" s="16" t="s">
        <v>12</v>
      </c>
      <c r="H457" s="13" t="s">
        <v>7</v>
      </c>
    </row>
    <row r="458" spans="2:8" x14ac:dyDescent="0.25">
      <c r="B458" s="7">
        <v>42828</v>
      </c>
      <c r="C458" s="79">
        <v>0.62708333333333333</v>
      </c>
      <c r="D458" s="23">
        <f t="shared" si="32"/>
        <v>15.05</v>
      </c>
      <c r="E458" s="23">
        <f t="shared" si="33"/>
        <v>5.0000000000000711E-2</v>
      </c>
      <c r="F458" s="23">
        <f t="shared" si="34"/>
        <v>3.0000000000000426</v>
      </c>
      <c r="G458" s="16" t="s">
        <v>4</v>
      </c>
      <c r="H458" s="13" t="s">
        <v>8</v>
      </c>
    </row>
    <row r="459" spans="2:8" x14ac:dyDescent="0.25">
      <c r="B459" s="7">
        <v>42828</v>
      </c>
      <c r="C459" s="79">
        <v>0.64374999999999993</v>
      </c>
      <c r="D459" s="23">
        <f t="shared" si="32"/>
        <v>15.45</v>
      </c>
      <c r="E459" s="23">
        <f t="shared" si="33"/>
        <v>0.39999999999999858</v>
      </c>
      <c r="F459" s="23">
        <f t="shared" si="34"/>
        <v>23.999999999999915</v>
      </c>
      <c r="G459" s="16" t="s">
        <v>6</v>
      </c>
      <c r="H459" s="13" t="s">
        <v>8</v>
      </c>
    </row>
    <row r="460" spans="2:8" x14ac:dyDescent="0.25">
      <c r="B460" s="7">
        <v>42828</v>
      </c>
      <c r="C460" s="79">
        <v>0.64444444444444449</v>
      </c>
      <c r="D460" s="23">
        <f t="shared" si="32"/>
        <v>15.466666666666669</v>
      </c>
      <c r="E460" s="23">
        <f t="shared" si="33"/>
        <v>1.6666666666669272E-2</v>
      </c>
      <c r="F460" s="23">
        <f t="shared" si="34"/>
        <v>1.0000000000001563</v>
      </c>
      <c r="G460" s="16" t="s">
        <v>6</v>
      </c>
      <c r="H460" s="13" t="s">
        <v>8</v>
      </c>
    </row>
    <row r="461" spans="2:8" x14ac:dyDescent="0.25">
      <c r="B461" s="7">
        <v>42828</v>
      </c>
      <c r="C461" s="79">
        <v>0.64513888888888882</v>
      </c>
      <c r="D461" s="23">
        <f t="shared" si="32"/>
        <v>15.483333333333331</v>
      </c>
      <c r="E461" s="23">
        <f t="shared" si="33"/>
        <v>1.6666666666662167E-2</v>
      </c>
      <c r="F461" s="23">
        <f t="shared" si="34"/>
        <v>0.99999999999972999</v>
      </c>
      <c r="G461" s="16" t="s">
        <v>6</v>
      </c>
      <c r="H461" s="13" t="s">
        <v>8</v>
      </c>
    </row>
    <row r="462" spans="2:8" x14ac:dyDescent="0.25">
      <c r="B462" s="7">
        <v>42828</v>
      </c>
      <c r="C462" s="79">
        <v>0.64583333333333337</v>
      </c>
      <c r="D462" s="23">
        <f t="shared" si="32"/>
        <v>15.5</v>
      </c>
      <c r="E462" s="23">
        <f t="shared" si="33"/>
        <v>1.6666666666669272E-2</v>
      </c>
      <c r="F462" s="23">
        <f t="shared" si="34"/>
        <v>1.0000000000001563</v>
      </c>
      <c r="G462" s="16" t="s">
        <v>6</v>
      </c>
      <c r="H462" s="13" t="s">
        <v>8</v>
      </c>
    </row>
    <row r="463" spans="2:8" x14ac:dyDescent="0.25">
      <c r="B463" s="7">
        <v>42828</v>
      </c>
      <c r="C463" s="79">
        <v>0.65208333333333335</v>
      </c>
      <c r="D463" s="23">
        <f t="shared" si="32"/>
        <v>15.65</v>
      </c>
      <c r="E463" s="23">
        <f t="shared" si="33"/>
        <v>0.15000000000000036</v>
      </c>
      <c r="F463" s="23">
        <f t="shared" si="34"/>
        <v>9.0000000000000213</v>
      </c>
      <c r="G463" s="16" t="s">
        <v>6</v>
      </c>
      <c r="H463" s="13" t="s">
        <v>8</v>
      </c>
    </row>
    <row r="464" spans="2:8" x14ac:dyDescent="0.25">
      <c r="B464" s="7">
        <v>42828</v>
      </c>
      <c r="C464" s="79">
        <v>0.65486111111111112</v>
      </c>
      <c r="D464" s="23">
        <f t="shared" si="32"/>
        <v>15.716666666666667</v>
      </c>
      <c r="E464" s="23">
        <f t="shared" si="33"/>
        <v>6.666666666666643E-2</v>
      </c>
      <c r="F464" s="23">
        <f t="shared" si="34"/>
        <v>3.9999999999999858</v>
      </c>
      <c r="G464" s="16" t="s">
        <v>4</v>
      </c>
      <c r="H464" s="13" t="s">
        <v>5</v>
      </c>
    </row>
    <row r="465" spans="2:8" x14ac:dyDescent="0.25">
      <c r="B465" s="7">
        <v>42828</v>
      </c>
      <c r="C465" s="79">
        <v>0.65833333333333333</v>
      </c>
      <c r="D465" s="23">
        <f t="shared" si="32"/>
        <v>15.8</v>
      </c>
      <c r="E465" s="23">
        <f t="shared" si="33"/>
        <v>8.3333333333333925E-2</v>
      </c>
      <c r="F465" s="23">
        <f t="shared" si="34"/>
        <v>5.0000000000000355</v>
      </c>
      <c r="G465" s="16" t="s">
        <v>6</v>
      </c>
      <c r="H465" s="13" t="s">
        <v>10</v>
      </c>
    </row>
    <row r="466" spans="2:8" x14ac:dyDescent="0.25">
      <c r="B466" s="7">
        <v>42828</v>
      </c>
      <c r="C466" s="79">
        <v>0.66041666666666665</v>
      </c>
      <c r="D466" s="23">
        <f t="shared" si="32"/>
        <v>15.85</v>
      </c>
      <c r="E466" s="23">
        <f t="shared" si="33"/>
        <v>4.9999999999998934E-2</v>
      </c>
      <c r="F466" s="23">
        <f t="shared" si="34"/>
        <v>2.9999999999999361</v>
      </c>
      <c r="G466" s="16" t="s">
        <v>6</v>
      </c>
      <c r="H466" s="13" t="s">
        <v>10</v>
      </c>
    </row>
    <row r="467" spans="2:8" x14ac:dyDescent="0.25">
      <c r="B467" s="7">
        <v>42828</v>
      </c>
      <c r="C467" s="79">
        <v>0.66805555555555562</v>
      </c>
      <c r="D467" s="23">
        <f t="shared" si="32"/>
        <v>16.033333333333335</v>
      </c>
      <c r="E467" s="23">
        <f t="shared" si="33"/>
        <v>0.18333333333333535</v>
      </c>
      <c r="F467" s="23">
        <f t="shared" si="34"/>
        <v>11.000000000000121</v>
      </c>
      <c r="G467" s="16" t="s">
        <v>4</v>
      </c>
      <c r="H467" s="13" t="s">
        <v>5</v>
      </c>
    </row>
    <row r="468" spans="2:8" x14ac:dyDescent="0.25">
      <c r="B468" s="7">
        <v>42828</v>
      </c>
      <c r="C468" s="79">
        <v>0.6694444444444444</v>
      </c>
      <c r="D468" s="23">
        <f t="shared" si="32"/>
        <v>16.066666666666666</v>
      </c>
      <c r="E468" s="23">
        <f t="shared" si="33"/>
        <v>3.3333333333331439E-2</v>
      </c>
      <c r="F468" s="23">
        <f t="shared" si="34"/>
        <v>1.9999999999998863</v>
      </c>
      <c r="G468" s="16" t="s">
        <v>6</v>
      </c>
      <c r="H468" s="13" t="s">
        <v>9</v>
      </c>
    </row>
    <row r="469" spans="2:8" x14ac:dyDescent="0.25">
      <c r="B469" s="7">
        <v>42828</v>
      </c>
      <c r="C469" s="79">
        <v>0.67291666666666661</v>
      </c>
      <c r="D469" s="23">
        <f t="shared" si="32"/>
        <v>16.149999999999999</v>
      </c>
      <c r="E469" s="23">
        <f t="shared" si="33"/>
        <v>8.3333333333332149E-2</v>
      </c>
      <c r="F469" s="23">
        <f t="shared" si="34"/>
        <v>4.9999999999999289</v>
      </c>
      <c r="G469" s="16" t="s">
        <v>6</v>
      </c>
      <c r="H469" s="13" t="s">
        <v>10</v>
      </c>
    </row>
    <row r="470" spans="2:8" x14ac:dyDescent="0.25">
      <c r="B470" s="7">
        <v>42828</v>
      </c>
      <c r="C470" s="79">
        <v>0.6791666666666667</v>
      </c>
      <c r="D470" s="23">
        <f t="shared" si="32"/>
        <v>16.3</v>
      </c>
      <c r="E470" s="23">
        <f t="shared" si="33"/>
        <v>0.15000000000000213</v>
      </c>
      <c r="F470" s="23">
        <f t="shared" si="34"/>
        <v>9.0000000000001279</v>
      </c>
      <c r="G470" s="16" t="s">
        <v>6</v>
      </c>
      <c r="H470" s="13" t="s">
        <v>9</v>
      </c>
    </row>
    <row r="471" spans="2:8" x14ac:dyDescent="0.25">
      <c r="B471" s="7">
        <v>42828</v>
      </c>
      <c r="C471" s="79">
        <v>0.67638888888888893</v>
      </c>
      <c r="D471" s="23">
        <f t="shared" si="32"/>
        <v>16.233333333333334</v>
      </c>
      <c r="E471" s="23">
        <f t="shared" si="33"/>
        <v>6.666666666666643E-2</v>
      </c>
      <c r="F471" s="23">
        <f t="shared" si="34"/>
        <v>3.9999999999999858</v>
      </c>
      <c r="G471" s="16" t="s">
        <v>6</v>
      </c>
      <c r="H471" s="13" t="s">
        <v>7</v>
      </c>
    </row>
    <row r="472" spans="2:8" x14ac:dyDescent="0.25">
      <c r="B472" s="7">
        <v>42828</v>
      </c>
      <c r="C472" s="79">
        <v>0.70972222222222225</v>
      </c>
      <c r="D472" s="23">
        <f t="shared" si="32"/>
        <v>17.033333333333335</v>
      </c>
      <c r="E472" s="23">
        <f t="shared" si="33"/>
        <v>0.80000000000000071</v>
      </c>
      <c r="F472" s="23">
        <f t="shared" si="34"/>
        <v>48.000000000000043</v>
      </c>
      <c r="G472" s="16" t="s">
        <v>4</v>
      </c>
      <c r="H472" s="13" t="s">
        <v>7</v>
      </c>
    </row>
    <row r="473" spans="2:8" x14ac:dyDescent="0.25">
      <c r="B473" s="7">
        <v>42828</v>
      </c>
      <c r="C473" s="79">
        <v>0.71319444444444446</v>
      </c>
      <c r="D473" s="23">
        <f t="shared" si="32"/>
        <v>17.116666666666667</v>
      </c>
      <c r="E473" s="23">
        <f t="shared" si="33"/>
        <v>8.3333333333332149E-2</v>
      </c>
      <c r="F473" s="23">
        <f t="shared" si="34"/>
        <v>4.9999999999999289</v>
      </c>
      <c r="G473" s="16" t="s">
        <v>12</v>
      </c>
      <c r="H473" s="13" t="s">
        <v>7</v>
      </c>
    </row>
    <row r="474" spans="2:8" x14ac:dyDescent="0.25">
      <c r="B474" s="7">
        <v>42828</v>
      </c>
      <c r="C474" s="79">
        <v>0.72361111111111109</v>
      </c>
      <c r="D474" s="23">
        <f t="shared" si="32"/>
        <v>17.366666666666667</v>
      </c>
      <c r="E474" s="23">
        <f t="shared" si="33"/>
        <v>0.25</v>
      </c>
      <c r="F474" s="23">
        <f t="shared" si="34"/>
        <v>15</v>
      </c>
      <c r="G474" s="16" t="s">
        <v>6</v>
      </c>
      <c r="H474" s="13" t="s">
        <v>9</v>
      </c>
    </row>
    <row r="475" spans="2:8" x14ac:dyDescent="0.25">
      <c r="B475" s="7">
        <v>42828</v>
      </c>
      <c r="C475" s="79">
        <v>0.72638888888888886</v>
      </c>
      <c r="D475" s="23">
        <f t="shared" si="32"/>
        <v>17.433333333333334</v>
      </c>
      <c r="E475" s="23">
        <f t="shared" si="33"/>
        <v>6.666666666666643E-2</v>
      </c>
      <c r="F475" s="23">
        <f t="shared" si="34"/>
        <v>3.9999999999999858</v>
      </c>
      <c r="G475" s="16" t="s">
        <v>6</v>
      </c>
      <c r="H475" s="13" t="s">
        <v>9</v>
      </c>
    </row>
    <row r="476" spans="2:8" x14ac:dyDescent="0.25">
      <c r="B476" s="7">
        <v>42828</v>
      </c>
      <c r="C476" s="79">
        <v>0.7284722222222223</v>
      </c>
      <c r="D476" s="23">
        <f t="shared" si="32"/>
        <v>17.483333333333334</v>
      </c>
      <c r="E476" s="23">
        <f t="shared" si="33"/>
        <v>5.0000000000000711E-2</v>
      </c>
      <c r="F476" s="23">
        <f t="shared" si="34"/>
        <v>3.0000000000000426</v>
      </c>
      <c r="G476" s="16" t="s">
        <v>4</v>
      </c>
      <c r="H476" s="13" t="s">
        <v>7</v>
      </c>
    </row>
    <row r="477" spans="2:8" x14ac:dyDescent="0.25">
      <c r="B477" s="7">
        <v>42828</v>
      </c>
      <c r="C477" s="79">
        <v>0.72916666666666663</v>
      </c>
      <c r="D477" s="23">
        <f t="shared" si="32"/>
        <v>17.5</v>
      </c>
      <c r="E477" s="23">
        <f t="shared" si="33"/>
        <v>1.6666666666665719E-2</v>
      </c>
      <c r="F477" s="23">
        <f t="shared" si="34"/>
        <v>0.99999999999994316</v>
      </c>
      <c r="G477" s="16" t="s">
        <v>6</v>
      </c>
      <c r="H477" s="13" t="s">
        <v>9</v>
      </c>
    </row>
    <row r="478" spans="2:8" x14ac:dyDescent="0.25">
      <c r="B478" s="7">
        <v>42828</v>
      </c>
      <c r="C478" s="79">
        <v>0.7416666666666667</v>
      </c>
      <c r="D478" s="23">
        <f t="shared" si="32"/>
        <v>17.8</v>
      </c>
      <c r="E478" s="23">
        <f t="shared" si="33"/>
        <v>0.30000000000000071</v>
      </c>
      <c r="F478" s="23">
        <f t="shared" si="34"/>
        <v>18.000000000000043</v>
      </c>
      <c r="G478" s="16" t="s">
        <v>4</v>
      </c>
      <c r="H478" s="13" t="s">
        <v>7</v>
      </c>
    </row>
    <row r="479" spans="2:8" x14ac:dyDescent="0.25">
      <c r="B479" s="7">
        <v>42828</v>
      </c>
      <c r="C479" s="79">
        <v>0.74444444444444446</v>
      </c>
      <c r="D479" s="23">
        <f t="shared" si="32"/>
        <v>17.866666666666667</v>
      </c>
      <c r="E479" s="23">
        <f t="shared" si="33"/>
        <v>6.666666666666643E-2</v>
      </c>
      <c r="F479" s="23">
        <f t="shared" si="34"/>
        <v>3.9999999999999858</v>
      </c>
      <c r="G479" s="16" t="s">
        <v>6</v>
      </c>
      <c r="H479" s="13" t="s">
        <v>9</v>
      </c>
    </row>
    <row r="480" spans="2:8" x14ac:dyDescent="0.25">
      <c r="B480" s="7">
        <v>42828</v>
      </c>
      <c r="C480" s="79">
        <v>0.74652777777777779</v>
      </c>
      <c r="D480" s="23">
        <f t="shared" si="32"/>
        <v>17.916666666666668</v>
      </c>
      <c r="E480" s="23">
        <f t="shared" si="33"/>
        <v>5.0000000000000711E-2</v>
      </c>
      <c r="F480" s="23">
        <f t="shared" si="34"/>
        <v>3.0000000000000426</v>
      </c>
      <c r="G480" s="16" t="s">
        <v>12</v>
      </c>
      <c r="H480" s="13" t="s">
        <v>7</v>
      </c>
    </row>
    <row r="481" spans="2:8" x14ac:dyDescent="0.25">
      <c r="B481" s="7">
        <v>42828</v>
      </c>
      <c r="C481" s="79">
        <v>0.75</v>
      </c>
      <c r="D481" s="23">
        <f t="shared" si="32"/>
        <v>18</v>
      </c>
      <c r="E481" s="23">
        <f t="shared" si="33"/>
        <v>8.3333333333332149E-2</v>
      </c>
      <c r="F481" s="23">
        <f t="shared" si="34"/>
        <v>4.9999999999999289</v>
      </c>
      <c r="G481" s="16" t="s">
        <v>6</v>
      </c>
      <c r="H481" s="13" t="s">
        <v>10</v>
      </c>
    </row>
    <row r="482" spans="2:8" x14ac:dyDescent="0.25">
      <c r="B482" s="7">
        <v>42828</v>
      </c>
      <c r="C482" s="79">
        <v>0.75208333333333333</v>
      </c>
      <c r="D482" s="23">
        <f t="shared" si="32"/>
        <v>18.05</v>
      </c>
      <c r="E482" s="23">
        <f t="shared" si="33"/>
        <v>5.0000000000000711E-2</v>
      </c>
      <c r="F482" s="23">
        <f t="shared" si="34"/>
        <v>3.0000000000000426</v>
      </c>
      <c r="G482" s="16" t="s">
        <v>6</v>
      </c>
      <c r="H482" s="13" t="s">
        <v>9</v>
      </c>
    </row>
    <row r="483" spans="2:8" x14ac:dyDescent="0.25">
      <c r="B483" s="7">
        <v>42828</v>
      </c>
      <c r="C483" s="79">
        <v>0.75624999999999998</v>
      </c>
      <c r="D483" s="23">
        <f t="shared" si="32"/>
        <v>18.149999999999999</v>
      </c>
      <c r="E483" s="23">
        <f t="shared" si="33"/>
        <v>9.9999999999997868E-2</v>
      </c>
      <c r="F483" s="23">
        <f t="shared" si="34"/>
        <v>5.9999999999998721</v>
      </c>
      <c r="G483" s="16" t="s">
        <v>12</v>
      </c>
      <c r="H483" s="13" t="s">
        <v>9</v>
      </c>
    </row>
    <row r="484" spans="2:8" x14ac:dyDescent="0.25">
      <c r="B484" s="7">
        <v>42828</v>
      </c>
      <c r="C484" s="79">
        <v>0.76527777777777783</v>
      </c>
      <c r="D484" s="23">
        <f t="shared" si="32"/>
        <v>18.366666666666667</v>
      </c>
      <c r="E484" s="23">
        <f t="shared" si="33"/>
        <v>0.21666666666666856</v>
      </c>
      <c r="F484" s="23">
        <f t="shared" si="34"/>
        <v>13.000000000000114</v>
      </c>
      <c r="G484" s="16" t="s">
        <v>6</v>
      </c>
      <c r="H484" s="13" t="s">
        <v>8</v>
      </c>
    </row>
    <row r="485" spans="2:8" x14ac:dyDescent="0.25">
      <c r="B485" s="7">
        <v>42828</v>
      </c>
      <c r="C485" s="79">
        <v>0.7680555555555556</v>
      </c>
      <c r="D485" s="23">
        <f t="shared" si="32"/>
        <v>18.433333333333334</v>
      </c>
      <c r="E485" s="23">
        <f t="shared" si="33"/>
        <v>6.666666666666643E-2</v>
      </c>
      <c r="F485" s="23">
        <f t="shared" si="34"/>
        <v>3.9999999999999858</v>
      </c>
      <c r="G485" s="16" t="s">
        <v>4</v>
      </c>
      <c r="H485" s="13" t="s">
        <v>8</v>
      </c>
    </row>
    <row r="486" spans="2:8" x14ac:dyDescent="0.25">
      <c r="B486" s="7">
        <v>42828</v>
      </c>
      <c r="C486" s="79">
        <v>0.76944444444444438</v>
      </c>
      <c r="D486" s="23">
        <f t="shared" si="32"/>
        <v>18.466666666666665</v>
      </c>
      <c r="E486" s="23">
        <f t="shared" si="33"/>
        <v>3.3333333333331439E-2</v>
      </c>
      <c r="F486" s="23">
        <f t="shared" si="34"/>
        <v>1.9999999999998863</v>
      </c>
      <c r="G486" s="16" t="s">
        <v>4</v>
      </c>
      <c r="H486" s="13" t="s">
        <v>10</v>
      </c>
    </row>
    <row r="487" spans="2:8" x14ac:dyDescent="0.25">
      <c r="B487" s="7">
        <v>42828</v>
      </c>
      <c r="C487" s="79">
        <v>0.77013888888888893</v>
      </c>
      <c r="D487" s="23">
        <f t="shared" si="32"/>
        <v>18.483333333333334</v>
      </c>
      <c r="E487" s="23">
        <f t="shared" si="33"/>
        <v>1.6666666666669272E-2</v>
      </c>
      <c r="F487" s="23">
        <f t="shared" si="34"/>
        <v>1.0000000000001563</v>
      </c>
      <c r="G487" s="16" t="s">
        <v>4</v>
      </c>
      <c r="H487" s="13" t="s">
        <v>8</v>
      </c>
    </row>
    <row r="488" spans="2:8" x14ac:dyDescent="0.25">
      <c r="B488" s="7">
        <v>42828</v>
      </c>
      <c r="C488" s="79">
        <v>0.77430555555555547</v>
      </c>
      <c r="D488" s="23">
        <f t="shared" si="32"/>
        <v>18.583333333333332</v>
      </c>
      <c r="E488" s="23">
        <f t="shared" si="33"/>
        <v>9.9999999999997868E-2</v>
      </c>
      <c r="F488" s="23">
        <f t="shared" si="34"/>
        <v>5.9999999999998721</v>
      </c>
      <c r="G488" s="16" t="s">
        <v>12</v>
      </c>
      <c r="H488" s="13" t="s">
        <v>5</v>
      </c>
    </row>
    <row r="489" spans="2:8" x14ac:dyDescent="0.25">
      <c r="B489" s="7">
        <v>42828</v>
      </c>
      <c r="C489" s="79">
        <v>0.81041666666666667</v>
      </c>
      <c r="D489" s="23">
        <f t="shared" si="32"/>
        <v>19.45</v>
      </c>
      <c r="E489" s="23">
        <f t="shared" si="33"/>
        <v>0.86666666666666714</v>
      </c>
      <c r="F489" s="23">
        <f t="shared" si="34"/>
        <v>52.000000000000028</v>
      </c>
      <c r="G489" s="16" t="s">
        <v>6</v>
      </c>
      <c r="H489" s="13" t="s">
        <v>9</v>
      </c>
    </row>
    <row r="490" spans="2:8" x14ac:dyDescent="0.25">
      <c r="B490" s="7">
        <v>42828</v>
      </c>
      <c r="C490" s="79">
        <v>0.81111111111111101</v>
      </c>
      <c r="D490" s="23">
        <f t="shared" si="32"/>
        <v>19.466666666666665</v>
      </c>
      <c r="E490" s="23">
        <f t="shared" si="33"/>
        <v>1.6666666666665719E-2</v>
      </c>
      <c r="F490" s="23">
        <f t="shared" si="34"/>
        <v>0.99999999999994316</v>
      </c>
      <c r="G490" s="16" t="s">
        <v>6</v>
      </c>
      <c r="H490" s="13" t="s">
        <v>9</v>
      </c>
    </row>
    <row r="491" spans="2:8" x14ac:dyDescent="0.25">
      <c r="B491" s="7">
        <v>42828</v>
      </c>
      <c r="C491" s="79">
        <v>0.83472222222222225</v>
      </c>
      <c r="D491" s="23">
        <f t="shared" si="32"/>
        <v>20.033333333333335</v>
      </c>
      <c r="E491" s="23">
        <f t="shared" si="33"/>
        <v>0.56666666666666998</v>
      </c>
      <c r="F491" s="23">
        <f t="shared" si="34"/>
        <v>34.000000000000199</v>
      </c>
      <c r="G491" s="16" t="s">
        <v>4</v>
      </c>
      <c r="H491" s="13" t="s">
        <v>8</v>
      </c>
    </row>
    <row r="492" spans="2:8" x14ac:dyDescent="0.25">
      <c r="B492" s="7">
        <v>42828</v>
      </c>
      <c r="C492" s="79">
        <v>0.8354166666666667</v>
      </c>
      <c r="D492" s="23">
        <f t="shared" si="32"/>
        <v>20.05</v>
      </c>
      <c r="E492" s="23">
        <f t="shared" si="33"/>
        <v>1.6666666666665719E-2</v>
      </c>
      <c r="F492" s="23">
        <f t="shared" si="34"/>
        <v>0.99999999999994316</v>
      </c>
      <c r="G492" s="16" t="s">
        <v>6</v>
      </c>
      <c r="H492" s="13" t="s">
        <v>10</v>
      </c>
    </row>
    <row r="493" spans="2:8" x14ac:dyDescent="0.25">
      <c r="B493" s="7">
        <v>42828</v>
      </c>
      <c r="C493" s="79">
        <v>0.87569444444444444</v>
      </c>
      <c r="D493" s="23">
        <f t="shared" si="32"/>
        <v>21.016666666666666</v>
      </c>
      <c r="E493" s="23">
        <f t="shared" si="33"/>
        <v>0.96666666666666501</v>
      </c>
      <c r="F493" s="23">
        <f t="shared" si="34"/>
        <v>57.999999999999901</v>
      </c>
      <c r="G493" s="16" t="s">
        <v>4</v>
      </c>
      <c r="H493" s="13" t="s">
        <v>9</v>
      </c>
    </row>
    <row r="494" spans="2:8" x14ac:dyDescent="0.25">
      <c r="B494" s="7">
        <v>42828</v>
      </c>
      <c r="C494" s="79">
        <v>0.87777777777777777</v>
      </c>
      <c r="D494" s="23">
        <f t="shared" si="32"/>
        <v>21.066666666666666</v>
      </c>
      <c r="E494" s="23">
        <f t="shared" si="33"/>
        <v>5.0000000000000711E-2</v>
      </c>
      <c r="F494" s="23">
        <f t="shared" si="34"/>
        <v>3.0000000000000426</v>
      </c>
      <c r="G494" s="16" t="s">
        <v>6</v>
      </c>
      <c r="H494" s="13" t="s">
        <v>9</v>
      </c>
    </row>
    <row r="495" spans="2:8" x14ac:dyDescent="0.25">
      <c r="B495" s="7">
        <v>42828</v>
      </c>
      <c r="C495" s="79">
        <v>0.87847222222222221</v>
      </c>
      <c r="D495" s="23">
        <f t="shared" si="32"/>
        <v>21.083333333333332</v>
      </c>
      <c r="E495" s="23">
        <f t="shared" si="33"/>
        <v>1.6666666666665719E-2</v>
      </c>
      <c r="F495" s="23">
        <f t="shared" si="34"/>
        <v>0.99999999999994316</v>
      </c>
      <c r="G495" s="16" t="s">
        <v>6</v>
      </c>
      <c r="H495" s="13" t="s">
        <v>9</v>
      </c>
    </row>
    <row r="496" spans="2:8" x14ac:dyDescent="0.25">
      <c r="B496" s="6">
        <v>42829</v>
      </c>
      <c r="C496" s="78">
        <v>0.18055555555555555</v>
      </c>
      <c r="D496" s="23">
        <f t="shared" si="32"/>
        <v>4.333333333333333</v>
      </c>
      <c r="E496" s="23">
        <v>7.25</v>
      </c>
      <c r="F496" s="23">
        <f t="shared" si="34"/>
        <v>435</v>
      </c>
      <c r="G496" s="15" t="s">
        <v>4</v>
      </c>
      <c r="H496" s="12" t="s">
        <v>5</v>
      </c>
    </row>
    <row r="497" spans="2:8" x14ac:dyDescent="0.25">
      <c r="B497" s="6">
        <v>42829</v>
      </c>
      <c r="C497" s="78">
        <v>0.18611111111111112</v>
      </c>
      <c r="D497" s="23">
        <f t="shared" si="32"/>
        <v>4.4666666666666668</v>
      </c>
      <c r="E497" s="23">
        <f t="shared" si="33"/>
        <v>0.13333333333333375</v>
      </c>
      <c r="F497" s="23">
        <f t="shared" si="34"/>
        <v>8.0000000000000249</v>
      </c>
      <c r="G497" s="15" t="s">
        <v>4</v>
      </c>
      <c r="H497" s="12" t="s">
        <v>5</v>
      </c>
    </row>
    <row r="498" spans="2:8" x14ac:dyDescent="0.25">
      <c r="B498" s="6">
        <v>42829</v>
      </c>
      <c r="C498" s="78">
        <v>0.26250000000000001</v>
      </c>
      <c r="D498" s="23">
        <f t="shared" si="32"/>
        <v>6.3000000000000007</v>
      </c>
      <c r="E498" s="23">
        <f t="shared" si="33"/>
        <v>1.8333333333333339</v>
      </c>
      <c r="F498" s="23">
        <f t="shared" si="34"/>
        <v>110.00000000000003</v>
      </c>
      <c r="G498" s="15" t="s">
        <v>4</v>
      </c>
      <c r="H498" s="12" t="s">
        <v>5</v>
      </c>
    </row>
    <row r="499" spans="2:8" x14ac:dyDescent="0.25">
      <c r="B499" s="6">
        <v>42829</v>
      </c>
      <c r="C499" s="78">
        <v>0.34930555555555554</v>
      </c>
      <c r="D499" s="23">
        <f t="shared" si="32"/>
        <v>8.3833333333333329</v>
      </c>
      <c r="E499" s="23">
        <f t="shared" si="33"/>
        <v>2.0833333333333321</v>
      </c>
      <c r="F499" s="23">
        <f t="shared" si="34"/>
        <v>124.99999999999993</v>
      </c>
      <c r="G499" s="15" t="s">
        <v>6</v>
      </c>
      <c r="H499" s="12" t="s">
        <v>10</v>
      </c>
    </row>
    <row r="500" spans="2:8" x14ac:dyDescent="0.25">
      <c r="B500" s="6">
        <v>42829</v>
      </c>
      <c r="C500" s="78">
        <v>0.35347222222222219</v>
      </c>
      <c r="D500" s="23">
        <f t="shared" si="32"/>
        <v>8.4833333333333325</v>
      </c>
      <c r="E500" s="23">
        <f t="shared" si="33"/>
        <v>9.9999999999999645E-2</v>
      </c>
      <c r="F500" s="23">
        <f t="shared" si="34"/>
        <v>5.9999999999999787</v>
      </c>
      <c r="G500" s="15" t="s">
        <v>6</v>
      </c>
      <c r="H500" s="12" t="s">
        <v>7</v>
      </c>
    </row>
    <row r="501" spans="2:8" x14ac:dyDescent="0.25">
      <c r="B501" s="6">
        <v>42829</v>
      </c>
      <c r="C501" s="78">
        <v>0.36736111111111108</v>
      </c>
      <c r="D501" s="23">
        <f t="shared" si="32"/>
        <v>8.8166666666666664</v>
      </c>
      <c r="E501" s="23">
        <f t="shared" si="33"/>
        <v>0.33333333333333393</v>
      </c>
      <c r="F501" s="23">
        <f t="shared" si="34"/>
        <v>20.000000000000036</v>
      </c>
      <c r="G501" s="15" t="s">
        <v>6</v>
      </c>
      <c r="H501" s="12" t="s">
        <v>7</v>
      </c>
    </row>
    <row r="502" spans="2:8" x14ac:dyDescent="0.25">
      <c r="B502" s="6">
        <v>42829</v>
      </c>
      <c r="C502" s="78">
        <v>0.36736111111111108</v>
      </c>
      <c r="D502" s="23">
        <f t="shared" si="32"/>
        <v>8.8166666666666664</v>
      </c>
      <c r="E502" s="23">
        <f t="shared" si="33"/>
        <v>0</v>
      </c>
      <c r="F502" s="23">
        <f t="shared" si="34"/>
        <v>0</v>
      </c>
      <c r="G502" s="15" t="s">
        <v>6</v>
      </c>
      <c r="H502" s="12" t="s">
        <v>9</v>
      </c>
    </row>
    <row r="503" spans="2:8" x14ac:dyDescent="0.25">
      <c r="B503" s="6">
        <v>42829</v>
      </c>
      <c r="C503" s="78">
        <v>0.37291666666666662</v>
      </c>
      <c r="D503" s="23">
        <f t="shared" si="32"/>
        <v>8.9499999999999993</v>
      </c>
      <c r="E503" s="23">
        <f t="shared" si="33"/>
        <v>0.13333333333333286</v>
      </c>
      <c r="F503" s="23">
        <f t="shared" si="34"/>
        <v>7.9999999999999716</v>
      </c>
      <c r="G503" s="15" t="s">
        <v>6</v>
      </c>
      <c r="H503" s="12" t="s">
        <v>10</v>
      </c>
    </row>
    <row r="504" spans="2:8" x14ac:dyDescent="0.25">
      <c r="B504" s="6">
        <v>42829</v>
      </c>
      <c r="C504" s="78">
        <v>0.38263888888888892</v>
      </c>
      <c r="D504" s="23">
        <f t="shared" si="32"/>
        <v>9.1833333333333336</v>
      </c>
      <c r="E504" s="23">
        <f t="shared" si="33"/>
        <v>0.23333333333333428</v>
      </c>
      <c r="F504" s="23">
        <f t="shared" si="34"/>
        <v>14.000000000000057</v>
      </c>
      <c r="G504" s="15" t="s">
        <v>4</v>
      </c>
      <c r="H504" s="12" t="s">
        <v>9</v>
      </c>
    </row>
    <row r="505" spans="2:8" x14ac:dyDescent="0.25">
      <c r="B505" s="6">
        <v>42829</v>
      </c>
      <c r="C505" s="78">
        <v>0.38750000000000001</v>
      </c>
      <c r="D505" s="23">
        <f t="shared" si="32"/>
        <v>9.3000000000000007</v>
      </c>
      <c r="E505" s="23">
        <f t="shared" si="33"/>
        <v>0.11666666666666714</v>
      </c>
      <c r="F505" s="23">
        <f t="shared" si="34"/>
        <v>7.0000000000000284</v>
      </c>
      <c r="G505" s="15" t="s">
        <v>6</v>
      </c>
      <c r="H505" s="12" t="s">
        <v>10</v>
      </c>
    </row>
    <row r="506" spans="2:8" x14ac:dyDescent="0.25">
      <c r="B506" s="6">
        <v>42829</v>
      </c>
      <c r="C506" s="78">
        <v>0.39166666666666666</v>
      </c>
      <c r="D506" s="23">
        <f t="shared" si="32"/>
        <v>9.4</v>
      </c>
      <c r="E506" s="23">
        <f t="shared" si="33"/>
        <v>9.9999999999999645E-2</v>
      </c>
      <c r="F506" s="23">
        <f t="shared" si="34"/>
        <v>5.9999999999999787</v>
      </c>
      <c r="G506" s="15" t="s">
        <v>6</v>
      </c>
      <c r="H506" s="12" t="s">
        <v>10</v>
      </c>
    </row>
    <row r="507" spans="2:8" x14ac:dyDescent="0.25">
      <c r="B507" s="6">
        <v>42829</v>
      </c>
      <c r="C507" s="78">
        <v>0.39305555555555555</v>
      </c>
      <c r="D507" s="23">
        <f t="shared" si="32"/>
        <v>9.4333333333333336</v>
      </c>
      <c r="E507" s="23">
        <f t="shared" si="33"/>
        <v>3.3333333333333215E-2</v>
      </c>
      <c r="F507" s="23">
        <f t="shared" si="34"/>
        <v>1.9999999999999929</v>
      </c>
      <c r="G507" s="15" t="s">
        <v>6</v>
      </c>
      <c r="H507" s="12" t="s">
        <v>8</v>
      </c>
    </row>
    <row r="508" spans="2:8" x14ac:dyDescent="0.25">
      <c r="B508" s="6">
        <v>42829</v>
      </c>
      <c r="C508" s="78">
        <v>0.39583333333333331</v>
      </c>
      <c r="D508" s="23">
        <f t="shared" si="32"/>
        <v>9.5</v>
      </c>
      <c r="E508" s="23">
        <f t="shared" si="33"/>
        <v>6.666666666666643E-2</v>
      </c>
      <c r="F508" s="23">
        <f t="shared" si="34"/>
        <v>3.9999999999999858</v>
      </c>
      <c r="G508" s="15" t="s">
        <v>6</v>
      </c>
      <c r="H508" s="12" t="s">
        <v>9</v>
      </c>
    </row>
    <row r="509" spans="2:8" x14ac:dyDescent="0.25">
      <c r="B509" s="6">
        <v>42829</v>
      </c>
      <c r="C509" s="78">
        <v>0.40347222222222223</v>
      </c>
      <c r="D509" s="23">
        <f t="shared" si="32"/>
        <v>9.6833333333333336</v>
      </c>
      <c r="E509" s="23">
        <f t="shared" si="33"/>
        <v>0.18333333333333357</v>
      </c>
      <c r="F509" s="23">
        <f t="shared" si="34"/>
        <v>11.000000000000014</v>
      </c>
      <c r="G509" s="15" t="s">
        <v>6</v>
      </c>
      <c r="H509" s="12" t="s">
        <v>10</v>
      </c>
    </row>
    <row r="510" spans="2:8" x14ac:dyDescent="0.25">
      <c r="B510" s="6">
        <v>42829</v>
      </c>
      <c r="C510" s="78">
        <v>0.40833333333333338</v>
      </c>
      <c r="D510" s="23">
        <f t="shared" si="32"/>
        <v>9.8000000000000007</v>
      </c>
      <c r="E510" s="23">
        <f t="shared" si="33"/>
        <v>0.11666666666666714</v>
      </c>
      <c r="F510" s="23">
        <f t="shared" si="34"/>
        <v>7.0000000000000284</v>
      </c>
      <c r="G510" s="15" t="s">
        <v>6</v>
      </c>
      <c r="H510" s="12" t="s">
        <v>9</v>
      </c>
    </row>
    <row r="511" spans="2:8" x14ac:dyDescent="0.25">
      <c r="B511" s="6">
        <v>42829</v>
      </c>
      <c r="C511" s="78">
        <v>0.40833333333333338</v>
      </c>
      <c r="D511" s="23">
        <f t="shared" si="32"/>
        <v>9.8000000000000007</v>
      </c>
      <c r="E511" s="23">
        <f t="shared" si="33"/>
        <v>0</v>
      </c>
      <c r="F511" s="23">
        <f t="shared" si="34"/>
        <v>0</v>
      </c>
      <c r="G511" s="15" t="s">
        <v>6</v>
      </c>
      <c r="H511" s="12" t="s">
        <v>7</v>
      </c>
    </row>
    <row r="512" spans="2:8" x14ac:dyDescent="0.25">
      <c r="B512" s="6">
        <v>42829</v>
      </c>
      <c r="C512" s="78">
        <v>0.41388888888888892</v>
      </c>
      <c r="D512" s="23">
        <f t="shared" si="32"/>
        <v>9.9333333333333336</v>
      </c>
      <c r="E512" s="23">
        <f t="shared" si="33"/>
        <v>0.13333333333333286</v>
      </c>
      <c r="F512" s="23">
        <f t="shared" si="34"/>
        <v>7.9999999999999716</v>
      </c>
      <c r="G512" s="15" t="s">
        <v>6</v>
      </c>
      <c r="H512" s="12" t="s">
        <v>7</v>
      </c>
    </row>
    <row r="513" spans="2:8" x14ac:dyDescent="0.25">
      <c r="B513" s="6">
        <v>42829</v>
      </c>
      <c r="C513" s="78">
        <v>0.4145833333333333</v>
      </c>
      <c r="D513" s="23">
        <f t="shared" si="32"/>
        <v>9.9499999999999993</v>
      </c>
      <c r="E513" s="23">
        <f t="shared" si="33"/>
        <v>1.6666666666665719E-2</v>
      </c>
      <c r="F513" s="23">
        <f t="shared" si="34"/>
        <v>0.99999999999994316</v>
      </c>
      <c r="G513" s="15" t="s">
        <v>6</v>
      </c>
      <c r="H513" s="12" t="s">
        <v>10</v>
      </c>
    </row>
    <row r="514" spans="2:8" x14ac:dyDescent="0.25">
      <c r="B514" s="6">
        <v>42829</v>
      </c>
      <c r="C514" s="78">
        <v>0.41875000000000001</v>
      </c>
      <c r="D514" s="23">
        <f t="shared" si="32"/>
        <v>10.050000000000001</v>
      </c>
      <c r="E514" s="23">
        <f t="shared" si="33"/>
        <v>0.10000000000000142</v>
      </c>
      <c r="F514" s="23">
        <f t="shared" si="34"/>
        <v>6.0000000000000853</v>
      </c>
      <c r="G514" s="15" t="s">
        <v>6</v>
      </c>
      <c r="H514" s="12" t="s">
        <v>8</v>
      </c>
    </row>
    <row r="515" spans="2:8" x14ac:dyDescent="0.25">
      <c r="B515" s="6">
        <v>42829</v>
      </c>
      <c r="C515" s="78">
        <v>0.42083333333333334</v>
      </c>
      <c r="D515" s="23">
        <f t="shared" si="32"/>
        <v>10.1</v>
      </c>
      <c r="E515" s="23">
        <f t="shared" si="33"/>
        <v>4.9999999999998934E-2</v>
      </c>
      <c r="F515" s="23">
        <f t="shared" si="34"/>
        <v>2.9999999999999361</v>
      </c>
      <c r="G515" s="15" t="s">
        <v>6</v>
      </c>
      <c r="H515" s="12" t="s">
        <v>9</v>
      </c>
    </row>
    <row r="516" spans="2:8" x14ac:dyDescent="0.25">
      <c r="B516" s="6">
        <v>42829</v>
      </c>
      <c r="C516" s="78">
        <v>0.42291666666666666</v>
      </c>
      <c r="D516" s="23">
        <f t="shared" ref="D516:D579" si="35">C516*24</f>
        <v>10.15</v>
      </c>
      <c r="E516" s="23">
        <f t="shared" si="33"/>
        <v>5.0000000000000711E-2</v>
      </c>
      <c r="F516" s="23">
        <f t="shared" si="34"/>
        <v>3.0000000000000426</v>
      </c>
      <c r="G516" s="15" t="s">
        <v>6</v>
      </c>
      <c r="H516" s="12" t="s">
        <v>8</v>
      </c>
    </row>
    <row r="517" spans="2:8" x14ac:dyDescent="0.25">
      <c r="B517" s="6">
        <v>42829</v>
      </c>
      <c r="C517" s="78">
        <v>0.42499999999999999</v>
      </c>
      <c r="D517" s="23">
        <f t="shared" si="35"/>
        <v>10.199999999999999</v>
      </c>
      <c r="E517" s="23">
        <f t="shared" si="33"/>
        <v>4.9999999999998934E-2</v>
      </c>
      <c r="F517" s="23">
        <f t="shared" si="34"/>
        <v>2.9999999999999361</v>
      </c>
      <c r="G517" s="15" t="s">
        <v>6</v>
      </c>
      <c r="H517" s="12" t="s">
        <v>9</v>
      </c>
    </row>
    <row r="518" spans="2:8" x14ac:dyDescent="0.25">
      <c r="B518" s="6">
        <v>42829</v>
      </c>
      <c r="C518" s="78">
        <v>0.43333333333333335</v>
      </c>
      <c r="D518" s="23">
        <f t="shared" si="35"/>
        <v>10.4</v>
      </c>
      <c r="E518" s="23">
        <f t="shared" ref="E518:E581" si="36">ABS(D518-D517)</f>
        <v>0.20000000000000107</v>
      </c>
      <c r="F518" s="23">
        <f t="shared" ref="F518:F581" si="37">E518*60</f>
        <v>12.000000000000064</v>
      </c>
      <c r="G518" s="15" t="s">
        <v>4</v>
      </c>
      <c r="H518" s="12" t="s">
        <v>5</v>
      </c>
    </row>
    <row r="519" spans="2:8" x14ac:dyDescent="0.25">
      <c r="B519" s="6">
        <v>42829</v>
      </c>
      <c r="C519" s="78">
        <v>0.43611111111111112</v>
      </c>
      <c r="D519" s="23">
        <f t="shared" si="35"/>
        <v>10.466666666666667</v>
      </c>
      <c r="E519" s="23">
        <f t="shared" si="36"/>
        <v>6.666666666666643E-2</v>
      </c>
      <c r="F519" s="23">
        <f t="shared" si="37"/>
        <v>3.9999999999999858</v>
      </c>
      <c r="G519" s="15" t="s">
        <v>4</v>
      </c>
      <c r="H519" s="12" t="s">
        <v>5</v>
      </c>
    </row>
    <row r="520" spans="2:8" x14ac:dyDescent="0.25">
      <c r="B520" s="6">
        <v>42829</v>
      </c>
      <c r="C520" s="78">
        <v>0.4375</v>
      </c>
      <c r="D520" s="23">
        <f t="shared" si="35"/>
        <v>10.5</v>
      </c>
      <c r="E520" s="23">
        <f t="shared" si="36"/>
        <v>3.3333333333333215E-2</v>
      </c>
      <c r="F520" s="23">
        <f t="shared" si="37"/>
        <v>1.9999999999999929</v>
      </c>
      <c r="G520" s="15" t="s">
        <v>6</v>
      </c>
      <c r="H520" s="12" t="s">
        <v>8</v>
      </c>
    </row>
    <row r="521" spans="2:8" x14ac:dyDescent="0.25">
      <c r="B521" s="6">
        <v>42829</v>
      </c>
      <c r="C521" s="78">
        <v>0.44166666666666665</v>
      </c>
      <c r="D521" s="23">
        <f t="shared" si="35"/>
        <v>10.6</v>
      </c>
      <c r="E521" s="23">
        <f t="shared" si="36"/>
        <v>9.9999999999999645E-2</v>
      </c>
      <c r="F521" s="23">
        <f t="shared" si="37"/>
        <v>5.9999999999999787</v>
      </c>
      <c r="G521" s="15" t="s">
        <v>6</v>
      </c>
      <c r="H521" s="12" t="s">
        <v>9</v>
      </c>
    </row>
    <row r="522" spans="2:8" x14ac:dyDescent="0.25">
      <c r="B522" s="6">
        <v>42829</v>
      </c>
      <c r="C522" s="78">
        <v>0.44236111111111115</v>
      </c>
      <c r="D522" s="23">
        <f t="shared" si="35"/>
        <v>10.616666666666667</v>
      </c>
      <c r="E522" s="23">
        <f t="shared" si="36"/>
        <v>1.6666666666667496E-2</v>
      </c>
      <c r="F522" s="23">
        <f t="shared" si="37"/>
        <v>1.0000000000000497</v>
      </c>
      <c r="G522" s="15" t="s">
        <v>6</v>
      </c>
      <c r="H522" s="12" t="s">
        <v>9</v>
      </c>
    </row>
    <row r="523" spans="2:8" x14ac:dyDescent="0.25">
      <c r="B523" s="6">
        <v>42829</v>
      </c>
      <c r="C523" s="78">
        <v>0.44305555555555554</v>
      </c>
      <c r="D523" s="23">
        <f t="shared" si="35"/>
        <v>10.633333333333333</v>
      </c>
      <c r="E523" s="23">
        <f t="shared" si="36"/>
        <v>1.6666666666665719E-2</v>
      </c>
      <c r="F523" s="23">
        <f t="shared" si="37"/>
        <v>0.99999999999994316</v>
      </c>
      <c r="G523" s="15" t="s">
        <v>6</v>
      </c>
      <c r="H523" s="12" t="s">
        <v>9</v>
      </c>
    </row>
    <row r="524" spans="2:8" x14ac:dyDescent="0.25">
      <c r="B524" s="6">
        <v>42829</v>
      </c>
      <c r="C524" s="78">
        <v>0.44513888888888892</v>
      </c>
      <c r="D524" s="23">
        <f t="shared" si="35"/>
        <v>10.683333333333334</v>
      </c>
      <c r="E524" s="23">
        <f t="shared" si="36"/>
        <v>5.0000000000000711E-2</v>
      </c>
      <c r="F524" s="23">
        <f t="shared" si="37"/>
        <v>3.0000000000000426</v>
      </c>
      <c r="G524" s="15" t="s">
        <v>12</v>
      </c>
      <c r="H524" s="12" t="s">
        <v>10</v>
      </c>
    </row>
    <row r="525" spans="2:8" x14ac:dyDescent="0.25">
      <c r="B525" s="6">
        <v>42829</v>
      </c>
      <c r="C525" s="78">
        <v>0.4465277777777778</v>
      </c>
      <c r="D525" s="23">
        <f t="shared" si="35"/>
        <v>10.716666666666667</v>
      </c>
      <c r="E525" s="23">
        <f t="shared" si="36"/>
        <v>3.3333333333333215E-2</v>
      </c>
      <c r="F525" s="23">
        <f t="shared" si="37"/>
        <v>1.9999999999999929</v>
      </c>
      <c r="G525" s="15" t="s">
        <v>6</v>
      </c>
      <c r="H525" s="12" t="s">
        <v>9</v>
      </c>
    </row>
    <row r="526" spans="2:8" x14ac:dyDescent="0.25">
      <c r="B526" s="6">
        <v>42829</v>
      </c>
      <c r="C526" s="78">
        <v>0.45069444444444445</v>
      </c>
      <c r="D526" s="23">
        <f t="shared" si="35"/>
        <v>10.816666666666666</v>
      </c>
      <c r="E526" s="23">
        <f t="shared" si="36"/>
        <v>9.9999999999999645E-2</v>
      </c>
      <c r="F526" s="23">
        <f t="shared" si="37"/>
        <v>5.9999999999999787</v>
      </c>
      <c r="G526" s="15" t="s">
        <v>6</v>
      </c>
      <c r="H526" s="12" t="s">
        <v>7</v>
      </c>
    </row>
    <row r="527" spans="2:8" x14ac:dyDescent="0.25">
      <c r="B527" s="6">
        <v>42829</v>
      </c>
      <c r="C527" s="78">
        <v>0.45277777777777778</v>
      </c>
      <c r="D527" s="23">
        <f t="shared" si="35"/>
        <v>10.866666666666667</v>
      </c>
      <c r="E527" s="23">
        <f t="shared" si="36"/>
        <v>5.0000000000000711E-2</v>
      </c>
      <c r="F527" s="23">
        <f t="shared" si="37"/>
        <v>3.0000000000000426</v>
      </c>
      <c r="G527" s="15" t="s">
        <v>6</v>
      </c>
      <c r="H527" s="12" t="s">
        <v>9</v>
      </c>
    </row>
    <row r="528" spans="2:8" x14ac:dyDescent="0.25">
      <c r="B528" s="6">
        <v>42829</v>
      </c>
      <c r="C528" s="78">
        <v>0.45416666666666666</v>
      </c>
      <c r="D528" s="23">
        <f t="shared" si="35"/>
        <v>10.9</v>
      </c>
      <c r="E528" s="23">
        <f t="shared" si="36"/>
        <v>3.3333333333333215E-2</v>
      </c>
      <c r="F528" s="23">
        <f t="shared" si="37"/>
        <v>1.9999999999999929</v>
      </c>
      <c r="G528" s="15" t="s">
        <v>6</v>
      </c>
      <c r="H528" s="12" t="s">
        <v>9</v>
      </c>
    </row>
    <row r="529" spans="2:8" x14ac:dyDescent="0.25">
      <c r="B529" s="6">
        <v>42829</v>
      </c>
      <c r="C529" s="78">
        <v>0.4597222222222222</v>
      </c>
      <c r="D529" s="23">
        <f t="shared" si="35"/>
        <v>11.033333333333333</v>
      </c>
      <c r="E529" s="23">
        <f t="shared" si="36"/>
        <v>0.13333333333333286</v>
      </c>
      <c r="F529" s="23">
        <f t="shared" si="37"/>
        <v>7.9999999999999716</v>
      </c>
      <c r="G529" s="15" t="s">
        <v>6</v>
      </c>
      <c r="H529" s="12" t="s">
        <v>9</v>
      </c>
    </row>
    <row r="530" spans="2:8" x14ac:dyDescent="0.25">
      <c r="B530" s="6">
        <v>42829</v>
      </c>
      <c r="C530" s="78">
        <v>0.4597222222222222</v>
      </c>
      <c r="D530" s="23">
        <f t="shared" si="35"/>
        <v>11.033333333333333</v>
      </c>
      <c r="E530" s="23">
        <f t="shared" si="36"/>
        <v>0</v>
      </c>
      <c r="F530" s="23">
        <f t="shared" si="37"/>
        <v>0</v>
      </c>
      <c r="G530" s="15" t="s">
        <v>6</v>
      </c>
      <c r="H530" s="12" t="s">
        <v>9</v>
      </c>
    </row>
    <row r="531" spans="2:8" x14ac:dyDescent="0.25">
      <c r="B531" s="6">
        <v>42829</v>
      </c>
      <c r="C531" s="78">
        <v>0.46249999999999997</v>
      </c>
      <c r="D531" s="23">
        <f t="shared" si="35"/>
        <v>11.1</v>
      </c>
      <c r="E531" s="23">
        <f t="shared" si="36"/>
        <v>6.666666666666643E-2</v>
      </c>
      <c r="F531" s="23">
        <f t="shared" si="37"/>
        <v>3.9999999999999858</v>
      </c>
      <c r="G531" s="15" t="s">
        <v>6</v>
      </c>
      <c r="H531" s="12" t="s">
        <v>9</v>
      </c>
    </row>
    <row r="532" spans="2:8" x14ac:dyDescent="0.25">
      <c r="B532" s="6">
        <v>42829</v>
      </c>
      <c r="C532" s="78">
        <v>0.4680555555555555</v>
      </c>
      <c r="D532" s="23">
        <f t="shared" si="35"/>
        <v>11.233333333333333</v>
      </c>
      <c r="E532" s="23">
        <f t="shared" si="36"/>
        <v>0.13333333333333286</v>
      </c>
      <c r="F532" s="23">
        <f t="shared" si="37"/>
        <v>7.9999999999999716</v>
      </c>
      <c r="G532" s="15" t="s">
        <v>4</v>
      </c>
      <c r="H532" s="12" t="s">
        <v>7</v>
      </c>
    </row>
    <row r="533" spans="2:8" x14ac:dyDescent="0.25">
      <c r="B533" s="6">
        <v>42829</v>
      </c>
      <c r="C533" s="78">
        <v>0.4680555555555555</v>
      </c>
      <c r="D533" s="23">
        <f t="shared" si="35"/>
        <v>11.233333333333333</v>
      </c>
      <c r="E533" s="23">
        <f t="shared" si="36"/>
        <v>0</v>
      </c>
      <c r="F533" s="23">
        <f t="shared" si="37"/>
        <v>0</v>
      </c>
      <c r="G533" s="15" t="s">
        <v>6</v>
      </c>
      <c r="H533" s="12" t="s">
        <v>9</v>
      </c>
    </row>
    <row r="534" spans="2:8" x14ac:dyDescent="0.25">
      <c r="B534" s="6">
        <v>42829</v>
      </c>
      <c r="C534" s="78">
        <v>0.47361111111111115</v>
      </c>
      <c r="D534" s="23">
        <f t="shared" si="35"/>
        <v>11.366666666666667</v>
      </c>
      <c r="E534" s="23">
        <f t="shared" si="36"/>
        <v>0.13333333333333464</v>
      </c>
      <c r="F534" s="23">
        <f t="shared" si="37"/>
        <v>8.0000000000000782</v>
      </c>
      <c r="G534" s="15" t="s">
        <v>6</v>
      </c>
      <c r="H534" s="12" t="s">
        <v>10</v>
      </c>
    </row>
    <row r="535" spans="2:8" x14ac:dyDescent="0.25">
      <c r="B535" s="6">
        <v>42829</v>
      </c>
      <c r="C535" s="78">
        <v>0.47986111111111113</v>
      </c>
      <c r="D535" s="23">
        <f t="shared" si="35"/>
        <v>11.516666666666667</v>
      </c>
      <c r="E535" s="23">
        <f t="shared" si="36"/>
        <v>0.15000000000000036</v>
      </c>
      <c r="F535" s="23">
        <f t="shared" si="37"/>
        <v>9.0000000000000213</v>
      </c>
      <c r="G535" s="15" t="s">
        <v>6</v>
      </c>
      <c r="H535" s="12" t="s">
        <v>8</v>
      </c>
    </row>
    <row r="536" spans="2:8" x14ac:dyDescent="0.25">
      <c r="B536" s="6">
        <v>42829</v>
      </c>
      <c r="C536" s="78">
        <v>0.47986111111111113</v>
      </c>
      <c r="D536" s="23">
        <f t="shared" si="35"/>
        <v>11.516666666666667</v>
      </c>
      <c r="E536" s="23">
        <f t="shared" si="36"/>
        <v>0</v>
      </c>
      <c r="F536" s="23">
        <f t="shared" si="37"/>
        <v>0</v>
      </c>
      <c r="G536" s="15" t="s">
        <v>6</v>
      </c>
      <c r="H536" s="12" t="s">
        <v>7</v>
      </c>
    </row>
    <row r="537" spans="2:8" x14ac:dyDescent="0.25">
      <c r="B537" s="6">
        <v>42829</v>
      </c>
      <c r="C537" s="78">
        <v>0.48749999999999999</v>
      </c>
      <c r="D537" s="23">
        <f t="shared" si="35"/>
        <v>11.7</v>
      </c>
      <c r="E537" s="23">
        <f t="shared" si="36"/>
        <v>0.18333333333333179</v>
      </c>
      <c r="F537" s="23">
        <f t="shared" si="37"/>
        <v>10.999999999999908</v>
      </c>
      <c r="G537" s="15" t="s">
        <v>6</v>
      </c>
      <c r="H537" s="12" t="s">
        <v>7</v>
      </c>
    </row>
    <row r="538" spans="2:8" x14ac:dyDescent="0.25">
      <c r="B538" s="6">
        <v>42829</v>
      </c>
      <c r="C538" s="78">
        <v>0.48888888888888887</v>
      </c>
      <c r="D538" s="23">
        <f t="shared" si="35"/>
        <v>11.733333333333333</v>
      </c>
      <c r="E538" s="23">
        <f t="shared" si="36"/>
        <v>3.3333333333333215E-2</v>
      </c>
      <c r="F538" s="23">
        <f t="shared" si="37"/>
        <v>1.9999999999999929</v>
      </c>
      <c r="G538" s="15" t="s">
        <v>6</v>
      </c>
      <c r="H538" s="12" t="s">
        <v>10</v>
      </c>
    </row>
    <row r="539" spans="2:8" x14ac:dyDescent="0.25">
      <c r="B539" s="6">
        <v>42829</v>
      </c>
      <c r="C539" s="78">
        <v>0.49027777777777781</v>
      </c>
      <c r="D539" s="23">
        <f t="shared" si="35"/>
        <v>11.766666666666667</v>
      </c>
      <c r="E539" s="23">
        <f t="shared" si="36"/>
        <v>3.3333333333334991E-2</v>
      </c>
      <c r="F539" s="23">
        <f t="shared" si="37"/>
        <v>2.0000000000000995</v>
      </c>
      <c r="G539" s="15" t="s">
        <v>6</v>
      </c>
      <c r="H539" s="12" t="s">
        <v>10</v>
      </c>
    </row>
    <row r="540" spans="2:8" x14ac:dyDescent="0.25">
      <c r="B540" s="6">
        <v>42829</v>
      </c>
      <c r="C540" s="78">
        <v>0.49305555555555558</v>
      </c>
      <c r="D540" s="23">
        <f t="shared" si="35"/>
        <v>11.833333333333334</v>
      </c>
      <c r="E540" s="23">
        <f t="shared" si="36"/>
        <v>6.666666666666643E-2</v>
      </c>
      <c r="F540" s="23">
        <f t="shared" si="37"/>
        <v>3.9999999999999858</v>
      </c>
      <c r="G540" s="15" t="s">
        <v>6</v>
      </c>
      <c r="H540" s="12" t="s">
        <v>9</v>
      </c>
    </row>
    <row r="541" spans="2:8" x14ac:dyDescent="0.25">
      <c r="B541" s="6">
        <v>42829</v>
      </c>
      <c r="C541" s="78">
        <v>0.49374999999999997</v>
      </c>
      <c r="D541" s="23">
        <f t="shared" si="35"/>
        <v>11.85</v>
      </c>
      <c r="E541" s="23">
        <f t="shared" si="36"/>
        <v>1.6666666666665719E-2</v>
      </c>
      <c r="F541" s="23">
        <f t="shared" si="37"/>
        <v>0.99999999999994316</v>
      </c>
      <c r="G541" s="15" t="s">
        <v>6</v>
      </c>
      <c r="H541" s="12" t="s">
        <v>10</v>
      </c>
    </row>
    <row r="542" spans="2:8" x14ac:dyDescent="0.25">
      <c r="B542" s="6">
        <v>42829</v>
      </c>
      <c r="C542" s="78">
        <v>0.49583333333333335</v>
      </c>
      <c r="D542" s="23">
        <f t="shared" si="35"/>
        <v>11.9</v>
      </c>
      <c r="E542" s="23">
        <f t="shared" si="36"/>
        <v>5.0000000000000711E-2</v>
      </c>
      <c r="F542" s="23">
        <f t="shared" si="37"/>
        <v>3.0000000000000426</v>
      </c>
      <c r="G542" s="15" t="s">
        <v>12</v>
      </c>
      <c r="H542" s="12" t="s">
        <v>8</v>
      </c>
    </row>
    <row r="543" spans="2:8" x14ac:dyDescent="0.25">
      <c r="B543" s="6">
        <v>42829</v>
      </c>
      <c r="C543" s="78">
        <v>0.49583333333333335</v>
      </c>
      <c r="D543" s="23">
        <f t="shared" si="35"/>
        <v>11.9</v>
      </c>
      <c r="E543" s="23">
        <f t="shared" si="36"/>
        <v>0</v>
      </c>
      <c r="F543" s="23">
        <f t="shared" si="37"/>
        <v>0</v>
      </c>
      <c r="G543" s="15" t="s">
        <v>4</v>
      </c>
      <c r="H543" s="12" t="s">
        <v>7</v>
      </c>
    </row>
    <row r="544" spans="2:8" x14ac:dyDescent="0.25">
      <c r="B544" s="6">
        <v>42829</v>
      </c>
      <c r="C544" s="78">
        <v>0.49583333333333335</v>
      </c>
      <c r="D544" s="23">
        <f t="shared" si="35"/>
        <v>11.9</v>
      </c>
      <c r="E544" s="23">
        <f t="shared" si="36"/>
        <v>0</v>
      </c>
      <c r="F544" s="23">
        <f t="shared" si="37"/>
        <v>0</v>
      </c>
      <c r="G544" s="15" t="s">
        <v>6</v>
      </c>
      <c r="H544" s="12" t="s">
        <v>9</v>
      </c>
    </row>
    <row r="545" spans="2:8" x14ac:dyDescent="0.25">
      <c r="B545" s="6">
        <v>42829</v>
      </c>
      <c r="C545" s="78">
        <v>0.49791666666666662</v>
      </c>
      <c r="D545" s="23">
        <f t="shared" si="35"/>
        <v>11.95</v>
      </c>
      <c r="E545" s="23">
        <f t="shared" si="36"/>
        <v>4.9999999999998934E-2</v>
      </c>
      <c r="F545" s="23">
        <f t="shared" si="37"/>
        <v>2.9999999999999361</v>
      </c>
      <c r="G545" s="15" t="s">
        <v>4</v>
      </c>
      <c r="H545" s="12" t="s">
        <v>7</v>
      </c>
    </row>
    <row r="546" spans="2:8" x14ac:dyDescent="0.25">
      <c r="B546" s="6">
        <v>42829</v>
      </c>
      <c r="C546" s="78">
        <v>0.4993055555555555</v>
      </c>
      <c r="D546" s="23">
        <f t="shared" si="35"/>
        <v>11.983333333333333</v>
      </c>
      <c r="E546" s="23">
        <f t="shared" si="36"/>
        <v>3.3333333333333215E-2</v>
      </c>
      <c r="F546" s="23">
        <f t="shared" si="37"/>
        <v>1.9999999999999929</v>
      </c>
      <c r="G546" s="15" t="s">
        <v>6</v>
      </c>
      <c r="H546" s="12" t="s">
        <v>7</v>
      </c>
    </row>
    <row r="547" spans="2:8" x14ac:dyDescent="0.25">
      <c r="B547" s="6">
        <v>42829</v>
      </c>
      <c r="C547" s="78">
        <v>0.50347222222222221</v>
      </c>
      <c r="D547" s="23">
        <f t="shared" si="35"/>
        <v>12.083333333333332</v>
      </c>
      <c r="E547" s="23">
        <f t="shared" si="36"/>
        <v>9.9999999999999645E-2</v>
      </c>
      <c r="F547" s="23">
        <f t="shared" si="37"/>
        <v>5.9999999999999787</v>
      </c>
      <c r="G547" s="15" t="s">
        <v>4</v>
      </c>
      <c r="H547" s="12" t="s">
        <v>7</v>
      </c>
    </row>
    <row r="548" spans="2:8" x14ac:dyDescent="0.25">
      <c r="B548" s="6">
        <v>42829</v>
      </c>
      <c r="C548" s="78">
        <v>0.50763888888888886</v>
      </c>
      <c r="D548" s="23">
        <f t="shared" si="35"/>
        <v>12.183333333333334</v>
      </c>
      <c r="E548" s="23">
        <f t="shared" si="36"/>
        <v>0.10000000000000142</v>
      </c>
      <c r="F548" s="23">
        <f t="shared" si="37"/>
        <v>6.0000000000000853</v>
      </c>
      <c r="G548" s="15" t="s">
        <v>6</v>
      </c>
      <c r="H548" s="12" t="s">
        <v>10</v>
      </c>
    </row>
    <row r="549" spans="2:8" x14ac:dyDescent="0.25">
      <c r="B549" s="6">
        <v>42829</v>
      </c>
      <c r="C549" s="78">
        <v>0.51250000000000007</v>
      </c>
      <c r="D549" s="23">
        <f t="shared" si="35"/>
        <v>12.3</v>
      </c>
      <c r="E549" s="23">
        <f t="shared" si="36"/>
        <v>0.11666666666666714</v>
      </c>
      <c r="F549" s="23">
        <f t="shared" si="37"/>
        <v>7.0000000000000284</v>
      </c>
      <c r="G549" s="15" t="s">
        <v>6</v>
      </c>
      <c r="H549" s="12" t="s">
        <v>9</v>
      </c>
    </row>
    <row r="550" spans="2:8" x14ac:dyDescent="0.25">
      <c r="B550" s="6">
        <v>42829</v>
      </c>
      <c r="C550" s="78">
        <v>0.51527777777777783</v>
      </c>
      <c r="D550" s="23">
        <f t="shared" si="35"/>
        <v>12.366666666666667</v>
      </c>
      <c r="E550" s="23">
        <f t="shared" si="36"/>
        <v>6.666666666666643E-2</v>
      </c>
      <c r="F550" s="23">
        <f t="shared" si="37"/>
        <v>3.9999999999999858</v>
      </c>
      <c r="G550" s="15" t="s">
        <v>6</v>
      </c>
      <c r="H550" s="12" t="s">
        <v>8</v>
      </c>
    </row>
    <row r="551" spans="2:8" x14ac:dyDescent="0.25">
      <c r="B551" s="6">
        <v>42829</v>
      </c>
      <c r="C551" s="78">
        <v>0.5229166666666667</v>
      </c>
      <c r="D551" s="23">
        <f t="shared" si="35"/>
        <v>12.55</v>
      </c>
      <c r="E551" s="23">
        <f t="shared" si="36"/>
        <v>0.18333333333333357</v>
      </c>
      <c r="F551" s="23">
        <f t="shared" si="37"/>
        <v>11.000000000000014</v>
      </c>
      <c r="G551" s="15" t="s">
        <v>6</v>
      </c>
      <c r="H551" s="12" t="s">
        <v>7</v>
      </c>
    </row>
    <row r="552" spans="2:8" x14ac:dyDescent="0.25">
      <c r="B552" s="6">
        <v>42829</v>
      </c>
      <c r="C552" s="78">
        <v>0.52916666666666667</v>
      </c>
      <c r="D552" s="23">
        <f t="shared" si="35"/>
        <v>12.7</v>
      </c>
      <c r="E552" s="23">
        <f t="shared" si="36"/>
        <v>0.14999999999999858</v>
      </c>
      <c r="F552" s="23">
        <f t="shared" si="37"/>
        <v>8.9999999999999147</v>
      </c>
      <c r="G552" s="15" t="s">
        <v>6</v>
      </c>
      <c r="H552" s="12" t="s">
        <v>8</v>
      </c>
    </row>
    <row r="553" spans="2:8" x14ac:dyDescent="0.25">
      <c r="B553" s="6">
        <v>42829</v>
      </c>
      <c r="C553" s="78">
        <v>0.53263888888888888</v>
      </c>
      <c r="D553" s="23">
        <f t="shared" si="35"/>
        <v>12.783333333333333</v>
      </c>
      <c r="E553" s="23">
        <f t="shared" si="36"/>
        <v>8.3333333333333925E-2</v>
      </c>
      <c r="F553" s="23">
        <f t="shared" si="37"/>
        <v>5.0000000000000355</v>
      </c>
      <c r="G553" s="15" t="s">
        <v>6</v>
      </c>
      <c r="H553" s="12" t="s">
        <v>9</v>
      </c>
    </row>
    <row r="554" spans="2:8" x14ac:dyDescent="0.25">
      <c r="B554" s="6">
        <v>42829</v>
      </c>
      <c r="C554" s="78">
        <v>0.55763888888888891</v>
      </c>
      <c r="D554" s="23">
        <f t="shared" si="35"/>
        <v>13.383333333333333</v>
      </c>
      <c r="E554" s="23">
        <f t="shared" si="36"/>
        <v>0.59999999999999964</v>
      </c>
      <c r="F554" s="23">
        <f t="shared" si="37"/>
        <v>35.999999999999979</v>
      </c>
      <c r="G554" s="15" t="s">
        <v>6</v>
      </c>
      <c r="H554" s="12" t="s">
        <v>10</v>
      </c>
    </row>
    <row r="555" spans="2:8" x14ac:dyDescent="0.25">
      <c r="B555" s="6">
        <v>42829</v>
      </c>
      <c r="C555" s="78">
        <v>0.56041666666666667</v>
      </c>
      <c r="D555" s="23">
        <f t="shared" si="35"/>
        <v>13.45</v>
      </c>
      <c r="E555" s="23">
        <f t="shared" si="36"/>
        <v>6.666666666666643E-2</v>
      </c>
      <c r="F555" s="23">
        <f t="shared" si="37"/>
        <v>3.9999999999999858</v>
      </c>
      <c r="G555" s="15" t="s">
        <v>12</v>
      </c>
      <c r="H555" s="12" t="s">
        <v>7</v>
      </c>
    </row>
    <row r="556" spans="2:8" x14ac:dyDescent="0.25">
      <c r="B556" s="6">
        <v>42829</v>
      </c>
      <c r="C556" s="78">
        <v>0.56180555555555556</v>
      </c>
      <c r="D556" s="23">
        <f t="shared" si="35"/>
        <v>13.483333333333334</v>
      </c>
      <c r="E556" s="23">
        <f t="shared" si="36"/>
        <v>3.3333333333334991E-2</v>
      </c>
      <c r="F556" s="23">
        <f t="shared" si="37"/>
        <v>2.0000000000000995</v>
      </c>
      <c r="G556" s="15" t="s">
        <v>6</v>
      </c>
      <c r="H556" s="12" t="s">
        <v>7</v>
      </c>
    </row>
    <row r="557" spans="2:8" x14ac:dyDescent="0.25">
      <c r="B557" s="6">
        <v>42829</v>
      </c>
      <c r="C557" s="78">
        <v>0.58333333333333337</v>
      </c>
      <c r="D557" s="23">
        <f t="shared" si="35"/>
        <v>14</v>
      </c>
      <c r="E557" s="23">
        <f t="shared" si="36"/>
        <v>0.51666666666666572</v>
      </c>
      <c r="F557" s="23">
        <v>31</v>
      </c>
      <c r="G557" s="15" t="s">
        <v>4</v>
      </c>
      <c r="H557" s="12" t="s">
        <v>5</v>
      </c>
    </row>
    <row r="558" spans="2:8" x14ac:dyDescent="0.25">
      <c r="B558" s="6">
        <v>42829</v>
      </c>
      <c r="C558" s="78">
        <v>0.5854166666666667</v>
      </c>
      <c r="D558" s="23">
        <f t="shared" si="35"/>
        <v>14.05</v>
      </c>
      <c r="E558" s="23">
        <f t="shared" si="36"/>
        <v>5.0000000000000711E-2</v>
      </c>
      <c r="F558" s="23">
        <v>3</v>
      </c>
      <c r="G558" s="15" t="s">
        <v>12</v>
      </c>
      <c r="H558" s="12" t="s">
        <v>7</v>
      </c>
    </row>
    <row r="559" spans="2:8" x14ac:dyDescent="0.25">
      <c r="B559" s="6">
        <v>42829</v>
      </c>
      <c r="C559" s="78">
        <v>0.6069444444444444</v>
      </c>
      <c r="D559" s="23">
        <f t="shared" si="35"/>
        <v>14.566666666666666</v>
      </c>
      <c r="E559" s="23">
        <f t="shared" si="36"/>
        <v>0.51666666666666572</v>
      </c>
      <c r="F559" s="23">
        <f t="shared" si="37"/>
        <v>30.999999999999943</v>
      </c>
      <c r="G559" s="15" t="s">
        <v>6</v>
      </c>
      <c r="H559" s="12" t="s">
        <v>9</v>
      </c>
    </row>
    <row r="560" spans="2:8" x14ac:dyDescent="0.25">
      <c r="B560" s="6">
        <v>42829</v>
      </c>
      <c r="C560" s="78">
        <v>0.61944444444444446</v>
      </c>
      <c r="D560" s="23">
        <f t="shared" si="35"/>
        <v>14.866666666666667</v>
      </c>
      <c r="E560" s="23">
        <f t="shared" si="36"/>
        <v>0.30000000000000071</v>
      </c>
      <c r="F560" s="23">
        <f t="shared" si="37"/>
        <v>18.000000000000043</v>
      </c>
      <c r="G560" s="15" t="s">
        <v>6</v>
      </c>
      <c r="H560" s="12" t="s">
        <v>9</v>
      </c>
    </row>
    <row r="561" spans="2:8" x14ac:dyDescent="0.25">
      <c r="B561" s="6">
        <v>42829</v>
      </c>
      <c r="C561" s="78">
        <v>0.62361111111111112</v>
      </c>
      <c r="D561" s="23">
        <f t="shared" si="35"/>
        <v>14.966666666666667</v>
      </c>
      <c r="E561" s="23">
        <f t="shared" si="36"/>
        <v>9.9999999999999645E-2</v>
      </c>
      <c r="F561" s="23">
        <f t="shared" si="37"/>
        <v>5.9999999999999787</v>
      </c>
      <c r="G561" s="15" t="s">
        <v>6</v>
      </c>
      <c r="H561" s="12" t="s">
        <v>9</v>
      </c>
    </row>
    <row r="562" spans="2:8" x14ac:dyDescent="0.25">
      <c r="B562" s="6">
        <v>42829</v>
      </c>
      <c r="C562" s="78">
        <v>0.62361111111111112</v>
      </c>
      <c r="D562" s="23">
        <f t="shared" si="35"/>
        <v>14.966666666666667</v>
      </c>
      <c r="E562" s="23">
        <f t="shared" si="36"/>
        <v>0</v>
      </c>
      <c r="F562" s="23">
        <f t="shared" si="37"/>
        <v>0</v>
      </c>
      <c r="G562" s="15" t="s">
        <v>6</v>
      </c>
      <c r="H562" s="12" t="s">
        <v>9</v>
      </c>
    </row>
    <row r="563" spans="2:8" x14ac:dyDescent="0.25">
      <c r="B563" s="6">
        <v>42829</v>
      </c>
      <c r="C563" s="78">
        <v>0.64166666666666672</v>
      </c>
      <c r="D563" s="23">
        <f t="shared" si="35"/>
        <v>15.400000000000002</v>
      </c>
      <c r="E563" s="23">
        <f t="shared" si="36"/>
        <v>0.43333333333333535</v>
      </c>
      <c r="F563" s="23">
        <f t="shared" si="37"/>
        <v>26.000000000000121</v>
      </c>
      <c r="G563" s="15" t="s">
        <v>6</v>
      </c>
      <c r="H563" s="12" t="s">
        <v>8</v>
      </c>
    </row>
    <row r="564" spans="2:8" x14ac:dyDescent="0.25">
      <c r="B564" s="6">
        <v>42829</v>
      </c>
      <c r="C564" s="78">
        <v>0.64930555555555558</v>
      </c>
      <c r="D564" s="23">
        <f t="shared" si="35"/>
        <v>15.583333333333334</v>
      </c>
      <c r="E564" s="23">
        <f t="shared" si="36"/>
        <v>0.18333333333333179</v>
      </c>
      <c r="F564" s="23">
        <f t="shared" si="37"/>
        <v>10.999999999999908</v>
      </c>
      <c r="G564" s="15" t="s">
        <v>6</v>
      </c>
      <c r="H564" s="12" t="s">
        <v>8</v>
      </c>
    </row>
    <row r="565" spans="2:8" x14ac:dyDescent="0.25">
      <c r="B565" s="6">
        <v>42829</v>
      </c>
      <c r="C565" s="78">
        <v>0.65694444444444444</v>
      </c>
      <c r="D565" s="23">
        <f t="shared" si="35"/>
        <v>15.766666666666666</v>
      </c>
      <c r="E565" s="23">
        <f t="shared" si="36"/>
        <v>0.18333333333333179</v>
      </c>
      <c r="F565" s="23">
        <f t="shared" si="37"/>
        <v>10.999999999999908</v>
      </c>
      <c r="G565" s="15" t="s">
        <v>6</v>
      </c>
      <c r="H565" s="12" t="s">
        <v>7</v>
      </c>
    </row>
    <row r="566" spans="2:8" x14ac:dyDescent="0.25">
      <c r="B566" s="6">
        <v>42829</v>
      </c>
      <c r="C566" s="78">
        <v>0.65694444444444444</v>
      </c>
      <c r="D566" s="23">
        <f t="shared" si="35"/>
        <v>15.766666666666666</v>
      </c>
      <c r="E566" s="23">
        <f t="shared" si="36"/>
        <v>0</v>
      </c>
      <c r="F566" s="23">
        <f t="shared" si="37"/>
        <v>0</v>
      </c>
      <c r="G566" s="15" t="s">
        <v>6</v>
      </c>
      <c r="H566" s="12" t="s">
        <v>7</v>
      </c>
    </row>
    <row r="567" spans="2:8" x14ac:dyDescent="0.25">
      <c r="B567" s="6">
        <v>42829</v>
      </c>
      <c r="C567" s="78">
        <v>0.65763888888888888</v>
      </c>
      <c r="D567" s="23">
        <f t="shared" si="35"/>
        <v>15.783333333333333</v>
      </c>
      <c r="E567" s="23">
        <f t="shared" si="36"/>
        <v>1.6666666666667496E-2</v>
      </c>
      <c r="F567" s="23">
        <f t="shared" si="37"/>
        <v>1.0000000000000497</v>
      </c>
      <c r="G567" s="15" t="s">
        <v>6</v>
      </c>
      <c r="H567" s="12" t="s">
        <v>7</v>
      </c>
    </row>
    <row r="568" spans="2:8" x14ac:dyDescent="0.25">
      <c r="B568" s="6">
        <v>42829</v>
      </c>
      <c r="C568" s="78">
        <v>0.65763888888888888</v>
      </c>
      <c r="D568" s="23">
        <f t="shared" si="35"/>
        <v>15.783333333333333</v>
      </c>
      <c r="E568" s="23">
        <f t="shared" si="36"/>
        <v>0</v>
      </c>
      <c r="F568" s="23">
        <f t="shared" si="37"/>
        <v>0</v>
      </c>
      <c r="G568" s="15" t="s">
        <v>6</v>
      </c>
      <c r="H568" s="12" t="s">
        <v>7</v>
      </c>
    </row>
    <row r="569" spans="2:8" x14ac:dyDescent="0.25">
      <c r="B569" s="6">
        <v>42829</v>
      </c>
      <c r="C569" s="78">
        <v>0.65902777777777777</v>
      </c>
      <c r="D569" s="23">
        <f t="shared" si="35"/>
        <v>15.816666666666666</v>
      </c>
      <c r="E569" s="23">
        <f t="shared" si="36"/>
        <v>3.3333333333333215E-2</v>
      </c>
      <c r="F569" s="23">
        <f t="shared" si="37"/>
        <v>1.9999999999999929</v>
      </c>
      <c r="G569" s="15" t="s">
        <v>6</v>
      </c>
      <c r="H569" s="12" t="s">
        <v>7</v>
      </c>
    </row>
    <row r="570" spans="2:8" x14ac:dyDescent="0.25">
      <c r="B570" s="6">
        <v>42829</v>
      </c>
      <c r="C570" s="78">
        <v>0.65972222222222221</v>
      </c>
      <c r="D570" s="23">
        <f t="shared" si="35"/>
        <v>15.833333333333332</v>
      </c>
      <c r="E570" s="23">
        <f t="shared" si="36"/>
        <v>1.6666666666665719E-2</v>
      </c>
      <c r="F570" s="23">
        <f t="shared" si="37"/>
        <v>0.99999999999994316</v>
      </c>
      <c r="G570" s="15" t="s">
        <v>12</v>
      </c>
      <c r="H570" s="12" t="s">
        <v>9</v>
      </c>
    </row>
    <row r="571" spans="2:8" x14ac:dyDescent="0.25">
      <c r="B571" s="6">
        <v>42829</v>
      </c>
      <c r="C571" s="78">
        <v>0.66041666666666665</v>
      </c>
      <c r="D571" s="23">
        <f t="shared" si="35"/>
        <v>15.85</v>
      </c>
      <c r="E571" s="23">
        <f t="shared" si="36"/>
        <v>1.6666666666667496E-2</v>
      </c>
      <c r="F571" s="23">
        <f t="shared" si="37"/>
        <v>1.0000000000000497</v>
      </c>
      <c r="G571" s="15" t="s">
        <v>4</v>
      </c>
      <c r="H571" s="12" t="s">
        <v>9</v>
      </c>
    </row>
    <row r="572" spans="2:8" x14ac:dyDescent="0.25">
      <c r="B572" s="6">
        <v>42829</v>
      </c>
      <c r="C572" s="78">
        <v>0.66736111111111107</v>
      </c>
      <c r="D572" s="23">
        <f t="shared" si="35"/>
        <v>16.016666666666666</v>
      </c>
      <c r="E572" s="23">
        <f t="shared" si="36"/>
        <v>0.16666666666666607</v>
      </c>
      <c r="F572" s="23">
        <f t="shared" si="37"/>
        <v>9.9999999999999645</v>
      </c>
      <c r="G572" s="15" t="s">
        <v>4</v>
      </c>
      <c r="H572" s="12" t="s">
        <v>8</v>
      </c>
    </row>
    <row r="573" spans="2:8" x14ac:dyDescent="0.25">
      <c r="B573" s="6">
        <v>42829</v>
      </c>
      <c r="C573" s="78">
        <v>0.66805555555555562</v>
      </c>
      <c r="D573" s="23">
        <f t="shared" si="35"/>
        <v>16.033333333333335</v>
      </c>
      <c r="E573" s="23">
        <f t="shared" si="36"/>
        <v>1.6666666666669272E-2</v>
      </c>
      <c r="F573" s="23">
        <f t="shared" si="37"/>
        <v>1.0000000000001563</v>
      </c>
      <c r="G573" s="15" t="s">
        <v>4</v>
      </c>
      <c r="H573" s="12" t="s">
        <v>8</v>
      </c>
    </row>
    <row r="574" spans="2:8" x14ac:dyDescent="0.25">
      <c r="B574" s="6">
        <v>42829</v>
      </c>
      <c r="C574" s="78">
        <v>0.66875000000000007</v>
      </c>
      <c r="D574" s="23">
        <f t="shared" si="35"/>
        <v>16.05</v>
      </c>
      <c r="E574" s="23">
        <f t="shared" si="36"/>
        <v>1.6666666666665719E-2</v>
      </c>
      <c r="F574" s="23">
        <f t="shared" si="37"/>
        <v>0.99999999999994316</v>
      </c>
      <c r="G574" s="15" t="s">
        <v>4</v>
      </c>
      <c r="H574" s="12" t="s">
        <v>8</v>
      </c>
    </row>
    <row r="575" spans="2:8" x14ac:dyDescent="0.25">
      <c r="B575" s="6">
        <v>42829</v>
      </c>
      <c r="C575" s="78">
        <v>0.68125000000000002</v>
      </c>
      <c r="D575" s="23">
        <f t="shared" si="35"/>
        <v>16.350000000000001</v>
      </c>
      <c r="E575" s="23">
        <f t="shared" si="36"/>
        <v>0.30000000000000071</v>
      </c>
      <c r="F575" s="23">
        <f t="shared" si="37"/>
        <v>18.000000000000043</v>
      </c>
      <c r="G575" s="15" t="s">
        <v>6</v>
      </c>
      <c r="H575" s="12" t="s">
        <v>8</v>
      </c>
    </row>
    <row r="576" spans="2:8" x14ac:dyDescent="0.25">
      <c r="B576" s="6">
        <v>42829</v>
      </c>
      <c r="C576" s="78">
        <v>0.68194444444444446</v>
      </c>
      <c r="D576" s="23">
        <f t="shared" si="35"/>
        <v>16.366666666666667</v>
      </c>
      <c r="E576" s="23">
        <f t="shared" si="36"/>
        <v>1.6666666666665719E-2</v>
      </c>
      <c r="F576" s="23">
        <f t="shared" si="37"/>
        <v>0.99999999999994316</v>
      </c>
      <c r="G576" s="15" t="s">
        <v>6</v>
      </c>
      <c r="H576" s="12" t="s">
        <v>8</v>
      </c>
    </row>
    <row r="577" spans="2:8" x14ac:dyDescent="0.25">
      <c r="B577" s="6">
        <v>42829</v>
      </c>
      <c r="C577" s="78">
        <v>0.6972222222222223</v>
      </c>
      <c r="D577" s="23">
        <f t="shared" si="35"/>
        <v>16.733333333333334</v>
      </c>
      <c r="E577" s="23">
        <f t="shared" si="36"/>
        <v>0.36666666666666714</v>
      </c>
      <c r="F577" s="23">
        <f t="shared" si="37"/>
        <v>22.000000000000028</v>
      </c>
      <c r="G577" s="15" t="s">
        <v>4</v>
      </c>
      <c r="H577" s="12" t="s">
        <v>8</v>
      </c>
    </row>
    <row r="578" spans="2:8" x14ac:dyDescent="0.25">
      <c r="B578" s="6">
        <v>42829</v>
      </c>
      <c r="C578" s="78">
        <v>0.6972222222222223</v>
      </c>
      <c r="D578" s="23">
        <f t="shared" si="35"/>
        <v>16.733333333333334</v>
      </c>
      <c r="E578" s="23">
        <f t="shared" si="36"/>
        <v>0</v>
      </c>
      <c r="F578" s="23">
        <f t="shared" si="37"/>
        <v>0</v>
      </c>
      <c r="G578" s="15" t="s">
        <v>4</v>
      </c>
      <c r="H578" s="12" t="s">
        <v>8</v>
      </c>
    </row>
    <row r="579" spans="2:8" x14ac:dyDescent="0.25">
      <c r="B579" s="6">
        <v>42829</v>
      </c>
      <c r="C579" s="78">
        <v>0.69791666666666663</v>
      </c>
      <c r="D579" s="23">
        <f t="shared" si="35"/>
        <v>16.75</v>
      </c>
      <c r="E579" s="23">
        <f t="shared" si="36"/>
        <v>1.6666666666665719E-2</v>
      </c>
      <c r="F579" s="23">
        <f t="shared" si="37"/>
        <v>0.99999999999994316</v>
      </c>
      <c r="G579" s="15" t="s">
        <v>6</v>
      </c>
      <c r="H579" s="12" t="s">
        <v>7</v>
      </c>
    </row>
    <row r="580" spans="2:8" x14ac:dyDescent="0.25">
      <c r="B580" s="6">
        <v>42829</v>
      </c>
      <c r="C580" s="78">
        <v>0.76388888888888884</v>
      </c>
      <c r="D580" s="23">
        <f t="shared" ref="D580:D643" si="38">C580*24</f>
        <v>18.333333333333332</v>
      </c>
      <c r="E580" s="23">
        <f t="shared" si="36"/>
        <v>1.5833333333333321</v>
      </c>
      <c r="F580" s="23">
        <f t="shared" si="37"/>
        <v>94.999999999999929</v>
      </c>
      <c r="G580" s="15" t="s">
        <v>4</v>
      </c>
      <c r="H580" s="12" t="s">
        <v>8</v>
      </c>
    </row>
    <row r="581" spans="2:8" x14ac:dyDescent="0.25">
      <c r="B581" s="6">
        <v>42829</v>
      </c>
      <c r="C581" s="78">
        <v>0.76527777777777783</v>
      </c>
      <c r="D581" s="23">
        <f t="shared" si="38"/>
        <v>18.366666666666667</v>
      </c>
      <c r="E581" s="23">
        <f t="shared" si="36"/>
        <v>3.3333333333334991E-2</v>
      </c>
      <c r="F581" s="23">
        <f t="shared" si="37"/>
        <v>2.0000000000000995</v>
      </c>
      <c r="G581" s="15" t="s">
        <v>4</v>
      </c>
      <c r="H581" s="12" t="s">
        <v>8</v>
      </c>
    </row>
    <row r="582" spans="2:8" x14ac:dyDescent="0.25">
      <c r="B582" s="6">
        <v>42829</v>
      </c>
      <c r="C582" s="78">
        <v>0.76944444444444438</v>
      </c>
      <c r="D582" s="23">
        <f t="shared" si="38"/>
        <v>18.466666666666665</v>
      </c>
      <c r="E582" s="23">
        <f t="shared" ref="E582:E645" si="39">ABS(D582-D581)</f>
        <v>9.9999999999997868E-2</v>
      </c>
      <c r="F582" s="23">
        <f t="shared" ref="F582:F645" si="40">E582*60</f>
        <v>5.9999999999998721</v>
      </c>
      <c r="G582" s="15" t="s">
        <v>4</v>
      </c>
      <c r="H582" s="12" t="s">
        <v>10</v>
      </c>
    </row>
    <row r="583" spans="2:8" x14ac:dyDescent="0.25">
      <c r="B583" s="6">
        <v>42829</v>
      </c>
      <c r="C583" s="78">
        <v>0.77569444444444446</v>
      </c>
      <c r="D583" s="23">
        <f t="shared" si="38"/>
        <v>18.616666666666667</v>
      </c>
      <c r="E583" s="23">
        <f t="shared" si="39"/>
        <v>0.15000000000000213</v>
      </c>
      <c r="F583" s="23">
        <f t="shared" si="40"/>
        <v>9.0000000000001279</v>
      </c>
      <c r="G583" s="15" t="s">
        <v>6</v>
      </c>
      <c r="H583" s="12" t="s">
        <v>10</v>
      </c>
    </row>
    <row r="584" spans="2:8" x14ac:dyDescent="0.25">
      <c r="B584" s="6">
        <v>42829</v>
      </c>
      <c r="C584" s="78">
        <v>0.78819444444444453</v>
      </c>
      <c r="D584" s="23">
        <f t="shared" si="38"/>
        <v>18.916666666666668</v>
      </c>
      <c r="E584" s="23">
        <f t="shared" si="39"/>
        <v>0.30000000000000071</v>
      </c>
      <c r="F584" s="23">
        <f t="shared" si="40"/>
        <v>18.000000000000043</v>
      </c>
      <c r="G584" s="15" t="s">
        <v>6</v>
      </c>
      <c r="H584" s="12" t="s">
        <v>10</v>
      </c>
    </row>
    <row r="585" spans="2:8" x14ac:dyDescent="0.25">
      <c r="B585" s="6">
        <v>42829</v>
      </c>
      <c r="C585" s="78">
        <v>0.81874999999999998</v>
      </c>
      <c r="D585" s="23">
        <f t="shared" si="38"/>
        <v>19.649999999999999</v>
      </c>
      <c r="E585" s="23">
        <f t="shared" si="39"/>
        <v>0.73333333333333073</v>
      </c>
      <c r="F585" s="23">
        <f t="shared" si="40"/>
        <v>43.999999999999844</v>
      </c>
      <c r="G585" s="15" t="s">
        <v>4</v>
      </c>
      <c r="H585" s="12" t="s">
        <v>8</v>
      </c>
    </row>
    <row r="586" spans="2:8" x14ac:dyDescent="0.25">
      <c r="B586" s="6">
        <v>42829</v>
      </c>
      <c r="C586" s="78">
        <v>0.8222222222222223</v>
      </c>
      <c r="D586" s="23">
        <f t="shared" si="38"/>
        <v>19.733333333333334</v>
      </c>
      <c r="E586" s="23">
        <f t="shared" si="39"/>
        <v>8.3333333333335702E-2</v>
      </c>
      <c r="F586" s="23">
        <f t="shared" si="40"/>
        <v>5.0000000000001421</v>
      </c>
      <c r="G586" s="15" t="s">
        <v>4</v>
      </c>
      <c r="H586" s="12" t="s">
        <v>8</v>
      </c>
    </row>
    <row r="587" spans="2:8" x14ac:dyDescent="0.25">
      <c r="B587" s="6">
        <v>42830</v>
      </c>
      <c r="C587" s="78">
        <v>0.31736111111111115</v>
      </c>
      <c r="D587" s="23">
        <f t="shared" si="38"/>
        <v>7.6166666666666671</v>
      </c>
      <c r="E587" s="23">
        <v>11.89</v>
      </c>
      <c r="F587" s="23">
        <v>713</v>
      </c>
      <c r="G587" s="15" t="s">
        <v>4</v>
      </c>
      <c r="H587" s="12" t="s">
        <v>10</v>
      </c>
    </row>
    <row r="588" spans="2:8" x14ac:dyDescent="0.25">
      <c r="B588" s="6">
        <v>42830</v>
      </c>
      <c r="C588" s="78">
        <v>0.33958333333333335</v>
      </c>
      <c r="D588" s="23">
        <f t="shared" si="38"/>
        <v>8.15</v>
      </c>
      <c r="E588" s="23">
        <f t="shared" si="39"/>
        <v>0.53333333333333321</v>
      </c>
      <c r="F588" s="23">
        <f t="shared" si="40"/>
        <v>31.999999999999993</v>
      </c>
      <c r="G588" s="15" t="s">
        <v>12</v>
      </c>
      <c r="H588" s="12" t="s">
        <v>10</v>
      </c>
    </row>
    <row r="589" spans="2:8" x14ac:dyDescent="0.25">
      <c r="B589" s="6">
        <v>42830</v>
      </c>
      <c r="C589" s="78">
        <v>0.35694444444444445</v>
      </c>
      <c r="D589" s="23">
        <f t="shared" si="38"/>
        <v>8.5666666666666664</v>
      </c>
      <c r="E589" s="23">
        <f t="shared" si="39"/>
        <v>0.41666666666666607</v>
      </c>
      <c r="F589" s="23">
        <f t="shared" si="40"/>
        <v>24.999999999999964</v>
      </c>
      <c r="G589" s="15" t="s">
        <v>6</v>
      </c>
      <c r="H589" s="12" t="s">
        <v>10</v>
      </c>
    </row>
    <row r="590" spans="2:8" x14ac:dyDescent="0.25">
      <c r="B590" s="6">
        <v>42830</v>
      </c>
      <c r="C590" s="78">
        <v>0.36388888888888887</v>
      </c>
      <c r="D590" s="23">
        <f t="shared" si="38"/>
        <v>8.7333333333333325</v>
      </c>
      <c r="E590" s="23">
        <f t="shared" si="39"/>
        <v>0.16666666666666607</v>
      </c>
      <c r="F590" s="23">
        <f t="shared" si="40"/>
        <v>9.9999999999999645</v>
      </c>
      <c r="G590" s="15" t="s">
        <v>6</v>
      </c>
      <c r="H590" s="12" t="s">
        <v>7</v>
      </c>
    </row>
    <row r="591" spans="2:8" x14ac:dyDescent="0.25">
      <c r="B591" s="6">
        <v>42830</v>
      </c>
      <c r="C591" s="78">
        <v>0.36527777777777781</v>
      </c>
      <c r="D591" s="23">
        <f t="shared" si="38"/>
        <v>8.7666666666666675</v>
      </c>
      <c r="E591" s="23">
        <f t="shared" si="39"/>
        <v>3.3333333333334991E-2</v>
      </c>
      <c r="F591" s="23">
        <f t="shared" si="40"/>
        <v>2.0000000000000995</v>
      </c>
      <c r="G591" s="15" t="s">
        <v>6</v>
      </c>
      <c r="H591" s="12" t="s">
        <v>9</v>
      </c>
    </row>
    <row r="592" spans="2:8" x14ac:dyDescent="0.25">
      <c r="B592" s="6">
        <v>42830</v>
      </c>
      <c r="C592" s="78">
        <v>0.37152777777777773</v>
      </c>
      <c r="D592" s="23">
        <f t="shared" si="38"/>
        <v>8.9166666666666661</v>
      </c>
      <c r="E592" s="23">
        <f t="shared" si="39"/>
        <v>0.14999999999999858</v>
      </c>
      <c r="F592" s="23">
        <f t="shared" si="40"/>
        <v>8.9999999999999147</v>
      </c>
      <c r="G592" s="15" t="s">
        <v>6</v>
      </c>
      <c r="H592" s="12" t="s">
        <v>7</v>
      </c>
    </row>
    <row r="593" spans="2:8" x14ac:dyDescent="0.25">
      <c r="B593" s="6">
        <v>42830</v>
      </c>
      <c r="C593" s="78">
        <v>0.37361111111111112</v>
      </c>
      <c r="D593" s="23">
        <f t="shared" si="38"/>
        <v>8.9666666666666668</v>
      </c>
      <c r="E593" s="23">
        <f t="shared" si="39"/>
        <v>5.0000000000000711E-2</v>
      </c>
      <c r="F593" s="23">
        <f t="shared" si="40"/>
        <v>3.0000000000000426</v>
      </c>
      <c r="G593" s="15" t="s">
        <v>6</v>
      </c>
      <c r="H593" s="12" t="s">
        <v>9</v>
      </c>
    </row>
    <row r="594" spans="2:8" x14ac:dyDescent="0.25">
      <c r="B594" s="6">
        <v>42830</v>
      </c>
      <c r="C594" s="78">
        <v>0.39027777777777778</v>
      </c>
      <c r="D594" s="23">
        <f t="shared" si="38"/>
        <v>9.3666666666666671</v>
      </c>
      <c r="E594" s="23">
        <f t="shared" si="39"/>
        <v>0.40000000000000036</v>
      </c>
      <c r="F594" s="23">
        <f t="shared" si="40"/>
        <v>24.000000000000021</v>
      </c>
      <c r="G594" s="15" t="s">
        <v>6</v>
      </c>
      <c r="H594" s="12" t="s">
        <v>10</v>
      </c>
    </row>
    <row r="595" spans="2:8" x14ac:dyDescent="0.25">
      <c r="B595" s="6">
        <v>42830</v>
      </c>
      <c r="C595" s="78">
        <v>0.3923611111111111</v>
      </c>
      <c r="D595" s="23">
        <f t="shared" si="38"/>
        <v>9.4166666666666661</v>
      </c>
      <c r="E595" s="23">
        <f t="shared" si="39"/>
        <v>4.9999999999998934E-2</v>
      </c>
      <c r="F595" s="23">
        <f t="shared" si="40"/>
        <v>2.9999999999999361</v>
      </c>
      <c r="G595" s="15" t="s">
        <v>6</v>
      </c>
      <c r="H595" s="12" t="s">
        <v>9</v>
      </c>
    </row>
    <row r="596" spans="2:8" x14ac:dyDescent="0.25">
      <c r="B596" s="6">
        <v>42830</v>
      </c>
      <c r="C596" s="78">
        <v>0.3923611111111111</v>
      </c>
      <c r="D596" s="23">
        <f t="shared" si="38"/>
        <v>9.4166666666666661</v>
      </c>
      <c r="E596" s="23">
        <f t="shared" si="39"/>
        <v>0</v>
      </c>
      <c r="F596" s="23">
        <f t="shared" si="40"/>
        <v>0</v>
      </c>
      <c r="G596" s="15" t="s">
        <v>6</v>
      </c>
      <c r="H596" s="12" t="s">
        <v>10</v>
      </c>
    </row>
    <row r="597" spans="2:8" x14ac:dyDescent="0.25">
      <c r="B597" s="6">
        <v>42830</v>
      </c>
      <c r="C597" s="78">
        <v>0.3923611111111111</v>
      </c>
      <c r="D597" s="23">
        <f t="shared" si="38"/>
        <v>9.4166666666666661</v>
      </c>
      <c r="E597" s="23">
        <f t="shared" si="39"/>
        <v>0</v>
      </c>
      <c r="F597" s="23">
        <f t="shared" si="40"/>
        <v>0</v>
      </c>
      <c r="G597" s="15" t="s">
        <v>6</v>
      </c>
      <c r="H597" s="12" t="s">
        <v>10</v>
      </c>
    </row>
    <row r="598" spans="2:8" x14ac:dyDescent="0.25">
      <c r="B598" s="6">
        <v>42830</v>
      </c>
      <c r="C598" s="78">
        <v>0.39652777777777781</v>
      </c>
      <c r="D598" s="23">
        <f t="shared" si="38"/>
        <v>9.5166666666666675</v>
      </c>
      <c r="E598" s="23">
        <f t="shared" si="39"/>
        <v>0.10000000000000142</v>
      </c>
      <c r="F598" s="23">
        <f t="shared" si="40"/>
        <v>6.0000000000000853</v>
      </c>
      <c r="G598" s="15" t="s">
        <v>6</v>
      </c>
      <c r="H598" s="12" t="s">
        <v>9</v>
      </c>
    </row>
    <row r="599" spans="2:8" x14ac:dyDescent="0.25">
      <c r="B599" s="6">
        <v>42830</v>
      </c>
      <c r="C599" s="78">
        <v>0.40833333333333338</v>
      </c>
      <c r="D599" s="23">
        <f t="shared" si="38"/>
        <v>9.8000000000000007</v>
      </c>
      <c r="E599" s="23">
        <f t="shared" si="39"/>
        <v>0.28333333333333321</v>
      </c>
      <c r="F599" s="23">
        <f t="shared" si="40"/>
        <v>16.999999999999993</v>
      </c>
      <c r="G599" s="15" t="s">
        <v>12</v>
      </c>
      <c r="H599" s="12" t="s">
        <v>7</v>
      </c>
    </row>
    <row r="600" spans="2:8" x14ac:dyDescent="0.25">
      <c r="B600" s="6">
        <v>42830</v>
      </c>
      <c r="C600" s="78">
        <v>0.41180555555555554</v>
      </c>
      <c r="D600" s="23">
        <f t="shared" si="38"/>
        <v>9.8833333333333329</v>
      </c>
      <c r="E600" s="23">
        <f t="shared" si="39"/>
        <v>8.3333333333332149E-2</v>
      </c>
      <c r="F600" s="23">
        <f t="shared" si="40"/>
        <v>4.9999999999999289</v>
      </c>
      <c r="G600" s="15" t="s">
        <v>6</v>
      </c>
      <c r="H600" s="12" t="s">
        <v>10</v>
      </c>
    </row>
    <row r="601" spans="2:8" x14ac:dyDescent="0.25">
      <c r="B601" s="6">
        <v>42830</v>
      </c>
      <c r="C601" s="78">
        <v>0.41180555555555554</v>
      </c>
      <c r="D601" s="23">
        <f t="shared" si="38"/>
        <v>9.8833333333333329</v>
      </c>
      <c r="E601" s="23">
        <f t="shared" si="39"/>
        <v>0</v>
      </c>
      <c r="F601" s="23">
        <f t="shared" si="40"/>
        <v>0</v>
      </c>
      <c r="G601" s="15" t="s">
        <v>11</v>
      </c>
      <c r="H601" s="12" t="s">
        <v>10</v>
      </c>
    </row>
    <row r="602" spans="2:8" x14ac:dyDescent="0.25">
      <c r="B602" s="6">
        <v>42830</v>
      </c>
      <c r="C602" s="78">
        <v>0.41666666666666669</v>
      </c>
      <c r="D602" s="23">
        <f t="shared" si="38"/>
        <v>10</v>
      </c>
      <c r="E602" s="23">
        <f t="shared" si="39"/>
        <v>0.11666666666666714</v>
      </c>
      <c r="F602" s="23">
        <f t="shared" si="40"/>
        <v>7.0000000000000284</v>
      </c>
      <c r="G602" s="15" t="s">
        <v>7</v>
      </c>
      <c r="H602" s="12" t="s">
        <v>8</v>
      </c>
    </row>
    <row r="603" spans="2:8" x14ac:dyDescent="0.25">
      <c r="B603" s="6">
        <v>42830</v>
      </c>
      <c r="C603" s="78">
        <v>0.41944444444444445</v>
      </c>
      <c r="D603" s="23">
        <f t="shared" si="38"/>
        <v>10.066666666666666</v>
      </c>
      <c r="E603" s="23">
        <f t="shared" si="39"/>
        <v>6.666666666666643E-2</v>
      </c>
      <c r="F603" s="23">
        <f t="shared" si="40"/>
        <v>3.9999999999999858</v>
      </c>
      <c r="G603" s="15" t="s">
        <v>6</v>
      </c>
      <c r="H603" s="12" t="s">
        <v>9</v>
      </c>
    </row>
    <row r="604" spans="2:8" x14ac:dyDescent="0.25">
      <c r="B604" s="6">
        <v>42830</v>
      </c>
      <c r="C604" s="78">
        <v>0.42152777777777778</v>
      </c>
      <c r="D604" s="23">
        <f t="shared" si="38"/>
        <v>10.116666666666667</v>
      </c>
      <c r="E604" s="23">
        <f t="shared" si="39"/>
        <v>5.0000000000000711E-2</v>
      </c>
      <c r="F604" s="23">
        <f t="shared" si="40"/>
        <v>3.0000000000000426</v>
      </c>
      <c r="G604" s="15" t="s">
        <v>6</v>
      </c>
      <c r="H604" s="12" t="s">
        <v>7</v>
      </c>
    </row>
    <row r="605" spans="2:8" x14ac:dyDescent="0.25">
      <c r="B605" s="6">
        <v>42830</v>
      </c>
      <c r="C605" s="78">
        <v>0.4375</v>
      </c>
      <c r="D605" s="23">
        <f t="shared" si="38"/>
        <v>10.5</v>
      </c>
      <c r="E605" s="23">
        <f t="shared" si="39"/>
        <v>0.38333333333333286</v>
      </c>
      <c r="F605" s="23">
        <f t="shared" si="40"/>
        <v>22.999999999999972</v>
      </c>
      <c r="G605" s="15" t="s">
        <v>6</v>
      </c>
      <c r="H605" s="12" t="s">
        <v>7</v>
      </c>
    </row>
    <row r="606" spans="2:8" x14ac:dyDescent="0.25">
      <c r="B606" s="6">
        <v>42830</v>
      </c>
      <c r="C606" s="78">
        <v>0.44722222222222219</v>
      </c>
      <c r="D606" s="23">
        <f t="shared" si="38"/>
        <v>10.733333333333333</v>
      </c>
      <c r="E606" s="23">
        <f t="shared" si="39"/>
        <v>0.2333333333333325</v>
      </c>
      <c r="F606" s="23">
        <f t="shared" si="40"/>
        <v>13.99999999999995</v>
      </c>
      <c r="G606" s="15" t="s">
        <v>4</v>
      </c>
      <c r="H606" s="12" t="s">
        <v>8</v>
      </c>
    </row>
    <row r="607" spans="2:8" x14ac:dyDescent="0.25">
      <c r="B607" s="6">
        <v>42830</v>
      </c>
      <c r="C607" s="78">
        <v>0.44722222222222219</v>
      </c>
      <c r="D607" s="23">
        <f t="shared" si="38"/>
        <v>10.733333333333333</v>
      </c>
      <c r="E607" s="23">
        <f t="shared" si="39"/>
        <v>0</v>
      </c>
      <c r="F607" s="23">
        <f t="shared" si="40"/>
        <v>0</v>
      </c>
      <c r="G607" s="15" t="s">
        <v>6</v>
      </c>
      <c r="H607" s="12" t="s">
        <v>10</v>
      </c>
    </row>
    <row r="608" spans="2:8" x14ac:dyDescent="0.25">
      <c r="B608" s="6">
        <v>42830</v>
      </c>
      <c r="C608" s="78">
        <v>0.45694444444444443</v>
      </c>
      <c r="D608" s="23">
        <f t="shared" si="38"/>
        <v>10.966666666666667</v>
      </c>
      <c r="E608" s="23">
        <f t="shared" si="39"/>
        <v>0.23333333333333428</v>
      </c>
      <c r="F608" s="23">
        <f t="shared" si="40"/>
        <v>14.000000000000057</v>
      </c>
      <c r="G608" s="15" t="s">
        <v>6</v>
      </c>
      <c r="H608" s="12" t="s">
        <v>7</v>
      </c>
    </row>
    <row r="609" spans="2:8" x14ac:dyDescent="0.25">
      <c r="B609" s="6">
        <v>42830</v>
      </c>
      <c r="C609" s="78">
        <v>0.4604166666666667</v>
      </c>
      <c r="D609" s="23">
        <f t="shared" si="38"/>
        <v>11.05</v>
      </c>
      <c r="E609" s="23">
        <f t="shared" si="39"/>
        <v>8.3333333333333925E-2</v>
      </c>
      <c r="F609" s="23">
        <f t="shared" si="40"/>
        <v>5.0000000000000355</v>
      </c>
      <c r="G609" s="15" t="s">
        <v>6</v>
      </c>
      <c r="H609" s="12" t="s">
        <v>9</v>
      </c>
    </row>
    <row r="610" spans="2:8" x14ac:dyDescent="0.25">
      <c r="B610" s="6">
        <v>42830</v>
      </c>
      <c r="C610" s="78">
        <v>0.46180555555555558</v>
      </c>
      <c r="D610" s="23">
        <f t="shared" si="38"/>
        <v>11.083333333333334</v>
      </c>
      <c r="E610" s="23">
        <f t="shared" si="39"/>
        <v>3.3333333333333215E-2</v>
      </c>
      <c r="F610" s="23">
        <f t="shared" si="40"/>
        <v>1.9999999999999929</v>
      </c>
      <c r="G610" s="15" t="s">
        <v>6</v>
      </c>
      <c r="H610" s="12" t="s">
        <v>7</v>
      </c>
    </row>
    <row r="611" spans="2:8" x14ac:dyDescent="0.25">
      <c r="B611" s="6">
        <v>42830</v>
      </c>
      <c r="C611" s="78">
        <v>0.4680555555555555</v>
      </c>
      <c r="D611" s="23">
        <f t="shared" si="38"/>
        <v>11.233333333333333</v>
      </c>
      <c r="E611" s="23">
        <f t="shared" si="39"/>
        <v>0.14999999999999858</v>
      </c>
      <c r="F611" s="23">
        <f t="shared" si="40"/>
        <v>8.9999999999999147</v>
      </c>
      <c r="G611" s="15" t="s">
        <v>6</v>
      </c>
      <c r="H611" s="12" t="s">
        <v>7</v>
      </c>
    </row>
    <row r="612" spans="2:8" x14ac:dyDescent="0.25">
      <c r="B612" s="6">
        <v>42830</v>
      </c>
      <c r="C612" s="78">
        <v>0.47152777777777777</v>
      </c>
      <c r="D612" s="23">
        <f t="shared" si="38"/>
        <v>11.316666666666666</v>
      </c>
      <c r="E612" s="23">
        <f t="shared" si="39"/>
        <v>8.3333333333333925E-2</v>
      </c>
      <c r="F612" s="23">
        <f t="shared" si="40"/>
        <v>5.0000000000000355</v>
      </c>
      <c r="G612" s="15" t="s">
        <v>6</v>
      </c>
      <c r="H612" s="12" t="s">
        <v>10</v>
      </c>
    </row>
    <row r="613" spans="2:8" x14ac:dyDescent="0.25">
      <c r="B613" s="6">
        <v>42830</v>
      </c>
      <c r="C613" s="78">
        <v>0.48194444444444445</v>
      </c>
      <c r="D613" s="23">
        <f t="shared" si="38"/>
        <v>11.566666666666666</v>
      </c>
      <c r="E613" s="23">
        <f t="shared" si="39"/>
        <v>0.25</v>
      </c>
      <c r="F613" s="23">
        <f t="shared" si="40"/>
        <v>15</v>
      </c>
      <c r="G613" s="15" t="s">
        <v>6</v>
      </c>
      <c r="H613" s="12" t="s">
        <v>9</v>
      </c>
    </row>
    <row r="614" spans="2:8" x14ac:dyDescent="0.25">
      <c r="B614" s="6">
        <v>42830</v>
      </c>
      <c r="C614" s="78">
        <v>0.49513888888888885</v>
      </c>
      <c r="D614" s="23">
        <f t="shared" si="38"/>
        <v>11.883333333333333</v>
      </c>
      <c r="E614" s="23">
        <f t="shared" si="39"/>
        <v>0.31666666666666643</v>
      </c>
      <c r="F614" s="23">
        <f t="shared" si="40"/>
        <v>18.999999999999986</v>
      </c>
      <c r="G614" s="15" t="s">
        <v>6</v>
      </c>
      <c r="H614" s="12" t="s">
        <v>10</v>
      </c>
    </row>
    <row r="615" spans="2:8" x14ac:dyDescent="0.25">
      <c r="B615" s="6">
        <v>42830</v>
      </c>
      <c r="C615" s="78">
        <v>0.49513888888888885</v>
      </c>
      <c r="D615" s="23">
        <f t="shared" si="38"/>
        <v>11.883333333333333</v>
      </c>
      <c r="E615" s="23">
        <f t="shared" si="39"/>
        <v>0</v>
      </c>
      <c r="F615" s="23">
        <f t="shared" si="40"/>
        <v>0</v>
      </c>
      <c r="G615" s="15" t="s">
        <v>4</v>
      </c>
      <c r="H615" s="12" t="s">
        <v>7</v>
      </c>
    </row>
    <row r="616" spans="2:8" x14ac:dyDescent="0.25">
      <c r="B616" s="6">
        <v>42830</v>
      </c>
      <c r="C616" s="78">
        <v>0.50138888888888888</v>
      </c>
      <c r="D616" s="23">
        <f t="shared" si="38"/>
        <v>12.033333333333333</v>
      </c>
      <c r="E616" s="23">
        <f t="shared" si="39"/>
        <v>0.15000000000000036</v>
      </c>
      <c r="F616" s="23">
        <f t="shared" si="40"/>
        <v>9.0000000000000213</v>
      </c>
      <c r="G616" s="15" t="s">
        <v>4</v>
      </c>
      <c r="H616" s="12" t="s">
        <v>5</v>
      </c>
    </row>
    <row r="617" spans="2:8" x14ac:dyDescent="0.25">
      <c r="B617" s="6">
        <v>42830</v>
      </c>
      <c r="C617" s="78">
        <v>0.53263888888888888</v>
      </c>
      <c r="D617" s="23">
        <f t="shared" si="38"/>
        <v>12.783333333333333</v>
      </c>
      <c r="E617" s="23">
        <f t="shared" si="39"/>
        <v>0.75</v>
      </c>
      <c r="F617" s="23">
        <f t="shared" si="40"/>
        <v>45</v>
      </c>
      <c r="G617" s="15" t="s">
        <v>6</v>
      </c>
      <c r="H617" s="12" t="s">
        <v>10</v>
      </c>
    </row>
    <row r="618" spans="2:8" x14ac:dyDescent="0.25">
      <c r="B618" s="6">
        <v>42830</v>
      </c>
      <c r="C618" s="78">
        <v>0.53749999999999998</v>
      </c>
      <c r="D618" s="23">
        <f t="shared" si="38"/>
        <v>12.899999999999999</v>
      </c>
      <c r="E618" s="23">
        <f t="shared" si="39"/>
        <v>0.11666666666666536</v>
      </c>
      <c r="F618" s="23">
        <f t="shared" si="40"/>
        <v>6.9999999999999218</v>
      </c>
      <c r="G618" s="15" t="s">
        <v>6</v>
      </c>
      <c r="H618" s="12" t="s">
        <v>9</v>
      </c>
    </row>
    <row r="619" spans="2:8" x14ac:dyDescent="0.25">
      <c r="B619" s="6">
        <v>42830</v>
      </c>
      <c r="C619" s="78">
        <v>0.54236111111111118</v>
      </c>
      <c r="D619" s="23">
        <f t="shared" si="38"/>
        <v>13.016666666666669</v>
      </c>
      <c r="E619" s="23">
        <f t="shared" si="39"/>
        <v>0.11666666666667069</v>
      </c>
      <c r="F619" s="23">
        <f t="shared" si="40"/>
        <v>7.0000000000002416</v>
      </c>
      <c r="G619" s="15" t="s">
        <v>6</v>
      </c>
      <c r="H619" s="12" t="s">
        <v>9</v>
      </c>
    </row>
    <row r="620" spans="2:8" x14ac:dyDescent="0.25">
      <c r="B620" s="6">
        <v>42830</v>
      </c>
      <c r="C620" s="78">
        <v>0.54305555555555551</v>
      </c>
      <c r="D620" s="23">
        <f t="shared" si="38"/>
        <v>13.033333333333331</v>
      </c>
      <c r="E620" s="23">
        <f t="shared" si="39"/>
        <v>1.6666666666662167E-2</v>
      </c>
      <c r="F620" s="23">
        <f t="shared" si="40"/>
        <v>0.99999999999972999</v>
      </c>
      <c r="G620" s="15" t="s">
        <v>4</v>
      </c>
      <c r="H620" s="12" t="s">
        <v>5</v>
      </c>
    </row>
    <row r="621" spans="2:8" x14ac:dyDescent="0.25">
      <c r="B621" s="6">
        <v>42830</v>
      </c>
      <c r="C621" s="78">
        <v>0.5493055555555556</v>
      </c>
      <c r="D621" s="23">
        <f t="shared" si="38"/>
        <v>13.183333333333334</v>
      </c>
      <c r="E621" s="23">
        <f t="shared" si="39"/>
        <v>0.15000000000000213</v>
      </c>
      <c r="F621" s="23">
        <f t="shared" si="40"/>
        <v>9.0000000000001279</v>
      </c>
      <c r="G621" s="15" t="s">
        <v>4</v>
      </c>
      <c r="H621" s="12" t="s">
        <v>8</v>
      </c>
    </row>
    <row r="622" spans="2:8" x14ac:dyDescent="0.25">
      <c r="B622" s="6">
        <v>42830</v>
      </c>
      <c r="C622" s="78">
        <v>0.5493055555555556</v>
      </c>
      <c r="D622" s="23">
        <f t="shared" si="38"/>
        <v>13.183333333333334</v>
      </c>
      <c r="E622" s="23">
        <f t="shared" si="39"/>
        <v>0</v>
      </c>
      <c r="F622" s="23">
        <f t="shared" si="40"/>
        <v>0</v>
      </c>
      <c r="G622" s="15" t="s">
        <v>4</v>
      </c>
      <c r="H622" s="12" t="s">
        <v>7</v>
      </c>
    </row>
    <row r="623" spans="2:8" x14ac:dyDescent="0.25">
      <c r="B623" s="6">
        <v>42830</v>
      </c>
      <c r="C623" s="78">
        <v>0.56597222222222221</v>
      </c>
      <c r="D623" s="23">
        <f t="shared" si="38"/>
        <v>13.583333333333332</v>
      </c>
      <c r="E623" s="23">
        <f t="shared" si="39"/>
        <v>0.39999999999999858</v>
      </c>
      <c r="F623" s="23">
        <f t="shared" si="40"/>
        <v>23.999999999999915</v>
      </c>
      <c r="G623" s="15" t="s">
        <v>4</v>
      </c>
      <c r="H623" s="12" t="s">
        <v>8</v>
      </c>
    </row>
    <row r="624" spans="2:8" x14ac:dyDescent="0.25">
      <c r="B624" s="6">
        <v>42830</v>
      </c>
      <c r="C624" s="78">
        <v>0.56597222222222221</v>
      </c>
      <c r="D624" s="23">
        <f t="shared" si="38"/>
        <v>13.583333333333332</v>
      </c>
      <c r="E624" s="23">
        <f t="shared" si="39"/>
        <v>0</v>
      </c>
      <c r="F624" s="23">
        <f t="shared" si="40"/>
        <v>0</v>
      </c>
      <c r="G624" s="15" t="s">
        <v>4</v>
      </c>
      <c r="H624" s="12" t="s">
        <v>7</v>
      </c>
    </row>
    <row r="625" spans="2:8" x14ac:dyDescent="0.25">
      <c r="B625" s="6">
        <v>42830</v>
      </c>
      <c r="C625" s="78">
        <v>0.56666666666666665</v>
      </c>
      <c r="D625" s="23">
        <f t="shared" si="38"/>
        <v>13.6</v>
      </c>
      <c r="E625" s="23">
        <f t="shared" si="39"/>
        <v>1.6666666666667496E-2</v>
      </c>
      <c r="F625" s="23">
        <f t="shared" si="40"/>
        <v>1.0000000000000497</v>
      </c>
      <c r="G625" s="15" t="s">
        <v>6</v>
      </c>
      <c r="H625" s="12" t="s">
        <v>8</v>
      </c>
    </row>
    <row r="626" spans="2:8" x14ac:dyDescent="0.25">
      <c r="B626" s="6">
        <v>42830</v>
      </c>
      <c r="C626" s="78">
        <v>0.58819444444444446</v>
      </c>
      <c r="D626" s="23">
        <f t="shared" si="38"/>
        <v>14.116666666666667</v>
      </c>
      <c r="E626" s="23">
        <f t="shared" si="39"/>
        <v>0.5166666666666675</v>
      </c>
      <c r="F626" s="23">
        <f t="shared" si="40"/>
        <v>31.00000000000005</v>
      </c>
      <c r="G626" s="15" t="s">
        <v>4</v>
      </c>
      <c r="H626" s="12" t="s">
        <v>5</v>
      </c>
    </row>
    <row r="627" spans="2:8" x14ac:dyDescent="0.25">
      <c r="B627" s="6">
        <v>42830</v>
      </c>
      <c r="C627" s="78">
        <v>0.58819444444444446</v>
      </c>
      <c r="D627" s="23">
        <f t="shared" si="38"/>
        <v>14.116666666666667</v>
      </c>
      <c r="E627" s="23">
        <f t="shared" si="39"/>
        <v>0</v>
      </c>
      <c r="F627" s="23">
        <f t="shared" si="40"/>
        <v>0</v>
      </c>
      <c r="G627" s="15" t="s">
        <v>6</v>
      </c>
      <c r="H627" s="12" t="s">
        <v>7</v>
      </c>
    </row>
    <row r="628" spans="2:8" x14ac:dyDescent="0.25">
      <c r="B628" s="6">
        <v>42830</v>
      </c>
      <c r="C628" s="78">
        <v>0.58819444444444446</v>
      </c>
      <c r="D628" s="23">
        <f t="shared" si="38"/>
        <v>14.116666666666667</v>
      </c>
      <c r="E628" s="23">
        <f t="shared" si="39"/>
        <v>0</v>
      </c>
      <c r="F628" s="23">
        <f t="shared" si="40"/>
        <v>0</v>
      </c>
      <c r="G628" s="15" t="s">
        <v>6</v>
      </c>
      <c r="H628" s="12" t="s">
        <v>8</v>
      </c>
    </row>
    <row r="629" spans="2:8" x14ac:dyDescent="0.25">
      <c r="B629" s="6">
        <v>42830</v>
      </c>
      <c r="C629" s="78">
        <v>0.58958333333333335</v>
      </c>
      <c r="D629" s="23">
        <f t="shared" si="38"/>
        <v>14.15</v>
      </c>
      <c r="E629" s="23">
        <f t="shared" si="39"/>
        <v>3.3333333333333215E-2</v>
      </c>
      <c r="F629" s="23">
        <f t="shared" si="40"/>
        <v>1.9999999999999929</v>
      </c>
      <c r="G629" s="15" t="s">
        <v>4</v>
      </c>
      <c r="H629" s="12" t="s">
        <v>5</v>
      </c>
    </row>
    <row r="630" spans="2:8" x14ac:dyDescent="0.25">
      <c r="B630" s="6">
        <v>42830</v>
      </c>
      <c r="C630" s="78">
        <v>0.60902777777777783</v>
      </c>
      <c r="D630" s="23">
        <f t="shared" si="38"/>
        <v>14.616666666666667</v>
      </c>
      <c r="E630" s="23">
        <f t="shared" si="39"/>
        <v>0.46666666666666679</v>
      </c>
      <c r="F630" s="23">
        <f t="shared" si="40"/>
        <v>28.000000000000007</v>
      </c>
      <c r="G630" s="15" t="s">
        <v>12</v>
      </c>
      <c r="H630" s="12" t="s">
        <v>8</v>
      </c>
    </row>
    <row r="631" spans="2:8" x14ac:dyDescent="0.25">
      <c r="B631" s="6">
        <v>42830</v>
      </c>
      <c r="C631" s="78">
        <v>0.61736111111111114</v>
      </c>
      <c r="D631" s="23">
        <f t="shared" si="38"/>
        <v>14.816666666666666</v>
      </c>
      <c r="E631" s="23">
        <f t="shared" si="39"/>
        <v>0.19999999999999929</v>
      </c>
      <c r="F631" s="23">
        <f t="shared" si="40"/>
        <v>11.999999999999957</v>
      </c>
      <c r="G631" s="15" t="s">
        <v>4</v>
      </c>
      <c r="H631" s="12" t="s">
        <v>7</v>
      </c>
    </row>
    <row r="632" spans="2:8" x14ac:dyDescent="0.25">
      <c r="B632" s="6">
        <v>42830</v>
      </c>
      <c r="C632" s="78">
        <v>0.62152777777777779</v>
      </c>
      <c r="D632" s="23">
        <f t="shared" si="38"/>
        <v>14.916666666666668</v>
      </c>
      <c r="E632" s="23">
        <f t="shared" si="39"/>
        <v>0.10000000000000142</v>
      </c>
      <c r="F632" s="23">
        <f t="shared" si="40"/>
        <v>6.0000000000000853</v>
      </c>
      <c r="G632" s="15" t="s">
        <v>6</v>
      </c>
      <c r="H632" s="12" t="s">
        <v>8</v>
      </c>
    </row>
    <row r="633" spans="2:8" x14ac:dyDescent="0.25">
      <c r="B633" s="6">
        <v>42830</v>
      </c>
      <c r="C633" s="78">
        <v>0.62777777777777777</v>
      </c>
      <c r="D633" s="23">
        <f t="shared" si="38"/>
        <v>15.066666666666666</v>
      </c>
      <c r="E633" s="23">
        <f t="shared" si="39"/>
        <v>0.14999999999999858</v>
      </c>
      <c r="F633" s="23">
        <f t="shared" si="40"/>
        <v>8.9999999999999147</v>
      </c>
      <c r="G633" s="15" t="s">
        <v>6</v>
      </c>
      <c r="H633" s="12" t="s">
        <v>7</v>
      </c>
    </row>
    <row r="634" spans="2:8" x14ac:dyDescent="0.25">
      <c r="B634" s="6">
        <v>42830</v>
      </c>
      <c r="C634" s="78">
        <v>0.63124999999999998</v>
      </c>
      <c r="D634" s="23">
        <f t="shared" si="38"/>
        <v>15.149999999999999</v>
      </c>
      <c r="E634" s="23">
        <f t="shared" si="39"/>
        <v>8.3333333333332149E-2</v>
      </c>
      <c r="F634" s="23">
        <f t="shared" si="40"/>
        <v>4.9999999999999289</v>
      </c>
      <c r="G634" s="15" t="s">
        <v>4</v>
      </c>
      <c r="H634" s="12" t="s">
        <v>5</v>
      </c>
    </row>
    <row r="635" spans="2:8" x14ac:dyDescent="0.25">
      <c r="B635" s="6">
        <v>42830</v>
      </c>
      <c r="C635" s="78">
        <v>0.65833333333333333</v>
      </c>
      <c r="D635" s="23">
        <f t="shared" si="38"/>
        <v>15.8</v>
      </c>
      <c r="E635" s="23">
        <f t="shared" si="39"/>
        <v>0.65000000000000213</v>
      </c>
      <c r="F635" s="23">
        <f t="shared" si="40"/>
        <v>39.000000000000128</v>
      </c>
      <c r="G635" s="15" t="s">
        <v>4</v>
      </c>
      <c r="H635" s="12" t="s">
        <v>7</v>
      </c>
    </row>
    <row r="636" spans="2:8" x14ac:dyDescent="0.25">
      <c r="B636" s="6">
        <v>42830</v>
      </c>
      <c r="C636" s="78">
        <v>0.66388888888888886</v>
      </c>
      <c r="D636" s="23">
        <f t="shared" si="38"/>
        <v>15.933333333333334</v>
      </c>
      <c r="E636" s="23">
        <f t="shared" si="39"/>
        <v>0.13333333333333286</v>
      </c>
      <c r="F636" s="23">
        <f t="shared" si="40"/>
        <v>7.9999999999999716</v>
      </c>
      <c r="G636" s="15" t="s">
        <v>4</v>
      </c>
      <c r="H636" s="12" t="s">
        <v>5</v>
      </c>
    </row>
    <row r="637" spans="2:8" x14ac:dyDescent="0.25">
      <c r="B637" s="6">
        <v>42830</v>
      </c>
      <c r="C637" s="78">
        <v>0.66597222222222219</v>
      </c>
      <c r="D637" s="23">
        <f t="shared" si="38"/>
        <v>15.983333333333333</v>
      </c>
      <c r="E637" s="23">
        <f t="shared" si="39"/>
        <v>4.9999999999998934E-2</v>
      </c>
      <c r="F637" s="23">
        <f t="shared" si="40"/>
        <v>2.9999999999999361</v>
      </c>
      <c r="G637" s="15" t="s">
        <v>6</v>
      </c>
      <c r="H637" s="12" t="s">
        <v>8</v>
      </c>
    </row>
    <row r="638" spans="2:8" x14ac:dyDescent="0.25">
      <c r="B638" s="6">
        <v>42830</v>
      </c>
      <c r="C638" s="78">
        <v>0.66736111111111107</v>
      </c>
      <c r="D638" s="23">
        <f t="shared" si="38"/>
        <v>16.016666666666666</v>
      </c>
      <c r="E638" s="23">
        <f t="shared" si="39"/>
        <v>3.3333333333333215E-2</v>
      </c>
      <c r="F638" s="23">
        <f t="shared" si="40"/>
        <v>1.9999999999999929</v>
      </c>
      <c r="G638" s="15" t="s">
        <v>4</v>
      </c>
      <c r="H638" s="12" t="s">
        <v>8</v>
      </c>
    </row>
    <row r="639" spans="2:8" x14ac:dyDescent="0.25">
      <c r="B639" s="6">
        <v>42830</v>
      </c>
      <c r="C639" s="78">
        <v>0.66736111111111107</v>
      </c>
      <c r="D639" s="23">
        <f t="shared" si="38"/>
        <v>16.016666666666666</v>
      </c>
      <c r="E639" s="23">
        <f t="shared" si="39"/>
        <v>0</v>
      </c>
      <c r="F639" s="23">
        <f t="shared" si="40"/>
        <v>0</v>
      </c>
      <c r="G639" s="15" t="s">
        <v>6</v>
      </c>
      <c r="H639" s="12" t="s">
        <v>8</v>
      </c>
    </row>
    <row r="640" spans="2:8" x14ac:dyDescent="0.25">
      <c r="B640" s="6">
        <v>42830</v>
      </c>
      <c r="C640" s="78">
        <v>0.67013888888888884</v>
      </c>
      <c r="D640" s="23">
        <f t="shared" si="38"/>
        <v>16.083333333333332</v>
      </c>
      <c r="E640" s="23">
        <f t="shared" si="39"/>
        <v>6.666666666666643E-2</v>
      </c>
      <c r="F640" s="23">
        <f t="shared" si="40"/>
        <v>3.9999999999999858</v>
      </c>
      <c r="G640" s="15" t="s">
        <v>4</v>
      </c>
      <c r="H640" s="12" t="s">
        <v>8</v>
      </c>
    </row>
    <row r="641" spans="2:8" x14ac:dyDescent="0.25">
      <c r="B641" s="6">
        <v>42830</v>
      </c>
      <c r="C641" s="78">
        <v>0.6743055555555556</v>
      </c>
      <c r="D641" s="23">
        <f t="shared" si="38"/>
        <v>16.183333333333334</v>
      </c>
      <c r="E641" s="23">
        <f t="shared" si="39"/>
        <v>0.10000000000000142</v>
      </c>
      <c r="F641" s="23">
        <f t="shared" si="40"/>
        <v>6.0000000000000853</v>
      </c>
      <c r="G641" s="15" t="s">
        <v>4</v>
      </c>
      <c r="H641" s="12" t="s">
        <v>7</v>
      </c>
    </row>
    <row r="642" spans="2:8" x14ac:dyDescent="0.25">
      <c r="B642" s="6">
        <v>42830</v>
      </c>
      <c r="C642" s="78">
        <v>0.67986111111111114</v>
      </c>
      <c r="D642" s="23">
        <f t="shared" si="38"/>
        <v>16.316666666666666</v>
      </c>
      <c r="E642" s="23">
        <f t="shared" si="39"/>
        <v>0.13333333333333286</v>
      </c>
      <c r="F642" s="23">
        <f t="shared" si="40"/>
        <v>7.9999999999999716</v>
      </c>
      <c r="G642" s="15" t="s">
        <v>12</v>
      </c>
      <c r="H642" s="12" t="s">
        <v>5</v>
      </c>
    </row>
    <row r="643" spans="2:8" x14ac:dyDescent="0.25">
      <c r="B643" s="6">
        <v>42830</v>
      </c>
      <c r="C643" s="78">
        <v>0.68472222222222223</v>
      </c>
      <c r="D643" s="23">
        <f t="shared" si="38"/>
        <v>16.433333333333334</v>
      </c>
      <c r="E643" s="23">
        <f t="shared" si="39"/>
        <v>0.11666666666666714</v>
      </c>
      <c r="F643" s="23">
        <f t="shared" si="40"/>
        <v>7.0000000000000284</v>
      </c>
      <c r="G643" s="15" t="s">
        <v>6</v>
      </c>
      <c r="H643" s="12" t="s">
        <v>10</v>
      </c>
    </row>
    <row r="644" spans="2:8" x14ac:dyDescent="0.25">
      <c r="B644" s="6">
        <v>42830</v>
      </c>
      <c r="C644" s="78">
        <v>0.68819444444444444</v>
      </c>
      <c r="D644" s="23">
        <f t="shared" ref="D644:D707" si="41">C644*24</f>
        <v>16.516666666666666</v>
      </c>
      <c r="E644" s="23">
        <f t="shared" si="39"/>
        <v>8.3333333333332149E-2</v>
      </c>
      <c r="F644" s="23">
        <f t="shared" si="40"/>
        <v>4.9999999999999289</v>
      </c>
      <c r="G644" s="15" t="s">
        <v>6</v>
      </c>
      <c r="H644" s="12" t="s">
        <v>7</v>
      </c>
    </row>
    <row r="645" spans="2:8" x14ac:dyDescent="0.25">
      <c r="B645" s="6">
        <v>42830</v>
      </c>
      <c r="C645" s="78">
        <v>0.68888888888888899</v>
      </c>
      <c r="D645" s="23">
        <f t="shared" si="41"/>
        <v>16.533333333333335</v>
      </c>
      <c r="E645" s="23">
        <f t="shared" si="39"/>
        <v>1.6666666666669272E-2</v>
      </c>
      <c r="F645" s="23">
        <f t="shared" si="40"/>
        <v>1.0000000000001563</v>
      </c>
      <c r="G645" s="15" t="s">
        <v>4</v>
      </c>
      <c r="H645" s="12" t="s">
        <v>9</v>
      </c>
    </row>
    <row r="646" spans="2:8" x14ac:dyDescent="0.25">
      <c r="B646" s="6">
        <v>42830</v>
      </c>
      <c r="C646" s="78">
        <v>0.69027777777777777</v>
      </c>
      <c r="D646" s="23">
        <f t="shared" si="41"/>
        <v>16.566666666666666</v>
      </c>
      <c r="E646" s="23">
        <f t="shared" ref="E646:E709" si="42">ABS(D646-D645)</f>
        <v>3.3333333333331439E-2</v>
      </c>
      <c r="F646" s="23">
        <f t="shared" ref="F646:F709" si="43">E646*60</f>
        <v>1.9999999999998863</v>
      </c>
      <c r="G646" s="15" t="s">
        <v>6</v>
      </c>
      <c r="H646" s="12" t="s">
        <v>9</v>
      </c>
    </row>
    <row r="647" spans="2:8" x14ac:dyDescent="0.25">
      <c r="B647" s="6">
        <v>42830</v>
      </c>
      <c r="C647" s="78">
        <v>0.69374999999999998</v>
      </c>
      <c r="D647" s="23">
        <f t="shared" si="41"/>
        <v>16.649999999999999</v>
      </c>
      <c r="E647" s="23">
        <f t="shared" si="42"/>
        <v>8.3333333333332149E-2</v>
      </c>
      <c r="F647" s="23">
        <f t="shared" si="43"/>
        <v>4.9999999999999289</v>
      </c>
      <c r="G647" s="15" t="s">
        <v>4</v>
      </c>
      <c r="H647" s="12" t="s">
        <v>5</v>
      </c>
    </row>
    <row r="648" spans="2:8" x14ac:dyDescent="0.25">
      <c r="B648" s="6">
        <v>42830</v>
      </c>
      <c r="C648" s="78">
        <v>0.69374999999999998</v>
      </c>
      <c r="D648" s="23">
        <f t="shared" si="41"/>
        <v>16.649999999999999</v>
      </c>
      <c r="E648" s="23">
        <f t="shared" si="42"/>
        <v>0</v>
      </c>
      <c r="F648" s="23">
        <f t="shared" si="43"/>
        <v>0</v>
      </c>
      <c r="G648" s="15" t="s">
        <v>4</v>
      </c>
      <c r="H648" s="12" t="s">
        <v>8</v>
      </c>
    </row>
    <row r="649" spans="2:8" x14ac:dyDescent="0.25">
      <c r="B649" s="6">
        <v>42830</v>
      </c>
      <c r="C649" s="78">
        <v>0.69374999999999998</v>
      </c>
      <c r="D649" s="23">
        <f t="shared" si="41"/>
        <v>16.649999999999999</v>
      </c>
      <c r="E649" s="23">
        <f t="shared" si="42"/>
        <v>0</v>
      </c>
      <c r="F649" s="23">
        <f t="shared" si="43"/>
        <v>0</v>
      </c>
      <c r="G649" s="15" t="s">
        <v>6</v>
      </c>
      <c r="H649" s="12" t="s">
        <v>7</v>
      </c>
    </row>
    <row r="650" spans="2:8" x14ac:dyDescent="0.25">
      <c r="B650" s="6">
        <v>42830</v>
      </c>
      <c r="C650" s="78">
        <v>0.6958333333333333</v>
      </c>
      <c r="D650" s="23">
        <f t="shared" si="41"/>
        <v>16.7</v>
      </c>
      <c r="E650" s="23">
        <f t="shared" si="42"/>
        <v>5.0000000000000711E-2</v>
      </c>
      <c r="F650" s="23">
        <f t="shared" si="43"/>
        <v>3.0000000000000426</v>
      </c>
      <c r="G650" s="15" t="s">
        <v>6</v>
      </c>
      <c r="H650" s="12" t="s">
        <v>7</v>
      </c>
    </row>
    <row r="651" spans="2:8" x14ac:dyDescent="0.25">
      <c r="B651" s="6">
        <v>42830</v>
      </c>
      <c r="C651" s="78">
        <v>0.7006944444444444</v>
      </c>
      <c r="D651" s="23">
        <f t="shared" si="41"/>
        <v>16.816666666666666</v>
      </c>
      <c r="E651" s="23">
        <f t="shared" si="42"/>
        <v>0.11666666666666714</v>
      </c>
      <c r="F651" s="23">
        <f t="shared" si="43"/>
        <v>7.0000000000000284</v>
      </c>
      <c r="G651" s="15" t="s">
        <v>6</v>
      </c>
      <c r="H651" s="12" t="s">
        <v>9</v>
      </c>
    </row>
    <row r="652" spans="2:8" x14ac:dyDescent="0.25">
      <c r="B652" s="6">
        <v>42830</v>
      </c>
      <c r="C652" s="78">
        <v>0.70624999999999993</v>
      </c>
      <c r="D652" s="23">
        <f t="shared" si="41"/>
        <v>16.95</v>
      </c>
      <c r="E652" s="23">
        <f t="shared" si="42"/>
        <v>0.13333333333333286</v>
      </c>
      <c r="F652" s="23">
        <f t="shared" si="43"/>
        <v>7.9999999999999716</v>
      </c>
      <c r="G652" s="15" t="s">
        <v>6</v>
      </c>
      <c r="H652" s="12" t="s">
        <v>10</v>
      </c>
    </row>
    <row r="653" spans="2:8" x14ac:dyDescent="0.25">
      <c r="B653" s="6">
        <v>42830</v>
      </c>
      <c r="C653" s="78">
        <v>0.71458333333333324</v>
      </c>
      <c r="D653" s="23">
        <f t="shared" si="41"/>
        <v>17.149999999999999</v>
      </c>
      <c r="E653" s="23">
        <f t="shared" si="42"/>
        <v>0.19999999999999929</v>
      </c>
      <c r="F653" s="23">
        <f t="shared" si="43"/>
        <v>11.999999999999957</v>
      </c>
      <c r="G653" s="15" t="s">
        <v>6</v>
      </c>
      <c r="H653" s="12" t="s">
        <v>9</v>
      </c>
    </row>
    <row r="654" spans="2:8" x14ac:dyDescent="0.25">
      <c r="B654" s="6">
        <v>42830</v>
      </c>
      <c r="C654" s="78">
        <v>0.76111111111111107</v>
      </c>
      <c r="D654" s="23">
        <f t="shared" si="41"/>
        <v>18.266666666666666</v>
      </c>
      <c r="E654" s="23">
        <f t="shared" si="42"/>
        <v>1.1166666666666671</v>
      </c>
      <c r="F654" s="23">
        <f t="shared" si="43"/>
        <v>67.000000000000028</v>
      </c>
      <c r="G654" s="15" t="s">
        <v>6</v>
      </c>
      <c r="H654" s="12" t="s">
        <v>8</v>
      </c>
    </row>
    <row r="655" spans="2:8" x14ac:dyDescent="0.25">
      <c r="B655" s="6">
        <v>42830</v>
      </c>
      <c r="C655" s="78">
        <v>0.76736111111111116</v>
      </c>
      <c r="D655" s="23">
        <f t="shared" si="41"/>
        <v>18.416666666666668</v>
      </c>
      <c r="E655" s="23">
        <f t="shared" si="42"/>
        <v>0.15000000000000213</v>
      </c>
      <c r="F655" s="23">
        <f t="shared" si="43"/>
        <v>9.0000000000001279</v>
      </c>
      <c r="G655" s="15" t="s">
        <v>4</v>
      </c>
      <c r="H655" s="12" t="s">
        <v>10</v>
      </c>
    </row>
    <row r="656" spans="2:8" x14ac:dyDescent="0.25">
      <c r="B656" s="6">
        <v>42830</v>
      </c>
      <c r="C656" s="78">
        <v>0.77083333333333337</v>
      </c>
      <c r="D656" s="23">
        <f t="shared" si="41"/>
        <v>18.5</v>
      </c>
      <c r="E656" s="23">
        <f t="shared" si="42"/>
        <v>8.3333333333332149E-2</v>
      </c>
      <c r="F656" s="23">
        <f t="shared" si="43"/>
        <v>4.9999999999999289</v>
      </c>
      <c r="G656" s="15" t="s">
        <v>4</v>
      </c>
      <c r="H656" s="12" t="s">
        <v>8</v>
      </c>
    </row>
    <row r="657" spans="2:8" x14ac:dyDescent="0.25">
      <c r="B657" s="6">
        <v>42830</v>
      </c>
      <c r="C657" s="78">
        <v>0.77361111111111114</v>
      </c>
      <c r="D657" s="23">
        <f t="shared" si="41"/>
        <v>18.566666666666666</v>
      </c>
      <c r="E657" s="23">
        <f t="shared" si="42"/>
        <v>6.666666666666643E-2</v>
      </c>
      <c r="F657" s="23">
        <f t="shared" si="43"/>
        <v>3.9999999999999858</v>
      </c>
      <c r="G657" s="15" t="s">
        <v>4</v>
      </c>
      <c r="H657" s="12" t="s">
        <v>8</v>
      </c>
    </row>
    <row r="658" spans="2:8" x14ac:dyDescent="0.25">
      <c r="B658" s="6">
        <v>42830</v>
      </c>
      <c r="C658" s="78">
        <v>0.77708333333333324</v>
      </c>
      <c r="D658" s="23">
        <f t="shared" si="41"/>
        <v>18.649999999999999</v>
      </c>
      <c r="E658" s="23">
        <f t="shared" si="42"/>
        <v>8.3333333333332149E-2</v>
      </c>
      <c r="F658" s="23">
        <f t="shared" si="43"/>
        <v>4.9999999999999289</v>
      </c>
      <c r="G658" s="15" t="s">
        <v>4</v>
      </c>
      <c r="H658" s="12" t="s">
        <v>5</v>
      </c>
    </row>
    <row r="659" spans="2:8" x14ac:dyDescent="0.25">
      <c r="B659" s="6">
        <v>42830</v>
      </c>
      <c r="C659" s="78">
        <v>0.78263888888888899</v>
      </c>
      <c r="D659" s="23">
        <f t="shared" si="41"/>
        <v>18.783333333333335</v>
      </c>
      <c r="E659" s="23">
        <f t="shared" si="42"/>
        <v>0.13333333333333641</v>
      </c>
      <c r="F659" s="23">
        <f t="shared" si="43"/>
        <v>8.0000000000001847</v>
      </c>
      <c r="G659" s="15" t="s">
        <v>4</v>
      </c>
      <c r="H659" s="12" t="s">
        <v>9</v>
      </c>
    </row>
    <row r="660" spans="2:8" x14ac:dyDescent="0.25">
      <c r="B660" s="6">
        <v>42830</v>
      </c>
      <c r="C660" s="78">
        <v>0.79652777777777783</v>
      </c>
      <c r="D660" s="23">
        <f t="shared" si="41"/>
        <v>19.116666666666667</v>
      </c>
      <c r="E660" s="23">
        <f t="shared" si="42"/>
        <v>0.33333333333333215</v>
      </c>
      <c r="F660" s="23">
        <f t="shared" si="43"/>
        <v>19.999999999999929</v>
      </c>
      <c r="G660" s="15" t="s">
        <v>6</v>
      </c>
      <c r="H660" s="12" t="s">
        <v>8</v>
      </c>
    </row>
    <row r="661" spans="2:8" x14ac:dyDescent="0.25">
      <c r="B661" s="6">
        <v>42830</v>
      </c>
      <c r="C661" s="78">
        <v>0.7993055555555556</v>
      </c>
      <c r="D661" s="23">
        <f t="shared" si="41"/>
        <v>19.183333333333334</v>
      </c>
      <c r="E661" s="23">
        <f t="shared" si="42"/>
        <v>6.666666666666643E-2</v>
      </c>
      <c r="F661" s="23">
        <f t="shared" si="43"/>
        <v>3.9999999999999858</v>
      </c>
      <c r="G661" s="15" t="s">
        <v>4</v>
      </c>
      <c r="H661" s="12" t="s">
        <v>5</v>
      </c>
    </row>
    <row r="662" spans="2:8" x14ac:dyDescent="0.25">
      <c r="B662" s="6">
        <v>42830</v>
      </c>
      <c r="C662" s="78">
        <v>0.8027777777777777</v>
      </c>
      <c r="D662" s="23">
        <f t="shared" si="41"/>
        <v>19.266666666666666</v>
      </c>
      <c r="E662" s="23">
        <f t="shared" si="42"/>
        <v>8.3333333333332149E-2</v>
      </c>
      <c r="F662" s="23">
        <f t="shared" si="43"/>
        <v>4.9999999999999289</v>
      </c>
      <c r="G662" s="15" t="s">
        <v>6</v>
      </c>
      <c r="H662" s="12" t="s">
        <v>10</v>
      </c>
    </row>
    <row r="663" spans="2:8" x14ac:dyDescent="0.25">
      <c r="B663" s="6">
        <v>42830</v>
      </c>
      <c r="C663" s="78">
        <v>0.82847222222222217</v>
      </c>
      <c r="D663" s="23">
        <f t="shared" si="41"/>
        <v>19.883333333333333</v>
      </c>
      <c r="E663" s="23">
        <f t="shared" si="42"/>
        <v>0.61666666666666714</v>
      </c>
      <c r="F663" s="23">
        <f t="shared" si="43"/>
        <v>37.000000000000028</v>
      </c>
      <c r="G663" s="15" t="s">
        <v>4</v>
      </c>
      <c r="H663" s="12" t="s">
        <v>10</v>
      </c>
    </row>
    <row r="664" spans="2:8" x14ac:dyDescent="0.25">
      <c r="B664" s="6">
        <v>42830</v>
      </c>
      <c r="C664" s="78">
        <v>0.83958333333333324</v>
      </c>
      <c r="D664" s="23">
        <f t="shared" si="41"/>
        <v>20.149999999999999</v>
      </c>
      <c r="E664" s="23">
        <f t="shared" si="42"/>
        <v>0.26666666666666572</v>
      </c>
      <c r="F664" s="23">
        <f t="shared" si="43"/>
        <v>15.999999999999943</v>
      </c>
      <c r="G664" s="15" t="s">
        <v>4</v>
      </c>
      <c r="H664" s="12" t="s">
        <v>5</v>
      </c>
    </row>
    <row r="665" spans="2:8" x14ac:dyDescent="0.25">
      <c r="B665" s="6">
        <v>42830</v>
      </c>
      <c r="C665" s="78">
        <v>0.86041666666666661</v>
      </c>
      <c r="D665" s="23">
        <f t="shared" si="41"/>
        <v>20.65</v>
      </c>
      <c r="E665" s="23">
        <f t="shared" si="42"/>
        <v>0.5</v>
      </c>
      <c r="F665" s="23">
        <f t="shared" si="43"/>
        <v>30</v>
      </c>
      <c r="G665" s="15" t="s">
        <v>4</v>
      </c>
      <c r="H665" s="12" t="s">
        <v>5</v>
      </c>
    </row>
    <row r="666" spans="2:8" x14ac:dyDescent="0.25">
      <c r="B666" s="6">
        <v>42831</v>
      </c>
      <c r="C666" s="78">
        <v>0.12916666666666668</v>
      </c>
      <c r="D666" s="23">
        <f t="shared" si="41"/>
        <v>3.1000000000000005</v>
      </c>
      <c r="E666" s="23">
        <v>9.3000000000000007</v>
      </c>
      <c r="F666" s="23">
        <f t="shared" si="43"/>
        <v>558</v>
      </c>
      <c r="G666" s="15" t="s">
        <v>4</v>
      </c>
      <c r="H666" s="12" t="s">
        <v>7</v>
      </c>
    </row>
    <row r="667" spans="2:8" x14ac:dyDescent="0.25">
      <c r="B667" s="6">
        <v>42831</v>
      </c>
      <c r="C667" s="78">
        <v>0.24791666666666667</v>
      </c>
      <c r="D667" s="23">
        <f t="shared" si="41"/>
        <v>5.95</v>
      </c>
      <c r="E667" s="23">
        <f t="shared" si="42"/>
        <v>2.8499999999999996</v>
      </c>
      <c r="F667" s="23">
        <f t="shared" si="43"/>
        <v>170.99999999999997</v>
      </c>
      <c r="G667" s="15" t="s">
        <v>4</v>
      </c>
      <c r="H667" s="12" t="s">
        <v>5</v>
      </c>
    </row>
    <row r="668" spans="2:8" x14ac:dyDescent="0.25">
      <c r="B668" s="6">
        <v>42831</v>
      </c>
      <c r="C668" s="78">
        <v>0.31388888888888888</v>
      </c>
      <c r="D668" s="23">
        <f t="shared" si="41"/>
        <v>7.5333333333333332</v>
      </c>
      <c r="E668" s="23">
        <f t="shared" si="42"/>
        <v>1.583333333333333</v>
      </c>
      <c r="F668" s="23">
        <f t="shared" si="43"/>
        <v>94.999999999999986</v>
      </c>
      <c r="G668" s="15" t="s">
        <v>6</v>
      </c>
      <c r="H668" s="12" t="s">
        <v>7</v>
      </c>
    </row>
    <row r="669" spans="2:8" x14ac:dyDescent="0.25">
      <c r="B669" s="6">
        <v>42831</v>
      </c>
      <c r="C669" s="78">
        <v>0.32708333333333334</v>
      </c>
      <c r="D669" s="23">
        <f t="shared" si="41"/>
        <v>7.85</v>
      </c>
      <c r="E669" s="23">
        <f t="shared" si="42"/>
        <v>0.31666666666666643</v>
      </c>
      <c r="F669" s="23">
        <f t="shared" si="43"/>
        <v>18.999999999999986</v>
      </c>
      <c r="G669" s="15" t="s">
        <v>6</v>
      </c>
      <c r="H669" s="12" t="s">
        <v>10</v>
      </c>
    </row>
    <row r="670" spans="2:8" x14ac:dyDescent="0.25">
      <c r="B670" s="6">
        <v>42831</v>
      </c>
      <c r="C670" s="78">
        <v>0.33402777777777781</v>
      </c>
      <c r="D670" s="23">
        <f t="shared" si="41"/>
        <v>8.0166666666666675</v>
      </c>
      <c r="E670" s="23">
        <f t="shared" si="42"/>
        <v>0.16666666666666785</v>
      </c>
      <c r="F670" s="23">
        <f t="shared" si="43"/>
        <v>10.000000000000071</v>
      </c>
      <c r="G670" s="15" t="s">
        <v>6</v>
      </c>
      <c r="H670" s="12" t="s">
        <v>7</v>
      </c>
    </row>
    <row r="671" spans="2:8" x14ac:dyDescent="0.25">
      <c r="B671" s="6">
        <v>42831</v>
      </c>
      <c r="C671" s="78">
        <v>0.33888888888888885</v>
      </c>
      <c r="D671" s="23">
        <f t="shared" si="41"/>
        <v>8.1333333333333329</v>
      </c>
      <c r="E671" s="23">
        <f t="shared" si="42"/>
        <v>0.11666666666666536</v>
      </c>
      <c r="F671" s="23">
        <f t="shared" si="43"/>
        <v>6.9999999999999218</v>
      </c>
      <c r="G671" s="15" t="s">
        <v>6</v>
      </c>
      <c r="H671" s="12" t="s">
        <v>9</v>
      </c>
    </row>
    <row r="672" spans="2:8" x14ac:dyDescent="0.25">
      <c r="B672" s="6">
        <v>42831</v>
      </c>
      <c r="C672" s="78">
        <v>0.34097222222222223</v>
      </c>
      <c r="D672" s="23">
        <f t="shared" si="41"/>
        <v>8.1833333333333336</v>
      </c>
      <c r="E672" s="23">
        <f t="shared" si="42"/>
        <v>5.0000000000000711E-2</v>
      </c>
      <c r="F672" s="23">
        <f t="shared" si="43"/>
        <v>3.0000000000000426</v>
      </c>
      <c r="G672" s="15" t="s">
        <v>6</v>
      </c>
      <c r="H672" s="12" t="s">
        <v>7</v>
      </c>
    </row>
    <row r="673" spans="2:8" x14ac:dyDescent="0.25">
      <c r="B673" s="6">
        <v>42831</v>
      </c>
      <c r="C673" s="78">
        <v>0.39166666666666666</v>
      </c>
      <c r="D673" s="23">
        <f t="shared" si="41"/>
        <v>9.4</v>
      </c>
      <c r="E673" s="23">
        <f t="shared" si="42"/>
        <v>1.2166666666666668</v>
      </c>
      <c r="F673" s="23">
        <f t="shared" si="43"/>
        <v>73</v>
      </c>
      <c r="G673" s="15" t="s">
        <v>4</v>
      </c>
      <c r="H673" s="12" t="s">
        <v>10</v>
      </c>
    </row>
    <row r="674" spans="2:8" x14ac:dyDescent="0.25">
      <c r="B674" s="6">
        <v>42831</v>
      </c>
      <c r="C674" s="78">
        <v>0.3979166666666667</v>
      </c>
      <c r="D674" s="23">
        <f t="shared" si="41"/>
        <v>9.5500000000000007</v>
      </c>
      <c r="E674" s="23">
        <f t="shared" si="42"/>
        <v>0.15000000000000036</v>
      </c>
      <c r="F674" s="23">
        <f t="shared" si="43"/>
        <v>9.0000000000000213</v>
      </c>
      <c r="G674" s="15" t="s">
        <v>6</v>
      </c>
      <c r="H674" s="12" t="s">
        <v>9</v>
      </c>
    </row>
    <row r="675" spans="2:8" x14ac:dyDescent="0.25">
      <c r="B675" s="6">
        <v>42831</v>
      </c>
      <c r="C675" s="78">
        <v>0.40416666666666662</v>
      </c>
      <c r="D675" s="23">
        <f t="shared" si="41"/>
        <v>9.6999999999999993</v>
      </c>
      <c r="E675" s="23">
        <f t="shared" si="42"/>
        <v>0.14999999999999858</v>
      </c>
      <c r="F675" s="23">
        <f t="shared" si="43"/>
        <v>8.9999999999999147</v>
      </c>
      <c r="G675" s="15" t="s">
        <v>6</v>
      </c>
      <c r="H675" s="12" t="s">
        <v>9</v>
      </c>
    </row>
    <row r="676" spans="2:8" x14ac:dyDescent="0.25">
      <c r="B676" s="6">
        <v>42831</v>
      </c>
      <c r="C676" s="78">
        <v>0.40416666666666662</v>
      </c>
      <c r="D676" s="23">
        <f t="shared" si="41"/>
        <v>9.6999999999999993</v>
      </c>
      <c r="E676" s="23">
        <f t="shared" si="42"/>
        <v>0</v>
      </c>
      <c r="F676" s="23">
        <f t="shared" si="43"/>
        <v>0</v>
      </c>
      <c r="G676" s="15" t="s">
        <v>6</v>
      </c>
      <c r="H676" s="12" t="s">
        <v>9</v>
      </c>
    </row>
    <row r="677" spans="2:8" x14ac:dyDescent="0.25">
      <c r="B677" s="6">
        <v>42831</v>
      </c>
      <c r="C677" s="78">
        <v>0.40486111111111112</v>
      </c>
      <c r="D677" s="23">
        <f t="shared" si="41"/>
        <v>9.7166666666666668</v>
      </c>
      <c r="E677" s="23">
        <f t="shared" si="42"/>
        <v>1.6666666666667496E-2</v>
      </c>
      <c r="F677" s="23">
        <f t="shared" si="43"/>
        <v>1.0000000000000497</v>
      </c>
      <c r="G677" s="15" t="s">
        <v>6</v>
      </c>
      <c r="H677" s="12" t="s">
        <v>8</v>
      </c>
    </row>
    <row r="678" spans="2:8" x14ac:dyDescent="0.25">
      <c r="B678" s="6">
        <v>42831</v>
      </c>
      <c r="C678" s="78">
        <v>0.41250000000000003</v>
      </c>
      <c r="D678" s="23">
        <f t="shared" si="41"/>
        <v>9.9</v>
      </c>
      <c r="E678" s="23">
        <f t="shared" si="42"/>
        <v>0.18333333333333357</v>
      </c>
      <c r="F678" s="23">
        <f t="shared" si="43"/>
        <v>11.000000000000014</v>
      </c>
      <c r="G678" s="15" t="s">
        <v>4</v>
      </c>
      <c r="H678" s="12" t="s">
        <v>8</v>
      </c>
    </row>
    <row r="679" spans="2:8" x14ac:dyDescent="0.25">
      <c r="B679" s="6">
        <v>42831</v>
      </c>
      <c r="C679" s="78">
        <v>0.41250000000000003</v>
      </c>
      <c r="D679" s="23">
        <f t="shared" si="41"/>
        <v>9.9</v>
      </c>
      <c r="E679" s="23">
        <f t="shared" si="42"/>
        <v>0</v>
      </c>
      <c r="F679" s="23">
        <f t="shared" si="43"/>
        <v>0</v>
      </c>
      <c r="G679" s="15" t="s">
        <v>4</v>
      </c>
      <c r="H679" s="12" t="s">
        <v>8</v>
      </c>
    </row>
    <row r="680" spans="2:8" x14ac:dyDescent="0.25">
      <c r="B680" s="6">
        <v>42831</v>
      </c>
      <c r="C680" s="78">
        <v>0.42708333333333331</v>
      </c>
      <c r="D680" s="23">
        <f t="shared" si="41"/>
        <v>10.25</v>
      </c>
      <c r="E680" s="23">
        <f t="shared" si="42"/>
        <v>0.34999999999999964</v>
      </c>
      <c r="F680" s="23">
        <f t="shared" si="43"/>
        <v>20.999999999999979</v>
      </c>
      <c r="G680" s="15" t="s">
        <v>6</v>
      </c>
      <c r="H680" s="12" t="s">
        <v>8</v>
      </c>
    </row>
    <row r="681" spans="2:8" x14ac:dyDescent="0.25">
      <c r="B681" s="6">
        <v>42831</v>
      </c>
      <c r="C681" s="78">
        <v>0.43194444444444446</v>
      </c>
      <c r="D681" s="23">
        <f t="shared" si="41"/>
        <v>10.366666666666667</v>
      </c>
      <c r="E681" s="23">
        <f t="shared" si="42"/>
        <v>0.11666666666666714</v>
      </c>
      <c r="F681" s="23">
        <f t="shared" si="43"/>
        <v>7.0000000000000284</v>
      </c>
      <c r="G681" s="15" t="s">
        <v>4</v>
      </c>
      <c r="H681" s="12" t="s">
        <v>8</v>
      </c>
    </row>
    <row r="682" spans="2:8" x14ac:dyDescent="0.25">
      <c r="B682" s="6">
        <v>42831</v>
      </c>
      <c r="C682" s="78">
        <v>0.43263888888888885</v>
      </c>
      <c r="D682" s="23">
        <f t="shared" si="41"/>
        <v>10.383333333333333</v>
      </c>
      <c r="E682" s="23">
        <f t="shared" si="42"/>
        <v>1.6666666666665719E-2</v>
      </c>
      <c r="F682" s="23">
        <f t="shared" si="43"/>
        <v>0.99999999999994316</v>
      </c>
      <c r="G682" s="15" t="s">
        <v>4</v>
      </c>
      <c r="H682" s="12" t="s">
        <v>8</v>
      </c>
    </row>
    <row r="683" spans="2:8" x14ac:dyDescent="0.25">
      <c r="B683" s="6">
        <v>42831</v>
      </c>
      <c r="C683" s="78">
        <v>0.43333333333333335</v>
      </c>
      <c r="D683" s="23">
        <f t="shared" si="41"/>
        <v>10.4</v>
      </c>
      <c r="E683" s="23">
        <f t="shared" si="42"/>
        <v>1.6666666666667496E-2</v>
      </c>
      <c r="F683" s="23">
        <f t="shared" si="43"/>
        <v>1.0000000000000497</v>
      </c>
      <c r="G683" s="15" t="s">
        <v>6</v>
      </c>
      <c r="H683" s="12" t="s">
        <v>8</v>
      </c>
    </row>
    <row r="684" spans="2:8" x14ac:dyDescent="0.25">
      <c r="B684" s="6">
        <v>42831</v>
      </c>
      <c r="C684" s="78">
        <v>0.4381944444444445</v>
      </c>
      <c r="D684" s="23">
        <f t="shared" si="41"/>
        <v>10.516666666666667</v>
      </c>
      <c r="E684" s="23">
        <f t="shared" si="42"/>
        <v>0.11666666666666714</v>
      </c>
      <c r="F684" s="23">
        <f t="shared" si="43"/>
        <v>7.0000000000000284</v>
      </c>
      <c r="G684" s="15" t="s">
        <v>6</v>
      </c>
      <c r="H684" s="12" t="s">
        <v>10</v>
      </c>
    </row>
    <row r="685" spans="2:8" x14ac:dyDescent="0.25">
      <c r="B685" s="6">
        <v>42831</v>
      </c>
      <c r="C685" s="78">
        <v>0.43888888888888888</v>
      </c>
      <c r="D685" s="23">
        <f t="shared" si="41"/>
        <v>10.533333333333333</v>
      </c>
      <c r="E685" s="23">
        <f t="shared" si="42"/>
        <v>1.6666666666665719E-2</v>
      </c>
      <c r="F685" s="23">
        <f t="shared" si="43"/>
        <v>0.99999999999994316</v>
      </c>
      <c r="G685" s="15" t="s">
        <v>6</v>
      </c>
      <c r="H685" s="12" t="s">
        <v>10</v>
      </c>
    </row>
    <row r="686" spans="2:8" x14ac:dyDescent="0.25">
      <c r="B686" s="6">
        <v>42831</v>
      </c>
      <c r="C686" s="78">
        <v>0.44027777777777777</v>
      </c>
      <c r="D686" s="23">
        <f t="shared" si="41"/>
        <v>10.566666666666666</v>
      </c>
      <c r="E686" s="23">
        <f t="shared" si="42"/>
        <v>3.3333333333333215E-2</v>
      </c>
      <c r="F686" s="23">
        <f t="shared" si="43"/>
        <v>1.9999999999999929</v>
      </c>
      <c r="G686" s="15" t="s">
        <v>6</v>
      </c>
      <c r="H686" s="12" t="s">
        <v>10</v>
      </c>
    </row>
    <row r="687" spans="2:8" x14ac:dyDescent="0.25">
      <c r="B687" s="6">
        <v>42831</v>
      </c>
      <c r="C687" s="78">
        <v>0.44236111111111115</v>
      </c>
      <c r="D687" s="23">
        <f t="shared" si="41"/>
        <v>10.616666666666667</v>
      </c>
      <c r="E687" s="23">
        <f t="shared" si="42"/>
        <v>5.0000000000000711E-2</v>
      </c>
      <c r="F687" s="23">
        <f t="shared" si="43"/>
        <v>3.0000000000000426</v>
      </c>
      <c r="G687" s="15" t="s">
        <v>4</v>
      </c>
      <c r="H687" s="12" t="s">
        <v>5</v>
      </c>
    </row>
    <row r="688" spans="2:8" x14ac:dyDescent="0.25">
      <c r="B688" s="6">
        <v>42831</v>
      </c>
      <c r="C688" s="78">
        <v>0.44444444444444442</v>
      </c>
      <c r="D688" s="23">
        <f t="shared" si="41"/>
        <v>10.666666666666666</v>
      </c>
      <c r="E688" s="23">
        <f t="shared" si="42"/>
        <v>4.9999999999998934E-2</v>
      </c>
      <c r="F688" s="23">
        <f t="shared" si="43"/>
        <v>2.9999999999999361</v>
      </c>
      <c r="G688" s="15" t="s">
        <v>6</v>
      </c>
      <c r="H688" s="12" t="s">
        <v>8</v>
      </c>
    </row>
    <row r="689" spans="2:8" x14ac:dyDescent="0.25">
      <c r="B689" s="6">
        <v>42831</v>
      </c>
      <c r="C689" s="78">
        <v>0.45277777777777778</v>
      </c>
      <c r="D689" s="23">
        <f t="shared" si="41"/>
        <v>10.866666666666667</v>
      </c>
      <c r="E689" s="23">
        <f t="shared" si="42"/>
        <v>0.20000000000000107</v>
      </c>
      <c r="F689" s="23">
        <f t="shared" si="43"/>
        <v>12.000000000000064</v>
      </c>
      <c r="G689" s="15" t="s">
        <v>6</v>
      </c>
      <c r="H689" s="12" t="s">
        <v>8</v>
      </c>
    </row>
    <row r="690" spans="2:8" x14ac:dyDescent="0.25">
      <c r="B690" s="6">
        <v>42831</v>
      </c>
      <c r="C690" s="78">
        <v>0.45763888888888887</v>
      </c>
      <c r="D690" s="23">
        <f t="shared" si="41"/>
        <v>10.983333333333333</v>
      </c>
      <c r="E690" s="23">
        <f t="shared" si="42"/>
        <v>0.11666666666666536</v>
      </c>
      <c r="F690" s="23">
        <f t="shared" si="43"/>
        <v>6.9999999999999218</v>
      </c>
      <c r="G690" s="15" t="s">
        <v>4</v>
      </c>
      <c r="H690" s="12" t="s">
        <v>5</v>
      </c>
    </row>
    <row r="691" spans="2:8" x14ac:dyDescent="0.25">
      <c r="B691" s="6">
        <v>42831</v>
      </c>
      <c r="C691" s="78">
        <v>0.45763888888888887</v>
      </c>
      <c r="D691" s="23">
        <f t="shared" si="41"/>
        <v>10.983333333333333</v>
      </c>
      <c r="E691" s="23">
        <f t="shared" si="42"/>
        <v>0</v>
      </c>
      <c r="F691" s="23">
        <f t="shared" si="43"/>
        <v>0</v>
      </c>
      <c r="G691" s="15" t="s">
        <v>6</v>
      </c>
      <c r="H691" s="12" t="s">
        <v>8</v>
      </c>
    </row>
    <row r="692" spans="2:8" x14ac:dyDescent="0.25">
      <c r="B692" s="6">
        <v>42831</v>
      </c>
      <c r="C692" s="78">
        <v>0.45902777777777781</v>
      </c>
      <c r="D692" s="23">
        <f t="shared" si="41"/>
        <v>11.016666666666667</v>
      </c>
      <c r="E692" s="23">
        <f t="shared" si="42"/>
        <v>3.3333333333334991E-2</v>
      </c>
      <c r="F692" s="23">
        <f t="shared" si="43"/>
        <v>2.0000000000000995</v>
      </c>
      <c r="G692" s="15" t="s">
        <v>4</v>
      </c>
      <c r="H692" s="12" t="s">
        <v>5</v>
      </c>
    </row>
    <row r="693" spans="2:8" x14ac:dyDescent="0.25">
      <c r="B693" s="6">
        <v>42831</v>
      </c>
      <c r="C693" s="78">
        <v>0.49583333333333335</v>
      </c>
      <c r="D693" s="23">
        <f t="shared" si="41"/>
        <v>11.9</v>
      </c>
      <c r="E693" s="23">
        <f t="shared" si="42"/>
        <v>0.88333333333333286</v>
      </c>
      <c r="F693" s="23">
        <f t="shared" si="43"/>
        <v>52.999999999999972</v>
      </c>
      <c r="G693" s="15" t="s">
        <v>6</v>
      </c>
      <c r="H693" s="12" t="s">
        <v>9</v>
      </c>
    </row>
    <row r="694" spans="2:8" x14ac:dyDescent="0.25">
      <c r="B694" s="6">
        <v>42831</v>
      </c>
      <c r="C694" s="78">
        <v>0.50416666666666665</v>
      </c>
      <c r="D694" s="23">
        <f t="shared" si="41"/>
        <v>12.1</v>
      </c>
      <c r="E694" s="23">
        <f t="shared" si="42"/>
        <v>0.19999999999999929</v>
      </c>
      <c r="F694" s="23">
        <f t="shared" si="43"/>
        <v>11.999999999999957</v>
      </c>
      <c r="G694" s="15" t="s">
        <v>6</v>
      </c>
      <c r="H694" s="12" t="s">
        <v>7</v>
      </c>
    </row>
    <row r="695" spans="2:8" x14ac:dyDescent="0.25">
      <c r="B695" s="6">
        <v>42831</v>
      </c>
      <c r="C695" s="78">
        <v>0.50486111111111109</v>
      </c>
      <c r="D695" s="23">
        <f t="shared" si="41"/>
        <v>12.116666666666667</v>
      </c>
      <c r="E695" s="23">
        <f t="shared" si="42"/>
        <v>1.6666666666667496E-2</v>
      </c>
      <c r="F695" s="23">
        <f t="shared" si="43"/>
        <v>1.0000000000000497</v>
      </c>
      <c r="G695" s="15" t="s">
        <v>12</v>
      </c>
      <c r="H695" s="12" t="s">
        <v>7</v>
      </c>
    </row>
    <row r="696" spans="2:8" x14ac:dyDescent="0.25">
      <c r="B696" s="6">
        <v>42831</v>
      </c>
      <c r="C696" s="78">
        <v>0.51597222222222217</v>
      </c>
      <c r="D696" s="23">
        <f t="shared" si="41"/>
        <v>12.383333333333333</v>
      </c>
      <c r="E696" s="23">
        <f t="shared" si="42"/>
        <v>0.26666666666666572</v>
      </c>
      <c r="F696" s="23">
        <f t="shared" si="43"/>
        <v>15.999999999999943</v>
      </c>
      <c r="G696" s="15" t="s">
        <v>6</v>
      </c>
      <c r="H696" s="12" t="s">
        <v>8</v>
      </c>
    </row>
    <row r="697" spans="2:8" x14ac:dyDescent="0.25">
      <c r="B697" s="6">
        <v>42831</v>
      </c>
      <c r="C697" s="78">
        <v>0.51597222222222217</v>
      </c>
      <c r="D697" s="23">
        <f t="shared" si="41"/>
        <v>12.383333333333333</v>
      </c>
      <c r="E697" s="23">
        <f t="shared" si="42"/>
        <v>0</v>
      </c>
      <c r="F697" s="23">
        <f t="shared" si="43"/>
        <v>0</v>
      </c>
      <c r="G697" s="15" t="s">
        <v>6</v>
      </c>
      <c r="H697" s="12" t="s">
        <v>8</v>
      </c>
    </row>
    <row r="698" spans="2:8" x14ac:dyDescent="0.25">
      <c r="B698" s="6">
        <v>42831</v>
      </c>
      <c r="C698" s="78">
        <v>0.51597222222222217</v>
      </c>
      <c r="D698" s="23">
        <f t="shared" si="41"/>
        <v>12.383333333333333</v>
      </c>
      <c r="E698" s="23">
        <f t="shared" si="42"/>
        <v>0</v>
      </c>
      <c r="F698" s="23">
        <f t="shared" si="43"/>
        <v>0</v>
      </c>
      <c r="G698" s="15" t="s">
        <v>6</v>
      </c>
      <c r="H698" s="12" t="s">
        <v>8</v>
      </c>
    </row>
    <row r="699" spans="2:8" x14ac:dyDescent="0.25">
      <c r="B699" s="6">
        <v>42831</v>
      </c>
      <c r="C699" s="78">
        <v>0.51597222222222217</v>
      </c>
      <c r="D699" s="23">
        <f t="shared" si="41"/>
        <v>12.383333333333333</v>
      </c>
      <c r="E699" s="23">
        <f t="shared" si="42"/>
        <v>0</v>
      </c>
      <c r="F699" s="23">
        <f t="shared" si="43"/>
        <v>0</v>
      </c>
      <c r="G699" s="15" t="s">
        <v>6</v>
      </c>
      <c r="H699" s="12" t="s">
        <v>8</v>
      </c>
    </row>
    <row r="700" spans="2:8" x14ac:dyDescent="0.25">
      <c r="B700" s="6">
        <v>42831</v>
      </c>
      <c r="C700" s="78">
        <v>0.51666666666666672</v>
      </c>
      <c r="D700" s="23">
        <f t="shared" si="41"/>
        <v>12.400000000000002</v>
      </c>
      <c r="E700" s="23">
        <f t="shared" si="42"/>
        <v>1.6666666666669272E-2</v>
      </c>
      <c r="F700" s="23">
        <f t="shared" si="43"/>
        <v>1.0000000000001563</v>
      </c>
      <c r="G700" s="15" t="s">
        <v>4</v>
      </c>
      <c r="H700" s="12" t="s">
        <v>8</v>
      </c>
    </row>
    <row r="701" spans="2:8" x14ac:dyDescent="0.25">
      <c r="B701" s="6">
        <v>42831</v>
      </c>
      <c r="C701" s="78">
        <v>0.5180555555555556</v>
      </c>
      <c r="D701" s="23">
        <f t="shared" si="41"/>
        <v>12.433333333333334</v>
      </c>
      <c r="E701" s="23">
        <f t="shared" si="42"/>
        <v>3.3333333333331439E-2</v>
      </c>
      <c r="F701" s="23">
        <f t="shared" si="43"/>
        <v>1.9999999999998863</v>
      </c>
      <c r="G701" s="15" t="s">
        <v>6</v>
      </c>
      <c r="H701" s="12" t="s">
        <v>8</v>
      </c>
    </row>
    <row r="702" spans="2:8" x14ac:dyDescent="0.25">
      <c r="B702" s="6">
        <v>42831</v>
      </c>
      <c r="C702" s="78">
        <v>0.52916666666666667</v>
      </c>
      <c r="D702" s="23">
        <f t="shared" si="41"/>
        <v>12.7</v>
      </c>
      <c r="E702" s="23">
        <f t="shared" si="42"/>
        <v>0.26666666666666572</v>
      </c>
      <c r="F702" s="23">
        <f t="shared" si="43"/>
        <v>15.999999999999943</v>
      </c>
      <c r="G702" s="15" t="s">
        <v>12</v>
      </c>
      <c r="H702" s="12" t="s">
        <v>7</v>
      </c>
    </row>
    <row r="703" spans="2:8" x14ac:dyDescent="0.25">
      <c r="B703" s="6">
        <v>42831</v>
      </c>
      <c r="C703" s="78">
        <v>0.54097222222222219</v>
      </c>
      <c r="D703" s="23">
        <f t="shared" si="41"/>
        <v>12.983333333333333</v>
      </c>
      <c r="E703" s="23">
        <f t="shared" si="42"/>
        <v>0.28333333333333321</v>
      </c>
      <c r="F703" s="23">
        <f t="shared" si="43"/>
        <v>16.999999999999993</v>
      </c>
      <c r="G703" s="15" t="s">
        <v>6</v>
      </c>
      <c r="H703" s="12" t="s">
        <v>7</v>
      </c>
    </row>
    <row r="704" spans="2:8" x14ac:dyDescent="0.25">
      <c r="B704" s="6">
        <v>42831</v>
      </c>
      <c r="C704" s="78">
        <v>0.54305555555555551</v>
      </c>
      <c r="D704" s="23">
        <f t="shared" si="41"/>
        <v>13.033333333333331</v>
      </c>
      <c r="E704" s="23">
        <f t="shared" si="42"/>
        <v>4.9999999999998934E-2</v>
      </c>
      <c r="F704" s="23">
        <f t="shared" si="43"/>
        <v>2.9999999999999361</v>
      </c>
      <c r="G704" s="15" t="s">
        <v>4</v>
      </c>
      <c r="H704" s="12" t="s">
        <v>5</v>
      </c>
    </row>
    <row r="705" spans="2:8" x14ac:dyDescent="0.25">
      <c r="B705" s="6">
        <v>42831</v>
      </c>
      <c r="C705" s="78">
        <v>0.54305555555555551</v>
      </c>
      <c r="D705" s="23">
        <f t="shared" si="41"/>
        <v>13.033333333333331</v>
      </c>
      <c r="E705" s="23">
        <f t="shared" si="42"/>
        <v>0</v>
      </c>
      <c r="F705" s="23">
        <f t="shared" si="43"/>
        <v>0</v>
      </c>
      <c r="G705" s="15" t="s">
        <v>12</v>
      </c>
      <c r="H705" s="12" t="s">
        <v>8</v>
      </c>
    </row>
    <row r="706" spans="2:8" x14ac:dyDescent="0.25">
      <c r="B706" s="6">
        <v>42831</v>
      </c>
      <c r="C706" s="78">
        <v>0.55138888888888882</v>
      </c>
      <c r="D706" s="23">
        <f t="shared" si="41"/>
        <v>13.233333333333331</v>
      </c>
      <c r="E706" s="23">
        <f t="shared" si="42"/>
        <v>0.19999999999999929</v>
      </c>
      <c r="F706" s="23">
        <f t="shared" si="43"/>
        <v>11.999999999999957</v>
      </c>
      <c r="G706" s="15" t="s">
        <v>6</v>
      </c>
      <c r="H706" s="12" t="s">
        <v>9</v>
      </c>
    </row>
    <row r="707" spans="2:8" x14ac:dyDescent="0.25">
      <c r="B707" s="6">
        <v>42831</v>
      </c>
      <c r="C707" s="78">
        <v>0.55277777777777781</v>
      </c>
      <c r="D707" s="23">
        <f t="shared" si="41"/>
        <v>13.266666666666667</v>
      </c>
      <c r="E707" s="23">
        <f t="shared" si="42"/>
        <v>3.3333333333336768E-2</v>
      </c>
      <c r="F707" s="23">
        <f t="shared" si="43"/>
        <v>2.0000000000002061</v>
      </c>
      <c r="G707" s="15" t="s">
        <v>6</v>
      </c>
      <c r="H707" s="12" t="s">
        <v>9</v>
      </c>
    </row>
    <row r="708" spans="2:8" x14ac:dyDescent="0.25">
      <c r="B708" s="6">
        <v>42831</v>
      </c>
      <c r="C708" s="78">
        <v>0.60625000000000007</v>
      </c>
      <c r="D708" s="23">
        <f t="shared" ref="D708:D771" si="44">C708*24</f>
        <v>14.55</v>
      </c>
      <c r="E708" s="23">
        <f t="shared" si="42"/>
        <v>1.2833333333333332</v>
      </c>
      <c r="F708" s="23">
        <f t="shared" si="43"/>
        <v>77</v>
      </c>
      <c r="G708" s="15" t="s">
        <v>6</v>
      </c>
      <c r="H708" s="12" t="s">
        <v>9</v>
      </c>
    </row>
    <row r="709" spans="2:8" x14ac:dyDescent="0.25">
      <c r="B709" s="6">
        <v>42831</v>
      </c>
      <c r="C709" s="78">
        <v>0.62847222222222221</v>
      </c>
      <c r="D709" s="23">
        <f t="shared" si="44"/>
        <v>15.083333333333332</v>
      </c>
      <c r="E709" s="23">
        <f t="shared" si="42"/>
        <v>0.53333333333333144</v>
      </c>
      <c r="F709" s="23">
        <f t="shared" si="43"/>
        <v>31.999999999999886</v>
      </c>
      <c r="G709" s="15" t="s">
        <v>6</v>
      </c>
      <c r="H709" s="12" t="s">
        <v>9</v>
      </c>
    </row>
    <row r="710" spans="2:8" x14ac:dyDescent="0.25">
      <c r="B710" s="6">
        <v>42831</v>
      </c>
      <c r="C710" s="78">
        <v>0.64027777777777783</v>
      </c>
      <c r="D710" s="23">
        <f t="shared" si="44"/>
        <v>15.366666666666667</v>
      </c>
      <c r="E710" s="23">
        <f t="shared" ref="E710:E773" si="45">ABS(D710-D709)</f>
        <v>0.28333333333333499</v>
      </c>
      <c r="F710" s="23">
        <f t="shared" ref="F710:F773" si="46">E710*60</f>
        <v>17.000000000000099</v>
      </c>
      <c r="G710" s="15" t="s">
        <v>6</v>
      </c>
      <c r="H710" s="12" t="s">
        <v>8</v>
      </c>
    </row>
    <row r="711" spans="2:8" x14ac:dyDescent="0.25">
      <c r="B711" s="6">
        <v>42831</v>
      </c>
      <c r="C711" s="78">
        <v>0.64166666666666672</v>
      </c>
      <c r="D711" s="23">
        <f t="shared" si="44"/>
        <v>15.400000000000002</v>
      </c>
      <c r="E711" s="23">
        <f t="shared" si="45"/>
        <v>3.3333333333334991E-2</v>
      </c>
      <c r="F711" s="23">
        <f t="shared" si="46"/>
        <v>2.0000000000000995</v>
      </c>
      <c r="G711" s="15" t="s">
        <v>6</v>
      </c>
      <c r="H711" s="12" t="s">
        <v>8</v>
      </c>
    </row>
    <row r="712" spans="2:8" x14ac:dyDescent="0.25">
      <c r="B712" s="6">
        <v>42831</v>
      </c>
      <c r="C712" s="78">
        <v>0.64930555555555558</v>
      </c>
      <c r="D712" s="23">
        <f t="shared" si="44"/>
        <v>15.583333333333334</v>
      </c>
      <c r="E712" s="23">
        <f t="shared" si="45"/>
        <v>0.18333333333333179</v>
      </c>
      <c r="F712" s="23">
        <f t="shared" si="46"/>
        <v>10.999999999999908</v>
      </c>
      <c r="G712" s="15" t="s">
        <v>6</v>
      </c>
      <c r="H712" s="12" t="s">
        <v>9</v>
      </c>
    </row>
    <row r="713" spans="2:8" x14ac:dyDescent="0.25">
      <c r="B713" s="6">
        <v>42831</v>
      </c>
      <c r="C713" s="78">
        <v>0.65347222222222223</v>
      </c>
      <c r="D713" s="23">
        <f t="shared" si="44"/>
        <v>15.683333333333334</v>
      </c>
      <c r="E713" s="23">
        <f t="shared" si="45"/>
        <v>9.9999999999999645E-2</v>
      </c>
      <c r="F713" s="23">
        <f t="shared" si="46"/>
        <v>5.9999999999999787</v>
      </c>
      <c r="G713" s="15" t="s">
        <v>6</v>
      </c>
      <c r="H713" s="12" t="s">
        <v>8</v>
      </c>
    </row>
    <row r="714" spans="2:8" x14ac:dyDescent="0.25">
      <c r="B714" s="6">
        <v>42831</v>
      </c>
      <c r="C714" s="78">
        <v>0.66736111111111107</v>
      </c>
      <c r="D714" s="23">
        <f t="shared" si="44"/>
        <v>16.016666666666666</v>
      </c>
      <c r="E714" s="23">
        <f t="shared" si="45"/>
        <v>0.33333333333333215</v>
      </c>
      <c r="F714" s="23">
        <f t="shared" si="46"/>
        <v>19.999999999999929</v>
      </c>
      <c r="G714" s="15" t="s">
        <v>4</v>
      </c>
      <c r="H714" s="12" t="s">
        <v>5</v>
      </c>
    </row>
    <row r="715" spans="2:8" x14ac:dyDescent="0.25">
      <c r="B715" s="6">
        <v>42831</v>
      </c>
      <c r="C715" s="78">
        <v>0.67847222222222225</v>
      </c>
      <c r="D715" s="23">
        <f t="shared" si="44"/>
        <v>16.283333333333335</v>
      </c>
      <c r="E715" s="23">
        <f t="shared" si="45"/>
        <v>0.26666666666666927</v>
      </c>
      <c r="F715" s="23">
        <f t="shared" si="46"/>
        <v>16.000000000000156</v>
      </c>
      <c r="G715" s="15" t="s">
        <v>6</v>
      </c>
      <c r="H715" s="12" t="s">
        <v>9</v>
      </c>
    </row>
    <row r="716" spans="2:8" x14ac:dyDescent="0.25">
      <c r="B716" s="6">
        <v>42831</v>
      </c>
      <c r="C716" s="78">
        <v>0.68125000000000002</v>
      </c>
      <c r="D716" s="23">
        <f t="shared" si="44"/>
        <v>16.350000000000001</v>
      </c>
      <c r="E716" s="23">
        <f t="shared" si="45"/>
        <v>6.666666666666643E-2</v>
      </c>
      <c r="F716" s="23">
        <f t="shared" si="46"/>
        <v>3.9999999999999858</v>
      </c>
      <c r="G716" s="15" t="s">
        <v>4</v>
      </c>
      <c r="H716" s="12" t="s">
        <v>5</v>
      </c>
    </row>
    <row r="717" spans="2:8" x14ac:dyDescent="0.25">
      <c r="B717" s="6">
        <v>42831</v>
      </c>
      <c r="C717" s="78">
        <v>0.69861111111111107</v>
      </c>
      <c r="D717" s="23">
        <f t="shared" si="44"/>
        <v>16.766666666666666</v>
      </c>
      <c r="E717" s="23">
        <f t="shared" si="45"/>
        <v>0.4166666666666643</v>
      </c>
      <c r="F717" s="23">
        <f t="shared" si="46"/>
        <v>24.999999999999858</v>
      </c>
      <c r="G717" s="15" t="s">
        <v>4</v>
      </c>
      <c r="H717" s="12" t="s">
        <v>9</v>
      </c>
    </row>
    <row r="718" spans="2:8" x14ac:dyDescent="0.25">
      <c r="B718" s="6">
        <v>42831</v>
      </c>
      <c r="C718" s="78">
        <v>0.69930555555555562</v>
      </c>
      <c r="D718" s="23">
        <f t="shared" si="44"/>
        <v>16.783333333333335</v>
      </c>
      <c r="E718" s="23">
        <f t="shared" si="45"/>
        <v>1.6666666666669272E-2</v>
      </c>
      <c r="F718" s="23">
        <f t="shared" si="46"/>
        <v>1.0000000000001563</v>
      </c>
      <c r="G718" s="15" t="s">
        <v>6</v>
      </c>
      <c r="H718" s="12" t="s">
        <v>9</v>
      </c>
    </row>
    <row r="719" spans="2:8" x14ac:dyDescent="0.25">
      <c r="B719" s="6">
        <v>42831</v>
      </c>
      <c r="C719" s="78">
        <v>0.71319444444444446</v>
      </c>
      <c r="D719" s="23">
        <f t="shared" si="44"/>
        <v>17.116666666666667</v>
      </c>
      <c r="E719" s="23">
        <f t="shared" si="45"/>
        <v>0.33333333333333215</v>
      </c>
      <c r="F719" s="23">
        <f t="shared" si="46"/>
        <v>19.999999999999929</v>
      </c>
      <c r="G719" s="15" t="s">
        <v>4</v>
      </c>
      <c r="H719" s="12" t="s">
        <v>7</v>
      </c>
    </row>
    <row r="720" spans="2:8" x14ac:dyDescent="0.25">
      <c r="B720" s="6">
        <v>42831</v>
      </c>
      <c r="C720" s="78">
        <v>0.72916666666666663</v>
      </c>
      <c r="D720" s="23">
        <f t="shared" si="44"/>
        <v>17.5</v>
      </c>
      <c r="E720" s="23">
        <f t="shared" si="45"/>
        <v>0.38333333333333286</v>
      </c>
      <c r="F720" s="23">
        <f t="shared" si="46"/>
        <v>22.999999999999972</v>
      </c>
      <c r="G720" s="15" t="s">
        <v>4</v>
      </c>
      <c r="H720" s="12" t="s">
        <v>9</v>
      </c>
    </row>
    <row r="721" spans="2:8" x14ac:dyDescent="0.25">
      <c r="B721" s="6">
        <v>42831</v>
      </c>
      <c r="C721" s="78">
        <v>0.73333333333333339</v>
      </c>
      <c r="D721" s="23">
        <f t="shared" si="44"/>
        <v>17.600000000000001</v>
      </c>
      <c r="E721" s="23">
        <f t="shared" si="45"/>
        <v>0.10000000000000142</v>
      </c>
      <c r="F721" s="23">
        <f t="shared" si="46"/>
        <v>6.0000000000000853</v>
      </c>
      <c r="G721" s="15" t="s">
        <v>4</v>
      </c>
      <c r="H721" s="12" t="s">
        <v>10</v>
      </c>
    </row>
    <row r="722" spans="2:8" x14ac:dyDescent="0.25">
      <c r="B722" s="6">
        <v>42831</v>
      </c>
      <c r="C722" s="78">
        <v>0.73541666666666661</v>
      </c>
      <c r="D722" s="23">
        <f t="shared" si="44"/>
        <v>17.649999999999999</v>
      </c>
      <c r="E722" s="23">
        <f t="shared" si="45"/>
        <v>4.9999999999997158E-2</v>
      </c>
      <c r="F722" s="23">
        <f t="shared" si="46"/>
        <v>2.9999999999998295</v>
      </c>
      <c r="G722" s="15" t="s">
        <v>6</v>
      </c>
      <c r="H722" s="12" t="s">
        <v>10</v>
      </c>
    </row>
    <row r="723" spans="2:8" x14ac:dyDescent="0.25">
      <c r="B723" s="6">
        <v>42831</v>
      </c>
      <c r="C723" s="78">
        <v>0.73611111111111116</v>
      </c>
      <c r="D723" s="23">
        <f t="shared" si="44"/>
        <v>17.666666666666668</v>
      </c>
      <c r="E723" s="23">
        <f t="shared" si="45"/>
        <v>1.6666666666669272E-2</v>
      </c>
      <c r="F723" s="23">
        <f t="shared" si="46"/>
        <v>1.0000000000001563</v>
      </c>
      <c r="G723" s="15" t="s">
        <v>6</v>
      </c>
      <c r="H723" s="12" t="s">
        <v>7</v>
      </c>
    </row>
    <row r="724" spans="2:8" x14ac:dyDescent="0.25">
      <c r="B724" s="6">
        <v>42831</v>
      </c>
      <c r="C724" s="78">
        <v>0.75138888888888899</v>
      </c>
      <c r="D724" s="23">
        <f t="shared" si="44"/>
        <v>18.033333333333335</v>
      </c>
      <c r="E724" s="23">
        <f t="shared" si="45"/>
        <v>0.36666666666666714</v>
      </c>
      <c r="F724" s="23">
        <f t="shared" si="46"/>
        <v>22.000000000000028</v>
      </c>
      <c r="G724" s="15" t="s">
        <v>4</v>
      </c>
      <c r="H724" s="12" t="s">
        <v>7</v>
      </c>
    </row>
    <row r="725" spans="2:8" x14ac:dyDescent="0.25">
      <c r="B725" s="6">
        <v>42831</v>
      </c>
      <c r="C725" s="78">
        <v>0.75486111111111109</v>
      </c>
      <c r="D725" s="23">
        <f t="shared" si="44"/>
        <v>18.116666666666667</v>
      </c>
      <c r="E725" s="23">
        <f t="shared" si="45"/>
        <v>8.3333333333332149E-2</v>
      </c>
      <c r="F725" s="23">
        <f t="shared" si="46"/>
        <v>4.9999999999999289</v>
      </c>
      <c r="G725" s="15" t="s">
        <v>6</v>
      </c>
      <c r="H725" s="12" t="s">
        <v>10</v>
      </c>
    </row>
    <row r="726" spans="2:8" x14ac:dyDescent="0.25">
      <c r="B726" s="6">
        <v>42831</v>
      </c>
      <c r="C726" s="78">
        <v>0.78611111111111109</v>
      </c>
      <c r="D726" s="23">
        <f t="shared" si="44"/>
        <v>18.866666666666667</v>
      </c>
      <c r="E726" s="23">
        <f t="shared" si="45"/>
        <v>0.75</v>
      </c>
      <c r="F726" s="23">
        <f t="shared" si="46"/>
        <v>45</v>
      </c>
      <c r="G726" s="15" t="s">
        <v>6</v>
      </c>
      <c r="H726" s="12" t="s">
        <v>10</v>
      </c>
    </row>
    <row r="727" spans="2:8" x14ac:dyDescent="0.25">
      <c r="B727" s="6">
        <v>42831</v>
      </c>
      <c r="C727" s="78">
        <v>0.80486111111111114</v>
      </c>
      <c r="D727" s="23">
        <f t="shared" si="44"/>
        <v>19.316666666666666</v>
      </c>
      <c r="E727" s="23">
        <f t="shared" si="45"/>
        <v>0.44999999999999929</v>
      </c>
      <c r="F727" s="23">
        <f t="shared" si="46"/>
        <v>26.999999999999957</v>
      </c>
      <c r="G727" s="15" t="s">
        <v>6</v>
      </c>
      <c r="H727" s="12" t="s">
        <v>10</v>
      </c>
    </row>
    <row r="728" spans="2:8" x14ac:dyDescent="0.25">
      <c r="B728" s="6">
        <v>42831</v>
      </c>
      <c r="C728" s="78">
        <v>0.81597222222222221</v>
      </c>
      <c r="D728" s="23">
        <f t="shared" si="44"/>
        <v>19.583333333333332</v>
      </c>
      <c r="E728" s="23">
        <f t="shared" si="45"/>
        <v>0.26666666666666572</v>
      </c>
      <c r="F728" s="23">
        <f t="shared" si="46"/>
        <v>15.999999999999943</v>
      </c>
      <c r="G728" s="15" t="s">
        <v>6</v>
      </c>
      <c r="H728" s="12" t="s">
        <v>10</v>
      </c>
    </row>
    <row r="729" spans="2:8" x14ac:dyDescent="0.25">
      <c r="B729" s="6">
        <v>42831</v>
      </c>
      <c r="C729" s="78">
        <v>0.85486111111111107</v>
      </c>
      <c r="D729" s="23">
        <f t="shared" si="44"/>
        <v>20.516666666666666</v>
      </c>
      <c r="E729" s="23">
        <f t="shared" si="45"/>
        <v>0.93333333333333357</v>
      </c>
      <c r="F729" s="23">
        <f t="shared" si="46"/>
        <v>56.000000000000014</v>
      </c>
      <c r="G729" s="15" t="s">
        <v>6</v>
      </c>
      <c r="H729" s="12" t="s">
        <v>8</v>
      </c>
    </row>
    <row r="730" spans="2:8" x14ac:dyDescent="0.25">
      <c r="B730" s="6">
        <v>42831</v>
      </c>
      <c r="C730" s="78">
        <v>0.9194444444444444</v>
      </c>
      <c r="D730" s="23">
        <f t="shared" si="44"/>
        <v>22.066666666666666</v>
      </c>
      <c r="E730" s="23">
        <f t="shared" si="45"/>
        <v>1.5500000000000007</v>
      </c>
      <c r="F730" s="23">
        <f t="shared" si="46"/>
        <v>93.000000000000043</v>
      </c>
      <c r="G730" s="15" t="s">
        <v>4</v>
      </c>
      <c r="H730" s="12" t="s">
        <v>5</v>
      </c>
    </row>
    <row r="731" spans="2:8" x14ac:dyDescent="0.25">
      <c r="B731" s="7">
        <v>42832</v>
      </c>
      <c r="C731" s="79">
        <v>8.819444444444445E-2</v>
      </c>
      <c r="D731" s="23">
        <f t="shared" si="44"/>
        <v>2.1166666666666667</v>
      </c>
      <c r="E731" s="23">
        <v>4.05</v>
      </c>
      <c r="F731" s="23">
        <f t="shared" si="46"/>
        <v>243</v>
      </c>
      <c r="G731" s="16" t="s">
        <v>4</v>
      </c>
      <c r="H731" s="13" t="s">
        <v>5</v>
      </c>
    </row>
    <row r="732" spans="2:8" x14ac:dyDescent="0.25">
      <c r="B732" s="7">
        <v>42832</v>
      </c>
      <c r="C732" s="79">
        <v>8.8888888888888892E-2</v>
      </c>
      <c r="D732" s="23">
        <f t="shared" si="44"/>
        <v>2.1333333333333333</v>
      </c>
      <c r="E732" s="23">
        <f t="shared" si="45"/>
        <v>1.6666666666666607E-2</v>
      </c>
      <c r="F732" s="23">
        <f t="shared" si="46"/>
        <v>0.99999999999999645</v>
      </c>
      <c r="G732" s="16" t="s">
        <v>4</v>
      </c>
      <c r="H732" s="13" t="s">
        <v>5</v>
      </c>
    </row>
    <row r="733" spans="2:8" x14ac:dyDescent="0.25">
      <c r="B733" s="7">
        <v>42832</v>
      </c>
      <c r="C733" s="79">
        <v>0.31180555555555556</v>
      </c>
      <c r="D733" s="23">
        <f t="shared" si="44"/>
        <v>7.4833333333333334</v>
      </c>
      <c r="E733" s="23">
        <f t="shared" si="45"/>
        <v>5.35</v>
      </c>
      <c r="F733" s="23">
        <f t="shared" si="46"/>
        <v>321</v>
      </c>
      <c r="G733" s="16" t="s">
        <v>6</v>
      </c>
      <c r="H733" s="13" t="s">
        <v>10</v>
      </c>
    </row>
    <row r="734" spans="2:8" x14ac:dyDescent="0.25">
      <c r="B734" s="7">
        <v>42832</v>
      </c>
      <c r="C734" s="79">
        <v>0.32083333333333336</v>
      </c>
      <c r="D734" s="23">
        <f t="shared" si="44"/>
        <v>7.7000000000000011</v>
      </c>
      <c r="E734" s="23">
        <f t="shared" si="45"/>
        <v>0.21666666666666767</v>
      </c>
      <c r="F734" s="23">
        <f t="shared" si="46"/>
        <v>13.00000000000006</v>
      </c>
      <c r="G734" s="16" t="s">
        <v>6</v>
      </c>
      <c r="H734" s="13" t="s">
        <v>10</v>
      </c>
    </row>
    <row r="735" spans="2:8" x14ac:dyDescent="0.25">
      <c r="B735" s="7">
        <v>42832</v>
      </c>
      <c r="C735" s="79">
        <v>0.32083333333333336</v>
      </c>
      <c r="D735" s="23">
        <f t="shared" si="44"/>
        <v>7.7000000000000011</v>
      </c>
      <c r="E735" s="23">
        <f t="shared" si="45"/>
        <v>0</v>
      </c>
      <c r="F735" s="23">
        <f t="shared" si="46"/>
        <v>0</v>
      </c>
      <c r="G735" s="16" t="s">
        <v>6</v>
      </c>
      <c r="H735" s="13" t="s">
        <v>10</v>
      </c>
    </row>
    <row r="736" spans="2:8" x14ac:dyDescent="0.25">
      <c r="B736" s="7">
        <v>42832</v>
      </c>
      <c r="C736" s="79">
        <v>0.34722222222222227</v>
      </c>
      <c r="D736" s="23">
        <f t="shared" si="44"/>
        <v>8.3333333333333339</v>
      </c>
      <c r="E736" s="23">
        <f t="shared" si="45"/>
        <v>0.63333333333333286</v>
      </c>
      <c r="F736" s="23">
        <f t="shared" si="46"/>
        <v>37.999999999999972</v>
      </c>
      <c r="G736" s="16" t="s">
        <v>4</v>
      </c>
      <c r="H736" s="13" t="s">
        <v>7</v>
      </c>
    </row>
    <row r="737" spans="2:8" x14ac:dyDescent="0.25">
      <c r="B737" s="7">
        <v>42832</v>
      </c>
      <c r="C737" s="79">
        <v>0.3666666666666667</v>
      </c>
      <c r="D737" s="23">
        <f t="shared" si="44"/>
        <v>8.8000000000000007</v>
      </c>
      <c r="E737" s="23">
        <f t="shared" si="45"/>
        <v>0.46666666666666679</v>
      </c>
      <c r="F737" s="23">
        <f t="shared" si="46"/>
        <v>28.000000000000007</v>
      </c>
      <c r="G737" s="16" t="s">
        <v>4</v>
      </c>
      <c r="H737" s="13" t="s">
        <v>7</v>
      </c>
    </row>
    <row r="738" spans="2:8" x14ac:dyDescent="0.25">
      <c r="B738" s="7">
        <v>42832</v>
      </c>
      <c r="C738" s="79">
        <v>0.38472222222222219</v>
      </c>
      <c r="D738" s="23">
        <f t="shared" si="44"/>
        <v>9.2333333333333325</v>
      </c>
      <c r="E738" s="23">
        <f t="shared" si="45"/>
        <v>0.43333333333333179</v>
      </c>
      <c r="F738" s="23">
        <f t="shared" si="46"/>
        <v>25.999999999999908</v>
      </c>
      <c r="G738" s="16" t="s">
        <v>6</v>
      </c>
      <c r="H738" s="13" t="s">
        <v>7</v>
      </c>
    </row>
    <row r="739" spans="2:8" x14ac:dyDescent="0.25">
      <c r="B739" s="7">
        <v>42832</v>
      </c>
      <c r="C739" s="79">
        <v>0.39097222222222222</v>
      </c>
      <c r="D739" s="23">
        <f t="shared" si="44"/>
        <v>9.3833333333333329</v>
      </c>
      <c r="E739" s="23">
        <f t="shared" si="45"/>
        <v>0.15000000000000036</v>
      </c>
      <c r="F739" s="23">
        <f t="shared" si="46"/>
        <v>9.0000000000000213</v>
      </c>
      <c r="G739" s="16" t="s">
        <v>6</v>
      </c>
      <c r="H739" s="13" t="s">
        <v>8</v>
      </c>
    </row>
    <row r="740" spans="2:8" x14ac:dyDescent="0.25">
      <c r="B740" s="7">
        <v>42832</v>
      </c>
      <c r="C740" s="79">
        <v>0.3972222222222222</v>
      </c>
      <c r="D740" s="23">
        <f t="shared" si="44"/>
        <v>9.5333333333333332</v>
      </c>
      <c r="E740" s="23">
        <f t="shared" si="45"/>
        <v>0.15000000000000036</v>
      </c>
      <c r="F740" s="23">
        <f t="shared" si="46"/>
        <v>9.0000000000000213</v>
      </c>
      <c r="G740" s="16" t="s">
        <v>6</v>
      </c>
      <c r="H740" s="13" t="s">
        <v>10</v>
      </c>
    </row>
    <row r="741" spans="2:8" x14ac:dyDescent="0.25">
      <c r="B741" s="7">
        <v>42832</v>
      </c>
      <c r="C741" s="79">
        <v>0.3972222222222222</v>
      </c>
      <c r="D741" s="23">
        <f t="shared" si="44"/>
        <v>9.5333333333333332</v>
      </c>
      <c r="E741" s="23">
        <f t="shared" si="45"/>
        <v>0</v>
      </c>
      <c r="F741" s="23">
        <f t="shared" si="46"/>
        <v>0</v>
      </c>
      <c r="G741" s="16" t="s">
        <v>6</v>
      </c>
      <c r="H741" s="13" t="s">
        <v>10</v>
      </c>
    </row>
    <row r="742" spans="2:8" x14ac:dyDescent="0.25">
      <c r="B742" s="7">
        <v>42832</v>
      </c>
      <c r="C742" s="79">
        <v>0.40347222222222223</v>
      </c>
      <c r="D742" s="23">
        <f t="shared" si="44"/>
        <v>9.6833333333333336</v>
      </c>
      <c r="E742" s="23">
        <f t="shared" si="45"/>
        <v>0.15000000000000036</v>
      </c>
      <c r="F742" s="23">
        <f t="shared" si="46"/>
        <v>9.0000000000000213</v>
      </c>
      <c r="G742" s="16" t="s">
        <v>6</v>
      </c>
      <c r="H742" s="13" t="s">
        <v>10</v>
      </c>
    </row>
    <row r="743" spans="2:8" x14ac:dyDescent="0.25">
      <c r="B743" s="7">
        <v>42832</v>
      </c>
      <c r="C743" s="79">
        <v>0.40416666666666662</v>
      </c>
      <c r="D743" s="23">
        <f t="shared" si="44"/>
        <v>9.6999999999999993</v>
      </c>
      <c r="E743" s="23">
        <f t="shared" si="45"/>
        <v>1.6666666666665719E-2</v>
      </c>
      <c r="F743" s="23">
        <f t="shared" si="46"/>
        <v>0.99999999999994316</v>
      </c>
      <c r="G743" s="16" t="s">
        <v>6</v>
      </c>
      <c r="H743" s="13" t="s">
        <v>9</v>
      </c>
    </row>
    <row r="744" spans="2:8" x14ac:dyDescent="0.25">
      <c r="B744" s="7">
        <v>42832</v>
      </c>
      <c r="C744" s="79">
        <v>0.41319444444444442</v>
      </c>
      <c r="D744" s="23">
        <f t="shared" si="44"/>
        <v>9.9166666666666661</v>
      </c>
      <c r="E744" s="23">
        <f t="shared" si="45"/>
        <v>0.21666666666666679</v>
      </c>
      <c r="F744" s="23">
        <f t="shared" si="46"/>
        <v>13.000000000000007</v>
      </c>
      <c r="G744" s="16" t="s">
        <v>4</v>
      </c>
      <c r="H744" s="13" t="s">
        <v>8</v>
      </c>
    </row>
    <row r="745" spans="2:8" x14ac:dyDescent="0.25">
      <c r="B745" s="7">
        <v>42832</v>
      </c>
      <c r="C745" s="79">
        <v>0.42708333333333331</v>
      </c>
      <c r="D745" s="23">
        <f t="shared" si="44"/>
        <v>10.25</v>
      </c>
      <c r="E745" s="23">
        <f t="shared" si="45"/>
        <v>0.33333333333333393</v>
      </c>
      <c r="F745" s="23">
        <f t="shared" si="46"/>
        <v>20.000000000000036</v>
      </c>
      <c r="G745" s="16" t="s">
        <v>4</v>
      </c>
      <c r="H745" s="13" t="s">
        <v>7</v>
      </c>
    </row>
    <row r="746" spans="2:8" x14ac:dyDescent="0.25">
      <c r="B746" s="7">
        <v>42832</v>
      </c>
      <c r="C746" s="79">
        <v>0.43541666666666662</v>
      </c>
      <c r="D746" s="23">
        <f t="shared" si="44"/>
        <v>10.45</v>
      </c>
      <c r="E746" s="23">
        <f t="shared" si="45"/>
        <v>0.19999999999999929</v>
      </c>
      <c r="F746" s="23">
        <f t="shared" si="46"/>
        <v>11.999999999999957</v>
      </c>
      <c r="G746" s="16" t="s">
        <v>6</v>
      </c>
      <c r="H746" s="13" t="s">
        <v>9</v>
      </c>
    </row>
    <row r="747" spans="2:8" x14ac:dyDescent="0.25">
      <c r="B747" s="7">
        <v>42832</v>
      </c>
      <c r="C747" s="79">
        <v>0.44930555555555557</v>
      </c>
      <c r="D747" s="23">
        <f t="shared" si="44"/>
        <v>10.783333333333333</v>
      </c>
      <c r="E747" s="23">
        <f t="shared" si="45"/>
        <v>0.33333333333333393</v>
      </c>
      <c r="F747" s="23">
        <f t="shared" si="46"/>
        <v>20.000000000000036</v>
      </c>
      <c r="G747" s="16" t="s">
        <v>6</v>
      </c>
      <c r="H747" s="13" t="s">
        <v>7</v>
      </c>
    </row>
    <row r="748" spans="2:8" x14ac:dyDescent="0.25">
      <c r="B748" s="7">
        <v>42832</v>
      </c>
      <c r="C748" s="79">
        <v>0.45277777777777778</v>
      </c>
      <c r="D748" s="23">
        <f t="shared" si="44"/>
        <v>10.866666666666667</v>
      </c>
      <c r="E748" s="23">
        <f t="shared" si="45"/>
        <v>8.3333333333333925E-2</v>
      </c>
      <c r="F748" s="23">
        <f t="shared" si="46"/>
        <v>5.0000000000000355</v>
      </c>
      <c r="G748" s="16" t="s">
        <v>6</v>
      </c>
      <c r="H748" s="13" t="s">
        <v>10</v>
      </c>
    </row>
    <row r="749" spans="2:8" x14ac:dyDescent="0.25">
      <c r="B749" s="7">
        <v>42832</v>
      </c>
      <c r="C749" s="79">
        <v>0.45347222222222222</v>
      </c>
      <c r="D749" s="23">
        <f t="shared" si="44"/>
        <v>10.883333333333333</v>
      </c>
      <c r="E749" s="23">
        <f t="shared" si="45"/>
        <v>1.6666666666665719E-2</v>
      </c>
      <c r="F749" s="23">
        <f t="shared" si="46"/>
        <v>0.99999999999994316</v>
      </c>
      <c r="G749" s="16" t="s">
        <v>6</v>
      </c>
      <c r="H749" s="13" t="s">
        <v>10</v>
      </c>
    </row>
    <row r="750" spans="2:8" x14ac:dyDescent="0.25">
      <c r="B750" s="7">
        <v>42832</v>
      </c>
      <c r="C750" s="79">
        <v>0.45416666666666666</v>
      </c>
      <c r="D750" s="23">
        <f t="shared" si="44"/>
        <v>10.9</v>
      </c>
      <c r="E750" s="23">
        <f t="shared" si="45"/>
        <v>1.6666666666667496E-2</v>
      </c>
      <c r="F750" s="23">
        <f t="shared" si="46"/>
        <v>1.0000000000000497</v>
      </c>
      <c r="G750" s="16" t="s">
        <v>6</v>
      </c>
      <c r="H750" s="13" t="s">
        <v>10</v>
      </c>
    </row>
    <row r="751" spans="2:8" x14ac:dyDescent="0.25">
      <c r="B751" s="7">
        <v>42832</v>
      </c>
      <c r="C751" s="79">
        <v>0.46249999999999997</v>
      </c>
      <c r="D751" s="23">
        <f t="shared" si="44"/>
        <v>11.1</v>
      </c>
      <c r="E751" s="23">
        <f t="shared" si="45"/>
        <v>0.19999999999999929</v>
      </c>
      <c r="F751" s="23">
        <f t="shared" si="46"/>
        <v>11.999999999999957</v>
      </c>
      <c r="G751" s="16" t="s">
        <v>12</v>
      </c>
      <c r="H751" s="13" t="s">
        <v>10</v>
      </c>
    </row>
    <row r="752" spans="2:8" x14ac:dyDescent="0.25">
      <c r="B752" s="7">
        <v>42832</v>
      </c>
      <c r="C752" s="79">
        <v>0.49444444444444446</v>
      </c>
      <c r="D752" s="23">
        <f t="shared" si="44"/>
        <v>11.866666666666667</v>
      </c>
      <c r="E752" s="23">
        <f t="shared" si="45"/>
        <v>0.7666666666666675</v>
      </c>
      <c r="F752" s="23">
        <f t="shared" si="46"/>
        <v>46.00000000000005</v>
      </c>
      <c r="G752" s="16" t="s">
        <v>6</v>
      </c>
      <c r="H752" s="13" t="s">
        <v>10</v>
      </c>
    </row>
    <row r="753" spans="2:8" x14ac:dyDescent="0.25">
      <c r="B753" s="7">
        <v>42832</v>
      </c>
      <c r="C753" s="79">
        <v>0.49583333333333335</v>
      </c>
      <c r="D753" s="23">
        <f t="shared" si="44"/>
        <v>11.9</v>
      </c>
      <c r="E753" s="23">
        <f t="shared" si="45"/>
        <v>3.3333333333333215E-2</v>
      </c>
      <c r="F753" s="23">
        <f t="shared" si="46"/>
        <v>1.9999999999999929</v>
      </c>
      <c r="G753" s="16" t="s">
        <v>6</v>
      </c>
      <c r="H753" s="13" t="s">
        <v>10</v>
      </c>
    </row>
    <row r="754" spans="2:8" x14ac:dyDescent="0.25">
      <c r="B754" s="7">
        <v>42832</v>
      </c>
      <c r="C754" s="79">
        <v>0.5</v>
      </c>
      <c r="D754" s="23">
        <f t="shared" si="44"/>
        <v>12</v>
      </c>
      <c r="E754" s="23">
        <f t="shared" si="45"/>
        <v>9.9999999999999645E-2</v>
      </c>
      <c r="F754" s="23">
        <f t="shared" si="46"/>
        <v>5.9999999999999787</v>
      </c>
      <c r="G754" s="16" t="s">
        <v>6</v>
      </c>
      <c r="H754" s="13" t="s">
        <v>7</v>
      </c>
    </row>
    <row r="755" spans="2:8" x14ac:dyDescent="0.25">
      <c r="B755" s="7">
        <v>42832</v>
      </c>
      <c r="C755" s="79">
        <v>0.50208333333333333</v>
      </c>
      <c r="D755" s="23">
        <f t="shared" si="44"/>
        <v>12.05</v>
      </c>
      <c r="E755" s="23">
        <f t="shared" si="45"/>
        <v>5.0000000000000711E-2</v>
      </c>
      <c r="F755" s="23">
        <f t="shared" si="46"/>
        <v>3.0000000000000426</v>
      </c>
      <c r="G755" s="16" t="s">
        <v>6</v>
      </c>
      <c r="H755" s="13" t="s">
        <v>8</v>
      </c>
    </row>
    <row r="756" spans="2:8" x14ac:dyDescent="0.25">
      <c r="B756" s="7">
        <v>42832</v>
      </c>
      <c r="C756" s="79">
        <v>0.50347222222222221</v>
      </c>
      <c r="D756" s="23">
        <f t="shared" si="44"/>
        <v>12.083333333333332</v>
      </c>
      <c r="E756" s="23">
        <f t="shared" si="45"/>
        <v>3.3333333333331439E-2</v>
      </c>
      <c r="F756" s="23">
        <f t="shared" si="46"/>
        <v>1.9999999999998863</v>
      </c>
      <c r="G756" s="16" t="s">
        <v>6</v>
      </c>
      <c r="H756" s="13" t="s">
        <v>10</v>
      </c>
    </row>
    <row r="757" spans="2:8" x14ac:dyDescent="0.25">
      <c r="B757" s="7">
        <v>42832</v>
      </c>
      <c r="C757" s="79">
        <v>0.50624999999999998</v>
      </c>
      <c r="D757" s="23">
        <f t="shared" si="44"/>
        <v>12.149999999999999</v>
      </c>
      <c r="E757" s="23">
        <f t="shared" si="45"/>
        <v>6.666666666666643E-2</v>
      </c>
      <c r="F757" s="23">
        <f t="shared" si="46"/>
        <v>3.9999999999999858</v>
      </c>
      <c r="G757" s="16" t="s">
        <v>6</v>
      </c>
      <c r="H757" s="13" t="s">
        <v>10</v>
      </c>
    </row>
    <row r="758" spans="2:8" x14ac:dyDescent="0.25">
      <c r="B758" s="7">
        <v>42832</v>
      </c>
      <c r="C758" s="79">
        <v>0.52708333333333335</v>
      </c>
      <c r="D758" s="23">
        <f t="shared" si="44"/>
        <v>12.65</v>
      </c>
      <c r="E758" s="23">
        <f t="shared" si="45"/>
        <v>0.50000000000000178</v>
      </c>
      <c r="F758" s="23">
        <f t="shared" si="46"/>
        <v>30.000000000000107</v>
      </c>
      <c r="G758" s="16" t="s">
        <v>4</v>
      </c>
      <c r="H758" s="13" t="s">
        <v>5</v>
      </c>
    </row>
    <row r="759" spans="2:8" x14ac:dyDescent="0.25">
      <c r="B759" s="7">
        <v>42832</v>
      </c>
      <c r="C759" s="79">
        <v>0.54027777777777775</v>
      </c>
      <c r="D759" s="23">
        <f t="shared" si="44"/>
        <v>12.966666666666665</v>
      </c>
      <c r="E759" s="23">
        <f t="shared" si="45"/>
        <v>0.31666666666666465</v>
      </c>
      <c r="F759" s="23">
        <f t="shared" si="46"/>
        <v>18.999999999999879</v>
      </c>
      <c r="G759" s="16" t="s">
        <v>4</v>
      </c>
      <c r="H759" s="13" t="s">
        <v>8</v>
      </c>
    </row>
    <row r="760" spans="2:8" x14ac:dyDescent="0.25">
      <c r="B760" s="7">
        <v>42832</v>
      </c>
      <c r="C760" s="79">
        <v>0.54305555555555551</v>
      </c>
      <c r="D760" s="23">
        <f t="shared" si="44"/>
        <v>13.033333333333331</v>
      </c>
      <c r="E760" s="23">
        <f t="shared" si="45"/>
        <v>6.666666666666643E-2</v>
      </c>
      <c r="F760" s="23">
        <f t="shared" si="46"/>
        <v>3.9999999999999858</v>
      </c>
      <c r="G760" s="16" t="s">
        <v>4</v>
      </c>
      <c r="H760" s="13" t="s">
        <v>5</v>
      </c>
    </row>
    <row r="761" spans="2:8" x14ac:dyDescent="0.25">
      <c r="B761" s="7">
        <v>42832</v>
      </c>
      <c r="C761" s="79">
        <v>0.55138888888888882</v>
      </c>
      <c r="D761" s="23">
        <f t="shared" si="44"/>
        <v>13.233333333333331</v>
      </c>
      <c r="E761" s="23">
        <f t="shared" si="45"/>
        <v>0.19999999999999929</v>
      </c>
      <c r="F761" s="23">
        <f t="shared" si="46"/>
        <v>11.999999999999957</v>
      </c>
      <c r="G761" s="16" t="s">
        <v>12</v>
      </c>
      <c r="H761" s="13" t="s">
        <v>5</v>
      </c>
    </row>
    <row r="762" spans="2:8" x14ac:dyDescent="0.25">
      <c r="B762" s="7">
        <v>42832</v>
      </c>
      <c r="C762" s="79">
        <v>0.55833333333333335</v>
      </c>
      <c r="D762" s="23">
        <f t="shared" si="44"/>
        <v>13.4</v>
      </c>
      <c r="E762" s="23">
        <f t="shared" si="45"/>
        <v>0.16666666666666963</v>
      </c>
      <c r="F762" s="23">
        <f t="shared" si="46"/>
        <v>10.000000000000178</v>
      </c>
      <c r="G762" s="16" t="s">
        <v>6</v>
      </c>
      <c r="H762" s="13" t="s">
        <v>10</v>
      </c>
    </row>
    <row r="763" spans="2:8" x14ac:dyDescent="0.25">
      <c r="B763" s="7">
        <v>42832</v>
      </c>
      <c r="C763" s="79">
        <v>0.55972222222222223</v>
      </c>
      <c r="D763" s="23">
        <f t="shared" si="44"/>
        <v>13.433333333333334</v>
      </c>
      <c r="E763" s="23">
        <f t="shared" si="45"/>
        <v>3.3333333333333215E-2</v>
      </c>
      <c r="F763" s="23">
        <f t="shared" si="46"/>
        <v>1.9999999999999929</v>
      </c>
      <c r="G763" s="16" t="s">
        <v>6</v>
      </c>
      <c r="H763" s="13" t="s">
        <v>9</v>
      </c>
    </row>
    <row r="764" spans="2:8" x14ac:dyDescent="0.25">
      <c r="B764" s="7">
        <v>42832</v>
      </c>
      <c r="C764" s="79">
        <v>0.56180555555555556</v>
      </c>
      <c r="D764" s="23">
        <f t="shared" si="44"/>
        <v>13.483333333333334</v>
      </c>
      <c r="E764" s="23">
        <f t="shared" si="45"/>
        <v>5.0000000000000711E-2</v>
      </c>
      <c r="F764" s="23">
        <f t="shared" si="46"/>
        <v>3.0000000000000426</v>
      </c>
      <c r="G764" s="16" t="s">
        <v>6</v>
      </c>
      <c r="H764" s="13" t="s">
        <v>9</v>
      </c>
    </row>
    <row r="765" spans="2:8" x14ac:dyDescent="0.25">
      <c r="B765" s="7">
        <v>42832</v>
      </c>
      <c r="C765" s="79">
        <v>0.57847222222222217</v>
      </c>
      <c r="D765" s="23">
        <f t="shared" si="44"/>
        <v>13.883333333333333</v>
      </c>
      <c r="E765" s="23">
        <f t="shared" si="45"/>
        <v>0.39999999999999858</v>
      </c>
      <c r="F765" s="23">
        <f t="shared" si="46"/>
        <v>23.999999999999915</v>
      </c>
      <c r="G765" s="16" t="s">
        <v>6</v>
      </c>
      <c r="H765" s="13" t="s">
        <v>7</v>
      </c>
    </row>
    <row r="766" spans="2:8" x14ac:dyDescent="0.25">
      <c r="B766" s="7">
        <v>42832</v>
      </c>
      <c r="C766" s="79">
        <v>0.59027777777777779</v>
      </c>
      <c r="D766" s="23">
        <f t="shared" si="44"/>
        <v>14.166666666666668</v>
      </c>
      <c r="E766" s="23">
        <f t="shared" si="45"/>
        <v>0.28333333333333499</v>
      </c>
      <c r="F766" s="23">
        <f t="shared" si="46"/>
        <v>17.000000000000099</v>
      </c>
      <c r="G766" s="16" t="s">
        <v>6</v>
      </c>
      <c r="H766" s="13" t="s">
        <v>10</v>
      </c>
    </row>
    <row r="767" spans="2:8" x14ac:dyDescent="0.25">
      <c r="B767" s="7">
        <v>42832</v>
      </c>
      <c r="C767" s="79">
        <v>0.59513888888888888</v>
      </c>
      <c r="D767" s="23">
        <f t="shared" si="44"/>
        <v>14.283333333333333</v>
      </c>
      <c r="E767" s="23">
        <f t="shared" si="45"/>
        <v>0.11666666666666536</v>
      </c>
      <c r="F767" s="23">
        <f t="shared" si="46"/>
        <v>6.9999999999999218</v>
      </c>
      <c r="G767" s="16" t="s">
        <v>6</v>
      </c>
      <c r="H767" s="13" t="s">
        <v>7</v>
      </c>
    </row>
    <row r="768" spans="2:8" x14ac:dyDescent="0.25">
      <c r="B768" s="7">
        <v>42832</v>
      </c>
      <c r="C768" s="79">
        <v>0.59791666666666665</v>
      </c>
      <c r="D768" s="23">
        <f t="shared" si="44"/>
        <v>14.35</v>
      </c>
      <c r="E768" s="23">
        <f t="shared" si="45"/>
        <v>6.666666666666643E-2</v>
      </c>
      <c r="F768" s="23">
        <f t="shared" si="46"/>
        <v>3.9999999999999858</v>
      </c>
      <c r="G768" s="16" t="s">
        <v>6</v>
      </c>
      <c r="H768" s="13" t="s">
        <v>7</v>
      </c>
    </row>
    <row r="769" spans="2:8" x14ac:dyDescent="0.25">
      <c r="B769" s="7">
        <v>42832</v>
      </c>
      <c r="C769" s="79">
        <v>0.60069444444444442</v>
      </c>
      <c r="D769" s="23">
        <f t="shared" si="44"/>
        <v>14.416666666666666</v>
      </c>
      <c r="E769" s="23">
        <f t="shared" si="45"/>
        <v>6.666666666666643E-2</v>
      </c>
      <c r="F769" s="23">
        <f t="shared" si="46"/>
        <v>3.9999999999999858</v>
      </c>
      <c r="G769" s="16" t="s">
        <v>6</v>
      </c>
      <c r="H769" s="13" t="s">
        <v>10</v>
      </c>
    </row>
    <row r="770" spans="2:8" x14ac:dyDescent="0.25">
      <c r="B770" s="7">
        <v>42832</v>
      </c>
      <c r="C770" s="79">
        <v>0.61875000000000002</v>
      </c>
      <c r="D770" s="23">
        <f t="shared" si="44"/>
        <v>14.850000000000001</v>
      </c>
      <c r="E770" s="23">
        <f t="shared" si="45"/>
        <v>0.43333333333333535</v>
      </c>
      <c r="F770" s="23">
        <f t="shared" si="46"/>
        <v>26.000000000000121</v>
      </c>
      <c r="G770" s="16" t="s">
        <v>6</v>
      </c>
      <c r="H770" s="13" t="s">
        <v>8</v>
      </c>
    </row>
    <row r="771" spans="2:8" x14ac:dyDescent="0.25">
      <c r="B771" s="7">
        <v>42832</v>
      </c>
      <c r="C771" s="79">
        <v>0.62430555555555556</v>
      </c>
      <c r="D771" s="23">
        <f t="shared" si="44"/>
        <v>14.983333333333334</v>
      </c>
      <c r="E771" s="23">
        <f t="shared" si="45"/>
        <v>0.13333333333333286</v>
      </c>
      <c r="F771" s="23">
        <f t="shared" si="46"/>
        <v>7.9999999999999716</v>
      </c>
      <c r="G771" s="16" t="s">
        <v>4</v>
      </c>
      <c r="H771" s="13" t="s">
        <v>7</v>
      </c>
    </row>
    <row r="772" spans="2:8" x14ac:dyDescent="0.25">
      <c r="B772" s="7">
        <v>42832</v>
      </c>
      <c r="C772" s="79">
        <v>0.625</v>
      </c>
      <c r="D772" s="23">
        <f t="shared" ref="D772:D793" si="47">C772*24</f>
        <v>15</v>
      </c>
      <c r="E772" s="23">
        <f t="shared" si="45"/>
        <v>1.6666666666665719E-2</v>
      </c>
      <c r="F772" s="23">
        <f t="shared" si="46"/>
        <v>0.99999999999994316</v>
      </c>
      <c r="G772" s="16" t="s">
        <v>4</v>
      </c>
      <c r="H772" s="13" t="s">
        <v>5</v>
      </c>
    </row>
    <row r="773" spans="2:8" x14ac:dyDescent="0.25">
      <c r="B773" s="7">
        <v>42832</v>
      </c>
      <c r="C773" s="79">
        <v>0.63124999999999998</v>
      </c>
      <c r="D773" s="23">
        <f t="shared" si="47"/>
        <v>15.149999999999999</v>
      </c>
      <c r="E773" s="23">
        <f t="shared" si="45"/>
        <v>0.14999999999999858</v>
      </c>
      <c r="F773" s="23">
        <f t="shared" si="46"/>
        <v>8.9999999999999147</v>
      </c>
      <c r="G773" s="16" t="s">
        <v>4</v>
      </c>
      <c r="H773" s="13" t="s">
        <v>5</v>
      </c>
    </row>
    <row r="774" spans="2:8" x14ac:dyDescent="0.25">
      <c r="B774" s="7">
        <v>42832</v>
      </c>
      <c r="C774" s="79">
        <v>0.63888888888888895</v>
      </c>
      <c r="D774" s="23">
        <f t="shared" si="47"/>
        <v>15.333333333333336</v>
      </c>
      <c r="E774" s="23">
        <f t="shared" ref="E774:E793" si="48">ABS(D774-D773)</f>
        <v>0.18333333333333712</v>
      </c>
      <c r="F774" s="23">
        <f t="shared" ref="F774:F793" si="49">E774*60</f>
        <v>11.000000000000227</v>
      </c>
      <c r="G774" s="16" t="s">
        <v>4</v>
      </c>
      <c r="H774" s="13" t="s">
        <v>8</v>
      </c>
    </row>
    <row r="775" spans="2:8" x14ac:dyDescent="0.25">
      <c r="B775" s="7">
        <v>42832</v>
      </c>
      <c r="C775" s="79">
        <v>0.64166666666666672</v>
      </c>
      <c r="D775" s="23">
        <f t="shared" si="47"/>
        <v>15.400000000000002</v>
      </c>
      <c r="E775" s="23">
        <f t="shared" si="48"/>
        <v>6.666666666666643E-2</v>
      </c>
      <c r="F775" s="23">
        <f t="shared" si="49"/>
        <v>3.9999999999999858</v>
      </c>
      <c r="G775" s="16" t="s">
        <v>6</v>
      </c>
      <c r="H775" s="13" t="s">
        <v>7</v>
      </c>
    </row>
    <row r="776" spans="2:8" x14ac:dyDescent="0.25">
      <c r="B776" s="7">
        <v>42832</v>
      </c>
      <c r="C776" s="79">
        <v>0.64374999999999993</v>
      </c>
      <c r="D776" s="23">
        <f t="shared" si="47"/>
        <v>15.45</v>
      </c>
      <c r="E776" s="23">
        <f t="shared" si="48"/>
        <v>4.9999999999997158E-2</v>
      </c>
      <c r="F776" s="23">
        <f t="shared" si="49"/>
        <v>2.9999999999998295</v>
      </c>
      <c r="G776" s="16" t="s">
        <v>6</v>
      </c>
      <c r="H776" s="13" t="s">
        <v>9</v>
      </c>
    </row>
    <row r="777" spans="2:8" x14ac:dyDescent="0.25">
      <c r="B777" s="7">
        <v>42832</v>
      </c>
      <c r="C777" s="79">
        <v>0.64444444444444449</v>
      </c>
      <c r="D777" s="23">
        <f t="shared" si="47"/>
        <v>15.466666666666669</v>
      </c>
      <c r="E777" s="23">
        <f t="shared" si="48"/>
        <v>1.6666666666669272E-2</v>
      </c>
      <c r="F777" s="23">
        <f t="shared" si="49"/>
        <v>1.0000000000001563</v>
      </c>
      <c r="G777" s="16" t="s">
        <v>4</v>
      </c>
      <c r="H777" s="13" t="s">
        <v>9</v>
      </c>
    </row>
    <row r="778" spans="2:8" x14ac:dyDescent="0.25">
      <c r="B778" s="7">
        <v>42832</v>
      </c>
      <c r="C778" s="79">
        <v>0.65902777777777777</v>
      </c>
      <c r="D778" s="23">
        <f t="shared" si="47"/>
        <v>15.816666666666666</v>
      </c>
      <c r="E778" s="23">
        <f t="shared" si="48"/>
        <v>0.34999999999999787</v>
      </c>
      <c r="F778" s="23">
        <f t="shared" si="49"/>
        <v>20.999999999999872</v>
      </c>
      <c r="G778" s="16" t="s">
        <v>6</v>
      </c>
      <c r="H778" s="13" t="s">
        <v>8</v>
      </c>
    </row>
    <row r="779" spans="2:8" x14ac:dyDescent="0.25">
      <c r="B779" s="7">
        <v>42832</v>
      </c>
      <c r="C779" s="79">
        <v>0.65972222222222221</v>
      </c>
      <c r="D779" s="23">
        <f t="shared" si="47"/>
        <v>15.833333333333332</v>
      </c>
      <c r="E779" s="23">
        <f t="shared" si="48"/>
        <v>1.6666666666665719E-2</v>
      </c>
      <c r="F779" s="23">
        <f t="shared" si="49"/>
        <v>0.99999999999994316</v>
      </c>
      <c r="G779" s="16" t="s">
        <v>6</v>
      </c>
      <c r="H779" s="13" t="s">
        <v>10</v>
      </c>
    </row>
    <row r="780" spans="2:8" x14ac:dyDescent="0.25">
      <c r="B780" s="7">
        <v>42832</v>
      </c>
      <c r="C780" s="79">
        <v>0.67222222222222217</v>
      </c>
      <c r="D780" s="23">
        <f t="shared" si="47"/>
        <v>16.133333333333333</v>
      </c>
      <c r="E780" s="23">
        <f t="shared" si="48"/>
        <v>0.30000000000000071</v>
      </c>
      <c r="F780" s="23">
        <f t="shared" si="49"/>
        <v>18.000000000000043</v>
      </c>
      <c r="G780" s="16" t="s">
        <v>6</v>
      </c>
      <c r="H780" s="13" t="s">
        <v>5</v>
      </c>
    </row>
    <row r="781" spans="2:8" x14ac:dyDescent="0.25">
      <c r="B781" s="7">
        <v>42832</v>
      </c>
      <c r="C781" s="79">
        <v>0.68333333333333324</v>
      </c>
      <c r="D781" s="23">
        <f t="shared" si="47"/>
        <v>16.399999999999999</v>
      </c>
      <c r="E781" s="23">
        <f t="shared" si="48"/>
        <v>0.26666666666666572</v>
      </c>
      <c r="F781" s="23">
        <f t="shared" si="49"/>
        <v>15.999999999999943</v>
      </c>
      <c r="G781" s="16" t="s">
        <v>4</v>
      </c>
      <c r="H781" s="13" t="s">
        <v>7</v>
      </c>
    </row>
    <row r="782" spans="2:8" x14ac:dyDescent="0.25">
      <c r="B782" s="7">
        <v>42832</v>
      </c>
      <c r="C782" s="79">
        <v>0.68958333333333333</v>
      </c>
      <c r="D782" s="23">
        <f t="shared" si="47"/>
        <v>16.55</v>
      </c>
      <c r="E782" s="23">
        <f t="shared" si="48"/>
        <v>0.15000000000000213</v>
      </c>
      <c r="F782" s="23">
        <f t="shared" si="49"/>
        <v>9.0000000000001279</v>
      </c>
      <c r="G782" s="16" t="s">
        <v>4</v>
      </c>
      <c r="H782" s="13" t="s">
        <v>9</v>
      </c>
    </row>
    <row r="783" spans="2:8" x14ac:dyDescent="0.25">
      <c r="B783" s="7">
        <v>42832</v>
      </c>
      <c r="C783" s="79">
        <v>0.6972222222222223</v>
      </c>
      <c r="D783" s="23">
        <f t="shared" si="47"/>
        <v>16.733333333333334</v>
      </c>
      <c r="E783" s="23">
        <f t="shared" si="48"/>
        <v>0.18333333333333357</v>
      </c>
      <c r="F783" s="23">
        <f t="shared" si="49"/>
        <v>11.000000000000014</v>
      </c>
      <c r="G783" s="16" t="s">
        <v>6</v>
      </c>
      <c r="H783" s="13" t="s">
        <v>9</v>
      </c>
    </row>
    <row r="784" spans="2:8" x14ac:dyDescent="0.25">
      <c r="B784" s="7">
        <v>42832</v>
      </c>
      <c r="C784" s="79">
        <v>0.70208333333333339</v>
      </c>
      <c r="D784" s="23">
        <f t="shared" si="47"/>
        <v>16.850000000000001</v>
      </c>
      <c r="E784" s="23">
        <f t="shared" si="48"/>
        <v>0.11666666666666714</v>
      </c>
      <c r="F784" s="23">
        <f t="shared" si="49"/>
        <v>7.0000000000000284</v>
      </c>
      <c r="G784" s="16" t="s">
        <v>4</v>
      </c>
      <c r="H784" s="13" t="s">
        <v>7</v>
      </c>
    </row>
    <row r="785" spans="2:8" x14ac:dyDescent="0.25">
      <c r="B785" s="7">
        <v>42832</v>
      </c>
      <c r="C785" s="79">
        <v>0.73749999999999993</v>
      </c>
      <c r="D785" s="23">
        <f t="shared" si="47"/>
        <v>17.7</v>
      </c>
      <c r="E785" s="23">
        <f t="shared" si="48"/>
        <v>0.84999999999999787</v>
      </c>
      <c r="F785" s="23">
        <f t="shared" si="49"/>
        <v>50.999999999999872</v>
      </c>
      <c r="G785" s="16" t="s">
        <v>4</v>
      </c>
      <c r="H785" s="13" t="s">
        <v>5</v>
      </c>
    </row>
    <row r="786" spans="2:8" x14ac:dyDescent="0.25">
      <c r="B786" s="7">
        <v>42832</v>
      </c>
      <c r="C786" s="79">
        <v>0.75555555555555554</v>
      </c>
      <c r="D786" s="23">
        <f t="shared" si="47"/>
        <v>18.133333333333333</v>
      </c>
      <c r="E786" s="23">
        <f t="shared" si="48"/>
        <v>0.43333333333333357</v>
      </c>
      <c r="F786" s="23">
        <f t="shared" si="49"/>
        <v>26.000000000000014</v>
      </c>
      <c r="G786" s="16" t="s">
        <v>6</v>
      </c>
      <c r="H786" s="13" t="s">
        <v>10</v>
      </c>
    </row>
    <row r="787" spans="2:8" x14ac:dyDescent="0.25">
      <c r="B787" s="7">
        <v>42832</v>
      </c>
      <c r="C787" s="79">
        <v>0.77708333333333324</v>
      </c>
      <c r="D787" s="23">
        <f t="shared" si="47"/>
        <v>18.649999999999999</v>
      </c>
      <c r="E787" s="23">
        <f t="shared" si="48"/>
        <v>0.51666666666666572</v>
      </c>
      <c r="F787" s="23">
        <f t="shared" si="49"/>
        <v>30.999999999999943</v>
      </c>
      <c r="G787" s="16" t="s">
        <v>4</v>
      </c>
      <c r="H787" s="13" t="s">
        <v>8</v>
      </c>
    </row>
    <row r="788" spans="2:8" x14ac:dyDescent="0.25">
      <c r="B788" s="7">
        <v>42832</v>
      </c>
      <c r="C788" s="79">
        <v>0.78749999999999998</v>
      </c>
      <c r="D788" s="23">
        <f t="shared" si="47"/>
        <v>18.899999999999999</v>
      </c>
      <c r="E788" s="23">
        <f t="shared" si="48"/>
        <v>0.25</v>
      </c>
      <c r="F788" s="23">
        <f t="shared" si="49"/>
        <v>15</v>
      </c>
      <c r="G788" s="16" t="s">
        <v>6</v>
      </c>
      <c r="H788" s="13" t="s">
        <v>8</v>
      </c>
    </row>
    <row r="789" spans="2:8" x14ac:dyDescent="0.25">
      <c r="B789" s="7">
        <v>42832</v>
      </c>
      <c r="C789" s="79">
        <v>0.79999999999999993</v>
      </c>
      <c r="D789" s="23">
        <f t="shared" si="47"/>
        <v>19.2</v>
      </c>
      <c r="E789" s="23">
        <f t="shared" si="48"/>
        <v>0.30000000000000071</v>
      </c>
      <c r="F789" s="23">
        <f t="shared" si="49"/>
        <v>18.000000000000043</v>
      </c>
      <c r="G789" s="16" t="s">
        <v>6</v>
      </c>
      <c r="H789" s="13" t="s">
        <v>10</v>
      </c>
    </row>
    <row r="790" spans="2:8" x14ac:dyDescent="0.25">
      <c r="B790" s="7">
        <v>42832</v>
      </c>
      <c r="C790" s="79">
        <v>0.79999999999999993</v>
      </c>
      <c r="D790" s="23">
        <f t="shared" si="47"/>
        <v>19.2</v>
      </c>
      <c r="E790" s="23">
        <f t="shared" si="48"/>
        <v>0</v>
      </c>
      <c r="F790" s="23">
        <f t="shared" si="49"/>
        <v>0</v>
      </c>
      <c r="G790" s="16" t="s">
        <v>4</v>
      </c>
      <c r="H790" s="13" t="s">
        <v>5</v>
      </c>
    </row>
    <row r="791" spans="2:8" x14ac:dyDescent="0.25">
      <c r="B791" s="7">
        <v>42832</v>
      </c>
      <c r="C791" s="79">
        <v>0.79999999999999993</v>
      </c>
      <c r="D791" s="23">
        <f t="shared" si="47"/>
        <v>19.2</v>
      </c>
      <c r="E791" s="23">
        <f t="shared" si="48"/>
        <v>0</v>
      </c>
      <c r="F791" s="23">
        <f t="shared" si="49"/>
        <v>0</v>
      </c>
      <c r="G791" s="16" t="s">
        <v>4</v>
      </c>
      <c r="H791" s="13" t="s">
        <v>5</v>
      </c>
    </row>
    <row r="792" spans="2:8" x14ac:dyDescent="0.25">
      <c r="B792" s="7">
        <v>42832</v>
      </c>
      <c r="C792" s="79">
        <v>0.81874999999999998</v>
      </c>
      <c r="D792" s="23">
        <f t="shared" si="47"/>
        <v>19.649999999999999</v>
      </c>
      <c r="E792" s="23">
        <f t="shared" si="48"/>
        <v>0.44999999999999929</v>
      </c>
      <c r="F792" s="23">
        <f t="shared" si="49"/>
        <v>26.999999999999957</v>
      </c>
      <c r="G792" s="16" t="s">
        <v>4</v>
      </c>
      <c r="H792" s="13" t="s">
        <v>5</v>
      </c>
    </row>
    <row r="793" spans="2:8" ht="15.75" thickBot="1" x14ac:dyDescent="0.3">
      <c r="B793" s="8">
        <v>42832</v>
      </c>
      <c r="C793" s="80">
        <v>0.8520833333333333</v>
      </c>
      <c r="D793" s="23">
        <f t="shared" si="47"/>
        <v>20.45</v>
      </c>
      <c r="E793" s="23">
        <f t="shared" si="48"/>
        <v>0.80000000000000071</v>
      </c>
      <c r="F793" s="23">
        <f t="shared" si="49"/>
        <v>48.000000000000043</v>
      </c>
      <c r="G793" s="17" t="s">
        <v>4</v>
      </c>
      <c r="H793" s="14" t="s">
        <v>7</v>
      </c>
    </row>
    <row r="794" spans="2:8" x14ac:dyDescent="0.25">
      <c r="C794" s="19"/>
      <c r="D794" s="19"/>
      <c r="E794" s="19"/>
      <c r="F794" s="19"/>
    </row>
  </sheetData>
  <mergeCells count="22">
    <mergeCell ref="B1:F2"/>
    <mergeCell ref="R49:V50"/>
    <mergeCell ref="W14:Z15"/>
    <mergeCell ref="X24:Y27"/>
    <mergeCell ref="R1:V1"/>
    <mergeCell ref="W55:Z56"/>
    <mergeCell ref="X76:Y76"/>
    <mergeCell ref="X73:Y73"/>
    <mergeCell ref="X74:Y74"/>
    <mergeCell ref="X75:Y75"/>
    <mergeCell ref="X69:Y69"/>
    <mergeCell ref="X70:Y70"/>
    <mergeCell ref="X71:Y71"/>
    <mergeCell ref="X72:Y72"/>
    <mergeCell ref="X63:Y63"/>
    <mergeCell ref="X65:Y68"/>
    <mergeCell ref="X54:Y54"/>
    <mergeCell ref="U3:V3"/>
    <mergeCell ref="M3:N3"/>
    <mergeCell ref="M52:N52"/>
    <mergeCell ref="X52:Y52"/>
    <mergeCell ref="X53:Y53"/>
  </mergeCells>
  <hyperlinks>
    <hyperlink ref="V1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1:V792"/>
  <sheetViews>
    <sheetView workbookViewId="0">
      <selection activeCell="D8" sqref="D8"/>
    </sheetView>
  </sheetViews>
  <sheetFormatPr baseColWidth="10" defaultRowHeight="15" x14ac:dyDescent="0.25"/>
  <cols>
    <col min="1" max="1" width="3.85546875" customWidth="1"/>
    <col min="2" max="4" width="17.5703125" customWidth="1"/>
    <col min="5" max="6" width="17.5703125" hidden="1" customWidth="1"/>
    <col min="7" max="7" width="11.42578125" customWidth="1"/>
    <col min="8" max="8" width="14.140625" customWidth="1"/>
    <col min="9" max="11" width="11.42578125" customWidth="1"/>
    <col min="12" max="12" width="16" customWidth="1"/>
    <col min="13" max="13" width="11.42578125" customWidth="1"/>
    <col min="14" max="14" width="14.28515625" bestFit="1" customWidth="1"/>
    <col min="15" max="15" width="11.42578125" customWidth="1"/>
    <col min="17" max="17" width="11.42578125" customWidth="1"/>
    <col min="18" max="19" width="8.7109375" customWidth="1"/>
    <col min="20" max="21" width="11.42578125" style="3" customWidth="1"/>
    <col min="22" max="22" width="11.42578125" style="3"/>
    <col min="23" max="23" width="11.42578125" customWidth="1"/>
  </cols>
  <sheetData>
    <row r="1" spans="2:22" ht="15.75" thickBot="1" x14ac:dyDescent="0.3"/>
    <row r="2" spans="2:22" ht="21" x14ac:dyDescent="0.25">
      <c r="B2" s="25" t="s">
        <v>0</v>
      </c>
      <c r="C2" s="24" t="s">
        <v>1</v>
      </c>
      <c r="D2" s="24" t="s">
        <v>29</v>
      </c>
      <c r="E2" s="26" t="s">
        <v>2</v>
      </c>
      <c r="F2" s="27" t="s">
        <v>3</v>
      </c>
    </row>
    <row r="3" spans="2:22" ht="15.75" thickBot="1" x14ac:dyDescent="0.3">
      <c r="B3" s="6">
        <v>42821</v>
      </c>
      <c r="C3" s="9">
        <v>6.0416666666666667E-2</v>
      </c>
      <c r="D3" s="23">
        <f>C3*24</f>
        <v>1.45</v>
      </c>
      <c r="E3" s="15" t="s">
        <v>4</v>
      </c>
      <c r="F3" s="12" t="s">
        <v>5</v>
      </c>
    </row>
    <row r="4" spans="2:22" ht="21" x14ac:dyDescent="0.25">
      <c r="B4" s="6">
        <v>42821</v>
      </c>
      <c r="C4" s="9">
        <v>0.3354166666666667</v>
      </c>
      <c r="D4" s="23">
        <f t="shared" ref="D4:D67" si="0">C4*24</f>
        <v>8.0500000000000007</v>
      </c>
      <c r="E4" s="15" t="s">
        <v>6</v>
      </c>
      <c r="F4" s="12" t="s">
        <v>9</v>
      </c>
      <c r="H4" s="20" t="s">
        <v>17</v>
      </c>
      <c r="J4" s="180" t="s">
        <v>14</v>
      </c>
      <c r="K4" s="180"/>
      <c r="L4" s="126" t="s">
        <v>1</v>
      </c>
      <c r="M4" s="92" t="s">
        <v>16</v>
      </c>
      <c r="N4" s="95" t="s">
        <v>46</v>
      </c>
      <c r="O4" s="120" t="s">
        <v>22</v>
      </c>
      <c r="P4" s="85"/>
      <c r="R4" s="180" t="s">
        <v>47</v>
      </c>
      <c r="S4" s="180"/>
      <c r="T4" s="92" t="s">
        <v>16</v>
      </c>
      <c r="U4" s="92" t="s">
        <v>22</v>
      </c>
      <c r="V4" s="124" t="s">
        <v>30</v>
      </c>
    </row>
    <row r="5" spans="2:22" ht="15.75" thickBot="1" x14ac:dyDescent="0.3">
      <c r="B5" s="6">
        <v>42821</v>
      </c>
      <c r="C5" s="9">
        <v>0.33888888888888885</v>
      </c>
      <c r="D5" s="23">
        <f t="shared" si="0"/>
        <v>8.1333333333333329</v>
      </c>
      <c r="E5" s="15" t="s">
        <v>6</v>
      </c>
      <c r="F5" s="12" t="s">
        <v>10</v>
      </c>
      <c r="H5" s="82">
        <f>COUNT($C$3:$C$792)</f>
        <v>790</v>
      </c>
      <c r="J5" s="119">
        <v>0</v>
      </c>
      <c r="K5" s="119">
        <v>4.1666666666666664E-2</v>
      </c>
      <c r="L5" s="127">
        <v>1</v>
      </c>
      <c r="M5" s="93">
        <f t="shared" ref="M5:M28" si="1">COUNTIFS($C$3:$C$792,"&gt;="&amp;J5, $C$3:$C$792,"&lt;"&amp;K5)</f>
        <v>0</v>
      </c>
      <c r="N5" s="96">
        <f>(1-SUM(N6:N27))/2</f>
        <v>3.8196535401583409E-3</v>
      </c>
      <c r="O5" s="121">
        <f t="shared" ref="O5:O28" si="2">muestrap*N5</f>
        <v>3.0175262967250891</v>
      </c>
      <c r="P5" s="86"/>
      <c r="R5" s="123">
        <v>1</v>
      </c>
      <c r="S5" s="123">
        <v>5</v>
      </c>
      <c r="T5" s="93">
        <v>19</v>
      </c>
      <c r="U5" s="93">
        <v>6</v>
      </c>
      <c r="V5" s="125">
        <f>((U5-T5)^2)/U5</f>
        <v>28.166666666666668</v>
      </c>
    </row>
    <row r="6" spans="2:22" ht="15.75" thickBot="1" x14ac:dyDescent="0.3">
      <c r="B6" s="6">
        <v>42821</v>
      </c>
      <c r="C6" s="9">
        <v>0.33888888888888885</v>
      </c>
      <c r="D6" s="23">
        <f t="shared" si="0"/>
        <v>8.1333333333333329</v>
      </c>
      <c r="E6" s="15" t="s">
        <v>6</v>
      </c>
      <c r="F6" s="12" t="s">
        <v>10</v>
      </c>
      <c r="H6" s="3"/>
      <c r="J6" s="119">
        <v>4.1666666666666664E-2</v>
      </c>
      <c r="K6" s="119">
        <v>8.3333333333333329E-2</v>
      </c>
      <c r="L6" s="127">
        <v>2</v>
      </c>
      <c r="M6" s="93">
        <f t="shared" si="1"/>
        <v>2</v>
      </c>
      <c r="N6" s="122">
        <f t="shared" ref="N6:N27" si="3">((lamdap^L5)*EXP(-lamdap))/FACT(L5)</f>
        <v>2.9323078350771733E-5</v>
      </c>
      <c r="O6" s="121">
        <f t="shared" si="2"/>
        <v>2.3165231897109669E-2</v>
      </c>
      <c r="P6" s="86"/>
      <c r="R6" s="179">
        <v>6</v>
      </c>
      <c r="S6" s="179"/>
      <c r="T6" s="93">
        <v>1</v>
      </c>
      <c r="U6" s="93">
        <v>6</v>
      </c>
      <c r="V6" s="125">
        <f t="shared" ref="V6:V23" si="4">((U6-T6)^2)/U6</f>
        <v>4.166666666666667</v>
      </c>
    </row>
    <row r="7" spans="2:22" x14ac:dyDescent="0.25">
      <c r="B7" s="6">
        <v>42821</v>
      </c>
      <c r="C7" s="9">
        <v>0.3611111111111111</v>
      </c>
      <c r="D7" s="23">
        <f t="shared" si="0"/>
        <v>8.6666666666666661</v>
      </c>
      <c r="E7" s="15" t="s">
        <v>6</v>
      </c>
      <c r="F7" s="12" t="s">
        <v>7</v>
      </c>
      <c r="H7" s="20" t="s">
        <v>20</v>
      </c>
      <c r="J7" s="119">
        <v>8.3333333333333301E-2</v>
      </c>
      <c r="K7" s="119">
        <v>0.125</v>
      </c>
      <c r="L7" s="127">
        <v>3</v>
      </c>
      <c r="M7" s="93">
        <f t="shared" si="1"/>
        <v>3</v>
      </c>
      <c r="N7" s="122">
        <f t="shared" si="3"/>
        <v>1.9063312662448268E-4</v>
      </c>
      <c r="O7" s="121">
        <f t="shared" si="2"/>
        <v>0.15060017003334131</v>
      </c>
      <c r="P7" s="86"/>
      <c r="R7" s="179">
        <v>7</v>
      </c>
      <c r="S7" s="179"/>
      <c r="T7" s="93">
        <v>2</v>
      </c>
      <c r="U7" s="93">
        <v>12</v>
      </c>
      <c r="V7" s="125">
        <f t="shared" si="4"/>
        <v>8.3333333333333339</v>
      </c>
    </row>
    <row r="8" spans="2:22" x14ac:dyDescent="0.25">
      <c r="B8" s="6">
        <v>42821</v>
      </c>
      <c r="C8" s="9">
        <v>0.36874999999999997</v>
      </c>
      <c r="D8" s="23">
        <f t="shared" si="0"/>
        <v>8.85</v>
      </c>
      <c r="E8" s="15" t="s">
        <v>6</v>
      </c>
      <c r="F8" s="12" t="s">
        <v>9</v>
      </c>
      <c r="H8" s="21">
        <f>H18/muestra</f>
        <v>0.54176078293483343</v>
      </c>
      <c r="J8" s="119">
        <v>0.125</v>
      </c>
      <c r="K8" s="119">
        <v>0.16666666666666699</v>
      </c>
      <c r="L8" s="127">
        <v>4</v>
      </c>
      <c r="M8" s="93">
        <f t="shared" si="1"/>
        <v>3</v>
      </c>
      <c r="N8" s="122">
        <f t="shared" si="3"/>
        <v>8.2622041546715971E-4</v>
      </c>
      <c r="O8" s="121">
        <f t="shared" si="2"/>
        <v>0.65271412821905617</v>
      </c>
      <c r="P8" s="86"/>
      <c r="R8" s="179">
        <v>8</v>
      </c>
      <c r="S8" s="179"/>
      <c r="T8" s="93">
        <v>9</v>
      </c>
      <c r="U8" s="93">
        <v>22</v>
      </c>
      <c r="V8" s="125">
        <f t="shared" si="4"/>
        <v>7.6818181818181817</v>
      </c>
    </row>
    <row r="9" spans="2:22" ht="15.75" thickBot="1" x14ac:dyDescent="0.3">
      <c r="B9" s="6">
        <v>42821</v>
      </c>
      <c r="C9" s="9">
        <v>0.37083333333333335</v>
      </c>
      <c r="D9" s="23">
        <f t="shared" si="0"/>
        <v>8.9</v>
      </c>
      <c r="E9" s="15" t="s">
        <v>6</v>
      </c>
      <c r="F9" s="12" t="s">
        <v>8</v>
      </c>
      <c r="H9" s="83">
        <f>H19/muestra</f>
        <v>13.002258790436002</v>
      </c>
      <c r="J9" s="119">
        <v>0.16666666666666699</v>
      </c>
      <c r="K9" s="119">
        <v>0.20833333333333401</v>
      </c>
      <c r="L9" s="127">
        <v>5</v>
      </c>
      <c r="M9" s="93">
        <f t="shared" si="1"/>
        <v>11</v>
      </c>
      <c r="N9" s="122">
        <f t="shared" si="3"/>
        <v>2.6856829149613909E-3</v>
      </c>
      <c r="O9" s="121">
        <f t="shared" si="2"/>
        <v>2.1216895028194989</v>
      </c>
      <c r="P9" s="86"/>
      <c r="R9" s="179">
        <v>9</v>
      </c>
      <c r="S9" s="179"/>
      <c r="T9" s="93">
        <v>55</v>
      </c>
      <c r="U9" s="93">
        <v>36</v>
      </c>
      <c r="V9" s="125">
        <f t="shared" si="4"/>
        <v>10.027777777777779</v>
      </c>
    </row>
    <row r="10" spans="2:22" x14ac:dyDescent="0.25">
      <c r="B10" s="6">
        <v>42821</v>
      </c>
      <c r="C10" s="9">
        <v>0.37083333333333335</v>
      </c>
      <c r="D10" s="23">
        <f t="shared" si="0"/>
        <v>8.9</v>
      </c>
      <c r="E10" s="15" t="s">
        <v>4</v>
      </c>
      <c r="F10" s="12" t="s">
        <v>8</v>
      </c>
      <c r="H10" s="3"/>
      <c r="J10" s="119">
        <v>0.20833333333333301</v>
      </c>
      <c r="K10" s="119">
        <v>0.25</v>
      </c>
      <c r="L10" s="127">
        <v>6</v>
      </c>
      <c r="M10" s="93">
        <f t="shared" si="1"/>
        <v>1</v>
      </c>
      <c r="N10" s="122">
        <f t="shared" si="3"/>
        <v>6.9839888578761052E-3</v>
      </c>
      <c r="O10" s="121">
        <f t="shared" si="2"/>
        <v>5.5173511977221228</v>
      </c>
      <c r="P10" s="86"/>
      <c r="R10" s="179">
        <v>10</v>
      </c>
      <c r="S10" s="179"/>
      <c r="T10" s="93">
        <v>101</v>
      </c>
      <c r="U10" s="93">
        <v>52</v>
      </c>
      <c r="V10" s="125">
        <f t="shared" si="4"/>
        <v>46.17307692307692</v>
      </c>
    </row>
    <row r="11" spans="2:22" ht="15.75" thickBot="1" x14ac:dyDescent="0.3">
      <c r="B11" s="6">
        <v>42821</v>
      </c>
      <c r="C11" s="9">
        <v>0.37083333333333335</v>
      </c>
      <c r="D11" s="23">
        <f t="shared" si="0"/>
        <v>8.9</v>
      </c>
      <c r="E11" s="15" t="s">
        <v>4</v>
      </c>
      <c r="F11" s="12" t="s">
        <v>8</v>
      </c>
      <c r="H11" s="3"/>
      <c r="J11" s="119">
        <v>0.25</v>
      </c>
      <c r="K11" s="119">
        <v>0.29166666666666702</v>
      </c>
      <c r="L11" s="127">
        <v>7</v>
      </c>
      <c r="M11" s="93">
        <f t="shared" si="1"/>
        <v>2</v>
      </c>
      <c r="N11" s="122">
        <f t="shared" si="3"/>
        <v>1.513460508660445E-2</v>
      </c>
      <c r="O11" s="121">
        <f t="shared" si="2"/>
        <v>11.956338018417515</v>
      </c>
      <c r="P11" s="86"/>
      <c r="R11" s="179">
        <v>11</v>
      </c>
      <c r="S11" s="179"/>
      <c r="T11" s="93">
        <v>97</v>
      </c>
      <c r="U11" s="93">
        <v>68</v>
      </c>
      <c r="V11" s="125">
        <f t="shared" si="4"/>
        <v>12.367647058823529</v>
      </c>
    </row>
    <row r="12" spans="2:22" x14ac:dyDescent="0.25">
      <c r="B12" s="6">
        <v>42821</v>
      </c>
      <c r="C12" s="9">
        <v>0.37986111111111115</v>
      </c>
      <c r="D12" s="23">
        <f t="shared" si="0"/>
        <v>9.1166666666666671</v>
      </c>
      <c r="E12" s="15" t="s">
        <v>6</v>
      </c>
      <c r="F12" s="12" t="s">
        <v>9</v>
      </c>
      <c r="H12" s="20" t="s">
        <v>45</v>
      </c>
      <c r="J12" s="119">
        <v>0.29166666666666702</v>
      </c>
      <c r="K12" s="119">
        <v>0.33333333333333398</v>
      </c>
      <c r="L12" s="127">
        <v>8</v>
      </c>
      <c r="M12" s="93">
        <f t="shared" si="1"/>
        <v>9</v>
      </c>
      <c r="N12" s="122">
        <f t="shared" si="3"/>
        <v>2.8112007432440019E-2</v>
      </c>
      <c r="O12" s="121">
        <f t="shared" si="2"/>
        <v>22.208485871627616</v>
      </c>
      <c r="P12" s="86"/>
      <c r="R12" s="179">
        <v>12</v>
      </c>
      <c r="S12" s="179"/>
      <c r="T12" s="93">
        <v>78</v>
      </c>
      <c r="U12" s="93">
        <v>80</v>
      </c>
      <c r="V12" s="125">
        <f t="shared" si="4"/>
        <v>0.05</v>
      </c>
    </row>
    <row r="13" spans="2:22" x14ac:dyDescent="0.25">
      <c r="B13" s="6">
        <v>42821</v>
      </c>
      <c r="C13" s="9">
        <v>0.38263888888888892</v>
      </c>
      <c r="D13" s="23">
        <f t="shared" si="0"/>
        <v>9.1833333333333336</v>
      </c>
      <c r="E13" s="15" t="s">
        <v>6</v>
      </c>
      <c r="F13" s="12" t="s">
        <v>7</v>
      </c>
      <c r="H13" s="21"/>
      <c r="J13" s="119">
        <v>0.33333333333333298</v>
      </c>
      <c r="K13" s="119">
        <v>0.375</v>
      </c>
      <c r="L13" s="127">
        <v>9</v>
      </c>
      <c r="M13" s="93">
        <f t="shared" si="1"/>
        <v>55</v>
      </c>
      <c r="N13" s="122">
        <f t="shared" si="3"/>
        <v>4.5689949469405682E-2</v>
      </c>
      <c r="O13" s="121">
        <f t="shared" si="2"/>
        <v>36.095060080830486</v>
      </c>
      <c r="P13" s="86"/>
      <c r="R13" s="179">
        <v>13</v>
      </c>
      <c r="S13" s="179"/>
      <c r="T13" s="93">
        <v>64</v>
      </c>
      <c r="U13" s="93">
        <v>87</v>
      </c>
      <c r="V13" s="125">
        <f t="shared" si="4"/>
        <v>6.0804597701149428</v>
      </c>
    </row>
    <row r="14" spans="2:22" ht="15.75" thickBot="1" x14ac:dyDescent="0.3">
      <c r="B14" s="6">
        <v>42821</v>
      </c>
      <c r="C14" s="9">
        <v>0.39652777777777781</v>
      </c>
      <c r="D14" s="23">
        <f t="shared" si="0"/>
        <v>9.5166666666666675</v>
      </c>
      <c r="E14" s="15" t="s">
        <v>4</v>
      </c>
      <c r="F14" s="12" t="s">
        <v>9</v>
      </c>
      <c r="H14" s="83">
        <f>mediap</f>
        <v>13.002258790436002</v>
      </c>
      <c r="J14" s="119">
        <v>0.375</v>
      </c>
      <c r="K14" s="119">
        <v>0.41666666666666702</v>
      </c>
      <c r="L14" s="127">
        <v>10</v>
      </c>
      <c r="M14" s="93">
        <f t="shared" si="1"/>
        <v>101</v>
      </c>
      <c r="N14" s="122">
        <f t="shared" si="3"/>
        <v>6.6008060791461848E-2</v>
      </c>
      <c r="O14" s="121">
        <f t="shared" si="2"/>
        <v>52.146368025254858</v>
      </c>
      <c r="P14" s="86"/>
      <c r="R14" s="179">
        <v>14</v>
      </c>
      <c r="S14" s="179"/>
      <c r="T14" s="93">
        <v>46</v>
      </c>
      <c r="U14" s="93">
        <v>87</v>
      </c>
      <c r="V14" s="125">
        <f t="shared" si="4"/>
        <v>19.321839080459771</v>
      </c>
    </row>
    <row r="15" spans="2:22" x14ac:dyDescent="0.25">
      <c r="B15" s="6">
        <v>42821</v>
      </c>
      <c r="C15" s="9">
        <v>0.40833333333333338</v>
      </c>
      <c r="D15" s="23">
        <f t="shared" si="0"/>
        <v>9.8000000000000007</v>
      </c>
      <c r="E15" s="15" t="s">
        <v>6</v>
      </c>
      <c r="F15" s="12" t="s">
        <v>9</v>
      </c>
      <c r="J15" s="119">
        <v>0.41666666666666702</v>
      </c>
      <c r="K15" s="119">
        <v>0.45833333333333398</v>
      </c>
      <c r="L15" s="127">
        <v>11</v>
      </c>
      <c r="M15" s="93">
        <f t="shared" si="1"/>
        <v>97</v>
      </c>
      <c r="N15" s="122">
        <f t="shared" si="3"/>
        <v>8.5825388866541896E-2</v>
      </c>
      <c r="O15" s="121">
        <f t="shared" si="2"/>
        <v>67.802057204568101</v>
      </c>
      <c r="P15" s="86"/>
      <c r="R15" s="179">
        <v>15</v>
      </c>
      <c r="S15" s="179"/>
      <c r="T15" s="93">
        <v>56</v>
      </c>
      <c r="U15" s="93">
        <v>81</v>
      </c>
      <c r="V15" s="125">
        <f t="shared" si="4"/>
        <v>7.716049382716049</v>
      </c>
    </row>
    <row r="16" spans="2:22" ht="15.75" thickBot="1" x14ac:dyDescent="0.3">
      <c r="B16" s="6">
        <v>42821</v>
      </c>
      <c r="C16" s="9">
        <v>0.41388888888888892</v>
      </c>
      <c r="D16" s="23">
        <f t="shared" si="0"/>
        <v>9.9333333333333336</v>
      </c>
      <c r="E16" s="15" t="s">
        <v>6</v>
      </c>
      <c r="F16" s="12" t="s">
        <v>9</v>
      </c>
      <c r="J16" s="119">
        <v>0.45833333333333298</v>
      </c>
      <c r="K16" s="119">
        <v>0.5</v>
      </c>
      <c r="L16" s="127">
        <v>12</v>
      </c>
      <c r="M16" s="93">
        <f t="shared" si="1"/>
        <v>78</v>
      </c>
      <c r="N16" s="122">
        <f t="shared" si="3"/>
        <v>0.10144762880296204</v>
      </c>
      <c r="O16" s="121">
        <f t="shared" si="2"/>
        <v>80.143626754340019</v>
      </c>
      <c r="P16" s="86"/>
      <c r="R16" s="179">
        <v>16</v>
      </c>
      <c r="S16" s="179"/>
      <c r="T16" s="93">
        <v>74</v>
      </c>
      <c r="U16" s="93">
        <v>70</v>
      </c>
      <c r="V16" s="125">
        <f t="shared" si="4"/>
        <v>0.22857142857142856</v>
      </c>
    </row>
    <row r="17" spans="2:22" x14ac:dyDescent="0.25">
      <c r="B17" s="6">
        <v>42821</v>
      </c>
      <c r="C17" s="9">
        <v>0.4152777777777778</v>
      </c>
      <c r="D17" s="23">
        <f t="shared" si="0"/>
        <v>9.9666666666666668</v>
      </c>
      <c r="E17" s="15" t="s">
        <v>6</v>
      </c>
      <c r="F17" s="12" t="s">
        <v>7</v>
      </c>
      <c r="H17" s="20" t="s">
        <v>21</v>
      </c>
      <c r="J17" s="119">
        <v>0.5</v>
      </c>
      <c r="K17" s="119">
        <v>0.54166666666666696</v>
      </c>
      <c r="L17" s="127">
        <v>13</v>
      </c>
      <c r="M17" s="93">
        <f t="shared" si="1"/>
        <v>64</v>
      </c>
      <c r="N17" s="122">
        <f t="shared" si="3"/>
        <v>0.10992069361435013</v>
      </c>
      <c r="O17" s="121">
        <f t="shared" si="2"/>
        <v>86.837347955336597</v>
      </c>
      <c r="P17" s="86"/>
      <c r="R17" s="179">
        <v>17</v>
      </c>
      <c r="S17" s="179"/>
      <c r="T17" s="93">
        <v>72</v>
      </c>
      <c r="U17" s="93">
        <v>57</v>
      </c>
      <c r="V17" s="125">
        <f t="shared" si="4"/>
        <v>3.9473684210526314</v>
      </c>
    </row>
    <row r="18" spans="2:22" x14ac:dyDescent="0.25">
      <c r="B18" s="6">
        <v>42821</v>
      </c>
      <c r="C18" s="9">
        <v>0.42708333333333331</v>
      </c>
      <c r="D18" s="23">
        <f t="shared" si="0"/>
        <v>10.25</v>
      </c>
      <c r="E18" s="15" t="s">
        <v>6</v>
      </c>
      <c r="F18" s="12" t="s">
        <v>9</v>
      </c>
      <c r="H18" s="21">
        <f>SUM($C$3:$C$792)</f>
        <v>427.99101851851839</v>
      </c>
      <c r="J18" s="119">
        <v>0.54166666666666696</v>
      </c>
      <c r="K18" s="119">
        <v>0.58333333333333404</v>
      </c>
      <c r="L18" s="127">
        <v>14</v>
      </c>
      <c r="M18" s="93">
        <f t="shared" si="1"/>
        <v>46</v>
      </c>
      <c r="N18" s="122">
        <f t="shared" si="3"/>
        <v>0.10993979267676973</v>
      </c>
      <c r="O18" s="121">
        <f t="shared" si="2"/>
        <v>86.852436214648094</v>
      </c>
      <c r="P18" s="86"/>
      <c r="R18" s="179">
        <v>18</v>
      </c>
      <c r="S18" s="179"/>
      <c r="T18" s="93">
        <v>29</v>
      </c>
      <c r="U18" s="93">
        <v>43</v>
      </c>
      <c r="V18" s="125">
        <f t="shared" si="4"/>
        <v>4.558139534883721</v>
      </c>
    </row>
    <row r="19" spans="2:22" ht="15.75" thickBot="1" x14ac:dyDescent="0.3">
      <c r="B19" s="6">
        <v>42821</v>
      </c>
      <c r="C19" s="9">
        <v>0.42708333333333331</v>
      </c>
      <c r="D19" s="23">
        <f t="shared" si="0"/>
        <v>10.25</v>
      </c>
      <c r="E19" s="15" t="s">
        <v>4</v>
      </c>
      <c r="F19" s="12" t="s">
        <v>7</v>
      </c>
      <c r="H19" s="83">
        <f>SUM($C$3:$C$792)*24</f>
        <v>10271.784444444442</v>
      </c>
      <c r="J19" s="119">
        <v>0.58333333333333304</v>
      </c>
      <c r="K19" s="119">
        <v>0.625</v>
      </c>
      <c r="L19" s="127">
        <v>15</v>
      </c>
      <c r="M19" s="93">
        <f t="shared" si="1"/>
        <v>56</v>
      </c>
      <c r="N19" s="122">
        <f t="shared" si="3"/>
        <v>0.10210468826787436</v>
      </c>
      <c r="O19" s="121">
        <f t="shared" si="2"/>
        <v>80.662703731620738</v>
      </c>
      <c r="P19" s="86"/>
      <c r="R19" s="179">
        <v>19</v>
      </c>
      <c r="S19" s="179"/>
      <c r="T19" s="93">
        <v>33</v>
      </c>
      <c r="U19" s="93">
        <v>31</v>
      </c>
      <c r="V19" s="125">
        <f t="shared" si="4"/>
        <v>0.12903225806451613</v>
      </c>
    </row>
    <row r="20" spans="2:22" x14ac:dyDescent="0.25">
      <c r="B20" s="6">
        <v>42821</v>
      </c>
      <c r="C20" s="9">
        <v>0.43541666666666662</v>
      </c>
      <c r="D20" s="23">
        <f t="shared" si="0"/>
        <v>10.45</v>
      </c>
      <c r="E20" s="15" t="s">
        <v>6</v>
      </c>
      <c r="F20" s="12" t="s">
        <v>8</v>
      </c>
      <c r="J20" s="119">
        <v>0.625</v>
      </c>
      <c r="K20" s="119">
        <v>0.66666666666666696</v>
      </c>
      <c r="L20" s="127">
        <v>16</v>
      </c>
      <c r="M20" s="93">
        <f t="shared" si="1"/>
        <v>74</v>
      </c>
      <c r="N20" s="122">
        <f t="shared" si="3"/>
        <v>8.8506105371713148E-2</v>
      </c>
      <c r="O20" s="121">
        <f t="shared" si="2"/>
        <v>69.919823243653383</v>
      </c>
      <c r="P20" s="86"/>
      <c r="R20" s="179">
        <v>20</v>
      </c>
      <c r="S20" s="179"/>
      <c r="T20" s="93">
        <v>27</v>
      </c>
      <c r="U20" s="93">
        <v>21</v>
      </c>
      <c r="V20" s="125">
        <f t="shared" si="4"/>
        <v>1.7142857142857142</v>
      </c>
    </row>
    <row r="21" spans="2:22" ht="15.75" thickBot="1" x14ac:dyDescent="0.3">
      <c r="B21" s="6">
        <v>42821</v>
      </c>
      <c r="C21" s="9">
        <v>0.43611111111111112</v>
      </c>
      <c r="D21" s="23">
        <f t="shared" si="0"/>
        <v>10.466666666666667</v>
      </c>
      <c r="E21" s="15" t="s">
        <v>6</v>
      </c>
      <c r="F21" s="12" t="s">
        <v>8</v>
      </c>
      <c r="J21" s="119">
        <v>0.66666666666666696</v>
      </c>
      <c r="K21" s="119">
        <v>0.70833333333333404</v>
      </c>
      <c r="L21" s="127">
        <v>17</v>
      </c>
      <c r="M21" s="93">
        <f t="shared" si="1"/>
        <v>72</v>
      </c>
      <c r="N21" s="122">
        <f t="shared" si="3"/>
        <v>7.1923705411038263E-2</v>
      </c>
      <c r="O21" s="121">
        <f t="shared" si="2"/>
        <v>56.819727274720229</v>
      </c>
      <c r="P21" s="86"/>
      <c r="R21" s="179">
        <v>21</v>
      </c>
      <c r="S21" s="179"/>
      <c r="T21" s="93">
        <v>19</v>
      </c>
      <c r="U21" s="93">
        <v>14</v>
      </c>
      <c r="V21" s="125">
        <f t="shared" si="4"/>
        <v>1.7857142857142858</v>
      </c>
    </row>
    <row r="22" spans="2:22" x14ac:dyDescent="0.25">
      <c r="B22" s="6">
        <v>42821</v>
      </c>
      <c r="C22" s="9">
        <v>0.44444444444444442</v>
      </c>
      <c r="D22" s="23">
        <f t="shared" si="0"/>
        <v>10.666666666666666</v>
      </c>
      <c r="E22" s="15" t="s">
        <v>6</v>
      </c>
      <c r="F22" s="12" t="s">
        <v>10</v>
      </c>
      <c r="H22" s="20" t="s">
        <v>48</v>
      </c>
      <c r="J22" s="119">
        <v>0.70833333333333304</v>
      </c>
      <c r="K22" s="119">
        <v>0.75</v>
      </c>
      <c r="L22" s="127">
        <v>18</v>
      </c>
      <c r="M22" s="93">
        <f t="shared" si="1"/>
        <v>29</v>
      </c>
      <c r="N22" s="122">
        <f t="shared" si="3"/>
        <v>5.501003711302363E-2</v>
      </c>
      <c r="O22" s="121">
        <f t="shared" si="2"/>
        <v>43.457929319288667</v>
      </c>
      <c r="P22" s="86"/>
      <c r="R22" s="179">
        <v>22</v>
      </c>
      <c r="S22" s="179"/>
      <c r="T22" s="93">
        <v>4</v>
      </c>
      <c r="U22" s="93">
        <v>9</v>
      </c>
      <c r="V22" s="125">
        <f t="shared" si="4"/>
        <v>2.7777777777777777</v>
      </c>
    </row>
    <row r="23" spans="2:22" x14ac:dyDescent="0.25">
      <c r="B23" s="6">
        <v>42821</v>
      </c>
      <c r="C23" s="9">
        <v>0.45347222222222222</v>
      </c>
      <c r="D23" s="23">
        <f t="shared" si="0"/>
        <v>10.883333333333333</v>
      </c>
      <c r="E23" s="15" t="s">
        <v>6</v>
      </c>
      <c r="F23" s="12" t="s">
        <v>10</v>
      </c>
      <c r="H23" s="22">
        <f>SQRT(muestrap)</f>
        <v>28.106938645110393</v>
      </c>
      <c r="J23" s="119">
        <v>0.75</v>
      </c>
      <c r="K23" s="119">
        <v>0.79166666666666696</v>
      </c>
      <c r="L23" s="127">
        <v>19</v>
      </c>
      <c r="M23" s="93">
        <f t="shared" si="1"/>
        <v>33</v>
      </c>
      <c r="N23" s="122">
        <f t="shared" si="3"/>
        <v>3.9736374367501229E-2</v>
      </c>
      <c r="O23" s="121">
        <f t="shared" si="2"/>
        <v>31.391735750325971</v>
      </c>
      <c r="P23" s="86"/>
      <c r="R23" s="123">
        <v>23</v>
      </c>
      <c r="S23" s="123">
        <v>24</v>
      </c>
      <c r="T23" s="93">
        <v>8</v>
      </c>
      <c r="U23" s="93">
        <v>8</v>
      </c>
      <c r="V23" s="125">
        <f t="shared" si="4"/>
        <v>0</v>
      </c>
    </row>
    <row r="24" spans="2:22" ht="15.75" thickBot="1" x14ac:dyDescent="0.3">
      <c r="B24" s="6">
        <v>42821</v>
      </c>
      <c r="C24" s="9">
        <v>0.45347222222222222</v>
      </c>
      <c r="D24" s="23">
        <f t="shared" si="0"/>
        <v>10.883333333333333</v>
      </c>
      <c r="E24" s="15" t="s">
        <v>6</v>
      </c>
      <c r="F24" s="12" t="s">
        <v>10</v>
      </c>
      <c r="H24" s="83">
        <v>29</v>
      </c>
      <c r="J24" s="119">
        <v>0.79166666666666696</v>
      </c>
      <c r="K24" s="119">
        <v>0.83333333333333404</v>
      </c>
      <c r="L24" s="127">
        <v>20</v>
      </c>
      <c r="M24" s="93">
        <f t="shared" si="1"/>
        <v>27</v>
      </c>
      <c r="N24" s="122">
        <f t="shared" si="3"/>
        <v>2.7192769627363087E-2</v>
      </c>
      <c r="O24" s="121">
        <f t="shared" si="2"/>
        <v>21.482288005616837</v>
      </c>
      <c r="P24" s="86"/>
      <c r="V24" s="38">
        <f>SUM(V5:V23)</f>
        <v>165.22622426180391</v>
      </c>
    </row>
    <row r="25" spans="2:22" x14ac:dyDescent="0.25">
      <c r="B25" s="6">
        <v>42821</v>
      </c>
      <c r="C25" s="9">
        <v>0.46180555555555558</v>
      </c>
      <c r="D25" s="23">
        <f t="shared" si="0"/>
        <v>11.083333333333334</v>
      </c>
      <c r="E25" s="15" t="s">
        <v>6</v>
      </c>
      <c r="F25" s="12" t="s">
        <v>7</v>
      </c>
      <c r="J25" s="119">
        <v>0.83333333333333304</v>
      </c>
      <c r="K25" s="119">
        <v>0.875</v>
      </c>
      <c r="L25" s="127">
        <v>21</v>
      </c>
      <c r="M25" s="93">
        <f t="shared" si="1"/>
        <v>19</v>
      </c>
      <c r="N25" s="122">
        <f t="shared" si="3"/>
        <v>1.7678371396184143E-2</v>
      </c>
      <c r="O25" s="121">
        <f t="shared" si="2"/>
        <v>13.965913402985473</v>
      </c>
      <c r="P25" s="86"/>
    </row>
    <row r="26" spans="2:22" ht="15.75" thickBot="1" x14ac:dyDescent="0.3">
      <c r="B26" s="6">
        <v>42821</v>
      </c>
      <c r="C26" s="9">
        <v>0.46319444444444446</v>
      </c>
      <c r="D26" s="23">
        <f t="shared" si="0"/>
        <v>11.116666666666667</v>
      </c>
      <c r="E26" s="15" t="s">
        <v>6</v>
      </c>
      <c r="F26" s="12" t="s">
        <v>7</v>
      </c>
      <c r="J26" s="119">
        <v>0.875</v>
      </c>
      <c r="K26" s="119">
        <v>0.91666666666666696</v>
      </c>
      <c r="L26" s="127">
        <v>22</v>
      </c>
      <c r="M26" s="93">
        <f t="shared" si="1"/>
        <v>4</v>
      </c>
      <c r="N26" s="122">
        <f t="shared" si="3"/>
        <v>1.0945655232696553E-2</v>
      </c>
      <c r="O26" s="121">
        <f t="shared" si="2"/>
        <v>8.647067633830277</v>
      </c>
      <c r="P26" s="86"/>
    </row>
    <row r="27" spans="2:22" x14ac:dyDescent="0.25">
      <c r="B27" s="6">
        <v>42821</v>
      </c>
      <c r="C27" s="9">
        <v>0.46388888888888885</v>
      </c>
      <c r="D27" s="23">
        <f t="shared" si="0"/>
        <v>11.133333333333333</v>
      </c>
      <c r="E27" s="15" t="s">
        <v>6</v>
      </c>
      <c r="F27" s="12" t="s">
        <v>9</v>
      </c>
      <c r="J27" s="119">
        <v>0.91666666666666696</v>
      </c>
      <c r="K27" s="119">
        <v>0.95833333333333404</v>
      </c>
      <c r="L27" s="127">
        <v>23</v>
      </c>
      <c r="M27" s="93">
        <f t="shared" si="1"/>
        <v>2</v>
      </c>
      <c r="N27" s="122">
        <f t="shared" si="3"/>
        <v>6.4690109984732094E-3</v>
      </c>
      <c r="O27" s="121">
        <f t="shared" si="2"/>
        <v>5.1105186887938352</v>
      </c>
      <c r="P27" s="86"/>
      <c r="T27" s="28" t="s">
        <v>31</v>
      </c>
      <c r="U27" s="29" t="s">
        <v>32</v>
      </c>
    </row>
    <row r="28" spans="2:22" x14ac:dyDescent="0.25">
      <c r="B28" s="6">
        <v>42821</v>
      </c>
      <c r="C28" s="9">
        <v>0.4680555555555555</v>
      </c>
      <c r="D28" s="23">
        <f t="shared" si="0"/>
        <v>11.233333333333333</v>
      </c>
      <c r="E28" s="15" t="s">
        <v>6</v>
      </c>
      <c r="F28" s="12" t="s">
        <v>10</v>
      </c>
      <c r="J28" s="119">
        <v>0.95833333333333304</v>
      </c>
      <c r="K28" s="119">
        <v>1</v>
      </c>
      <c r="L28" s="127">
        <v>24</v>
      </c>
      <c r="M28" s="93">
        <f t="shared" si="1"/>
        <v>2</v>
      </c>
      <c r="N28" s="96">
        <f>(1-SUM(N6:N27))/2</f>
        <v>3.8196535401583409E-3</v>
      </c>
      <c r="O28" s="121">
        <f t="shared" si="2"/>
        <v>3.0175262967250891</v>
      </c>
      <c r="P28" s="86"/>
      <c r="T28" s="30">
        <v>0.05</v>
      </c>
      <c r="U28" s="31">
        <f>T-1-1</f>
        <v>27</v>
      </c>
    </row>
    <row r="29" spans="2:22" x14ac:dyDescent="0.25">
      <c r="B29" s="6">
        <v>42821</v>
      </c>
      <c r="C29" s="9">
        <v>0.46875</v>
      </c>
      <c r="D29" s="23">
        <f t="shared" si="0"/>
        <v>11.25</v>
      </c>
      <c r="E29" s="15" t="s">
        <v>6</v>
      </c>
      <c r="F29" s="12" t="s">
        <v>10</v>
      </c>
      <c r="J29" s="62"/>
      <c r="K29" s="60"/>
      <c r="L29" s="61"/>
      <c r="M29" s="40">
        <f>SUM(M5:M28)</f>
        <v>790</v>
      </c>
      <c r="N29" s="61">
        <f>SUM(N5:N28)</f>
        <v>0.99999999999999989</v>
      </c>
      <c r="O29" s="84">
        <f>SUM(O5:O28)</f>
        <v>790</v>
      </c>
      <c r="P29" s="87"/>
      <c r="T29" s="32"/>
      <c r="U29" s="33"/>
    </row>
    <row r="30" spans="2:22" x14ac:dyDescent="0.25">
      <c r="B30" s="6">
        <v>42821</v>
      </c>
      <c r="C30" s="9">
        <v>0.4694444444444445</v>
      </c>
      <c r="D30" s="23">
        <f t="shared" si="0"/>
        <v>11.266666666666667</v>
      </c>
      <c r="E30" s="15" t="s">
        <v>6</v>
      </c>
      <c r="F30" s="12" t="s">
        <v>7</v>
      </c>
      <c r="T30" s="34" t="s">
        <v>33</v>
      </c>
      <c r="U30" s="35">
        <v>40.113300000000002</v>
      </c>
    </row>
    <row r="31" spans="2:22" x14ac:dyDescent="0.25">
      <c r="B31" s="6">
        <v>42821</v>
      </c>
      <c r="C31" s="9">
        <v>0.47361111111111115</v>
      </c>
      <c r="D31" s="23">
        <f t="shared" si="0"/>
        <v>11.366666666666667</v>
      </c>
      <c r="E31" s="15" t="s">
        <v>4</v>
      </c>
      <c r="F31" s="12" t="s">
        <v>5</v>
      </c>
      <c r="T31" s="32"/>
      <c r="U31" s="33"/>
    </row>
    <row r="32" spans="2:22" ht="15.75" thickBot="1" x14ac:dyDescent="0.3">
      <c r="B32" s="6">
        <v>42821</v>
      </c>
      <c r="C32" s="9">
        <v>0.48194444444444445</v>
      </c>
      <c r="D32" s="23">
        <f t="shared" si="0"/>
        <v>11.566666666666666</v>
      </c>
      <c r="E32" s="15" t="s">
        <v>6</v>
      </c>
      <c r="F32" s="12" t="s">
        <v>10</v>
      </c>
      <c r="T32" s="36" t="s">
        <v>34</v>
      </c>
      <c r="U32" s="37" t="str">
        <f>IF(V24&lt;U30,"SI","NO")</f>
        <v>NO</v>
      </c>
    </row>
    <row r="33" spans="2:6" x14ac:dyDescent="0.25">
      <c r="B33" s="6">
        <v>42821</v>
      </c>
      <c r="C33" s="9">
        <v>0.48472222222222222</v>
      </c>
      <c r="D33" s="23">
        <f t="shared" si="0"/>
        <v>11.633333333333333</v>
      </c>
      <c r="E33" s="15" t="s">
        <v>4</v>
      </c>
      <c r="F33" s="12" t="s">
        <v>10</v>
      </c>
    </row>
    <row r="34" spans="2:6" x14ac:dyDescent="0.25">
      <c r="B34" s="6">
        <v>42821</v>
      </c>
      <c r="C34" s="9">
        <v>0.48472222222222222</v>
      </c>
      <c r="D34" s="23">
        <f t="shared" si="0"/>
        <v>11.633333333333333</v>
      </c>
      <c r="E34" s="15" t="s">
        <v>6</v>
      </c>
      <c r="F34" s="12" t="s">
        <v>7</v>
      </c>
    </row>
    <row r="35" spans="2:6" x14ac:dyDescent="0.25">
      <c r="B35" s="6">
        <v>42821</v>
      </c>
      <c r="C35" s="9">
        <v>0.48472222222222222</v>
      </c>
      <c r="D35" s="23">
        <f t="shared" si="0"/>
        <v>11.633333333333333</v>
      </c>
      <c r="E35" s="15" t="s">
        <v>6</v>
      </c>
      <c r="F35" s="12" t="s">
        <v>7</v>
      </c>
    </row>
    <row r="36" spans="2:6" x14ac:dyDescent="0.25">
      <c r="B36" s="6">
        <v>42821</v>
      </c>
      <c r="C36" s="9">
        <v>0.50486111111111109</v>
      </c>
      <c r="D36" s="23">
        <f t="shared" si="0"/>
        <v>12.116666666666667</v>
      </c>
      <c r="E36" s="15" t="s">
        <v>6</v>
      </c>
      <c r="F36" s="12" t="s">
        <v>10</v>
      </c>
    </row>
    <row r="37" spans="2:6" x14ac:dyDescent="0.25">
      <c r="B37" s="6">
        <v>42821</v>
      </c>
      <c r="C37" s="9">
        <v>0.51666666666666672</v>
      </c>
      <c r="D37" s="23">
        <f t="shared" si="0"/>
        <v>12.400000000000002</v>
      </c>
      <c r="E37" s="15" t="s">
        <v>6</v>
      </c>
      <c r="F37" s="12" t="s">
        <v>7</v>
      </c>
    </row>
    <row r="38" spans="2:6" x14ac:dyDescent="0.25">
      <c r="B38" s="6">
        <v>42821</v>
      </c>
      <c r="C38" s="9">
        <v>0.51666666666666672</v>
      </c>
      <c r="D38" s="23">
        <f t="shared" si="0"/>
        <v>12.400000000000002</v>
      </c>
      <c r="E38" s="15" t="s">
        <v>6</v>
      </c>
      <c r="F38" s="12" t="s">
        <v>7</v>
      </c>
    </row>
    <row r="39" spans="2:6" x14ac:dyDescent="0.25">
      <c r="B39" s="6">
        <v>42821</v>
      </c>
      <c r="C39" s="9">
        <v>0.52013888888888882</v>
      </c>
      <c r="D39" s="23">
        <f t="shared" si="0"/>
        <v>12.483333333333331</v>
      </c>
      <c r="E39" s="15" t="s">
        <v>12</v>
      </c>
      <c r="F39" s="12" t="s">
        <v>9</v>
      </c>
    </row>
    <row r="40" spans="2:6" x14ac:dyDescent="0.25">
      <c r="B40" s="6">
        <v>42821</v>
      </c>
      <c r="C40" s="9">
        <v>0.52083333333333337</v>
      </c>
      <c r="D40" s="23">
        <f t="shared" si="0"/>
        <v>12.5</v>
      </c>
      <c r="E40" s="15" t="s">
        <v>6</v>
      </c>
      <c r="F40" s="12" t="s">
        <v>9</v>
      </c>
    </row>
    <row r="41" spans="2:6" x14ac:dyDescent="0.25">
      <c r="B41" s="6">
        <v>42821</v>
      </c>
      <c r="C41" s="9">
        <v>0.52847222222222223</v>
      </c>
      <c r="D41" s="23">
        <f t="shared" si="0"/>
        <v>12.683333333333334</v>
      </c>
      <c r="E41" s="15" t="s">
        <v>4</v>
      </c>
      <c r="F41" s="12" t="s">
        <v>7</v>
      </c>
    </row>
    <row r="42" spans="2:6" x14ac:dyDescent="0.25">
      <c r="B42" s="6">
        <v>42821</v>
      </c>
      <c r="C42" s="9">
        <v>0.52916666666666667</v>
      </c>
      <c r="D42" s="23">
        <f t="shared" si="0"/>
        <v>12.7</v>
      </c>
      <c r="E42" s="15" t="s">
        <v>6</v>
      </c>
      <c r="F42" s="12" t="s">
        <v>9</v>
      </c>
    </row>
    <row r="43" spans="2:6" x14ac:dyDescent="0.25">
      <c r="B43" s="6">
        <v>42821</v>
      </c>
      <c r="C43" s="9">
        <v>0.53194444444444444</v>
      </c>
      <c r="D43" s="23">
        <f t="shared" si="0"/>
        <v>12.766666666666666</v>
      </c>
      <c r="E43" s="15" t="s">
        <v>6</v>
      </c>
      <c r="F43" s="12" t="s">
        <v>9</v>
      </c>
    </row>
    <row r="44" spans="2:6" x14ac:dyDescent="0.25">
      <c r="B44" s="6">
        <v>42821</v>
      </c>
      <c r="C44" s="9">
        <v>0.53402777777777777</v>
      </c>
      <c r="D44" s="23">
        <f t="shared" si="0"/>
        <v>12.816666666666666</v>
      </c>
      <c r="E44" s="15" t="s">
        <v>6</v>
      </c>
      <c r="F44" s="12" t="s">
        <v>9</v>
      </c>
    </row>
    <row r="45" spans="2:6" x14ac:dyDescent="0.25">
      <c r="B45" s="6">
        <v>42821</v>
      </c>
      <c r="C45" s="9">
        <v>0.53680555555555554</v>
      </c>
      <c r="D45" s="23">
        <f t="shared" si="0"/>
        <v>12.883333333333333</v>
      </c>
      <c r="E45" s="15" t="s">
        <v>6</v>
      </c>
      <c r="F45" s="12" t="s">
        <v>10</v>
      </c>
    </row>
    <row r="46" spans="2:6" x14ac:dyDescent="0.25">
      <c r="B46" s="6">
        <v>42821</v>
      </c>
      <c r="C46" s="9">
        <v>0.53888888888888886</v>
      </c>
      <c r="D46" s="23">
        <f t="shared" si="0"/>
        <v>12.933333333333334</v>
      </c>
      <c r="E46" s="15" t="s">
        <v>4</v>
      </c>
      <c r="F46" s="12" t="s">
        <v>5</v>
      </c>
    </row>
    <row r="47" spans="2:6" x14ac:dyDescent="0.25">
      <c r="B47" s="6">
        <v>42821</v>
      </c>
      <c r="C47" s="9">
        <v>0.54236111111111118</v>
      </c>
      <c r="D47" s="23">
        <f t="shared" si="0"/>
        <v>13.016666666666669</v>
      </c>
      <c r="E47" s="15" t="s">
        <v>6</v>
      </c>
      <c r="F47" s="12" t="s">
        <v>10</v>
      </c>
    </row>
    <row r="48" spans="2:6" x14ac:dyDescent="0.25">
      <c r="B48" s="6">
        <v>42821</v>
      </c>
      <c r="C48" s="9">
        <v>0.54999999999999993</v>
      </c>
      <c r="D48" s="23">
        <f t="shared" si="0"/>
        <v>13.2</v>
      </c>
      <c r="E48" s="15" t="s">
        <v>6</v>
      </c>
      <c r="F48" s="12" t="s">
        <v>7</v>
      </c>
    </row>
    <row r="49" spans="2:6" x14ac:dyDescent="0.25">
      <c r="B49" s="6">
        <v>42821</v>
      </c>
      <c r="C49" s="9">
        <v>0.55555555555555558</v>
      </c>
      <c r="D49" s="23">
        <f t="shared" si="0"/>
        <v>13.333333333333334</v>
      </c>
      <c r="E49" s="15" t="s">
        <v>6</v>
      </c>
      <c r="F49" s="12" t="s">
        <v>9</v>
      </c>
    </row>
    <row r="50" spans="2:6" x14ac:dyDescent="0.25">
      <c r="B50" s="6">
        <v>42821</v>
      </c>
      <c r="C50" s="9">
        <v>0.56805555555555554</v>
      </c>
      <c r="D50" s="23">
        <f t="shared" si="0"/>
        <v>13.633333333333333</v>
      </c>
      <c r="E50" s="15" t="s">
        <v>6</v>
      </c>
      <c r="F50" s="12" t="s">
        <v>9</v>
      </c>
    </row>
    <row r="51" spans="2:6" x14ac:dyDescent="0.25">
      <c r="B51" s="6">
        <v>42821</v>
      </c>
      <c r="C51" s="9">
        <v>0.57291666666666663</v>
      </c>
      <c r="D51" s="23">
        <f t="shared" si="0"/>
        <v>13.75</v>
      </c>
      <c r="E51" s="15" t="s">
        <v>6</v>
      </c>
      <c r="F51" s="12" t="s">
        <v>7</v>
      </c>
    </row>
    <row r="52" spans="2:6" x14ac:dyDescent="0.25">
      <c r="B52" s="6">
        <v>42821</v>
      </c>
      <c r="C52" s="9">
        <v>0.57847222222222217</v>
      </c>
      <c r="D52" s="23">
        <f t="shared" si="0"/>
        <v>13.883333333333333</v>
      </c>
      <c r="E52" s="15" t="s">
        <v>6</v>
      </c>
      <c r="F52" s="12" t="s">
        <v>7</v>
      </c>
    </row>
    <row r="53" spans="2:6" x14ac:dyDescent="0.25">
      <c r="B53" s="6">
        <v>42821</v>
      </c>
      <c r="C53" s="9">
        <v>0.58611111111111114</v>
      </c>
      <c r="D53" s="23">
        <f t="shared" si="0"/>
        <v>14.066666666666666</v>
      </c>
      <c r="E53" s="15" t="s">
        <v>4</v>
      </c>
      <c r="F53" s="12" t="s">
        <v>8</v>
      </c>
    </row>
    <row r="54" spans="2:6" x14ac:dyDescent="0.25">
      <c r="B54" s="6">
        <v>42821</v>
      </c>
      <c r="C54" s="9">
        <v>0.58611111111111114</v>
      </c>
      <c r="D54" s="23">
        <f t="shared" si="0"/>
        <v>14.066666666666666</v>
      </c>
      <c r="E54" s="15" t="s">
        <v>4</v>
      </c>
      <c r="F54" s="12" t="s">
        <v>5</v>
      </c>
    </row>
    <row r="55" spans="2:6" x14ac:dyDescent="0.25">
      <c r="B55" s="6">
        <v>42821</v>
      </c>
      <c r="C55" s="9">
        <v>0.59791666666666665</v>
      </c>
      <c r="D55" s="23">
        <f t="shared" si="0"/>
        <v>14.35</v>
      </c>
      <c r="E55" s="15" t="s">
        <v>6</v>
      </c>
      <c r="F55" s="12" t="s">
        <v>7</v>
      </c>
    </row>
    <row r="56" spans="2:6" x14ac:dyDescent="0.25">
      <c r="B56" s="6">
        <v>42821</v>
      </c>
      <c r="C56" s="9">
        <v>0.61527777777777781</v>
      </c>
      <c r="D56" s="23">
        <f t="shared" si="0"/>
        <v>14.766666666666667</v>
      </c>
      <c r="E56" s="15" t="s">
        <v>6</v>
      </c>
      <c r="F56" s="12" t="s">
        <v>9</v>
      </c>
    </row>
    <row r="57" spans="2:6" x14ac:dyDescent="0.25">
      <c r="B57" s="6">
        <v>42821</v>
      </c>
      <c r="C57" s="9">
        <v>0.61875000000000002</v>
      </c>
      <c r="D57" s="23">
        <f t="shared" si="0"/>
        <v>14.850000000000001</v>
      </c>
      <c r="E57" s="15" t="s">
        <v>6</v>
      </c>
      <c r="F57" s="12" t="s">
        <v>8</v>
      </c>
    </row>
    <row r="58" spans="2:6" x14ac:dyDescent="0.25">
      <c r="B58" s="6">
        <v>42821</v>
      </c>
      <c r="C58" s="9">
        <v>0.62430555555555556</v>
      </c>
      <c r="D58" s="23">
        <f t="shared" si="0"/>
        <v>14.983333333333334</v>
      </c>
      <c r="E58" s="15" t="s">
        <v>6</v>
      </c>
      <c r="F58" s="12" t="s">
        <v>9</v>
      </c>
    </row>
    <row r="59" spans="2:6" x14ac:dyDescent="0.25">
      <c r="B59" s="6">
        <v>42821</v>
      </c>
      <c r="C59" s="9">
        <v>0.62777777777777777</v>
      </c>
      <c r="D59" s="23">
        <f t="shared" si="0"/>
        <v>15.066666666666666</v>
      </c>
      <c r="E59" s="15" t="s">
        <v>4</v>
      </c>
      <c r="F59" s="12" t="s">
        <v>5</v>
      </c>
    </row>
    <row r="60" spans="2:6" x14ac:dyDescent="0.25">
      <c r="B60" s="6">
        <v>42821</v>
      </c>
      <c r="C60" s="9">
        <v>0.62847222222222221</v>
      </c>
      <c r="D60" s="23">
        <f t="shared" si="0"/>
        <v>15.083333333333332</v>
      </c>
      <c r="E60" s="15" t="s">
        <v>6</v>
      </c>
      <c r="F60" s="12" t="s">
        <v>8</v>
      </c>
    </row>
    <row r="61" spans="2:6" x14ac:dyDescent="0.25">
      <c r="B61" s="6">
        <v>42821</v>
      </c>
      <c r="C61" s="9">
        <v>0.63055555555555554</v>
      </c>
      <c r="D61" s="23">
        <f t="shared" si="0"/>
        <v>15.133333333333333</v>
      </c>
      <c r="E61" s="15" t="s">
        <v>4</v>
      </c>
      <c r="F61" s="12" t="s">
        <v>7</v>
      </c>
    </row>
    <row r="62" spans="2:6" x14ac:dyDescent="0.25">
      <c r="B62" s="6">
        <v>42821</v>
      </c>
      <c r="C62" s="9">
        <v>0.63263888888888886</v>
      </c>
      <c r="D62" s="23">
        <f t="shared" si="0"/>
        <v>15.183333333333334</v>
      </c>
      <c r="E62" s="15" t="s">
        <v>4</v>
      </c>
      <c r="F62" s="12" t="s">
        <v>10</v>
      </c>
    </row>
    <row r="63" spans="2:6" x14ac:dyDescent="0.25">
      <c r="B63" s="6">
        <v>42821</v>
      </c>
      <c r="C63" s="9">
        <v>0.6333333333333333</v>
      </c>
      <c r="D63" s="23">
        <f t="shared" si="0"/>
        <v>15.2</v>
      </c>
      <c r="E63" s="15" t="s">
        <v>6</v>
      </c>
      <c r="F63" s="12" t="s">
        <v>10</v>
      </c>
    </row>
    <row r="64" spans="2:6" x14ac:dyDescent="0.25">
      <c r="B64" s="6">
        <v>42821</v>
      </c>
      <c r="C64" s="9">
        <v>0.63541666666666663</v>
      </c>
      <c r="D64" s="23">
        <f t="shared" si="0"/>
        <v>15.25</v>
      </c>
      <c r="E64" s="15" t="s">
        <v>6</v>
      </c>
      <c r="F64" s="12" t="s">
        <v>8</v>
      </c>
    </row>
    <row r="65" spans="2:6" x14ac:dyDescent="0.25">
      <c r="B65" s="6">
        <v>42821</v>
      </c>
      <c r="C65" s="9">
        <v>0.63611111111111118</v>
      </c>
      <c r="D65" s="23">
        <f t="shared" si="0"/>
        <v>15.266666666666669</v>
      </c>
      <c r="E65" s="15" t="s">
        <v>4</v>
      </c>
      <c r="F65" s="12" t="s">
        <v>8</v>
      </c>
    </row>
    <row r="66" spans="2:6" x14ac:dyDescent="0.25">
      <c r="B66" s="6">
        <v>42821</v>
      </c>
      <c r="C66" s="9">
        <v>0.65208333333333335</v>
      </c>
      <c r="D66" s="23">
        <f t="shared" si="0"/>
        <v>15.65</v>
      </c>
      <c r="E66" s="15" t="s">
        <v>4</v>
      </c>
      <c r="F66" s="12" t="s">
        <v>8</v>
      </c>
    </row>
    <row r="67" spans="2:6" x14ac:dyDescent="0.25">
      <c r="B67" s="6">
        <v>42821</v>
      </c>
      <c r="C67" s="9">
        <v>0.65555555555555556</v>
      </c>
      <c r="D67" s="23">
        <f t="shared" si="0"/>
        <v>15.733333333333334</v>
      </c>
      <c r="E67" s="15" t="s">
        <v>12</v>
      </c>
      <c r="F67" s="12" t="s">
        <v>9</v>
      </c>
    </row>
    <row r="68" spans="2:6" x14ac:dyDescent="0.25">
      <c r="B68" s="6">
        <v>42821</v>
      </c>
      <c r="C68" s="9">
        <v>0.65763888888888888</v>
      </c>
      <c r="D68" s="23">
        <f t="shared" ref="D68:D131" si="5">C68*24</f>
        <v>15.783333333333333</v>
      </c>
      <c r="E68" s="15" t="s">
        <v>6</v>
      </c>
      <c r="F68" s="12" t="s">
        <v>9</v>
      </c>
    </row>
    <row r="69" spans="2:6" x14ac:dyDescent="0.25">
      <c r="B69" s="6">
        <v>42821</v>
      </c>
      <c r="C69" s="9">
        <v>0.67152777777777783</v>
      </c>
      <c r="D69" s="23">
        <f t="shared" si="5"/>
        <v>16.116666666666667</v>
      </c>
      <c r="E69" s="15" t="s">
        <v>6</v>
      </c>
      <c r="F69" s="12" t="s">
        <v>8</v>
      </c>
    </row>
    <row r="70" spans="2:6" x14ac:dyDescent="0.25">
      <c r="B70" s="6">
        <v>42821</v>
      </c>
      <c r="C70" s="9">
        <v>0.70486111111111116</v>
      </c>
      <c r="D70" s="23">
        <f t="shared" si="5"/>
        <v>16.916666666666668</v>
      </c>
      <c r="E70" s="15" t="s">
        <v>6</v>
      </c>
      <c r="F70" s="12" t="s">
        <v>8</v>
      </c>
    </row>
    <row r="71" spans="2:6" x14ac:dyDescent="0.25">
      <c r="B71" s="6">
        <v>42821</v>
      </c>
      <c r="C71" s="9">
        <v>0.7090277777777777</v>
      </c>
      <c r="D71" s="23">
        <f t="shared" si="5"/>
        <v>17.016666666666666</v>
      </c>
      <c r="E71" s="15" t="s">
        <v>12</v>
      </c>
      <c r="F71" s="12" t="s">
        <v>5</v>
      </c>
    </row>
    <row r="72" spans="2:6" x14ac:dyDescent="0.25">
      <c r="B72" s="6">
        <v>42821</v>
      </c>
      <c r="C72" s="9">
        <v>0.7104166666666667</v>
      </c>
      <c r="D72" s="23">
        <f t="shared" si="5"/>
        <v>17.05</v>
      </c>
      <c r="E72" s="15" t="s">
        <v>6</v>
      </c>
      <c r="F72" s="12" t="s">
        <v>10</v>
      </c>
    </row>
    <row r="73" spans="2:6" x14ac:dyDescent="0.25">
      <c r="B73" s="6">
        <v>42821</v>
      </c>
      <c r="C73" s="9">
        <v>0.71180555555555547</v>
      </c>
      <c r="D73" s="23">
        <f t="shared" si="5"/>
        <v>17.083333333333332</v>
      </c>
      <c r="E73" s="15" t="s">
        <v>4</v>
      </c>
      <c r="F73" s="12" t="s">
        <v>10</v>
      </c>
    </row>
    <row r="74" spans="2:6" x14ac:dyDescent="0.25">
      <c r="B74" s="6">
        <v>42821</v>
      </c>
      <c r="C74" s="9">
        <v>0.72916666666666663</v>
      </c>
      <c r="D74" s="23">
        <f t="shared" si="5"/>
        <v>17.5</v>
      </c>
      <c r="E74" s="15" t="s">
        <v>4</v>
      </c>
      <c r="F74" s="12" t="s">
        <v>5</v>
      </c>
    </row>
    <row r="75" spans="2:6" x14ac:dyDescent="0.25">
      <c r="B75" s="6">
        <v>42821</v>
      </c>
      <c r="C75" s="9">
        <v>0.73263888888888884</v>
      </c>
      <c r="D75" s="23">
        <f t="shared" si="5"/>
        <v>17.583333333333332</v>
      </c>
      <c r="E75" s="15" t="s">
        <v>4</v>
      </c>
      <c r="F75" s="12" t="s">
        <v>5</v>
      </c>
    </row>
    <row r="76" spans="2:6" x14ac:dyDescent="0.25">
      <c r="B76" s="6">
        <v>42821</v>
      </c>
      <c r="C76" s="9">
        <v>0.73541666666666661</v>
      </c>
      <c r="D76" s="23">
        <f t="shared" si="5"/>
        <v>17.649999999999999</v>
      </c>
      <c r="E76" s="15" t="s">
        <v>4</v>
      </c>
      <c r="F76" s="12" t="s">
        <v>5</v>
      </c>
    </row>
    <row r="77" spans="2:6" x14ac:dyDescent="0.25">
      <c r="B77" s="6">
        <v>42821</v>
      </c>
      <c r="C77" s="9">
        <v>0.7368055555555556</v>
      </c>
      <c r="D77" s="23">
        <f t="shared" si="5"/>
        <v>17.683333333333334</v>
      </c>
      <c r="E77" s="15" t="s">
        <v>6</v>
      </c>
      <c r="F77" s="12" t="s">
        <v>10</v>
      </c>
    </row>
    <row r="78" spans="2:6" x14ac:dyDescent="0.25">
      <c r="B78" s="6">
        <v>42821</v>
      </c>
      <c r="C78" s="9">
        <v>0.79722222222222217</v>
      </c>
      <c r="D78" s="23">
        <f t="shared" si="5"/>
        <v>19.133333333333333</v>
      </c>
      <c r="E78" s="15" t="s">
        <v>6</v>
      </c>
      <c r="F78" s="12" t="s">
        <v>9</v>
      </c>
    </row>
    <row r="79" spans="2:6" x14ac:dyDescent="0.25">
      <c r="B79" s="6">
        <v>42821</v>
      </c>
      <c r="C79" s="9">
        <v>0.79791666666666661</v>
      </c>
      <c r="D79" s="23">
        <f t="shared" si="5"/>
        <v>19.149999999999999</v>
      </c>
      <c r="E79" s="15" t="s">
        <v>6</v>
      </c>
      <c r="F79" s="12" t="s">
        <v>9</v>
      </c>
    </row>
    <row r="80" spans="2:6" x14ac:dyDescent="0.25">
      <c r="B80" s="6">
        <v>42821</v>
      </c>
      <c r="C80" s="9">
        <v>0.80347222222222225</v>
      </c>
      <c r="D80" s="23">
        <f t="shared" si="5"/>
        <v>19.283333333333335</v>
      </c>
      <c r="E80" s="15" t="s">
        <v>6</v>
      </c>
      <c r="F80" s="12" t="s">
        <v>9</v>
      </c>
    </row>
    <row r="81" spans="2:6" x14ac:dyDescent="0.25">
      <c r="B81" s="6">
        <v>42821</v>
      </c>
      <c r="C81" s="9">
        <v>0.8354166666666667</v>
      </c>
      <c r="D81" s="23">
        <f t="shared" si="5"/>
        <v>20.05</v>
      </c>
      <c r="E81" s="15" t="s">
        <v>6</v>
      </c>
      <c r="F81" s="12" t="s">
        <v>9</v>
      </c>
    </row>
    <row r="82" spans="2:6" x14ac:dyDescent="0.25">
      <c r="B82" s="6">
        <v>42821</v>
      </c>
      <c r="C82" s="9">
        <v>0.83888888888888891</v>
      </c>
      <c r="D82" s="23">
        <f t="shared" si="5"/>
        <v>20.133333333333333</v>
      </c>
      <c r="E82" s="15" t="s">
        <v>6</v>
      </c>
      <c r="F82" s="12" t="s">
        <v>9</v>
      </c>
    </row>
    <row r="83" spans="2:6" x14ac:dyDescent="0.25">
      <c r="B83" s="6">
        <v>42821</v>
      </c>
      <c r="C83" s="9">
        <v>0.84444444444444444</v>
      </c>
      <c r="D83" s="23">
        <f t="shared" si="5"/>
        <v>20.266666666666666</v>
      </c>
      <c r="E83" s="15" t="s">
        <v>4</v>
      </c>
      <c r="F83" s="12" t="s">
        <v>8</v>
      </c>
    </row>
    <row r="84" spans="2:6" x14ac:dyDescent="0.25">
      <c r="B84" s="6">
        <v>42821</v>
      </c>
      <c r="C84" s="9">
        <v>0.84722222222222221</v>
      </c>
      <c r="D84" s="23">
        <f t="shared" si="5"/>
        <v>20.333333333333332</v>
      </c>
      <c r="E84" s="15" t="s">
        <v>4</v>
      </c>
      <c r="F84" s="12" t="s">
        <v>8</v>
      </c>
    </row>
    <row r="85" spans="2:6" x14ac:dyDescent="0.25">
      <c r="B85" s="6">
        <v>42821</v>
      </c>
      <c r="C85" s="9">
        <v>0.8534722222222223</v>
      </c>
      <c r="D85" s="23">
        <f t="shared" si="5"/>
        <v>20.483333333333334</v>
      </c>
      <c r="E85" s="15" t="s">
        <v>6</v>
      </c>
      <c r="F85" s="12" t="s">
        <v>9</v>
      </c>
    </row>
    <row r="86" spans="2:6" x14ac:dyDescent="0.25">
      <c r="B86" s="6">
        <v>42821</v>
      </c>
      <c r="C86" s="9">
        <v>0.91388888888888886</v>
      </c>
      <c r="D86" s="23">
        <f t="shared" si="5"/>
        <v>21.933333333333334</v>
      </c>
      <c r="E86" s="15" t="s">
        <v>6</v>
      </c>
      <c r="F86" s="12" t="s">
        <v>9</v>
      </c>
    </row>
    <row r="87" spans="2:6" x14ac:dyDescent="0.25">
      <c r="B87" s="6">
        <v>42821</v>
      </c>
      <c r="C87" s="9">
        <v>0.92083333333333339</v>
      </c>
      <c r="D87" s="23">
        <f t="shared" si="5"/>
        <v>22.1</v>
      </c>
      <c r="E87" s="15" t="s">
        <v>4</v>
      </c>
      <c r="F87" s="12" t="s">
        <v>8</v>
      </c>
    </row>
    <row r="88" spans="2:6" x14ac:dyDescent="0.25">
      <c r="B88" s="6">
        <v>42822</v>
      </c>
      <c r="C88" s="9">
        <v>0.15486111111111112</v>
      </c>
      <c r="D88" s="23">
        <f t="shared" si="5"/>
        <v>3.7166666666666668</v>
      </c>
      <c r="E88" s="15" t="s">
        <v>4</v>
      </c>
      <c r="F88" s="12" t="s">
        <v>5</v>
      </c>
    </row>
    <row r="89" spans="2:6" x14ac:dyDescent="0.25">
      <c r="B89" s="6">
        <v>42822</v>
      </c>
      <c r="C89" s="9">
        <v>0.27986111111111112</v>
      </c>
      <c r="D89" s="23">
        <f t="shared" si="5"/>
        <v>6.7166666666666668</v>
      </c>
      <c r="E89" s="15" t="s">
        <v>4</v>
      </c>
      <c r="F89" s="12" t="s">
        <v>5</v>
      </c>
    </row>
    <row r="90" spans="2:6" x14ac:dyDescent="0.25">
      <c r="B90" s="6">
        <v>42822</v>
      </c>
      <c r="C90" s="9">
        <v>0.33958333333333335</v>
      </c>
      <c r="D90" s="23">
        <f t="shared" si="5"/>
        <v>8.15</v>
      </c>
      <c r="E90" s="15" t="s">
        <v>6</v>
      </c>
      <c r="F90" s="12" t="s">
        <v>10</v>
      </c>
    </row>
    <row r="91" spans="2:6" x14ac:dyDescent="0.25">
      <c r="B91" s="6">
        <v>42822</v>
      </c>
      <c r="C91" s="9">
        <v>0.35486111111111113</v>
      </c>
      <c r="D91" s="23">
        <f t="shared" si="5"/>
        <v>8.5166666666666675</v>
      </c>
      <c r="E91" s="15" t="s">
        <v>6</v>
      </c>
      <c r="F91" s="12" t="s">
        <v>10</v>
      </c>
    </row>
    <row r="92" spans="2:6" x14ac:dyDescent="0.25">
      <c r="B92" s="6">
        <v>42822</v>
      </c>
      <c r="C92" s="9">
        <v>0.36249999999999999</v>
      </c>
      <c r="D92" s="23">
        <f t="shared" si="5"/>
        <v>8.6999999999999993</v>
      </c>
      <c r="E92" s="15" t="s">
        <v>6</v>
      </c>
      <c r="F92" s="12" t="s">
        <v>10</v>
      </c>
    </row>
    <row r="93" spans="2:6" x14ac:dyDescent="0.25">
      <c r="B93" s="6">
        <v>42822</v>
      </c>
      <c r="C93" s="9">
        <v>0.36805555555555558</v>
      </c>
      <c r="D93" s="23">
        <f t="shared" si="5"/>
        <v>8.8333333333333339</v>
      </c>
      <c r="E93" s="15" t="s">
        <v>6</v>
      </c>
      <c r="F93" s="12" t="s">
        <v>9</v>
      </c>
    </row>
    <row r="94" spans="2:6" x14ac:dyDescent="0.25">
      <c r="B94" s="6">
        <v>42822</v>
      </c>
      <c r="C94" s="9">
        <v>0.37152777777777773</v>
      </c>
      <c r="D94" s="23">
        <f t="shared" si="5"/>
        <v>8.9166666666666661</v>
      </c>
      <c r="E94" s="15" t="s">
        <v>6</v>
      </c>
      <c r="F94" s="12" t="s">
        <v>9</v>
      </c>
    </row>
    <row r="95" spans="2:6" x14ac:dyDescent="0.25">
      <c r="B95" s="6">
        <v>42822</v>
      </c>
      <c r="C95" s="9">
        <v>0.37152777777777773</v>
      </c>
      <c r="D95" s="23">
        <f t="shared" si="5"/>
        <v>8.9166666666666661</v>
      </c>
      <c r="E95" s="15" t="s">
        <v>6</v>
      </c>
      <c r="F95" s="12" t="s">
        <v>10</v>
      </c>
    </row>
    <row r="96" spans="2:6" x14ac:dyDescent="0.25">
      <c r="B96" s="6">
        <v>42822</v>
      </c>
      <c r="C96" s="9">
        <v>0.37222222222222223</v>
      </c>
      <c r="D96" s="23">
        <f t="shared" si="5"/>
        <v>8.9333333333333336</v>
      </c>
      <c r="E96" s="15" t="s">
        <v>6</v>
      </c>
      <c r="F96" s="12" t="s">
        <v>10</v>
      </c>
    </row>
    <row r="97" spans="2:6" x14ac:dyDescent="0.25">
      <c r="B97" s="6">
        <v>42822</v>
      </c>
      <c r="C97" s="9">
        <v>0.37638888888888888</v>
      </c>
      <c r="D97" s="23">
        <f t="shared" si="5"/>
        <v>9.0333333333333332</v>
      </c>
      <c r="E97" s="15" t="s">
        <v>6</v>
      </c>
      <c r="F97" s="12" t="s">
        <v>9</v>
      </c>
    </row>
    <row r="98" spans="2:6" x14ac:dyDescent="0.25">
      <c r="B98" s="6">
        <v>42822</v>
      </c>
      <c r="C98" s="9">
        <v>0.37638888888888888</v>
      </c>
      <c r="D98" s="23">
        <f t="shared" si="5"/>
        <v>9.0333333333333332</v>
      </c>
      <c r="E98" s="15" t="s">
        <v>6</v>
      </c>
      <c r="F98" s="12" t="s">
        <v>9</v>
      </c>
    </row>
    <row r="99" spans="2:6" x14ac:dyDescent="0.25">
      <c r="B99" s="6">
        <v>42822</v>
      </c>
      <c r="C99" s="9">
        <v>0.38055555555555554</v>
      </c>
      <c r="D99" s="23">
        <f t="shared" si="5"/>
        <v>9.1333333333333329</v>
      </c>
      <c r="E99" s="15" t="s">
        <v>6</v>
      </c>
      <c r="F99" s="12" t="s">
        <v>10</v>
      </c>
    </row>
    <row r="100" spans="2:6" x14ac:dyDescent="0.25">
      <c r="B100" s="6">
        <v>42822</v>
      </c>
      <c r="C100" s="9">
        <v>0.38055555555555554</v>
      </c>
      <c r="D100" s="23">
        <f t="shared" si="5"/>
        <v>9.1333333333333329</v>
      </c>
      <c r="E100" s="15" t="s">
        <v>6</v>
      </c>
      <c r="F100" s="12" t="s">
        <v>7</v>
      </c>
    </row>
    <row r="101" spans="2:6" x14ac:dyDescent="0.25">
      <c r="B101" s="6">
        <v>42822</v>
      </c>
      <c r="C101" s="9">
        <v>0.38125000000000003</v>
      </c>
      <c r="D101" s="23">
        <f t="shared" si="5"/>
        <v>9.15</v>
      </c>
      <c r="E101" s="15" t="s">
        <v>6</v>
      </c>
      <c r="F101" s="12" t="s">
        <v>10</v>
      </c>
    </row>
    <row r="102" spans="2:6" x14ac:dyDescent="0.25">
      <c r="B102" s="6">
        <v>42822</v>
      </c>
      <c r="C102" s="9">
        <v>0.38263888888888892</v>
      </c>
      <c r="D102" s="23">
        <f t="shared" si="5"/>
        <v>9.1833333333333336</v>
      </c>
      <c r="E102" s="15" t="s">
        <v>6</v>
      </c>
      <c r="F102" s="12" t="s">
        <v>7</v>
      </c>
    </row>
    <row r="103" spans="2:6" x14ac:dyDescent="0.25">
      <c r="B103" s="6">
        <v>42822</v>
      </c>
      <c r="C103" s="9">
        <v>0.3833333333333333</v>
      </c>
      <c r="D103" s="23">
        <f t="shared" si="5"/>
        <v>9.1999999999999993</v>
      </c>
      <c r="E103" s="15" t="s">
        <v>6</v>
      </c>
      <c r="F103" s="12" t="s">
        <v>9</v>
      </c>
    </row>
    <row r="104" spans="2:6" x14ac:dyDescent="0.25">
      <c r="B104" s="6">
        <v>42822</v>
      </c>
      <c r="C104" s="9">
        <v>0.39166666666666666</v>
      </c>
      <c r="D104" s="23">
        <f t="shared" si="5"/>
        <v>9.4</v>
      </c>
      <c r="E104" s="15" t="s">
        <v>6</v>
      </c>
      <c r="F104" s="12" t="s">
        <v>10</v>
      </c>
    </row>
    <row r="105" spans="2:6" x14ac:dyDescent="0.25">
      <c r="B105" s="6">
        <v>42822</v>
      </c>
      <c r="C105" s="9">
        <v>0.39583333333333331</v>
      </c>
      <c r="D105" s="23">
        <f t="shared" si="5"/>
        <v>9.5</v>
      </c>
      <c r="E105" s="15" t="s">
        <v>6</v>
      </c>
      <c r="F105" s="12" t="s">
        <v>7</v>
      </c>
    </row>
    <row r="106" spans="2:6" x14ac:dyDescent="0.25">
      <c r="B106" s="6">
        <v>42822</v>
      </c>
      <c r="C106" s="9">
        <v>0.40486111111111112</v>
      </c>
      <c r="D106" s="23">
        <f t="shared" si="5"/>
        <v>9.7166666666666668</v>
      </c>
      <c r="E106" s="15" t="s">
        <v>6</v>
      </c>
      <c r="F106" s="12" t="s">
        <v>7</v>
      </c>
    </row>
    <row r="107" spans="2:6" x14ac:dyDescent="0.25">
      <c r="B107" s="6">
        <v>42822</v>
      </c>
      <c r="C107" s="9">
        <v>0.4152777777777778</v>
      </c>
      <c r="D107" s="23">
        <f t="shared" si="5"/>
        <v>9.9666666666666668</v>
      </c>
      <c r="E107" s="15" t="s">
        <v>6</v>
      </c>
      <c r="F107" s="12" t="s">
        <v>10</v>
      </c>
    </row>
    <row r="108" spans="2:6" x14ac:dyDescent="0.25">
      <c r="B108" s="6">
        <v>42822</v>
      </c>
      <c r="C108" s="9">
        <v>0.41666666666666669</v>
      </c>
      <c r="D108" s="23">
        <f t="shared" si="5"/>
        <v>10</v>
      </c>
      <c r="E108" s="15" t="s">
        <v>6</v>
      </c>
      <c r="F108" s="12" t="s">
        <v>9</v>
      </c>
    </row>
    <row r="109" spans="2:6" x14ac:dyDescent="0.25">
      <c r="B109" s="6">
        <v>42822</v>
      </c>
      <c r="C109" s="9">
        <v>0.42430555555555555</v>
      </c>
      <c r="D109" s="23">
        <f t="shared" si="5"/>
        <v>10.183333333333334</v>
      </c>
      <c r="E109" s="15" t="s">
        <v>6</v>
      </c>
      <c r="F109" s="12" t="s">
        <v>10</v>
      </c>
    </row>
    <row r="110" spans="2:6" x14ac:dyDescent="0.25">
      <c r="B110" s="6">
        <v>42822</v>
      </c>
      <c r="C110" s="9">
        <v>0.43402777777777773</v>
      </c>
      <c r="D110" s="23">
        <f t="shared" si="5"/>
        <v>10.416666666666666</v>
      </c>
      <c r="E110" s="15" t="s">
        <v>6</v>
      </c>
      <c r="F110" s="12" t="s">
        <v>9</v>
      </c>
    </row>
    <row r="111" spans="2:6" x14ac:dyDescent="0.25">
      <c r="B111" s="6">
        <v>42822</v>
      </c>
      <c r="C111" s="9">
        <v>0.43402777777777773</v>
      </c>
      <c r="D111" s="23">
        <f t="shared" si="5"/>
        <v>10.416666666666666</v>
      </c>
      <c r="E111" s="15" t="s">
        <v>6</v>
      </c>
      <c r="F111" s="12" t="s">
        <v>8</v>
      </c>
    </row>
    <row r="112" spans="2:6" x14ac:dyDescent="0.25">
      <c r="B112" s="6">
        <v>42822</v>
      </c>
      <c r="C112" s="9">
        <v>0.4381944444444445</v>
      </c>
      <c r="D112" s="23">
        <f t="shared" si="5"/>
        <v>10.516666666666667</v>
      </c>
      <c r="E112" s="15" t="s">
        <v>6</v>
      </c>
      <c r="F112" s="12" t="s">
        <v>10</v>
      </c>
    </row>
    <row r="113" spans="2:6" x14ac:dyDescent="0.25">
      <c r="B113" s="6">
        <v>42822</v>
      </c>
      <c r="C113" s="9">
        <v>0.45416666666666666</v>
      </c>
      <c r="D113" s="23">
        <f t="shared" si="5"/>
        <v>10.9</v>
      </c>
      <c r="E113" s="15" t="s">
        <v>4</v>
      </c>
      <c r="F113" s="12" t="s">
        <v>7</v>
      </c>
    </row>
    <row r="114" spans="2:6" x14ac:dyDescent="0.25">
      <c r="B114" s="6">
        <v>42822</v>
      </c>
      <c r="C114" s="9">
        <v>0.45834490740740735</v>
      </c>
      <c r="D114" s="23">
        <f t="shared" si="5"/>
        <v>11.000277777777777</v>
      </c>
      <c r="E114" s="15" t="s">
        <v>4</v>
      </c>
      <c r="F114" s="12" t="s">
        <v>7</v>
      </c>
    </row>
    <row r="115" spans="2:6" x14ac:dyDescent="0.25">
      <c r="B115" s="6">
        <v>42822</v>
      </c>
      <c r="C115" s="9">
        <v>0.46527777777777773</v>
      </c>
      <c r="D115" s="23">
        <f t="shared" si="5"/>
        <v>11.166666666666666</v>
      </c>
      <c r="E115" s="15" t="s">
        <v>6</v>
      </c>
      <c r="F115" s="12" t="s">
        <v>10</v>
      </c>
    </row>
    <row r="116" spans="2:6" x14ac:dyDescent="0.25">
      <c r="B116" s="6">
        <v>42822</v>
      </c>
      <c r="C116" s="9">
        <v>0.46666666666666662</v>
      </c>
      <c r="D116" s="23">
        <f t="shared" si="5"/>
        <v>11.2</v>
      </c>
      <c r="E116" s="15" t="s">
        <v>6</v>
      </c>
      <c r="F116" s="12" t="s">
        <v>10</v>
      </c>
    </row>
    <row r="117" spans="2:6" x14ac:dyDescent="0.25">
      <c r="B117" s="6">
        <v>42822</v>
      </c>
      <c r="C117" s="9">
        <v>0.47222222222222227</v>
      </c>
      <c r="D117" s="23">
        <f t="shared" si="5"/>
        <v>11.333333333333334</v>
      </c>
      <c r="E117" s="15" t="s">
        <v>6</v>
      </c>
      <c r="F117" s="12" t="s">
        <v>9</v>
      </c>
    </row>
    <row r="118" spans="2:6" x14ac:dyDescent="0.25">
      <c r="B118" s="6">
        <v>42822</v>
      </c>
      <c r="C118" s="9">
        <v>0.49444444444444446</v>
      </c>
      <c r="D118" s="23">
        <f t="shared" si="5"/>
        <v>11.866666666666667</v>
      </c>
      <c r="E118" s="15" t="s">
        <v>12</v>
      </c>
      <c r="F118" s="12" t="s">
        <v>9</v>
      </c>
    </row>
    <row r="119" spans="2:6" x14ac:dyDescent="0.25">
      <c r="B119" s="6">
        <v>42822</v>
      </c>
      <c r="C119" s="9">
        <v>0.4993055555555555</v>
      </c>
      <c r="D119" s="23">
        <f t="shared" si="5"/>
        <v>11.983333333333333</v>
      </c>
      <c r="E119" s="15" t="s">
        <v>6</v>
      </c>
      <c r="F119" s="12" t="s">
        <v>9</v>
      </c>
    </row>
    <row r="120" spans="2:6" x14ac:dyDescent="0.25">
      <c r="B120" s="6">
        <v>42822</v>
      </c>
      <c r="C120" s="9">
        <v>0.50069444444444444</v>
      </c>
      <c r="D120" s="23">
        <f t="shared" si="5"/>
        <v>12.016666666666666</v>
      </c>
      <c r="E120" s="15" t="s">
        <v>6</v>
      </c>
      <c r="F120" s="12" t="s">
        <v>9</v>
      </c>
    </row>
    <row r="121" spans="2:6" x14ac:dyDescent="0.25">
      <c r="B121" s="6">
        <v>42822</v>
      </c>
      <c r="C121" s="9">
        <v>0.52013888888888882</v>
      </c>
      <c r="D121" s="23">
        <f t="shared" si="5"/>
        <v>12.483333333333331</v>
      </c>
      <c r="E121" s="15" t="s">
        <v>6</v>
      </c>
      <c r="F121" s="12" t="s">
        <v>9</v>
      </c>
    </row>
    <row r="122" spans="2:6" x14ac:dyDescent="0.25">
      <c r="B122" s="6">
        <v>42822</v>
      </c>
      <c r="C122" s="9">
        <v>0.52430555555555558</v>
      </c>
      <c r="D122" s="23">
        <f t="shared" si="5"/>
        <v>12.583333333333334</v>
      </c>
      <c r="E122" s="15" t="s">
        <v>4</v>
      </c>
      <c r="F122" s="12" t="s">
        <v>7</v>
      </c>
    </row>
    <row r="123" spans="2:6" x14ac:dyDescent="0.25">
      <c r="B123" s="6">
        <v>42822</v>
      </c>
      <c r="C123" s="9">
        <v>0.53125</v>
      </c>
      <c r="D123" s="23">
        <f t="shared" si="5"/>
        <v>12.75</v>
      </c>
      <c r="E123" s="15" t="s">
        <v>6</v>
      </c>
      <c r="F123" s="12" t="s">
        <v>9</v>
      </c>
    </row>
    <row r="124" spans="2:6" x14ac:dyDescent="0.25">
      <c r="B124" s="6">
        <v>42822</v>
      </c>
      <c r="C124" s="9">
        <v>0.53194444444444444</v>
      </c>
      <c r="D124" s="23">
        <f t="shared" si="5"/>
        <v>12.766666666666666</v>
      </c>
      <c r="E124" s="15" t="s">
        <v>4</v>
      </c>
      <c r="F124" s="12" t="s">
        <v>7</v>
      </c>
    </row>
    <row r="125" spans="2:6" x14ac:dyDescent="0.25">
      <c r="B125" s="6">
        <v>42822</v>
      </c>
      <c r="C125" s="9">
        <v>0.53333333333333333</v>
      </c>
      <c r="D125" s="23">
        <f t="shared" si="5"/>
        <v>12.8</v>
      </c>
      <c r="E125" s="15" t="s">
        <v>6</v>
      </c>
      <c r="F125" s="12" t="s">
        <v>9</v>
      </c>
    </row>
    <row r="126" spans="2:6" x14ac:dyDescent="0.25">
      <c r="B126" s="6">
        <v>42822</v>
      </c>
      <c r="C126" s="9">
        <v>0.53472222222222221</v>
      </c>
      <c r="D126" s="23">
        <f t="shared" si="5"/>
        <v>12.833333333333332</v>
      </c>
      <c r="E126" s="15" t="s">
        <v>6</v>
      </c>
      <c r="F126" s="12" t="s">
        <v>7</v>
      </c>
    </row>
    <row r="127" spans="2:6" x14ac:dyDescent="0.25">
      <c r="B127" s="6">
        <v>42822</v>
      </c>
      <c r="C127" s="9">
        <v>0.53888888888888886</v>
      </c>
      <c r="D127" s="23">
        <f t="shared" si="5"/>
        <v>12.933333333333334</v>
      </c>
      <c r="E127" s="15" t="s">
        <v>6</v>
      </c>
      <c r="F127" s="12" t="s">
        <v>9</v>
      </c>
    </row>
    <row r="128" spans="2:6" x14ac:dyDescent="0.25">
      <c r="B128" s="6">
        <v>42822</v>
      </c>
      <c r="C128" s="9">
        <v>0.57222222222222219</v>
      </c>
      <c r="D128" s="23">
        <f t="shared" si="5"/>
        <v>13.733333333333333</v>
      </c>
      <c r="E128" s="15" t="s">
        <v>6</v>
      </c>
      <c r="F128" s="12" t="s">
        <v>7</v>
      </c>
    </row>
    <row r="129" spans="2:6" x14ac:dyDescent="0.25">
      <c r="B129" s="6">
        <v>42822</v>
      </c>
      <c r="C129" s="9">
        <v>0.57500000000000007</v>
      </c>
      <c r="D129" s="23">
        <f t="shared" si="5"/>
        <v>13.8</v>
      </c>
      <c r="E129" s="15" t="s">
        <v>6</v>
      </c>
      <c r="F129" s="12" t="s">
        <v>7</v>
      </c>
    </row>
    <row r="130" spans="2:6" x14ac:dyDescent="0.25">
      <c r="B130" s="6">
        <v>42822</v>
      </c>
      <c r="C130" s="9">
        <v>0.58750000000000002</v>
      </c>
      <c r="D130" s="23">
        <f t="shared" si="5"/>
        <v>14.100000000000001</v>
      </c>
      <c r="E130" s="15" t="s">
        <v>6</v>
      </c>
      <c r="F130" s="12" t="s">
        <v>9</v>
      </c>
    </row>
    <row r="131" spans="2:6" x14ac:dyDescent="0.25">
      <c r="B131" s="6">
        <v>42822</v>
      </c>
      <c r="C131" s="9">
        <v>0.58958333333333335</v>
      </c>
      <c r="D131" s="23">
        <f t="shared" si="5"/>
        <v>14.15</v>
      </c>
      <c r="E131" s="15" t="s">
        <v>6</v>
      </c>
      <c r="F131" s="12" t="s">
        <v>9</v>
      </c>
    </row>
    <row r="132" spans="2:6" x14ac:dyDescent="0.25">
      <c r="B132" s="6">
        <v>42822</v>
      </c>
      <c r="C132" s="9">
        <v>0.59027777777777779</v>
      </c>
      <c r="D132" s="23">
        <f t="shared" ref="D132:D195" si="6">C132*24</f>
        <v>14.166666666666668</v>
      </c>
      <c r="E132" s="15" t="s">
        <v>6</v>
      </c>
      <c r="F132" s="12" t="s">
        <v>9</v>
      </c>
    </row>
    <row r="133" spans="2:6" x14ac:dyDescent="0.25">
      <c r="B133" s="6">
        <v>42822</v>
      </c>
      <c r="C133" s="9">
        <v>0.59166666666666667</v>
      </c>
      <c r="D133" s="23">
        <f t="shared" si="6"/>
        <v>14.2</v>
      </c>
      <c r="E133" s="15" t="s">
        <v>6</v>
      </c>
      <c r="F133" s="12" t="s">
        <v>9</v>
      </c>
    </row>
    <row r="134" spans="2:6" x14ac:dyDescent="0.25">
      <c r="B134" s="6">
        <v>42822</v>
      </c>
      <c r="C134" s="9">
        <v>0.60138888888888886</v>
      </c>
      <c r="D134" s="23">
        <f t="shared" si="6"/>
        <v>14.433333333333334</v>
      </c>
      <c r="E134" s="15" t="s">
        <v>6</v>
      </c>
      <c r="F134" s="12" t="s">
        <v>10</v>
      </c>
    </row>
    <row r="135" spans="2:6" x14ac:dyDescent="0.25">
      <c r="B135" s="6">
        <v>42822</v>
      </c>
      <c r="C135" s="9">
        <v>0.60625000000000007</v>
      </c>
      <c r="D135" s="23">
        <f t="shared" si="6"/>
        <v>14.55</v>
      </c>
      <c r="E135" s="15" t="s">
        <v>6</v>
      </c>
      <c r="F135" s="12" t="s">
        <v>8</v>
      </c>
    </row>
    <row r="136" spans="2:6" x14ac:dyDescent="0.25">
      <c r="B136" s="6">
        <v>42822</v>
      </c>
      <c r="C136" s="9">
        <v>0.61319444444444449</v>
      </c>
      <c r="D136" s="23">
        <f t="shared" si="6"/>
        <v>14.716666666666669</v>
      </c>
      <c r="E136" s="15" t="s">
        <v>6</v>
      </c>
      <c r="F136" s="12" t="s">
        <v>10</v>
      </c>
    </row>
    <row r="137" spans="2:6" x14ac:dyDescent="0.25">
      <c r="B137" s="6">
        <v>42822</v>
      </c>
      <c r="C137" s="9">
        <v>0.61597222222222225</v>
      </c>
      <c r="D137" s="23">
        <f t="shared" si="6"/>
        <v>14.783333333333335</v>
      </c>
      <c r="E137" s="15" t="s">
        <v>4</v>
      </c>
      <c r="F137" s="12" t="s">
        <v>9</v>
      </c>
    </row>
    <row r="138" spans="2:6" x14ac:dyDescent="0.25">
      <c r="B138" s="6">
        <v>42822</v>
      </c>
      <c r="C138" s="9">
        <v>0.62152777777777779</v>
      </c>
      <c r="D138" s="23">
        <f t="shared" si="6"/>
        <v>14.916666666666668</v>
      </c>
      <c r="E138" s="15" t="s">
        <v>6</v>
      </c>
      <c r="F138" s="12" t="s">
        <v>7</v>
      </c>
    </row>
    <row r="139" spans="2:6" x14ac:dyDescent="0.25">
      <c r="B139" s="6">
        <v>42822</v>
      </c>
      <c r="C139" s="9">
        <v>0.63194444444444442</v>
      </c>
      <c r="D139" s="23">
        <f t="shared" si="6"/>
        <v>15.166666666666666</v>
      </c>
      <c r="E139" s="15" t="s">
        <v>4</v>
      </c>
      <c r="F139" s="12" t="s">
        <v>5</v>
      </c>
    </row>
    <row r="140" spans="2:6" x14ac:dyDescent="0.25">
      <c r="B140" s="6">
        <v>42822</v>
      </c>
      <c r="C140" s="9">
        <v>0.63611111111111118</v>
      </c>
      <c r="D140" s="23">
        <f t="shared" si="6"/>
        <v>15.266666666666669</v>
      </c>
      <c r="E140" s="15" t="s">
        <v>4</v>
      </c>
      <c r="F140" s="12" t="s">
        <v>5</v>
      </c>
    </row>
    <row r="141" spans="2:6" x14ac:dyDescent="0.25">
      <c r="B141" s="6">
        <v>42822</v>
      </c>
      <c r="C141" s="9">
        <v>0.63611111111111118</v>
      </c>
      <c r="D141" s="23">
        <f t="shared" si="6"/>
        <v>15.266666666666669</v>
      </c>
      <c r="E141" s="15" t="s">
        <v>4</v>
      </c>
      <c r="F141" s="12" t="s">
        <v>5</v>
      </c>
    </row>
    <row r="142" spans="2:6" x14ac:dyDescent="0.25">
      <c r="B142" s="6">
        <v>42822</v>
      </c>
      <c r="C142" s="9">
        <v>0.63611111111111118</v>
      </c>
      <c r="D142" s="23">
        <f t="shared" si="6"/>
        <v>15.266666666666669</v>
      </c>
      <c r="E142" s="15" t="s">
        <v>4</v>
      </c>
      <c r="F142" s="12" t="s">
        <v>5</v>
      </c>
    </row>
    <row r="143" spans="2:6" x14ac:dyDescent="0.25">
      <c r="B143" s="6">
        <v>42822</v>
      </c>
      <c r="C143" s="9">
        <v>0.63611111111111118</v>
      </c>
      <c r="D143" s="23">
        <f t="shared" si="6"/>
        <v>15.266666666666669</v>
      </c>
      <c r="E143" s="15" t="s">
        <v>4</v>
      </c>
      <c r="F143" s="12" t="s">
        <v>5</v>
      </c>
    </row>
    <row r="144" spans="2:6" x14ac:dyDescent="0.25">
      <c r="B144" s="6">
        <v>42822</v>
      </c>
      <c r="C144" s="9">
        <v>0.63611111111111118</v>
      </c>
      <c r="D144" s="23">
        <f t="shared" si="6"/>
        <v>15.266666666666669</v>
      </c>
      <c r="E144" s="15" t="s">
        <v>4</v>
      </c>
      <c r="F144" s="12" t="s">
        <v>5</v>
      </c>
    </row>
    <row r="145" spans="2:6" x14ac:dyDescent="0.25">
      <c r="B145" s="6">
        <v>42822</v>
      </c>
      <c r="C145" s="9">
        <v>0.63611111111111118</v>
      </c>
      <c r="D145" s="23">
        <f t="shared" si="6"/>
        <v>15.266666666666669</v>
      </c>
      <c r="E145" s="15" t="s">
        <v>4</v>
      </c>
      <c r="F145" s="12" t="s">
        <v>5</v>
      </c>
    </row>
    <row r="146" spans="2:6" x14ac:dyDescent="0.25">
      <c r="B146" s="6">
        <v>42822</v>
      </c>
      <c r="C146" s="9">
        <v>0.63611111111111118</v>
      </c>
      <c r="D146" s="23">
        <f t="shared" si="6"/>
        <v>15.266666666666669</v>
      </c>
      <c r="E146" s="15" t="s">
        <v>4</v>
      </c>
      <c r="F146" s="12" t="s">
        <v>5</v>
      </c>
    </row>
    <row r="147" spans="2:6" x14ac:dyDescent="0.25">
      <c r="B147" s="6">
        <v>42822</v>
      </c>
      <c r="C147" s="9">
        <v>0.6381944444444444</v>
      </c>
      <c r="D147" s="23">
        <f t="shared" si="6"/>
        <v>15.316666666666666</v>
      </c>
      <c r="E147" s="15" t="s">
        <v>4</v>
      </c>
      <c r="F147" s="12" t="s">
        <v>5</v>
      </c>
    </row>
    <row r="148" spans="2:6" x14ac:dyDescent="0.25">
      <c r="B148" s="6">
        <v>42822</v>
      </c>
      <c r="C148" s="9">
        <v>0.65555555555555556</v>
      </c>
      <c r="D148" s="23">
        <f t="shared" si="6"/>
        <v>15.733333333333334</v>
      </c>
      <c r="E148" s="15" t="s">
        <v>4</v>
      </c>
      <c r="F148" s="12" t="s">
        <v>5</v>
      </c>
    </row>
    <row r="149" spans="2:6" x14ac:dyDescent="0.25">
      <c r="B149" s="6">
        <v>42822</v>
      </c>
      <c r="C149" s="9">
        <v>0.66388888888888886</v>
      </c>
      <c r="D149" s="23">
        <f t="shared" si="6"/>
        <v>15.933333333333334</v>
      </c>
      <c r="E149" s="15" t="s">
        <v>6</v>
      </c>
      <c r="F149" s="12" t="s">
        <v>9</v>
      </c>
    </row>
    <row r="150" spans="2:6" x14ac:dyDescent="0.25">
      <c r="B150" s="6">
        <v>42822</v>
      </c>
      <c r="C150" s="9">
        <v>0.6645833333333333</v>
      </c>
      <c r="D150" s="23">
        <f t="shared" si="6"/>
        <v>15.95</v>
      </c>
      <c r="E150" s="15" t="s">
        <v>6</v>
      </c>
      <c r="F150" s="12" t="s">
        <v>9</v>
      </c>
    </row>
    <row r="151" spans="2:6" x14ac:dyDescent="0.25">
      <c r="B151" s="6">
        <v>42822</v>
      </c>
      <c r="C151" s="9">
        <v>0.66597222222222219</v>
      </c>
      <c r="D151" s="23">
        <f t="shared" si="6"/>
        <v>15.983333333333333</v>
      </c>
      <c r="E151" s="15" t="s">
        <v>4</v>
      </c>
      <c r="F151" s="12" t="s">
        <v>8</v>
      </c>
    </row>
    <row r="152" spans="2:6" x14ac:dyDescent="0.25">
      <c r="B152" s="6">
        <v>42822</v>
      </c>
      <c r="C152" s="9">
        <v>0.66597222222222219</v>
      </c>
      <c r="D152" s="23">
        <f t="shared" si="6"/>
        <v>15.983333333333333</v>
      </c>
      <c r="E152" s="15" t="s">
        <v>6</v>
      </c>
      <c r="F152" s="12" t="s">
        <v>8</v>
      </c>
    </row>
    <row r="153" spans="2:6" x14ac:dyDescent="0.25">
      <c r="B153" s="6">
        <v>42822</v>
      </c>
      <c r="C153" s="9">
        <v>0.66666666666666663</v>
      </c>
      <c r="D153" s="23">
        <f t="shared" si="6"/>
        <v>16</v>
      </c>
      <c r="E153" s="15" t="s">
        <v>6</v>
      </c>
      <c r="F153" s="12" t="s">
        <v>8</v>
      </c>
    </row>
    <row r="154" spans="2:6" x14ac:dyDescent="0.25">
      <c r="B154" s="6">
        <v>42822</v>
      </c>
      <c r="C154" s="9">
        <v>0.67638888888888893</v>
      </c>
      <c r="D154" s="23">
        <f t="shared" si="6"/>
        <v>16.233333333333334</v>
      </c>
      <c r="E154" s="15" t="s">
        <v>4</v>
      </c>
      <c r="F154" s="12" t="s">
        <v>7</v>
      </c>
    </row>
    <row r="155" spans="2:6" x14ac:dyDescent="0.25">
      <c r="B155" s="6">
        <v>42822</v>
      </c>
      <c r="C155" s="9">
        <v>0.6791666666666667</v>
      </c>
      <c r="D155" s="23">
        <f t="shared" si="6"/>
        <v>16.3</v>
      </c>
      <c r="E155" s="15" t="s">
        <v>4</v>
      </c>
      <c r="F155" s="12" t="s">
        <v>8</v>
      </c>
    </row>
    <row r="156" spans="2:6" x14ac:dyDescent="0.25">
      <c r="B156" s="6">
        <v>42822</v>
      </c>
      <c r="C156" s="9">
        <v>0.68055555555555547</v>
      </c>
      <c r="D156" s="23">
        <f t="shared" si="6"/>
        <v>16.333333333333332</v>
      </c>
      <c r="E156" s="15" t="s">
        <v>6</v>
      </c>
      <c r="F156" s="12" t="s">
        <v>10</v>
      </c>
    </row>
    <row r="157" spans="2:6" x14ac:dyDescent="0.25">
      <c r="B157" s="6">
        <v>42822</v>
      </c>
      <c r="C157" s="9">
        <v>0.70138888888888884</v>
      </c>
      <c r="D157" s="23">
        <f t="shared" si="6"/>
        <v>16.833333333333332</v>
      </c>
      <c r="E157" s="15" t="s">
        <v>4</v>
      </c>
      <c r="F157" s="12" t="s">
        <v>5</v>
      </c>
    </row>
    <row r="158" spans="2:6" x14ac:dyDescent="0.25">
      <c r="B158" s="6">
        <v>42822</v>
      </c>
      <c r="C158" s="9">
        <v>0.72569444444444453</v>
      </c>
      <c r="D158" s="23">
        <f t="shared" si="6"/>
        <v>17.416666666666668</v>
      </c>
      <c r="E158" s="15" t="s">
        <v>4</v>
      </c>
      <c r="F158" s="12" t="s">
        <v>5</v>
      </c>
    </row>
    <row r="159" spans="2:6" x14ac:dyDescent="0.25">
      <c r="B159" s="6">
        <v>42822</v>
      </c>
      <c r="C159" s="9">
        <v>0.75</v>
      </c>
      <c r="D159" s="23">
        <f t="shared" si="6"/>
        <v>18</v>
      </c>
      <c r="E159" s="15" t="s">
        <v>4</v>
      </c>
      <c r="F159" s="12" t="s">
        <v>5</v>
      </c>
    </row>
    <row r="160" spans="2:6" x14ac:dyDescent="0.25">
      <c r="B160" s="6">
        <v>42822</v>
      </c>
      <c r="C160" s="9">
        <v>0.76597222222222217</v>
      </c>
      <c r="D160" s="23">
        <f t="shared" si="6"/>
        <v>18.383333333333333</v>
      </c>
      <c r="E160" s="15" t="s">
        <v>4</v>
      </c>
      <c r="F160" s="12" t="s">
        <v>5</v>
      </c>
    </row>
    <row r="161" spans="2:6" x14ac:dyDescent="0.25">
      <c r="B161" s="6">
        <v>42822</v>
      </c>
      <c r="C161" s="9">
        <v>0.77222222222222225</v>
      </c>
      <c r="D161" s="23">
        <f t="shared" si="6"/>
        <v>18.533333333333335</v>
      </c>
      <c r="E161" s="15" t="s">
        <v>4</v>
      </c>
      <c r="F161" s="12" t="s">
        <v>7</v>
      </c>
    </row>
    <row r="162" spans="2:6" x14ac:dyDescent="0.25">
      <c r="B162" s="6">
        <v>42822</v>
      </c>
      <c r="C162" s="9">
        <v>0.79305555555555562</v>
      </c>
      <c r="D162" s="23">
        <f t="shared" si="6"/>
        <v>19.033333333333335</v>
      </c>
      <c r="E162" s="15" t="s">
        <v>6</v>
      </c>
      <c r="F162" s="12" t="s">
        <v>9</v>
      </c>
    </row>
    <row r="163" spans="2:6" x14ac:dyDescent="0.25">
      <c r="B163" s="7">
        <v>42823</v>
      </c>
      <c r="C163" s="10">
        <v>8.1944444444444445E-2</v>
      </c>
      <c r="D163" s="23">
        <f t="shared" si="6"/>
        <v>1.9666666666666668</v>
      </c>
      <c r="E163" s="16" t="s">
        <v>4</v>
      </c>
      <c r="F163" s="13" t="s">
        <v>5</v>
      </c>
    </row>
    <row r="164" spans="2:6" x14ac:dyDescent="0.25">
      <c r="B164" s="7">
        <v>42823</v>
      </c>
      <c r="C164" s="10">
        <v>9.0277777777777776E-2</v>
      </c>
      <c r="D164" s="23">
        <f t="shared" si="6"/>
        <v>2.1666666666666665</v>
      </c>
      <c r="E164" s="16" t="s">
        <v>4</v>
      </c>
      <c r="F164" s="13" t="s">
        <v>5</v>
      </c>
    </row>
    <row r="165" spans="2:6" x14ac:dyDescent="0.25">
      <c r="B165" s="7">
        <v>42823</v>
      </c>
      <c r="C165" s="10">
        <v>0.18541666666666667</v>
      </c>
      <c r="D165" s="23">
        <f t="shared" si="6"/>
        <v>4.45</v>
      </c>
      <c r="E165" s="16" t="s">
        <v>4</v>
      </c>
      <c r="F165" s="13" t="s">
        <v>5</v>
      </c>
    </row>
    <row r="166" spans="2:6" x14ac:dyDescent="0.25">
      <c r="B166" s="7">
        <v>42823</v>
      </c>
      <c r="C166" s="10">
        <v>0.18541666666666667</v>
      </c>
      <c r="D166" s="23">
        <f t="shared" si="6"/>
        <v>4.45</v>
      </c>
      <c r="E166" s="16" t="s">
        <v>4</v>
      </c>
      <c r="F166" s="13" t="s">
        <v>5</v>
      </c>
    </row>
    <row r="167" spans="2:6" x14ac:dyDescent="0.25">
      <c r="B167" s="7">
        <v>42823</v>
      </c>
      <c r="C167" s="10">
        <v>0.18680555555555556</v>
      </c>
      <c r="D167" s="23">
        <f t="shared" si="6"/>
        <v>4.4833333333333334</v>
      </c>
      <c r="E167" s="16" t="s">
        <v>4</v>
      </c>
      <c r="F167" s="13" t="s">
        <v>5</v>
      </c>
    </row>
    <row r="168" spans="2:6" x14ac:dyDescent="0.25">
      <c r="B168" s="7">
        <v>42823</v>
      </c>
      <c r="C168" s="10">
        <v>0.18819444444444444</v>
      </c>
      <c r="D168" s="23">
        <f t="shared" si="6"/>
        <v>4.5166666666666666</v>
      </c>
      <c r="E168" s="16" t="s">
        <v>4</v>
      </c>
      <c r="F168" s="13" t="s">
        <v>5</v>
      </c>
    </row>
    <row r="169" spans="2:6" x14ac:dyDescent="0.25">
      <c r="B169" s="7">
        <v>42823</v>
      </c>
      <c r="C169" s="10">
        <v>0.18888888888888888</v>
      </c>
      <c r="D169" s="23">
        <f t="shared" si="6"/>
        <v>4.5333333333333332</v>
      </c>
      <c r="E169" s="16" t="s">
        <v>4</v>
      </c>
      <c r="F169" s="13" t="s">
        <v>5</v>
      </c>
    </row>
    <row r="170" spans="2:6" x14ac:dyDescent="0.25">
      <c r="B170" s="7">
        <v>42823</v>
      </c>
      <c r="C170" s="10">
        <v>0.19166666666666665</v>
      </c>
      <c r="D170" s="23">
        <f t="shared" si="6"/>
        <v>4.5999999999999996</v>
      </c>
      <c r="E170" s="16" t="s">
        <v>4</v>
      </c>
      <c r="F170" s="13" t="s">
        <v>5</v>
      </c>
    </row>
    <row r="171" spans="2:6" x14ac:dyDescent="0.25">
      <c r="B171" s="7">
        <v>42823</v>
      </c>
      <c r="C171" s="10">
        <v>0.19236111111111112</v>
      </c>
      <c r="D171" s="23">
        <f t="shared" si="6"/>
        <v>4.6166666666666671</v>
      </c>
      <c r="E171" s="16" t="s">
        <v>4</v>
      </c>
      <c r="F171" s="13" t="s">
        <v>5</v>
      </c>
    </row>
    <row r="172" spans="2:6" x14ac:dyDescent="0.25">
      <c r="B172" s="7">
        <v>42823</v>
      </c>
      <c r="C172" s="10">
        <v>0.19305555555555554</v>
      </c>
      <c r="D172" s="23">
        <f t="shared" si="6"/>
        <v>4.6333333333333329</v>
      </c>
      <c r="E172" s="16" t="s">
        <v>4</v>
      </c>
      <c r="F172" s="13" t="s">
        <v>5</v>
      </c>
    </row>
    <row r="173" spans="2:6" x14ac:dyDescent="0.25">
      <c r="B173" s="7">
        <v>42823</v>
      </c>
      <c r="C173" s="10">
        <v>0.19513888888888889</v>
      </c>
      <c r="D173" s="23">
        <f t="shared" si="6"/>
        <v>4.6833333333333336</v>
      </c>
      <c r="E173" s="16" t="s">
        <v>4</v>
      </c>
      <c r="F173" s="13" t="s">
        <v>5</v>
      </c>
    </row>
    <row r="174" spans="2:6" x14ac:dyDescent="0.25">
      <c r="B174" s="7">
        <v>42823</v>
      </c>
      <c r="C174" s="10">
        <v>0.34583333333333338</v>
      </c>
      <c r="D174" s="23">
        <f t="shared" si="6"/>
        <v>8.3000000000000007</v>
      </c>
      <c r="E174" s="16" t="s">
        <v>6</v>
      </c>
      <c r="F174" s="13" t="s">
        <v>10</v>
      </c>
    </row>
    <row r="175" spans="2:6" x14ac:dyDescent="0.25">
      <c r="B175" s="7">
        <v>42823</v>
      </c>
      <c r="C175" s="10">
        <v>0.34652777777777777</v>
      </c>
      <c r="D175" s="23">
        <f t="shared" si="6"/>
        <v>8.3166666666666664</v>
      </c>
      <c r="E175" s="16" t="s">
        <v>4</v>
      </c>
      <c r="F175" s="13" t="s">
        <v>7</v>
      </c>
    </row>
    <row r="176" spans="2:6" x14ac:dyDescent="0.25">
      <c r="B176" s="7">
        <v>42823</v>
      </c>
      <c r="C176" s="10">
        <v>0.34930555555555554</v>
      </c>
      <c r="D176" s="23">
        <f t="shared" si="6"/>
        <v>8.3833333333333329</v>
      </c>
      <c r="E176" s="16" t="s">
        <v>4</v>
      </c>
      <c r="F176" s="13" t="s">
        <v>5</v>
      </c>
    </row>
    <row r="177" spans="2:6" x14ac:dyDescent="0.25">
      <c r="B177" s="7">
        <v>42823</v>
      </c>
      <c r="C177" s="10">
        <v>0.37986111111111115</v>
      </c>
      <c r="D177" s="23">
        <f t="shared" si="6"/>
        <v>9.1166666666666671</v>
      </c>
      <c r="E177" s="16" t="s">
        <v>6</v>
      </c>
      <c r="F177" s="13" t="s">
        <v>8</v>
      </c>
    </row>
    <row r="178" spans="2:6" x14ac:dyDescent="0.25">
      <c r="B178" s="7">
        <v>42823</v>
      </c>
      <c r="C178" s="10">
        <v>0.38541666666666669</v>
      </c>
      <c r="D178" s="23">
        <f t="shared" si="6"/>
        <v>9.25</v>
      </c>
      <c r="E178" s="16" t="s">
        <v>6</v>
      </c>
      <c r="F178" s="13" t="s">
        <v>10</v>
      </c>
    </row>
    <row r="179" spans="2:6" x14ac:dyDescent="0.25">
      <c r="B179" s="7">
        <v>42823</v>
      </c>
      <c r="C179" s="10">
        <v>0.38541666666666669</v>
      </c>
      <c r="D179" s="23">
        <f t="shared" si="6"/>
        <v>9.25</v>
      </c>
      <c r="E179" s="16" t="s">
        <v>6</v>
      </c>
      <c r="F179" s="13" t="s">
        <v>7</v>
      </c>
    </row>
    <row r="180" spans="2:6" x14ac:dyDescent="0.25">
      <c r="B180" s="7">
        <v>42823</v>
      </c>
      <c r="C180" s="10">
        <v>0.39166666666666666</v>
      </c>
      <c r="D180" s="23">
        <f t="shared" si="6"/>
        <v>9.4</v>
      </c>
      <c r="E180" s="16" t="s">
        <v>6</v>
      </c>
      <c r="F180" s="13" t="s">
        <v>7</v>
      </c>
    </row>
    <row r="181" spans="2:6" x14ac:dyDescent="0.25">
      <c r="B181" s="7">
        <v>42823</v>
      </c>
      <c r="C181" s="10">
        <v>0.39374999999999999</v>
      </c>
      <c r="D181" s="23">
        <f t="shared" si="6"/>
        <v>9.4499999999999993</v>
      </c>
      <c r="E181" s="16" t="s">
        <v>6</v>
      </c>
      <c r="F181" s="13" t="s">
        <v>9</v>
      </c>
    </row>
    <row r="182" spans="2:6" x14ac:dyDescent="0.25">
      <c r="B182" s="7">
        <v>42823</v>
      </c>
      <c r="C182" s="10">
        <v>0.39999999999999997</v>
      </c>
      <c r="D182" s="23">
        <f t="shared" si="6"/>
        <v>9.6</v>
      </c>
      <c r="E182" s="16" t="s">
        <v>4</v>
      </c>
      <c r="F182" s="13" t="s">
        <v>8</v>
      </c>
    </row>
    <row r="183" spans="2:6" x14ac:dyDescent="0.25">
      <c r="B183" s="7">
        <v>42823</v>
      </c>
      <c r="C183" s="10">
        <v>0.41180555555555554</v>
      </c>
      <c r="D183" s="23">
        <f t="shared" si="6"/>
        <v>9.8833333333333329</v>
      </c>
      <c r="E183" s="16" t="s">
        <v>6</v>
      </c>
      <c r="F183" s="13" t="s">
        <v>9</v>
      </c>
    </row>
    <row r="184" spans="2:6" x14ac:dyDescent="0.25">
      <c r="B184" s="7">
        <v>42823</v>
      </c>
      <c r="C184" s="10">
        <v>0.41180555555555554</v>
      </c>
      <c r="D184" s="23">
        <f t="shared" si="6"/>
        <v>9.8833333333333329</v>
      </c>
      <c r="E184" s="16" t="s">
        <v>4</v>
      </c>
      <c r="F184" s="13" t="s">
        <v>9</v>
      </c>
    </row>
    <row r="185" spans="2:6" x14ac:dyDescent="0.25">
      <c r="B185" s="7">
        <v>42823</v>
      </c>
      <c r="C185" s="10">
        <v>0.43402777777777773</v>
      </c>
      <c r="D185" s="23">
        <f t="shared" si="6"/>
        <v>10.416666666666666</v>
      </c>
      <c r="E185" s="16" t="s">
        <v>6</v>
      </c>
      <c r="F185" s="13" t="s">
        <v>7</v>
      </c>
    </row>
    <row r="186" spans="2:6" x14ac:dyDescent="0.25">
      <c r="B186" s="7">
        <v>42823</v>
      </c>
      <c r="C186" s="10">
        <v>0.43541666666666662</v>
      </c>
      <c r="D186" s="23">
        <f t="shared" si="6"/>
        <v>10.45</v>
      </c>
      <c r="E186" s="16" t="s">
        <v>6</v>
      </c>
      <c r="F186" s="13" t="s">
        <v>7</v>
      </c>
    </row>
    <row r="187" spans="2:6" x14ac:dyDescent="0.25">
      <c r="B187" s="7">
        <v>42823</v>
      </c>
      <c r="C187" s="10">
        <v>0.43611111111111112</v>
      </c>
      <c r="D187" s="23">
        <f t="shared" si="6"/>
        <v>10.466666666666667</v>
      </c>
      <c r="E187" s="16" t="s">
        <v>6</v>
      </c>
      <c r="F187" s="13" t="s">
        <v>10</v>
      </c>
    </row>
    <row r="188" spans="2:6" x14ac:dyDescent="0.25">
      <c r="B188" s="7">
        <v>42823</v>
      </c>
      <c r="C188" s="10">
        <v>0.43888888888888888</v>
      </c>
      <c r="D188" s="23">
        <f t="shared" si="6"/>
        <v>10.533333333333333</v>
      </c>
      <c r="E188" s="16" t="s">
        <v>4</v>
      </c>
      <c r="F188" s="13" t="s">
        <v>7</v>
      </c>
    </row>
    <row r="189" spans="2:6" x14ac:dyDescent="0.25">
      <c r="B189" s="7">
        <v>42823</v>
      </c>
      <c r="C189" s="10">
        <v>0.44236111111111115</v>
      </c>
      <c r="D189" s="23">
        <f t="shared" si="6"/>
        <v>10.616666666666667</v>
      </c>
      <c r="E189" s="16" t="s">
        <v>6</v>
      </c>
      <c r="F189" s="13" t="s">
        <v>9</v>
      </c>
    </row>
    <row r="190" spans="2:6" x14ac:dyDescent="0.25">
      <c r="B190" s="7">
        <v>42823</v>
      </c>
      <c r="C190" s="10">
        <v>0.44444444444444442</v>
      </c>
      <c r="D190" s="23">
        <f t="shared" si="6"/>
        <v>10.666666666666666</v>
      </c>
      <c r="E190" s="16" t="s">
        <v>4</v>
      </c>
      <c r="F190" s="13" t="s">
        <v>7</v>
      </c>
    </row>
    <row r="191" spans="2:6" x14ac:dyDescent="0.25">
      <c r="B191" s="7">
        <v>42823</v>
      </c>
      <c r="C191" s="10">
        <v>0.44444444444444442</v>
      </c>
      <c r="D191" s="23">
        <f t="shared" si="6"/>
        <v>10.666666666666666</v>
      </c>
      <c r="E191" s="16" t="s">
        <v>6</v>
      </c>
      <c r="F191" s="13" t="s">
        <v>7</v>
      </c>
    </row>
    <row r="192" spans="2:6" x14ac:dyDescent="0.25">
      <c r="B192" s="7">
        <v>42823</v>
      </c>
      <c r="C192" s="10">
        <v>0.44930555555555557</v>
      </c>
      <c r="D192" s="23">
        <f t="shared" si="6"/>
        <v>10.783333333333333</v>
      </c>
      <c r="E192" s="16" t="s">
        <v>6</v>
      </c>
      <c r="F192" s="13" t="s">
        <v>7</v>
      </c>
    </row>
    <row r="193" spans="2:6" x14ac:dyDescent="0.25">
      <c r="B193" s="7">
        <v>42823</v>
      </c>
      <c r="C193" s="10">
        <v>0.45902777777777781</v>
      </c>
      <c r="D193" s="23">
        <f t="shared" si="6"/>
        <v>11.016666666666667</v>
      </c>
      <c r="E193" s="16" t="s">
        <v>4</v>
      </c>
      <c r="F193" s="13" t="s">
        <v>10</v>
      </c>
    </row>
    <row r="194" spans="2:6" x14ac:dyDescent="0.25">
      <c r="B194" s="7">
        <v>42823</v>
      </c>
      <c r="C194" s="10">
        <v>0.4604166666666667</v>
      </c>
      <c r="D194" s="23">
        <f t="shared" si="6"/>
        <v>11.05</v>
      </c>
      <c r="E194" s="16" t="s">
        <v>6</v>
      </c>
      <c r="F194" s="13" t="s">
        <v>10</v>
      </c>
    </row>
    <row r="195" spans="2:6" x14ac:dyDescent="0.25">
      <c r="B195" s="7">
        <v>42823</v>
      </c>
      <c r="C195" s="10">
        <v>0.46180555555555558</v>
      </c>
      <c r="D195" s="23">
        <f t="shared" si="6"/>
        <v>11.083333333333334</v>
      </c>
      <c r="E195" s="16" t="s">
        <v>4</v>
      </c>
      <c r="F195" s="13" t="s">
        <v>9</v>
      </c>
    </row>
    <row r="196" spans="2:6" x14ac:dyDescent="0.25">
      <c r="B196" s="7">
        <v>42823</v>
      </c>
      <c r="C196" s="10">
        <v>0.46388888888888885</v>
      </c>
      <c r="D196" s="23">
        <f t="shared" ref="D196:D259" si="7">C196*24</f>
        <v>11.133333333333333</v>
      </c>
      <c r="E196" s="16" t="s">
        <v>6</v>
      </c>
      <c r="F196" s="13" t="s">
        <v>10</v>
      </c>
    </row>
    <row r="197" spans="2:6" x14ac:dyDescent="0.25">
      <c r="B197" s="7">
        <v>42823</v>
      </c>
      <c r="C197" s="10">
        <v>0.46666666666666662</v>
      </c>
      <c r="D197" s="23">
        <f t="shared" si="7"/>
        <v>11.2</v>
      </c>
      <c r="E197" s="16" t="s">
        <v>6</v>
      </c>
      <c r="F197" s="13" t="s">
        <v>8</v>
      </c>
    </row>
    <row r="198" spans="2:6" x14ac:dyDescent="0.25">
      <c r="B198" s="7">
        <v>42823</v>
      </c>
      <c r="C198" s="10">
        <v>0.46736111111111112</v>
      </c>
      <c r="D198" s="23">
        <f t="shared" si="7"/>
        <v>11.216666666666667</v>
      </c>
      <c r="E198" s="16" t="s">
        <v>4</v>
      </c>
      <c r="F198" s="13" t="s">
        <v>8</v>
      </c>
    </row>
    <row r="199" spans="2:6" x14ac:dyDescent="0.25">
      <c r="B199" s="7">
        <v>42823</v>
      </c>
      <c r="C199" s="10">
        <v>0.47291666666666665</v>
      </c>
      <c r="D199" s="23">
        <f t="shared" si="7"/>
        <v>11.35</v>
      </c>
      <c r="E199" s="16" t="s">
        <v>6</v>
      </c>
      <c r="F199" s="13" t="s">
        <v>10</v>
      </c>
    </row>
    <row r="200" spans="2:6" x14ac:dyDescent="0.25">
      <c r="B200" s="7">
        <v>42823</v>
      </c>
      <c r="C200" s="10">
        <v>0.48194444444444445</v>
      </c>
      <c r="D200" s="23">
        <f t="shared" si="7"/>
        <v>11.566666666666666</v>
      </c>
      <c r="E200" s="16" t="s">
        <v>6</v>
      </c>
      <c r="F200" s="13" t="s">
        <v>10</v>
      </c>
    </row>
    <row r="201" spans="2:6" x14ac:dyDescent="0.25">
      <c r="B201" s="7">
        <v>42823</v>
      </c>
      <c r="C201" s="10">
        <v>0.48680555555555555</v>
      </c>
      <c r="D201" s="23">
        <f t="shared" si="7"/>
        <v>11.683333333333334</v>
      </c>
      <c r="E201" s="16" t="s">
        <v>6</v>
      </c>
      <c r="F201" s="13" t="s">
        <v>9</v>
      </c>
    </row>
    <row r="202" spans="2:6" x14ac:dyDescent="0.25">
      <c r="B202" s="7">
        <v>42823</v>
      </c>
      <c r="C202" s="10">
        <v>0.48749999999999999</v>
      </c>
      <c r="D202" s="23">
        <f t="shared" si="7"/>
        <v>11.7</v>
      </c>
      <c r="E202" s="16" t="s">
        <v>4</v>
      </c>
      <c r="F202" s="13" t="s">
        <v>7</v>
      </c>
    </row>
    <row r="203" spans="2:6" x14ac:dyDescent="0.25">
      <c r="B203" s="7">
        <v>42823</v>
      </c>
      <c r="C203" s="10">
        <v>0.48749999999999999</v>
      </c>
      <c r="D203" s="23">
        <f t="shared" si="7"/>
        <v>11.7</v>
      </c>
      <c r="E203" s="16" t="s">
        <v>6</v>
      </c>
      <c r="F203" s="13" t="s">
        <v>10</v>
      </c>
    </row>
    <row r="204" spans="2:6" x14ac:dyDescent="0.25">
      <c r="B204" s="7">
        <v>42823</v>
      </c>
      <c r="C204" s="10">
        <v>0.49305555555555558</v>
      </c>
      <c r="D204" s="23">
        <f t="shared" si="7"/>
        <v>11.833333333333334</v>
      </c>
      <c r="E204" s="16" t="s">
        <v>6</v>
      </c>
      <c r="F204" s="13" t="s">
        <v>10</v>
      </c>
    </row>
    <row r="205" spans="2:6" x14ac:dyDescent="0.25">
      <c r="B205" s="7">
        <v>42823</v>
      </c>
      <c r="C205" s="10">
        <v>0.49652777777777773</v>
      </c>
      <c r="D205" s="23">
        <f t="shared" si="7"/>
        <v>11.916666666666666</v>
      </c>
      <c r="E205" s="16" t="s">
        <v>6</v>
      </c>
      <c r="F205" s="13" t="s">
        <v>10</v>
      </c>
    </row>
    <row r="206" spans="2:6" x14ac:dyDescent="0.25">
      <c r="B206" s="7">
        <v>42823</v>
      </c>
      <c r="C206" s="10">
        <v>0.50069444444444444</v>
      </c>
      <c r="D206" s="23">
        <f t="shared" si="7"/>
        <v>12.016666666666666</v>
      </c>
      <c r="E206" s="16" t="s">
        <v>4</v>
      </c>
      <c r="F206" s="13" t="s">
        <v>5</v>
      </c>
    </row>
    <row r="207" spans="2:6" x14ac:dyDescent="0.25">
      <c r="B207" s="7">
        <v>42823</v>
      </c>
      <c r="C207" s="10">
        <v>0.52847222222222223</v>
      </c>
      <c r="D207" s="23">
        <f t="shared" si="7"/>
        <v>12.683333333333334</v>
      </c>
      <c r="E207" s="16" t="s">
        <v>6</v>
      </c>
      <c r="F207" s="13" t="s">
        <v>7</v>
      </c>
    </row>
    <row r="208" spans="2:6" x14ac:dyDescent="0.25">
      <c r="B208" s="7">
        <v>42823</v>
      </c>
      <c r="C208" s="10">
        <v>0.53611111111111109</v>
      </c>
      <c r="D208" s="23">
        <f t="shared" si="7"/>
        <v>12.866666666666667</v>
      </c>
      <c r="E208" s="16" t="s">
        <v>4</v>
      </c>
      <c r="F208" s="13" t="s">
        <v>10</v>
      </c>
    </row>
    <row r="209" spans="2:6" x14ac:dyDescent="0.25">
      <c r="B209" s="7">
        <v>42823</v>
      </c>
      <c r="C209" s="10">
        <v>0.54167824074074067</v>
      </c>
      <c r="D209" s="23">
        <f t="shared" si="7"/>
        <v>13.000277777777775</v>
      </c>
      <c r="E209" s="16" t="s">
        <v>4</v>
      </c>
      <c r="F209" s="13" t="s">
        <v>5</v>
      </c>
    </row>
    <row r="210" spans="2:6" x14ac:dyDescent="0.25">
      <c r="B210" s="7">
        <v>42823</v>
      </c>
      <c r="C210" s="10">
        <v>0.54722222222222217</v>
      </c>
      <c r="D210" s="23">
        <f t="shared" si="7"/>
        <v>13.133333333333333</v>
      </c>
      <c r="E210" s="16" t="s">
        <v>4</v>
      </c>
      <c r="F210" s="13" t="s">
        <v>7</v>
      </c>
    </row>
    <row r="211" spans="2:6" x14ac:dyDescent="0.25">
      <c r="B211" s="7">
        <v>42823</v>
      </c>
      <c r="C211" s="10">
        <v>0.5625</v>
      </c>
      <c r="D211" s="23">
        <f t="shared" si="7"/>
        <v>13.5</v>
      </c>
      <c r="E211" s="16" t="s">
        <v>6</v>
      </c>
      <c r="F211" s="13" t="s">
        <v>10</v>
      </c>
    </row>
    <row r="212" spans="2:6" x14ac:dyDescent="0.25">
      <c r="B212" s="7">
        <v>42823</v>
      </c>
      <c r="C212" s="10">
        <v>0.5756944444444444</v>
      </c>
      <c r="D212" s="23">
        <f t="shared" si="7"/>
        <v>13.816666666666666</v>
      </c>
      <c r="E212" s="16" t="s">
        <v>6</v>
      </c>
      <c r="F212" s="13" t="s">
        <v>10</v>
      </c>
    </row>
    <row r="213" spans="2:6" x14ac:dyDescent="0.25">
      <c r="B213" s="7">
        <v>42823</v>
      </c>
      <c r="C213" s="10">
        <v>0.57986111111111105</v>
      </c>
      <c r="D213" s="23">
        <f t="shared" si="7"/>
        <v>13.916666666666664</v>
      </c>
      <c r="E213" s="16" t="s">
        <v>6</v>
      </c>
      <c r="F213" s="13" t="s">
        <v>7</v>
      </c>
    </row>
    <row r="214" spans="2:6" x14ac:dyDescent="0.25">
      <c r="B214" s="7">
        <v>42823</v>
      </c>
      <c r="C214" s="10">
        <v>0.58680555555555558</v>
      </c>
      <c r="D214" s="23">
        <f t="shared" si="7"/>
        <v>14.083333333333334</v>
      </c>
      <c r="E214" s="16" t="s">
        <v>6</v>
      </c>
      <c r="F214" s="13" t="s">
        <v>9</v>
      </c>
    </row>
    <row r="215" spans="2:6" x14ac:dyDescent="0.25">
      <c r="B215" s="7">
        <v>42823</v>
      </c>
      <c r="C215" s="10">
        <v>0.60625000000000007</v>
      </c>
      <c r="D215" s="23">
        <f t="shared" si="7"/>
        <v>14.55</v>
      </c>
      <c r="E215" s="16" t="s">
        <v>4</v>
      </c>
      <c r="F215" s="13" t="s">
        <v>5</v>
      </c>
    </row>
    <row r="216" spans="2:6" x14ac:dyDescent="0.25">
      <c r="B216" s="7">
        <v>42823</v>
      </c>
      <c r="C216" s="10">
        <v>0.63611111111111118</v>
      </c>
      <c r="D216" s="23">
        <f t="shared" si="7"/>
        <v>15.266666666666669</v>
      </c>
      <c r="E216" s="16" t="s">
        <v>4</v>
      </c>
      <c r="F216" s="13" t="s">
        <v>5</v>
      </c>
    </row>
    <row r="217" spans="2:6" x14ac:dyDescent="0.25">
      <c r="B217" s="7">
        <v>42823</v>
      </c>
      <c r="C217" s="10">
        <v>0.65972222222222221</v>
      </c>
      <c r="D217" s="23">
        <f t="shared" si="7"/>
        <v>15.833333333333332</v>
      </c>
      <c r="E217" s="16" t="s">
        <v>6</v>
      </c>
      <c r="F217" s="13" t="s">
        <v>7</v>
      </c>
    </row>
    <row r="218" spans="2:6" x14ac:dyDescent="0.25">
      <c r="B218" s="7">
        <v>42823</v>
      </c>
      <c r="C218" s="10">
        <v>0.66180555555555554</v>
      </c>
      <c r="D218" s="23">
        <f t="shared" si="7"/>
        <v>15.883333333333333</v>
      </c>
      <c r="E218" s="16" t="s">
        <v>6</v>
      </c>
      <c r="F218" s="13" t="s">
        <v>9</v>
      </c>
    </row>
    <row r="219" spans="2:6" x14ac:dyDescent="0.25">
      <c r="B219" s="7">
        <v>42823</v>
      </c>
      <c r="C219" s="10">
        <v>0.6791666666666667</v>
      </c>
      <c r="D219" s="23">
        <f t="shared" si="7"/>
        <v>16.3</v>
      </c>
      <c r="E219" s="16" t="s">
        <v>6</v>
      </c>
      <c r="F219" s="13" t="s">
        <v>10</v>
      </c>
    </row>
    <row r="220" spans="2:6" x14ac:dyDescent="0.25">
      <c r="B220" s="7">
        <v>42823</v>
      </c>
      <c r="C220" s="10">
        <v>0.68472222222222223</v>
      </c>
      <c r="D220" s="23">
        <f t="shared" si="7"/>
        <v>16.433333333333334</v>
      </c>
      <c r="E220" s="16" t="s">
        <v>4</v>
      </c>
      <c r="F220" s="13" t="s">
        <v>8</v>
      </c>
    </row>
    <row r="221" spans="2:6" x14ac:dyDescent="0.25">
      <c r="B221" s="7">
        <v>42823</v>
      </c>
      <c r="C221" s="10">
        <v>0.68472222222222223</v>
      </c>
      <c r="D221" s="23">
        <f t="shared" si="7"/>
        <v>16.433333333333334</v>
      </c>
      <c r="E221" s="16" t="s">
        <v>4</v>
      </c>
      <c r="F221" s="13" t="s">
        <v>8</v>
      </c>
    </row>
    <row r="222" spans="2:6" x14ac:dyDescent="0.25">
      <c r="B222" s="7">
        <v>42823</v>
      </c>
      <c r="C222" s="10">
        <v>0.68472222222222223</v>
      </c>
      <c r="D222" s="23">
        <f t="shared" si="7"/>
        <v>16.433333333333334</v>
      </c>
      <c r="E222" s="16" t="s">
        <v>4</v>
      </c>
      <c r="F222" s="13" t="s">
        <v>8</v>
      </c>
    </row>
    <row r="223" spans="2:6" x14ac:dyDescent="0.25">
      <c r="B223" s="7">
        <v>42823</v>
      </c>
      <c r="C223" s="10">
        <v>0.68472222222222223</v>
      </c>
      <c r="D223" s="23">
        <f t="shared" si="7"/>
        <v>16.433333333333334</v>
      </c>
      <c r="E223" s="16" t="s">
        <v>4</v>
      </c>
      <c r="F223" s="13" t="s">
        <v>8</v>
      </c>
    </row>
    <row r="224" spans="2:6" x14ac:dyDescent="0.25">
      <c r="B224" s="7">
        <v>42823</v>
      </c>
      <c r="C224" s="10">
        <v>0.68611111111111101</v>
      </c>
      <c r="D224" s="23">
        <f t="shared" si="7"/>
        <v>16.466666666666665</v>
      </c>
      <c r="E224" s="16" t="s">
        <v>6</v>
      </c>
      <c r="F224" s="13" t="s">
        <v>8</v>
      </c>
    </row>
    <row r="225" spans="2:6" x14ac:dyDescent="0.25">
      <c r="B225" s="7">
        <v>42823</v>
      </c>
      <c r="C225" s="10">
        <v>0.6875</v>
      </c>
      <c r="D225" s="23">
        <f t="shared" si="7"/>
        <v>16.5</v>
      </c>
      <c r="E225" s="16" t="s">
        <v>6</v>
      </c>
      <c r="F225" s="13" t="s">
        <v>8</v>
      </c>
    </row>
    <row r="226" spans="2:6" x14ac:dyDescent="0.25">
      <c r="B226" s="7">
        <v>42823</v>
      </c>
      <c r="C226" s="10">
        <v>0.68958333333333333</v>
      </c>
      <c r="D226" s="23">
        <f t="shared" si="7"/>
        <v>16.55</v>
      </c>
      <c r="E226" s="16" t="s">
        <v>6</v>
      </c>
      <c r="F226" s="13" t="s">
        <v>8</v>
      </c>
    </row>
    <row r="227" spans="2:6" x14ac:dyDescent="0.25">
      <c r="B227" s="7">
        <v>42823</v>
      </c>
      <c r="C227" s="10">
        <v>0.69166666666666676</v>
      </c>
      <c r="D227" s="23">
        <f t="shared" si="7"/>
        <v>16.600000000000001</v>
      </c>
      <c r="E227" s="16" t="s">
        <v>6</v>
      </c>
      <c r="F227" s="13" t="s">
        <v>8</v>
      </c>
    </row>
    <row r="228" spans="2:6" x14ac:dyDescent="0.25">
      <c r="B228" s="7">
        <v>42823</v>
      </c>
      <c r="C228" s="10">
        <v>0.69236111111111109</v>
      </c>
      <c r="D228" s="23">
        <f t="shared" si="7"/>
        <v>16.616666666666667</v>
      </c>
      <c r="E228" s="16" t="s">
        <v>6</v>
      </c>
      <c r="F228" s="13" t="s">
        <v>8</v>
      </c>
    </row>
    <row r="229" spans="2:6" x14ac:dyDescent="0.25">
      <c r="B229" s="7">
        <v>42823</v>
      </c>
      <c r="C229" s="10">
        <v>0.70347222222222217</v>
      </c>
      <c r="D229" s="23">
        <f t="shared" si="7"/>
        <v>16.883333333333333</v>
      </c>
      <c r="E229" s="16" t="s">
        <v>4</v>
      </c>
      <c r="F229" s="13" t="s">
        <v>8</v>
      </c>
    </row>
    <row r="230" spans="2:6" x14ac:dyDescent="0.25">
      <c r="B230" s="7">
        <v>42823</v>
      </c>
      <c r="C230" s="10">
        <v>0.70347222222222217</v>
      </c>
      <c r="D230" s="23">
        <f t="shared" si="7"/>
        <v>16.883333333333333</v>
      </c>
      <c r="E230" s="16" t="s">
        <v>4</v>
      </c>
      <c r="F230" s="13" t="s">
        <v>8</v>
      </c>
    </row>
    <row r="231" spans="2:6" x14ac:dyDescent="0.25">
      <c r="B231" s="7">
        <v>42823</v>
      </c>
      <c r="C231" s="10">
        <v>0.70347222222222217</v>
      </c>
      <c r="D231" s="23">
        <f t="shared" si="7"/>
        <v>16.883333333333333</v>
      </c>
      <c r="E231" s="16" t="s">
        <v>4</v>
      </c>
      <c r="F231" s="13" t="s">
        <v>8</v>
      </c>
    </row>
    <row r="232" spans="2:6" x14ac:dyDescent="0.25">
      <c r="B232" s="7">
        <v>42823</v>
      </c>
      <c r="C232" s="10">
        <v>0.70347222222222217</v>
      </c>
      <c r="D232" s="23">
        <f t="shared" si="7"/>
        <v>16.883333333333333</v>
      </c>
      <c r="E232" s="16" t="s">
        <v>4</v>
      </c>
      <c r="F232" s="13" t="s">
        <v>8</v>
      </c>
    </row>
    <row r="233" spans="2:6" x14ac:dyDescent="0.25">
      <c r="B233" s="7">
        <v>42823</v>
      </c>
      <c r="C233" s="10">
        <v>0.70347222222222217</v>
      </c>
      <c r="D233" s="23">
        <f t="shared" si="7"/>
        <v>16.883333333333333</v>
      </c>
      <c r="E233" s="16" t="s">
        <v>4</v>
      </c>
      <c r="F233" s="13" t="s">
        <v>8</v>
      </c>
    </row>
    <row r="234" spans="2:6" x14ac:dyDescent="0.25">
      <c r="B234" s="7">
        <v>42823</v>
      </c>
      <c r="C234" s="10">
        <v>0.70624999999999993</v>
      </c>
      <c r="D234" s="23">
        <f t="shared" si="7"/>
        <v>16.95</v>
      </c>
      <c r="E234" s="16" t="s">
        <v>12</v>
      </c>
      <c r="F234" s="13" t="s">
        <v>7</v>
      </c>
    </row>
    <row r="235" spans="2:6" x14ac:dyDescent="0.25">
      <c r="B235" s="7">
        <v>42823</v>
      </c>
      <c r="C235" s="10">
        <v>0.72083333333333333</v>
      </c>
      <c r="D235" s="23">
        <f t="shared" si="7"/>
        <v>17.3</v>
      </c>
      <c r="E235" s="16" t="s">
        <v>6</v>
      </c>
      <c r="F235" s="13" t="s">
        <v>7</v>
      </c>
    </row>
    <row r="236" spans="2:6" x14ac:dyDescent="0.25">
      <c r="B236" s="7">
        <v>42823</v>
      </c>
      <c r="C236" s="10">
        <v>0.72083333333333333</v>
      </c>
      <c r="D236" s="23">
        <f t="shared" si="7"/>
        <v>17.3</v>
      </c>
      <c r="E236" s="16" t="s">
        <v>6</v>
      </c>
      <c r="F236" s="13" t="s">
        <v>7</v>
      </c>
    </row>
    <row r="237" spans="2:6" x14ac:dyDescent="0.25">
      <c r="B237" s="7">
        <v>42823</v>
      </c>
      <c r="C237" s="10">
        <v>0.7597222222222223</v>
      </c>
      <c r="D237" s="23">
        <f t="shared" si="7"/>
        <v>18.233333333333334</v>
      </c>
      <c r="E237" s="16" t="s">
        <v>6</v>
      </c>
      <c r="F237" s="13" t="s">
        <v>7</v>
      </c>
    </row>
    <row r="238" spans="2:6" x14ac:dyDescent="0.25">
      <c r="B238" s="7">
        <v>42823</v>
      </c>
      <c r="C238" s="10">
        <v>0.7597222222222223</v>
      </c>
      <c r="D238" s="23">
        <f t="shared" si="7"/>
        <v>18.233333333333334</v>
      </c>
      <c r="E238" s="16" t="s">
        <v>6</v>
      </c>
      <c r="F238" s="13" t="s">
        <v>7</v>
      </c>
    </row>
    <row r="239" spans="2:6" x14ac:dyDescent="0.25">
      <c r="B239" s="7">
        <v>42823</v>
      </c>
      <c r="C239" s="10">
        <v>0.78125</v>
      </c>
      <c r="D239" s="23">
        <f t="shared" si="7"/>
        <v>18.75</v>
      </c>
      <c r="E239" s="16" t="s">
        <v>4</v>
      </c>
      <c r="F239" s="13" t="s">
        <v>5</v>
      </c>
    </row>
    <row r="240" spans="2:6" x14ac:dyDescent="0.25">
      <c r="B240" s="7">
        <v>42823</v>
      </c>
      <c r="C240" s="10">
        <v>0.82291666666666663</v>
      </c>
      <c r="D240" s="23">
        <f t="shared" si="7"/>
        <v>19.75</v>
      </c>
      <c r="E240" s="16" t="s">
        <v>6</v>
      </c>
      <c r="F240" s="13" t="s">
        <v>10</v>
      </c>
    </row>
    <row r="241" spans="2:6" x14ac:dyDescent="0.25">
      <c r="B241" s="7">
        <v>42823</v>
      </c>
      <c r="C241" s="10">
        <v>0.85902777777777783</v>
      </c>
      <c r="D241" s="23">
        <f t="shared" si="7"/>
        <v>20.616666666666667</v>
      </c>
      <c r="E241" s="16" t="s">
        <v>6</v>
      </c>
      <c r="F241" s="13" t="s">
        <v>8</v>
      </c>
    </row>
    <row r="242" spans="2:6" x14ac:dyDescent="0.25">
      <c r="B242" s="7">
        <v>42824</v>
      </c>
      <c r="C242" s="10">
        <v>0.14791666666666667</v>
      </c>
      <c r="D242" s="23">
        <f t="shared" si="7"/>
        <v>3.55</v>
      </c>
      <c r="E242" s="16" t="s">
        <v>4</v>
      </c>
      <c r="F242" s="13" t="s">
        <v>5</v>
      </c>
    </row>
    <row r="243" spans="2:6" x14ac:dyDescent="0.25">
      <c r="B243" s="7">
        <v>42824</v>
      </c>
      <c r="C243" s="10">
        <v>0.36736111111111108</v>
      </c>
      <c r="D243" s="23">
        <f t="shared" si="7"/>
        <v>8.8166666666666664</v>
      </c>
      <c r="E243" s="16" t="s">
        <v>6</v>
      </c>
      <c r="F243" s="13" t="s">
        <v>10</v>
      </c>
    </row>
    <row r="244" spans="2:6" x14ac:dyDescent="0.25">
      <c r="B244" s="7">
        <v>42824</v>
      </c>
      <c r="C244" s="10">
        <v>0.36874999999999997</v>
      </c>
      <c r="D244" s="23">
        <f t="shared" si="7"/>
        <v>8.85</v>
      </c>
      <c r="E244" s="16" t="s">
        <v>6</v>
      </c>
      <c r="F244" s="13" t="s">
        <v>9</v>
      </c>
    </row>
    <row r="245" spans="2:6" x14ac:dyDescent="0.25">
      <c r="B245" s="7">
        <v>42824</v>
      </c>
      <c r="C245" s="10">
        <v>0.37291666666666662</v>
      </c>
      <c r="D245" s="23">
        <f t="shared" si="7"/>
        <v>8.9499999999999993</v>
      </c>
      <c r="E245" s="16" t="s">
        <v>6</v>
      </c>
      <c r="F245" s="13" t="s">
        <v>10</v>
      </c>
    </row>
    <row r="246" spans="2:6" x14ac:dyDescent="0.25">
      <c r="B246" s="7">
        <v>42824</v>
      </c>
      <c r="C246" s="10">
        <v>0.37361111111111112</v>
      </c>
      <c r="D246" s="23">
        <f t="shared" si="7"/>
        <v>8.9666666666666668</v>
      </c>
      <c r="E246" s="16" t="s">
        <v>6</v>
      </c>
      <c r="F246" s="13" t="s">
        <v>7</v>
      </c>
    </row>
    <row r="247" spans="2:6" x14ac:dyDescent="0.25">
      <c r="B247" s="7">
        <v>42824</v>
      </c>
      <c r="C247" s="10">
        <v>0.3756944444444445</v>
      </c>
      <c r="D247" s="23">
        <f t="shared" si="7"/>
        <v>9.0166666666666675</v>
      </c>
      <c r="E247" s="16" t="s">
        <v>6</v>
      </c>
      <c r="F247" s="13" t="s">
        <v>10</v>
      </c>
    </row>
    <row r="248" spans="2:6" x14ac:dyDescent="0.25">
      <c r="B248" s="7">
        <v>42824</v>
      </c>
      <c r="C248" s="10">
        <v>0.37638888888888888</v>
      </c>
      <c r="D248" s="23">
        <f t="shared" si="7"/>
        <v>9.0333333333333332</v>
      </c>
      <c r="E248" s="16" t="s">
        <v>6</v>
      </c>
      <c r="F248" s="13" t="s">
        <v>10</v>
      </c>
    </row>
    <row r="249" spans="2:6" x14ac:dyDescent="0.25">
      <c r="B249" s="7">
        <v>42824</v>
      </c>
      <c r="C249" s="10">
        <v>0.37777777777777777</v>
      </c>
      <c r="D249" s="23">
        <f t="shared" si="7"/>
        <v>9.0666666666666664</v>
      </c>
      <c r="E249" s="16" t="s">
        <v>6</v>
      </c>
      <c r="F249" s="13" t="s">
        <v>7</v>
      </c>
    </row>
    <row r="250" spans="2:6" x14ac:dyDescent="0.25">
      <c r="B250" s="7">
        <v>42824</v>
      </c>
      <c r="C250" s="10">
        <v>0.37847222222222227</v>
      </c>
      <c r="D250" s="23">
        <f t="shared" si="7"/>
        <v>9.0833333333333339</v>
      </c>
      <c r="E250" s="16" t="s">
        <v>6</v>
      </c>
      <c r="F250" s="13" t="s">
        <v>7</v>
      </c>
    </row>
    <row r="251" spans="2:6" x14ac:dyDescent="0.25">
      <c r="B251" s="7">
        <v>42824</v>
      </c>
      <c r="C251" s="10">
        <v>0.37847222222222227</v>
      </c>
      <c r="D251" s="23">
        <f t="shared" si="7"/>
        <v>9.0833333333333339</v>
      </c>
      <c r="E251" s="16" t="s">
        <v>6</v>
      </c>
      <c r="F251" s="13" t="s">
        <v>10</v>
      </c>
    </row>
    <row r="252" spans="2:6" x14ac:dyDescent="0.25">
      <c r="B252" s="7">
        <v>42824</v>
      </c>
      <c r="C252" s="10">
        <v>0.37986111111111115</v>
      </c>
      <c r="D252" s="23">
        <f t="shared" si="7"/>
        <v>9.1166666666666671</v>
      </c>
      <c r="E252" s="16" t="s">
        <v>6</v>
      </c>
      <c r="F252" s="13" t="s">
        <v>7</v>
      </c>
    </row>
    <row r="253" spans="2:6" x14ac:dyDescent="0.25">
      <c r="B253" s="7">
        <v>42824</v>
      </c>
      <c r="C253" s="10">
        <v>0.38125000000000003</v>
      </c>
      <c r="D253" s="23">
        <f t="shared" si="7"/>
        <v>9.15</v>
      </c>
      <c r="E253" s="16" t="s">
        <v>7</v>
      </c>
      <c r="F253" s="13" t="s">
        <v>7</v>
      </c>
    </row>
    <row r="254" spans="2:6" x14ac:dyDescent="0.25">
      <c r="B254" s="7">
        <v>42824</v>
      </c>
      <c r="C254" s="10">
        <v>0.38125000000000003</v>
      </c>
      <c r="D254" s="23">
        <f t="shared" si="7"/>
        <v>9.15</v>
      </c>
      <c r="E254" s="16" t="s">
        <v>6</v>
      </c>
      <c r="F254" s="13" t="s">
        <v>10</v>
      </c>
    </row>
    <row r="255" spans="2:6" x14ac:dyDescent="0.25">
      <c r="B255" s="7">
        <v>42824</v>
      </c>
      <c r="C255" s="10">
        <v>0.38750000000000001</v>
      </c>
      <c r="D255" s="23">
        <f t="shared" si="7"/>
        <v>9.3000000000000007</v>
      </c>
      <c r="E255" s="16" t="s">
        <v>6</v>
      </c>
      <c r="F255" s="13" t="s">
        <v>10</v>
      </c>
    </row>
    <row r="256" spans="2:6" x14ac:dyDescent="0.25">
      <c r="B256" s="7">
        <v>42824</v>
      </c>
      <c r="C256" s="10">
        <v>0.39166666666666666</v>
      </c>
      <c r="D256" s="23">
        <f t="shared" si="7"/>
        <v>9.4</v>
      </c>
      <c r="E256" s="16" t="s">
        <v>6</v>
      </c>
      <c r="F256" s="13" t="s">
        <v>10</v>
      </c>
    </row>
    <row r="257" spans="2:6" x14ac:dyDescent="0.25">
      <c r="B257" s="7">
        <v>42824</v>
      </c>
      <c r="C257" s="10">
        <v>0.3972222222222222</v>
      </c>
      <c r="D257" s="23">
        <f t="shared" si="7"/>
        <v>9.5333333333333332</v>
      </c>
      <c r="E257" s="16" t="s">
        <v>6</v>
      </c>
      <c r="F257" s="13" t="s">
        <v>10</v>
      </c>
    </row>
    <row r="258" spans="2:6" x14ac:dyDescent="0.25">
      <c r="B258" s="7">
        <v>42824</v>
      </c>
      <c r="C258" s="10">
        <v>0.40069444444444446</v>
      </c>
      <c r="D258" s="23">
        <f t="shared" si="7"/>
        <v>9.6166666666666671</v>
      </c>
      <c r="E258" s="16" t="s">
        <v>6</v>
      </c>
      <c r="F258" s="13" t="s">
        <v>9</v>
      </c>
    </row>
    <row r="259" spans="2:6" x14ac:dyDescent="0.25">
      <c r="B259" s="7">
        <v>42824</v>
      </c>
      <c r="C259" s="10">
        <v>0.40833333333333338</v>
      </c>
      <c r="D259" s="23">
        <f t="shared" si="7"/>
        <v>9.8000000000000007</v>
      </c>
      <c r="E259" s="16" t="s">
        <v>6</v>
      </c>
      <c r="F259" s="13" t="s">
        <v>9</v>
      </c>
    </row>
    <row r="260" spans="2:6" x14ac:dyDescent="0.25">
      <c r="B260" s="7">
        <v>42824</v>
      </c>
      <c r="C260" s="10">
        <v>0.40902777777777777</v>
      </c>
      <c r="D260" s="23">
        <f t="shared" ref="D260:D323" si="8">C260*24</f>
        <v>9.8166666666666664</v>
      </c>
      <c r="E260" s="16" t="s">
        <v>6</v>
      </c>
      <c r="F260" s="13" t="s">
        <v>9</v>
      </c>
    </row>
    <row r="261" spans="2:6" x14ac:dyDescent="0.25">
      <c r="B261" s="7">
        <v>42824</v>
      </c>
      <c r="C261" s="10">
        <v>0.41111111111111115</v>
      </c>
      <c r="D261" s="23">
        <f t="shared" si="8"/>
        <v>9.8666666666666671</v>
      </c>
      <c r="E261" s="16" t="s">
        <v>6</v>
      </c>
      <c r="F261" s="13" t="s">
        <v>9</v>
      </c>
    </row>
    <row r="262" spans="2:6" x14ac:dyDescent="0.25">
      <c r="B262" s="7">
        <v>42824</v>
      </c>
      <c r="C262" s="10">
        <v>0.41319444444444442</v>
      </c>
      <c r="D262" s="23">
        <f t="shared" si="8"/>
        <v>9.9166666666666661</v>
      </c>
      <c r="E262" s="16" t="s">
        <v>6</v>
      </c>
      <c r="F262" s="13" t="s">
        <v>9</v>
      </c>
    </row>
    <row r="263" spans="2:6" x14ac:dyDescent="0.25">
      <c r="B263" s="7">
        <v>42824</v>
      </c>
      <c r="C263" s="10">
        <v>0.41319444444444442</v>
      </c>
      <c r="D263" s="23">
        <f t="shared" si="8"/>
        <v>9.9166666666666661</v>
      </c>
      <c r="E263" s="16" t="s">
        <v>6</v>
      </c>
      <c r="F263" s="13" t="s">
        <v>9</v>
      </c>
    </row>
    <row r="264" spans="2:6" x14ac:dyDescent="0.25">
      <c r="B264" s="7">
        <v>42824</v>
      </c>
      <c r="C264" s="10">
        <v>0.41944444444444445</v>
      </c>
      <c r="D264" s="23">
        <f t="shared" si="8"/>
        <v>10.066666666666666</v>
      </c>
      <c r="E264" s="16" t="s">
        <v>6</v>
      </c>
      <c r="F264" s="13" t="s">
        <v>9</v>
      </c>
    </row>
    <row r="265" spans="2:6" x14ac:dyDescent="0.25">
      <c r="B265" s="7">
        <v>42824</v>
      </c>
      <c r="C265" s="10">
        <v>0.42083333333333334</v>
      </c>
      <c r="D265" s="23">
        <f t="shared" si="8"/>
        <v>10.1</v>
      </c>
      <c r="E265" s="16" t="s">
        <v>6</v>
      </c>
      <c r="F265" s="13" t="s">
        <v>9</v>
      </c>
    </row>
    <row r="266" spans="2:6" x14ac:dyDescent="0.25">
      <c r="B266" s="7">
        <v>42824</v>
      </c>
      <c r="C266" s="10">
        <v>0.42083333333333334</v>
      </c>
      <c r="D266" s="23">
        <f t="shared" si="8"/>
        <v>10.1</v>
      </c>
      <c r="E266" s="16" t="s">
        <v>6</v>
      </c>
      <c r="F266" s="13" t="s">
        <v>7</v>
      </c>
    </row>
    <row r="267" spans="2:6" x14ac:dyDescent="0.25">
      <c r="B267" s="7">
        <v>42824</v>
      </c>
      <c r="C267" s="10">
        <v>0.42222222222222222</v>
      </c>
      <c r="D267" s="23">
        <f t="shared" si="8"/>
        <v>10.133333333333333</v>
      </c>
      <c r="E267" s="16" t="s">
        <v>6</v>
      </c>
      <c r="F267" s="13" t="s">
        <v>9</v>
      </c>
    </row>
    <row r="268" spans="2:6" x14ac:dyDescent="0.25">
      <c r="B268" s="7">
        <v>42824</v>
      </c>
      <c r="C268" s="10">
        <v>0.42430555555555555</v>
      </c>
      <c r="D268" s="23">
        <f t="shared" si="8"/>
        <v>10.183333333333334</v>
      </c>
      <c r="E268" s="16" t="s">
        <v>6</v>
      </c>
      <c r="F268" s="13" t="s">
        <v>9</v>
      </c>
    </row>
    <row r="269" spans="2:6" x14ac:dyDescent="0.25">
      <c r="B269" s="7">
        <v>42824</v>
      </c>
      <c r="C269" s="10">
        <v>0.42638888888888887</v>
      </c>
      <c r="D269" s="23">
        <f t="shared" si="8"/>
        <v>10.233333333333333</v>
      </c>
      <c r="E269" s="16" t="s">
        <v>6</v>
      </c>
      <c r="F269" s="13" t="s">
        <v>9</v>
      </c>
    </row>
    <row r="270" spans="2:6" x14ac:dyDescent="0.25">
      <c r="B270" s="7">
        <v>42824</v>
      </c>
      <c r="C270" s="10">
        <v>0.42708333333333331</v>
      </c>
      <c r="D270" s="23">
        <f t="shared" si="8"/>
        <v>10.25</v>
      </c>
      <c r="E270" s="16" t="s">
        <v>6</v>
      </c>
      <c r="F270" s="13" t="s">
        <v>9</v>
      </c>
    </row>
    <row r="271" spans="2:6" x14ac:dyDescent="0.25">
      <c r="B271" s="7">
        <v>42824</v>
      </c>
      <c r="C271" s="10">
        <v>0.4291666666666667</v>
      </c>
      <c r="D271" s="23">
        <f t="shared" si="8"/>
        <v>10.3</v>
      </c>
      <c r="E271" s="16" t="s">
        <v>6</v>
      </c>
      <c r="F271" s="13" t="s">
        <v>10</v>
      </c>
    </row>
    <row r="272" spans="2:6" x14ac:dyDescent="0.25">
      <c r="B272" s="7">
        <v>42824</v>
      </c>
      <c r="C272" s="10">
        <v>0.42986111111111108</v>
      </c>
      <c r="D272" s="23">
        <f t="shared" si="8"/>
        <v>10.316666666666666</v>
      </c>
      <c r="E272" s="16" t="s">
        <v>6</v>
      </c>
      <c r="F272" s="13" t="s">
        <v>10</v>
      </c>
    </row>
    <row r="273" spans="2:6" x14ac:dyDescent="0.25">
      <c r="B273" s="7">
        <v>42824</v>
      </c>
      <c r="C273" s="10">
        <v>0.43055555555555558</v>
      </c>
      <c r="D273" s="23">
        <f t="shared" si="8"/>
        <v>10.333333333333334</v>
      </c>
      <c r="E273" s="16" t="s">
        <v>6</v>
      </c>
      <c r="F273" s="13" t="s">
        <v>10</v>
      </c>
    </row>
    <row r="274" spans="2:6" x14ac:dyDescent="0.25">
      <c r="B274" s="7">
        <v>42824</v>
      </c>
      <c r="C274" s="10">
        <v>0.43263888888888885</v>
      </c>
      <c r="D274" s="23">
        <f t="shared" si="8"/>
        <v>10.383333333333333</v>
      </c>
      <c r="E274" s="16" t="s">
        <v>4</v>
      </c>
      <c r="F274" s="13" t="s">
        <v>10</v>
      </c>
    </row>
    <row r="275" spans="2:6" x14ac:dyDescent="0.25">
      <c r="B275" s="7">
        <v>42824</v>
      </c>
      <c r="C275" s="10">
        <v>0.43402777777777773</v>
      </c>
      <c r="D275" s="23">
        <f t="shared" si="8"/>
        <v>10.416666666666666</v>
      </c>
      <c r="E275" s="16" t="s">
        <v>4</v>
      </c>
      <c r="F275" s="13" t="s">
        <v>10</v>
      </c>
    </row>
    <row r="276" spans="2:6" x14ac:dyDescent="0.25">
      <c r="B276" s="7">
        <v>42824</v>
      </c>
      <c r="C276" s="10">
        <v>0.44166666666666665</v>
      </c>
      <c r="D276" s="23">
        <f t="shared" si="8"/>
        <v>10.6</v>
      </c>
      <c r="E276" s="16" t="s">
        <v>6</v>
      </c>
      <c r="F276" s="13" t="s">
        <v>9</v>
      </c>
    </row>
    <row r="277" spans="2:6" x14ac:dyDescent="0.25">
      <c r="B277" s="7">
        <v>42824</v>
      </c>
      <c r="C277" s="10">
        <v>0.44236111111111115</v>
      </c>
      <c r="D277" s="23">
        <f t="shared" si="8"/>
        <v>10.616666666666667</v>
      </c>
      <c r="E277" s="16" t="s">
        <v>6</v>
      </c>
      <c r="F277" s="13" t="s">
        <v>9</v>
      </c>
    </row>
    <row r="278" spans="2:6" x14ac:dyDescent="0.25">
      <c r="B278" s="7">
        <v>42824</v>
      </c>
      <c r="C278" s="10">
        <v>0.44861111111111113</v>
      </c>
      <c r="D278" s="23">
        <f t="shared" si="8"/>
        <v>10.766666666666667</v>
      </c>
      <c r="E278" s="16" t="s">
        <v>6</v>
      </c>
      <c r="F278" s="13" t="s">
        <v>7</v>
      </c>
    </row>
    <row r="279" spans="2:6" x14ac:dyDescent="0.25">
      <c r="B279" s="7">
        <v>42824</v>
      </c>
      <c r="C279" s="10">
        <v>0.45</v>
      </c>
      <c r="D279" s="23">
        <f t="shared" si="8"/>
        <v>10.8</v>
      </c>
      <c r="E279" s="16" t="s">
        <v>6</v>
      </c>
      <c r="F279" s="13" t="s">
        <v>7</v>
      </c>
    </row>
    <row r="280" spans="2:6" x14ac:dyDescent="0.25">
      <c r="B280" s="7">
        <v>42824</v>
      </c>
      <c r="C280" s="10">
        <v>0.45277777777777778</v>
      </c>
      <c r="D280" s="23">
        <f t="shared" si="8"/>
        <v>10.866666666666667</v>
      </c>
      <c r="E280" s="16" t="s">
        <v>4</v>
      </c>
      <c r="F280" s="13" t="s">
        <v>7</v>
      </c>
    </row>
    <row r="281" spans="2:6" x14ac:dyDescent="0.25">
      <c r="B281" s="7">
        <v>42824</v>
      </c>
      <c r="C281" s="10">
        <v>0.45416666666666666</v>
      </c>
      <c r="D281" s="23">
        <f t="shared" si="8"/>
        <v>10.9</v>
      </c>
      <c r="E281" s="16" t="s">
        <v>6</v>
      </c>
      <c r="F281" s="13" t="s">
        <v>7</v>
      </c>
    </row>
    <row r="282" spans="2:6" x14ac:dyDescent="0.25">
      <c r="B282" s="7">
        <v>42824</v>
      </c>
      <c r="C282" s="10">
        <v>0.45834490740740735</v>
      </c>
      <c r="D282" s="23">
        <f t="shared" si="8"/>
        <v>11.000277777777777</v>
      </c>
      <c r="E282" s="16" t="s">
        <v>4</v>
      </c>
      <c r="F282" s="13" t="s">
        <v>5</v>
      </c>
    </row>
    <row r="283" spans="2:6" x14ac:dyDescent="0.25">
      <c r="B283" s="7">
        <v>42824</v>
      </c>
      <c r="C283" s="10">
        <v>0.4694444444444445</v>
      </c>
      <c r="D283" s="23">
        <f t="shared" si="8"/>
        <v>11.266666666666667</v>
      </c>
      <c r="E283" s="16" t="s">
        <v>6</v>
      </c>
      <c r="F283" s="13" t="s">
        <v>7</v>
      </c>
    </row>
    <row r="284" spans="2:6" x14ac:dyDescent="0.25">
      <c r="B284" s="7">
        <v>42824</v>
      </c>
      <c r="C284" s="10">
        <v>0.4770833333333333</v>
      </c>
      <c r="D284" s="23">
        <f t="shared" si="8"/>
        <v>11.45</v>
      </c>
      <c r="E284" s="16" t="s">
        <v>6</v>
      </c>
      <c r="F284" s="13" t="s">
        <v>8</v>
      </c>
    </row>
    <row r="285" spans="2:6" x14ac:dyDescent="0.25">
      <c r="B285" s="7">
        <v>42824</v>
      </c>
      <c r="C285" s="10">
        <v>0.48472222222222222</v>
      </c>
      <c r="D285" s="23">
        <f t="shared" si="8"/>
        <v>11.633333333333333</v>
      </c>
      <c r="E285" s="16" t="s">
        <v>4</v>
      </c>
      <c r="F285" s="13" t="s">
        <v>8</v>
      </c>
    </row>
    <row r="286" spans="2:6" x14ac:dyDescent="0.25">
      <c r="B286" s="7">
        <v>42824</v>
      </c>
      <c r="C286" s="10">
        <v>0.48541666666666666</v>
      </c>
      <c r="D286" s="23">
        <f t="shared" si="8"/>
        <v>11.65</v>
      </c>
      <c r="E286" s="16" t="s">
        <v>6</v>
      </c>
      <c r="F286" s="13" t="s">
        <v>7</v>
      </c>
    </row>
    <row r="287" spans="2:6" x14ac:dyDescent="0.25">
      <c r="B287" s="7">
        <v>42824</v>
      </c>
      <c r="C287" s="10">
        <v>0.48541666666666666</v>
      </c>
      <c r="D287" s="23">
        <f t="shared" si="8"/>
        <v>11.65</v>
      </c>
      <c r="E287" s="16" t="s">
        <v>6</v>
      </c>
      <c r="F287" s="13" t="s">
        <v>8</v>
      </c>
    </row>
    <row r="288" spans="2:6" x14ac:dyDescent="0.25">
      <c r="B288" s="7">
        <v>42824</v>
      </c>
      <c r="C288" s="10">
        <v>0.51180555555555551</v>
      </c>
      <c r="D288" s="23">
        <f t="shared" si="8"/>
        <v>12.283333333333331</v>
      </c>
      <c r="E288" s="16" t="s">
        <v>6</v>
      </c>
      <c r="F288" s="13" t="s">
        <v>9</v>
      </c>
    </row>
    <row r="289" spans="2:6" x14ac:dyDescent="0.25">
      <c r="B289" s="7">
        <v>42824</v>
      </c>
      <c r="C289" s="10">
        <v>0.51388888888888895</v>
      </c>
      <c r="D289" s="23">
        <f t="shared" si="8"/>
        <v>12.333333333333336</v>
      </c>
      <c r="E289" s="16" t="s">
        <v>6</v>
      </c>
      <c r="F289" s="13" t="s">
        <v>10</v>
      </c>
    </row>
    <row r="290" spans="2:6" x14ac:dyDescent="0.25">
      <c r="B290" s="7">
        <v>42824</v>
      </c>
      <c r="C290" s="10">
        <v>0.52361111111111114</v>
      </c>
      <c r="D290" s="23">
        <f t="shared" si="8"/>
        <v>12.566666666666666</v>
      </c>
      <c r="E290" s="16" t="s">
        <v>4</v>
      </c>
      <c r="F290" s="13" t="s">
        <v>7</v>
      </c>
    </row>
    <row r="291" spans="2:6" x14ac:dyDescent="0.25">
      <c r="B291" s="7">
        <v>42824</v>
      </c>
      <c r="C291" s="10">
        <v>0.53333333333333333</v>
      </c>
      <c r="D291" s="23">
        <f t="shared" si="8"/>
        <v>12.8</v>
      </c>
      <c r="E291" s="16" t="s">
        <v>6</v>
      </c>
      <c r="F291" s="13" t="s">
        <v>10</v>
      </c>
    </row>
    <row r="292" spans="2:6" x14ac:dyDescent="0.25">
      <c r="B292" s="7">
        <v>42824</v>
      </c>
      <c r="C292" s="10">
        <v>0.54652777777777783</v>
      </c>
      <c r="D292" s="23">
        <f t="shared" si="8"/>
        <v>13.116666666666667</v>
      </c>
      <c r="E292" s="16" t="s">
        <v>6</v>
      </c>
      <c r="F292" s="13" t="s">
        <v>7</v>
      </c>
    </row>
    <row r="293" spans="2:6" x14ac:dyDescent="0.25">
      <c r="B293" s="7">
        <v>42824</v>
      </c>
      <c r="C293" s="10">
        <v>0.55555555555555558</v>
      </c>
      <c r="D293" s="23">
        <f t="shared" si="8"/>
        <v>13.333333333333334</v>
      </c>
      <c r="E293" s="16" t="s">
        <v>6</v>
      </c>
      <c r="F293" s="13" t="s">
        <v>10</v>
      </c>
    </row>
    <row r="294" spans="2:6" x14ac:dyDescent="0.25">
      <c r="B294" s="7">
        <v>42824</v>
      </c>
      <c r="C294" s="10">
        <v>0.56736111111111109</v>
      </c>
      <c r="D294" s="23">
        <f t="shared" si="8"/>
        <v>13.616666666666667</v>
      </c>
      <c r="E294" s="16" t="s">
        <v>12</v>
      </c>
      <c r="F294" s="13" t="s">
        <v>7</v>
      </c>
    </row>
    <row r="295" spans="2:6" x14ac:dyDescent="0.25">
      <c r="B295" s="7">
        <v>42824</v>
      </c>
      <c r="C295" s="10">
        <v>0.57291666666666663</v>
      </c>
      <c r="D295" s="23">
        <f t="shared" si="8"/>
        <v>13.75</v>
      </c>
      <c r="E295" s="16" t="s">
        <v>6</v>
      </c>
      <c r="F295" s="13" t="s">
        <v>7</v>
      </c>
    </row>
    <row r="296" spans="2:6" x14ac:dyDescent="0.25">
      <c r="B296" s="7">
        <v>42824</v>
      </c>
      <c r="C296" s="10">
        <v>0.57430555555555551</v>
      </c>
      <c r="D296" s="23">
        <f t="shared" si="8"/>
        <v>13.783333333333331</v>
      </c>
      <c r="E296" s="16" t="s">
        <v>6</v>
      </c>
      <c r="F296" s="13" t="s">
        <v>10</v>
      </c>
    </row>
    <row r="297" spans="2:6" x14ac:dyDescent="0.25">
      <c r="B297" s="7">
        <v>42824</v>
      </c>
      <c r="C297" s="10">
        <v>0.59722222222222221</v>
      </c>
      <c r="D297" s="23">
        <f t="shared" si="8"/>
        <v>14.333333333333332</v>
      </c>
      <c r="E297" s="16" t="s">
        <v>6</v>
      </c>
      <c r="F297" s="13" t="s">
        <v>7</v>
      </c>
    </row>
    <row r="298" spans="2:6" x14ac:dyDescent="0.25">
      <c r="B298" s="7">
        <v>42824</v>
      </c>
      <c r="C298" s="10">
        <v>0.61388888888888882</v>
      </c>
      <c r="D298" s="23">
        <f t="shared" si="8"/>
        <v>14.733333333333331</v>
      </c>
      <c r="E298" s="16" t="s">
        <v>6</v>
      </c>
      <c r="F298" s="13" t="s">
        <v>7</v>
      </c>
    </row>
    <row r="299" spans="2:6" x14ac:dyDescent="0.25">
      <c r="B299" s="7">
        <v>42824</v>
      </c>
      <c r="C299" s="10">
        <v>0.62569444444444444</v>
      </c>
      <c r="D299" s="23">
        <f t="shared" si="8"/>
        <v>15.016666666666666</v>
      </c>
      <c r="E299" s="16" t="s">
        <v>6</v>
      </c>
      <c r="F299" s="13" t="s">
        <v>7</v>
      </c>
    </row>
    <row r="300" spans="2:6" x14ac:dyDescent="0.25">
      <c r="B300" s="7">
        <v>42824</v>
      </c>
      <c r="C300" s="10">
        <v>0.63124999999999998</v>
      </c>
      <c r="D300" s="23">
        <f t="shared" si="8"/>
        <v>15.149999999999999</v>
      </c>
      <c r="E300" s="16" t="s">
        <v>4</v>
      </c>
      <c r="F300" s="13" t="s">
        <v>8</v>
      </c>
    </row>
    <row r="301" spans="2:6" x14ac:dyDescent="0.25">
      <c r="B301" s="7">
        <v>42824</v>
      </c>
      <c r="C301" s="10">
        <v>0.63194444444444442</v>
      </c>
      <c r="D301" s="23">
        <f t="shared" si="8"/>
        <v>15.166666666666666</v>
      </c>
      <c r="E301" s="16" t="s">
        <v>6</v>
      </c>
      <c r="F301" s="13" t="s">
        <v>8</v>
      </c>
    </row>
    <row r="302" spans="2:6" x14ac:dyDescent="0.25">
      <c r="B302" s="7">
        <v>42824</v>
      </c>
      <c r="C302" s="10">
        <v>0.64027777777777783</v>
      </c>
      <c r="D302" s="23">
        <f t="shared" si="8"/>
        <v>15.366666666666667</v>
      </c>
      <c r="E302" s="16" t="s">
        <v>4</v>
      </c>
      <c r="F302" s="13" t="s">
        <v>5</v>
      </c>
    </row>
    <row r="303" spans="2:6" x14ac:dyDescent="0.25">
      <c r="B303" s="7">
        <v>42824</v>
      </c>
      <c r="C303" s="10">
        <v>0.65347222222222223</v>
      </c>
      <c r="D303" s="23">
        <f t="shared" si="8"/>
        <v>15.683333333333334</v>
      </c>
      <c r="E303" s="16" t="s">
        <v>6</v>
      </c>
      <c r="F303" s="13" t="s">
        <v>7</v>
      </c>
    </row>
    <row r="304" spans="2:6" x14ac:dyDescent="0.25">
      <c r="B304" s="7">
        <v>42824</v>
      </c>
      <c r="C304" s="10">
        <v>0.67152777777777783</v>
      </c>
      <c r="D304" s="23">
        <f t="shared" si="8"/>
        <v>16.116666666666667</v>
      </c>
      <c r="E304" s="16" t="s">
        <v>6</v>
      </c>
      <c r="F304" s="13" t="s">
        <v>7</v>
      </c>
    </row>
    <row r="305" spans="2:6" x14ac:dyDescent="0.25">
      <c r="B305" s="7">
        <v>42824</v>
      </c>
      <c r="C305" s="10">
        <v>0.67986111111111114</v>
      </c>
      <c r="D305" s="23">
        <f t="shared" si="8"/>
        <v>16.316666666666666</v>
      </c>
      <c r="E305" s="16" t="s">
        <v>6</v>
      </c>
      <c r="F305" s="13" t="s">
        <v>9</v>
      </c>
    </row>
    <row r="306" spans="2:6" x14ac:dyDescent="0.25">
      <c r="B306" s="7">
        <v>42824</v>
      </c>
      <c r="C306" s="10">
        <v>0.68680555555555556</v>
      </c>
      <c r="D306" s="23">
        <f t="shared" si="8"/>
        <v>16.483333333333334</v>
      </c>
      <c r="E306" s="16" t="s">
        <v>4</v>
      </c>
      <c r="F306" s="13" t="s">
        <v>8</v>
      </c>
    </row>
    <row r="307" spans="2:6" x14ac:dyDescent="0.25">
      <c r="B307" s="7">
        <v>42824</v>
      </c>
      <c r="C307" s="10">
        <v>0.68680555555555556</v>
      </c>
      <c r="D307" s="23">
        <f t="shared" si="8"/>
        <v>16.483333333333334</v>
      </c>
      <c r="E307" s="16" t="s">
        <v>4</v>
      </c>
      <c r="F307" s="13" t="s">
        <v>8</v>
      </c>
    </row>
    <row r="308" spans="2:6" x14ac:dyDescent="0.25">
      <c r="B308" s="7">
        <v>42824</v>
      </c>
      <c r="C308" s="10">
        <v>0.68680555555555556</v>
      </c>
      <c r="D308" s="23">
        <f t="shared" si="8"/>
        <v>16.483333333333334</v>
      </c>
      <c r="E308" s="16" t="s">
        <v>6</v>
      </c>
      <c r="F308" s="13" t="s">
        <v>8</v>
      </c>
    </row>
    <row r="309" spans="2:6" x14ac:dyDescent="0.25">
      <c r="B309" s="7">
        <v>42824</v>
      </c>
      <c r="C309" s="10">
        <v>0.7055555555555556</v>
      </c>
      <c r="D309" s="23">
        <f t="shared" si="8"/>
        <v>16.933333333333334</v>
      </c>
      <c r="E309" s="16" t="s">
        <v>6</v>
      </c>
      <c r="F309" s="13" t="s">
        <v>8</v>
      </c>
    </row>
    <row r="310" spans="2:6" x14ac:dyDescent="0.25">
      <c r="B310" s="7">
        <v>42824</v>
      </c>
      <c r="C310" s="10">
        <v>0.75694444444444453</v>
      </c>
      <c r="D310" s="23">
        <f t="shared" si="8"/>
        <v>18.166666666666668</v>
      </c>
      <c r="E310" s="16" t="s">
        <v>6</v>
      </c>
      <c r="F310" s="13" t="s">
        <v>10</v>
      </c>
    </row>
    <row r="311" spans="2:6" x14ac:dyDescent="0.25">
      <c r="B311" s="7">
        <v>42824</v>
      </c>
      <c r="C311" s="10">
        <v>0.85416666666666663</v>
      </c>
      <c r="D311" s="23">
        <f t="shared" si="8"/>
        <v>20.5</v>
      </c>
      <c r="E311" s="16" t="s">
        <v>4</v>
      </c>
      <c r="F311" s="13" t="s">
        <v>5</v>
      </c>
    </row>
    <row r="312" spans="2:6" x14ac:dyDescent="0.25">
      <c r="B312" s="7">
        <v>42824</v>
      </c>
      <c r="C312" s="10">
        <v>0.85416666666666663</v>
      </c>
      <c r="D312" s="23">
        <f t="shared" si="8"/>
        <v>20.5</v>
      </c>
      <c r="E312" s="16" t="s">
        <v>4</v>
      </c>
      <c r="F312" s="13" t="s">
        <v>5</v>
      </c>
    </row>
    <row r="313" spans="2:6" x14ac:dyDescent="0.25">
      <c r="B313" s="7">
        <v>42824</v>
      </c>
      <c r="C313" s="10">
        <v>0.85416666666666663</v>
      </c>
      <c r="D313" s="23">
        <f t="shared" si="8"/>
        <v>20.5</v>
      </c>
      <c r="E313" s="16" t="s">
        <v>4</v>
      </c>
      <c r="F313" s="13" t="s">
        <v>5</v>
      </c>
    </row>
    <row r="314" spans="2:6" x14ac:dyDescent="0.25">
      <c r="B314" s="7">
        <v>42824</v>
      </c>
      <c r="C314" s="10">
        <v>0.85763888888888884</v>
      </c>
      <c r="D314" s="23">
        <f t="shared" si="8"/>
        <v>20.583333333333332</v>
      </c>
      <c r="E314" s="16" t="s">
        <v>4</v>
      </c>
      <c r="F314" s="13" t="s">
        <v>5</v>
      </c>
    </row>
    <row r="315" spans="2:6" x14ac:dyDescent="0.25">
      <c r="B315" s="7">
        <v>42824</v>
      </c>
      <c r="C315" s="10">
        <v>0.86111111111111116</v>
      </c>
      <c r="D315" s="23">
        <f t="shared" si="8"/>
        <v>20.666666666666668</v>
      </c>
      <c r="E315" s="16" t="s">
        <v>6</v>
      </c>
      <c r="F315" s="13" t="s">
        <v>8</v>
      </c>
    </row>
    <row r="316" spans="2:6" x14ac:dyDescent="0.25">
      <c r="B316" s="7">
        <v>42824</v>
      </c>
      <c r="C316" s="10">
        <v>0.98541666666666661</v>
      </c>
      <c r="D316" s="23">
        <f t="shared" si="8"/>
        <v>23.65</v>
      </c>
      <c r="E316" s="16" t="s">
        <v>4</v>
      </c>
      <c r="F316" s="13" t="s">
        <v>5</v>
      </c>
    </row>
    <row r="317" spans="2:6" x14ac:dyDescent="0.25">
      <c r="B317" s="6">
        <v>42825</v>
      </c>
      <c r="C317" s="9">
        <v>0.31736111111111115</v>
      </c>
      <c r="D317" s="23">
        <f t="shared" si="8"/>
        <v>7.6166666666666671</v>
      </c>
      <c r="E317" s="15" t="s">
        <v>6</v>
      </c>
      <c r="F317" s="12" t="s">
        <v>9</v>
      </c>
    </row>
    <row r="318" spans="2:6" x14ac:dyDescent="0.25">
      <c r="B318" s="6">
        <v>42825</v>
      </c>
      <c r="C318" s="9">
        <v>0.34583333333333338</v>
      </c>
      <c r="D318" s="23">
        <f t="shared" si="8"/>
        <v>8.3000000000000007</v>
      </c>
      <c r="E318" s="15" t="s">
        <v>6</v>
      </c>
      <c r="F318" s="12" t="s">
        <v>7</v>
      </c>
    </row>
    <row r="319" spans="2:6" x14ac:dyDescent="0.25">
      <c r="B319" s="6">
        <v>42825</v>
      </c>
      <c r="C319" s="9">
        <v>0.35347222222222219</v>
      </c>
      <c r="D319" s="23">
        <f t="shared" si="8"/>
        <v>8.4833333333333325</v>
      </c>
      <c r="E319" s="15" t="s">
        <v>6</v>
      </c>
      <c r="F319" s="12" t="s">
        <v>10</v>
      </c>
    </row>
    <row r="320" spans="2:6" x14ac:dyDescent="0.25">
      <c r="B320" s="6">
        <v>42825</v>
      </c>
      <c r="C320" s="9">
        <v>0.35347222222222219</v>
      </c>
      <c r="D320" s="23">
        <f t="shared" si="8"/>
        <v>8.4833333333333325</v>
      </c>
      <c r="E320" s="15" t="s">
        <v>6</v>
      </c>
      <c r="F320" s="12" t="s">
        <v>10</v>
      </c>
    </row>
    <row r="321" spans="2:6" x14ac:dyDescent="0.25">
      <c r="B321" s="6">
        <v>42825</v>
      </c>
      <c r="C321" s="9">
        <v>0.37638888888888888</v>
      </c>
      <c r="D321" s="23">
        <f t="shared" si="8"/>
        <v>9.0333333333333332</v>
      </c>
      <c r="E321" s="15" t="s">
        <v>6</v>
      </c>
      <c r="F321" s="12" t="s">
        <v>10</v>
      </c>
    </row>
    <row r="322" spans="2:6" x14ac:dyDescent="0.25">
      <c r="B322" s="6">
        <v>42825</v>
      </c>
      <c r="C322" s="9">
        <v>0.37916666666666665</v>
      </c>
      <c r="D322" s="23">
        <f t="shared" si="8"/>
        <v>9.1</v>
      </c>
      <c r="E322" s="15" t="s">
        <v>6</v>
      </c>
      <c r="F322" s="12" t="s">
        <v>9</v>
      </c>
    </row>
    <row r="323" spans="2:6" x14ac:dyDescent="0.25">
      <c r="B323" s="6">
        <v>42825</v>
      </c>
      <c r="C323" s="9">
        <v>0.37986111111111115</v>
      </c>
      <c r="D323" s="23">
        <f t="shared" si="8"/>
        <v>9.1166666666666671</v>
      </c>
      <c r="E323" s="15" t="s">
        <v>6</v>
      </c>
      <c r="F323" s="12" t="s">
        <v>10</v>
      </c>
    </row>
    <row r="324" spans="2:6" x14ac:dyDescent="0.25">
      <c r="B324" s="6">
        <v>42825</v>
      </c>
      <c r="C324" s="9">
        <v>0.37986111111111115</v>
      </c>
      <c r="D324" s="23">
        <f t="shared" ref="D324:D387" si="9">C324*24</f>
        <v>9.1166666666666671</v>
      </c>
      <c r="E324" s="15" t="s">
        <v>6</v>
      </c>
      <c r="F324" s="12" t="s">
        <v>7</v>
      </c>
    </row>
    <row r="325" spans="2:6" x14ac:dyDescent="0.25">
      <c r="B325" s="6">
        <v>42825</v>
      </c>
      <c r="C325" s="9">
        <v>0.38611111111111113</v>
      </c>
      <c r="D325" s="23">
        <f t="shared" si="9"/>
        <v>9.2666666666666675</v>
      </c>
      <c r="E325" s="15" t="s">
        <v>6</v>
      </c>
      <c r="F325" s="12" t="s">
        <v>7</v>
      </c>
    </row>
    <row r="326" spans="2:6" x14ac:dyDescent="0.25">
      <c r="B326" s="6">
        <v>42825</v>
      </c>
      <c r="C326" s="9">
        <v>0.39027777777777778</v>
      </c>
      <c r="D326" s="23">
        <f t="shared" si="9"/>
        <v>9.3666666666666671</v>
      </c>
      <c r="E326" s="15" t="s">
        <v>6</v>
      </c>
      <c r="F326" s="12" t="s">
        <v>9</v>
      </c>
    </row>
    <row r="327" spans="2:6" x14ac:dyDescent="0.25">
      <c r="B327" s="6">
        <v>42825</v>
      </c>
      <c r="C327" s="9">
        <v>0.39027777777777778</v>
      </c>
      <c r="D327" s="23">
        <f t="shared" si="9"/>
        <v>9.3666666666666671</v>
      </c>
      <c r="E327" s="15" t="s">
        <v>6</v>
      </c>
      <c r="F327" s="12" t="s">
        <v>7</v>
      </c>
    </row>
    <row r="328" spans="2:6" x14ac:dyDescent="0.25">
      <c r="B328" s="6">
        <v>42825</v>
      </c>
      <c r="C328" s="9">
        <v>0.39513888888888887</v>
      </c>
      <c r="D328" s="23">
        <f t="shared" si="9"/>
        <v>9.4833333333333325</v>
      </c>
      <c r="E328" s="15" t="s">
        <v>6</v>
      </c>
      <c r="F328" s="12" t="s">
        <v>10</v>
      </c>
    </row>
    <row r="329" spans="2:6" x14ac:dyDescent="0.25">
      <c r="B329" s="6">
        <v>42825</v>
      </c>
      <c r="C329" s="9">
        <v>0.40486111111111112</v>
      </c>
      <c r="D329" s="23">
        <f t="shared" si="9"/>
        <v>9.7166666666666668</v>
      </c>
      <c r="E329" s="15" t="s">
        <v>6</v>
      </c>
      <c r="F329" s="12" t="s">
        <v>10</v>
      </c>
    </row>
    <row r="330" spans="2:6" x14ac:dyDescent="0.25">
      <c r="B330" s="6">
        <v>42825</v>
      </c>
      <c r="C330" s="9">
        <v>0.4069444444444445</v>
      </c>
      <c r="D330" s="23">
        <f t="shared" si="9"/>
        <v>9.7666666666666675</v>
      </c>
      <c r="E330" s="15" t="s">
        <v>6</v>
      </c>
      <c r="F330" s="12" t="s">
        <v>7</v>
      </c>
    </row>
    <row r="331" spans="2:6" x14ac:dyDescent="0.25">
      <c r="B331" s="6">
        <v>42825</v>
      </c>
      <c r="C331" s="9">
        <v>0.41388888888888892</v>
      </c>
      <c r="D331" s="23">
        <f t="shared" si="9"/>
        <v>9.9333333333333336</v>
      </c>
      <c r="E331" s="15" t="s">
        <v>6</v>
      </c>
      <c r="F331" s="12" t="s">
        <v>9</v>
      </c>
    </row>
    <row r="332" spans="2:6" x14ac:dyDescent="0.25">
      <c r="B332" s="6">
        <v>42825</v>
      </c>
      <c r="C332" s="9">
        <v>0.42986111111111108</v>
      </c>
      <c r="D332" s="23">
        <f t="shared" si="9"/>
        <v>10.316666666666666</v>
      </c>
      <c r="E332" s="15" t="s">
        <v>6</v>
      </c>
      <c r="F332" s="12" t="s">
        <v>7</v>
      </c>
    </row>
    <row r="333" spans="2:6" x14ac:dyDescent="0.25">
      <c r="B333" s="6">
        <v>42825</v>
      </c>
      <c r="C333" s="9">
        <v>0.43263888888888885</v>
      </c>
      <c r="D333" s="23">
        <f t="shared" si="9"/>
        <v>10.383333333333333</v>
      </c>
      <c r="E333" s="15" t="s">
        <v>6</v>
      </c>
      <c r="F333" s="12" t="s">
        <v>8</v>
      </c>
    </row>
    <row r="334" spans="2:6" x14ac:dyDescent="0.25">
      <c r="B334" s="6">
        <v>42825</v>
      </c>
      <c r="C334" s="9">
        <v>0.43958333333333338</v>
      </c>
      <c r="D334" s="23">
        <f t="shared" si="9"/>
        <v>10.55</v>
      </c>
      <c r="E334" s="15" t="s">
        <v>6</v>
      </c>
      <c r="F334" s="12" t="s">
        <v>10</v>
      </c>
    </row>
    <row r="335" spans="2:6" x14ac:dyDescent="0.25">
      <c r="B335" s="6">
        <v>42825</v>
      </c>
      <c r="C335" s="9">
        <v>0.45555555555555555</v>
      </c>
      <c r="D335" s="23">
        <f t="shared" si="9"/>
        <v>10.933333333333334</v>
      </c>
      <c r="E335" s="15" t="s">
        <v>6</v>
      </c>
      <c r="F335" s="12" t="s">
        <v>10</v>
      </c>
    </row>
    <row r="336" spans="2:6" x14ac:dyDescent="0.25">
      <c r="B336" s="6">
        <v>42825</v>
      </c>
      <c r="C336" s="9">
        <v>0.48958333333333331</v>
      </c>
      <c r="D336" s="23">
        <f t="shared" si="9"/>
        <v>11.75</v>
      </c>
      <c r="E336" s="15" t="s">
        <v>6</v>
      </c>
      <c r="F336" s="12" t="s">
        <v>9</v>
      </c>
    </row>
    <row r="337" spans="2:6" x14ac:dyDescent="0.25">
      <c r="B337" s="6">
        <v>42825</v>
      </c>
      <c r="C337" s="9">
        <v>0.49027777777777781</v>
      </c>
      <c r="D337" s="23">
        <f t="shared" si="9"/>
        <v>11.766666666666667</v>
      </c>
      <c r="E337" s="15" t="s">
        <v>6</v>
      </c>
      <c r="F337" s="12" t="s">
        <v>10</v>
      </c>
    </row>
    <row r="338" spans="2:6" x14ac:dyDescent="0.25">
      <c r="B338" s="6">
        <v>42825</v>
      </c>
      <c r="C338" s="9">
        <v>0.49027777777777781</v>
      </c>
      <c r="D338" s="23">
        <f t="shared" si="9"/>
        <v>11.766666666666667</v>
      </c>
      <c r="E338" s="15" t="s">
        <v>6</v>
      </c>
      <c r="F338" s="12" t="s">
        <v>9</v>
      </c>
    </row>
    <row r="339" spans="2:6" x14ac:dyDescent="0.25">
      <c r="B339" s="6">
        <v>42825</v>
      </c>
      <c r="C339" s="9">
        <v>0.4909722222222222</v>
      </c>
      <c r="D339" s="23">
        <f t="shared" si="9"/>
        <v>11.783333333333333</v>
      </c>
      <c r="E339" s="15" t="s">
        <v>6</v>
      </c>
      <c r="F339" s="12" t="s">
        <v>10</v>
      </c>
    </row>
    <row r="340" spans="2:6" x14ac:dyDescent="0.25">
      <c r="B340" s="6">
        <v>42825</v>
      </c>
      <c r="C340" s="9">
        <v>0.50069444444444444</v>
      </c>
      <c r="D340" s="23">
        <f t="shared" si="9"/>
        <v>12.016666666666666</v>
      </c>
      <c r="E340" s="15" t="s">
        <v>6</v>
      </c>
      <c r="F340" s="12" t="s">
        <v>8</v>
      </c>
    </row>
    <row r="341" spans="2:6" x14ac:dyDescent="0.25">
      <c r="B341" s="6">
        <v>42825</v>
      </c>
      <c r="C341" s="9">
        <v>0.51180555555555551</v>
      </c>
      <c r="D341" s="23">
        <f t="shared" si="9"/>
        <v>12.283333333333331</v>
      </c>
      <c r="E341" s="15" t="s">
        <v>6</v>
      </c>
      <c r="F341" s="12" t="s">
        <v>9</v>
      </c>
    </row>
    <row r="342" spans="2:6" x14ac:dyDescent="0.25">
      <c r="B342" s="6">
        <v>42825</v>
      </c>
      <c r="C342" s="9">
        <v>0.52152777777777781</v>
      </c>
      <c r="D342" s="23">
        <f t="shared" si="9"/>
        <v>12.516666666666667</v>
      </c>
      <c r="E342" s="15" t="s">
        <v>6</v>
      </c>
      <c r="F342" s="12" t="s">
        <v>9</v>
      </c>
    </row>
    <row r="343" spans="2:6" x14ac:dyDescent="0.25">
      <c r="B343" s="6">
        <v>42825</v>
      </c>
      <c r="C343" s="9">
        <v>0.53333333333333333</v>
      </c>
      <c r="D343" s="23">
        <f t="shared" si="9"/>
        <v>12.8</v>
      </c>
      <c r="E343" s="15" t="s">
        <v>6</v>
      </c>
      <c r="F343" s="12" t="s">
        <v>9</v>
      </c>
    </row>
    <row r="344" spans="2:6" x14ac:dyDescent="0.25">
      <c r="B344" s="6">
        <v>42825</v>
      </c>
      <c r="C344" s="9">
        <v>0.53819444444444442</v>
      </c>
      <c r="D344" s="23">
        <f t="shared" si="9"/>
        <v>12.916666666666666</v>
      </c>
      <c r="E344" s="15" t="s">
        <v>6</v>
      </c>
      <c r="F344" s="12" t="s">
        <v>9</v>
      </c>
    </row>
    <row r="345" spans="2:6" x14ac:dyDescent="0.25">
      <c r="B345" s="6">
        <v>42825</v>
      </c>
      <c r="C345" s="9">
        <v>0.55208333333333337</v>
      </c>
      <c r="D345" s="23">
        <f t="shared" si="9"/>
        <v>13.25</v>
      </c>
      <c r="E345" s="15" t="s">
        <v>6</v>
      </c>
      <c r="F345" s="12" t="s">
        <v>8</v>
      </c>
    </row>
    <row r="346" spans="2:6" x14ac:dyDescent="0.25">
      <c r="B346" s="6">
        <v>42825</v>
      </c>
      <c r="C346" s="9">
        <v>0.56597222222222221</v>
      </c>
      <c r="D346" s="23">
        <f t="shared" si="9"/>
        <v>13.583333333333332</v>
      </c>
      <c r="E346" s="15" t="s">
        <v>12</v>
      </c>
      <c r="F346" s="12" t="s">
        <v>7</v>
      </c>
    </row>
    <row r="347" spans="2:6" x14ac:dyDescent="0.25">
      <c r="B347" s="6">
        <v>42825</v>
      </c>
      <c r="C347" s="9">
        <v>0.57222222222222219</v>
      </c>
      <c r="D347" s="23">
        <f t="shared" si="9"/>
        <v>13.733333333333333</v>
      </c>
      <c r="E347" s="15" t="s">
        <v>6</v>
      </c>
      <c r="F347" s="12" t="s">
        <v>7</v>
      </c>
    </row>
    <row r="348" spans="2:6" x14ac:dyDescent="0.25">
      <c r="B348" s="6">
        <v>42825</v>
      </c>
      <c r="C348" s="9">
        <v>0.58819444444444446</v>
      </c>
      <c r="D348" s="23">
        <f t="shared" si="9"/>
        <v>14.116666666666667</v>
      </c>
      <c r="E348" s="15" t="s">
        <v>6</v>
      </c>
      <c r="F348" s="12" t="s">
        <v>7</v>
      </c>
    </row>
    <row r="349" spans="2:6" x14ac:dyDescent="0.25">
      <c r="B349" s="6">
        <v>42825</v>
      </c>
      <c r="C349" s="9">
        <v>0.59375</v>
      </c>
      <c r="D349" s="23">
        <f t="shared" si="9"/>
        <v>14.25</v>
      </c>
      <c r="E349" s="15" t="s">
        <v>6</v>
      </c>
      <c r="F349" s="12" t="s">
        <v>10</v>
      </c>
    </row>
    <row r="350" spans="2:6" x14ac:dyDescent="0.25">
      <c r="B350" s="6">
        <v>42825</v>
      </c>
      <c r="C350" s="9">
        <v>0.59583333333333333</v>
      </c>
      <c r="D350" s="23">
        <f t="shared" si="9"/>
        <v>14.3</v>
      </c>
      <c r="E350" s="15" t="s">
        <v>6</v>
      </c>
      <c r="F350" s="12" t="s">
        <v>7</v>
      </c>
    </row>
    <row r="351" spans="2:6" x14ac:dyDescent="0.25">
      <c r="B351" s="6">
        <v>42825</v>
      </c>
      <c r="C351" s="9">
        <v>0.60486111111111118</v>
      </c>
      <c r="D351" s="23">
        <f t="shared" si="9"/>
        <v>14.516666666666669</v>
      </c>
      <c r="E351" s="15" t="s">
        <v>4</v>
      </c>
      <c r="F351" s="12" t="s">
        <v>13</v>
      </c>
    </row>
    <row r="352" spans="2:6" x14ac:dyDescent="0.25">
      <c r="B352" s="6">
        <v>42825</v>
      </c>
      <c r="C352" s="9">
        <v>0.60763888888888895</v>
      </c>
      <c r="D352" s="23">
        <f t="shared" si="9"/>
        <v>14.583333333333336</v>
      </c>
      <c r="E352" s="15" t="s">
        <v>6</v>
      </c>
      <c r="F352" s="12" t="s">
        <v>9</v>
      </c>
    </row>
    <row r="353" spans="2:6" x14ac:dyDescent="0.25">
      <c r="B353" s="6">
        <v>42825</v>
      </c>
      <c r="C353" s="9">
        <v>0.61041666666666672</v>
      </c>
      <c r="D353" s="23">
        <f t="shared" si="9"/>
        <v>14.650000000000002</v>
      </c>
      <c r="E353" s="15" t="s">
        <v>6</v>
      </c>
      <c r="F353" s="12" t="s">
        <v>9</v>
      </c>
    </row>
    <row r="354" spans="2:6" x14ac:dyDescent="0.25">
      <c r="B354" s="6">
        <v>42825</v>
      </c>
      <c r="C354" s="9">
        <v>0.61319444444444449</v>
      </c>
      <c r="D354" s="23">
        <f t="shared" si="9"/>
        <v>14.716666666666669</v>
      </c>
      <c r="E354" s="15" t="s">
        <v>6</v>
      </c>
      <c r="F354" s="12" t="s">
        <v>10</v>
      </c>
    </row>
    <row r="355" spans="2:6" x14ac:dyDescent="0.25">
      <c r="B355" s="6">
        <v>42825</v>
      </c>
      <c r="C355" s="9">
        <v>0.62847222222222221</v>
      </c>
      <c r="D355" s="23">
        <f t="shared" si="9"/>
        <v>15.083333333333332</v>
      </c>
      <c r="E355" s="15" t="s">
        <v>4</v>
      </c>
      <c r="F355" s="12" t="s">
        <v>10</v>
      </c>
    </row>
    <row r="356" spans="2:6" x14ac:dyDescent="0.25">
      <c r="B356" s="6">
        <v>42825</v>
      </c>
      <c r="C356" s="9">
        <v>0.63055555555555554</v>
      </c>
      <c r="D356" s="23">
        <f t="shared" si="9"/>
        <v>15.133333333333333</v>
      </c>
      <c r="E356" s="15" t="s">
        <v>4</v>
      </c>
      <c r="F356" s="12" t="s">
        <v>9</v>
      </c>
    </row>
    <row r="357" spans="2:6" x14ac:dyDescent="0.25">
      <c r="B357" s="6">
        <v>42825</v>
      </c>
      <c r="C357" s="9">
        <v>0.63888888888888895</v>
      </c>
      <c r="D357" s="23">
        <f t="shared" si="9"/>
        <v>15.333333333333336</v>
      </c>
      <c r="E357" s="15" t="s">
        <v>6</v>
      </c>
      <c r="F357" s="12" t="s">
        <v>9</v>
      </c>
    </row>
    <row r="358" spans="2:6" x14ac:dyDescent="0.25">
      <c r="B358" s="6">
        <v>42825</v>
      </c>
      <c r="C358" s="9">
        <v>0.63958333333333328</v>
      </c>
      <c r="D358" s="23">
        <f t="shared" si="9"/>
        <v>15.349999999999998</v>
      </c>
      <c r="E358" s="15" t="s">
        <v>6</v>
      </c>
      <c r="F358" s="12" t="s">
        <v>9</v>
      </c>
    </row>
    <row r="359" spans="2:6" x14ac:dyDescent="0.25">
      <c r="B359" s="6">
        <v>42825</v>
      </c>
      <c r="C359" s="9">
        <v>0.66597222222222219</v>
      </c>
      <c r="D359" s="23">
        <f t="shared" si="9"/>
        <v>15.983333333333333</v>
      </c>
      <c r="E359" s="15" t="s">
        <v>6</v>
      </c>
      <c r="F359" s="12" t="s">
        <v>9</v>
      </c>
    </row>
    <row r="360" spans="2:6" x14ac:dyDescent="0.25">
      <c r="B360" s="6">
        <v>42825</v>
      </c>
      <c r="C360" s="9">
        <v>0.66736111111111107</v>
      </c>
      <c r="D360" s="23">
        <f t="shared" si="9"/>
        <v>16.016666666666666</v>
      </c>
      <c r="E360" s="15" t="s">
        <v>6</v>
      </c>
      <c r="F360" s="12" t="s">
        <v>9</v>
      </c>
    </row>
    <row r="361" spans="2:6" x14ac:dyDescent="0.25">
      <c r="B361" s="6">
        <v>42825</v>
      </c>
      <c r="C361" s="9">
        <v>0.68541666666666667</v>
      </c>
      <c r="D361" s="23">
        <f t="shared" si="9"/>
        <v>16.45</v>
      </c>
      <c r="E361" s="15" t="s">
        <v>6</v>
      </c>
      <c r="F361" s="12" t="s">
        <v>9</v>
      </c>
    </row>
    <row r="362" spans="2:6" x14ac:dyDescent="0.25">
      <c r="B362" s="6">
        <v>42825</v>
      </c>
      <c r="C362" s="9">
        <v>0.70347222222222217</v>
      </c>
      <c r="D362" s="23">
        <f t="shared" si="9"/>
        <v>16.883333333333333</v>
      </c>
      <c r="E362" s="15" t="s">
        <v>6</v>
      </c>
      <c r="F362" s="12" t="s">
        <v>9</v>
      </c>
    </row>
    <row r="363" spans="2:6" x14ac:dyDescent="0.25">
      <c r="B363" s="6">
        <v>42825</v>
      </c>
      <c r="C363" s="9">
        <v>0.7055555555555556</v>
      </c>
      <c r="D363" s="23">
        <f t="shared" si="9"/>
        <v>16.933333333333334</v>
      </c>
      <c r="E363" s="15" t="s">
        <v>6</v>
      </c>
      <c r="F363" s="12" t="s">
        <v>8</v>
      </c>
    </row>
    <row r="364" spans="2:6" x14ac:dyDescent="0.25">
      <c r="B364" s="6">
        <v>42825</v>
      </c>
      <c r="C364" s="9">
        <v>0.70763888888888893</v>
      </c>
      <c r="D364" s="23">
        <f t="shared" si="9"/>
        <v>16.983333333333334</v>
      </c>
      <c r="E364" s="15" t="s">
        <v>4</v>
      </c>
      <c r="F364" s="12" t="s">
        <v>7</v>
      </c>
    </row>
    <row r="365" spans="2:6" x14ac:dyDescent="0.25">
      <c r="B365" s="6">
        <v>42825</v>
      </c>
      <c r="C365" s="9">
        <v>0.71111111111111114</v>
      </c>
      <c r="D365" s="23">
        <f t="shared" si="9"/>
        <v>17.066666666666666</v>
      </c>
      <c r="E365" s="15" t="s">
        <v>4</v>
      </c>
      <c r="F365" s="12" t="s">
        <v>7</v>
      </c>
    </row>
    <row r="366" spans="2:6" x14ac:dyDescent="0.25">
      <c r="B366" s="6">
        <v>42825</v>
      </c>
      <c r="C366" s="9">
        <v>0.71666666666666667</v>
      </c>
      <c r="D366" s="23">
        <f t="shared" si="9"/>
        <v>17.2</v>
      </c>
      <c r="E366" s="15" t="s">
        <v>6</v>
      </c>
      <c r="F366" s="12" t="s">
        <v>9</v>
      </c>
    </row>
    <row r="367" spans="2:6" x14ac:dyDescent="0.25">
      <c r="B367" s="6">
        <v>42825</v>
      </c>
      <c r="C367" s="9">
        <v>0.73472222222222217</v>
      </c>
      <c r="D367" s="23">
        <f t="shared" si="9"/>
        <v>17.633333333333333</v>
      </c>
      <c r="E367" s="15" t="s">
        <v>4</v>
      </c>
      <c r="F367" s="12" t="s">
        <v>9</v>
      </c>
    </row>
    <row r="368" spans="2:6" x14ac:dyDescent="0.25">
      <c r="B368" s="6">
        <v>42825</v>
      </c>
      <c r="C368" s="9">
        <v>0.78055555555555556</v>
      </c>
      <c r="D368" s="23">
        <f t="shared" si="9"/>
        <v>18.733333333333334</v>
      </c>
      <c r="E368" s="15" t="s">
        <v>6</v>
      </c>
      <c r="F368" s="12" t="s">
        <v>9</v>
      </c>
    </row>
    <row r="369" spans="2:6" x14ac:dyDescent="0.25">
      <c r="B369" s="6">
        <v>42825</v>
      </c>
      <c r="C369" s="9">
        <v>0.79513888888888884</v>
      </c>
      <c r="D369" s="23">
        <f t="shared" si="9"/>
        <v>19.083333333333332</v>
      </c>
      <c r="E369" s="15" t="s">
        <v>6</v>
      </c>
      <c r="F369" s="12" t="s">
        <v>9</v>
      </c>
    </row>
    <row r="370" spans="2:6" x14ac:dyDescent="0.25">
      <c r="B370" s="6">
        <v>42825</v>
      </c>
      <c r="C370" s="9">
        <v>0.79513888888888884</v>
      </c>
      <c r="D370" s="23">
        <f t="shared" si="9"/>
        <v>19.083333333333332</v>
      </c>
      <c r="E370" s="15" t="s">
        <v>6</v>
      </c>
      <c r="F370" s="12" t="s">
        <v>9</v>
      </c>
    </row>
    <row r="371" spans="2:6" x14ac:dyDescent="0.25">
      <c r="B371" s="6">
        <v>42825</v>
      </c>
      <c r="C371" s="9">
        <v>0.80069444444444438</v>
      </c>
      <c r="D371" s="23">
        <f t="shared" si="9"/>
        <v>19.216666666666665</v>
      </c>
      <c r="E371" s="15" t="s">
        <v>6</v>
      </c>
      <c r="F371" s="12" t="s">
        <v>7</v>
      </c>
    </row>
    <row r="372" spans="2:6" x14ac:dyDescent="0.25">
      <c r="B372" s="6">
        <v>42825</v>
      </c>
      <c r="C372" s="9">
        <v>0.80069444444444438</v>
      </c>
      <c r="D372" s="23">
        <f t="shared" si="9"/>
        <v>19.216666666666665</v>
      </c>
      <c r="E372" s="15" t="s">
        <v>4</v>
      </c>
      <c r="F372" s="12" t="s">
        <v>13</v>
      </c>
    </row>
    <row r="373" spans="2:6" x14ac:dyDescent="0.25">
      <c r="B373" s="6">
        <v>42825</v>
      </c>
      <c r="C373" s="9">
        <v>0.80208333333333337</v>
      </c>
      <c r="D373" s="23">
        <f t="shared" si="9"/>
        <v>19.25</v>
      </c>
      <c r="E373" s="15" t="s">
        <v>4</v>
      </c>
      <c r="F373" s="12" t="s">
        <v>13</v>
      </c>
    </row>
    <row r="374" spans="2:6" x14ac:dyDescent="0.25">
      <c r="B374" s="6">
        <v>42825</v>
      </c>
      <c r="C374" s="9">
        <v>0.81944444444444453</v>
      </c>
      <c r="D374" s="23">
        <f t="shared" si="9"/>
        <v>19.666666666666668</v>
      </c>
      <c r="E374" s="15" t="s">
        <v>4</v>
      </c>
      <c r="F374" s="12" t="s">
        <v>13</v>
      </c>
    </row>
    <row r="375" spans="2:6" x14ac:dyDescent="0.25">
      <c r="B375" s="6">
        <v>42825</v>
      </c>
      <c r="C375" s="9">
        <v>0.82500000000000007</v>
      </c>
      <c r="D375" s="23">
        <f t="shared" si="9"/>
        <v>19.8</v>
      </c>
      <c r="E375" s="15" t="s">
        <v>4</v>
      </c>
      <c r="F375" s="12" t="s">
        <v>13</v>
      </c>
    </row>
    <row r="376" spans="2:6" x14ac:dyDescent="0.25">
      <c r="B376" s="6">
        <v>42825</v>
      </c>
      <c r="C376" s="9">
        <v>0.82638888888888884</v>
      </c>
      <c r="D376" s="23">
        <f t="shared" si="9"/>
        <v>19.833333333333332</v>
      </c>
      <c r="E376" s="15" t="s">
        <v>4</v>
      </c>
      <c r="F376" s="12" t="s">
        <v>13</v>
      </c>
    </row>
    <row r="377" spans="2:6" x14ac:dyDescent="0.25">
      <c r="B377" s="6">
        <v>42825</v>
      </c>
      <c r="C377" s="9">
        <v>0.87152777777777779</v>
      </c>
      <c r="D377" s="23">
        <f t="shared" si="9"/>
        <v>20.916666666666668</v>
      </c>
      <c r="E377" s="15" t="s">
        <v>4</v>
      </c>
      <c r="F377" s="12" t="s">
        <v>13</v>
      </c>
    </row>
    <row r="378" spans="2:6" x14ac:dyDescent="0.25">
      <c r="B378" s="6">
        <v>42825</v>
      </c>
      <c r="C378" s="9">
        <v>0.87361111111111101</v>
      </c>
      <c r="D378" s="23">
        <f t="shared" si="9"/>
        <v>20.966666666666665</v>
      </c>
      <c r="E378" s="15" t="s">
        <v>4</v>
      </c>
      <c r="F378" s="12" t="s">
        <v>13</v>
      </c>
    </row>
    <row r="379" spans="2:6" x14ac:dyDescent="0.25">
      <c r="B379" s="6">
        <v>42825</v>
      </c>
      <c r="C379" s="9">
        <v>0.99930555555555556</v>
      </c>
      <c r="D379" s="23">
        <f t="shared" si="9"/>
        <v>23.983333333333334</v>
      </c>
      <c r="E379" s="15" t="s">
        <v>4</v>
      </c>
      <c r="F379" s="12" t="s">
        <v>13</v>
      </c>
    </row>
    <row r="380" spans="2:6" x14ac:dyDescent="0.25">
      <c r="B380" s="7">
        <v>42828</v>
      </c>
      <c r="C380" s="10">
        <v>0.31527777777777777</v>
      </c>
      <c r="D380" s="23">
        <f t="shared" si="9"/>
        <v>7.5666666666666664</v>
      </c>
      <c r="E380" s="16" t="s">
        <v>6</v>
      </c>
      <c r="F380" s="13" t="s">
        <v>9</v>
      </c>
    </row>
    <row r="381" spans="2:6" x14ac:dyDescent="0.25">
      <c r="B381" s="7">
        <v>42828</v>
      </c>
      <c r="C381" s="10">
        <v>0.31666666666666665</v>
      </c>
      <c r="D381" s="23">
        <f t="shared" si="9"/>
        <v>7.6</v>
      </c>
      <c r="E381" s="16" t="s">
        <v>6</v>
      </c>
      <c r="F381" s="13" t="s">
        <v>9</v>
      </c>
    </row>
    <row r="382" spans="2:6" x14ac:dyDescent="0.25">
      <c r="B382" s="7">
        <v>42828</v>
      </c>
      <c r="C382" s="10">
        <v>0.33611111111111108</v>
      </c>
      <c r="D382" s="23">
        <f t="shared" si="9"/>
        <v>8.0666666666666664</v>
      </c>
      <c r="E382" s="16" t="s">
        <v>6</v>
      </c>
      <c r="F382" s="13" t="s">
        <v>9</v>
      </c>
    </row>
    <row r="383" spans="2:6" x14ac:dyDescent="0.25">
      <c r="B383" s="7">
        <v>42828</v>
      </c>
      <c r="C383" s="10">
        <v>0.33680555555555558</v>
      </c>
      <c r="D383" s="23">
        <f t="shared" si="9"/>
        <v>8.0833333333333339</v>
      </c>
      <c r="E383" s="16" t="s">
        <v>6</v>
      </c>
      <c r="F383" s="13" t="s">
        <v>9</v>
      </c>
    </row>
    <row r="384" spans="2:6" x14ac:dyDescent="0.25">
      <c r="B384" s="7">
        <v>42828</v>
      </c>
      <c r="C384" s="10">
        <v>0.33958333333333335</v>
      </c>
      <c r="D384" s="23">
        <f t="shared" si="9"/>
        <v>8.15</v>
      </c>
      <c r="E384" s="16" t="s">
        <v>6</v>
      </c>
      <c r="F384" s="13" t="s">
        <v>9</v>
      </c>
    </row>
    <row r="385" spans="2:6" x14ac:dyDescent="0.25">
      <c r="B385" s="7">
        <v>42828</v>
      </c>
      <c r="C385" s="10">
        <v>0.34791666666666665</v>
      </c>
      <c r="D385" s="23">
        <f t="shared" si="9"/>
        <v>8.35</v>
      </c>
      <c r="E385" s="16" t="s">
        <v>6</v>
      </c>
      <c r="F385" s="13" t="s">
        <v>10</v>
      </c>
    </row>
    <row r="386" spans="2:6" x14ac:dyDescent="0.25">
      <c r="B386" s="7">
        <v>42828</v>
      </c>
      <c r="C386" s="10">
        <v>0.34930555555555554</v>
      </c>
      <c r="D386" s="23">
        <f t="shared" si="9"/>
        <v>8.3833333333333329</v>
      </c>
      <c r="E386" s="16" t="s">
        <v>4</v>
      </c>
      <c r="F386" s="13" t="s">
        <v>7</v>
      </c>
    </row>
    <row r="387" spans="2:6" x14ac:dyDescent="0.25">
      <c r="B387" s="7">
        <v>42828</v>
      </c>
      <c r="C387" s="10">
        <v>0.35625000000000001</v>
      </c>
      <c r="D387" s="23">
        <f t="shared" si="9"/>
        <v>8.5500000000000007</v>
      </c>
      <c r="E387" s="16" t="s">
        <v>6</v>
      </c>
      <c r="F387" s="13" t="s">
        <v>10</v>
      </c>
    </row>
    <row r="388" spans="2:6" x14ac:dyDescent="0.25">
      <c r="B388" s="7">
        <v>42828</v>
      </c>
      <c r="C388" s="10">
        <v>0.36041666666666666</v>
      </c>
      <c r="D388" s="23">
        <f t="shared" ref="D388:D451" si="10">C388*24</f>
        <v>8.65</v>
      </c>
      <c r="E388" s="16" t="s">
        <v>6</v>
      </c>
      <c r="F388" s="13" t="s">
        <v>10</v>
      </c>
    </row>
    <row r="389" spans="2:6" x14ac:dyDescent="0.25">
      <c r="B389" s="7">
        <v>42828</v>
      </c>
      <c r="C389" s="10">
        <v>0.36180555555555555</v>
      </c>
      <c r="D389" s="23">
        <f t="shared" si="10"/>
        <v>8.6833333333333336</v>
      </c>
      <c r="E389" s="16" t="s">
        <v>6</v>
      </c>
      <c r="F389" s="13" t="s">
        <v>9</v>
      </c>
    </row>
    <row r="390" spans="2:6" x14ac:dyDescent="0.25">
      <c r="B390" s="7">
        <v>42828</v>
      </c>
      <c r="C390" s="10">
        <v>0.36736111111111108</v>
      </c>
      <c r="D390" s="23">
        <f t="shared" si="10"/>
        <v>8.8166666666666664</v>
      </c>
      <c r="E390" s="16" t="s">
        <v>6</v>
      </c>
      <c r="F390" s="13" t="s">
        <v>10</v>
      </c>
    </row>
    <row r="391" spans="2:6" x14ac:dyDescent="0.25">
      <c r="B391" s="7">
        <v>42828</v>
      </c>
      <c r="C391" s="10">
        <v>0.36874999999999997</v>
      </c>
      <c r="D391" s="23">
        <f t="shared" si="10"/>
        <v>8.85</v>
      </c>
      <c r="E391" s="16" t="s">
        <v>6</v>
      </c>
      <c r="F391" s="13" t="s">
        <v>9</v>
      </c>
    </row>
    <row r="392" spans="2:6" x14ac:dyDescent="0.25">
      <c r="B392" s="7">
        <v>42828</v>
      </c>
      <c r="C392" s="10">
        <v>0.36874999999999997</v>
      </c>
      <c r="D392" s="23">
        <f t="shared" si="10"/>
        <v>8.85</v>
      </c>
      <c r="E392" s="16" t="s">
        <v>6</v>
      </c>
      <c r="F392" s="13" t="s">
        <v>10</v>
      </c>
    </row>
    <row r="393" spans="2:6" x14ac:dyDescent="0.25">
      <c r="B393" s="7">
        <v>42828</v>
      </c>
      <c r="C393" s="10">
        <v>0.37083333333333335</v>
      </c>
      <c r="D393" s="23">
        <f t="shared" si="10"/>
        <v>8.9</v>
      </c>
      <c r="E393" s="16" t="s">
        <v>12</v>
      </c>
      <c r="F393" s="13" t="s">
        <v>9</v>
      </c>
    </row>
    <row r="394" spans="2:6" x14ac:dyDescent="0.25">
      <c r="B394" s="7">
        <v>42828</v>
      </c>
      <c r="C394" s="10">
        <v>0.37291666666666662</v>
      </c>
      <c r="D394" s="23">
        <f t="shared" si="10"/>
        <v>8.9499999999999993</v>
      </c>
      <c r="E394" s="16" t="s">
        <v>6</v>
      </c>
      <c r="F394" s="13" t="s">
        <v>9</v>
      </c>
    </row>
    <row r="395" spans="2:6" x14ac:dyDescent="0.25">
      <c r="B395" s="7">
        <v>42828</v>
      </c>
      <c r="C395" s="10">
        <v>0.3743055555555555</v>
      </c>
      <c r="D395" s="23">
        <f t="shared" si="10"/>
        <v>8.9833333333333325</v>
      </c>
      <c r="E395" s="16" t="s">
        <v>6</v>
      </c>
      <c r="F395" s="13" t="s">
        <v>10</v>
      </c>
    </row>
    <row r="396" spans="2:6" x14ac:dyDescent="0.25">
      <c r="B396" s="7">
        <v>42828</v>
      </c>
      <c r="C396" s="10">
        <v>0.37638888888888888</v>
      </c>
      <c r="D396" s="23">
        <f t="shared" si="10"/>
        <v>9.0333333333333332</v>
      </c>
      <c r="E396" s="16" t="s">
        <v>6</v>
      </c>
      <c r="F396" s="13" t="s">
        <v>7</v>
      </c>
    </row>
    <row r="397" spans="2:6" x14ac:dyDescent="0.25">
      <c r="B397" s="7">
        <v>42828</v>
      </c>
      <c r="C397" s="10">
        <v>0.37777777777777777</v>
      </c>
      <c r="D397" s="23">
        <f t="shared" si="10"/>
        <v>9.0666666666666664</v>
      </c>
      <c r="E397" s="16" t="s">
        <v>6</v>
      </c>
      <c r="F397" s="13" t="s">
        <v>10</v>
      </c>
    </row>
    <row r="398" spans="2:6" x14ac:dyDescent="0.25">
      <c r="B398" s="7">
        <v>42828</v>
      </c>
      <c r="C398" s="10">
        <v>0.38541666666666669</v>
      </c>
      <c r="D398" s="23">
        <f t="shared" si="10"/>
        <v>9.25</v>
      </c>
      <c r="E398" s="16" t="s">
        <v>6</v>
      </c>
      <c r="F398" s="13" t="s">
        <v>10</v>
      </c>
    </row>
    <row r="399" spans="2:6" x14ac:dyDescent="0.25">
      <c r="B399" s="7">
        <v>42828</v>
      </c>
      <c r="C399" s="10">
        <v>0.38611111111111113</v>
      </c>
      <c r="D399" s="23">
        <f t="shared" si="10"/>
        <v>9.2666666666666675</v>
      </c>
      <c r="E399" s="16" t="s">
        <v>6</v>
      </c>
      <c r="F399" s="13" t="s">
        <v>10</v>
      </c>
    </row>
    <row r="400" spans="2:6" x14ac:dyDescent="0.25">
      <c r="B400" s="7">
        <v>42828</v>
      </c>
      <c r="C400" s="10">
        <v>0.38750000000000001</v>
      </c>
      <c r="D400" s="23">
        <f t="shared" si="10"/>
        <v>9.3000000000000007</v>
      </c>
      <c r="E400" s="16" t="s">
        <v>6</v>
      </c>
      <c r="F400" s="13" t="s">
        <v>10</v>
      </c>
    </row>
    <row r="401" spans="2:6" x14ac:dyDescent="0.25">
      <c r="B401" s="7">
        <v>42828</v>
      </c>
      <c r="C401" s="10">
        <v>0.3888888888888889</v>
      </c>
      <c r="D401" s="23">
        <f t="shared" si="10"/>
        <v>9.3333333333333339</v>
      </c>
      <c r="E401" s="16" t="s">
        <v>6</v>
      </c>
      <c r="F401" s="13" t="s">
        <v>10</v>
      </c>
    </row>
    <row r="402" spans="2:6" x14ac:dyDescent="0.25">
      <c r="B402" s="7">
        <v>42828</v>
      </c>
      <c r="C402" s="10">
        <v>0.39027777777777778</v>
      </c>
      <c r="D402" s="23">
        <f t="shared" si="10"/>
        <v>9.3666666666666671</v>
      </c>
      <c r="E402" s="16" t="s">
        <v>6</v>
      </c>
      <c r="F402" s="13" t="s">
        <v>9</v>
      </c>
    </row>
    <row r="403" spans="2:6" x14ac:dyDescent="0.25">
      <c r="B403" s="7">
        <v>42828</v>
      </c>
      <c r="C403" s="10">
        <v>0.39027777777777778</v>
      </c>
      <c r="D403" s="23">
        <f t="shared" si="10"/>
        <v>9.3666666666666671</v>
      </c>
      <c r="E403" s="16" t="s">
        <v>6</v>
      </c>
      <c r="F403" s="13" t="s">
        <v>10</v>
      </c>
    </row>
    <row r="404" spans="2:6" x14ac:dyDescent="0.25">
      <c r="B404" s="7">
        <v>42828</v>
      </c>
      <c r="C404" s="10">
        <v>0.39374999999999999</v>
      </c>
      <c r="D404" s="23">
        <f t="shared" si="10"/>
        <v>9.4499999999999993</v>
      </c>
      <c r="E404" s="16" t="s">
        <v>4</v>
      </c>
      <c r="F404" s="13" t="s">
        <v>9</v>
      </c>
    </row>
    <row r="405" spans="2:6" x14ac:dyDescent="0.25">
      <c r="B405" s="7">
        <v>42828</v>
      </c>
      <c r="C405" s="10">
        <v>0.39652777777777781</v>
      </c>
      <c r="D405" s="23">
        <f t="shared" si="10"/>
        <v>9.5166666666666675</v>
      </c>
      <c r="E405" s="16" t="s">
        <v>6</v>
      </c>
      <c r="F405" s="13" t="s">
        <v>10</v>
      </c>
    </row>
    <row r="406" spans="2:6" x14ac:dyDescent="0.25">
      <c r="B406" s="7">
        <v>42828</v>
      </c>
      <c r="C406" s="10">
        <v>0.3979166666666667</v>
      </c>
      <c r="D406" s="23">
        <f t="shared" si="10"/>
        <v>9.5500000000000007</v>
      </c>
      <c r="E406" s="16" t="s">
        <v>6</v>
      </c>
      <c r="F406" s="13" t="s">
        <v>7</v>
      </c>
    </row>
    <row r="407" spans="2:6" x14ac:dyDescent="0.25">
      <c r="B407" s="7">
        <v>42828</v>
      </c>
      <c r="C407" s="10">
        <v>0.40069444444444446</v>
      </c>
      <c r="D407" s="23">
        <f t="shared" si="10"/>
        <v>9.6166666666666671</v>
      </c>
      <c r="E407" s="16" t="s">
        <v>6</v>
      </c>
      <c r="F407" s="13" t="s">
        <v>10</v>
      </c>
    </row>
    <row r="408" spans="2:6" x14ac:dyDescent="0.25">
      <c r="B408" s="7">
        <v>42828</v>
      </c>
      <c r="C408" s="10">
        <v>0.40833333333333338</v>
      </c>
      <c r="D408" s="23">
        <f t="shared" si="10"/>
        <v>9.8000000000000007</v>
      </c>
      <c r="E408" s="16" t="s">
        <v>4</v>
      </c>
      <c r="F408" s="13" t="s">
        <v>7</v>
      </c>
    </row>
    <row r="409" spans="2:6" x14ac:dyDescent="0.25">
      <c r="B409" s="7">
        <v>42828</v>
      </c>
      <c r="C409" s="10">
        <v>0.40902777777777777</v>
      </c>
      <c r="D409" s="23">
        <f t="shared" si="10"/>
        <v>9.8166666666666664</v>
      </c>
      <c r="E409" s="16" t="s">
        <v>4</v>
      </c>
      <c r="F409" s="13" t="s">
        <v>10</v>
      </c>
    </row>
    <row r="410" spans="2:6" x14ac:dyDescent="0.25">
      <c r="B410" s="7">
        <v>42828</v>
      </c>
      <c r="C410" s="10">
        <v>0.41388888888888892</v>
      </c>
      <c r="D410" s="23">
        <f t="shared" si="10"/>
        <v>9.9333333333333336</v>
      </c>
      <c r="E410" s="16" t="s">
        <v>6</v>
      </c>
      <c r="F410" s="13" t="s">
        <v>10</v>
      </c>
    </row>
    <row r="411" spans="2:6" x14ac:dyDescent="0.25">
      <c r="B411" s="7">
        <v>42828</v>
      </c>
      <c r="C411" s="10">
        <v>0.4145833333333333</v>
      </c>
      <c r="D411" s="23">
        <f t="shared" si="10"/>
        <v>9.9499999999999993</v>
      </c>
      <c r="E411" s="16" t="s">
        <v>6</v>
      </c>
      <c r="F411" s="13" t="s">
        <v>10</v>
      </c>
    </row>
    <row r="412" spans="2:6" x14ac:dyDescent="0.25">
      <c r="B412" s="7">
        <v>42828</v>
      </c>
      <c r="C412" s="10">
        <v>0.42222222222222222</v>
      </c>
      <c r="D412" s="23">
        <f t="shared" si="10"/>
        <v>10.133333333333333</v>
      </c>
      <c r="E412" s="16" t="s">
        <v>4</v>
      </c>
      <c r="F412" s="13" t="s">
        <v>8</v>
      </c>
    </row>
    <row r="413" spans="2:6" x14ac:dyDescent="0.25">
      <c r="B413" s="7">
        <v>42828</v>
      </c>
      <c r="C413" s="10">
        <v>0.42222222222222222</v>
      </c>
      <c r="D413" s="23">
        <f t="shared" si="10"/>
        <v>10.133333333333333</v>
      </c>
      <c r="E413" s="16" t="s">
        <v>6</v>
      </c>
      <c r="F413" s="13" t="s">
        <v>8</v>
      </c>
    </row>
    <row r="414" spans="2:6" x14ac:dyDescent="0.25">
      <c r="B414" s="7">
        <v>42828</v>
      </c>
      <c r="C414" s="10">
        <v>0.42430555555555555</v>
      </c>
      <c r="D414" s="23">
        <f t="shared" si="10"/>
        <v>10.183333333333334</v>
      </c>
      <c r="E414" s="16" t="s">
        <v>6</v>
      </c>
      <c r="F414" s="13" t="s">
        <v>9</v>
      </c>
    </row>
    <row r="415" spans="2:6" x14ac:dyDescent="0.25">
      <c r="B415" s="7">
        <v>42828</v>
      </c>
      <c r="C415" s="10">
        <v>0.42499999999999999</v>
      </c>
      <c r="D415" s="23">
        <f t="shared" si="10"/>
        <v>10.199999999999999</v>
      </c>
      <c r="E415" s="16" t="s">
        <v>4</v>
      </c>
      <c r="F415" s="13" t="s">
        <v>7</v>
      </c>
    </row>
    <row r="416" spans="2:6" x14ac:dyDescent="0.25">
      <c r="B416" s="7">
        <v>42828</v>
      </c>
      <c r="C416" s="10">
        <v>0.42638888888888887</v>
      </c>
      <c r="D416" s="23">
        <f t="shared" si="10"/>
        <v>10.233333333333333</v>
      </c>
      <c r="E416" s="16" t="s">
        <v>6</v>
      </c>
      <c r="F416" s="13" t="s">
        <v>8</v>
      </c>
    </row>
    <row r="417" spans="2:6" x14ac:dyDescent="0.25">
      <c r="B417" s="7">
        <v>42828</v>
      </c>
      <c r="C417" s="10">
        <v>0.42708333333333331</v>
      </c>
      <c r="D417" s="23">
        <f t="shared" si="10"/>
        <v>10.25</v>
      </c>
      <c r="E417" s="16" t="s">
        <v>6</v>
      </c>
      <c r="F417" s="13" t="s">
        <v>10</v>
      </c>
    </row>
    <row r="418" spans="2:6" x14ac:dyDescent="0.25">
      <c r="B418" s="7">
        <v>42828</v>
      </c>
      <c r="C418" s="10">
        <v>0.42708333333333331</v>
      </c>
      <c r="D418" s="23">
        <f t="shared" si="10"/>
        <v>10.25</v>
      </c>
      <c r="E418" s="16" t="s">
        <v>6</v>
      </c>
      <c r="F418" s="13" t="s">
        <v>8</v>
      </c>
    </row>
    <row r="419" spans="2:6" x14ac:dyDescent="0.25">
      <c r="B419" s="7">
        <v>42828</v>
      </c>
      <c r="C419" s="10">
        <v>0.42777777777777781</v>
      </c>
      <c r="D419" s="23">
        <f t="shared" si="10"/>
        <v>10.266666666666667</v>
      </c>
      <c r="E419" s="16" t="s">
        <v>6</v>
      </c>
      <c r="F419" s="13" t="s">
        <v>8</v>
      </c>
    </row>
    <row r="420" spans="2:6" x14ac:dyDescent="0.25">
      <c r="B420" s="7">
        <v>42828</v>
      </c>
      <c r="C420" s="10">
        <v>0.42777777777777781</v>
      </c>
      <c r="D420" s="23">
        <f t="shared" si="10"/>
        <v>10.266666666666667</v>
      </c>
      <c r="E420" s="16" t="s">
        <v>6</v>
      </c>
      <c r="F420" s="13" t="s">
        <v>10</v>
      </c>
    </row>
    <row r="421" spans="2:6" x14ac:dyDescent="0.25">
      <c r="B421" s="7">
        <v>42828</v>
      </c>
      <c r="C421" s="10">
        <v>0.42777777777777781</v>
      </c>
      <c r="D421" s="23">
        <f t="shared" si="10"/>
        <v>10.266666666666667</v>
      </c>
      <c r="E421" s="16" t="s">
        <v>6</v>
      </c>
      <c r="F421" s="13" t="s">
        <v>8</v>
      </c>
    </row>
    <row r="422" spans="2:6" x14ac:dyDescent="0.25">
      <c r="B422" s="7">
        <v>42828</v>
      </c>
      <c r="C422" s="10">
        <v>0.4284722222222222</v>
      </c>
      <c r="D422" s="23">
        <f t="shared" si="10"/>
        <v>10.283333333333333</v>
      </c>
      <c r="E422" s="16" t="s">
        <v>6</v>
      </c>
      <c r="F422" s="13" t="s">
        <v>8</v>
      </c>
    </row>
    <row r="423" spans="2:6" x14ac:dyDescent="0.25">
      <c r="B423" s="7">
        <v>42828</v>
      </c>
      <c r="C423" s="10">
        <v>0.45347222222222222</v>
      </c>
      <c r="D423" s="23">
        <f t="shared" si="10"/>
        <v>10.883333333333333</v>
      </c>
      <c r="E423" s="16" t="s">
        <v>6</v>
      </c>
      <c r="F423" s="13" t="s">
        <v>10</v>
      </c>
    </row>
    <row r="424" spans="2:6" x14ac:dyDescent="0.25">
      <c r="B424" s="7">
        <v>42828</v>
      </c>
      <c r="C424" s="10">
        <v>0.45416666666666666</v>
      </c>
      <c r="D424" s="23">
        <f t="shared" si="10"/>
        <v>10.9</v>
      </c>
      <c r="E424" s="16" t="s">
        <v>4</v>
      </c>
      <c r="F424" s="13" t="s">
        <v>10</v>
      </c>
    </row>
    <row r="425" spans="2:6" x14ac:dyDescent="0.25">
      <c r="B425" s="7">
        <v>42828</v>
      </c>
      <c r="C425" s="10">
        <v>0.45555555555555555</v>
      </c>
      <c r="D425" s="23">
        <f t="shared" si="10"/>
        <v>10.933333333333334</v>
      </c>
      <c r="E425" s="16" t="s">
        <v>12</v>
      </c>
      <c r="F425" s="13" t="s">
        <v>10</v>
      </c>
    </row>
    <row r="426" spans="2:6" x14ac:dyDescent="0.25">
      <c r="B426" s="7">
        <v>42828</v>
      </c>
      <c r="C426" s="10">
        <v>0.46666666666666662</v>
      </c>
      <c r="D426" s="23">
        <f t="shared" si="10"/>
        <v>11.2</v>
      </c>
      <c r="E426" s="16" t="s">
        <v>4</v>
      </c>
      <c r="F426" s="13" t="s">
        <v>9</v>
      </c>
    </row>
    <row r="427" spans="2:6" x14ac:dyDescent="0.25">
      <c r="B427" s="7">
        <v>42828</v>
      </c>
      <c r="C427" s="10">
        <v>0.47152777777777777</v>
      </c>
      <c r="D427" s="23">
        <f t="shared" si="10"/>
        <v>11.316666666666666</v>
      </c>
      <c r="E427" s="16" t="s">
        <v>6</v>
      </c>
      <c r="F427" s="13" t="s">
        <v>7</v>
      </c>
    </row>
    <row r="428" spans="2:6" x14ac:dyDescent="0.25">
      <c r="B428" s="7">
        <v>42828</v>
      </c>
      <c r="C428" s="10">
        <v>0.47986111111111113</v>
      </c>
      <c r="D428" s="23">
        <f t="shared" si="10"/>
        <v>11.516666666666667</v>
      </c>
      <c r="E428" s="16" t="s">
        <v>4</v>
      </c>
      <c r="F428" s="13" t="s">
        <v>5</v>
      </c>
    </row>
    <row r="429" spans="2:6" x14ac:dyDescent="0.25">
      <c r="B429" s="7">
        <v>42828</v>
      </c>
      <c r="C429" s="10">
        <v>0.48125000000000001</v>
      </c>
      <c r="D429" s="23">
        <f t="shared" si="10"/>
        <v>11.55</v>
      </c>
      <c r="E429" s="16" t="s">
        <v>6</v>
      </c>
      <c r="F429" s="13" t="s">
        <v>10</v>
      </c>
    </row>
    <row r="430" spans="2:6" x14ac:dyDescent="0.25">
      <c r="B430" s="7">
        <v>42828</v>
      </c>
      <c r="C430" s="10">
        <v>0.48194444444444445</v>
      </c>
      <c r="D430" s="23">
        <f t="shared" si="10"/>
        <v>11.566666666666666</v>
      </c>
      <c r="E430" s="16" t="s">
        <v>6</v>
      </c>
      <c r="F430" s="13" t="s">
        <v>9</v>
      </c>
    </row>
    <row r="431" spans="2:6" x14ac:dyDescent="0.25">
      <c r="B431" s="7">
        <v>42828</v>
      </c>
      <c r="C431" s="10">
        <v>0.48402777777777778</v>
      </c>
      <c r="D431" s="23">
        <f t="shared" si="10"/>
        <v>11.616666666666667</v>
      </c>
      <c r="E431" s="16" t="s">
        <v>4</v>
      </c>
      <c r="F431" s="13" t="s">
        <v>10</v>
      </c>
    </row>
    <row r="432" spans="2:6" x14ac:dyDescent="0.25">
      <c r="B432" s="7">
        <v>42828</v>
      </c>
      <c r="C432" s="10">
        <v>0.49513888888888885</v>
      </c>
      <c r="D432" s="23">
        <f t="shared" si="10"/>
        <v>11.883333333333333</v>
      </c>
      <c r="E432" s="16" t="s">
        <v>6</v>
      </c>
      <c r="F432" s="13" t="s">
        <v>7</v>
      </c>
    </row>
    <row r="433" spans="2:6" x14ac:dyDescent="0.25">
      <c r="B433" s="7">
        <v>42828</v>
      </c>
      <c r="C433" s="10">
        <v>0.49722222222222223</v>
      </c>
      <c r="D433" s="23">
        <f t="shared" si="10"/>
        <v>11.933333333333334</v>
      </c>
      <c r="E433" s="16" t="s">
        <v>6</v>
      </c>
      <c r="F433" s="13" t="s">
        <v>9</v>
      </c>
    </row>
    <row r="434" spans="2:6" x14ac:dyDescent="0.25">
      <c r="B434" s="7">
        <v>42828</v>
      </c>
      <c r="C434" s="10">
        <v>0.50763888888888886</v>
      </c>
      <c r="D434" s="23">
        <f t="shared" si="10"/>
        <v>12.183333333333334</v>
      </c>
      <c r="E434" s="16" t="s">
        <v>6</v>
      </c>
      <c r="F434" s="13" t="s">
        <v>7</v>
      </c>
    </row>
    <row r="435" spans="2:6" x14ac:dyDescent="0.25">
      <c r="B435" s="7">
        <v>42828</v>
      </c>
      <c r="C435" s="10">
        <v>0.52083333333333337</v>
      </c>
      <c r="D435" s="23">
        <f t="shared" si="10"/>
        <v>12.5</v>
      </c>
      <c r="E435" s="16" t="s">
        <v>6</v>
      </c>
      <c r="F435" s="13" t="s">
        <v>8</v>
      </c>
    </row>
    <row r="436" spans="2:6" x14ac:dyDescent="0.25">
      <c r="B436" s="7">
        <v>42828</v>
      </c>
      <c r="C436" s="10">
        <v>0.52361111111111114</v>
      </c>
      <c r="D436" s="23">
        <f t="shared" si="10"/>
        <v>12.566666666666666</v>
      </c>
      <c r="E436" s="16" t="s">
        <v>6</v>
      </c>
      <c r="F436" s="13" t="s">
        <v>8</v>
      </c>
    </row>
    <row r="437" spans="2:6" x14ac:dyDescent="0.25">
      <c r="B437" s="7">
        <v>42828</v>
      </c>
      <c r="C437" s="10">
        <v>0.53055555555555556</v>
      </c>
      <c r="D437" s="23">
        <f t="shared" si="10"/>
        <v>12.733333333333334</v>
      </c>
      <c r="E437" s="16" t="s">
        <v>6</v>
      </c>
      <c r="F437" s="13" t="s">
        <v>10</v>
      </c>
    </row>
    <row r="438" spans="2:6" x14ac:dyDescent="0.25">
      <c r="B438" s="7">
        <v>42828</v>
      </c>
      <c r="C438" s="10">
        <v>0.53333333333333333</v>
      </c>
      <c r="D438" s="23">
        <f t="shared" si="10"/>
        <v>12.8</v>
      </c>
      <c r="E438" s="16" t="s">
        <v>4</v>
      </c>
      <c r="F438" s="13" t="s">
        <v>10</v>
      </c>
    </row>
    <row r="439" spans="2:6" x14ac:dyDescent="0.25">
      <c r="B439" s="7">
        <v>42828</v>
      </c>
      <c r="C439" s="10">
        <v>0.53819444444444442</v>
      </c>
      <c r="D439" s="23">
        <f t="shared" si="10"/>
        <v>12.916666666666666</v>
      </c>
      <c r="E439" s="16" t="s">
        <v>4</v>
      </c>
      <c r="F439" s="13" t="s">
        <v>5</v>
      </c>
    </row>
    <row r="440" spans="2:6" x14ac:dyDescent="0.25">
      <c r="B440" s="7">
        <v>42828</v>
      </c>
      <c r="C440" s="10">
        <v>0.53888888888888886</v>
      </c>
      <c r="D440" s="23">
        <f t="shared" si="10"/>
        <v>12.933333333333334</v>
      </c>
      <c r="E440" s="16" t="s">
        <v>6</v>
      </c>
      <c r="F440" s="13" t="s">
        <v>5</v>
      </c>
    </row>
    <row r="441" spans="2:6" x14ac:dyDescent="0.25">
      <c r="B441" s="7">
        <v>42828</v>
      </c>
      <c r="C441" s="10">
        <v>0.56527777777777777</v>
      </c>
      <c r="D441" s="23">
        <f t="shared" si="10"/>
        <v>13.566666666666666</v>
      </c>
      <c r="E441" s="16" t="s">
        <v>6</v>
      </c>
      <c r="F441" s="13" t="s">
        <v>8</v>
      </c>
    </row>
    <row r="442" spans="2:6" x14ac:dyDescent="0.25">
      <c r="B442" s="7">
        <v>42828</v>
      </c>
      <c r="C442" s="10">
        <v>0.57361111111111118</v>
      </c>
      <c r="D442" s="23">
        <f t="shared" si="10"/>
        <v>13.766666666666669</v>
      </c>
      <c r="E442" s="16" t="s">
        <v>6</v>
      </c>
      <c r="F442" s="13" t="s">
        <v>7</v>
      </c>
    </row>
    <row r="443" spans="2:6" x14ac:dyDescent="0.25">
      <c r="B443" s="7">
        <v>42828</v>
      </c>
      <c r="C443" s="10">
        <v>0.57916666666666672</v>
      </c>
      <c r="D443" s="23">
        <f t="shared" si="10"/>
        <v>13.900000000000002</v>
      </c>
      <c r="E443" s="16" t="s">
        <v>6</v>
      </c>
      <c r="F443" s="13" t="s">
        <v>9</v>
      </c>
    </row>
    <row r="444" spans="2:6" x14ac:dyDescent="0.25">
      <c r="B444" s="7">
        <v>42828</v>
      </c>
      <c r="C444" s="10">
        <v>0.5805555555555556</v>
      </c>
      <c r="D444" s="23">
        <f t="shared" si="10"/>
        <v>13.933333333333334</v>
      </c>
      <c r="E444" s="16" t="s">
        <v>6</v>
      </c>
      <c r="F444" s="13" t="s">
        <v>10</v>
      </c>
    </row>
    <row r="445" spans="2:6" x14ac:dyDescent="0.25">
      <c r="B445" s="7">
        <v>42828</v>
      </c>
      <c r="C445" s="10">
        <v>0.5805555555555556</v>
      </c>
      <c r="D445" s="23">
        <f t="shared" si="10"/>
        <v>13.933333333333334</v>
      </c>
      <c r="E445" s="16" t="s">
        <v>4</v>
      </c>
      <c r="F445" s="13" t="s">
        <v>5</v>
      </c>
    </row>
    <row r="446" spans="2:6" x14ac:dyDescent="0.25">
      <c r="B446" s="7">
        <v>42828</v>
      </c>
      <c r="C446" s="10">
        <v>0.59722222222222221</v>
      </c>
      <c r="D446" s="23">
        <f t="shared" si="10"/>
        <v>14.333333333333332</v>
      </c>
      <c r="E446" s="16" t="s">
        <v>4</v>
      </c>
      <c r="F446" s="13" t="s">
        <v>8</v>
      </c>
    </row>
    <row r="447" spans="2:6" x14ac:dyDescent="0.25">
      <c r="B447" s="7">
        <v>42828</v>
      </c>
      <c r="C447" s="10">
        <v>0.61458333333333337</v>
      </c>
      <c r="D447" s="23">
        <f t="shared" si="10"/>
        <v>14.75</v>
      </c>
      <c r="E447" s="16" t="s">
        <v>6</v>
      </c>
      <c r="F447" s="13" t="s">
        <v>9</v>
      </c>
    </row>
    <row r="448" spans="2:6" x14ac:dyDescent="0.25">
      <c r="B448" s="7">
        <v>42828</v>
      </c>
      <c r="C448" s="10">
        <v>0.61597222222222225</v>
      </c>
      <c r="D448" s="23">
        <f t="shared" si="10"/>
        <v>14.783333333333335</v>
      </c>
      <c r="E448" s="16" t="s">
        <v>6</v>
      </c>
      <c r="F448" s="13" t="s">
        <v>9</v>
      </c>
    </row>
    <row r="449" spans="2:6" x14ac:dyDescent="0.25">
      <c r="B449" s="7">
        <v>42828</v>
      </c>
      <c r="C449" s="10">
        <v>0.61736111111111114</v>
      </c>
      <c r="D449" s="23">
        <f t="shared" si="10"/>
        <v>14.816666666666666</v>
      </c>
      <c r="E449" s="16" t="s">
        <v>4</v>
      </c>
      <c r="F449" s="13" t="s">
        <v>8</v>
      </c>
    </row>
    <row r="450" spans="2:6" x14ac:dyDescent="0.25">
      <c r="B450" s="7">
        <v>42828</v>
      </c>
      <c r="C450" s="10">
        <v>0.61736111111111114</v>
      </c>
      <c r="D450" s="23">
        <f t="shared" si="10"/>
        <v>14.816666666666666</v>
      </c>
      <c r="E450" s="16" t="s">
        <v>6</v>
      </c>
      <c r="F450" s="13" t="s">
        <v>9</v>
      </c>
    </row>
    <row r="451" spans="2:6" x14ac:dyDescent="0.25">
      <c r="B451" s="7">
        <v>42828</v>
      </c>
      <c r="C451" s="10">
        <v>0.61875000000000002</v>
      </c>
      <c r="D451" s="23">
        <f t="shared" si="10"/>
        <v>14.850000000000001</v>
      </c>
      <c r="E451" s="16" t="s">
        <v>6</v>
      </c>
      <c r="F451" s="13" t="s">
        <v>9</v>
      </c>
    </row>
    <row r="452" spans="2:6" x14ac:dyDescent="0.25">
      <c r="B452" s="7">
        <v>42828</v>
      </c>
      <c r="C452" s="10">
        <v>0.61944444444444446</v>
      </c>
      <c r="D452" s="23">
        <f t="shared" ref="D452:D515" si="11">C452*24</f>
        <v>14.866666666666667</v>
      </c>
      <c r="E452" s="16" t="s">
        <v>6</v>
      </c>
      <c r="F452" s="13" t="s">
        <v>9</v>
      </c>
    </row>
    <row r="453" spans="2:6" x14ac:dyDescent="0.25">
      <c r="B453" s="7">
        <v>42828</v>
      </c>
      <c r="C453" s="10">
        <v>0.62083333333333335</v>
      </c>
      <c r="D453" s="23">
        <f t="shared" si="11"/>
        <v>14.9</v>
      </c>
      <c r="E453" s="16" t="s">
        <v>4</v>
      </c>
      <c r="F453" s="13" t="s">
        <v>8</v>
      </c>
    </row>
    <row r="454" spans="2:6" x14ac:dyDescent="0.25">
      <c r="B454" s="7">
        <v>42828</v>
      </c>
      <c r="C454" s="10">
        <v>0.62152777777777779</v>
      </c>
      <c r="D454" s="23">
        <f t="shared" si="11"/>
        <v>14.916666666666668</v>
      </c>
      <c r="E454" s="16" t="s">
        <v>6</v>
      </c>
      <c r="F454" s="13" t="s">
        <v>9</v>
      </c>
    </row>
    <row r="455" spans="2:6" x14ac:dyDescent="0.25">
      <c r="B455" s="7">
        <v>42828</v>
      </c>
      <c r="C455" s="10">
        <v>0.62222222222222223</v>
      </c>
      <c r="D455" s="23">
        <f t="shared" si="11"/>
        <v>14.933333333333334</v>
      </c>
      <c r="E455" s="16" t="s">
        <v>6</v>
      </c>
      <c r="F455" s="13" t="s">
        <v>9</v>
      </c>
    </row>
    <row r="456" spans="2:6" x14ac:dyDescent="0.25">
      <c r="B456" s="7">
        <v>42828</v>
      </c>
      <c r="C456" s="10">
        <v>0.625</v>
      </c>
      <c r="D456" s="23">
        <f t="shared" si="11"/>
        <v>15</v>
      </c>
      <c r="E456" s="16" t="s">
        <v>12</v>
      </c>
      <c r="F456" s="13" t="s">
        <v>7</v>
      </c>
    </row>
    <row r="457" spans="2:6" x14ac:dyDescent="0.25">
      <c r="B457" s="7">
        <v>42828</v>
      </c>
      <c r="C457" s="10">
        <v>0.62708333333333333</v>
      </c>
      <c r="D457" s="23">
        <f t="shared" si="11"/>
        <v>15.05</v>
      </c>
      <c r="E457" s="16" t="s">
        <v>4</v>
      </c>
      <c r="F457" s="13" t="s">
        <v>8</v>
      </c>
    </row>
    <row r="458" spans="2:6" x14ac:dyDescent="0.25">
      <c r="B458" s="7">
        <v>42828</v>
      </c>
      <c r="C458" s="10">
        <v>0.64374999999999993</v>
      </c>
      <c r="D458" s="23">
        <f t="shared" si="11"/>
        <v>15.45</v>
      </c>
      <c r="E458" s="16" t="s">
        <v>6</v>
      </c>
      <c r="F458" s="13" t="s">
        <v>8</v>
      </c>
    </row>
    <row r="459" spans="2:6" x14ac:dyDescent="0.25">
      <c r="B459" s="7">
        <v>42828</v>
      </c>
      <c r="C459" s="10">
        <v>0.64444444444444449</v>
      </c>
      <c r="D459" s="23">
        <f t="shared" si="11"/>
        <v>15.466666666666669</v>
      </c>
      <c r="E459" s="16" t="s">
        <v>6</v>
      </c>
      <c r="F459" s="13" t="s">
        <v>8</v>
      </c>
    </row>
    <row r="460" spans="2:6" x14ac:dyDescent="0.25">
      <c r="B460" s="7">
        <v>42828</v>
      </c>
      <c r="C460" s="10">
        <v>0.64513888888888882</v>
      </c>
      <c r="D460" s="23">
        <f t="shared" si="11"/>
        <v>15.483333333333331</v>
      </c>
      <c r="E460" s="16" t="s">
        <v>6</v>
      </c>
      <c r="F460" s="13" t="s">
        <v>8</v>
      </c>
    </row>
    <row r="461" spans="2:6" x14ac:dyDescent="0.25">
      <c r="B461" s="7">
        <v>42828</v>
      </c>
      <c r="C461" s="10">
        <v>0.64583333333333337</v>
      </c>
      <c r="D461" s="23">
        <f t="shared" si="11"/>
        <v>15.5</v>
      </c>
      <c r="E461" s="16" t="s">
        <v>6</v>
      </c>
      <c r="F461" s="13" t="s">
        <v>8</v>
      </c>
    </row>
    <row r="462" spans="2:6" x14ac:dyDescent="0.25">
      <c r="B462" s="7">
        <v>42828</v>
      </c>
      <c r="C462" s="10">
        <v>0.65208333333333335</v>
      </c>
      <c r="D462" s="23">
        <f t="shared" si="11"/>
        <v>15.65</v>
      </c>
      <c r="E462" s="16" t="s">
        <v>6</v>
      </c>
      <c r="F462" s="13" t="s">
        <v>8</v>
      </c>
    </row>
    <row r="463" spans="2:6" x14ac:dyDescent="0.25">
      <c r="B463" s="7">
        <v>42828</v>
      </c>
      <c r="C463" s="10">
        <v>0.65486111111111112</v>
      </c>
      <c r="D463" s="23">
        <f t="shared" si="11"/>
        <v>15.716666666666667</v>
      </c>
      <c r="E463" s="16" t="s">
        <v>4</v>
      </c>
      <c r="F463" s="13" t="s">
        <v>5</v>
      </c>
    </row>
    <row r="464" spans="2:6" x14ac:dyDescent="0.25">
      <c r="B464" s="7">
        <v>42828</v>
      </c>
      <c r="C464" s="10">
        <v>0.65833333333333333</v>
      </c>
      <c r="D464" s="23">
        <f t="shared" si="11"/>
        <v>15.8</v>
      </c>
      <c r="E464" s="16" t="s">
        <v>6</v>
      </c>
      <c r="F464" s="13" t="s">
        <v>10</v>
      </c>
    </row>
    <row r="465" spans="2:6" x14ac:dyDescent="0.25">
      <c r="B465" s="7">
        <v>42828</v>
      </c>
      <c r="C465" s="10">
        <v>0.66041666666666665</v>
      </c>
      <c r="D465" s="23">
        <f t="shared" si="11"/>
        <v>15.85</v>
      </c>
      <c r="E465" s="16" t="s">
        <v>6</v>
      </c>
      <c r="F465" s="13" t="s">
        <v>10</v>
      </c>
    </row>
    <row r="466" spans="2:6" x14ac:dyDescent="0.25">
      <c r="B466" s="7">
        <v>42828</v>
      </c>
      <c r="C466" s="10">
        <v>0.66805555555555562</v>
      </c>
      <c r="D466" s="23">
        <f t="shared" si="11"/>
        <v>16.033333333333335</v>
      </c>
      <c r="E466" s="16" t="s">
        <v>4</v>
      </c>
      <c r="F466" s="13" t="s">
        <v>5</v>
      </c>
    </row>
    <row r="467" spans="2:6" x14ac:dyDescent="0.25">
      <c r="B467" s="7">
        <v>42828</v>
      </c>
      <c r="C467" s="10">
        <v>0.6694444444444444</v>
      </c>
      <c r="D467" s="23">
        <f t="shared" si="11"/>
        <v>16.066666666666666</v>
      </c>
      <c r="E467" s="16" t="s">
        <v>6</v>
      </c>
      <c r="F467" s="13" t="s">
        <v>9</v>
      </c>
    </row>
    <row r="468" spans="2:6" x14ac:dyDescent="0.25">
      <c r="B468" s="7">
        <v>42828</v>
      </c>
      <c r="C468" s="10">
        <v>0.67291666666666661</v>
      </c>
      <c r="D468" s="23">
        <f t="shared" si="11"/>
        <v>16.149999999999999</v>
      </c>
      <c r="E468" s="16" t="s">
        <v>6</v>
      </c>
      <c r="F468" s="13" t="s">
        <v>10</v>
      </c>
    </row>
    <row r="469" spans="2:6" x14ac:dyDescent="0.25">
      <c r="B469" s="7">
        <v>42828</v>
      </c>
      <c r="C469" s="10">
        <v>0.6791666666666667</v>
      </c>
      <c r="D469" s="23">
        <f t="shared" si="11"/>
        <v>16.3</v>
      </c>
      <c r="E469" s="16" t="s">
        <v>6</v>
      </c>
      <c r="F469" s="13" t="s">
        <v>9</v>
      </c>
    </row>
    <row r="470" spans="2:6" x14ac:dyDescent="0.25">
      <c r="B470" s="7">
        <v>42828</v>
      </c>
      <c r="C470" s="10">
        <v>0.67638888888888893</v>
      </c>
      <c r="D470" s="23">
        <f t="shared" si="11"/>
        <v>16.233333333333334</v>
      </c>
      <c r="E470" s="16" t="s">
        <v>6</v>
      </c>
      <c r="F470" s="13" t="s">
        <v>7</v>
      </c>
    </row>
    <row r="471" spans="2:6" x14ac:dyDescent="0.25">
      <c r="B471" s="7">
        <v>42828</v>
      </c>
      <c r="C471" s="10">
        <v>0.70972222222222225</v>
      </c>
      <c r="D471" s="23">
        <f t="shared" si="11"/>
        <v>17.033333333333335</v>
      </c>
      <c r="E471" s="16" t="s">
        <v>4</v>
      </c>
      <c r="F471" s="13" t="s">
        <v>7</v>
      </c>
    </row>
    <row r="472" spans="2:6" x14ac:dyDescent="0.25">
      <c r="B472" s="7">
        <v>42828</v>
      </c>
      <c r="C472" s="10">
        <v>0.71319444444444446</v>
      </c>
      <c r="D472" s="23">
        <f t="shared" si="11"/>
        <v>17.116666666666667</v>
      </c>
      <c r="E472" s="16" t="s">
        <v>12</v>
      </c>
      <c r="F472" s="13" t="s">
        <v>7</v>
      </c>
    </row>
    <row r="473" spans="2:6" x14ac:dyDescent="0.25">
      <c r="B473" s="7">
        <v>42828</v>
      </c>
      <c r="C473" s="10">
        <v>0.72361111111111109</v>
      </c>
      <c r="D473" s="23">
        <f t="shared" si="11"/>
        <v>17.366666666666667</v>
      </c>
      <c r="E473" s="16" t="s">
        <v>6</v>
      </c>
      <c r="F473" s="13" t="s">
        <v>9</v>
      </c>
    </row>
    <row r="474" spans="2:6" x14ac:dyDescent="0.25">
      <c r="B474" s="7">
        <v>42828</v>
      </c>
      <c r="C474" s="10">
        <v>0.72638888888888886</v>
      </c>
      <c r="D474" s="23">
        <f t="shared" si="11"/>
        <v>17.433333333333334</v>
      </c>
      <c r="E474" s="16" t="s">
        <v>6</v>
      </c>
      <c r="F474" s="13" t="s">
        <v>9</v>
      </c>
    </row>
    <row r="475" spans="2:6" x14ac:dyDescent="0.25">
      <c r="B475" s="7">
        <v>42828</v>
      </c>
      <c r="C475" s="10">
        <v>0.7284722222222223</v>
      </c>
      <c r="D475" s="23">
        <f t="shared" si="11"/>
        <v>17.483333333333334</v>
      </c>
      <c r="E475" s="16" t="s">
        <v>4</v>
      </c>
      <c r="F475" s="13" t="s">
        <v>7</v>
      </c>
    </row>
    <row r="476" spans="2:6" x14ac:dyDescent="0.25">
      <c r="B476" s="7">
        <v>42828</v>
      </c>
      <c r="C476" s="10">
        <v>0.72916666666666663</v>
      </c>
      <c r="D476" s="23">
        <f t="shared" si="11"/>
        <v>17.5</v>
      </c>
      <c r="E476" s="16" t="s">
        <v>6</v>
      </c>
      <c r="F476" s="13" t="s">
        <v>9</v>
      </c>
    </row>
    <row r="477" spans="2:6" x14ac:dyDescent="0.25">
      <c r="B477" s="7">
        <v>42828</v>
      </c>
      <c r="C477" s="10">
        <v>0.7416666666666667</v>
      </c>
      <c r="D477" s="23">
        <f t="shared" si="11"/>
        <v>17.8</v>
      </c>
      <c r="E477" s="16" t="s">
        <v>4</v>
      </c>
      <c r="F477" s="13" t="s">
        <v>7</v>
      </c>
    </row>
    <row r="478" spans="2:6" x14ac:dyDescent="0.25">
      <c r="B478" s="7">
        <v>42828</v>
      </c>
      <c r="C478" s="10">
        <v>0.74444444444444446</v>
      </c>
      <c r="D478" s="23">
        <f t="shared" si="11"/>
        <v>17.866666666666667</v>
      </c>
      <c r="E478" s="16" t="s">
        <v>6</v>
      </c>
      <c r="F478" s="13" t="s">
        <v>9</v>
      </c>
    </row>
    <row r="479" spans="2:6" x14ac:dyDescent="0.25">
      <c r="B479" s="7">
        <v>42828</v>
      </c>
      <c r="C479" s="10">
        <v>0.74652777777777779</v>
      </c>
      <c r="D479" s="23">
        <f t="shared" si="11"/>
        <v>17.916666666666668</v>
      </c>
      <c r="E479" s="16" t="s">
        <v>12</v>
      </c>
      <c r="F479" s="13" t="s">
        <v>7</v>
      </c>
    </row>
    <row r="480" spans="2:6" x14ac:dyDescent="0.25">
      <c r="B480" s="7">
        <v>42828</v>
      </c>
      <c r="C480" s="10">
        <v>0.75</v>
      </c>
      <c r="D480" s="23">
        <f t="shared" si="11"/>
        <v>18</v>
      </c>
      <c r="E480" s="16" t="s">
        <v>6</v>
      </c>
      <c r="F480" s="13" t="s">
        <v>10</v>
      </c>
    </row>
    <row r="481" spans="2:6" x14ac:dyDescent="0.25">
      <c r="B481" s="7">
        <v>42828</v>
      </c>
      <c r="C481" s="10">
        <v>0.75208333333333333</v>
      </c>
      <c r="D481" s="23">
        <f t="shared" si="11"/>
        <v>18.05</v>
      </c>
      <c r="E481" s="16" t="s">
        <v>6</v>
      </c>
      <c r="F481" s="13" t="s">
        <v>9</v>
      </c>
    </row>
    <row r="482" spans="2:6" x14ac:dyDescent="0.25">
      <c r="B482" s="7">
        <v>42828</v>
      </c>
      <c r="C482" s="10">
        <v>0.75624999999999998</v>
      </c>
      <c r="D482" s="23">
        <f t="shared" si="11"/>
        <v>18.149999999999999</v>
      </c>
      <c r="E482" s="16" t="s">
        <v>12</v>
      </c>
      <c r="F482" s="13" t="s">
        <v>9</v>
      </c>
    </row>
    <row r="483" spans="2:6" x14ac:dyDescent="0.25">
      <c r="B483" s="7">
        <v>42828</v>
      </c>
      <c r="C483" s="10">
        <v>0.76527777777777783</v>
      </c>
      <c r="D483" s="23">
        <f t="shared" si="11"/>
        <v>18.366666666666667</v>
      </c>
      <c r="E483" s="16" t="s">
        <v>6</v>
      </c>
      <c r="F483" s="13" t="s">
        <v>8</v>
      </c>
    </row>
    <row r="484" spans="2:6" x14ac:dyDescent="0.25">
      <c r="B484" s="7">
        <v>42828</v>
      </c>
      <c r="C484" s="10">
        <v>0.7680555555555556</v>
      </c>
      <c r="D484" s="23">
        <f t="shared" si="11"/>
        <v>18.433333333333334</v>
      </c>
      <c r="E484" s="16" t="s">
        <v>4</v>
      </c>
      <c r="F484" s="13" t="s">
        <v>8</v>
      </c>
    </row>
    <row r="485" spans="2:6" x14ac:dyDescent="0.25">
      <c r="B485" s="7">
        <v>42828</v>
      </c>
      <c r="C485" s="10">
        <v>0.76944444444444438</v>
      </c>
      <c r="D485" s="23">
        <f t="shared" si="11"/>
        <v>18.466666666666665</v>
      </c>
      <c r="E485" s="16" t="s">
        <v>4</v>
      </c>
      <c r="F485" s="13" t="s">
        <v>10</v>
      </c>
    </row>
    <row r="486" spans="2:6" x14ac:dyDescent="0.25">
      <c r="B486" s="7">
        <v>42828</v>
      </c>
      <c r="C486" s="10">
        <v>0.77013888888888893</v>
      </c>
      <c r="D486" s="23">
        <f t="shared" si="11"/>
        <v>18.483333333333334</v>
      </c>
      <c r="E486" s="16" t="s">
        <v>4</v>
      </c>
      <c r="F486" s="13" t="s">
        <v>8</v>
      </c>
    </row>
    <row r="487" spans="2:6" x14ac:dyDescent="0.25">
      <c r="B487" s="7">
        <v>42828</v>
      </c>
      <c r="C487" s="10">
        <v>0.77430555555555547</v>
      </c>
      <c r="D487" s="23">
        <f t="shared" si="11"/>
        <v>18.583333333333332</v>
      </c>
      <c r="E487" s="16" t="s">
        <v>12</v>
      </c>
      <c r="F487" s="13" t="s">
        <v>5</v>
      </c>
    </row>
    <row r="488" spans="2:6" x14ac:dyDescent="0.25">
      <c r="B488" s="7">
        <v>42828</v>
      </c>
      <c r="C488" s="10">
        <v>0.81041666666666667</v>
      </c>
      <c r="D488" s="23">
        <f t="shared" si="11"/>
        <v>19.45</v>
      </c>
      <c r="E488" s="16" t="s">
        <v>6</v>
      </c>
      <c r="F488" s="13" t="s">
        <v>9</v>
      </c>
    </row>
    <row r="489" spans="2:6" x14ac:dyDescent="0.25">
      <c r="B489" s="7">
        <v>42828</v>
      </c>
      <c r="C489" s="10">
        <v>0.81111111111111101</v>
      </c>
      <c r="D489" s="23">
        <f t="shared" si="11"/>
        <v>19.466666666666665</v>
      </c>
      <c r="E489" s="16" t="s">
        <v>6</v>
      </c>
      <c r="F489" s="13" t="s">
        <v>9</v>
      </c>
    </row>
    <row r="490" spans="2:6" x14ac:dyDescent="0.25">
      <c r="B490" s="7">
        <v>42828</v>
      </c>
      <c r="C490" s="10">
        <v>0.83472222222222225</v>
      </c>
      <c r="D490" s="23">
        <f t="shared" si="11"/>
        <v>20.033333333333335</v>
      </c>
      <c r="E490" s="16" t="s">
        <v>4</v>
      </c>
      <c r="F490" s="13" t="s">
        <v>8</v>
      </c>
    </row>
    <row r="491" spans="2:6" x14ac:dyDescent="0.25">
      <c r="B491" s="7">
        <v>42828</v>
      </c>
      <c r="C491" s="10">
        <v>0.8354166666666667</v>
      </c>
      <c r="D491" s="23">
        <f t="shared" si="11"/>
        <v>20.05</v>
      </c>
      <c r="E491" s="16" t="s">
        <v>6</v>
      </c>
      <c r="F491" s="13" t="s">
        <v>10</v>
      </c>
    </row>
    <row r="492" spans="2:6" x14ac:dyDescent="0.25">
      <c r="B492" s="7">
        <v>42828</v>
      </c>
      <c r="C492" s="10">
        <v>0.87569444444444444</v>
      </c>
      <c r="D492" s="23">
        <f t="shared" si="11"/>
        <v>21.016666666666666</v>
      </c>
      <c r="E492" s="16" t="s">
        <v>4</v>
      </c>
      <c r="F492" s="13" t="s">
        <v>9</v>
      </c>
    </row>
    <row r="493" spans="2:6" x14ac:dyDescent="0.25">
      <c r="B493" s="7">
        <v>42828</v>
      </c>
      <c r="C493" s="10">
        <v>0.87777777777777777</v>
      </c>
      <c r="D493" s="23">
        <f t="shared" si="11"/>
        <v>21.066666666666666</v>
      </c>
      <c r="E493" s="16" t="s">
        <v>6</v>
      </c>
      <c r="F493" s="13" t="s">
        <v>9</v>
      </c>
    </row>
    <row r="494" spans="2:6" x14ac:dyDescent="0.25">
      <c r="B494" s="7">
        <v>42828</v>
      </c>
      <c r="C494" s="10">
        <v>0.87847222222222221</v>
      </c>
      <c r="D494" s="23">
        <f t="shared" si="11"/>
        <v>21.083333333333332</v>
      </c>
      <c r="E494" s="16" t="s">
        <v>6</v>
      </c>
      <c r="F494" s="13" t="s">
        <v>9</v>
      </c>
    </row>
    <row r="495" spans="2:6" x14ac:dyDescent="0.25">
      <c r="B495" s="6">
        <v>42829</v>
      </c>
      <c r="C495" s="9">
        <v>0.18055555555555555</v>
      </c>
      <c r="D495" s="23">
        <f t="shared" si="11"/>
        <v>4.333333333333333</v>
      </c>
      <c r="E495" s="15" t="s">
        <v>4</v>
      </c>
      <c r="F495" s="12" t="s">
        <v>5</v>
      </c>
    </row>
    <row r="496" spans="2:6" x14ac:dyDescent="0.25">
      <c r="B496" s="6">
        <v>42829</v>
      </c>
      <c r="C496" s="9">
        <v>0.18611111111111112</v>
      </c>
      <c r="D496" s="23">
        <f t="shared" si="11"/>
        <v>4.4666666666666668</v>
      </c>
      <c r="E496" s="15" t="s">
        <v>4</v>
      </c>
      <c r="F496" s="12" t="s">
        <v>5</v>
      </c>
    </row>
    <row r="497" spans="2:6" x14ac:dyDescent="0.25">
      <c r="B497" s="6">
        <v>42829</v>
      </c>
      <c r="C497" s="9">
        <v>0.26250000000000001</v>
      </c>
      <c r="D497" s="23">
        <f t="shared" si="11"/>
        <v>6.3000000000000007</v>
      </c>
      <c r="E497" s="15" t="s">
        <v>4</v>
      </c>
      <c r="F497" s="12" t="s">
        <v>5</v>
      </c>
    </row>
    <row r="498" spans="2:6" x14ac:dyDescent="0.25">
      <c r="B498" s="6">
        <v>42829</v>
      </c>
      <c r="C498" s="9">
        <v>0.34930555555555554</v>
      </c>
      <c r="D498" s="23">
        <f t="shared" si="11"/>
        <v>8.3833333333333329</v>
      </c>
      <c r="E498" s="15" t="s">
        <v>6</v>
      </c>
      <c r="F498" s="12" t="s">
        <v>10</v>
      </c>
    </row>
    <row r="499" spans="2:6" x14ac:dyDescent="0.25">
      <c r="B499" s="6">
        <v>42829</v>
      </c>
      <c r="C499" s="9">
        <v>0.35347222222222219</v>
      </c>
      <c r="D499" s="23">
        <f t="shared" si="11"/>
        <v>8.4833333333333325</v>
      </c>
      <c r="E499" s="15" t="s">
        <v>6</v>
      </c>
      <c r="F499" s="12" t="s">
        <v>7</v>
      </c>
    </row>
    <row r="500" spans="2:6" x14ac:dyDescent="0.25">
      <c r="B500" s="6">
        <v>42829</v>
      </c>
      <c r="C500" s="9">
        <v>0.36736111111111108</v>
      </c>
      <c r="D500" s="23">
        <f t="shared" si="11"/>
        <v>8.8166666666666664</v>
      </c>
      <c r="E500" s="15" t="s">
        <v>6</v>
      </c>
      <c r="F500" s="12" t="s">
        <v>7</v>
      </c>
    </row>
    <row r="501" spans="2:6" x14ac:dyDescent="0.25">
      <c r="B501" s="6">
        <v>42829</v>
      </c>
      <c r="C501" s="9">
        <v>0.36736111111111108</v>
      </c>
      <c r="D501" s="23">
        <f t="shared" si="11"/>
        <v>8.8166666666666664</v>
      </c>
      <c r="E501" s="15" t="s">
        <v>6</v>
      </c>
      <c r="F501" s="12" t="s">
        <v>9</v>
      </c>
    </row>
    <row r="502" spans="2:6" x14ac:dyDescent="0.25">
      <c r="B502" s="6">
        <v>42829</v>
      </c>
      <c r="C502" s="9">
        <v>0.37291666666666662</v>
      </c>
      <c r="D502" s="23">
        <f t="shared" si="11"/>
        <v>8.9499999999999993</v>
      </c>
      <c r="E502" s="15" t="s">
        <v>6</v>
      </c>
      <c r="F502" s="12" t="s">
        <v>10</v>
      </c>
    </row>
    <row r="503" spans="2:6" x14ac:dyDescent="0.25">
      <c r="B503" s="6">
        <v>42829</v>
      </c>
      <c r="C503" s="9">
        <v>0.38263888888888892</v>
      </c>
      <c r="D503" s="23">
        <f t="shared" si="11"/>
        <v>9.1833333333333336</v>
      </c>
      <c r="E503" s="15" t="s">
        <v>4</v>
      </c>
      <c r="F503" s="12" t="s">
        <v>9</v>
      </c>
    </row>
    <row r="504" spans="2:6" x14ac:dyDescent="0.25">
      <c r="B504" s="6">
        <v>42829</v>
      </c>
      <c r="C504" s="9">
        <v>0.38750000000000001</v>
      </c>
      <c r="D504" s="23">
        <f t="shared" si="11"/>
        <v>9.3000000000000007</v>
      </c>
      <c r="E504" s="15" t="s">
        <v>6</v>
      </c>
      <c r="F504" s="12" t="s">
        <v>10</v>
      </c>
    </row>
    <row r="505" spans="2:6" x14ac:dyDescent="0.25">
      <c r="B505" s="6">
        <v>42829</v>
      </c>
      <c r="C505" s="9">
        <v>0.39166666666666666</v>
      </c>
      <c r="D505" s="23">
        <f t="shared" si="11"/>
        <v>9.4</v>
      </c>
      <c r="E505" s="15" t="s">
        <v>6</v>
      </c>
      <c r="F505" s="12" t="s">
        <v>10</v>
      </c>
    </row>
    <row r="506" spans="2:6" x14ac:dyDescent="0.25">
      <c r="B506" s="6">
        <v>42829</v>
      </c>
      <c r="C506" s="9">
        <v>0.39305555555555555</v>
      </c>
      <c r="D506" s="23">
        <f t="shared" si="11"/>
        <v>9.4333333333333336</v>
      </c>
      <c r="E506" s="15" t="s">
        <v>6</v>
      </c>
      <c r="F506" s="12" t="s">
        <v>8</v>
      </c>
    </row>
    <row r="507" spans="2:6" x14ac:dyDescent="0.25">
      <c r="B507" s="6">
        <v>42829</v>
      </c>
      <c r="C507" s="9">
        <v>0.39583333333333331</v>
      </c>
      <c r="D507" s="23">
        <f t="shared" si="11"/>
        <v>9.5</v>
      </c>
      <c r="E507" s="15" t="s">
        <v>6</v>
      </c>
      <c r="F507" s="12" t="s">
        <v>9</v>
      </c>
    </row>
    <row r="508" spans="2:6" x14ac:dyDescent="0.25">
      <c r="B508" s="6">
        <v>42829</v>
      </c>
      <c r="C508" s="9">
        <v>0.40347222222222223</v>
      </c>
      <c r="D508" s="23">
        <f t="shared" si="11"/>
        <v>9.6833333333333336</v>
      </c>
      <c r="E508" s="15" t="s">
        <v>6</v>
      </c>
      <c r="F508" s="12" t="s">
        <v>10</v>
      </c>
    </row>
    <row r="509" spans="2:6" x14ac:dyDescent="0.25">
      <c r="B509" s="6">
        <v>42829</v>
      </c>
      <c r="C509" s="9">
        <v>0.40833333333333338</v>
      </c>
      <c r="D509" s="23">
        <f t="shared" si="11"/>
        <v>9.8000000000000007</v>
      </c>
      <c r="E509" s="15" t="s">
        <v>6</v>
      </c>
      <c r="F509" s="12" t="s">
        <v>9</v>
      </c>
    </row>
    <row r="510" spans="2:6" x14ac:dyDescent="0.25">
      <c r="B510" s="6">
        <v>42829</v>
      </c>
      <c r="C510" s="9">
        <v>0.40833333333333338</v>
      </c>
      <c r="D510" s="23">
        <f t="shared" si="11"/>
        <v>9.8000000000000007</v>
      </c>
      <c r="E510" s="15" t="s">
        <v>6</v>
      </c>
      <c r="F510" s="12" t="s">
        <v>7</v>
      </c>
    </row>
    <row r="511" spans="2:6" x14ac:dyDescent="0.25">
      <c r="B511" s="6">
        <v>42829</v>
      </c>
      <c r="C511" s="9">
        <v>0.41388888888888892</v>
      </c>
      <c r="D511" s="23">
        <f t="shared" si="11"/>
        <v>9.9333333333333336</v>
      </c>
      <c r="E511" s="15" t="s">
        <v>6</v>
      </c>
      <c r="F511" s="12" t="s">
        <v>7</v>
      </c>
    </row>
    <row r="512" spans="2:6" x14ac:dyDescent="0.25">
      <c r="B512" s="6">
        <v>42829</v>
      </c>
      <c r="C512" s="9">
        <v>0.4145833333333333</v>
      </c>
      <c r="D512" s="23">
        <f t="shared" si="11"/>
        <v>9.9499999999999993</v>
      </c>
      <c r="E512" s="15" t="s">
        <v>6</v>
      </c>
      <c r="F512" s="12" t="s">
        <v>10</v>
      </c>
    </row>
    <row r="513" spans="2:6" x14ac:dyDescent="0.25">
      <c r="B513" s="6">
        <v>42829</v>
      </c>
      <c r="C513" s="9">
        <v>0.41875000000000001</v>
      </c>
      <c r="D513" s="23">
        <f t="shared" si="11"/>
        <v>10.050000000000001</v>
      </c>
      <c r="E513" s="15" t="s">
        <v>6</v>
      </c>
      <c r="F513" s="12" t="s">
        <v>8</v>
      </c>
    </row>
    <row r="514" spans="2:6" x14ac:dyDescent="0.25">
      <c r="B514" s="6">
        <v>42829</v>
      </c>
      <c r="C514" s="9">
        <v>0.42083333333333334</v>
      </c>
      <c r="D514" s="23">
        <f t="shared" si="11"/>
        <v>10.1</v>
      </c>
      <c r="E514" s="15" t="s">
        <v>6</v>
      </c>
      <c r="F514" s="12" t="s">
        <v>9</v>
      </c>
    </row>
    <row r="515" spans="2:6" x14ac:dyDescent="0.25">
      <c r="B515" s="6">
        <v>42829</v>
      </c>
      <c r="C515" s="9">
        <v>0.42291666666666666</v>
      </c>
      <c r="D515" s="23">
        <f t="shared" si="11"/>
        <v>10.15</v>
      </c>
      <c r="E515" s="15" t="s">
        <v>6</v>
      </c>
      <c r="F515" s="12" t="s">
        <v>8</v>
      </c>
    </row>
    <row r="516" spans="2:6" x14ac:dyDescent="0.25">
      <c r="B516" s="6">
        <v>42829</v>
      </c>
      <c r="C516" s="9">
        <v>0.42499999999999999</v>
      </c>
      <c r="D516" s="23">
        <f t="shared" ref="D516:D579" si="12">C516*24</f>
        <v>10.199999999999999</v>
      </c>
      <c r="E516" s="15" t="s">
        <v>6</v>
      </c>
      <c r="F516" s="12" t="s">
        <v>9</v>
      </c>
    </row>
    <row r="517" spans="2:6" x14ac:dyDescent="0.25">
      <c r="B517" s="6">
        <v>42829</v>
      </c>
      <c r="C517" s="9">
        <v>0.43333333333333335</v>
      </c>
      <c r="D517" s="23">
        <f t="shared" si="12"/>
        <v>10.4</v>
      </c>
      <c r="E517" s="15" t="s">
        <v>4</v>
      </c>
      <c r="F517" s="12" t="s">
        <v>5</v>
      </c>
    </row>
    <row r="518" spans="2:6" x14ac:dyDescent="0.25">
      <c r="B518" s="6">
        <v>42829</v>
      </c>
      <c r="C518" s="9">
        <v>0.43611111111111112</v>
      </c>
      <c r="D518" s="23">
        <f t="shared" si="12"/>
        <v>10.466666666666667</v>
      </c>
      <c r="E518" s="15" t="s">
        <v>4</v>
      </c>
      <c r="F518" s="12" t="s">
        <v>5</v>
      </c>
    </row>
    <row r="519" spans="2:6" x14ac:dyDescent="0.25">
      <c r="B519" s="6">
        <v>42829</v>
      </c>
      <c r="C519" s="9">
        <v>0.4375</v>
      </c>
      <c r="D519" s="23">
        <f t="shared" si="12"/>
        <v>10.5</v>
      </c>
      <c r="E519" s="15" t="s">
        <v>6</v>
      </c>
      <c r="F519" s="12" t="s">
        <v>8</v>
      </c>
    </row>
    <row r="520" spans="2:6" x14ac:dyDescent="0.25">
      <c r="B520" s="6">
        <v>42829</v>
      </c>
      <c r="C520" s="9">
        <v>0.44166666666666665</v>
      </c>
      <c r="D520" s="23">
        <f t="shared" si="12"/>
        <v>10.6</v>
      </c>
      <c r="E520" s="15" t="s">
        <v>6</v>
      </c>
      <c r="F520" s="12" t="s">
        <v>9</v>
      </c>
    </row>
    <row r="521" spans="2:6" x14ac:dyDescent="0.25">
      <c r="B521" s="6">
        <v>42829</v>
      </c>
      <c r="C521" s="9">
        <v>0.44236111111111115</v>
      </c>
      <c r="D521" s="23">
        <f t="shared" si="12"/>
        <v>10.616666666666667</v>
      </c>
      <c r="E521" s="15" t="s">
        <v>6</v>
      </c>
      <c r="F521" s="12" t="s">
        <v>9</v>
      </c>
    </row>
    <row r="522" spans="2:6" x14ac:dyDescent="0.25">
      <c r="B522" s="6">
        <v>42829</v>
      </c>
      <c r="C522" s="9">
        <v>0.44305555555555554</v>
      </c>
      <c r="D522" s="23">
        <f t="shared" si="12"/>
        <v>10.633333333333333</v>
      </c>
      <c r="E522" s="15" t="s">
        <v>6</v>
      </c>
      <c r="F522" s="12" t="s">
        <v>9</v>
      </c>
    </row>
    <row r="523" spans="2:6" x14ac:dyDescent="0.25">
      <c r="B523" s="6">
        <v>42829</v>
      </c>
      <c r="C523" s="9">
        <v>0.44513888888888892</v>
      </c>
      <c r="D523" s="23">
        <f t="shared" si="12"/>
        <v>10.683333333333334</v>
      </c>
      <c r="E523" s="15" t="s">
        <v>12</v>
      </c>
      <c r="F523" s="12" t="s">
        <v>10</v>
      </c>
    </row>
    <row r="524" spans="2:6" x14ac:dyDescent="0.25">
      <c r="B524" s="6">
        <v>42829</v>
      </c>
      <c r="C524" s="9">
        <v>0.4465277777777778</v>
      </c>
      <c r="D524" s="23">
        <f t="shared" si="12"/>
        <v>10.716666666666667</v>
      </c>
      <c r="E524" s="15" t="s">
        <v>6</v>
      </c>
      <c r="F524" s="12" t="s">
        <v>9</v>
      </c>
    </row>
    <row r="525" spans="2:6" x14ac:dyDescent="0.25">
      <c r="B525" s="6">
        <v>42829</v>
      </c>
      <c r="C525" s="9">
        <v>0.45069444444444445</v>
      </c>
      <c r="D525" s="23">
        <f t="shared" si="12"/>
        <v>10.816666666666666</v>
      </c>
      <c r="E525" s="15" t="s">
        <v>6</v>
      </c>
      <c r="F525" s="12" t="s">
        <v>7</v>
      </c>
    </row>
    <row r="526" spans="2:6" x14ac:dyDescent="0.25">
      <c r="B526" s="6">
        <v>42829</v>
      </c>
      <c r="C526" s="9">
        <v>0.45277777777777778</v>
      </c>
      <c r="D526" s="23">
        <f t="shared" si="12"/>
        <v>10.866666666666667</v>
      </c>
      <c r="E526" s="15" t="s">
        <v>6</v>
      </c>
      <c r="F526" s="12" t="s">
        <v>9</v>
      </c>
    </row>
    <row r="527" spans="2:6" x14ac:dyDescent="0.25">
      <c r="B527" s="6">
        <v>42829</v>
      </c>
      <c r="C527" s="9">
        <v>0.45416666666666666</v>
      </c>
      <c r="D527" s="23">
        <f t="shared" si="12"/>
        <v>10.9</v>
      </c>
      <c r="E527" s="15" t="s">
        <v>6</v>
      </c>
      <c r="F527" s="12" t="s">
        <v>9</v>
      </c>
    </row>
    <row r="528" spans="2:6" x14ac:dyDescent="0.25">
      <c r="B528" s="6">
        <v>42829</v>
      </c>
      <c r="C528" s="9">
        <v>0.4597222222222222</v>
      </c>
      <c r="D528" s="23">
        <f t="shared" si="12"/>
        <v>11.033333333333333</v>
      </c>
      <c r="E528" s="15" t="s">
        <v>6</v>
      </c>
      <c r="F528" s="12" t="s">
        <v>9</v>
      </c>
    </row>
    <row r="529" spans="2:6" x14ac:dyDescent="0.25">
      <c r="B529" s="6">
        <v>42829</v>
      </c>
      <c r="C529" s="9">
        <v>0.4597222222222222</v>
      </c>
      <c r="D529" s="23">
        <f t="shared" si="12"/>
        <v>11.033333333333333</v>
      </c>
      <c r="E529" s="15" t="s">
        <v>6</v>
      </c>
      <c r="F529" s="12" t="s">
        <v>9</v>
      </c>
    </row>
    <row r="530" spans="2:6" x14ac:dyDescent="0.25">
      <c r="B530" s="6">
        <v>42829</v>
      </c>
      <c r="C530" s="9">
        <v>0.46249999999999997</v>
      </c>
      <c r="D530" s="23">
        <f t="shared" si="12"/>
        <v>11.1</v>
      </c>
      <c r="E530" s="15" t="s">
        <v>6</v>
      </c>
      <c r="F530" s="12" t="s">
        <v>9</v>
      </c>
    </row>
    <row r="531" spans="2:6" x14ac:dyDescent="0.25">
      <c r="B531" s="6">
        <v>42829</v>
      </c>
      <c r="C531" s="9">
        <v>0.4680555555555555</v>
      </c>
      <c r="D531" s="23">
        <f t="shared" si="12"/>
        <v>11.233333333333333</v>
      </c>
      <c r="E531" s="15" t="s">
        <v>4</v>
      </c>
      <c r="F531" s="12" t="s">
        <v>7</v>
      </c>
    </row>
    <row r="532" spans="2:6" x14ac:dyDescent="0.25">
      <c r="B532" s="6">
        <v>42829</v>
      </c>
      <c r="C532" s="9">
        <v>0.4680555555555555</v>
      </c>
      <c r="D532" s="23">
        <f t="shared" si="12"/>
        <v>11.233333333333333</v>
      </c>
      <c r="E532" s="15" t="s">
        <v>6</v>
      </c>
      <c r="F532" s="12" t="s">
        <v>9</v>
      </c>
    </row>
    <row r="533" spans="2:6" x14ac:dyDescent="0.25">
      <c r="B533" s="6">
        <v>42829</v>
      </c>
      <c r="C533" s="9">
        <v>0.47361111111111115</v>
      </c>
      <c r="D533" s="23">
        <f t="shared" si="12"/>
        <v>11.366666666666667</v>
      </c>
      <c r="E533" s="15" t="s">
        <v>6</v>
      </c>
      <c r="F533" s="12" t="s">
        <v>10</v>
      </c>
    </row>
    <row r="534" spans="2:6" x14ac:dyDescent="0.25">
      <c r="B534" s="6">
        <v>42829</v>
      </c>
      <c r="C534" s="9">
        <v>0.47986111111111113</v>
      </c>
      <c r="D534" s="23">
        <f t="shared" si="12"/>
        <v>11.516666666666667</v>
      </c>
      <c r="E534" s="15" t="s">
        <v>6</v>
      </c>
      <c r="F534" s="12" t="s">
        <v>8</v>
      </c>
    </row>
    <row r="535" spans="2:6" x14ac:dyDescent="0.25">
      <c r="B535" s="6">
        <v>42829</v>
      </c>
      <c r="C535" s="9">
        <v>0.47986111111111113</v>
      </c>
      <c r="D535" s="23">
        <f t="shared" si="12"/>
        <v>11.516666666666667</v>
      </c>
      <c r="E535" s="15" t="s">
        <v>6</v>
      </c>
      <c r="F535" s="12" t="s">
        <v>7</v>
      </c>
    </row>
    <row r="536" spans="2:6" x14ac:dyDescent="0.25">
      <c r="B536" s="6">
        <v>42829</v>
      </c>
      <c r="C536" s="9">
        <v>0.48749999999999999</v>
      </c>
      <c r="D536" s="23">
        <f t="shared" si="12"/>
        <v>11.7</v>
      </c>
      <c r="E536" s="15" t="s">
        <v>6</v>
      </c>
      <c r="F536" s="12" t="s">
        <v>7</v>
      </c>
    </row>
    <row r="537" spans="2:6" x14ac:dyDescent="0.25">
      <c r="B537" s="6">
        <v>42829</v>
      </c>
      <c r="C537" s="9">
        <v>0.48888888888888887</v>
      </c>
      <c r="D537" s="23">
        <f t="shared" si="12"/>
        <v>11.733333333333333</v>
      </c>
      <c r="E537" s="15" t="s">
        <v>6</v>
      </c>
      <c r="F537" s="12" t="s">
        <v>10</v>
      </c>
    </row>
    <row r="538" spans="2:6" x14ac:dyDescent="0.25">
      <c r="B538" s="6">
        <v>42829</v>
      </c>
      <c r="C538" s="9">
        <v>0.49027777777777781</v>
      </c>
      <c r="D538" s="23">
        <f t="shared" si="12"/>
        <v>11.766666666666667</v>
      </c>
      <c r="E538" s="15" t="s">
        <v>6</v>
      </c>
      <c r="F538" s="12" t="s">
        <v>10</v>
      </c>
    </row>
    <row r="539" spans="2:6" x14ac:dyDescent="0.25">
      <c r="B539" s="6">
        <v>42829</v>
      </c>
      <c r="C539" s="9">
        <v>0.49305555555555558</v>
      </c>
      <c r="D539" s="23">
        <f t="shared" si="12"/>
        <v>11.833333333333334</v>
      </c>
      <c r="E539" s="15" t="s">
        <v>6</v>
      </c>
      <c r="F539" s="12" t="s">
        <v>9</v>
      </c>
    </row>
    <row r="540" spans="2:6" x14ac:dyDescent="0.25">
      <c r="B540" s="6">
        <v>42829</v>
      </c>
      <c r="C540" s="9">
        <v>0.49374999999999997</v>
      </c>
      <c r="D540" s="23">
        <f t="shared" si="12"/>
        <v>11.85</v>
      </c>
      <c r="E540" s="15" t="s">
        <v>6</v>
      </c>
      <c r="F540" s="12" t="s">
        <v>10</v>
      </c>
    </row>
    <row r="541" spans="2:6" x14ac:dyDescent="0.25">
      <c r="B541" s="6">
        <v>42829</v>
      </c>
      <c r="C541" s="9">
        <v>0.49583333333333335</v>
      </c>
      <c r="D541" s="23">
        <f t="shared" si="12"/>
        <v>11.9</v>
      </c>
      <c r="E541" s="15" t="s">
        <v>12</v>
      </c>
      <c r="F541" s="12" t="s">
        <v>8</v>
      </c>
    </row>
    <row r="542" spans="2:6" x14ac:dyDescent="0.25">
      <c r="B542" s="6">
        <v>42829</v>
      </c>
      <c r="C542" s="9">
        <v>0.49583333333333335</v>
      </c>
      <c r="D542" s="23">
        <f t="shared" si="12"/>
        <v>11.9</v>
      </c>
      <c r="E542" s="15" t="s">
        <v>4</v>
      </c>
      <c r="F542" s="12" t="s">
        <v>7</v>
      </c>
    </row>
    <row r="543" spans="2:6" x14ac:dyDescent="0.25">
      <c r="B543" s="6">
        <v>42829</v>
      </c>
      <c r="C543" s="9">
        <v>0.49583333333333335</v>
      </c>
      <c r="D543" s="23">
        <f t="shared" si="12"/>
        <v>11.9</v>
      </c>
      <c r="E543" s="15" t="s">
        <v>6</v>
      </c>
      <c r="F543" s="12" t="s">
        <v>9</v>
      </c>
    </row>
    <row r="544" spans="2:6" x14ac:dyDescent="0.25">
      <c r="B544" s="6">
        <v>42829</v>
      </c>
      <c r="C544" s="9">
        <v>0.49791666666666662</v>
      </c>
      <c r="D544" s="23">
        <f t="shared" si="12"/>
        <v>11.95</v>
      </c>
      <c r="E544" s="15" t="s">
        <v>4</v>
      </c>
      <c r="F544" s="12" t="s">
        <v>7</v>
      </c>
    </row>
    <row r="545" spans="2:6" x14ac:dyDescent="0.25">
      <c r="B545" s="6">
        <v>42829</v>
      </c>
      <c r="C545" s="9">
        <v>0.4993055555555555</v>
      </c>
      <c r="D545" s="23">
        <f t="shared" si="12"/>
        <v>11.983333333333333</v>
      </c>
      <c r="E545" s="15" t="s">
        <v>6</v>
      </c>
      <c r="F545" s="12" t="s">
        <v>7</v>
      </c>
    </row>
    <row r="546" spans="2:6" x14ac:dyDescent="0.25">
      <c r="B546" s="6">
        <v>42829</v>
      </c>
      <c r="C546" s="9">
        <v>0.50347222222222221</v>
      </c>
      <c r="D546" s="23">
        <f t="shared" si="12"/>
        <v>12.083333333333332</v>
      </c>
      <c r="E546" s="15" t="s">
        <v>4</v>
      </c>
      <c r="F546" s="12" t="s">
        <v>7</v>
      </c>
    </row>
    <row r="547" spans="2:6" x14ac:dyDescent="0.25">
      <c r="B547" s="6">
        <v>42829</v>
      </c>
      <c r="C547" s="9">
        <v>0.50763888888888886</v>
      </c>
      <c r="D547" s="23">
        <f t="shared" si="12"/>
        <v>12.183333333333334</v>
      </c>
      <c r="E547" s="15" t="s">
        <v>6</v>
      </c>
      <c r="F547" s="12" t="s">
        <v>10</v>
      </c>
    </row>
    <row r="548" spans="2:6" x14ac:dyDescent="0.25">
      <c r="B548" s="6">
        <v>42829</v>
      </c>
      <c r="C548" s="9">
        <v>0.51250000000000007</v>
      </c>
      <c r="D548" s="23">
        <f t="shared" si="12"/>
        <v>12.3</v>
      </c>
      <c r="E548" s="15" t="s">
        <v>6</v>
      </c>
      <c r="F548" s="12" t="s">
        <v>9</v>
      </c>
    </row>
    <row r="549" spans="2:6" x14ac:dyDescent="0.25">
      <c r="B549" s="6">
        <v>42829</v>
      </c>
      <c r="C549" s="9">
        <v>0.51527777777777783</v>
      </c>
      <c r="D549" s="23">
        <f t="shared" si="12"/>
        <v>12.366666666666667</v>
      </c>
      <c r="E549" s="15" t="s">
        <v>6</v>
      </c>
      <c r="F549" s="12" t="s">
        <v>8</v>
      </c>
    </row>
    <row r="550" spans="2:6" x14ac:dyDescent="0.25">
      <c r="B550" s="6">
        <v>42829</v>
      </c>
      <c r="C550" s="9">
        <v>0.5229166666666667</v>
      </c>
      <c r="D550" s="23">
        <f t="shared" si="12"/>
        <v>12.55</v>
      </c>
      <c r="E550" s="15" t="s">
        <v>6</v>
      </c>
      <c r="F550" s="12" t="s">
        <v>7</v>
      </c>
    </row>
    <row r="551" spans="2:6" x14ac:dyDescent="0.25">
      <c r="B551" s="6">
        <v>42829</v>
      </c>
      <c r="C551" s="9">
        <v>0.52916666666666667</v>
      </c>
      <c r="D551" s="23">
        <f t="shared" si="12"/>
        <v>12.7</v>
      </c>
      <c r="E551" s="15" t="s">
        <v>6</v>
      </c>
      <c r="F551" s="12" t="s">
        <v>8</v>
      </c>
    </row>
    <row r="552" spans="2:6" x14ac:dyDescent="0.25">
      <c r="B552" s="6">
        <v>42829</v>
      </c>
      <c r="C552" s="9">
        <v>0.53263888888888888</v>
      </c>
      <c r="D552" s="23">
        <f t="shared" si="12"/>
        <v>12.783333333333333</v>
      </c>
      <c r="E552" s="15" t="s">
        <v>6</v>
      </c>
      <c r="F552" s="12" t="s">
        <v>9</v>
      </c>
    </row>
    <row r="553" spans="2:6" x14ac:dyDescent="0.25">
      <c r="B553" s="6">
        <v>42829</v>
      </c>
      <c r="C553" s="9">
        <v>0.55763888888888891</v>
      </c>
      <c r="D553" s="23">
        <f t="shared" si="12"/>
        <v>13.383333333333333</v>
      </c>
      <c r="E553" s="15" t="s">
        <v>6</v>
      </c>
      <c r="F553" s="12" t="s">
        <v>10</v>
      </c>
    </row>
    <row r="554" spans="2:6" x14ac:dyDescent="0.25">
      <c r="B554" s="6">
        <v>42829</v>
      </c>
      <c r="C554" s="9">
        <v>0.56041666666666667</v>
      </c>
      <c r="D554" s="23">
        <f t="shared" si="12"/>
        <v>13.45</v>
      </c>
      <c r="E554" s="15" t="s">
        <v>12</v>
      </c>
      <c r="F554" s="12" t="s">
        <v>7</v>
      </c>
    </row>
    <row r="555" spans="2:6" x14ac:dyDescent="0.25">
      <c r="B555" s="6">
        <v>42829</v>
      </c>
      <c r="C555" s="9">
        <v>0.56180555555555556</v>
      </c>
      <c r="D555" s="23">
        <f t="shared" si="12"/>
        <v>13.483333333333334</v>
      </c>
      <c r="E555" s="15" t="s">
        <v>6</v>
      </c>
      <c r="F555" s="12" t="s">
        <v>7</v>
      </c>
    </row>
    <row r="556" spans="2:6" x14ac:dyDescent="0.25">
      <c r="B556" s="6">
        <v>42829</v>
      </c>
      <c r="C556" s="9">
        <v>0.58334490740740741</v>
      </c>
      <c r="D556" s="23">
        <f t="shared" si="12"/>
        <v>14.000277777777779</v>
      </c>
      <c r="E556" s="15" t="s">
        <v>4</v>
      </c>
      <c r="F556" s="12" t="s">
        <v>5</v>
      </c>
    </row>
    <row r="557" spans="2:6" x14ac:dyDescent="0.25">
      <c r="B557" s="6">
        <v>42829</v>
      </c>
      <c r="C557" s="9">
        <v>0.5854166666666667</v>
      </c>
      <c r="D557" s="23">
        <f t="shared" si="12"/>
        <v>14.05</v>
      </c>
      <c r="E557" s="15" t="s">
        <v>12</v>
      </c>
      <c r="F557" s="12" t="s">
        <v>7</v>
      </c>
    </row>
    <row r="558" spans="2:6" x14ac:dyDescent="0.25">
      <c r="B558" s="6">
        <v>42829</v>
      </c>
      <c r="C558" s="9">
        <v>0.6069444444444444</v>
      </c>
      <c r="D558" s="23">
        <f t="shared" si="12"/>
        <v>14.566666666666666</v>
      </c>
      <c r="E558" s="15" t="s">
        <v>6</v>
      </c>
      <c r="F558" s="12" t="s">
        <v>9</v>
      </c>
    </row>
    <row r="559" spans="2:6" x14ac:dyDescent="0.25">
      <c r="B559" s="6">
        <v>42829</v>
      </c>
      <c r="C559" s="9">
        <v>0.61944444444444446</v>
      </c>
      <c r="D559" s="23">
        <f t="shared" si="12"/>
        <v>14.866666666666667</v>
      </c>
      <c r="E559" s="15" t="s">
        <v>6</v>
      </c>
      <c r="F559" s="12" t="s">
        <v>9</v>
      </c>
    </row>
    <row r="560" spans="2:6" x14ac:dyDescent="0.25">
      <c r="B560" s="6">
        <v>42829</v>
      </c>
      <c r="C560" s="9">
        <v>0.62361111111111112</v>
      </c>
      <c r="D560" s="23">
        <f t="shared" si="12"/>
        <v>14.966666666666667</v>
      </c>
      <c r="E560" s="15" t="s">
        <v>6</v>
      </c>
      <c r="F560" s="12" t="s">
        <v>9</v>
      </c>
    </row>
    <row r="561" spans="2:6" x14ac:dyDescent="0.25">
      <c r="B561" s="6">
        <v>42829</v>
      </c>
      <c r="C561" s="9">
        <v>0.62361111111111112</v>
      </c>
      <c r="D561" s="23">
        <f t="shared" si="12"/>
        <v>14.966666666666667</v>
      </c>
      <c r="E561" s="15" t="s">
        <v>6</v>
      </c>
      <c r="F561" s="12" t="s">
        <v>9</v>
      </c>
    </row>
    <row r="562" spans="2:6" x14ac:dyDescent="0.25">
      <c r="B562" s="6">
        <v>42829</v>
      </c>
      <c r="C562" s="9">
        <v>0.64166666666666672</v>
      </c>
      <c r="D562" s="23">
        <f t="shared" si="12"/>
        <v>15.400000000000002</v>
      </c>
      <c r="E562" s="15" t="s">
        <v>6</v>
      </c>
      <c r="F562" s="12" t="s">
        <v>8</v>
      </c>
    </row>
    <row r="563" spans="2:6" x14ac:dyDescent="0.25">
      <c r="B563" s="6">
        <v>42829</v>
      </c>
      <c r="C563" s="9">
        <v>0.64930555555555558</v>
      </c>
      <c r="D563" s="23">
        <f t="shared" si="12"/>
        <v>15.583333333333334</v>
      </c>
      <c r="E563" s="15" t="s">
        <v>6</v>
      </c>
      <c r="F563" s="12" t="s">
        <v>8</v>
      </c>
    </row>
    <row r="564" spans="2:6" x14ac:dyDescent="0.25">
      <c r="B564" s="6">
        <v>42829</v>
      </c>
      <c r="C564" s="9">
        <v>0.65694444444444444</v>
      </c>
      <c r="D564" s="23">
        <f t="shared" si="12"/>
        <v>15.766666666666666</v>
      </c>
      <c r="E564" s="15" t="s">
        <v>6</v>
      </c>
      <c r="F564" s="12" t="s">
        <v>7</v>
      </c>
    </row>
    <row r="565" spans="2:6" x14ac:dyDescent="0.25">
      <c r="B565" s="6">
        <v>42829</v>
      </c>
      <c r="C565" s="9">
        <v>0.65694444444444444</v>
      </c>
      <c r="D565" s="23">
        <f t="shared" si="12"/>
        <v>15.766666666666666</v>
      </c>
      <c r="E565" s="15" t="s">
        <v>6</v>
      </c>
      <c r="F565" s="12" t="s">
        <v>7</v>
      </c>
    </row>
    <row r="566" spans="2:6" x14ac:dyDescent="0.25">
      <c r="B566" s="6">
        <v>42829</v>
      </c>
      <c r="C566" s="9">
        <v>0.65763888888888888</v>
      </c>
      <c r="D566" s="23">
        <f t="shared" si="12"/>
        <v>15.783333333333333</v>
      </c>
      <c r="E566" s="15" t="s">
        <v>6</v>
      </c>
      <c r="F566" s="12" t="s">
        <v>7</v>
      </c>
    </row>
    <row r="567" spans="2:6" x14ac:dyDescent="0.25">
      <c r="B567" s="6">
        <v>42829</v>
      </c>
      <c r="C567" s="9">
        <v>0.65763888888888888</v>
      </c>
      <c r="D567" s="23">
        <f t="shared" si="12"/>
        <v>15.783333333333333</v>
      </c>
      <c r="E567" s="15" t="s">
        <v>6</v>
      </c>
      <c r="F567" s="12" t="s">
        <v>7</v>
      </c>
    </row>
    <row r="568" spans="2:6" x14ac:dyDescent="0.25">
      <c r="B568" s="6">
        <v>42829</v>
      </c>
      <c r="C568" s="9">
        <v>0.65902777777777777</v>
      </c>
      <c r="D568" s="23">
        <f t="shared" si="12"/>
        <v>15.816666666666666</v>
      </c>
      <c r="E568" s="15" t="s">
        <v>6</v>
      </c>
      <c r="F568" s="12" t="s">
        <v>7</v>
      </c>
    </row>
    <row r="569" spans="2:6" x14ac:dyDescent="0.25">
      <c r="B569" s="6">
        <v>42829</v>
      </c>
      <c r="C569" s="9">
        <v>0.65972222222222221</v>
      </c>
      <c r="D569" s="23">
        <f t="shared" si="12"/>
        <v>15.833333333333332</v>
      </c>
      <c r="E569" s="15" t="s">
        <v>12</v>
      </c>
      <c r="F569" s="12" t="s">
        <v>9</v>
      </c>
    </row>
    <row r="570" spans="2:6" x14ac:dyDescent="0.25">
      <c r="B570" s="6">
        <v>42829</v>
      </c>
      <c r="C570" s="9">
        <v>0.66041666666666665</v>
      </c>
      <c r="D570" s="23">
        <f t="shared" si="12"/>
        <v>15.85</v>
      </c>
      <c r="E570" s="15" t="s">
        <v>4</v>
      </c>
      <c r="F570" s="12" t="s">
        <v>9</v>
      </c>
    </row>
    <row r="571" spans="2:6" x14ac:dyDescent="0.25">
      <c r="B571" s="6">
        <v>42829</v>
      </c>
      <c r="C571" s="9">
        <v>0.66736111111111107</v>
      </c>
      <c r="D571" s="23">
        <f t="shared" si="12"/>
        <v>16.016666666666666</v>
      </c>
      <c r="E571" s="15" t="s">
        <v>4</v>
      </c>
      <c r="F571" s="12" t="s">
        <v>8</v>
      </c>
    </row>
    <row r="572" spans="2:6" x14ac:dyDescent="0.25">
      <c r="B572" s="6">
        <v>42829</v>
      </c>
      <c r="C572" s="9">
        <v>0.66805555555555562</v>
      </c>
      <c r="D572" s="23">
        <f t="shared" si="12"/>
        <v>16.033333333333335</v>
      </c>
      <c r="E572" s="15" t="s">
        <v>4</v>
      </c>
      <c r="F572" s="12" t="s">
        <v>8</v>
      </c>
    </row>
    <row r="573" spans="2:6" x14ac:dyDescent="0.25">
      <c r="B573" s="6">
        <v>42829</v>
      </c>
      <c r="C573" s="9">
        <v>0.66875000000000007</v>
      </c>
      <c r="D573" s="23">
        <f t="shared" si="12"/>
        <v>16.05</v>
      </c>
      <c r="E573" s="15" t="s">
        <v>4</v>
      </c>
      <c r="F573" s="12" t="s">
        <v>8</v>
      </c>
    </row>
    <row r="574" spans="2:6" x14ac:dyDescent="0.25">
      <c r="B574" s="6">
        <v>42829</v>
      </c>
      <c r="C574" s="9">
        <v>0.68125000000000002</v>
      </c>
      <c r="D574" s="23">
        <f t="shared" si="12"/>
        <v>16.350000000000001</v>
      </c>
      <c r="E574" s="15" t="s">
        <v>6</v>
      </c>
      <c r="F574" s="12" t="s">
        <v>8</v>
      </c>
    </row>
    <row r="575" spans="2:6" x14ac:dyDescent="0.25">
      <c r="B575" s="6">
        <v>42829</v>
      </c>
      <c r="C575" s="9">
        <v>0.68194444444444446</v>
      </c>
      <c r="D575" s="23">
        <f t="shared" si="12"/>
        <v>16.366666666666667</v>
      </c>
      <c r="E575" s="15" t="s">
        <v>6</v>
      </c>
      <c r="F575" s="12" t="s">
        <v>8</v>
      </c>
    </row>
    <row r="576" spans="2:6" x14ac:dyDescent="0.25">
      <c r="B576" s="6">
        <v>42829</v>
      </c>
      <c r="C576" s="9">
        <v>0.6972222222222223</v>
      </c>
      <c r="D576" s="23">
        <f t="shared" si="12"/>
        <v>16.733333333333334</v>
      </c>
      <c r="E576" s="15" t="s">
        <v>4</v>
      </c>
      <c r="F576" s="12" t="s">
        <v>8</v>
      </c>
    </row>
    <row r="577" spans="2:6" x14ac:dyDescent="0.25">
      <c r="B577" s="6">
        <v>42829</v>
      </c>
      <c r="C577" s="9">
        <v>0.6972222222222223</v>
      </c>
      <c r="D577" s="23">
        <f t="shared" si="12"/>
        <v>16.733333333333334</v>
      </c>
      <c r="E577" s="15" t="s">
        <v>4</v>
      </c>
      <c r="F577" s="12" t="s">
        <v>8</v>
      </c>
    </row>
    <row r="578" spans="2:6" x14ac:dyDescent="0.25">
      <c r="B578" s="6">
        <v>42829</v>
      </c>
      <c r="C578" s="9">
        <v>0.69791666666666663</v>
      </c>
      <c r="D578" s="23">
        <f t="shared" si="12"/>
        <v>16.75</v>
      </c>
      <c r="E578" s="15" t="s">
        <v>6</v>
      </c>
      <c r="F578" s="12" t="s">
        <v>7</v>
      </c>
    </row>
    <row r="579" spans="2:6" x14ac:dyDescent="0.25">
      <c r="B579" s="6">
        <v>42829</v>
      </c>
      <c r="C579" s="9">
        <v>0.76388888888888884</v>
      </c>
      <c r="D579" s="23">
        <f t="shared" si="12"/>
        <v>18.333333333333332</v>
      </c>
      <c r="E579" s="15" t="s">
        <v>4</v>
      </c>
      <c r="F579" s="12" t="s">
        <v>8</v>
      </c>
    </row>
    <row r="580" spans="2:6" x14ac:dyDescent="0.25">
      <c r="B580" s="6">
        <v>42829</v>
      </c>
      <c r="C580" s="9">
        <v>0.76527777777777783</v>
      </c>
      <c r="D580" s="23">
        <f t="shared" ref="D580:D643" si="13">C580*24</f>
        <v>18.366666666666667</v>
      </c>
      <c r="E580" s="15" t="s">
        <v>4</v>
      </c>
      <c r="F580" s="12" t="s">
        <v>8</v>
      </c>
    </row>
    <row r="581" spans="2:6" x14ac:dyDescent="0.25">
      <c r="B581" s="6">
        <v>42829</v>
      </c>
      <c r="C581" s="9">
        <v>0.76944444444444438</v>
      </c>
      <c r="D581" s="23">
        <f t="shared" si="13"/>
        <v>18.466666666666665</v>
      </c>
      <c r="E581" s="15" t="s">
        <v>4</v>
      </c>
      <c r="F581" s="12" t="s">
        <v>10</v>
      </c>
    </row>
    <row r="582" spans="2:6" x14ac:dyDescent="0.25">
      <c r="B582" s="6">
        <v>42829</v>
      </c>
      <c r="C582" s="9">
        <v>0.77569444444444446</v>
      </c>
      <c r="D582" s="23">
        <f t="shared" si="13"/>
        <v>18.616666666666667</v>
      </c>
      <c r="E582" s="15" t="s">
        <v>6</v>
      </c>
      <c r="F582" s="12" t="s">
        <v>10</v>
      </c>
    </row>
    <row r="583" spans="2:6" x14ac:dyDescent="0.25">
      <c r="B583" s="6">
        <v>42829</v>
      </c>
      <c r="C583" s="9">
        <v>0.78819444444444453</v>
      </c>
      <c r="D583" s="23">
        <f t="shared" si="13"/>
        <v>18.916666666666668</v>
      </c>
      <c r="E583" s="15" t="s">
        <v>6</v>
      </c>
      <c r="F583" s="12" t="s">
        <v>10</v>
      </c>
    </row>
    <row r="584" spans="2:6" x14ac:dyDescent="0.25">
      <c r="B584" s="6">
        <v>42829</v>
      </c>
      <c r="C584" s="9">
        <v>0.81874999999999998</v>
      </c>
      <c r="D584" s="23">
        <f t="shared" si="13"/>
        <v>19.649999999999999</v>
      </c>
      <c r="E584" s="15" t="s">
        <v>4</v>
      </c>
      <c r="F584" s="12" t="s">
        <v>8</v>
      </c>
    </row>
    <row r="585" spans="2:6" x14ac:dyDescent="0.25">
      <c r="B585" s="6">
        <v>42829</v>
      </c>
      <c r="C585" s="9">
        <v>0.8222222222222223</v>
      </c>
      <c r="D585" s="23">
        <f t="shared" si="13"/>
        <v>19.733333333333334</v>
      </c>
      <c r="E585" s="15" t="s">
        <v>4</v>
      </c>
      <c r="F585" s="12" t="s">
        <v>8</v>
      </c>
    </row>
    <row r="586" spans="2:6" x14ac:dyDescent="0.25">
      <c r="B586" s="6">
        <v>42830</v>
      </c>
      <c r="C586" s="9">
        <v>0.31736111111111115</v>
      </c>
      <c r="D586" s="23">
        <f t="shared" si="13"/>
        <v>7.6166666666666671</v>
      </c>
      <c r="E586" s="15" t="s">
        <v>4</v>
      </c>
      <c r="F586" s="12" t="s">
        <v>10</v>
      </c>
    </row>
    <row r="587" spans="2:6" x14ac:dyDescent="0.25">
      <c r="B587" s="6">
        <v>42830</v>
      </c>
      <c r="C587" s="9">
        <v>0.33958333333333335</v>
      </c>
      <c r="D587" s="23">
        <f t="shared" si="13"/>
        <v>8.15</v>
      </c>
      <c r="E587" s="15" t="s">
        <v>12</v>
      </c>
      <c r="F587" s="12" t="s">
        <v>10</v>
      </c>
    </row>
    <row r="588" spans="2:6" x14ac:dyDescent="0.25">
      <c r="B588" s="6">
        <v>42830</v>
      </c>
      <c r="C588" s="9">
        <v>0.35694444444444445</v>
      </c>
      <c r="D588" s="23">
        <f t="shared" si="13"/>
        <v>8.5666666666666664</v>
      </c>
      <c r="E588" s="15" t="s">
        <v>6</v>
      </c>
      <c r="F588" s="12" t="s">
        <v>10</v>
      </c>
    </row>
    <row r="589" spans="2:6" x14ac:dyDescent="0.25">
      <c r="B589" s="6">
        <v>42830</v>
      </c>
      <c r="C589" s="9">
        <v>0.36388888888888887</v>
      </c>
      <c r="D589" s="23">
        <f t="shared" si="13"/>
        <v>8.7333333333333325</v>
      </c>
      <c r="E589" s="15" t="s">
        <v>6</v>
      </c>
      <c r="F589" s="12" t="s">
        <v>7</v>
      </c>
    </row>
    <row r="590" spans="2:6" x14ac:dyDescent="0.25">
      <c r="B590" s="6">
        <v>42830</v>
      </c>
      <c r="C590" s="9">
        <v>0.36527777777777781</v>
      </c>
      <c r="D590" s="23">
        <f t="shared" si="13"/>
        <v>8.7666666666666675</v>
      </c>
      <c r="E590" s="15" t="s">
        <v>6</v>
      </c>
      <c r="F590" s="12" t="s">
        <v>9</v>
      </c>
    </row>
    <row r="591" spans="2:6" x14ac:dyDescent="0.25">
      <c r="B591" s="6">
        <v>42830</v>
      </c>
      <c r="C591" s="9">
        <v>0.37152777777777773</v>
      </c>
      <c r="D591" s="23">
        <f t="shared" si="13"/>
        <v>8.9166666666666661</v>
      </c>
      <c r="E591" s="15" t="s">
        <v>6</v>
      </c>
      <c r="F591" s="12" t="s">
        <v>7</v>
      </c>
    </row>
    <row r="592" spans="2:6" x14ac:dyDescent="0.25">
      <c r="B592" s="6">
        <v>42830</v>
      </c>
      <c r="C592" s="9">
        <v>0.37361111111111112</v>
      </c>
      <c r="D592" s="23">
        <f t="shared" si="13"/>
        <v>8.9666666666666668</v>
      </c>
      <c r="E592" s="15" t="s">
        <v>6</v>
      </c>
      <c r="F592" s="12" t="s">
        <v>9</v>
      </c>
    </row>
    <row r="593" spans="2:6" x14ac:dyDescent="0.25">
      <c r="B593" s="6">
        <v>42830</v>
      </c>
      <c r="C593" s="9">
        <v>0.39027777777777778</v>
      </c>
      <c r="D593" s="23">
        <f t="shared" si="13"/>
        <v>9.3666666666666671</v>
      </c>
      <c r="E593" s="15" t="s">
        <v>6</v>
      </c>
      <c r="F593" s="12" t="s">
        <v>10</v>
      </c>
    </row>
    <row r="594" spans="2:6" x14ac:dyDescent="0.25">
      <c r="B594" s="6">
        <v>42830</v>
      </c>
      <c r="C594" s="9">
        <v>0.3923611111111111</v>
      </c>
      <c r="D594" s="23">
        <f t="shared" si="13"/>
        <v>9.4166666666666661</v>
      </c>
      <c r="E594" s="15" t="s">
        <v>6</v>
      </c>
      <c r="F594" s="12" t="s">
        <v>9</v>
      </c>
    </row>
    <row r="595" spans="2:6" x14ac:dyDescent="0.25">
      <c r="B595" s="6">
        <v>42830</v>
      </c>
      <c r="C595" s="9">
        <v>0.3923611111111111</v>
      </c>
      <c r="D595" s="23">
        <f t="shared" si="13"/>
        <v>9.4166666666666661</v>
      </c>
      <c r="E595" s="15" t="s">
        <v>6</v>
      </c>
      <c r="F595" s="12" t="s">
        <v>10</v>
      </c>
    </row>
    <row r="596" spans="2:6" x14ac:dyDescent="0.25">
      <c r="B596" s="6">
        <v>42830</v>
      </c>
      <c r="C596" s="9">
        <v>0.3923611111111111</v>
      </c>
      <c r="D596" s="23">
        <f t="shared" si="13"/>
        <v>9.4166666666666661</v>
      </c>
      <c r="E596" s="15" t="s">
        <v>6</v>
      </c>
      <c r="F596" s="12" t="s">
        <v>10</v>
      </c>
    </row>
    <row r="597" spans="2:6" x14ac:dyDescent="0.25">
      <c r="B597" s="6">
        <v>42830</v>
      </c>
      <c r="C597" s="9">
        <v>0.39652777777777781</v>
      </c>
      <c r="D597" s="23">
        <f t="shared" si="13"/>
        <v>9.5166666666666675</v>
      </c>
      <c r="E597" s="15" t="s">
        <v>6</v>
      </c>
      <c r="F597" s="12" t="s">
        <v>9</v>
      </c>
    </row>
    <row r="598" spans="2:6" x14ac:dyDescent="0.25">
      <c r="B598" s="6">
        <v>42830</v>
      </c>
      <c r="C598" s="9">
        <v>0.40833333333333338</v>
      </c>
      <c r="D598" s="23">
        <f t="shared" si="13"/>
        <v>9.8000000000000007</v>
      </c>
      <c r="E598" s="15" t="s">
        <v>12</v>
      </c>
      <c r="F598" s="12" t="s">
        <v>7</v>
      </c>
    </row>
    <row r="599" spans="2:6" x14ac:dyDescent="0.25">
      <c r="B599" s="6">
        <v>42830</v>
      </c>
      <c r="C599" s="9">
        <v>0.41180555555555554</v>
      </c>
      <c r="D599" s="23">
        <f t="shared" si="13"/>
        <v>9.8833333333333329</v>
      </c>
      <c r="E599" s="15" t="s">
        <v>6</v>
      </c>
      <c r="F599" s="12" t="s">
        <v>10</v>
      </c>
    </row>
    <row r="600" spans="2:6" x14ac:dyDescent="0.25">
      <c r="B600" s="6">
        <v>42830</v>
      </c>
      <c r="C600" s="9">
        <v>0.41180555555555554</v>
      </c>
      <c r="D600" s="23">
        <f t="shared" si="13"/>
        <v>9.8833333333333329</v>
      </c>
      <c r="E600" s="15" t="s">
        <v>11</v>
      </c>
      <c r="F600" s="12" t="s">
        <v>10</v>
      </c>
    </row>
    <row r="601" spans="2:6" x14ac:dyDescent="0.25">
      <c r="B601" s="6">
        <v>42830</v>
      </c>
      <c r="C601" s="9">
        <v>0.41666666666666669</v>
      </c>
      <c r="D601" s="23">
        <f t="shared" si="13"/>
        <v>10</v>
      </c>
      <c r="E601" s="15" t="s">
        <v>7</v>
      </c>
      <c r="F601" s="12" t="s">
        <v>8</v>
      </c>
    </row>
    <row r="602" spans="2:6" x14ac:dyDescent="0.25">
      <c r="B602" s="6">
        <v>42830</v>
      </c>
      <c r="C602" s="9">
        <v>0.41944444444444445</v>
      </c>
      <c r="D602" s="23">
        <f t="shared" si="13"/>
        <v>10.066666666666666</v>
      </c>
      <c r="E602" s="15" t="s">
        <v>6</v>
      </c>
      <c r="F602" s="12" t="s">
        <v>9</v>
      </c>
    </row>
    <row r="603" spans="2:6" x14ac:dyDescent="0.25">
      <c r="B603" s="6">
        <v>42830</v>
      </c>
      <c r="C603" s="9">
        <v>0.42152777777777778</v>
      </c>
      <c r="D603" s="23">
        <f t="shared" si="13"/>
        <v>10.116666666666667</v>
      </c>
      <c r="E603" s="15" t="s">
        <v>6</v>
      </c>
      <c r="F603" s="12" t="s">
        <v>7</v>
      </c>
    </row>
    <row r="604" spans="2:6" x14ac:dyDescent="0.25">
      <c r="B604" s="6">
        <v>42830</v>
      </c>
      <c r="C604" s="9">
        <v>0.4375</v>
      </c>
      <c r="D604" s="23">
        <f t="shared" si="13"/>
        <v>10.5</v>
      </c>
      <c r="E604" s="15" t="s">
        <v>6</v>
      </c>
      <c r="F604" s="12" t="s">
        <v>7</v>
      </c>
    </row>
    <row r="605" spans="2:6" x14ac:dyDescent="0.25">
      <c r="B605" s="6">
        <v>42830</v>
      </c>
      <c r="C605" s="9">
        <v>0.44722222222222219</v>
      </c>
      <c r="D605" s="23">
        <f t="shared" si="13"/>
        <v>10.733333333333333</v>
      </c>
      <c r="E605" s="15" t="s">
        <v>4</v>
      </c>
      <c r="F605" s="12" t="s">
        <v>8</v>
      </c>
    </row>
    <row r="606" spans="2:6" x14ac:dyDescent="0.25">
      <c r="B606" s="6">
        <v>42830</v>
      </c>
      <c r="C606" s="9">
        <v>0.44722222222222219</v>
      </c>
      <c r="D606" s="23">
        <f t="shared" si="13"/>
        <v>10.733333333333333</v>
      </c>
      <c r="E606" s="15" t="s">
        <v>6</v>
      </c>
      <c r="F606" s="12" t="s">
        <v>10</v>
      </c>
    </row>
    <row r="607" spans="2:6" x14ac:dyDescent="0.25">
      <c r="B607" s="6">
        <v>42830</v>
      </c>
      <c r="C607" s="9">
        <v>0.45694444444444443</v>
      </c>
      <c r="D607" s="23">
        <f t="shared" si="13"/>
        <v>10.966666666666667</v>
      </c>
      <c r="E607" s="15" t="s">
        <v>6</v>
      </c>
      <c r="F607" s="12" t="s">
        <v>7</v>
      </c>
    </row>
    <row r="608" spans="2:6" x14ac:dyDescent="0.25">
      <c r="B608" s="6">
        <v>42830</v>
      </c>
      <c r="C608" s="9">
        <v>0.4604166666666667</v>
      </c>
      <c r="D608" s="23">
        <f t="shared" si="13"/>
        <v>11.05</v>
      </c>
      <c r="E608" s="15" t="s">
        <v>6</v>
      </c>
      <c r="F608" s="12" t="s">
        <v>9</v>
      </c>
    </row>
    <row r="609" spans="2:6" x14ac:dyDescent="0.25">
      <c r="B609" s="6">
        <v>42830</v>
      </c>
      <c r="C609" s="9">
        <v>0.46180555555555558</v>
      </c>
      <c r="D609" s="23">
        <f t="shared" si="13"/>
        <v>11.083333333333334</v>
      </c>
      <c r="E609" s="15" t="s">
        <v>6</v>
      </c>
      <c r="F609" s="12" t="s">
        <v>7</v>
      </c>
    </row>
    <row r="610" spans="2:6" x14ac:dyDescent="0.25">
      <c r="B610" s="6">
        <v>42830</v>
      </c>
      <c r="C610" s="9">
        <v>0.4680555555555555</v>
      </c>
      <c r="D610" s="23">
        <f t="shared" si="13"/>
        <v>11.233333333333333</v>
      </c>
      <c r="E610" s="15" t="s">
        <v>6</v>
      </c>
      <c r="F610" s="12" t="s">
        <v>7</v>
      </c>
    </row>
    <row r="611" spans="2:6" x14ac:dyDescent="0.25">
      <c r="B611" s="6">
        <v>42830</v>
      </c>
      <c r="C611" s="9">
        <v>0.47152777777777777</v>
      </c>
      <c r="D611" s="23">
        <f t="shared" si="13"/>
        <v>11.316666666666666</v>
      </c>
      <c r="E611" s="15" t="s">
        <v>6</v>
      </c>
      <c r="F611" s="12" t="s">
        <v>10</v>
      </c>
    </row>
    <row r="612" spans="2:6" x14ac:dyDescent="0.25">
      <c r="B612" s="6">
        <v>42830</v>
      </c>
      <c r="C612" s="9">
        <v>0.48194444444444445</v>
      </c>
      <c r="D612" s="23">
        <f t="shared" si="13"/>
        <v>11.566666666666666</v>
      </c>
      <c r="E612" s="15" t="s">
        <v>6</v>
      </c>
      <c r="F612" s="12" t="s">
        <v>9</v>
      </c>
    </row>
    <row r="613" spans="2:6" x14ac:dyDescent="0.25">
      <c r="B613" s="6">
        <v>42830</v>
      </c>
      <c r="C613" s="9">
        <v>0.49513888888888885</v>
      </c>
      <c r="D613" s="23">
        <f t="shared" si="13"/>
        <v>11.883333333333333</v>
      </c>
      <c r="E613" s="15" t="s">
        <v>6</v>
      </c>
      <c r="F613" s="12" t="s">
        <v>10</v>
      </c>
    </row>
    <row r="614" spans="2:6" x14ac:dyDescent="0.25">
      <c r="B614" s="6">
        <v>42830</v>
      </c>
      <c r="C614" s="9">
        <v>0.49513888888888885</v>
      </c>
      <c r="D614" s="23">
        <f t="shared" si="13"/>
        <v>11.883333333333333</v>
      </c>
      <c r="E614" s="15" t="s">
        <v>4</v>
      </c>
      <c r="F614" s="12" t="s">
        <v>7</v>
      </c>
    </row>
    <row r="615" spans="2:6" x14ac:dyDescent="0.25">
      <c r="B615" s="6">
        <v>42830</v>
      </c>
      <c r="C615" s="9">
        <v>0.50138888888888888</v>
      </c>
      <c r="D615" s="23">
        <f t="shared" si="13"/>
        <v>12.033333333333333</v>
      </c>
      <c r="E615" s="15" t="s">
        <v>4</v>
      </c>
      <c r="F615" s="12" t="s">
        <v>5</v>
      </c>
    </row>
    <row r="616" spans="2:6" x14ac:dyDescent="0.25">
      <c r="B616" s="6">
        <v>42830</v>
      </c>
      <c r="C616" s="9">
        <v>0.53263888888888888</v>
      </c>
      <c r="D616" s="23">
        <f t="shared" si="13"/>
        <v>12.783333333333333</v>
      </c>
      <c r="E616" s="15" t="s">
        <v>6</v>
      </c>
      <c r="F616" s="12" t="s">
        <v>10</v>
      </c>
    </row>
    <row r="617" spans="2:6" x14ac:dyDescent="0.25">
      <c r="B617" s="6">
        <v>42830</v>
      </c>
      <c r="C617" s="9">
        <v>0.53749999999999998</v>
      </c>
      <c r="D617" s="23">
        <f t="shared" si="13"/>
        <v>12.899999999999999</v>
      </c>
      <c r="E617" s="15" t="s">
        <v>6</v>
      </c>
      <c r="F617" s="12" t="s">
        <v>9</v>
      </c>
    </row>
    <row r="618" spans="2:6" x14ac:dyDescent="0.25">
      <c r="B618" s="6">
        <v>42830</v>
      </c>
      <c r="C618" s="9">
        <v>0.54236111111111118</v>
      </c>
      <c r="D618" s="23">
        <f t="shared" si="13"/>
        <v>13.016666666666669</v>
      </c>
      <c r="E618" s="15" t="s">
        <v>6</v>
      </c>
      <c r="F618" s="12" t="s">
        <v>9</v>
      </c>
    </row>
    <row r="619" spans="2:6" x14ac:dyDescent="0.25">
      <c r="B619" s="6">
        <v>42830</v>
      </c>
      <c r="C619" s="9">
        <v>0.54305555555555551</v>
      </c>
      <c r="D619" s="23">
        <f t="shared" si="13"/>
        <v>13.033333333333331</v>
      </c>
      <c r="E619" s="15" t="s">
        <v>4</v>
      </c>
      <c r="F619" s="12" t="s">
        <v>5</v>
      </c>
    </row>
    <row r="620" spans="2:6" x14ac:dyDescent="0.25">
      <c r="B620" s="6">
        <v>42830</v>
      </c>
      <c r="C620" s="9">
        <v>0.5493055555555556</v>
      </c>
      <c r="D620" s="23">
        <f t="shared" si="13"/>
        <v>13.183333333333334</v>
      </c>
      <c r="E620" s="15" t="s">
        <v>4</v>
      </c>
      <c r="F620" s="12" t="s">
        <v>8</v>
      </c>
    </row>
    <row r="621" spans="2:6" x14ac:dyDescent="0.25">
      <c r="B621" s="6">
        <v>42830</v>
      </c>
      <c r="C621" s="9">
        <v>0.5493055555555556</v>
      </c>
      <c r="D621" s="23">
        <f t="shared" si="13"/>
        <v>13.183333333333334</v>
      </c>
      <c r="E621" s="15" t="s">
        <v>4</v>
      </c>
      <c r="F621" s="12" t="s">
        <v>7</v>
      </c>
    </row>
    <row r="622" spans="2:6" x14ac:dyDescent="0.25">
      <c r="B622" s="6">
        <v>42830</v>
      </c>
      <c r="C622" s="9">
        <v>0.56597222222222221</v>
      </c>
      <c r="D622" s="23">
        <f t="shared" si="13"/>
        <v>13.583333333333332</v>
      </c>
      <c r="E622" s="15" t="s">
        <v>4</v>
      </c>
      <c r="F622" s="12" t="s">
        <v>8</v>
      </c>
    </row>
    <row r="623" spans="2:6" x14ac:dyDescent="0.25">
      <c r="B623" s="6">
        <v>42830</v>
      </c>
      <c r="C623" s="9">
        <v>0.56597222222222221</v>
      </c>
      <c r="D623" s="23">
        <f t="shared" si="13"/>
        <v>13.583333333333332</v>
      </c>
      <c r="E623" s="15" t="s">
        <v>4</v>
      </c>
      <c r="F623" s="12" t="s">
        <v>7</v>
      </c>
    </row>
    <row r="624" spans="2:6" x14ac:dyDescent="0.25">
      <c r="B624" s="6">
        <v>42830</v>
      </c>
      <c r="C624" s="9">
        <v>0.56666666666666665</v>
      </c>
      <c r="D624" s="23">
        <f t="shared" si="13"/>
        <v>13.6</v>
      </c>
      <c r="E624" s="15" t="s">
        <v>6</v>
      </c>
      <c r="F624" s="12" t="s">
        <v>8</v>
      </c>
    </row>
    <row r="625" spans="2:6" x14ac:dyDescent="0.25">
      <c r="B625" s="6">
        <v>42830</v>
      </c>
      <c r="C625" s="9">
        <v>0.58819444444444446</v>
      </c>
      <c r="D625" s="23">
        <f t="shared" si="13"/>
        <v>14.116666666666667</v>
      </c>
      <c r="E625" s="15" t="s">
        <v>4</v>
      </c>
      <c r="F625" s="12" t="s">
        <v>5</v>
      </c>
    </row>
    <row r="626" spans="2:6" x14ac:dyDescent="0.25">
      <c r="B626" s="6">
        <v>42830</v>
      </c>
      <c r="C626" s="9">
        <v>0.58819444444444446</v>
      </c>
      <c r="D626" s="23">
        <f t="shared" si="13"/>
        <v>14.116666666666667</v>
      </c>
      <c r="E626" s="15" t="s">
        <v>6</v>
      </c>
      <c r="F626" s="12" t="s">
        <v>7</v>
      </c>
    </row>
    <row r="627" spans="2:6" x14ac:dyDescent="0.25">
      <c r="B627" s="6">
        <v>42830</v>
      </c>
      <c r="C627" s="9">
        <v>0.58819444444444446</v>
      </c>
      <c r="D627" s="23">
        <f t="shared" si="13"/>
        <v>14.116666666666667</v>
      </c>
      <c r="E627" s="15" t="s">
        <v>6</v>
      </c>
      <c r="F627" s="12" t="s">
        <v>8</v>
      </c>
    </row>
    <row r="628" spans="2:6" x14ac:dyDescent="0.25">
      <c r="B628" s="6">
        <v>42830</v>
      </c>
      <c r="C628" s="9">
        <v>0.58958333333333335</v>
      </c>
      <c r="D628" s="23">
        <f t="shared" si="13"/>
        <v>14.15</v>
      </c>
      <c r="E628" s="15" t="s">
        <v>4</v>
      </c>
      <c r="F628" s="12" t="s">
        <v>5</v>
      </c>
    </row>
    <row r="629" spans="2:6" x14ac:dyDescent="0.25">
      <c r="B629" s="6">
        <v>42830</v>
      </c>
      <c r="C629" s="9">
        <v>0.60902777777777783</v>
      </c>
      <c r="D629" s="23">
        <f t="shared" si="13"/>
        <v>14.616666666666667</v>
      </c>
      <c r="E629" s="15" t="s">
        <v>12</v>
      </c>
      <c r="F629" s="12" t="s">
        <v>8</v>
      </c>
    </row>
    <row r="630" spans="2:6" x14ac:dyDescent="0.25">
      <c r="B630" s="6">
        <v>42830</v>
      </c>
      <c r="C630" s="9">
        <v>0.61736111111111114</v>
      </c>
      <c r="D630" s="23">
        <f t="shared" si="13"/>
        <v>14.816666666666666</v>
      </c>
      <c r="E630" s="15" t="s">
        <v>4</v>
      </c>
      <c r="F630" s="12" t="s">
        <v>7</v>
      </c>
    </row>
    <row r="631" spans="2:6" x14ac:dyDescent="0.25">
      <c r="B631" s="6">
        <v>42830</v>
      </c>
      <c r="C631" s="9">
        <v>0.62152777777777779</v>
      </c>
      <c r="D631" s="23">
        <f t="shared" si="13"/>
        <v>14.916666666666668</v>
      </c>
      <c r="E631" s="15" t="s">
        <v>6</v>
      </c>
      <c r="F631" s="12" t="s">
        <v>8</v>
      </c>
    </row>
    <row r="632" spans="2:6" x14ac:dyDescent="0.25">
      <c r="B632" s="6">
        <v>42830</v>
      </c>
      <c r="C632" s="9">
        <v>0.62777777777777777</v>
      </c>
      <c r="D632" s="23">
        <f t="shared" si="13"/>
        <v>15.066666666666666</v>
      </c>
      <c r="E632" s="15" t="s">
        <v>6</v>
      </c>
      <c r="F632" s="12" t="s">
        <v>7</v>
      </c>
    </row>
    <row r="633" spans="2:6" x14ac:dyDescent="0.25">
      <c r="B633" s="6">
        <v>42830</v>
      </c>
      <c r="C633" s="9">
        <v>0.63124999999999998</v>
      </c>
      <c r="D633" s="23">
        <f t="shared" si="13"/>
        <v>15.149999999999999</v>
      </c>
      <c r="E633" s="15" t="s">
        <v>4</v>
      </c>
      <c r="F633" s="12" t="s">
        <v>5</v>
      </c>
    </row>
    <row r="634" spans="2:6" x14ac:dyDescent="0.25">
      <c r="B634" s="6">
        <v>42830</v>
      </c>
      <c r="C634" s="9">
        <v>0.65833333333333333</v>
      </c>
      <c r="D634" s="23">
        <f t="shared" si="13"/>
        <v>15.8</v>
      </c>
      <c r="E634" s="15" t="s">
        <v>4</v>
      </c>
      <c r="F634" s="12" t="s">
        <v>7</v>
      </c>
    </row>
    <row r="635" spans="2:6" x14ac:dyDescent="0.25">
      <c r="B635" s="6">
        <v>42830</v>
      </c>
      <c r="C635" s="9">
        <v>0.66388888888888886</v>
      </c>
      <c r="D635" s="23">
        <f t="shared" si="13"/>
        <v>15.933333333333334</v>
      </c>
      <c r="E635" s="15" t="s">
        <v>4</v>
      </c>
      <c r="F635" s="12" t="s">
        <v>5</v>
      </c>
    </row>
    <row r="636" spans="2:6" x14ac:dyDescent="0.25">
      <c r="B636" s="6">
        <v>42830</v>
      </c>
      <c r="C636" s="9">
        <v>0.66597222222222219</v>
      </c>
      <c r="D636" s="23">
        <f t="shared" si="13"/>
        <v>15.983333333333333</v>
      </c>
      <c r="E636" s="15" t="s">
        <v>6</v>
      </c>
      <c r="F636" s="12" t="s">
        <v>8</v>
      </c>
    </row>
    <row r="637" spans="2:6" x14ac:dyDescent="0.25">
      <c r="B637" s="6">
        <v>42830</v>
      </c>
      <c r="C637" s="9">
        <v>0.66736111111111107</v>
      </c>
      <c r="D637" s="23">
        <f t="shared" si="13"/>
        <v>16.016666666666666</v>
      </c>
      <c r="E637" s="15" t="s">
        <v>4</v>
      </c>
      <c r="F637" s="12" t="s">
        <v>8</v>
      </c>
    </row>
    <row r="638" spans="2:6" x14ac:dyDescent="0.25">
      <c r="B638" s="6">
        <v>42830</v>
      </c>
      <c r="C638" s="9">
        <v>0.66736111111111107</v>
      </c>
      <c r="D638" s="23">
        <f t="shared" si="13"/>
        <v>16.016666666666666</v>
      </c>
      <c r="E638" s="15" t="s">
        <v>6</v>
      </c>
      <c r="F638" s="12" t="s">
        <v>8</v>
      </c>
    </row>
    <row r="639" spans="2:6" x14ac:dyDescent="0.25">
      <c r="B639" s="6">
        <v>42830</v>
      </c>
      <c r="C639" s="9">
        <v>0.67013888888888884</v>
      </c>
      <c r="D639" s="23">
        <f t="shared" si="13"/>
        <v>16.083333333333332</v>
      </c>
      <c r="E639" s="15" t="s">
        <v>4</v>
      </c>
      <c r="F639" s="12" t="s">
        <v>8</v>
      </c>
    </row>
    <row r="640" spans="2:6" x14ac:dyDescent="0.25">
      <c r="B640" s="6">
        <v>42830</v>
      </c>
      <c r="C640" s="9">
        <v>0.6743055555555556</v>
      </c>
      <c r="D640" s="23">
        <f t="shared" si="13"/>
        <v>16.183333333333334</v>
      </c>
      <c r="E640" s="15" t="s">
        <v>4</v>
      </c>
      <c r="F640" s="12" t="s">
        <v>7</v>
      </c>
    </row>
    <row r="641" spans="2:6" x14ac:dyDescent="0.25">
      <c r="B641" s="6">
        <v>42830</v>
      </c>
      <c r="C641" s="9">
        <v>0.67986111111111114</v>
      </c>
      <c r="D641" s="23">
        <f t="shared" si="13"/>
        <v>16.316666666666666</v>
      </c>
      <c r="E641" s="15" t="s">
        <v>12</v>
      </c>
      <c r="F641" s="12" t="s">
        <v>5</v>
      </c>
    </row>
    <row r="642" spans="2:6" x14ac:dyDescent="0.25">
      <c r="B642" s="6">
        <v>42830</v>
      </c>
      <c r="C642" s="9">
        <v>0.68472222222222223</v>
      </c>
      <c r="D642" s="23">
        <f t="shared" si="13"/>
        <v>16.433333333333334</v>
      </c>
      <c r="E642" s="15" t="s">
        <v>6</v>
      </c>
      <c r="F642" s="12" t="s">
        <v>10</v>
      </c>
    </row>
    <row r="643" spans="2:6" x14ac:dyDescent="0.25">
      <c r="B643" s="6">
        <v>42830</v>
      </c>
      <c r="C643" s="9">
        <v>0.68819444444444444</v>
      </c>
      <c r="D643" s="23">
        <f t="shared" si="13"/>
        <v>16.516666666666666</v>
      </c>
      <c r="E643" s="15" t="s">
        <v>6</v>
      </c>
      <c r="F643" s="12" t="s">
        <v>7</v>
      </c>
    </row>
    <row r="644" spans="2:6" x14ac:dyDescent="0.25">
      <c r="B644" s="6">
        <v>42830</v>
      </c>
      <c r="C644" s="9">
        <v>0.68888888888888899</v>
      </c>
      <c r="D644" s="23">
        <f t="shared" ref="D644:D707" si="14">C644*24</f>
        <v>16.533333333333335</v>
      </c>
      <c r="E644" s="15" t="s">
        <v>4</v>
      </c>
      <c r="F644" s="12" t="s">
        <v>9</v>
      </c>
    </row>
    <row r="645" spans="2:6" x14ac:dyDescent="0.25">
      <c r="B645" s="6">
        <v>42830</v>
      </c>
      <c r="C645" s="9">
        <v>0.69027777777777777</v>
      </c>
      <c r="D645" s="23">
        <f t="shared" si="14"/>
        <v>16.566666666666666</v>
      </c>
      <c r="E645" s="15" t="s">
        <v>6</v>
      </c>
      <c r="F645" s="12" t="s">
        <v>9</v>
      </c>
    </row>
    <row r="646" spans="2:6" x14ac:dyDescent="0.25">
      <c r="B646" s="6">
        <v>42830</v>
      </c>
      <c r="C646" s="9">
        <v>0.69374999999999998</v>
      </c>
      <c r="D646" s="23">
        <f t="shared" si="14"/>
        <v>16.649999999999999</v>
      </c>
      <c r="E646" s="15" t="s">
        <v>4</v>
      </c>
      <c r="F646" s="12" t="s">
        <v>5</v>
      </c>
    </row>
    <row r="647" spans="2:6" x14ac:dyDescent="0.25">
      <c r="B647" s="6">
        <v>42830</v>
      </c>
      <c r="C647" s="9">
        <v>0.69374999999999998</v>
      </c>
      <c r="D647" s="23">
        <f t="shared" si="14"/>
        <v>16.649999999999999</v>
      </c>
      <c r="E647" s="15" t="s">
        <v>4</v>
      </c>
      <c r="F647" s="12" t="s">
        <v>8</v>
      </c>
    </row>
    <row r="648" spans="2:6" x14ac:dyDescent="0.25">
      <c r="B648" s="6">
        <v>42830</v>
      </c>
      <c r="C648" s="9">
        <v>0.69374999999999998</v>
      </c>
      <c r="D648" s="23">
        <f t="shared" si="14"/>
        <v>16.649999999999999</v>
      </c>
      <c r="E648" s="15" t="s">
        <v>6</v>
      </c>
      <c r="F648" s="12" t="s">
        <v>7</v>
      </c>
    </row>
    <row r="649" spans="2:6" x14ac:dyDescent="0.25">
      <c r="B649" s="6">
        <v>42830</v>
      </c>
      <c r="C649" s="9">
        <v>0.6958333333333333</v>
      </c>
      <c r="D649" s="23">
        <f t="shared" si="14"/>
        <v>16.7</v>
      </c>
      <c r="E649" s="15" t="s">
        <v>6</v>
      </c>
      <c r="F649" s="12" t="s">
        <v>7</v>
      </c>
    </row>
    <row r="650" spans="2:6" x14ac:dyDescent="0.25">
      <c r="B650" s="6">
        <v>42830</v>
      </c>
      <c r="C650" s="9">
        <v>0.7006944444444444</v>
      </c>
      <c r="D650" s="23">
        <f t="shared" si="14"/>
        <v>16.816666666666666</v>
      </c>
      <c r="E650" s="15" t="s">
        <v>6</v>
      </c>
      <c r="F650" s="12" t="s">
        <v>9</v>
      </c>
    </row>
    <row r="651" spans="2:6" x14ac:dyDescent="0.25">
      <c r="B651" s="6">
        <v>42830</v>
      </c>
      <c r="C651" s="9">
        <v>0.70624999999999993</v>
      </c>
      <c r="D651" s="23">
        <f t="shared" si="14"/>
        <v>16.95</v>
      </c>
      <c r="E651" s="15" t="s">
        <v>6</v>
      </c>
      <c r="F651" s="12" t="s">
        <v>10</v>
      </c>
    </row>
    <row r="652" spans="2:6" x14ac:dyDescent="0.25">
      <c r="B652" s="6">
        <v>42830</v>
      </c>
      <c r="C652" s="9">
        <v>0.71458333333333324</v>
      </c>
      <c r="D652" s="23">
        <f t="shared" si="14"/>
        <v>17.149999999999999</v>
      </c>
      <c r="E652" s="15" t="s">
        <v>6</v>
      </c>
      <c r="F652" s="12" t="s">
        <v>9</v>
      </c>
    </row>
    <row r="653" spans="2:6" x14ac:dyDescent="0.25">
      <c r="B653" s="6">
        <v>42830</v>
      </c>
      <c r="C653" s="9">
        <v>0.76111111111111107</v>
      </c>
      <c r="D653" s="23">
        <f t="shared" si="14"/>
        <v>18.266666666666666</v>
      </c>
      <c r="E653" s="15" t="s">
        <v>6</v>
      </c>
      <c r="F653" s="12" t="s">
        <v>8</v>
      </c>
    </row>
    <row r="654" spans="2:6" x14ac:dyDescent="0.25">
      <c r="B654" s="6">
        <v>42830</v>
      </c>
      <c r="C654" s="9">
        <v>0.76736111111111116</v>
      </c>
      <c r="D654" s="23">
        <f t="shared" si="14"/>
        <v>18.416666666666668</v>
      </c>
      <c r="E654" s="15" t="s">
        <v>4</v>
      </c>
      <c r="F654" s="12" t="s">
        <v>10</v>
      </c>
    </row>
    <row r="655" spans="2:6" x14ac:dyDescent="0.25">
      <c r="B655" s="6">
        <v>42830</v>
      </c>
      <c r="C655" s="9">
        <v>0.77083333333333337</v>
      </c>
      <c r="D655" s="23">
        <f t="shared" si="14"/>
        <v>18.5</v>
      </c>
      <c r="E655" s="15" t="s">
        <v>4</v>
      </c>
      <c r="F655" s="12" t="s">
        <v>8</v>
      </c>
    </row>
    <row r="656" spans="2:6" x14ac:dyDescent="0.25">
      <c r="B656" s="6">
        <v>42830</v>
      </c>
      <c r="C656" s="9">
        <v>0.77361111111111114</v>
      </c>
      <c r="D656" s="23">
        <f t="shared" si="14"/>
        <v>18.566666666666666</v>
      </c>
      <c r="E656" s="15" t="s">
        <v>4</v>
      </c>
      <c r="F656" s="12" t="s">
        <v>8</v>
      </c>
    </row>
    <row r="657" spans="2:6" x14ac:dyDescent="0.25">
      <c r="B657" s="6">
        <v>42830</v>
      </c>
      <c r="C657" s="9">
        <v>0.77708333333333324</v>
      </c>
      <c r="D657" s="23">
        <f t="shared" si="14"/>
        <v>18.649999999999999</v>
      </c>
      <c r="E657" s="15" t="s">
        <v>4</v>
      </c>
      <c r="F657" s="12" t="s">
        <v>5</v>
      </c>
    </row>
    <row r="658" spans="2:6" x14ac:dyDescent="0.25">
      <c r="B658" s="6">
        <v>42830</v>
      </c>
      <c r="C658" s="9">
        <v>0.78263888888888899</v>
      </c>
      <c r="D658" s="23">
        <f t="shared" si="14"/>
        <v>18.783333333333335</v>
      </c>
      <c r="E658" s="15" t="s">
        <v>4</v>
      </c>
      <c r="F658" s="12" t="s">
        <v>9</v>
      </c>
    </row>
    <row r="659" spans="2:6" x14ac:dyDescent="0.25">
      <c r="B659" s="6">
        <v>42830</v>
      </c>
      <c r="C659" s="9">
        <v>0.79652777777777783</v>
      </c>
      <c r="D659" s="23">
        <f t="shared" si="14"/>
        <v>19.116666666666667</v>
      </c>
      <c r="E659" s="15" t="s">
        <v>6</v>
      </c>
      <c r="F659" s="12" t="s">
        <v>8</v>
      </c>
    </row>
    <row r="660" spans="2:6" x14ac:dyDescent="0.25">
      <c r="B660" s="6">
        <v>42830</v>
      </c>
      <c r="C660" s="9">
        <v>0.7993055555555556</v>
      </c>
      <c r="D660" s="23">
        <f t="shared" si="14"/>
        <v>19.183333333333334</v>
      </c>
      <c r="E660" s="15" t="s">
        <v>4</v>
      </c>
      <c r="F660" s="12" t="s">
        <v>5</v>
      </c>
    </row>
    <row r="661" spans="2:6" x14ac:dyDescent="0.25">
      <c r="B661" s="6">
        <v>42830</v>
      </c>
      <c r="C661" s="9">
        <v>0.8027777777777777</v>
      </c>
      <c r="D661" s="23">
        <f t="shared" si="14"/>
        <v>19.266666666666666</v>
      </c>
      <c r="E661" s="15" t="s">
        <v>6</v>
      </c>
      <c r="F661" s="12" t="s">
        <v>10</v>
      </c>
    </row>
    <row r="662" spans="2:6" x14ac:dyDescent="0.25">
      <c r="B662" s="6">
        <v>42830</v>
      </c>
      <c r="C662" s="9">
        <v>0.82847222222222217</v>
      </c>
      <c r="D662" s="23">
        <f t="shared" si="14"/>
        <v>19.883333333333333</v>
      </c>
      <c r="E662" s="15" t="s">
        <v>4</v>
      </c>
      <c r="F662" s="12" t="s">
        <v>10</v>
      </c>
    </row>
    <row r="663" spans="2:6" x14ac:dyDescent="0.25">
      <c r="B663" s="6">
        <v>42830</v>
      </c>
      <c r="C663" s="9">
        <v>0.83958333333333324</v>
      </c>
      <c r="D663" s="23">
        <f t="shared" si="14"/>
        <v>20.149999999999999</v>
      </c>
      <c r="E663" s="15" t="s">
        <v>4</v>
      </c>
      <c r="F663" s="12" t="s">
        <v>5</v>
      </c>
    </row>
    <row r="664" spans="2:6" x14ac:dyDescent="0.25">
      <c r="B664" s="6">
        <v>42830</v>
      </c>
      <c r="C664" s="9">
        <v>0.86041666666666661</v>
      </c>
      <c r="D664" s="23">
        <f t="shared" si="14"/>
        <v>20.65</v>
      </c>
      <c r="E664" s="15" t="s">
        <v>4</v>
      </c>
      <c r="F664" s="12" t="s">
        <v>5</v>
      </c>
    </row>
    <row r="665" spans="2:6" x14ac:dyDescent="0.25">
      <c r="B665" s="6">
        <v>42831</v>
      </c>
      <c r="C665" s="9">
        <v>0.12916666666666668</v>
      </c>
      <c r="D665" s="23">
        <f t="shared" si="14"/>
        <v>3.1000000000000005</v>
      </c>
      <c r="E665" s="15" t="s">
        <v>4</v>
      </c>
      <c r="F665" s="12" t="s">
        <v>7</v>
      </c>
    </row>
    <row r="666" spans="2:6" x14ac:dyDescent="0.25">
      <c r="B666" s="6">
        <v>42831</v>
      </c>
      <c r="C666" s="9">
        <v>0.24791666666666667</v>
      </c>
      <c r="D666" s="23">
        <f t="shared" si="14"/>
        <v>5.95</v>
      </c>
      <c r="E666" s="15" t="s">
        <v>4</v>
      </c>
      <c r="F666" s="12" t="s">
        <v>5</v>
      </c>
    </row>
    <row r="667" spans="2:6" x14ac:dyDescent="0.25">
      <c r="B667" s="6">
        <v>42831</v>
      </c>
      <c r="C667" s="9">
        <v>0.31388888888888888</v>
      </c>
      <c r="D667" s="23">
        <f t="shared" si="14"/>
        <v>7.5333333333333332</v>
      </c>
      <c r="E667" s="15" t="s">
        <v>6</v>
      </c>
      <c r="F667" s="12" t="s">
        <v>7</v>
      </c>
    </row>
    <row r="668" spans="2:6" x14ac:dyDescent="0.25">
      <c r="B668" s="6">
        <v>42831</v>
      </c>
      <c r="C668" s="9">
        <v>0.32708333333333334</v>
      </c>
      <c r="D668" s="23">
        <f t="shared" si="14"/>
        <v>7.85</v>
      </c>
      <c r="E668" s="15" t="s">
        <v>6</v>
      </c>
      <c r="F668" s="12" t="s">
        <v>10</v>
      </c>
    </row>
    <row r="669" spans="2:6" x14ac:dyDescent="0.25">
      <c r="B669" s="6">
        <v>42831</v>
      </c>
      <c r="C669" s="9">
        <v>0.33402777777777781</v>
      </c>
      <c r="D669" s="23">
        <f t="shared" si="14"/>
        <v>8.0166666666666675</v>
      </c>
      <c r="E669" s="15" t="s">
        <v>6</v>
      </c>
      <c r="F669" s="12" t="s">
        <v>7</v>
      </c>
    </row>
    <row r="670" spans="2:6" x14ac:dyDescent="0.25">
      <c r="B670" s="6">
        <v>42831</v>
      </c>
      <c r="C670" s="9">
        <v>0.33888888888888885</v>
      </c>
      <c r="D670" s="23">
        <f t="shared" si="14"/>
        <v>8.1333333333333329</v>
      </c>
      <c r="E670" s="15" t="s">
        <v>6</v>
      </c>
      <c r="F670" s="12" t="s">
        <v>9</v>
      </c>
    </row>
    <row r="671" spans="2:6" x14ac:dyDescent="0.25">
      <c r="B671" s="6">
        <v>42831</v>
      </c>
      <c r="C671" s="9">
        <v>0.34097222222222223</v>
      </c>
      <c r="D671" s="23">
        <f t="shared" si="14"/>
        <v>8.1833333333333336</v>
      </c>
      <c r="E671" s="15" t="s">
        <v>6</v>
      </c>
      <c r="F671" s="12" t="s">
        <v>7</v>
      </c>
    </row>
    <row r="672" spans="2:6" x14ac:dyDescent="0.25">
      <c r="B672" s="6">
        <v>42831</v>
      </c>
      <c r="C672" s="9">
        <v>0.39166666666666666</v>
      </c>
      <c r="D672" s="23">
        <f t="shared" si="14"/>
        <v>9.4</v>
      </c>
      <c r="E672" s="15" t="s">
        <v>4</v>
      </c>
      <c r="F672" s="12" t="s">
        <v>10</v>
      </c>
    </row>
    <row r="673" spans="2:6" x14ac:dyDescent="0.25">
      <c r="B673" s="6">
        <v>42831</v>
      </c>
      <c r="C673" s="9">
        <v>0.3979166666666667</v>
      </c>
      <c r="D673" s="23">
        <f t="shared" si="14"/>
        <v>9.5500000000000007</v>
      </c>
      <c r="E673" s="15" t="s">
        <v>6</v>
      </c>
      <c r="F673" s="12" t="s">
        <v>9</v>
      </c>
    </row>
    <row r="674" spans="2:6" x14ac:dyDescent="0.25">
      <c r="B674" s="6">
        <v>42831</v>
      </c>
      <c r="C674" s="9">
        <v>0.40416666666666662</v>
      </c>
      <c r="D674" s="23">
        <f t="shared" si="14"/>
        <v>9.6999999999999993</v>
      </c>
      <c r="E674" s="15" t="s">
        <v>6</v>
      </c>
      <c r="F674" s="12" t="s">
        <v>9</v>
      </c>
    </row>
    <row r="675" spans="2:6" x14ac:dyDescent="0.25">
      <c r="B675" s="6">
        <v>42831</v>
      </c>
      <c r="C675" s="9">
        <v>0.40416666666666662</v>
      </c>
      <c r="D675" s="23">
        <f t="shared" si="14"/>
        <v>9.6999999999999993</v>
      </c>
      <c r="E675" s="15" t="s">
        <v>6</v>
      </c>
      <c r="F675" s="12" t="s">
        <v>9</v>
      </c>
    </row>
    <row r="676" spans="2:6" x14ac:dyDescent="0.25">
      <c r="B676" s="6">
        <v>42831</v>
      </c>
      <c r="C676" s="9">
        <v>0.40486111111111112</v>
      </c>
      <c r="D676" s="23">
        <f t="shared" si="14"/>
        <v>9.7166666666666668</v>
      </c>
      <c r="E676" s="15" t="s">
        <v>6</v>
      </c>
      <c r="F676" s="12" t="s">
        <v>8</v>
      </c>
    </row>
    <row r="677" spans="2:6" x14ac:dyDescent="0.25">
      <c r="B677" s="6">
        <v>42831</v>
      </c>
      <c r="C677" s="9">
        <v>0.41250000000000003</v>
      </c>
      <c r="D677" s="23">
        <f t="shared" si="14"/>
        <v>9.9</v>
      </c>
      <c r="E677" s="15" t="s">
        <v>4</v>
      </c>
      <c r="F677" s="12" t="s">
        <v>8</v>
      </c>
    </row>
    <row r="678" spans="2:6" x14ac:dyDescent="0.25">
      <c r="B678" s="6">
        <v>42831</v>
      </c>
      <c r="C678" s="9">
        <v>0.41250000000000003</v>
      </c>
      <c r="D678" s="23">
        <f t="shared" si="14"/>
        <v>9.9</v>
      </c>
      <c r="E678" s="15" t="s">
        <v>4</v>
      </c>
      <c r="F678" s="12" t="s">
        <v>8</v>
      </c>
    </row>
    <row r="679" spans="2:6" x14ac:dyDescent="0.25">
      <c r="B679" s="6">
        <v>42831</v>
      </c>
      <c r="C679" s="9">
        <v>0.42708333333333331</v>
      </c>
      <c r="D679" s="23">
        <f t="shared" si="14"/>
        <v>10.25</v>
      </c>
      <c r="E679" s="15" t="s">
        <v>6</v>
      </c>
      <c r="F679" s="12" t="s">
        <v>8</v>
      </c>
    </row>
    <row r="680" spans="2:6" x14ac:dyDescent="0.25">
      <c r="B680" s="6">
        <v>42831</v>
      </c>
      <c r="C680" s="9">
        <v>0.43194444444444446</v>
      </c>
      <c r="D680" s="23">
        <f t="shared" si="14"/>
        <v>10.366666666666667</v>
      </c>
      <c r="E680" s="15" t="s">
        <v>4</v>
      </c>
      <c r="F680" s="12" t="s">
        <v>8</v>
      </c>
    </row>
    <row r="681" spans="2:6" x14ac:dyDescent="0.25">
      <c r="B681" s="6">
        <v>42831</v>
      </c>
      <c r="C681" s="9">
        <v>0.43263888888888885</v>
      </c>
      <c r="D681" s="23">
        <f t="shared" si="14"/>
        <v>10.383333333333333</v>
      </c>
      <c r="E681" s="15" t="s">
        <v>4</v>
      </c>
      <c r="F681" s="12" t="s">
        <v>8</v>
      </c>
    </row>
    <row r="682" spans="2:6" x14ac:dyDescent="0.25">
      <c r="B682" s="6">
        <v>42831</v>
      </c>
      <c r="C682" s="9">
        <v>0.43333333333333335</v>
      </c>
      <c r="D682" s="23">
        <f t="shared" si="14"/>
        <v>10.4</v>
      </c>
      <c r="E682" s="15" t="s">
        <v>6</v>
      </c>
      <c r="F682" s="12" t="s">
        <v>8</v>
      </c>
    </row>
    <row r="683" spans="2:6" x14ac:dyDescent="0.25">
      <c r="B683" s="6">
        <v>42831</v>
      </c>
      <c r="C683" s="9">
        <v>0.4381944444444445</v>
      </c>
      <c r="D683" s="23">
        <f t="shared" si="14"/>
        <v>10.516666666666667</v>
      </c>
      <c r="E683" s="15" t="s">
        <v>6</v>
      </c>
      <c r="F683" s="12" t="s">
        <v>10</v>
      </c>
    </row>
    <row r="684" spans="2:6" x14ac:dyDescent="0.25">
      <c r="B684" s="6">
        <v>42831</v>
      </c>
      <c r="C684" s="9">
        <v>0.43888888888888888</v>
      </c>
      <c r="D684" s="23">
        <f t="shared" si="14"/>
        <v>10.533333333333333</v>
      </c>
      <c r="E684" s="15" t="s">
        <v>6</v>
      </c>
      <c r="F684" s="12" t="s">
        <v>10</v>
      </c>
    </row>
    <row r="685" spans="2:6" x14ac:dyDescent="0.25">
      <c r="B685" s="6">
        <v>42831</v>
      </c>
      <c r="C685" s="9">
        <v>0.44027777777777777</v>
      </c>
      <c r="D685" s="23">
        <f t="shared" si="14"/>
        <v>10.566666666666666</v>
      </c>
      <c r="E685" s="15" t="s">
        <v>6</v>
      </c>
      <c r="F685" s="12" t="s">
        <v>10</v>
      </c>
    </row>
    <row r="686" spans="2:6" x14ac:dyDescent="0.25">
      <c r="B686" s="6">
        <v>42831</v>
      </c>
      <c r="C686" s="9">
        <v>0.44236111111111115</v>
      </c>
      <c r="D686" s="23">
        <f t="shared" si="14"/>
        <v>10.616666666666667</v>
      </c>
      <c r="E686" s="15" t="s">
        <v>4</v>
      </c>
      <c r="F686" s="12" t="s">
        <v>5</v>
      </c>
    </row>
    <row r="687" spans="2:6" x14ac:dyDescent="0.25">
      <c r="B687" s="6">
        <v>42831</v>
      </c>
      <c r="C687" s="9">
        <v>0.44444444444444442</v>
      </c>
      <c r="D687" s="23">
        <f t="shared" si="14"/>
        <v>10.666666666666666</v>
      </c>
      <c r="E687" s="15" t="s">
        <v>6</v>
      </c>
      <c r="F687" s="12" t="s">
        <v>8</v>
      </c>
    </row>
    <row r="688" spans="2:6" x14ac:dyDescent="0.25">
      <c r="B688" s="6">
        <v>42831</v>
      </c>
      <c r="C688" s="9">
        <v>0.45277777777777778</v>
      </c>
      <c r="D688" s="23">
        <f t="shared" si="14"/>
        <v>10.866666666666667</v>
      </c>
      <c r="E688" s="15" t="s">
        <v>6</v>
      </c>
      <c r="F688" s="12" t="s">
        <v>8</v>
      </c>
    </row>
    <row r="689" spans="2:6" x14ac:dyDescent="0.25">
      <c r="B689" s="6">
        <v>42831</v>
      </c>
      <c r="C689" s="9">
        <v>0.45763888888888887</v>
      </c>
      <c r="D689" s="23">
        <f t="shared" si="14"/>
        <v>10.983333333333333</v>
      </c>
      <c r="E689" s="15" t="s">
        <v>4</v>
      </c>
      <c r="F689" s="12" t="s">
        <v>5</v>
      </c>
    </row>
    <row r="690" spans="2:6" x14ac:dyDescent="0.25">
      <c r="B690" s="6">
        <v>42831</v>
      </c>
      <c r="C690" s="9">
        <v>0.45763888888888887</v>
      </c>
      <c r="D690" s="23">
        <f t="shared" si="14"/>
        <v>10.983333333333333</v>
      </c>
      <c r="E690" s="15" t="s">
        <v>6</v>
      </c>
      <c r="F690" s="12" t="s">
        <v>8</v>
      </c>
    </row>
    <row r="691" spans="2:6" x14ac:dyDescent="0.25">
      <c r="B691" s="6">
        <v>42831</v>
      </c>
      <c r="C691" s="9">
        <v>0.45902777777777781</v>
      </c>
      <c r="D691" s="23">
        <f t="shared" si="14"/>
        <v>11.016666666666667</v>
      </c>
      <c r="E691" s="15" t="s">
        <v>4</v>
      </c>
      <c r="F691" s="12" t="s">
        <v>5</v>
      </c>
    </row>
    <row r="692" spans="2:6" x14ac:dyDescent="0.25">
      <c r="B692" s="6">
        <v>42831</v>
      </c>
      <c r="C692" s="9">
        <v>0.49583333333333335</v>
      </c>
      <c r="D692" s="23">
        <f t="shared" si="14"/>
        <v>11.9</v>
      </c>
      <c r="E692" s="15" t="s">
        <v>6</v>
      </c>
      <c r="F692" s="12" t="s">
        <v>9</v>
      </c>
    </row>
    <row r="693" spans="2:6" x14ac:dyDescent="0.25">
      <c r="B693" s="6">
        <v>42831</v>
      </c>
      <c r="C693" s="9">
        <v>0.50416666666666665</v>
      </c>
      <c r="D693" s="23">
        <f t="shared" si="14"/>
        <v>12.1</v>
      </c>
      <c r="E693" s="15" t="s">
        <v>6</v>
      </c>
      <c r="F693" s="12" t="s">
        <v>7</v>
      </c>
    </row>
    <row r="694" spans="2:6" x14ac:dyDescent="0.25">
      <c r="B694" s="6">
        <v>42831</v>
      </c>
      <c r="C694" s="9">
        <v>0.50486111111111109</v>
      </c>
      <c r="D694" s="23">
        <f t="shared" si="14"/>
        <v>12.116666666666667</v>
      </c>
      <c r="E694" s="15" t="s">
        <v>12</v>
      </c>
      <c r="F694" s="12" t="s">
        <v>7</v>
      </c>
    </row>
    <row r="695" spans="2:6" x14ac:dyDescent="0.25">
      <c r="B695" s="6">
        <v>42831</v>
      </c>
      <c r="C695" s="9">
        <v>0.51597222222222217</v>
      </c>
      <c r="D695" s="23">
        <f t="shared" si="14"/>
        <v>12.383333333333333</v>
      </c>
      <c r="E695" s="15" t="s">
        <v>6</v>
      </c>
      <c r="F695" s="12" t="s">
        <v>8</v>
      </c>
    </row>
    <row r="696" spans="2:6" x14ac:dyDescent="0.25">
      <c r="B696" s="6">
        <v>42831</v>
      </c>
      <c r="C696" s="9">
        <v>0.51597222222222217</v>
      </c>
      <c r="D696" s="23">
        <f t="shared" si="14"/>
        <v>12.383333333333333</v>
      </c>
      <c r="E696" s="15" t="s">
        <v>6</v>
      </c>
      <c r="F696" s="12" t="s">
        <v>8</v>
      </c>
    </row>
    <row r="697" spans="2:6" x14ac:dyDescent="0.25">
      <c r="B697" s="6">
        <v>42831</v>
      </c>
      <c r="C697" s="9">
        <v>0.51597222222222217</v>
      </c>
      <c r="D697" s="23">
        <f t="shared" si="14"/>
        <v>12.383333333333333</v>
      </c>
      <c r="E697" s="15" t="s">
        <v>6</v>
      </c>
      <c r="F697" s="12" t="s">
        <v>8</v>
      </c>
    </row>
    <row r="698" spans="2:6" x14ac:dyDescent="0.25">
      <c r="B698" s="6">
        <v>42831</v>
      </c>
      <c r="C698" s="9">
        <v>0.51597222222222217</v>
      </c>
      <c r="D698" s="23">
        <f t="shared" si="14"/>
        <v>12.383333333333333</v>
      </c>
      <c r="E698" s="15" t="s">
        <v>6</v>
      </c>
      <c r="F698" s="12" t="s">
        <v>8</v>
      </c>
    </row>
    <row r="699" spans="2:6" x14ac:dyDescent="0.25">
      <c r="B699" s="6">
        <v>42831</v>
      </c>
      <c r="C699" s="9">
        <v>0.51666666666666672</v>
      </c>
      <c r="D699" s="23">
        <f t="shared" si="14"/>
        <v>12.400000000000002</v>
      </c>
      <c r="E699" s="15" t="s">
        <v>4</v>
      </c>
      <c r="F699" s="12" t="s">
        <v>8</v>
      </c>
    </row>
    <row r="700" spans="2:6" x14ac:dyDescent="0.25">
      <c r="B700" s="6">
        <v>42831</v>
      </c>
      <c r="C700" s="9">
        <v>0.5180555555555556</v>
      </c>
      <c r="D700" s="23">
        <f t="shared" si="14"/>
        <v>12.433333333333334</v>
      </c>
      <c r="E700" s="15" t="s">
        <v>6</v>
      </c>
      <c r="F700" s="12" t="s">
        <v>8</v>
      </c>
    </row>
    <row r="701" spans="2:6" x14ac:dyDescent="0.25">
      <c r="B701" s="6">
        <v>42831</v>
      </c>
      <c r="C701" s="9">
        <v>0.52916666666666667</v>
      </c>
      <c r="D701" s="23">
        <f t="shared" si="14"/>
        <v>12.7</v>
      </c>
      <c r="E701" s="15" t="s">
        <v>12</v>
      </c>
      <c r="F701" s="12" t="s">
        <v>7</v>
      </c>
    </row>
    <row r="702" spans="2:6" x14ac:dyDescent="0.25">
      <c r="B702" s="6">
        <v>42831</v>
      </c>
      <c r="C702" s="9">
        <v>0.54097222222222219</v>
      </c>
      <c r="D702" s="23">
        <f t="shared" si="14"/>
        <v>12.983333333333333</v>
      </c>
      <c r="E702" s="15" t="s">
        <v>6</v>
      </c>
      <c r="F702" s="12" t="s">
        <v>7</v>
      </c>
    </row>
    <row r="703" spans="2:6" x14ac:dyDescent="0.25">
      <c r="B703" s="6">
        <v>42831</v>
      </c>
      <c r="C703" s="9">
        <v>0.54305555555555551</v>
      </c>
      <c r="D703" s="23">
        <f t="shared" si="14"/>
        <v>13.033333333333331</v>
      </c>
      <c r="E703" s="15" t="s">
        <v>4</v>
      </c>
      <c r="F703" s="12" t="s">
        <v>5</v>
      </c>
    </row>
    <row r="704" spans="2:6" x14ac:dyDescent="0.25">
      <c r="B704" s="6">
        <v>42831</v>
      </c>
      <c r="C704" s="9">
        <v>0.54305555555555551</v>
      </c>
      <c r="D704" s="23">
        <f t="shared" si="14"/>
        <v>13.033333333333331</v>
      </c>
      <c r="E704" s="15" t="s">
        <v>12</v>
      </c>
      <c r="F704" s="12" t="s">
        <v>8</v>
      </c>
    </row>
    <row r="705" spans="2:6" x14ac:dyDescent="0.25">
      <c r="B705" s="6">
        <v>42831</v>
      </c>
      <c r="C705" s="9">
        <v>0.55138888888888882</v>
      </c>
      <c r="D705" s="23">
        <f t="shared" si="14"/>
        <v>13.233333333333331</v>
      </c>
      <c r="E705" s="15" t="s">
        <v>6</v>
      </c>
      <c r="F705" s="12" t="s">
        <v>9</v>
      </c>
    </row>
    <row r="706" spans="2:6" x14ac:dyDescent="0.25">
      <c r="B706" s="6">
        <v>42831</v>
      </c>
      <c r="C706" s="9">
        <v>0.55277777777777781</v>
      </c>
      <c r="D706" s="23">
        <f t="shared" si="14"/>
        <v>13.266666666666667</v>
      </c>
      <c r="E706" s="15" t="s">
        <v>6</v>
      </c>
      <c r="F706" s="12" t="s">
        <v>9</v>
      </c>
    </row>
    <row r="707" spans="2:6" x14ac:dyDescent="0.25">
      <c r="B707" s="6">
        <v>42831</v>
      </c>
      <c r="C707" s="9">
        <v>0.60625000000000007</v>
      </c>
      <c r="D707" s="23">
        <f t="shared" si="14"/>
        <v>14.55</v>
      </c>
      <c r="E707" s="15" t="s">
        <v>6</v>
      </c>
      <c r="F707" s="12" t="s">
        <v>9</v>
      </c>
    </row>
    <row r="708" spans="2:6" x14ac:dyDescent="0.25">
      <c r="B708" s="6">
        <v>42831</v>
      </c>
      <c r="C708" s="9">
        <v>0.62847222222222221</v>
      </c>
      <c r="D708" s="23">
        <f t="shared" ref="D708:D771" si="15">C708*24</f>
        <v>15.083333333333332</v>
      </c>
      <c r="E708" s="15" t="s">
        <v>6</v>
      </c>
      <c r="F708" s="12" t="s">
        <v>9</v>
      </c>
    </row>
    <row r="709" spans="2:6" x14ac:dyDescent="0.25">
      <c r="B709" s="6">
        <v>42831</v>
      </c>
      <c r="C709" s="9">
        <v>0.64027777777777783</v>
      </c>
      <c r="D709" s="23">
        <f t="shared" si="15"/>
        <v>15.366666666666667</v>
      </c>
      <c r="E709" s="15" t="s">
        <v>6</v>
      </c>
      <c r="F709" s="12" t="s">
        <v>8</v>
      </c>
    </row>
    <row r="710" spans="2:6" x14ac:dyDescent="0.25">
      <c r="B710" s="6">
        <v>42831</v>
      </c>
      <c r="C710" s="9">
        <v>0.64166666666666672</v>
      </c>
      <c r="D710" s="23">
        <f t="shared" si="15"/>
        <v>15.400000000000002</v>
      </c>
      <c r="E710" s="15" t="s">
        <v>6</v>
      </c>
      <c r="F710" s="12" t="s">
        <v>8</v>
      </c>
    </row>
    <row r="711" spans="2:6" x14ac:dyDescent="0.25">
      <c r="B711" s="6">
        <v>42831</v>
      </c>
      <c r="C711" s="9">
        <v>0.64930555555555558</v>
      </c>
      <c r="D711" s="23">
        <f t="shared" si="15"/>
        <v>15.583333333333334</v>
      </c>
      <c r="E711" s="15" t="s">
        <v>6</v>
      </c>
      <c r="F711" s="12" t="s">
        <v>9</v>
      </c>
    </row>
    <row r="712" spans="2:6" x14ac:dyDescent="0.25">
      <c r="B712" s="6">
        <v>42831</v>
      </c>
      <c r="C712" s="9">
        <v>0.65347222222222223</v>
      </c>
      <c r="D712" s="23">
        <f t="shared" si="15"/>
        <v>15.683333333333334</v>
      </c>
      <c r="E712" s="15" t="s">
        <v>6</v>
      </c>
      <c r="F712" s="12" t="s">
        <v>8</v>
      </c>
    </row>
    <row r="713" spans="2:6" x14ac:dyDescent="0.25">
      <c r="B713" s="6">
        <v>42831</v>
      </c>
      <c r="C713" s="9">
        <v>0.66736111111111107</v>
      </c>
      <c r="D713" s="23">
        <f t="shared" si="15"/>
        <v>16.016666666666666</v>
      </c>
      <c r="E713" s="15" t="s">
        <v>4</v>
      </c>
      <c r="F713" s="12" t="s">
        <v>5</v>
      </c>
    </row>
    <row r="714" spans="2:6" x14ac:dyDescent="0.25">
      <c r="B714" s="6">
        <v>42831</v>
      </c>
      <c r="C714" s="9">
        <v>0.67847222222222225</v>
      </c>
      <c r="D714" s="23">
        <f t="shared" si="15"/>
        <v>16.283333333333335</v>
      </c>
      <c r="E714" s="15" t="s">
        <v>6</v>
      </c>
      <c r="F714" s="12" t="s">
        <v>9</v>
      </c>
    </row>
    <row r="715" spans="2:6" x14ac:dyDescent="0.25">
      <c r="B715" s="6">
        <v>42831</v>
      </c>
      <c r="C715" s="9">
        <v>0.68125000000000002</v>
      </c>
      <c r="D715" s="23">
        <f t="shared" si="15"/>
        <v>16.350000000000001</v>
      </c>
      <c r="E715" s="15" t="s">
        <v>4</v>
      </c>
      <c r="F715" s="12" t="s">
        <v>5</v>
      </c>
    </row>
    <row r="716" spans="2:6" x14ac:dyDescent="0.25">
      <c r="B716" s="6">
        <v>42831</v>
      </c>
      <c r="C716" s="9">
        <v>0.69861111111111107</v>
      </c>
      <c r="D716" s="23">
        <f t="shared" si="15"/>
        <v>16.766666666666666</v>
      </c>
      <c r="E716" s="15" t="s">
        <v>4</v>
      </c>
      <c r="F716" s="12" t="s">
        <v>9</v>
      </c>
    </row>
    <row r="717" spans="2:6" x14ac:dyDescent="0.25">
      <c r="B717" s="6">
        <v>42831</v>
      </c>
      <c r="C717" s="9">
        <v>0.69930555555555562</v>
      </c>
      <c r="D717" s="23">
        <f t="shared" si="15"/>
        <v>16.783333333333335</v>
      </c>
      <c r="E717" s="15" t="s">
        <v>6</v>
      </c>
      <c r="F717" s="12" t="s">
        <v>9</v>
      </c>
    </row>
    <row r="718" spans="2:6" x14ac:dyDescent="0.25">
      <c r="B718" s="6">
        <v>42831</v>
      </c>
      <c r="C718" s="9">
        <v>0.71319444444444446</v>
      </c>
      <c r="D718" s="23">
        <f t="shared" si="15"/>
        <v>17.116666666666667</v>
      </c>
      <c r="E718" s="15" t="s">
        <v>4</v>
      </c>
      <c r="F718" s="12" t="s">
        <v>7</v>
      </c>
    </row>
    <row r="719" spans="2:6" x14ac:dyDescent="0.25">
      <c r="B719" s="6">
        <v>42831</v>
      </c>
      <c r="C719" s="9">
        <v>0.72916666666666663</v>
      </c>
      <c r="D719" s="23">
        <f t="shared" si="15"/>
        <v>17.5</v>
      </c>
      <c r="E719" s="15" t="s">
        <v>4</v>
      </c>
      <c r="F719" s="12" t="s">
        <v>9</v>
      </c>
    </row>
    <row r="720" spans="2:6" x14ac:dyDescent="0.25">
      <c r="B720" s="6">
        <v>42831</v>
      </c>
      <c r="C720" s="9">
        <v>0.73333333333333339</v>
      </c>
      <c r="D720" s="23">
        <f t="shared" si="15"/>
        <v>17.600000000000001</v>
      </c>
      <c r="E720" s="15" t="s">
        <v>4</v>
      </c>
      <c r="F720" s="12" t="s">
        <v>10</v>
      </c>
    </row>
    <row r="721" spans="2:6" x14ac:dyDescent="0.25">
      <c r="B721" s="6">
        <v>42831</v>
      </c>
      <c r="C721" s="9">
        <v>0.73541666666666661</v>
      </c>
      <c r="D721" s="23">
        <f t="shared" si="15"/>
        <v>17.649999999999999</v>
      </c>
      <c r="E721" s="15" t="s">
        <v>6</v>
      </c>
      <c r="F721" s="12" t="s">
        <v>10</v>
      </c>
    </row>
    <row r="722" spans="2:6" x14ac:dyDescent="0.25">
      <c r="B722" s="6">
        <v>42831</v>
      </c>
      <c r="C722" s="9">
        <v>0.73611111111111116</v>
      </c>
      <c r="D722" s="23">
        <f t="shared" si="15"/>
        <v>17.666666666666668</v>
      </c>
      <c r="E722" s="15" t="s">
        <v>6</v>
      </c>
      <c r="F722" s="12" t="s">
        <v>7</v>
      </c>
    </row>
    <row r="723" spans="2:6" x14ac:dyDescent="0.25">
      <c r="B723" s="6">
        <v>42831</v>
      </c>
      <c r="C723" s="9">
        <v>0.75138888888888899</v>
      </c>
      <c r="D723" s="23">
        <f t="shared" si="15"/>
        <v>18.033333333333335</v>
      </c>
      <c r="E723" s="15" t="s">
        <v>4</v>
      </c>
      <c r="F723" s="12" t="s">
        <v>7</v>
      </c>
    </row>
    <row r="724" spans="2:6" x14ac:dyDescent="0.25">
      <c r="B724" s="6">
        <v>42831</v>
      </c>
      <c r="C724" s="9">
        <v>0.75486111111111109</v>
      </c>
      <c r="D724" s="23">
        <f t="shared" si="15"/>
        <v>18.116666666666667</v>
      </c>
      <c r="E724" s="15" t="s">
        <v>6</v>
      </c>
      <c r="F724" s="12" t="s">
        <v>10</v>
      </c>
    </row>
    <row r="725" spans="2:6" x14ac:dyDescent="0.25">
      <c r="B725" s="6">
        <v>42831</v>
      </c>
      <c r="C725" s="9">
        <v>0.78611111111111109</v>
      </c>
      <c r="D725" s="23">
        <f t="shared" si="15"/>
        <v>18.866666666666667</v>
      </c>
      <c r="E725" s="15" t="s">
        <v>6</v>
      </c>
      <c r="F725" s="12" t="s">
        <v>10</v>
      </c>
    </row>
    <row r="726" spans="2:6" x14ac:dyDescent="0.25">
      <c r="B726" s="6">
        <v>42831</v>
      </c>
      <c r="C726" s="9">
        <v>0.80486111111111114</v>
      </c>
      <c r="D726" s="23">
        <f t="shared" si="15"/>
        <v>19.316666666666666</v>
      </c>
      <c r="E726" s="15" t="s">
        <v>6</v>
      </c>
      <c r="F726" s="12" t="s">
        <v>10</v>
      </c>
    </row>
    <row r="727" spans="2:6" x14ac:dyDescent="0.25">
      <c r="B727" s="6">
        <v>42831</v>
      </c>
      <c r="C727" s="9">
        <v>0.81597222222222221</v>
      </c>
      <c r="D727" s="23">
        <f t="shared" si="15"/>
        <v>19.583333333333332</v>
      </c>
      <c r="E727" s="15" t="s">
        <v>6</v>
      </c>
      <c r="F727" s="12" t="s">
        <v>10</v>
      </c>
    </row>
    <row r="728" spans="2:6" x14ac:dyDescent="0.25">
      <c r="B728" s="6">
        <v>42831</v>
      </c>
      <c r="C728" s="9">
        <v>0.85486111111111107</v>
      </c>
      <c r="D728" s="23">
        <f t="shared" si="15"/>
        <v>20.516666666666666</v>
      </c>
      <c r="E728" s="15" t="s">
        <v>6</v>
      </c>
      <c r="F728" s="12" t="s">
        <v>8</v>
      </c>
    </row>
    <row r="729" spans="2:6" x14ac:dyDescent="0.25">
      <c r="B729" s="6">
        <v>42831</v>
      </c>
      <c r="C729" s="9">
        <v>0.9194444444444444</v>
      </c>
      <c r="D729" s="23">
        <f t="shared" si="15"/>
        <v>22.066666666666666</v>
      </c>
      <c r="E729" s="15" t="s">
        <v>4</v>
      </c>
      <c r="F729" s="12" t="s">
        <v>5</v>
      </c>
    </row>
    <row r="730" spans="2:6" x14ac:dyDescent="0.25">
      <c r="B730" s="7">
        <v>42832</v>
      </c>
      <c r="C730" s="10">
        <v>8.819444444444445E-2</v>
      </c>
      <c r="D730" s="23">
        <f t="shared" si="15"/>
        <v>2.1166666666666667</v>
      </c>
      <c r="E730" s="16" t="s">
        <v>4</v>
      </c>
      <c r="F730" s="13" t="s">
        <v>5</v>
      </c>
    </row>
    <row r="731" spans="2:6" x14ac:dyDescent="0.25">
      <c r="B731" s="7">
        <v>42832</v>
      </c>
      <c r="C731" s="10">
        <v>8.8888888888888892E-2</v>
      </c>
      <c r="D731" s="23">
        <f t="shared" si="15"/>
        <v>2.1333333333333333</v>
      </c>
      <c r="E731" s="16" t="s">
        <v>4</v>
      </c>
      <c r="F731" s="13" t="s">
        <v>5</v>
      </c>
    </row>
    <row r="732" spans="2:6" x14ac:dyDescent="0.25">
      <c r="B732" s="7">
        <v>42832</v>
      </c>
      <c r="C732" s="10">
        <v>0.31180555555555556</v>
      </c>
      <c r="D732" s="23">
        <f t="shared" si="15"/>
        <v>7.4833333333333334</v>
      </c>
      <c r="E732" s="16" t="s">
        <v>6</v>
      </c>
      <c r="F732" s="13" t="s">
        <v>10</v>
      </c>
    </row>
    <row r="733" spans="2:6" x14ac:dyDescent="0.25">
      <c r="B733" s="7">
        <v>42832</v>
      </c>
      <c r="C733" s="10">
        <v>0.32083333333333336</v>
      </c>
      <c r="D733" s="23">
        <f t="shared" si="15"/>
        <v>7.7000000000000011</v>
      </c>
      <c r="E733" s="16" t="s">
        <v>6</v>
      </c>
      <c r="F733" s="13" t="s">
        <v>10</v>
      </c>
    </row>
    <row r="734" spans="2:6" x14ac:dyDescent="0.25">
      <c r="B734" s="7">
        <v>42832</v>
      </c>
      <c r="C734" s="10">
        <v>0.32083333333333336</v>
      </c>
      <c r="D734" s="23">
        <f t="shared" si="15"/>
        <v>7.7000000000000011</v>
      </c>
      <c r="E734" s="16" t="s">
        <v>6</v>
      </c>
      <c r="F734" s="13" t="s">
        <v>10</v>
      </c>
    </row>
    <row r="735" spans="2:6" x14ac:dyDescent="0.25">
      <c r="B735" s="7">
        <v>42832</v>
      </c>
      <c r="C735" s="10">
        <v>0.34722222222222227</v>
      </c>
      <c r="D735" s="23">
        <f t="shared" si="15"/>
        <v>8.3333333333333339</v>
      </c>
      <c r="E735" s="16" t="s">
        <v>4</v>
      </c>
      <c r="F735" s="13" t="s">
        <v>7</v>
      </c>
    </row>
    <row r="736" spans="2:6" x14ac:dyDescent="0.25">
      <c r="B736" s="7">
        <v>42832</v>
      </c>
      <c r="C736" s="10">
        <v>0.3666666666666667</v>
      </c>
      <c r="D736" s="23">
        <f t="shared" si="15"/>
        <v>8.8000000000000007</v>
      </c>
      <c r="E736" s="16" t="s">
        <v>4</v>
      </c>
      <c r="F736" s="13" t="s">
        <v>7</v>
      </c>
    </row>
    <row r="737" spans="2:6" x14ac:dyDescent="0.25">
      <c r="B737" s="7">
        <v>42832</v>
      </c>
      <c r="C737" s="10">
        <v>0.38472222222222219</v>
      </c>
      <c r="D737" s="23">
        <f t="shared" si="15"/>
        <v>9.2333333333333325</v>
      </c>
      <c r="E737" s="16" t="s">
        <v>6</v>
      </c>
      <c r="F737" s="13" t="s">
        <v>7</v>
      </c>
    </row>
    <row r="738" spans="2:6" x14ac:dyDescent="0.25">
      <c r="B738" s="7">
        <v>42832</v>
      </c>
      <c r="C738" s="10">
        <v>0.39097222222222222</v>
      </c>
      <c r="D738" s="23">
        <f t="shared" si="15"/>
        <v>9.3833333333333329</v>
      </c>
      <c r="E738" s="16" t="s">
        <v>6</v>
      </c>
      <c r="F738" s="13" t="s">
        <v>8</v>
      </c>
    </row>
    <row r="739" spans="2:6" x14ac:dyDescent="0.25">
      <c r="B739" s="7">
        <v>42832</v>
      </c>
      <c r="C739" s="10">
        <v>0.3972222222222222</v>
      </c>
      <c r="D739" s="23">
        <f t="shared" si="15"/>
        <v>9.5333333333333332</v>
      </c>
      <c r="E739" s="16" t="s">
        <v>6</v>
      </c>
      <c r="F739" s="13" t="s">
        <v>10</v>
      </c>
    </row>
    <row r="740" spans="2:6" x14ac:dyDescent="0.25">
      <c r="B740" s="7">
        <v>42832</v>
      </c>
      <c r="C740" s="10">
        <v>0.3972222222222222</v>
      </c>
      <c r="D740" s="23">
        <f t="shared" si="15"/>
        <v>9.5333333333333332</v>
      </c>
      <c r="E740" s="16" t="s">
        <v>6</v>
      </c>
      <c r="F740" s="13" t="s">
        <v>10</v>
      </c>
    </row>
    <row r="741" spans="2:6" x14ac:dyDescent="0.25">
      <c r="B741" s="7">
        <v>42832</v>
      </c>
      <c r="C741" s="10">
        <v>0.40347222222222223</v>
      </c>
      <c r="D741" s="23">
        <f t="shared" si="15"/>
        <v>9.6833333333333336</v>
      </c>
      <c r="E741" s="16" t="s">
        <v>6</v>
      </c>
      <c r="F741" s="13" t="s">
        <v>10</v>
      </c>
    </row>
    <row r="742" spans="2:6" x14ac:dyDescent="0.25">
      <c r="B742" s="7">
        <v>42832</v>
      </c>
      <c r="C742" s="10">
        <v>0.40416666666666662</v>
      </c>
      <c r="D742" s="23">
        <f t="shared" si="15"/>
        <v>9.6999999999999993</v>
      </c>
      <c r="E742" s="16" t="s">
        <v>6</v>
      </c>
      <c r="F742" s="13" t="s">
        <v>9</v>
      </c>
    </row>
    <row r="743" spans="2:6" x14ac:dyDescent="0.25">
      <c r="B743" s="7">
        <v>42832</v>
      </c>
      <c r="C743" s="10">
        <v>0.41319444444444442</v>
      </c>
      <c r="D743" s="23">
        <f t="shared" si="15"/>
        <v>9.9166666666666661</v>
      </c>
      <c r="E743" s="16" t="s">
        <v>4</v>
      </c>
      <c r="F743" s="13" t="s">
        <v>8</v>
      </c>
    </row>
    <row r="744" spans="2:6" x14ac:dyDescent="0.25">
      <c r="B744" s="7">
        <v>42832</v>
      </c>
      <c r="C744" s="10">
        <v>0.42708333333333331</v>
      </c>
      <c r="D744" s="23">
        <f t="shared" si="15"/>
        <v>10.25</v>
      </c>
      <c r="E744" s="16" t="s">
        <v>4</v>
      </c>
      <c r="F744" s="13" t="s">
        <v>7</v>
      </c>
    </row>
    <row r="745" spans="2:6" x14ac:dyDescent="0.25">
      <c r="B745" s="7">
        <v>42832</v>
      </c>
      <c r="C745" s="10">
        <v>0.43541666666666662</v>
      </c>
      <c r="D745" s="23">
        <f t="shared" si="15"/>
        <v>10.45</v>
      </c>
      <c r="E745" s="16" t="s">
        <v>6</v>
      </c>
      <c r="F745" s="13" t="s">
        <v>9</v>
      </c>
    </row>
    <row r="746" spans="2:6" x14ac:dyDescent="0.25">
      <c r="B746" s="7">
        <v>42832</v>
      </c>
      <c r="C746" s="10">
        <v>0.44930555555555557</v>
      </c>
      <c r="D746" s="23">
        <f t="shared" si="15"/>
        <v>10.783333333333333</v>
      </c>
      <c r="E746" s="16" t="s">
        <v>6</v>
      </c>
      <c r="F746" s="13" t="s">
        <v>7</v>
      </c>
    </row>
    <row r="747" spans="2:6" x14ac:dyDescent="0.25">
      <c r="B747" s="7">
        <v>42832</v>
      </c>
      <c r="C747" s="10">
        <v>0.45277777777777778</v>
      </c>
      <c r="D747" s="23">
        <f t="shared" si="15"/>
        <v>10.866666666666667</v>
      </c>
      <c r="E747" s="16" t="s">
        <v>6</v>
      </c>
      <c r="F747" s="13" t="s">
        <v>10</v>
      </c>
    </row>
    <row r="748" spans="2:6" x14ac:dyDescent="0.25">
      <c r="B748" s="7">
        <v>42832</v>
      </c>
      <c r="C748" s="10">
        <v>0.45347222222222222</v>
      </c>
      <c r="D748" s="23">
        <f t="shared" si="15"/>
        <v>10.883333333333333</v>
      </c>
      <c r="E748" s="16" t="s">
        <v>6</v>
      </c>
      <c r="F748" s="13" t="s">
        <v>10</v>
      </c>
    </row>
    <row r="749" spans="2:6" x14ac:dyDescent="0.25">
      <c r="B749" s="7">
        <v>42832</v>
      </c>
      <c r="C749" s="10">
        <v>0.45416666666666666</v>
      </c>
      <c r="D749" s="23">
        <f t="shared" si="15"/>
        <v>10.9</v>
      </c>
      <c r="E749" s="16" t="s">
        <v>6</v>
      </c>
      <c r="F749" s="13" t="s">
        <v>10</v>
      </c>
    </row>
    <row r="750" spans="2:6" x14ac:dyDescent="0.25">
      <c r="B750" s="7">
        <v>42832</v>
      </c>
      <c r="C750" s="10">
        <v>0.46249999999999997</v>
      </c>
      <c r="D750" s="23">
        <f t="shared" si="15"/>
        <v>11.1</v>
      </c>
      <c r="E750" s="16" t="s">
        <v>12</v>
      </c>
      <c r="F750" s="13" t="s">
        <v>10</v>
      </c>
    </row>
    <row r="751" spans="2:6" x14ac:dyDescent="0.25">
      <c r="B751" s="7">
        <v>42832</v>
      </c>
      <c r="C751" s="10">
        <v>0.49444444444444446</v>
      </c>
      <c r="D751" s="23">
        <f t="shared" si="15"/>
        <v>11.866666666666667</v>
      </c>
      <c r="E751" s="16" t="s">
        <v>6</v>
      </c>
      <c r="F751" s="13" t="s">
        <v>10</v>
      </c>
    </row>
    <row r="752" spans="2:6" x14ac:dyDescent="0.25">
      <c r="B752" s="7">
        <v>42832</v>
      </c>
      <c r="C752" s="10">
        <v>0.49583333333333335</v>
      </c>
      <c r="D752" s="23">
        <f t="shared" si="15"/>
        <v>11.9</v>
      </c>
      <c r="E752" s="16" t="s">
        <v>6</v>
      </c>
      <c r="F752" s="13" t="s">
        <v>10</v>
      </c>
    </row>
    <row r="753" spans="2:6" x14ac:dyDescent="0.25">
      <c r="B753" s="7">
        <v>42832</v>
      </c>
      <c r="C753" s="10">
        <v>0.5</v>
      </c>
      <c r="D753" s="23">
        <f t="shared" si="15"/>
        <v>12</v>
      </c>
      <c r="E753" s="16" t="s">
        <v>6</v>
      </c>
      <c r="F753" s="13" t="s">
        <v>7</v>
      </c>
    </row>
    <row r="754" spans="2:6" x14ac:dyDescent="0.25">
      <c r="B754" s="7">
        <v>42832</v>
      </c>
      <c r="C754" s="10">
        <v>0.50208333333333333</v>
      </c>
      <c r="D754" s="23">
        <f t="shared" si="15"/>
        <v>12.05</v>
      </c>
      <c r="E754" s="16" t="s">
        <v>6</v>
      </c>
      <c r="F754" s="13" t="s">
        <v>8</v>
      </c>
    </row>
    <row r="755" spans="2:6" x14ac:dyDescent="0.25">
      <c r="B755" s="7">
        <v>42832</v>
      </c>
      <c r="C755" s="10">
        <v>0.50347222222222221</v>
      </c>
      <c r="D755" s="23">
        <f t="shared" si="15"/>
        <v>12.083333333333332</v>
      </c>
      <c r="E755" s="16" t="s">
        <v>6</v>
      </c>
      <c r="F755" s="13" t="s">
        <v>10</v>
      </c>
    </row>
    <row r="756" spans="2:6" x14ac:dyDescent="0.25">
      <c r="B756" s="7">
        <v>42832</v>
      </c>
      <c r="C756" s="10">
        <v>0.50624999999999998</v>
      </c>
      <c r="D756" s="23">
        <f t="shared" si="15"/>
        <v>12.149999999999999</v>
      </c>
      <c r="E756" s="16" t="s">
        <v>6</v>
      </c>
      <c r="F756" s="13" t="s">
        <v>10</v>
      </c>
    </row>
    <row r="757" spans="2:6" x14ac:dyDescent="0.25">
      <c r="B757" s="7">
        <v>42832</v>
      </c>
      <c r="C757" s="10">
        <v>0.52708333333333335</v>
      </c>
      <c r="D757" s="23">
        <f t="shared" si="15"/>
        <v>12.65</v>
      </c>
      <c r="E757" s="16" t="s">
        <v>4</v>
      </c>
      <c r="F757" s="13" t="s">
        <v>5</v>
      </c>
    </row>
    <row r="758" spans="2:6" x14ac:dyDescent="0.25">
      <c r="B758" s="7">
        <v>42832</v>
      </c>
      <c r="C758" s="10">
        <v>0.54027777777777775</v>
      </c>
      <c r="D758" s="23">
        <f t="shared" si="15"/>
        <v>12.966666666666665</v>
      </c>
      <c r="E758" s="16" t="s">
        <v>4</v>
      </c>
      <c r="F758" s="13" t="s">
        <v>8</v>
      </c>
    </row>
    <row r="759" spans="2:6" x14ac:dyDescent="0.25">
      <c r="B759" s="7">
        <v>42832</v>
      </c>
      <c r="C759" s="10">
        <v>0.54305555555555551</v>
      </c>
      <c r="D759" s="23">
        <f t="shared" si="15"/>
        <v>13.033333333333331</v>
      </c>
      <c r="E759" s="16" t="s">
        <v>4</v>
      </c>
      <c r="F759" s="13" t="s">
        <v>5</v>
      </c>
    </row>
    <row r="760" spans="2:6" x14ac:dyDescent="0.25">
      <c r="B760" s="7">
        <v>42832</v>
      </c>
      <c r="C760" s="10">
        <v>0.55138888888888882</v>
      </c>
      <c r="D760" s="23">
        <f t="shared" si="15"/>
        <v>13.233333333333331</v>
      </c>
      <c r="E760" s="16" t="s">
        <v>12</v>
      </c>
      <c r="F760" s="13" t="s">
        <v>5</v>
      </c>
    </row>
    <row r="761" spans="2:6" x14ac:dyDescent="0.25">
      <c r="B761" s="7">
        <v>42832</v>
      </c>
      <c r="C761" s="10">
        <v>0.55833333333333335</v>
      </c>
      <c r="D761" s="23">
        <f t="shared" si="15"/>
        <v>13.4</v>
      </c>
      <c r="E761" s="16" t="s">
        <v>6</v>
      </c>
      <c r="F761" s="13" t="s">
        <v>10</v>
      </c>
    </row>
    <row r="762" spans="2:6" x14ac:dyDescent="0.25">
      <c r="B762" s="7">
        <v>42832</v>
      </c>
      <c r="C762" s="10">
        <v>0.55972222222222223</v>
      </c>
      <c r="D762" s="23">
        <f t="shared" si="15"/>
        <v>13.433333333333334</v>
      </c>
      <c r="E762" s="16" t="s">
        <v>6</v>
      </c>
      <c r="F762" s="13" t="s">
        <v>9</v>
      </c>
    </row>
    <row r="763" spans="2:6" x14ac:dyDescent="0.25">
      <c r="B763" s="7">
        <v>42832</v>
      </c>
      <c r="C763" s="10">
        <v>0.56180555555555556</v>
      </c>
      <c r="D763" s="23">
        <f t="shared" si="15"/>
        <v>13.483333333333334</v>
      </c>
      <c r="E763" s="16" t="s">
        <v>6</v>
      </c>
      <c r="F763" s="13" t="s">
        <v>9</v>
      </c>
    </row>
    <row r="764" spans="2:6" x14ac:dyDescent="0.25">
      <c r="B764" s="7">
        <v>42832</v>
      </c>
      <c r="C764" s="10">
        <v>0.57847222222222217</v>
      </c>
      <c r="D764" s="23">
        <f t="shared" si="15"/>
        <v>13.883333333333333</v>
      </c>
      <c r="E764" s="16" t="s">
        <v>6</v>
      </c>
      <c r="F764" s="13" t="s">
        <v>7</v>
      </c>
    </row>
    <row r="765" spans="2:6" x14ac:dyDescent="0.25">
      <c r="B765" s="7">
        <v>42832</v>
      </c>
      <c r="C765" s="10">
        <v>0.59027777777777779</v>
      </c>
      <c r="D765" s="23">
        <f t="shared" si="15"/>
        <v>14.166666666666668</v>
      </c>
      <c r="E765" s="16" t="s">
        <v>6</v>
      </c>
      <c r="F765" s="13" t="s">
        <v>10</v>
      </c>
    </row>
    <row r="766" spans="2:6" x14ac:dyDescent="0.25">
      <c r="B766" s="7">
        <v>42832</v>
      </c>
      <c r="C766" s="10">
        <v>0.59513888888888888</v>
      </c>
      <c r="D766" s="23">
        <f t="shared" si="15"/>
        <v>14.283333333333333</v>
      </c>
      <c r="E766" s="16" t="s">
        <v>6</v>
      </c>
      <c r="F766" s="13" t="s">
        <v>7</v>
      </c>
    </row>
    <row r="767" spans="2:6" x14ac:dyDescent="0.25">
      <c r="B767" s="7">
        <v>42832</v>
      </c>
      <c r="C767" s="10">
        <v>0.59791666666666665</v>
      </c>
      <c r="D767" s="23">
        <f t="shared" si="15"/>
        <v>14.35</v>
      </c>
      <c r="E767" s="16" t="s">
        <v>6</v>
      </c>
      <c r="F767" s="13" t="s">
        <v>7</v>
      </c>
    </row>
    <row r="768" spans="2:6" x14ac:dyDescent="0.25">
      <c r="B768" s="7">
        <v>42832</v>
      </c>
      <c r="C768" s="10">
        <v>0.60069444444444442</v>
      </c>
      <c r="D768" s="23">
        <f t="shared" si="15"/>
        <v>14.416666666666666</v>
      </c>
      <c r="E768" s="16" t="s">
        <v>6</v>
      </c>
      <c r="F768" s="13" t="s">
        <v>10</v>
      </c>
    </row>
    <row r="769" spans="2:6" x14ac:dyDescent="0.25">
      <c r="B769" s="7">
        <v>42832</v>
      </c>
      <c r="C769" s="10">
        <v>0.61875000000000002</v>
      </c>
      <c r="D769" s="23">
        <f t="shared" si="15"/>
        <v>14.850000000000001</v>
      </c>
      <c r="E769" s="16" t="s">
        <v>6</v>
      </c>
      <c r="F769" s="13" t="s">
        <v>8</v>
      </c>
    </row>
    <row r="770" spans="2:6" x14ac:dyDescent="0.25">
      <c r="B770" s="7">
        <v>42832</v>
      </c>
      <c r="C770" s="10">
        <v>0.62430555555555556</v>
      </c>
      <c r="D770" s="23">
        <f t="shared" si="15"/>
        <v>14.983333333333334</v>
      </c>
      <c r="E770" s="16" t="s">
        <v>4</v>
      </c>
      <c r="F770" s="13" t="s">
        <v>7</v>
      </c>
    </row>
    <row r="771" spans="2:6" x14ac:dyDescent="0.25">
      <c r="B771" s="7">
        <v>42832</v>
      </c>
      <c r="C771" s="10">
        <v>0.625</v>
      </c>
      <c r="D771" s="23">
        <f t="shared" si="15"/>
        <v>15</v>
      </c>
      <c r="E771" s="16" t="s">
        <v>4</v>
      </c>
      <c r="F771" s="13" t="s">
        <v>5</v>
      </c>
    </row>
    <row r="772" spans="2:6" x14ac:dyDescent="0.25">
      <c r="B772" s="7">
        <v>42832</v>
      </c>
      <c r="C772" s="10">
        <v>0.63124999999999998</v>
      </c>
      <c r="D772" s="23">
        <f t="shared" ref="D772:D792" si="16">C772*24</f>
        <v>15.149999999999999</v>
      </c>
      <c r="E772" s="16" t="s">
        <v>4</v>
      </c>
      <c r="F772" s="13" t="s">
        <v>5</v>
      </c>
    </row>
    <row r="773" spans="2:6" x14ac:dyDescent="0.25">
      <c r="B773" s="7">
        <v>42832</v>
      </c>
      <c r="C773" s="10">
        <v>0.63888888888888895</v>
      </c>
      <c r="D773" s="23">
        <f t="shared" si="16"/>
        <v>15.333333333333336</v>
      </c>
      <c r="E773" s="16" t="s">
        <v>4</v>
      </c>
      <c r="F773" s="13" t="s">
        <v>8</v>
      </c>
    </row>
    <row r="774" spans="2:6" x14ac:dyDescent="0.25">
      <c r="B774" s="7">
        <v>42832</v>
      </c>
      <c r="C774" s="10">
        <v>0.64166666666666672</v>
      </c>
      <c r="D774" s="23">
        <f t="shared" si="16"/>
        <v>15.400000000000002</v>
      </c>
      <c r="E774" s="16" t="s">
        <v>6</v>
      </c>
      <c r="F774" s="13" t="s">
        <v>7</v>
      </c>
    </row>
    <row r="775" spans="2:6" x14ac:dyDescent="0.25">
      <c r="B775" s="7">
        <v>42832</v>
      </c>
      <c r="C775" s="10">
        <v>0.64374999999999993</v>
      </c>
      <c r="D775" s="23">
        <f t="shared" si="16"/>
        <v>15.45</v>
      </c>
      <c r="E775" s="16" t="s">
        <v>6</v>
      </c>
      <c r="F775" s="13" t="s">
        <v>9</v>
      </c>
    </row>
    <row r="776" spans="2:6" x14ac:dyDescent="0.25">
      <c r="B776" s="7">
        <v>42832</v>
      </c>
      <c r="C776" s="10">
        <v>0.64444444444444449</v>
      </c>
      <c r="D776" s="23">
        <f t="shared" si="16"/>
        <v>15.466666666666669</v>
      </c>
      <c r="E776" s="16" t="s">
        <v>4</v>
      </c>
      <c r="F776" s="13" t="s">
        <v>9</v>
      </c>
    </row>
    <row r="777" spans="2:6" x14ac:dyDescent="0.25">
      <c r="B777" s="7">
        <v>42832</v>
      </c>
      <c r="C777" s="10">
        <v>0.65902777777777777</v>
      </c>
      <c r="D777" s="23">
        <f t="shared" si="16"/>
        <v>15.816666666666666</v>
      </c>
      <c r="E777" s="16" t="s">
        <v>6</v>
      </c>
      <c r="F777" s="13" t="s">
        <v>8</v>
      </c>
    </row>
    <row r="778" spans="2:6" x14ac:dyDescent="0.25">
      <c r="B778" s="7">
        <v>42832</v>
      </c>
      <c r="C778" s="10">
        <v>0.65972222222222221</v>
      </c>
      <c r="D778" s="23">
        <f t="shared" si="16"/>
        <v>15.833333333333332</v>
      </c>
      <c r="E778" s="16" t="s">
        <v>6</v>
      </c>
      <c r="F778" s="13" t="s">
        <v>10</v>
      </c>
    </row>
    <row r="779" spans="2:6" x14ac:dyDescent="0.25">
      <c r="B779" s="7">
        <v>42832</v>
      </c>
      <c r="C779" s="10">
        <v>0.67222222222222217</v>
      </c>
      <c r="D779" s="23">
        <f t="shared" si="16"/>
        <v>16.133333333333333</v>
      </c>
      <c r="E779" s="16" t="s">
        <v>6</v>
      </c>
      <c r="F779" s="13" t="s">
        <v>5</v>
      </c>
    </row>
    <row r="780" spans="2:6" x14ac:dyDescent="0.25">
      <c r="B780" s="7">
        <v>42832</v>
      </c>
      <c r="C780" s="10">
        <v>0.68333333333333324</v>
      </c>
      <c r="D780" s="23">
        <f t="shared" si="16"/>
        <v>16.399999999999999</v>
      </c>
      <c r="E780" s="16" t="s">
        <v>4</v>
      </c>
      <c r="F780" s="13" t="s">
        <v>7</v>
      </c>
    </row>
    <row r="781" spans="2:6" x14ac:dyDescent="0.25">
      <c r="B781" s="7">
        <v>42832</v>
      </c>
      <c r="C781" s="10">
        <v>0.68958333333333333</v>
      </c>
      <c r="D781" s="23">
        <f t="shared" si="16"/>
        <v>16.55</v>
      </c>
      <c r="E781" s="16" t="s">
        <v>4</v>
      </c>
      <c r="F781" s="13" t="s">
        <v>9</v>
      </c>
    </row>
    <row r="782" spans="2:6" x14ac:dyDescent="0.25">
      <c r="B782" s="7">
        <v>42832</v>
      </c>
      <c r="C782" s="10">
        <v>0.6972222222222223</v>
      </c>
      <c r="D782" s="23">
        <f t="shared" si="16"/>
        <v>16.733333333333334</v>
      </c>
      <c r="E782" s="16" t="s">
        <v>6</v>
      </c>
      <c r="F782" s="13" t="s">
        <v>9</v>
      </c>
    </row>
    <row r="783" spans="2:6" x14ac:dyDescent="0.25">
      <c r="B783" s="7">
        <v>42832</v>
      </c>
      <c r="C783" s="10">
        <v>0.70208333333333339</v>
      </c>
      <c r="D783" s="23">
        <f t="shared" si="16"/>
        <v>16.850000000000001</v>
      </c>
      <c r="E783" s="16" t="s">
        <v>4</v>
      </c>
      <c r="F783" s="13" t="s">
        <v>7</v>
      </c>
    </row>
    <row r="784" spans="2:6" x14ac:dyDescent="0.25">
      <c r="B784" s="7">
        <v>42832</v>
      </c>
      <c r="C784" s="10">
        <v>0.73749999999999993</v>
      </c>
      <c r="D784" s="23">
        <f t="shared" si="16"/>
        <v>17.7</v>
      </c>
      <c r="E784" s="16" t="s">
        <v>4</v>
      </c>
      <c r="F784" s="13" t="s">
        <v>5</v>
      </c>
    </row>
    <row r="785" spans="2:6" x14ac:dyDescent="0.25">
      <c r="B785" s="7">
        <v>42832</v>
      </c>
      <c r="C785" s="10">
        <v>0.75555555555555554</v>
      </c>
      <c r="D785" s="23">
        <f t="shared" si="16"/>
        <v>18.133333333333333</v>
      </c>
      <c r="E785" s="16" t="s">
        <v>6</v>
      </c>
      <c r="F785" s="13" t="s">
        <v>10</v>
      </c>
    </row>
    <row r="786" spans="2:6" x14ac:dyDescent="0.25">
      <c r="B786" s="7">
        <v>42832</v>
      </c>
      <c r="C786" s="10">
        <v>0.77708333333333324</v>
      </c>
      <c r="D786" s="23">
        <f t="shared" si="16"/>
        <v>18.649999999999999</v>
      </c>
      <c r="E786" s="16" t="s">
        <v>4</v>
      </c>
      <c r="F786" s="13" t="s">
        <v>8</v>
      </c>
    </row>
    <row r="787" spans="2:6" x14ac:dyDescent="0.25">
      <c r="B787" s="7">
        <v>42832</v>
      </c>
      <c r="C787" s="10">
        <v>0.78749999999999998</v>
      </c>
      <c r="D787" s="23">
        <f t="shared" si="16"/>
        <v>18.899999999999999</v>
      </c>
      <c r="E787" s="16" t="s">
        <v>6</v>
      </c>
      <c r="F787" s="13" t="s">
        <v>8</v>
      </c>
    </row>
    <row r="788" spans="2:6" x14ac:dyDescent="0.25">
      <c r="B788" s="7">
        <v>42832</v>
      </c>
      <c r="C788" s="10">
        <v>0.79999999999999993</v>
      </c>
      <c r="D788" s="23">
        <f t="shared" si="16"/>
        <v>19.2</v>
      </c>
      <c r="E788" s="16" t="s">
        <v>6</v>
      </c>
      <c r="F788" s="13" t="s">
        <v>10</v>
      </c>
    </row>
    <row r="789" spans="2:6" x14ac:dyDescent="0.25">
      <c r="B789" s="7">
        <v>42832</v>
      </c>
      <c r="C789" s="10">
        <v>0.79999999999999993</v>
      </c>
      <c r="D789" s="23">
        <f t="shared" si="16"/>
        <v>19.2</v>
      </c>
      <c r="E789" s="16" t="s">
        <v>4</v>
      </c>
      <c r="F789" s="13" t="s">
        <v>5</v>
      </c>
    </row>
    <row r="790" spans="2:6" x14ac:dyDescent="0.25">
      <c r="B790" s="7">
        <v>42832</v>
      </c>
      <c r="C790" s="10">
        <v>0.79999999999999993</v>
      </c>
      <c r="D790" s="23">
        <f t="shared" si="16"/>
        <v>19.2</v>
      </c>
      <c r="E790" s="16" t="s">
        <v>4</v>
      </c>
      <c r="F790" s="13" t="s">
        <v>5</v>
      </c>
    </row>
    <row r="791" spans="2:6" x14ac:dyDescent="0.25">
      <c r="B791" s="7">
        <v>42832</v>
      </c>
      <c r="C791" s="10">
        <v>0.81874999999999998</v>
      </c>
      <c r="D791" s="23">
        <f t="shared" si="16"/>
        <v>19.649999999999999</v>
      </c>
      <c r="E791" s="16" t="s">
        <v>4</v>
      </c>
      <c r="F791" s="13" t="s">
        <v>5</v>
      </c>
    </row>
    <row r="792" spans="2:6" ht="15.75" thickBot="1" x14ac:dyDescent="0.3">
      <c r="B792" s="8">
        <v>42832</v>
      </c>
      <c r="C792" s="11">
        <v>0.8520833333333333</v>
      </c>
      <c r="D792" s="23">
        <f t="shared" si="16"/>
        <v>20.45</v>
      </c>
      <c r="E792" s="17" t="s">
        <v>4</v>
      </c>
      <c r="F792" s="14" t="s">
        <v>7</v>
      </c>
    </row>
  </sheetData>
  <mergeCells count="19">
    <mergeCell ref="R14:S14"/>
    <mergeCell ref="J4:K4"/>
    <mergeCell ref="R4:S4"/>
    <mergeCell ref="R6:S6"/>
    <mergeCell ref="R7:S7"/>
    <mergeCell ref="R8:S8"/>
    <mergeCell ref="R9:S9"/>
    <mergeCell ref="R10:S10"/>
    <mergeCell ref="R11:S11"/>
    <mergeCell ref="R12:S12"/>
    <mergeCell ref="R13:S13"/>
    <mergeCell ref="R21:S21"/>
    <mergeCell ref="R22:S22"/>
    <mergeCell ref="R15:S15"/>
    <mergeCell ref="R16:S16"/>
    <mergeCell ref="R17:S17"/>
    <mergeCell ref="R18:S18"/>
    <mergeCell ref="R19:S19"/>
    <mergeCell ref="R20:S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AA793"/>
  <sheetViews>
    <sheetView topLeftCell="H43" workbookViewId="0">
      <selection activeCell="M67" sqref="M67"/>
    </sheetView>
  </sheetViews>
  <sheetFormatPr baseColWidth="10" defaultRowHeight="15" x14ac:dyDescent="0.25"/>
  <cols>
    <col min="1" max="1" width="4.42578125" customWidth="1"/>
    <col min="2" max="3" width="14.42578125" customWidth="1"/>
    <col min="4" max="4" width="15.7109375" customWidth="1"/>
    <col min="5" max="5" width="14.42578125" customWidth="1"/>
    <col min="6" max="7" width="14.42578125" hidden="1" customWidth="1"/>
    <col min="9" max="9" width="15.42578125" style="3" customWidth="1"/>
    <col min="10" max="10" width="11.7109375" style="71" customWidth="1"/>
    <col min="11" max="11" width="5.7109375" customWidth="1"/>
    <col min="12" max="13" width="11.42578125" customWidth="1"/>
    <col min="14" max="15" width="17.5703125" style="3" customWidth="1"/>
    <col min="16" max="16" width="11.85546875" style="3" customWidth="1"/>
    <col min="17" max="17" width="11.42578125" style="3" customWidth="1"/>
    <col min="18" max="19" width="9.85546875" customWidth="1"/>
    <col min="20" max="20" width="11.7109375" customWidth="1"/>
    <col min="21" max="22" width="10.7109375" customWidth="1"/>
    <col min="23" max="23" width="15.42578125" customWidth="1"/>
    <col min="24" max="24" width="9.5703125" style="3" customWidth="1"/>
    <col min="25" max="25" width="10.7109375" style="3" customWidth="1"/>
    <col min="26" max="26" width="12.140625" style="3" customWidth="1"/>
    <col min="27" max="27" width="11.42578125" customWidth="1"/>
  </cols>
  <sheetData>
    <row r="1" spans="2:27" ht="15.75" thickBot="1" x14ac:dyDescent="0.3">
      <c r="K1" s="54"/>
      <c r="L1" s="55"/>
      <c r="M1" s="55"/>
      <c r="N1" s="56"/>
      <c r="O1" s="56"/>
      <c r="P1" s="56"/>
      <c r="Q1" s="56"/>
      <c r="R1" s="55"/>
      <c r="S1" s="55"/>
      <c r="T1" s="55"/>
      <c r="U1" s="55"/>
      <c r="V1" s="55"/>
      <c r="W1" s="55"/>
      <c r="X1" s="56"/>
      <c r="Y1" s="56"/>
      <c r="Z1" s="56"/>
      <c r="AA1" s="57"/>
    </row>
    <row r="2" spans="2:27" ht="28.5" customHeight="1" x14ac:dyDescent="0.25">
      <c r="B2" s="25" t="s">
        <v>0</v>
      </c>
      <c r="C2" s="24" t="s">
        <v>1</v>
      </c>
      <c r="D2" s="24" t="s">
        <v>29</v>
      </c>
      <c r="E2" s="111" t="s">
        <v>27</v>
      </c>
      <c r="F2" s="26" t="s">
        <v>2</v>
      </c>
      <c r="G2" s="27" t="s">
        <v>3</v>
      </c>
      <c r="K2" s="32"/>
      <c r="L2" s="182" t="s">
        <v>14</v>
      </c>
      <c r="M2" s="182"/>
      <c r="N2" s="90" t="s">
        <v>15</v>
      </c>
      <c r="O2" s="90" t="s">
        <v>15</v>
      </c>
      <c r="P2" s="92" t="s">
        <v>16</v>
      </c>
      <c r="Q2" s="95" t="s">
        <v>23</v>
      </c>
      <c r="R2" s="39" t="s">
        <v>24</v>
      </c>
      <c r="S2" s="92" t="s">
        <v>22</v>
      </c>
      <c r="T2" s="58"/>
      <c r="U2" s="183" t="s">
        <v>14</v>
      </c>
      <c r="V2" s="183"/>
      <c r="W2" s="90" t="s">
        <v>15</v>
      </c>
      <c r="X2" s="92" t="s">
        <v>16</v>
      </c>
      <c r="Y2" s="92" t="s">
        <v>22</v>
      </c>
      <c r="Z2" s="101" t="s">
        <v>30</v>
      </c>
      <c r="AA2" s="33"/>
    </row>
    <row r="3" spans="2:27" ht="15.75" thickBot="1" x14ac:dyDescent="0.3">
      <c r="B3" s="6">
        <v>42821</v>
      </c>
      <c r="C3" s="9">
        <v>6.0416666666666667E-2</v>
      </c>
      <c r="D3" s="23">
        <f>C3*24</f>
        <v>1.45</v>
      </c>
      <c r="E3" s="112">
        <f t="shared" ref="E3:E66" si="0">(D3-medianum)^2</f>
        <v>133.45468316120591</v>
      </c>
      <c r="F3" s="15" t="s">
        <v>4</v>
      </c>
      <c r="G3" s="12" t="s">
        <v>5</v>
      </c>
      <c r="K3" s="32"/>
      <c r="L3" s="89">
        <v>0</v>
      </c>
      <c r="M3" s="89">
        <v>4.1666666666666664E-2</v>
      </c>
      <c r="N3" s="5">
        <f>L3+(M3-L3)/2</f>
        <v>2.0833333333333332E-2</v>
      </c>
      <c r="O3" s="91">
        <f>N3*24</f>
        <v>0.5</v>
      </c>
      <c r="P3" s="93">
        <f t="shared" ref="P3:P10" si="1">COUNTIFS($C$3:$C$792,"&gt;="&amp;L3, $C$3:$C$792,"&lt;"&amp;M3)</f>
        <v>0</v>
      </c>
      <c r="Q3" s="96">
        <f>P3</f>
        <v>0</v>
      </c>
      <c r="R3" s="41">
        <f>(1-SUM(R4:R25))/2</f>
        <v>2.1983416526498156E-3</v>
      </c>
      <c r="S3" s="94">
        <f>R3*muestra</f>
        <v>1.7366899055933542</v>
      </c>
      <c r="T3" s="59"/>
      <c r="U3" s="97">
        <v>0</v>
      </c>
      <c r="V3" s="97">
        <v>0.125</v>
      </c>
      <c r="W3" s="99">
        <f>(V3-U3)/2+U3</f>
        <v>6.25E-2</v>
      </c>
      <c r="X3" s="100">
        <f>COUNTIFS($C$3:$C$792,"&gt;="&amp;U3, $C$3:$C$792,"&lt;"&amp;V3)</f>
        <v>5</v>
      </c>
      <c r="Y3" s="100">
        <v>5</v>
      </c>
      <c r="Z3" s="102">
        <f>((X3-Y3)^2)/Y3</f>
        <v>0</v>
      </c>
      <c r="AA3" s="33"/>
    </row>
    <row r="4" spans="2:27" x14ac:dyDescent="0.25">
      <c r="B4" s="6">
        <v>42821</v>
      </c>
      <c r="C4" s="9">
        <v>0.3354166666666667</v>
      </c>
      <c r="D4" s="23">
        <f t="shared" ref="D4:D67" si="2">C4*24</f>
        <v>8.0500000000000007</v>
      </c>
      <c r="E4" s="112">
        <f t="shared" si="0"/>
        <v>24.524867127450648</v>
      </c>
      <c r="F4" s="15" t="s">
        <v>6</v>
      </c>
      <c r="G4" s="12" t="s">
        <v>9</v>
      </c>
      <c r="I4" s="50" t="s">
        <v>17</v>
      </c>
      <c r="J4" s="72"/>
      <c r="K4" s="32"/>
      <c r="L4" s="89">
        <v>4.1666666666666664E-2</v>
      </c>
      <c r="M4" s="89">
        <v>8.3333333333333329E-2</v>
      </c>
      <c r="N4" s="5">
        <f t="shared" ref="N4:N10" si="3">L4+(M4-L4)/2</f>
        <v>6.25E-2</v>
      </c>
      <c r="O4" s="91">
        <f t="shared" ref="O4:O26" si="4">N4*24</f>
        <v>1.5</v>
      </c>
      <c r="P4" s="93">
        <f t="shared" si="1"/>
        <v>2</v>
      </c>
      <c r="Q4" s="96">
        <f>Q3+P4</f>
        <v>2</v>
      </c>
      <c r="R4" s="41">
        <f t="shared" ref="R4:R25" si="5">(EXP(-0.5*((O4-medianum)/desviacion)^2))/(desviacion*SQRT(2*PI()))</f>
        <v>9.6050393393689454E-4</v>
      </c>
      <c r="S4" s="94">
        <f>R4*muestra</f>
        <v>0.75879810781014667</v>
      </c>
      <c r="T4" s="59"/>
      <c r="U4" s="97">
        <v>0.125</v>
      </c>
      <c r="V4" s="97">
        <v>0.20833333333333334</v>
      </c>
      <c r="W4" s="99">
        <f t="shared" ref="W4:W22" si="6">(V4-U4)/2+U4</f>
        <v>0.16666666666666669</v>
      </c>
      <c r="X4" s="100">
        <f t="shared" ref="X4:X22" si="7">COUNTIFS($C$3:$C$792,"&gt;="&amp;U4, $C$3:$C$792,"&lt;"&amp;V4)</f>
        <v>14</v>
      </c>
      <c r="Y4" s="100">
        <v>10</v>
      </c>
      <c r="Z4" s="102">
        <f t="shared" ref="Z4:Z22" si="8">((X4-Y4)^2)/Y4</f>
        <v>1.6</v>
      </c>
      <c r="AA4" s="33"/>
    </row>
    <row r="5" spans="2:27" x14ac:dyDescent="0.25">
      <c r="B5" s="6">
        <v>42821</v>
      </c>
      <c r="C5" s="9">
        <v>0.33888888888888885</v>
      </c>
      <c r="D5" s="23">
        <f t="shared" si="2"/>
        <v>8.1333333333333329</v>
      </c>
      <c r="E5" s="112">
        <f t="shared" si="0"/>
        <v>23.70643510682244</v>
      </c>
      <c r="F5" s="15" t="s">
        <v>6</v>
      </c>
      <c r="G5" s="12" t="s">
        <v>10</v>
      </c>
      <c r="I5" s="51">
        <f>COUNT($C$3:$C$792)</f>
        <v>790</v>
      </c>
      <c r="J5" s="73"/>
      <c r="K5" s="32"/>
      <c r="L5" s="89">
        <v>8.3333333333333301E-2</v>
      </c>
      <c r="M5" s="89">
        <v>0.125</v>
      </c>
      <c r="N5" s="5">
        <f t="shared" si="3"/>
        <v>0.10416666666666666</v>
      </c>
      <c r="O5" s="91">
        <f t="shared" si="4"/>
        <v>2.5</v>
      </c>
      <c r="P5" s="93">
        <f t="shared" si="1"/>
        <v>3</v>
      </c>
      <c r="Q5" s="96">
        <f t="shared" ref="Q5:Q26" si="9">Q4+P5</f>
        <v>5</v>
      </c>
      <c r="R5" s="41">
        <f t="shared" si="5"/>
        <v>2.1015971739461172E-3</v>
      </c>
      <c r="S5" s="94">
        <f>R5*muestra</f>
        <v>1.6602617674174327</v>
      </c>
      <c r="T5" s="59"/>
      <c r="U5" s="88">
        <v>0.20833333333333301</v>
      </c>
      <c r="V5" s="88">
        <v>0.25</v>
      </c>
      <c r="W5" s="99">
        <f t="shared" si="6"/>
        <v>0.22916666666666652</v>
      </c>
      <c r="X5" s="100">
        <f t="shared" si="7"/>
        <v>1</v>
      </c>
      <c r="Y5" s="100">
        <v>11</v>
      </c>
      <c r="Z5" s="102">
        <f t="shared" si="8"/>
        <v>9.0909090909090917</v>
      </c>
      <c r="AA5" s="33"/>
    </row>
    <row r="6" spans="2:27" ht="15.75" thickBot="1" x14ac:dyDescent="0.3">
      <c r="B6" s="6">
        <v>42821</v>
      </c>
      <c r="C6" s="9">
        <v>0.33888888888888885</v>
      </c>
      <c r="D6" s="23">
        <f t="shared" si="2"/>
        <v>8.1333333333333329</v>
      </c>
      <c r="E6" s="112">
        <f t="shared" si="0"/>
        <v>23.70643510682244</v>
      </c>
      <c r="F6" s="15" t="s">
        <v>6</v>
      </c>
      <c r="G6" s="12" t="s">
        <v>10</v>
      </c>
      <c r="K6" s="32"/>
      <c r="L6" s="89">
        <v>0.125</v>
      </c>
      <c r="M6" s="89">
        <v>0.16666666666666699</v>
      </c>
      <c r="N6" s="5">
        <f t="shared" si="3"/>
        <v>0.14583333333333348</v>
      </c>
      <c r="O6" s="91">
        <f t="shared" si="4"/>
        <v>3.5000000000000036</v>
      </c>
      <c r="P6" s="93">
        <f t="shared" si="1"/>
        <v>3</v>
      </c>
      <c r="Q6" s="96">
        <f t="shared" si="9"/>
        <v>8</v>
      </c>
      <c r="R6" s="41">
        <f t="shared" si="5"/>
        <v>4.2824518050672538E-3</v>
      </c>
      <c r="S6" s="94">
        <v>4</v>
      </c>
      <c r="T6" s="59"/>
      <c r="U6" s="88">
        <v>0.25</v>
      </c>
      <c r="V6" s="88">
        <v>0.29166666666666702</v>
      </c>
      <c r="W6" s="99">
        <f t="shared" si="6"/>
        <v>0.27083333333333348</v>
      </c>
      <c r="X6" s="100">
        <f t="shared" si="7"/>
        <v>2</v>
      </c>
      <c r="Y6" s="100">
        <v>19</v>
      </c>
      <c r="Z6" s="102">
        <f t="shared" si="8"/>
        <v>15.210526315789474</v>
      </c>
      <c r="AA6" s="33"/>
    </row>
    <row r="7" spans="2:27" x14ac:dyDescent="0.25">
      <c r="B7" s="6">
        <v>42821</v>
      </c>
      <c r="C7" s="9">
        <v>0.3611111111111111</v>
      </c>
      <c r="D7" s="23">
        <f t="shared" si="2"/>
        <v>8.6666666666666661</v>
      </c>
      <c r="E7" s="112">
        <f t="shared" si="0"/>
        <v>18.797359063690703</v>
      </c>
      <c r="F7" s="15" t="s">
        <v>6</v>
      </c>
      <c r="G7" s="12" t="s">
        <v>7</v>
      </c>
      <c r="I7" s="50" t="s">
        <v>20</v>
      </c>
      <c r="J7" s="72"/>
      <c r="K7" s="32"/>
      <c r="L7" s="89">
        <v>0.16666666666666699</v>
      </c>
      <c r="M7" s="89">
        <v>0.20833333333333401</v>
      </c>
      <c r="N7" s="5">
        <f t="shared" si="3"/>
        <v>0.1875000000000005</v>
      </c>
      <c r="O7" s="91">
        <f t="shared" si="4"/>
        <v>4.5000000000000124</v>
      </c>
      <c r="P7" s="93">
        <f t="shared" si="1"/>
        <v>11</v>
      </c>
      <c r="Q7" s="96">
        <f t="shared" si="9"/>
        <v>19</v>
      </c>
      <c r="R7" s="41">
        <f t="shared" si="5"/>
        <v>8.1269609484794815E-3</v>
      </c>
      <c r="S7" s="94">
        <v>6</v>
      </c>
      <c r="T7" s="59"/>
      <c r="U7" s="88">
        <v>0.29166666666666702</v>
      </c>
      <c r="V7" s="88">
        <v>0.33333333333333398</v>
      </c>
      <c r="W7" s="99">
        <f t="shared" si="6"/>
        <v>0.3125000000000005</v>
      </c>
      <c r="X7" s="100">
        <f t="shared" si="7"/>
        <v>9</v>
      </c>
      <c r="Y7" s="100">
        <v>29</v>
      </c>
      <c r="Z7" s="102">
        <f t="shared" si="8"/>
        <v>13.793103448275861</v>
      </c>
      <c r="AA7" s="33"/>
    </row>
    <row r="8" spans="2:27" x14ac:dyDescent="0.25">
      <c r="B8" s="6">
        <v>42821</v>
      </c>
      <c r="C8" s="9">
        <v>0.36874999999999997</v>
      </c>
      <c r="D8" s="23">
        <f t="shared" si="2"/>
        <v>8.85</v>
      </c>
      <c r="E8" s="112">
        <f t="shared" si="0"/>
        <v>17.241253062753056</v>
      </c>
      <c r="F8" s="15" t="s">
        <v>6</v>
      </c>
      <c r="G8" s="12" t="s">
        <v>9</v>
      </c>
      <c r="I8" s="52">
        <f>I21/muestra</f>
        <v>0.54176078293483343</v>
      </c>
      <c r="J8" s="74"/>
      <c r="K8" s="32"/>
      <c r="L8" s="89">
        <v>0.20833333333333301</v>
      </c>
      <c r="M8" s="89">
        <v>0.25</v>
      </c>
      <c r="N8" s="5">
        <f t="shared" si="3"/>
        <v>0.22916666666666652</v>
      </c>
      <c r="O8" s="91">
        <f t="shared" si="4"/>
        <v>5.4999999999999964</v>
      </c>
      <c r="P8" s="93">
        <f t="shared" si="1"/>
        <v>1</v>
      </c>
      <c r="Q8" s="96">
        <f t="shared" si="9"/>
        <v>20</v>
      </c>
      <c r="R8" s="41">
        <f t="shared" si="5"/>
        <v>1.4363376421000544E-2</v>
      </c>
      <c r="S8" s="94">
        <f t="shared" ref="S8:S24" si="10">R8*muestra</f>
        <v>11.347067372590431</v>
      </c>
      <c r="T8" s="59"/>
      <c r="U8" s="88">
        <v>0.33333333333333298</v>
      </c>
      <c r="V8" s="88">
        <v>0.375</v>
      </c>
      <c r="W8" s="99">
        <f t="shared" si="6"/>
        <v>0.35416666666666652</v>
      </c>
      <c r="X8" s="100">
        <f t="shared" si="7"/>
        <v>55</v>
      </c>
      <c r="Y8" s="100">
        <v>41</v>
      </c>
      <c r="Z8" s="102">
        <f t="shared" si="8"/>
        <v>4.7804878048780486</v>
      </c>
      <c r="AA8" s="33"/>
    </row>
    <row r="9" spans="2:27" x14ac:dyDescent="0.25">
      <c r="B9" s="6">
        <v>42821</v>
      </c>
      <c r="C9" s="9">
        <v>0.37083333333333335</v>
      </c>
      <c r="D9" s="23">
        <f t="shared" si="2"/>
        <v>8.9</v>
      </c>
      <c r="E9" s="112">
        <f t="shared" si="0"/>
        <v>16.828527183709451</v>
      </c>
      <c r="F9" s="15" t="s">
        <v>6</v>
      </c>
      <c r="G9" s="12" t="s">
        <v>8</v>
      </c>
      <c r="I9" s="53">
        <f>I22/muestra</f>
        <v>13.002258790436002</v>
      </c>
      <c r="J9" s="75"/>
      <c r="K9" s="32"/>
      <c r="L9" s="89">
        <v>0.25</v>
      </c>
      <c r="M9" s="89">
        <v>0.29166666666666702</v>
      </c>
      <c r="N9" s="5">
        <f t="shared" si="3"/>
        <v>0.27083333333333348</v>
      </c>
      <c r="O9" s="91">
        <f t="shared" si="4"/>
        <v>6.5000000000000036</v>
      </c>
      <c r="P9" s="93">
        <f t="shared" si="1"/>
        <v>2</v>
      </c>
      <c r="Q9" s="96">
        <f t="shared" si="9"/>
        <v>22</v>
      </c>
      <c r="R9" s="41">
        <f t="shared" si="5"/>
        <v>2.3641639568022812E-2</v>
      </c>
      <c r="S9" s="94">
        <f t="shared" si="10"/>
        <v>18.676895258738021</v>
      </c>
      <c r="T9" s="59"/>
      <c r="U9" s="88">
        <v>0.375</v>
      </c>
      <c r="V9" s="88">
        <v>0.41666666666666702</v>
      </c>
      <c r="W9" s="99">
        <f t="shared" si="6"/>
        <v>0.39583333333333348</v>
      </c>
      <c r="X9" s="100">
        <f t="shared" si="7"/>
        <v>101</v>
      </c>
      <c r="Y9" s="100">
        <v>54</v>
      </c>
      <c r="Z9" s="102">
        <f t="shared" si="8"/>
        <v>40.907407407407405</v>
      </c>
      <c r="AA9" s="33"/>
    </row>
    <row r="10" spans="2:27" x14ac:dyDescent="0.25">
      <c r="B10" s="6">
        <v>42821</v>
      </c>
      <c r="C10" s="9">
        <v>0.37083333333333335</v>
      </c>
      <c r="D10" s="23">
        <f t="shared" si="2"/>
        <v>8.9</v>
      </c>
      <c r="E10" s="112">
        <f t="shared" si="0"/>
        <v>16.828527183709451</v>
      </c>
      <c r="F10" s="15" t="s">
        <v>4</v>
      </c>
      <c r="G10" s="12" t="s">
        <v>8</v>
      </c>
      <c r="K10" s="32"/>
      <c r="L10" s="89">
        <v>0.29166666666666702</v>
      </c>
      <c r="M10" s="89">
        <v>0.33333333333333398</v>
      </c>
      <c r="N10" s="5">
        <f t="shared" si="3"/>
        <v>0.3125000000000005</v>
      </c>
      <c r="O10" s="91">
        <f t="shared" si="4"/>
        <v>7.5000000000000124</v>
      </c>
      <c r="P10" s="93">
        <f t="shared" si="1"/>
        <v>9</v>
      </c>
      <c r="Q10" s="96">
        <f t="shared" si="9"/>
        <v>31</v>
      </c>
      <c r="R10" s="41">
        <f t="shared" si="5"/>
        <v>3.6240261452794603E-2</v>
      </c>
      <c r="S10" s="94">
        <f t="shared" si="10"/>
        <v>28.629806547707737</v>
      </c>
      <c r="T10" s="59"/>
      <c r="U10" s="88">
        <v>0.41666666666666702</v>
      </c>
      <c r="V10" s="88">
        <v>0.45833333333333398</v>
      </c>
      <c r="W10" s="99">
        <f t="shared" si="6"/>
        <v>0.4375000000000005</v>
      </c>
      <c r="X10" s="100">
        <f t="shared" si="7"/>
        <v>97</v>
      </c>
      <c r="Y10" s="100">
        <v>67</v>
      </c>
      <c r="Z10" s="102">
        <f t="shared" si="8"/>
        <v>13.432835820895523</v>
      </c>
      <c r="AA10" s="33"/>
    </row>
    <row r="11" spans="2:27" ht="15.75" thickBot="1" x14ac:dyDescent="0.3">
      <c r="B11" s="6">
        <v>42821</v>
      </c>
      <c r="C11" s="9">
        <v>0.37083333333333335</v>
      </c>
      <c r="D11" s="23">
        <f t="shared" si="2"/>
        <v>8.9</v>
      </c>
      <c r="E11" s="112">
        <f t="shared" si="0"/>
        <v>16.828527183709451</v>
      </c>
      <c r="F11" s="15" t="s">
        <v>4</v>
      </c>
      <c r="G11" s="12" t="s">
        <v>8</v>
      </c>
      <c r="K11" s="32"/>
      <c r="L11" s="89">
        <v>0.33333333333333298</v>
      </c>
      <c r="M11" s="89">
        <v>0.375</v>
      </c>
      <c r="N11" s="5">
        <f t="shared" ref="N11:N26" si="11">L11+(M11-L11)/2</f>
        <v>0.35416666666666652</v>
      </c>
      <c r="O11" s="91">
        <f t="shared" si="4"/>
        <v>8.4999999999999964</v>
      </c>
      <c r="P11" s="93">
        <f t="shared" ref="P11:P26" si="12">COUNTIFS($C$3:$C$792,"&gt;="&amp;L11, $C$3:$C$792,"&lt;"&amp;M11)</f>
        <v>55</v>
      </c>
      <c r="Q11" s="96">
        <f t="shared" si="9"/>
        <v>86</v>
      </c>
      <c r="R11" s="41">
        <f t="shared" si="5"/>
        <v>5.1736581936591947E-2</v>
      </c>
      <c r="S11" s="94">
        <f t="shared" si="10"/>
        <v>40.871899729907639</v>
      </c>
      <c r="T11" s="59"/>
      <c r="U11" s="88">
        <v>0.45833333333333298</v>
      </c>
      <c r="V11" s="88">
        <v>0.5</v>
      </c>
      <c r="W11" s="99">
        <f t="shared" si="6"/>
        <v>0.47916666666666652</v>
      </c>
      <c r="X11" s="100">
        <f t="shared" si="7"/>
        <v>78</v>
      </c>
      <c r="Y11" s="100">
        <v>78</v>
      </c>
      <c r="Z11" s="102">
        <f t="shared" si="8"/>
        <v>0</v>
      </c>
      <c r="AA11" s="33"/>
    </row>
    <row r="12" spans="2:27" x14ac:dyDescent="0.25">
      <c r="B12" s="6">
        <v>42821</v>
      </c>
      <c r="C12" s="9">
        <v>0.37986111111111115</v>
      </c>
      <c r="D12" s="23">
        <f t="shared" si="2"/>
        <v>9.1166666666666671</v>
      </c>
      <c r="E12" s="112">
        <f t="shared" si="0"/>
        <v>15.097826152298293</v>
      </c>
      <c r="F12" s="15" t="s">
        <v>6</v>
      </c>
      <c r="G12" s="12" t="s">
        <v>9</v>
      </c>
      <c r="I12" s="50" t="s">
        <v>25</v>
      </c>
      <c r="J12" s="72"/>
      <c r="K12" s="32"/>
      <c r="L12" s="89">
        <v>0.375</v>
      </c>
      <c r="M12" s="89">
        <v>0.41666666666666702</v>
      </c>
      <c r="N12" s="5">
        <f t="shared" si="11"/>
        <v>0.39583333333333348</v>
      </c>
      <c r="O12" s="91">
        <f t="shared" si="4"/>
        <v>9.5000000000000036</v>
      </c>
      <c r="P12" s="93">
        <f t="shared" si="12"/>
        <v>101</v>
      </c>
      <c r="Q12" s="96">
        <f t="shared" si="9"/>
        <v>187</v>
      </c>
      <c r="R12" s="41">
        <f t="shared" si="5"/>
        <v>6.8785488225723695E-2</v>
      </c>
      <c r="S12" s="94">
        <f t="shared" si="10"/>
        <v>54.340535698321716</v>
      </c>
      <c r="T12" s="59"/>
      <c r="U12" s="88">
        <v>0.5</v>
      </c>
      <c r="V12" s="88">
        <v>0.54166666666666696</v>
      </c>
      <c r="W12" s="99">
        <f t="shared" si="6"/>
        <v>0.52083333333333348</v>
      </c>
      <c r="X12" s="100">
        <f t="shared" si="7"/>
        <v>64</v>
      </c>
      <c r="Y12" s="100">
        <v>83</v>
      </c>
      <c r="Z12" s="102">
        <f t="shared" si="8"/>
        <v>4.3493975903614457</v>
      </c>
      <c r="AA12" s="33"/>
    </row>
    <row r="13" spans="2:27" x14ac:dyDescent="0.25">
      <c r="B13" s="6">
        <v>42821</v>
      </c>
      <c r="C13" s="9">
        <v>0.38263888888888892</v>
      </c>
      <c r="D13" s="23">
        <f t="shared" si="2"/>
        <v>9.1833333333333336</v>
      </c>
      <c r="E13" s="112">
        <f t="shared" si="0"/>
        <v>14.584191646906827</v>
      </c>
      <c r="F13" s="15" t="s">
        <v>6</v>
      </c>
      <c r="G13" s="12" t="s">
        <v>7</v>
      </c>
      <c r="I13" s="52"/>
      <c r="J13" s="74"/>
      <c r="K13" s="32"/>
      <c r="L13" s="89">
        <v>0.41666666666666702</v>
      </c>
      <c r="M13" s="89">
        <v>0.45833333333333398</v>
      </c>
      <c r="N13" s="5">
        <f t="shared" si="11"/>
        <v>0.4375000000000005</v>
      </c>
      <c r="O13" s="91">
        <f t="shared" si="4"/>
        <v>10.500000000000012</v>
      </c>
      <c r="P13" s="93">
        <f t="shared" si="12"/>
        <v>97</v>
      </c>
      <c r="Q13" s="96">
        <f t="shared" si="9"/>
        <v>284</v>
      </c>
      <c r="R13" s="41">
        <f t="shared" si="5"/>
        <v>8.5170382147434054E-2</v>
      </c>
      <c r="S13" s="94">
        <f t="shared" si="10"/>
        <v>67.284601896472907</v>
      </c>
      <c r="T13" s="59"/>
      <c r="U13" s="88">
        <v>0.54166666666666696</v>
      </c>
      <c r="V13" s="88">
        <v>0.58333333333333404</v>
      </c>
      <c r="W13" s="99">
        <f t="shared" si="6"/>
        <v>0.56250000000000044</v>
      </c>
      <c r="X13" s="100">
        <f t="shared" si="7"/>
        <v>46</v>
      </c>
      <c r="Y13" s="100">
        <v>83</v>
      </c>
      <c r="Z13" s="102">
        <f t="shared" si="8"/>
        <v>16.493975903614459</v>
      </c>
      <c r="AA13" s="33"/>
    </row>
    <row r="14" spans="2:27" x14ac:dyDescent="0.25">
      <c r="B14" s="6">
        <v>42821</v>
      </c>
      <c r="C14" s="9">
        <v>0.39652777777777781</v>
      </c>
      <c r="D14" s="23">
        <f t="shared" si="2"/>
        <v>9.5166666666666675</v>
      </c>
      <c r="E14" s="112">
        <f t="shared" si="0"/>
        <v>12.149352453282821</v>
      </c>
      <c r="F14" s="15" t="s">
        <v>4</v>
      </c>
      <c r="G14" s="12" t="s">
        <v>9</v>
      </c>
      <c r="I14" s="53">
        <f>I27/(muestra-1)</f>
        <v>14.05150911513919</v>
      </c>
      <c r="J14" s="75"/>
      <c r="K14" s="32"/>
      <c r="L14" s="89">
        <v>0.45833333333333298</v>
      </c>
      <c r="M14" s="89">
        <v>0.5</v>
      </c>
      <c r="N14" s="5">
        <f t="shared" si="11"/>
        <v>0.47916666666666652</v>
      </c>
      <c r="O14" s="91">
        <f t="shared" si="4"/>
        <v>11.499999999999996</v>
      </c>
      <c r="P14" s="93">
        <f t="shared" si="12"/>
        <v>78</v>
      </c>
      <c r="Q14" s="96">
        <f t="shared" si="9"/>
        <v>362</v>
      </c>
      <c r="R14" s="41">
        <f t="shared" si="5"/>
        <v>9.8213920616711206E-2</v>
      </c>
      <c r="S14" s="94">
        <f t="shared" si="10"/>
        <v>77.588997287201849</v>
      </c>
      <c r="T14" s="59"/>
      <c r="U14" s="88">
        <v>0.58333333333333304</v>
      </c>
      <c r="V14" s="88">
        <v>0.625</v>
      </c>
      <c r="W14" s="99">
        <f t="shared" si="6"/>
        <v>0.60416666666666652</v>
      </c>
      <c r="X14" s="100">
        <f t="shared" si="7"/>
        <v>56</v>
      </c>
      <c r="Y14" s="100">
        <v>78</v>
      </c>
      <c r="Z14" s="102">
        <f t="shared" si="8"/>
        <v>6.2051282051282053</v>
      </c>
      <c r="AA14" s="33"/>
    </row>
    <row r="15" spans="2:27" ht="15.75" thickBot="1" x14ac:dyDescent="0.3">
      <c r="B15" s="6">
        <v>42821</v>
      </c>
      <c r="C15" s="9">
        <v>0.40833333333333338</v>
      </c>
      <c r="D15" s="23">
        <f t="shared" si="2"/>
        <v>9.8000000000000007</v>
      </c>
      <c r="E15" s="112">
        <f t="shared" si="0"/>
        <v>10.254461360924644</v>
      </c>
      <c r="F15" s="15" t="s">
        <v>6</v>
      </c>
      <c r="G15" s="12" t="s">
        <v>9</v>
      </c>
      <c r="K15" s="32"/>
      <c r="L15" s="89">
        <v>0.5</v>
      </c>
      <c r="M15" s="89">
        <v>0.54166666666666696</v>
      </c>
      <c r="N15" s="5">
        <f t="shared" si="11"/>
        <v>0.52083333333333348</v>
      </c>
      <c r="O15" s="91">
        <f t="shared" si="4"/>
        <v>12.500000000000004</v>
      </c>
      <c r="P15" s="93">
        <f t="shared" si="12"/>
        <v>64</v>
      </c>
      <c r="Q15" s="96">
        <f t="shared" si="9"/>
        <v>426</v>
      </c>
      <c r="R15" s="41">
        <f t="shared" si="5"/>
        <v>0.10547515705546567</v>
      </c>
      <c r="S15" s="94">
        <f t="shared" si="10"/>
        <v>83.325374073817883</v>
      </c>
      <c r="T15" s="59"/>
      <c r="U15" s="88">
        <v>0.625</v>
      </c>
      <c r="V15" s="88">
        <v>0.66666666666666696</v>
      </c>
      <c r="W15" s="99">
        <f t="shared" si="6"/>
        <v>0.64583333333333348</v>
      </c>
      <c r="X15" s="100">
        <f t="shared" si="7"/>
        <v>74</v>
      </c>
      <c r="Y15" s="100">
        <v>67</v>
      </c>
      <c r="Z15" s="102">
        <f t="shared" si="8"/>
        <v>0.73134328358208955</v>
      </c>
      <c r="AA15" s="33"/>
    </row>
    <row r="16" spans="2:27" x14ac:dyDescent="0.25">
      <c r="B16" s="6">
        <v>42821</v>
      </c>
      <c r="C16" s="9">
        <v>0.41388888888888892</v>
      </c>
      <c r="D16" s="23">
        <f t="shared" si="2"/>
        <v>9.9333333333333336</v>
      </c>
      <c r="E16" s="112">
        <f t="shared" si="0"/>
        <v>9.4183034612528242</v>
      </c>
      <c r="F16" s="15" t="s">
        <v>6</v>
      </c>
      <c r="G16" s="12" t="s">
        <v>9</v>
      </c>
      <c r="I16" s="50" t="s">
        <v>26</v>
      </c>
      <c r="J16" s="72"/>
      <c r="K16" s="32"/>
      <c r="L16" s="89">
        <v>0.54166666666666696</v>
      </c>
      <c r="M16" s="89">
        <v>0.58333333333333404</v>
      </c>
      <c r="N16" s="5">
        <f t="shared" si="11"/>
        <v>0.56250000000000044</v>
      </c>
      <c r="O16" s="91">
        <f t="shared" si="4"/>
        <v>13.500000000000011</v>
      </c>
      <c r="P16" s="93">
        <f t="shared" si="12"/>
        <v>46</v>
      </c>
      <c r="Q16" s="96">
        <f t="shared" si="9"/>
        <v>472</v>
      </c>
      <c r="R16" s="41">
        <f t="shared" si="5"/>
        <v>0.10549211362747497</v>
      </c>
      <c r="S16" s="94">
        <f t="shared" si="10"/>
        <v>83.338769765705223</v>
      </c>
      <c r="T16" s="59"/>
      <c r="U16" s="88">
        <v>0.66666666666666696</v>
      </c>
      <c r="V16" s="88">
        <v>0.70833333333333404</v>
      </c>
      <c r="W16" s="99">
        <f t="shared" si="6"/>
        <v>0.68750000000000044</v>
      </c>
      <c r="X16" s="100">
        <f t="shared" si="7"/>
        <v>72</v>
      </c>
      <c r="Y16" s="100">
        <v>54</v>
      </c>
      <c r="Z16" s="102">
        <f t="shared" si="8"/>
        <v>6</v>
      </c>
      <c r="AA16" s="33"/>
    </row>
    <row r="17" spans="2:27" x14ac:dyDescent="0.25">
      <c r="B17" s="6">
        <v>42821</v>
      </c>
      <c r="C17" s="9">
        <v>0.4152777777777778</v>
      </c>
      <c r="D17" s="23">
        <f t="shared" si="2"/>
        <v>9.9666666666666668</v>
      </c>
      <c r="E17" s="112">
        <f t="shared" si="0"/>
        <v>9.2148195418904244</v>
      </c>
      <c r="F17" s="15" t="s">
        <v>6</v>
      </c>
      <c r="G17" s="12" t="s">
        <v>7</v>
      </c>
      <c r="I17" s="52"/>
      <c r="J17" s="74"/>
      <c r="K17" s="32"/>
      <c r="L17" s="89">
        <v>0.58333333333333304</v>
      </c>
      <c r="M17" s="89">
        <v>0.625</v>
      </c>
      <c r="N17" s="5">
        <f t="shared" si="11"/>
        <v>0.60416666666666652</v>
      </c>
      <c r="O17" s="91">
        <f t="shared" si="4"/>
        <v>14.499999999999996</v>
      </c>
      <c r="P17" s="93">
        <f t="shared" si="12"/>
        <v>56</v>
      </c>
      <c r="Q17" s="96">
        <f t="shared" si="9"/>
        <v>528</v>
      </c>
      <c r="R17" s="41">
        <f t="shared" si="5"/>
        <v>9.8261295919369412E-2</v>
      </c>
      <c r="S17" s="94">
        <f t="shared" si="10"/>
        <v>77.626423776301834</v>
      </c>
      <c r="T17" s="59"/>
      <c r="U17" s="88">
        <v>0.70833333333333304</v>
      </c>
      <c r="V17" s="88">
        <v>0.75</v>
      </c>
      <c r="W17" s="99">
        <f t="shared" si="6"/>
        <v>0.72916666666666652</v>
      </c>
      <c r="X17" s="100">
        <f t="shared" si="7"/>
        <v>29</v>
      </c>
      <c r="Y17" s="100">
        <v>41</v>
      </c>
      <c r="Z17" s="102">
        <f t="shared" si="8"/>
        <v>3.5121951219512195</v>
      </c>
      <c r="AA17" s="33"/>
    </row>
    <row r="18" spans="2:27" x14ac:dyDescent="0.25">
      <c r="B18" s="6">
        <v>42821</v>
      </c>
      <c r="C18" s="9">
        <v>0.42708333333333331</v>
      </c>
      <c r="D18" s="23">
        <f t="shared" si="2"/>
        <v>10.25</v>
      </c>
      <c r="E18" s="112">
        <f t="shared" si="0"/>
        <v>7.5749284495322469</v>
      </c>
      <c r="F18" s="15" t="s">
        <v>6</v>
      </c>
      <c r="G18" s="12" t="s">
        <v>9</v>
      </c>
      <c r="I18" s="53">
        <f>SQRT(lamdanum)</f>
        <v>3.7485342622335986</v>
      </c>
      <c r="J18" s="75"/>
      <c r="K18" s="32"/>
      <c r="L18" s="89">
        <v>0.625</v>
      </c>
      <c r="M18" s="89">
        <v>0.66666666666666696</v>
      </c>
      <c r="N18" s="5">
        <f t="shared" si="11"/>
        <v>0.64583333333333348</v>
      </c>
      <c r="O18" s="91">
        <f t="shared" si="4"/>
        <v>15.500000000000004</v>
      </c>
      <c r="P18" s="93">
        <f t="shared" si="12"/>
        <v>74</v>
      </c>
      <c r="Q18" s="96">
        <f t="shared" si="9"/>
        <v>602</v>
      </c>
      <c r="R18" s="41">
        <f t="shared" si="5"/>
        <v>8.5238865673884431E-2</v>
      </c>
      <c r="S18" s="94">
        <f t="shared" si="10"/>
        <v>67.338703882368705</v>
      </c>
      <c r="T18" s="59"/>
      <c r="U18" s="88">
        <v>0.75</v>
      </c>
      <c r="V18" s="88">
        <v>0.79166666666666696</v>
      </c>
      <c r="W18" s="99">
        <f t="shared" si="6"/>
        <v>0.77083333333333348</v>
      </c>
      <c r="X18" s="100">
        <f t="shared" si="7"/>
        <v>33</v>
      </c>
      <c r="Y18" s="100">
        <v>29</v>
      </c>
      <c r="Z18" s="102">
        <f t="shared" si="8"/>
        <v>0.55172413793103448</v>
      </c>
      <c r="AA18" s="33"/>
    </row>
    <row r="19" spans="2:27" ht="15.75" thickBot="1" x14ac:dyDescent="0.3">
      <c r="B19" s="6">
        <v>42821</v>
      </c>
      <c r="C19" s="9">
        <v>0.42708333333333331</v>
      </c>
      <c r="D19" s="23">
        <f t="shared" si="2"/>
        <v>10.25</v>
      </c>
      <c r="E19" s="112">
        <f t="shared" si="0"/>
        <v>7.5749284495322469</v>
      </c>
      <c r="F19" s="15" t="s">
        <v>4</v>
      </c>
      <c r="G19" s="12" t="s">
        <v>7</v>
      </c>
      <c r="K19" s="32"/>
      <c r="L19" s="89">
        <v>0.66666666666666696</v>
      </c>
      <c r="M19" s="89">
        <v>0.70833333333333404</v>
      </c>
      <c r="N19" s="5">
        <f t="shared" si="11"/>
        <v>0.68750000000000044</v>
      </c>
      <c r="O19" s="91">
        <f t="shared" si="4"/>
        <v>16.500000000000011</v>
      </c>
      <c r="P19" s="93">
        <f t="shared" si="12"/>
        <v>72</v>
      </c>
      <c r="Q19" s="96">
        <f t="shared" si="9"/>
        <v>674</v>
      </c>
      <c r="R19" s="41">
        <f t="shared" si="5"/>
        <v>6.8862933015266178E-2</v>
      </c>
      <c r="S19" s="94">
        <f t="shared" si="10"/>
        <v>54.40171708206028</v>
      </c>
      <c r="T19" s="60"/>
      <c r="U19" s="88">
        <v>0.79166666666666696</v>
      </c>
      <c r="V19" s="88">
        <v>0.83333333333333404</v>
      </c>
      <c r="W19" s="99">
        <f t="shared" si="6"/>
        <v>0.81250000000000044</v>
      </c>
      <c r="X19" s="100">
        <f t="shared" si="7"/>
        <v>27</v>
      </c>
      <c r="Y19" s="100">
        <v>19</v>
      </c>
      <c r="Z19" s="102">
        <f t="shared" si="8"/>
        <v>3.3684210526315788</v>
      </c>
      <c r="AA19" s="33"/>
    </row>
    <row r="20" spans="2:27" x14ac:dyDescent="0.25">
      <c r="B20" s="6">
        <v>42821</v>
      </c>
      <c r="C20" s="9">
        <v>0.43541666666666662</v>
      </c>
      <c r="D20" s="23">
        <f t="shared" si="2"/>
        <v>10.45</v>
      </c>
      <c r="E20" s="112">
        <f t="shared" si="0"/>
        <v>6.5140249333578488</v>
      </c>
      <c r="F20" s="15" t="s">
        <v>6</v>
      </c>
      <c r="G20" s="12" t="s">
        <v>8</v>
      </c>
      <c r="I20" s="116" t="s">
        <v>21</v>
      </c>
      <c r="J20" s="72"/>
      <c r="K20" s="32"/>
      <c r="L20" s="89">
        <v>0.70833333333333304</v>
      </c>
      <c r="M20" s="89">
        <v>0.75</v>
      </c>
      <c r="N20" s="5">
        <f t="shared" si="11"/>
        <v>0.72916666666666652</v>
      </c>
      <c r="O20" s="91">
        <f t="shared" si="4"/>
        <v>17.499999999999996</v>
      </c>
      <c r="P20" s="93">
        <f t="shared" si="12"/>
        <v>29</v>
      </c>
      <c r="Q20" s="96">
        <f t="shared" si="9"/>
        <v>703</v>
      </c>
      <c r="R20" s="41">
        <f t="shared" si="5"/>
        <v>5.1811486350502318E-2</v>
      </c>
      <c r="S20" s="94">
        <f t="shared" si="10"/>
        <v>40.931074216896832</v>
      </c>
      <c r="T20" s="60"/>
      <c r="U20" s="88">
        <v>0.83333333333333304</v>
      </c>
      <c r="V20" s="88">
        <v>0.875</v>
      </c>
      <c r="W20" s="99">
        <f t="shared" si="6"/>
        <v>0.85416666666666652</v>
      </c>
      <c r="X20" s="100">
        <f t="shared" si="7"/>
        <v>19</v>
      </c>
      <c r="Y20" s="100">
        <v>11</v>
      </c>
      <c r="Z20" s="102">
        <f t="shared" si="8"/>
        <v>5.8181818181818183</v>
      </c>
      <c r="AA20" s="33"/>
    </row>
    <row r="21" spans="2:27" x14ac:dyDescent="0.25">
      <c r="B21" s="6">
        <v>42821</v>
      </c>
      <c r="C21" s="9">
        <v>0.43611111111111112</v>
      </c>
      <c r="D21" s="23">
        <f t="shared" si="2"/>
        <v>10.466666666666667</v>
      </c>
      <c r="E21" s="112">
        <f t="shared" si="0"/>
        <v>6.4292274181210889</v>
      </c>
      <c r="F21" s="15" t="s">
        <v>6</v>
      </c>
      <c r="G21" s="12" t="s">
        <v>8</v>
      </c>
      <c r="I21" s="117">
        <f>SUM($C$3:$C$792)</f>
        <v>427.99101851851839</v>
      </c>
      <c r="J21" s="74"/>
      <c r="K21" s="32"/>
      <c r="L21" s="89">
        <v>0.75</v>
      </c>
      <c r="M21" s="89">
        <v>0.79166666666666696</v>
      </c>
      <c r="N21" s="5">
        <f t="shared" si="11"/>
        <v>0.77083333333333348</v>
      </c>
      <c r="O21" s="91">
        <f t="shared" si="4"/>
        <v>18.500000000000004</v>
      </c>
      <c r="P21" s="93">
        <f t="shared" si="12"/>
        <v>33</v>
      </c>
      <c r="Q21" s="96">
        <f t="shared" si="9"/>
        <v>736</v>
      </c>
      <c r="R21" s="41">
        <f t="shared" si="5"/>
        <v>3.6304400278905434E-2</v>
      </c>
      <c r="S21" s="94">
        <f t="shared" si="10"/>
        <v>28.680476220335294</v>
      </c>
      <c r="T21" s="60"/>
      <c r="U21" s="88">
        <v>0.875</v>
      </c>
      <c r="V21" s="88">
        <v>0.91666666666666696</v>
      </c>
      <c r="W21" s="99">
        <f t="shared" si="6"/>
        <v>0.89583333333333348</v>
      </c>
      <c r="X21" s="100">
        <f t="shared" si="7"/>
        <v>4</v>
      </c>
      <c r="Y21" s="100">
        <v>6</v>
      </c>
      <c r="Z21" s="102">
        <f t="shared" si="8"/>
        <v>0.66666666666666663</v>
      </c>
      <c r="AA21" s="33"/>
    </row>
    <row r="22" spans="2:27" x14ac:dyDescent="0.25">
      <c r="B22" s="6">
        <v>42821</v>
      </c>
      <c r="C22" s="9">
        <v>0.44444444444444442</v>
      </c>
      <c r="D22" s="23">
        <f t="shared" si="2"/>
        <v>10.666666666666666</v>
      </c>
      <c r="E22" s="112">
        <f t="shared" si="0"/>
        <v>5.4549905686133586</v>
      </c>
      <c r="F22" s="15" t="s">
        <v>6</v>
      </c>
      <c r="G22" s="12" t="s">
        <v>10</v>
      </c>
      <c r="I22" s="118">
        <f>SUM($C$3:$C$792)*24</f>
        <v>10271.784444444442</v>
      </c>
      <c r="J22" s="75"/>
      <c r="K22" s="32"/>
      <c r="L22" s="89">
        <v>0.79166666666666696</v>
      </c>
      <c r="M22" s="89">
        <v>0.83333333333333404</v>
      </c>
      <c r="N22" s="5">
        <f t="shared" si="11"/>
        <v>0.81250000000000044</v>
      </c>
      <c r="O22" s="91">
        <f t="shared" si="4"/>
        <v>19.500000000000011</v>
      </c>
      <c r="P22" s="93">
        <f t="shared" si="12"/>
        <v>27</v>
      </c>
      <c r="Q22" s="96">
        <f t="shared" si="9"/>
        <v>763</v>
      </c>
      <c r="R22" s="41">
        <f t="shared" si="5"/>
        <v>2.3691096569219177E-2</v>
      </c>
      <c r="S22" s="94">
        <f t="shared" si="10"/>
        <v>18.715966289683148</v>
      </c>
      <c r="T22" s="60"/>
      <c r="U22" s="98">
        <v>0.91666666666666663</v>
      </c>
      <c r="V22" s="98">
        <v>1</v>
      </c>
      <c r="W22" s="99">
        <f t="shared" si="6"/>
        <v>0.95833333333333326</v>
      </c>
      <c r="X22" s="100">
        <f t="shared" si="7"/>
        <v>4</v>
      </c>
      <c r="Y22" s="100">
        <v>5</v>
      </c>
      <c r="Z22" s="102">
        <f t="shared" si="8"/>
        <v>0.2</v>
      </c>
      <c r="AA22" s="33"/>
    </row>
    <row r="23" spans="2:27" ht="15.75" thickBot="1" x14ac:dyDescent="0.3">
      <c r="B23" s="6">
        <v>42821</v>
      </c>
      <c r="C23" s="9">
        <v>0.45347222222222222</v>
      </c>
      <c r="D23" s="23">
        <f t="shared" si="2"/>
        <v>10.883333333333333</v>
      </c>
      <c r="E23" s="112">
        <f t="shared" si="0"/>
        <v>4.4898450927577569</v>
      </c>
      <c r="F23" s="15" t="s">
        <v>6</v>
      </c>
      <c r="G23" s="12" t="s">
        <v>10</v>
      </c>
      <c r="K23" s="32"/>
      <c r="L23" s="89">
        <v>0.83333333333333304</v>
      </c>
      <c r="M23" s="89">
        <v>0.875</v>
      </c>
      <c r="N23" s="5">
        <f t="shared" si="11"/>
        <v>0.85416666666666652</v>
      </c>
      <c r="O23" s="91">
        <f t="shared" si="4"/>
        <v>20.499999999999996</v>
      </c>
      <c r="P23" s="93">
        <f t="shared" si="12"/>
        <v>19</v>
      </c>
      <c r="Q23" s="96">
        <f t="shared" si="9"/>
        <v>782</v>
      </c>
      <c r="R23" s="41">
        <f t="shared" si="5"/>
        <v>1.4398052060234352E-2</v>
      </c>
      <c r="S23" s="94">
        <f t="shared" si="10"/>
        <v>11.374461127585137</v>
      </c>
      <c r="T23" s="60"/>
      <c r="U23" s="60"/>
      <c r="V23" s="60"/>
      <c r="W23" s="60"/>
      <c r="X23" s="47">
        <f>SUM(X3:X22)</f>
        <v>790</v>
      </c>
      <c r="Y23" s="47">
        <f>SUM(Y3:Y22)</f>
        <v>790</v>
      </c>
      <c r="Z23" s="49">
        <f>SUM(Z3:Z22)</f>
        <v>146.7123036682039</v>
      </c>
      <c r="AA23" s="33"/>
    </row>
    <row r="24" spans="2:27" ht="15.75" thickBot="1" x14ac:dyDescent="0.3">
      <c r="B24" s="6">
        <v>42821</v>
      </c>
      <c r="C24" s="9">
        <v>0.45347222222222222</v>
      </c>
      <c r="D24" s="23">
        <f t="shared" si="2"/>
        <v>10.883333333333333</v>
      </c>
      <c r="E24" s="112">
        <f t="shared" si="0"/>
        <v>4.4898450927577569</v>
      </c>
      <c r="F24" s="15" t="s">
        <v>6</v>
      </c>
      <c r="G24" s="12" t="s">
        <v>10</v>
      </c>
      <c r="K24" s="32"/>
      <c r="L24" s="89">
        <v>0.875</v>
      </c>
      <c r="M24" s="89">
        <v>0.91666666666666696</v>
      </c>
      <c r="N24" s="5">
        <f t="shared" si="11"/>
        <v>0.89583333333333348</v>
      </c>
      <c r="O24" s="91">
        <f t="shared" si="4"/>
        <v>21.500000000000004</v>
      </c>
      <c r="P24" s="93">
        <f t="shared" si="12"/>
        <v>4</v>
      </c>
      <c r="Q24" s="96">
        <f t="shared" si="9"/>
        <v>786</v>
      </c>
      <c r="R24" s="41">
        <f t="shared" si="5"/>
        <v>8.1492003764308176E-3</v>
      </c>
      <c r="S24" s="94">
        <f t="shared" si="10"/>
        <v>6.437868297380346</v>
      </c>
      <c r="T24" s="60"/>
      <c r="U24" s="28" t="s">
        <v>31</v>
      </c>
      <c r="V24" s="29" t="s">
        <v>32</v>
      </c>
      <c r="W24" s="60"/>
      <c r="X24" s="61"/>
      <c r="Y24" s="61"/>
      <c r="Z24" s="61"/>
      <c r="AA24" s="33"/>
    </row>
    <row r="25" spans="2:27" x14ac:dyDescent="0.25">
      <c r="B25" s="6">
        <v>42821</v>
      </c>
      <c r="C25" s="9">
        <v>0.46180555555555558</v>
      </c>
      <c r="D25" s="23">
        <f t="shared" si="2"/>
        <v>11.083333333333334</v>
      </c>
      <c r="E25" s="112">
        <f t="shared" si="0"/>
        <v>3.6822749099166847</v>
      </c>
      <c r="F25" s="15" t="s">
        <v>6</v>
      </c>
      <c r="G25" s="12" t="s">
        <v>7</v>
      </c>
      <c r="I25" s="113" t="s">
        <v>28</v>
      </c>
      <c r="J25" s="76"/>
      <c r="K25" s="32"/>
      <c r="L25" s="89">
        <v>0.91666666666666696</v>
      </c>
      <c r="M25" s="89">
        <v>0.95833333333333404</v>
      </c>
      <c r="N25" s="5">
        <f t="shared" si="11"/>
        <v>0.93750000000000044</v>
      </c>
      <c r="O25" s="91">
        <f t="shared" si="4"/>
        <v>22.500000000000011</v>
      </c>
      <c r="P25" s="93">
        <f t="shared" si="12"/>
        <v>2</v>
      </c>
      <c r="Q25" s="96">
        <f t="shared" si="9"/>
        <v>788</v>
      </c>
      <c r="R25" s="41">
        <f t="shared" si="5"/>
        <v>4.2955515382390496E-3</v>
      </c>
      <c r="S25" s="94">
        <v>3</v>
      </c>
      <c r="T25" s="60"/>
      <c r="U25" s="30">
        <v>0.05</v>
      </c>
      <c r="V25" s="31">
        <f>24-1-2</f>
        <v>21</v>
      </c>
      <c r="W25" s="60"/>
      <c r="X25" s="61"/>
      <c r="Y25" s="61"/>
      <c r="Z25" s="61"/>
      <c r="AA25" s="33"/>
    </row>
    <row r="26" spans="2:27" x14ac:dyDescent="0.25">
      <c r="B26" s="6">
        <v>42821</v>
      </c>
      <c r="C26" s="9">
        <v>0.46319444444444446</v>
      </c>
      <c r="D26" s="23">
        <f t="shared" si="2"/>
        <v>11.116666666666667</v>
      </c>
      <c r="E26" s="112">
        <f t="shared" si="0"/>
        <v>3.555457657220952</v>
      </c>
      <c r="F26" s="15" t="s">
        <v>6</v>
      </c>
      <c r="G26" s="12" t="s">
        <v>7</v>
      </c>
      <c r="I26" s="114"/>
      <c r="J26" s="74"/>
      <c r="K26" s="32"/>
      <c r="L26" s="89">
        <v>0.95833333333333304</v>
      </c>
      <c r="M26" s="89">
        <v>1</v>
      </c>
      <c r="N26" s="5">
        <f t="shared" si="11"/>
        <v>0.97916666666666652</v>
      </c>
      <c r="O26" s="91">
        <f t="shared" si="4"/>
        <v>23.499999999999996</v>
      </c>
      <c r="P26" s="93">
        <f t="shared" si="12"/>
        <v>2</v>
      </c>
      <c r="Q26" s="96">
        <f t="shared" si="9"/>
        <v>790</v>
      </c>
      <c r="R26" s="41">
        <f>(1-SUM(R4:R25))/2</f>
        <v>2.1983416526498156E-3</v>
      </c>
      <c r="S26" s="94">
        <f>R26*muestra</f>
        <v>1.7366899055933542</v>
      </c>
      <c r="T26" s="60"/>
      <c r="U26" s="32"/>
      <c r="V26" s="33"/>
      <c r="W26" s="60"/>
      <c r="X26" s="61"/>
      <c r="Y26" s="61"/>
      <c r="Z26" s="61"/>
      <c r="AA26" s="33"/>
    </row>
    <row r="27" spans="2:27" x14ac:dyDescent="0.25">
      <c r="B27" s="6">
        <v>42821</v>
      </c>
      <c r="C27" s="9">
        <v>0.46388888888888885</v>
      </c>
      <c r="D27" s="23">
        <f t="shared" si="2"/>
        <v>11.133333333333333</v>
      </c>
      <c r="E27" s="112">
        <f t="shared" si="0"/>
        <v>3.4928823642064217</v>
      </c>
      <c r="F27" s="15" t="s">
        <v>6</v>
      </c>
      <c r="G27" s="12" t="s">
        <v>9</v>
      </c>
      <c r="I27" s="115">
        <f>SUM(E3:E792)</f>
        <v>11086.640691844821</v>
      </c>
      <c r="J27" s="75"/>
      <c r="K27" s="32"/>
      <c r="L27" s="62"/>
      <c r="M27" s="60"/>
      <c r="N27" s="61"/>
      <c r="O27" s="61"/>
      <c r="P27" s="40">
        <f>SUM(P3:P26)</f>
        <v>790</v>
      </c>
      <c r="Q27" s="61"/>
      <c r="R27" s="43">
        <f>SUM(R3:R26)</f>
        <v>1.0000000000000002</v>
      </c>
      <c r="S27" s="44">
        <f>SUM(S3:S26)</f>
        <v>789.80307820948929</v>
      </c>
      <c r="T27" s="60"/>
      <c r="U27" s="34" t="s">
        <v>33</v>
      </c>
      <c r="V27" s="35">
        <v>41.4009</v>
      </c>
      <c r="W27" s="60"/>
      <c r="X27" s="61"/>
      <c r="Y27" s="61"/>
      <c r="Z27" s="61"/>
      <c r="AA27" s="33"/>
    </row>
    <row r="28" spans="2:27" x14ac:dyDescent="0.25">
      <c r="B28" s="6">
        <v>42821</v>
      </c>
      <c r="C28" s="9">
        <v>0.4680555555555555</v>
      </c>
      <c r="D28" s="23">
        <f t="shared" si="2"/>
        <v>11.233333333333333</v>
      </c>
      <c r="E28" s="112">
        <f t="shared" si="0"/>
        <v>3.1290972727858892</v>
      </c>
      <c r="F28" s="15" t="s">
        <v>6</v>
      </c>
      <c r="G28" s="12" t="s">
        <v>10</v>
      </c>
      <c r="K28" s="32"/>
      <c r="L28" s="60"/>
      <c r="M28" s="60"/>
      <c r="N28" s="61"/>
      <c r="O28" s="61"/>
      <c r="P28" s="61"/>
      <c r="Q28" s="61"/>
      <c r="R28" s="60"/>
      <c r="S28" s="60"/>
      <c r="T28" s="60"/>
      <c r="U28" s="32"/>
      <c r="V28" s="33"/>
      <c r="W28" s="60"/>
      <c r="X28" s="61"/>
      <c r="Y28" s="61"/>
      <c r="Z28" s="61"/>
      <c r="AA28" s="33"/>
    </row>
    <row r="29" spans="2:27" ht="15.75" thickBot="1" x14ac:dyDescent="0.3">
      <c r="B29" s="6">
        <v>42821</v>
      </c>
      <c r="C29" s="9">
        <v>0.46875</v>
      </c>
      <c r="D29" s="23">
        <f t="shared" si="2"/>
        <v>11.25</v>
      </c>
      <c r="E29" s="112">
        <f t="shared" si="0"/>
        <v>3.0704108686602418</v>
      </c>
      <c r="F29" s="15" t="s">
        <v>6</v>
      </c>
      <c r="G29" s="12" t="s">
        <v>10</v>
      </c>
      <c r="K29" s="32"/>
      <c r="L29" s="60"/>
      <c r="M29" s="60"/>
      <c r="N29" s="61"/>
      <c r="O29" s="61"/>
      <c r="P29" s="61"/>
      <c r="Q29" s="61"/>
      <c r="R29" s="60"/>
      <c r="S29" s="60"/>
      <c r="T29" s="60"/>
      <c r="U29" s="36" t="s">
        <v>34</v>
      </c>
      <c r="V29" s="37" t="str">
        <f>IF(Z23&lt;V27,"SI","NO")</f>
        <v>NO</v>
      </c>
      <c r="W29" s="60"/>
      <c r="X29" s="61"/>
      <c r="Y29" s="61"/>
      <c r="Z29" s="61"/>
      <c r="AA29" s="33"/>
    </row>
    <row r="30" spans="2:27" x14ac:dyDescent="0.25">
      <c r="B30" s="6">
        <v>42821</v>
      </c>
      <c r="C30" s="9">
        <v>0.4694444444444445</v>
      </c>
      <c r="D30" s="23">
        <f t="shared" si="2"/>
        <v>11.266666666666667</v>
      </c>
      <c r="E30" s="112">
        <f t="shared" si="0"/>
        <v>3.0122800200901501</v>
      </c>
      <c r="F30" s="15" t="s">
        <v>6</v>
      </c>
      <c r="G30" s="12" t="s">
        <v>7</v>
      </c>
      <c r="K30" s="32"/>
      <c r="L30" s="60"/>
      <c r="M30" s="60"/>
      <c r="N30" s="61"/>
      <c r="O30" s="61"/>
      <c r="P30" s="61"/>
      <c r="Q30" s="61"/>
      <c r="R30" s="60"/>
      <c r="S30" s="60"/>
      <c r="T30" s="60"/>
      <c r="U30" s="60"/>
      <c r="V30" s="60"/>
      <c r="W30" s="60"/>
      <c r="X30" s="61"/>
      <c r="Y30" s="61"/>
      <c r="Z30" s="61"/>
      <c r="AA30" s="33"/>
    </row>
    <row r="31" spans="2:27" ht="15.75" thickBot="1" x14ac:dyDescent="0.3">
      <c r="B31" s="6">
        <v>42821</v>
      </c>
      <c r="C31" s="9">
        <v>0.47361111111111115</v>
      </c>
      <c r="D31" s="23">
        <f t="shared" si="2"/>
        <v>11.366666666666667</v>
      </c>
      <c r="E31" s="112">
        <f t="shared" si="0"/>
        <v>2.6751615953362844</v>
      </c>
      <c r="F31" s="15" t="s">
        <v>4</v>
      </c>
      <c r="G31" s="12" t="s">
        <v>5</v>
      </c>
      <c r="K31" s="63"/>
      <c r="L31" s="64"/>
      <c r="M31" s="64"/>
      <c r="N31" s="65"/>
      <c r="O31" s="65"/>
      <c r="P31" s="65"/>
      <c r="Q31" s="65"/>
      <c r="R31" s="64"/>
      <c r="S31" s="64"/>
      <c r="T31" s="64"/>
      <c r="U31" s="64"/>
      <c r="V31" s="64"/>
      <c r="W31" s="64"/>
      <c r="X31" s="65"/>
      <c r="Y31" s="65"/>
      <c r="Z31" s="65"/>
      <c r="AA31" s="66"/>
    </row>
    <row r="32" spans="2:27" x14ac:dyDescent="0.25">
      <c r="B32" s="6">
        <v>42821</v>
      </c>
      <c r="C32" s="9">
        <v>0.48194444444444445</v>
      </c>
      <c r="D32" s="23">
        <f t="shared" si="2"/>
        <v>11.566666666666666</v>
      </c>
      <c r="E32" s="112">
        <f t="shared" si="0"/>
        <v>2.0609247458285522</v>
      </c>
      <c r="F32" s="15" t="s">
        <v>6</v>
      </c>
      <c r="G32" s="12" t="s">
        <v>10</v>
      </c>
    </row>
    <row r="33" spans="2:7" x14ac:dyDescent="0.25">
      <c r="B33" s="6">
        <v>42821</v>
      </c>
      <c r="C33" s="9">
        <v>0.48472222222222222</v>
      </c>
      <c r="D33" s="23">
        <f t="shared" si="2"/>
        <v>11.633333333333333</v>
      </c>
      <c r="E33" s="112">
        <f t="shared" si="0"/>
        <v>1.8739569071037525</v>
      </c>
      <c r="F33" s="15" t="s">
        <v>4</v>
      </c>
      <c r="G33" s="12" t="s">
        <v>10</v>
      </c>
    </row>
    <row r="34" spans="2:7" x14ac:dyDescent="0.25">
      <c r="B34" s="6">
        <v>42821</v>
      </c>
      <c r="C34" s="9">
        <v>0.48472222222222222</v>
      </c>
      <c r="D34" s="23">
        <f t="shared" si="2"/>
        <v>11.633333333333333</v>
      </c>
      <c r="E34" s="112">
        <f t="shared" si="0"/>
        <v>1.8739569071037525</v>
      </c>
      <c r="F34" s="15" t="s">
        <v>6</v>
      </c>
      <c r="G34" s="12" t="s">
        <v>7</v>
      </c>
    </row>
    <row r="35" spans="2:7" x14ac:dyDescent="0.25">
      <c r="B35" s="6">
        <v>42821</v>
      </c>
      <c r="C35" s="9">
        <v>0.48472222222222222</v>
      </c>
      <c r="D35" s="23">
        <f t="shared" si="2"/>
        <v>11.633333333333333</v>
      </c>
      <c r="E35" s="112">
        <f t="shared" si="0"/>
        <v>1.8739569071037525</v>
      </c>
      <c r="F35" s="15" t="s">
        <v>6</v>
      </c>
      <c r="G35" s="12" t="s">
        <v>7</v>
      </c>
    </row>
    <row r="36" spans="2:7" x14ac:dyDescent="0.25">
      <c r="B36" s="6">
        <v>42821</v>
      </c>
      <c r="C36" s="9">
        <v>0.50486111111111109</v>
      </c>
      <c r="D36" s="23">
        <f t="shared" si="2"/>
        <v>12.116666666666667</v>
      </c>
      <c r="E36" s="112">
        <f t="shared" si="0"/>
        <v>0.78427340968228143</v>
      </c>
      <c r="F36" s="15" t="s">
        <v>6</v>
      </c>
      <c r="G36" s="12" t="s">
        <v>10</v>
      </c>
    </row>
    <row r="37" spans="2:7" x14ac:dyDescent="0.25">
      <c r="B37" s="6">
        <v>42821</v>
      </c>
      <c r="C37" s="9">
        <v>0.51666666666666672</v>
      </c>
      <c r="D37" s="23">
        <f t="shared" si="2"/>
        <v>12.400000000000002</v>
      </c>
      <c r="E37" s="112">
        <f t="shared" si="0"/>
        <v>0.36271565065743394</v>
      </c>
      <c r="F37" s="15" t="s">
        <v>6</v>
      </c>
      <c r="G37" s="12" t="s">
        <v>7</v>
      </c>
    </row>
    <row r="38" spans="2:7" x14ac:dyDescent="0.25">
      <c r="B38" s="6">
        <v>42821</v>
      </c>
      <c r="C38" s="9">
        <v>0.51666666666666672</v>
      </c>
      <c r="D38" s="23">
        <f t="shared" si="2"/>
        <v>12.400000000000002</v>
      </c>
      <c r="E38" s="112">
        <f t="shared" si="0"/>
        <v>0.36271565065743394</v>
      </c>
      <c r="F38" s="15" t="s">
        <v>6</v>
      </c>
      <c r="G38" s="12" t="s">
        <v>7</v>
      </c>
    </row>
    <row r="39" spans="2:7" x14ac:dyDescent="0.25">
      <c r="B39" s="6">
        <v>42821</v>
      </c>
      <c r="C39" s="9">
        <v>0.52013888888888882</v>
      </c>
      <c r="D39" s="23">
        <f t="shared" si="2"/>
        <v>12.483333333333331</v>
      </c>
      <c r="E39" s="112">
        <f t="shared" si="0"/>
        <v>0.26928363002921663</v>
      </c>
      <c r="F39" s="15" t="s">
        <v>12</v>
      </c>
      <c r="G39" s="12" t="s">
        <v>9</v>
      </c>
    </row>
    <row r="40" spans="2:7" x14ac:dyDescent="0.25">
      <c r="B40" s="6">
        <v>42821</v>
      </c>
      <c r="C40" s="9">
        <v>0.52083333333333337</v>
      </c>
      <c r="D40" s="23">
        <f t="shared" si="2"/>
        <v>12.5</v>
      </c>
      <c r="E40" s="112">
        <f t="shared" si="0"/>
        <v>0.25226389257023607</v>
      </c>
      <c r="F40" s="15" t="s">
        <v>6</v>
      </c>
      <c r="G40" s="12" t="s">
        <v>9</v>
      </c>
    </row>
    <row r="41" spans="2:7" x14ac:dyDescent="0.25">
      <c r="B41" s="6">
        <v>42821</v>
      </c>
      <c r="C41" s="9">
        <v>0.52847222222222223</v>
      </c>
      <c r="D41" s="23">
        <f t="shared" si="2"/>
        <v>12.683333333333334</v>
      </c>
      <c r="E41" s="112">
        <f t="shared" si="0"/>
        <v>0.10171344718814619</v>
      </c>
      <c r="F41" s="15" t="s">
        <v>4</v>
      </c>
      <c r="G41" s="12" t="s">
        <v>7</v>
      </c>
    </row>
    <row r="42" spans="2:7" x14ac:dyDescent="0.25">
      <c r="B42" s="6">
        <v>42821</v>
      </c>
      <c r="C42" s="9">
        <v>0.52916666666666667</v>
      </c>
      <c r="D42" s="23">
        <f t="shared" si="2"/>
        <v>12.7</v>
      </c>
      <c r="E42" s="112">
        <f t="shared" si="0"/>
        <v>9.136037639583558E-2</v>
      </c>
      <c r="F42" s="15" t="s">
        <v>6</v>
      </c>
      <c r="G42" s="12" t="s">
        <v>9</v>
      </c>
    </row>
    <row r="43" spans="2:7" x14ac:dyDescent="0.25">
      <c r="B43" s="6">
        <v>42821</v>
      </c>
      <c r="C43" s="9">
        <v>0.53194444444444444</v>
      </c>
      <c r="D43" s="23">
        <f t="shared" si="2"/>
        <v>12.766666666666666</v>
      </c>
      <c r="E43" s="112">
        <f t="shared" si="0"/>
        <v>5.5503648782146406E-2</v>
      </c>
      <c r="F43" s="15" t="s">
        <v>6</v>
      </c>
      <c r="G43" s="12" t="s">
        <v>9</v>
      </c>
    </row>
    <row r="44" spans="2:7" x14ac:dyDescent="0.25">
      <c r="B44" s="6">
        <v>42821</v>
      </c>
      <c r="C44" s="9">
        <v>0.53402777777777777</v>
      </c>
      <c r="D44" s="23">
        <f t="shared" si="2"/>
        <v>12.816666666666666</v>
      </c>
      <c r="E44" s="112">
        <f t="shared" si="0"/>
        <v>3.4444436405212484E-2</v>
      </c>
      <c r="F44" s="15" t="s">
        <v>6</v>
      </c>
      <c r="G44" s="12" t="s">
        <v>9</v>
      </c>
    </row>
    <row r="45" spans="2:7" x14ac:dyDescent="0.25">
      <c r="B45" s="6">
        <v>42821</v>
      </c>
      <c r="C45" s="9">
        <v>0.53680555555555554</v>
      </c>
      <c r="D45" s="23">
        <f t="shared" si="2"/>
        <v>12.883333333333333</v>
      </c>
      <c r="E45" s="112">
        <f t="shared" si="0"/>
        <v>1.414326434707887E-2</v>
      </c>
      <c r="F45" s="15" t="s">
        <v>6</v>
      </c>
      <c r="G45" s="12" t="s">
        <v>10</v>
      </c>
    </row>
    <row r="46" spans="2:7" x14ac:dyDescent="0.25">
      <c r="B46" s="6">
        <v>42821</v>
      </c>
      <c r="C46" s="9">
        <v>0.53888888888888886</v>
      </c>
      <c r="D46" s="23">
        <f t="shared" si="2"/>
        <v>12.933333333333334</v>
      </c>
      <c r="E46" s="112">
        <f t="shared" si="0"/>
        <v>4.7507186368118274E-3</v>
      </c>
      <c r="F46" s="15" t="s">
        <v>4</v>
      </c>
      <c r="G46" s="12" t="s">
        <v>5</v>
      </c>
    </row>
    <row r="47" spans="2:7" x14ac:dyDescent="0.25">
      <c r="B47" s="6">
        <v>42821</v>
      </c>
      <c r="C47" s="9">
        <v>0.54236111111111118</v>
      </c>
      <c r="D47" s="23">
        <f t="shared" si="2"/>
        <v>13.016666666666669</v>
      </c>
      <c r="E47" s="112">
        <f t="shared" si="0"/>
        <v>2.0758689747821829E-4</v>
      </c>
      <c r="F47" s="15" t="s">
        <v>6</v>
      </c>
      <c r="G47" s="12" t="s">
        <v>10</v>
      </c>
    </row>
    <row r="48" spans="2:7" x14ac:dyDescent="0.25">
      <c r="B48" s="6">
        <v>42821</v>
      </c>
      <c r="C48" s="9">
        <v>0.54999999999999993</v>
      </c>
      <c r="D48" s="23">
        <f t="shared" si="2"/>
        <v>13.2</v>
      </c>
      <c r="E48" s="112">
        <f t="shared" si="0"/>
        <v>3.9101585959832576E-2</v>
      </c>
      <c r="F48" s="15" t="s">
        <v>6</v>
      </c>
      <c r="G48" s="12" t="s">
        <v>7</v>
      </c>
    </row>
    <row r="49" spans="2:27" ht="15.75" thickBot="1" x14ac:dyDescent="0.3">
      <c r="B49" s="6">
        <v>42821</v>
      </c>
      <c r="C49" s="9">
        <v>0.55555555555555558</v>
      </c>
      <c r="D49" s="23">
        <f t="shared" si="2"/>
        <v>13.333333333333334</v>
      </c>
      <c r="E49" s="112">
        <f t="shared" si="0"/>
        <v>0.10961035295467708</v>
      </c>
      <c r="F49" s="15" t="s">
        <v>6</v>
      </c>
      <c r="G49" s="12" t="s">
        <v>9</v>
      </c>
    </row>
    <row r="50" spans="2:27" ht="15.75" thickBot="1" x14ac:dyDescent="0.3">
      <c r="B50" s="6">
        <v>42821</v>
      </c>
      <c r="C50" s="9">
        <v>0.56805555555555554</v>
      </c>
      <c r="D50" s="23">
        <f t="shared" si="2"/>
        <v>13.633333333333333</v>
      </c>
      <c r="E50" s="112">
        <f t="shared" si="0"/>
        <v>0.39825507869307469</v>
      </c>
      <c r="F50" s="15" t="s">
        <v>6</v>
      </c>
      <c r="G50" s="12" t="s">
        <v>9</v>
      </c>
      <c r="K50" s="54"/>
      <c r="L50" s="55"/>
      <c r="M50" s="55"/>
      <c r="N50" s="56"/>
      <c r="O50" s="56"/>
      <c r="P50" s="56"/>
      <c r="Q50" s="56"/>
      <c r="R50" s="55"/>
      <c r="S50" s="55"/>
      <c r="T50" s="55"/>
      <c r="U50" s="55"/>
      <c r="V50" s="55"/>
      <c r="W50" s="55"/>
      <c r="X50" s="56"/>
      <c r="Y50" s="56"/>
      <c r="Z50" s="56"/>
      <c r="AA50" s="57"/>
    </row>
    <row r="51" spans="2:27" ht="15.75" x14ac:dyDescent="0.25">
      <c r="B51" s="6">
        <v>42821</v>
      </c>
      <c r="C51" s="9">
        <v>0.57291666666666663</v>
      </c>
      <c r="D51" s="23">
        <f t="shared" si="2"/>
        <v>13.75</v>
      </c>
      <c r="E51" s="112">
        <f t="shared" si="0"/>
        <v>0.55911691648023032</v>
      </c>
      <c r="F51" s="15" t="s">
        <v>6</v>
      </c>
      <c r="G51" s="12" t="s">
        <v>7</v>
      </c>
      <c r="K51" s="32"/>
      <c r="L51" s="184" t="s">
        <v>35</v>
      </c>
      <c r="M51" s="185"/>
      <c r="N51" s="103" t="s">
        <v>15</v>
      </c>
      <c r="O51" s="103" t="s">
        <v>15</v>
      </c>
      <c r="P51" s="106" t="s">
        <v>36</v>
      </c>
      <c r="Q51" s="106" t="s">
        <v>37</v>
      </c>
      <c r="R51" s="107" t="s">
        <v>38</v>
      </c>
      <c r="S51" s="107" t="s">
        <v>18</v>
      </c>
      <c r="T51" s="109" t="s">
        <v>39</v>
      </c>
      <c r="U51" s="109" t="s">
        <v>19</v>
      </c>
      <c r="V51" s="186" t="s">
        <v>40</v>
      </c>
      <c r="W51" s="187"/>
      <c r="X51" s="61"/>
      <c r="Y51" s="61"/>
      <c r="Z51" s="61"/>
      <c r="AA51" s="33"/>
    </row>
    <row r="52" spans="2:27" x14ac:dyDescent="0.25">
      <c r="B52" s="6">
        <v>42821</v>
      </c>
      <c r="C52" s="9">
        <v>0.57847222222222217</v>
      </c>
      <c r="D52" s="23">
        <f t="shared" si="2"/>
        <v>13.883333333333333</v>
      </c>
      <c r="E52" s="112">
        <f t="shared" si="0"/>
        <v>0.77629235014174003</v>
      </c>
      <c r="F52" s="15" t="s">
        <v>6</v>
      </c>
      <c r="G52" s="12" t="s">
        <v>7</v>
      </c>
      <c r="K52" s="32"/>
      <c r="L52" s="88">
        <v>0</v>
      </c>
      <c r="M52" s="88">
        <v>4.1666666666666664E-2</v>
      </c>
      <c r="N52" s="104">
        <f>L52+(M52-L52)/2</f>
        <v>2.0833333333333332E-2</v>
      </c>
      <c r="O52" s="105">
        <f>N52*24</f>
        <v>0.5</v>
      </c>
      <c r="P52" s="93"/>
      <c r="Q52" s="100">
        <v>2</v>
      </c>
      <c r="R52" s="108">
        <f t="shared" ref="R52:R75" si="13">P52/muestra</f>
        <v>0</v>
      </c>
      <c r="S52" s="108">
        <f t="shared" ref="S52:S75" si="14">Q52/muestra</f>
        <v>2.5316455696202532E-3</v>
      </c>
      <c r="T52" s="110">
        <f>R52</f>
        <v>0</v>
      </c>
      <c r="U52" s="110">
        <f>S52</f>
        <v>2.5316455696202532E-3</v>
      </c>
      <c r="V52" s="181">
        <f>ABS(T52-U52)</f>
        <v>2.5316455696202532E-3</v>
      </c>
      <c r="W52" s="181"/>
      <c r="X52" s="61"/>
      <c r="Y52" s="61"/>
      <c r="Z52" s="61"/>
      <c r="AA52" s="33"/>
    </row>
    <row r="53" spans="2:27" x14ac:dyDescent="0.25">
      <c r="B53" s="6">
        <v>42821</v>
      </c>
      <c r="C53" s="9">
        <v>0.58611111111111114</v>
      </c>
      <c r="D53" s="23">
        <f t="shared" si="2"/>
        <v>14.066666666666666</v>
      </c>
      <c r="E53" s="112">
        <f t="shared" si="0"/>
        <v>1.1329641269818729</v>
      </c>
      <c r="F53" s="15" t="s">
        <v>4</v>
      </c>
      <c r="G53" s="12" t="s">
        <v>8</v>
      </c>
      <c r="K53" s="32"/>
      <c r="L53" s="88">
        <v>4.1666666666666664E-2</v>
      </c>
      <c r="M53" s="88">
        <v>8.3333333333333329E-2</v>
      </c>
      <c r="N53" s="104">
        <f t="shared" ref="N53:N59" si="15">L53+(M53-L53)/2</f>
        <v>6.25E-2</v>
      </c>
      <c r="O53" s="105">
        <f t="shared" ref="O53:O75" si="16">N53*24</f>
        <v>1.5</v>
      </c>
      <c r="P53" s="93">
        <f t="shared" ref="P53:P59" si="17">COUNTIFS($C$3:$C$792,"&gt;="&amp;L53, $C$3:$C$792,"&lt;"&amp;M53)</f>
        <v>2</v>
      </c>
      <c r="Q53" s="100">
        <v>1</v>
      </c>
      <c r="R53" s="108">
        <f t="shared" si="13"/>
        <v>2.5316455696202532E-3</v>
      </c>
      <c r="S53" s="108">
        <f t="shared" si="14"/>
        <v>1.2658227848101266E-3</v>
      </c>
      <c r="T53" s="110">
        <f>T52+R53</f>
        <v>2.5316455696202532E-3</v>
      </c>
      <c r="U53" s="110">
        <f>U52+S53</f>
        <v>3.79746835443038E-3</v>
      </c>
      <c r="V53" s="181">
        <f t="shared" ref="V53:V74" si="18">ABS(T53-U53)</f>
        <v>1.2658227848101268E-3</v>
      </c>
      <c r="W53" s="181"/>
      <c r="X53" s="61"/>
      <c r="Y53" s="61"/>
      <c r="Z53" s="61"/>
      <c r="AA53" s="33"/>
    </row>
    <row r="54" spans="2:27" x14ac:dyDescent="0.25">
      <c r="B54" s="6">
        <v>42821</v>
      </c>
      <c r="C54" s="9">
        <v>0.58611111111111114</v>
      </c>
      <c r="D54" s="23">
        <f t="shared" si="2"/>
        <v>14.066666666666666</v>
      </c>
      <c r="E54" s="112">
        <f t="shared" si="0"/>
        <v>1.1329641269818729</v>
      </c>
      <c r="F54" s="15" t="s">
        <v>4</v>
      </c>
      <c r="G54" s="12" t="s">
        <v>5</v>
      </c>
      <c r="K54" s="32"/>
      <c r="L54" s="88">
        <v>8.3333333333333301E-2</v>
      </c>
      <c r="M54" s="88">
        <v>0.125</v>
      </c>
      <c r="N54" s="104">
        <f t="shared" si="15"/>
        <v>0.10416666666666666</v>
      </c>
      <c r="O54" s="105">
        <f t="shared" si="16"/>
        <v>2.5</v>
      </c>
      <c r="P54" s="93">
        <f t="shared" si="17"/>
        <v>3</v>
      </c>
      <c r="Q54" s="100">
        <v>2</v>
      </c>
      <c r="R54" s="108">
        <f t="shared" si="13"/>
        <v>3.7974683544303796E-3</v>
      </c>
      <c r="S54" s="108">
        <f t="shared" si="14"/>
        <v>2.5316455696202532E-3</v>
      </c>
      <c r="T54" s="110">
        <f t="shared" ref="T54:T75" si="19">T53+R54</f>
        <v>6.3291139240506328E-3</v>
      </c>
      <c r="U54" s="110">
        <f t="shared" ref="U54:U75" si="20">U53+S54</f>
        <v>6.3291139240506337E-3</v>
      </c>
      <c r="V54" s="181">
        <f t="shared" si="18"/>
        <v>8.6736173798840355E-19</v>
      </c>
      <c r="W54" s="181"/>
      <c r="X54" s="61"/>
      <c r="Y54" s="61"/>
      <c r="Z54" s="61"/>
      <c r="AA54" s="33"/>
    </row>
    <row r="55" spans="2:27" x14ac:dyDescent="0.25">
      <c r="B55" s="6">
        <v>42821</v>
      </c>
      <c r="C55" s="9">
        <v>0.59791666666666665</v>
      </c>
      <c r="D55" s="23">
        <f t="shared" si="2"/>
        <v>14.35</v>
      </c>
      <c r="E55" s="112">
        <f t="shared" si="0"/>
        <v>1.8164063679570266</v>
      </c>
      <c r="F55" s="15" t="s">
        <v>6</v>
      </c>
      <c r="G55" s="12" t="s">
        <v>7</v>
      </c>
      <c r="K55" s="32"/>
      <c r="L55" s="88">
        <v>0.125</v>
      </c>
      <c r="M55" s="88">
        <v>0.16666666666666699</v>
      </c>
      <c r="N55" s="104">
        <f t="shared" si="15"/>
        <v>0.14583333333333348</v>
      </c>
      <c r="O55" s="105">
        <f t="shared" si="16"/>
        <v>3.5000000000000036</v>
      </c>
      <c r="P55" s="93">
        <f t="shared" si="17"/>
        <v>3</v>
      </c>
      <c r="Q55" s="100">
        <v>4</v>
      </c>
      <c r="R55" s="108">
        <f t="shared" si="13"/>
        <v>3.7974683544303796E-3</v>
      </c>
      <c r="S55" s="108">
        <f t="shared" si="14"/>
        <v>5.0632911392405064E-3</v>
      </c>
      <c r="T55" s="110">
        <f t="shared" si="19"/>
        <v>1.0126582278481013E-2</v>
      </c>
      <c r="U55" s="110">
        <f t="shared" si="20"/>
        <v>1.1392405063291141E-2</v>
      </c>
      <c r="V55" s="181">
        <f t="shared" si="18"/>
        <v>1.2658227848101281E-3</v>
      </c>
      <c r="W55" s="181"/>
      <c r="X55" s="61"/>
      <c r="Y55" s="61"/>
      <c r="Z55" s="61"/>
      <c r="AA55" s="33"/>
    </row>
    <row r="56" spans="2:27" ht="15.75" thickBot="1" x14ac:dyDescent="0.3">
      <c r="B56" s="6">
        <v>42821</v>
      </c>
      <c r="C56" s="9">
        <v>0.61527777777777781</v>
      </c>
      <c r="D56" s="23">
        <f t="shared" si="2"/>
        <v>14.766666666666667</v>
      </c>
      <c r="E56" s="112">
        <f t="shared" si="0"/>
        <v>3.1131351537048064</v>
      </c>
      <c r="F56" s="15" t="s">
        <v>6</v>
      </c>
      <c r="G56" s="12" t="s">
        <v>9</v>
      </c>
      <c r="K56" s="32"/>
      <c r="L56" s="88">
        <v>0.16666666666666699</v>
      </c>
      <c r="M56" s="88">
        <v>0.20833333333333401</v>
      </c>
      <c r="N56" s="104">
        <f t="shared" si="15"/>
        <v>0.1875000000000005</v>
      </c>
      <c r="O56" s="105">
        <f t="shared" si="16"/>
        <v>4.5000000000000124</v>
      </c>
      <c r="P56" s="93">
        <f t="shared" si="17"/>
        <v>11</v>
      </c>
      <c r="Q56" s="100">
        <v>6</v>
      </c>
      <c r="R56" s="108">
        <f t="shared" si="13"/>
        <v>1.3924050632911392E-2</v>
      </c>
      <c r="S56" s="108">
        <f t="shared" si="14"/>
        <v>7.5949367088607592E-3</v>
      </c>
      <c r="T56" s="110">
        <f t="shared" si="19"/>
        <v>2.4050632911392405E-2</v>
      </c>
      <c r="U56" s="110">
        <f t="shared" si="20"/>
        <v>1.8987341772151899E-2</v>
      </c>
      <c r="V56" s="181">
        <f t="shared" si="18"/>
        <v>5.0632911392405056E-3</v>
      </c>
      <c r="W56" s="181"/>
      <c r="X56" s="61"/>
      <c r="Y56" s="61"/>
      <c r="Z56" s="61"/>
      <c r="AA56" s="33"/>
    </row>
    <row r="57" spans="2:27" ht="15.75" x14ac:dyDescent="0.25">
      <c r="B57" s="6">
        <v>42821</v>
      </c>
      <c r="C57" s="9">
        <v>0.61875000000000002</v>
      </c>
      <c r="D57" s="23">
        <f t="shared" si="2"/>
        <v>14.850000000000001</v>
      </c>
      <c r="E57" s="112">
        <f t="shared" si="0"/>
        <v>3.4141475775210304</v>
      </c>
      <c r="F57" s="15" t="s">
        <v>6</v>
      </c>
      <c r="G57" s="12" t="s">
        <v>8</v>
      </c>
      <c r="K57" s="32"/>
      <c r="L57" s="88">
        <v>0.20833333333333301</v>
      </c>
      <c r="M57" s="88">
        <v>0.25</v>
      </c>
      <c r="N57" s="104">
        <f t="shared" si="15"/>
        <v>0.22916666666666652</v>
      </c>
      <c r="O57" s="105">
        <f t="shared" si="16"/>
        <v>5.4999999999999964</v>
      </c>
      <c r="P57" s="93">
        <f t="shared" si="17"/>
        <v>1</v>
      </c>
      <c r="Q57" s="100">
        <v>11</v>
      </c>
      <c r="R57" s="108">
        <f t="shared" si="13"/>
        <v>1.2658227848101266E-3</v>
      </c>
      <c r="S57" s="108">
        <f t="shared" si="14"/>
        <v>1.3924050632911392E-2</v>
      </c>
      <c r="T57" s="110">
        <f t="shared" si="19"/>
        <v>2.5316455696202531E-2</v>
      </c>
      <c r="U57" s="110">
        <f t="shared" si="20"/>
        <v>3.2911392405063293E-2</v>
      </c>
      <c r="V57" s="181">
        <f t="shared" si="18"/>
        <v>7.5949367088607618E-3</v>
      </c>
      <c r="W57" s="181"/>
      <c r="X57" s="61"/>
      <c r="Y57" s="67" t="s">
        <v>31</v>
      </c>
      <c r="Z57" s="68" t="s">
        <v>17</v>
      </c>
      <c r="AA57" s="33"/>
    </row>
    <row r="58" spans="2:27" x14ac:dyDescent="0.25">
      <c r="B58" s="6">
        <v>42821</v>
      </c>
      <c r="C58" s="9">
        <v>0.62430555555555556</v>
      </c>
      <c r="D58" s="23">
        <f t="shared" si="2"/>
        <v>14.983333333333334</v>
      </c>
      <c r="E58" s="112">
        <f t="shared" si="0"/>
        <v>3.9246563445158729</v>
      </c>
      <c r="F58" s="15" t="s">
        <v>6</v>
      </c>
      <c r="G58" s="12" t="s">
        <v>9</v>
      </c>
      <c r="K58" s="32"/>
      <c r="L58" s="88">
        <v>0.25</v>
      </c>
      <c r="M58" s="88">
        <v>0.29166666666666702</v>
      </c>
      <c r="N58" s="104">
        <f t="shared" si="15"/>
        <v>0.27083333333333348</v>
      </c>
      <c r="O58" s="105">
        <f t="shared" si="16"/>
        <v>6.5000000000000036</v>
      </c>
      <c r="P58" s="93">
        <f t="shared" si="17"/>
        <v>2</v>
      </c>
      <c r="Q58" s="100">
        <v>19</v>
      </c>
      <c r="R58" s="108">
        <f t="shared" si="13"/>
        <v>2.5316455696202532E-3</v>
      </c>
      <c r="S58" s="108">
        <f t="shared" si="14"/>
        <v>2.4050632911392405E-2</v>
      </c>
      <c r="T58" s="110">
        <f t="shared" si="19"/>
        <v>2.7848101265822784E-2</v>
      </c>
      <c r="U58" s="110">
        <f t="shared" si="20"/>
        <v>5.6962025316455694E-2</v>
      </c>
      <c r="V58" s="181">
        <f t="shared" si="18"/>
        <v>2.911392405063291E-2</v>
      </c>
      <c r="W58" s="181"/>
      <c r="X58" s="61"/>
      <c r="Y58" s="30">
        <v>0.05</v>
      </c>
      <c r="Z58" s="31">
        <f>muestra</f>
        <v>790</v>
      </c>
      <c r="AA58" s="33"/>
    </row>
    <row r="59" spans="2:27" x14ac:dyDescent="0.25">
      <c r="B59" s="6">
        <v>42821</v>
      </c>
      <c r="C59" s="9">
        <v>0.62777777777777777</v>
      </c>
      <c r="D59" s="23">
        <f t="shared" si="2"/>
        <v>15.066666666666666</v>
      </c>
      <c r="E59" s="112">
        <f t="shared" si="0"/>
        <v>4.2617798794432007</v>
      </c>
      <c r="F59" s="15" t="s">
        <v>4</v>
      </c>
      <c r="G59" s="12" t="s">
        <v>5</v>
      </c>
      <c r="K59" s="32"/>
      <c r="L59" s="88">
        <v>0.29166666666666702</v>
      </c>
      <c r="M59" s="88">
        <v>0.33333333333333398</v>
      </c>
      <c r="N59" s="104">
        <f t="shared" si="15"/>
        <v>0.3125000000000005</v>
      </c>
      <c r="O59" s="105">
        <f t="shared" si="16"/>
        <v>7.5000000000000124</v>
      </c>
      <c r="P59" s="93">
        <f t="shared" si="17"/>
        <v>9</v>
      </c>
      <c r="Q59" s="100">
        <v>29</v>
      </c>
      <c r="R59" s="108">
        <f t="shared" si="13"/>
        <v>1.1392405063291139E-2</v>
      </c>
      <c r="S59" s="108">
        <f t="shared" si="14"/>
        <v>3.6708860759493672E-2</v>
      </c>
      <c r="T59" s="110">
        <f t="shared" si="19"/>
        <v>3.9240506329113925E-2</v>
      </c>
      <c r="U59" s="110">
        <f t="shared" si="20"/>
        <v>9.3670886075949367E-2</v>
      </c>
      <c r="V59" s="181">
        <f t="shared" si="18"/>
        <v>5.4430379746835442E-2</v>
      </c>
      <c r="W59" s="181"/>
      <c r="X59" s="61"/>
      <c r="Y59" s="32"/>
      <c r="Z59" s="33"/>
      <c r="AA59" s="33"/>
    </row>
    <row r="60" spans="2:27" ht="15.75" x14ac:dyDescent="0.25">
      <c r="B60" s="6">
        <v>42821</v>
      </c>
      <c r="C60" s="9">
        <v>0.62847222222222221</v>
      </c>
      <c r="D60" s="23">
        <f t="shared" si="2"/>
        <v>15.083333333333332</v>
      </c>
      <c r="E60" s="112">
        <f t="shared" si="0"/>
        <v>4.3308712530953306</v>
      </c>
      <c r="F60" s="15" t="s">
        <v>6</v>
      </c>
      <c r="G60" s="12" t="s">
        <v>8</v>
      </c>
      <c r="K60" s="32"/>
      <c r="L60" s="88">
        <v>0.33333333333333298</v>
      </c>
      <c r="M60" s="88">
        <v>0.375</v>
      </c>
      <c r="N60" s="104">
        <f t="shared" ref="N60:N75" si="21">L60+(M60-L60)/2</f>
        <v>0.35416666666666652</v>
      </c>
      <c r="O60" s="105">
        <f t="shared" si="16"/>
        <v>8.4999999999999964</v>
      </c>
      <c r="P60" s="93">
        <f t="shared" ref="P60:P75" si="22">COUNTIFS($C$3:$C$792,"&gt;="&amp;L60, $C$3:$C$792,"&lt;"&amp;M60)</f>
        <v>55</v>
      </c>
      <c r="Q60" s="100">
        <v>41</v>
      </c>
      <c r="R60" s="108">
        <f t="shared" si="13"/>
        <v>6.9620253164556958E-2</v>
      </c>
      <c r="S60" s="108">
        <f t="shared" si="14"/>
        <v>5.1898734177215189E-2</v>
      </c>
      <c r="T60" s="110">
        <f t="shared" si="19"/>
        <v>0.10886075949367088</v>
      </c>
      <c r="U60" s="110">
        <f t="shared" si="20"/>
        <v>0.14556962025316456</v>
      </c>
      <c r="V60" s="181">
        <f t="shared" si="18"/>
        <v>3.6708860759493672E-2</v>
      </c>
      <c r="W60" s="181"/>
      <c r="X60" s="61"/>
      <c r="Y60" s="69" t="s">
        <v>42</v>
      </c>
      <c r="Z60" s="35">
        <f>1.22/SQRT(muestra)</f>
        <v>4.3405652084854023E-2</v>
      </c>
      <c r="AA60" s="33"/>
    </row>
    <row r="61" spans="2:27" x14ac:dyDescent="0.25">
      <c r="B61" s="6">
        <v>42821</v>
      </c>
      <c r="C61" s="9">
        <v>0.63055555555555554</v>
      </c>
      <c r="D61" s="23">
        <f t="shared" si="2"/>
        <v>15.133333333333333</v>
      </c>
      <c r="E61" s="112">
        <f t="shared" si="0"/>
        <v>4.5414787073850666</v>
      </c>
      <c r="F61" s="15" t="s">
        <v>4</v>
      </c>
      <c r="G61" s="12" t="s">
        <v>7</v>
      </c>
      <c r="K61" s="32"/>
      <c r="L61" s="88">
        <v>0.375</v>
      </c>
      <c r="M61" s="88">
        <v>0.41666666666666702</v>
      </c>
      <c r="N61" s="104">
        <f t="shared" si="21"/>
        <v>0.39583333333333348</v>
      </c>
      <c r="O61" s="105">
        <f t="shared" si="16"/>
        <v>9.5000000000000036</v>
      </c>
      <c r="P61" s="93">
        <f t="shared" si="22"/>
        <v>101</v>
      </c>
      <c r="Q61" s="100">
        <v>54</v>
      </c>
      <c r="R61" s="108">
        <f t="shared" si="13"/>
        <v>0.12784810126582277</v>
      </c>
      <c r="S61" s="108">
        <f t="shared" si="14"/>
        <v>6.8354430379746839E-2</v>
      </c>
      <c r="T61" s="110">
        <f t="shared" si="19"/>
        <v>0.23670886075949366</v>
      </c>
      <c r="U61" s="110">
        <f t="shared" si="20"/>
        <v>0.21392405063291139</v>
      </c>
      <c r="V61" s="181">
        <f t="shared" si="18"/>
        <v>2.2784810126582261E-2</v>
      </c>
      <c r="W61" s="181"/>
      <c r="X61" s="61"/>
      <c r="Y61" s="32"/>
      <c r="Z61" s="33"/>
      <c r="AA61" s="33"/>
    </row>
    <row r="62" spans="2:27" ht="15.75" thickBot="1" x14ac:dyDescent="0.3">
      <c r="B62" s="6">
        <v>42821</v>
      </c>
      <c r="C62" s="9">
        <v>0.63263888888888886</v>
      </c>
      <c r="D62" s="23">
        <f t="shared" si="2"/>
        <v>15.183333333333334</v>
      </c>
      <c r="E62" s="112">
        <f t="shared" si="0"/>
        <v>4.7570861616748026</v>
      </c>
      <c r="F62" s="15" t="s">
        <v>4</v>
      </c>
      <c r="G62" s="12" t="s">
        <v>10</v>
      </c>
      <c r="K62" s="32"/>
      <c r="L62" s="88">
        <v>0.41666666666666702</v>
      </c>
      <c r="M62" s="88">
        <v>0.45833333333333398</v>
      </c>
      <c r="N62" s="104">
        <f t="shared" si="21"/>
        <v>0.4375000000000005</v>
      </c>
      <c r="O62" s="105">
        <f t="shared" si="16"/>
        <v>10.500000000000012</v>
      </c>
      <c r="P62" s="93">
        <f t="shared" si="22"/>
        <v>97</v>
      </c>
      <c r="Q62" s="100">
        <v>67</v>
      </c>
      <c r="R62" s="108">
        <f t="shared" si="13"/>
        <v>0.12278481012658228</v>
      </c>
      <c r="S62" s="108">
        <f t="shared" si="14"/>
        <v>8.4810126582278475E-2</v>
      </c>
      <c r="T62" s="110">
        <f t="shared" si="19"/>
        <v>0.35949367088607592</v>
      </c>
      <c r="U62" s="110">
        <f t="shared" si="20"/>
        <v>0.29873417721518986</v>
      </c>
      <c r="V62" s="181">
        <f t="shared" si="18"/>
        <v>6.0759493670886067E-2</v>
      </c>
      <c r="W62" s="181"/>
      <c r="X62" s="61"/>
      <c r="Y62" s="36" t="s">
        <v>34</v>
      </c>
      <c r="Z62" s="37" t="str">
        <f>IF(W76&lt;Z60,"SI","NO")</f>
        <v>NO</v>
      </c>
      <c r="AA62" s="33"/>
    </row>
    <row r="63" spans="2:27" x14ac:dyDescent="0.25">
      <c r="B63" s="6">
        <v>42821</v>
      </c>
      <c r="C63" s="9">
        <v>0.6333333333333333</v>
      </c>
      <c r="D63" s="23">
        <f t="shared" si="2"/>
        <v>15.2</v>
      </c>
      <c r="E63" s="112">
        <f t="shared" si="0"/>
        <v>4.8300664242158202</v>
      </c>
      <c r="F63" s="15" t="s">
        <v>6</v>
      </c>
      <c r="G63" s="12" t="s">
        <v>10</v>
      </c>
      <c r="K63" s="32"/>
      <c r="L63" s="88">
        <v>0.45833333333333298</v>
      </c>
      <c r="M63" s="88">
        <v>0.5</v>
      </c>
      <c r="N63" s="104">
        <f t="shared" si="21"/>
        <v>0.47916666666666652</v>
      </c>
      <c r="O63" s="105">
        <f t="shared" si="16"/>
        <v>11.499999999999996</v>
      </c>
      <c r="P63" s="93">
        <f t="shared" si="22"/>
        <v>78</v>
      </c>
      <c r="Q63" s="100">
        <v>78</v>
      </c>
      <c r="R63" s="108">
        <f t="shared" si="13"/>
        <v>9.8734177215189872E-2</v>
      </c>
      <c r="S63" s="108">
        <f t="shared" si="14"/>
        <v>9.8734177215189872E-2</v>
      </c>
      <c r="T63" s="110">
        <f t="shared" si="19"/>
        <v>0.45822784810126582</v>
      </c>
      <c r="U63" s="110">
        <f t="shared" si="20"/>
        <v>0.39746835443037976</v>
      </c>
      <c r="V63" s="181">
        <f t="shared" si="18"/>
        <v>6.0759493670886067E-2</v>
      </c>
      <c r="W63" s="181"/>
      <c r="X63" s="61"/>
      <c r="Y63" s="61"/>
      <c r="Z63" s="61"/>
      <c r="AA63" s="33"/>
    </row>
    <row r="64" spans="2:27" x14ac:dyDescent="0.25">
      <c r="B64" s="6">
        <v>42821</v>
      </c>
      <c r="C64" s="9">
        <v>0.63541666666666663</v>
      </c>
      <c r="D64" s="23">
        <f t="shared" si="2"/>
        <v>15.25</v>
      </c>
      <c r="E64" s="112">
        <f t="shared" si="0"/>
        <v>5.0523405451722239</v>
      </c>
      <c r="F64" s="15" t="s">
        <v>6</v>
      </c>
      <c r="G64" s="12" t="s">
        <v>8</v>
      </c>
      <c r="K64" s="32"/>
      <c r="L64" s="88">
        <v>0.5</v>
      </c>
      <c r="M64" s="88">
        <v>0.54166666666666696</v>
      </c>
      <c r="N64" s="104">
        <f t="shared" si="21"/>
        <v>0.52083333333333348</v>
      </c>
      <c r="O64" s="105">
        <f t="shared" si="16"/>
        <v>12.500000000000004</v>
      </c>
      <c r="P64" s="93">
        <f t="shared" si="22"/>
        <v>64</v>
      </c>
      <c r="Q64" s="100">
        <v>83</v>
      </c>
      <c r="R64" s="108">
        <f t="shared" si="13"/>
        <v>8.1012658227848103E-2</v>
      </c>
      <c r="S64" s="108">
        <f t="shared" si="14"/>
        <v>0.10506329113924051</v>
      </c>
      <c r="T64" s="110">
        <f t="shared" si="19"/>
        <v>0.53924050632911391</v>
      </c>
      <c r="U64" s="110">
        <f t="shared" si="20"/>
        <v>0.50253164556962027</v>
      </c>
      <c r="V64" s="181">
        <f t="shared" si="18"/>
        <v>3.6708860759493644E-2</v>
      </c>
      <c r="W64" s="181"/>
      <c r="X64" s="61"/>
      <c r="Y64" s="61"/>
      <c r="Z64" s="61"/>
      <c r="AA64" s="33"/>
    </row>
    <row r="65" spans="2:27" x14ac:dyDescent="0.25">
      <c r="B65" s="6">
        <v>42821</v>
      </c>
      <c r="C65" s="9">
        <v>0.63611111111111118</v>
      </c>
      <c r="D65" s="23">
        <f t="shared" si="2"/>
        <v>15.266666666666669</v>
      </c>
      <c r="E65" s="112">
        <f t="shared" si="0"/>
        <v>5.1275430299354792</v>
      </c>
      <c r="F65" s="15" t="s">
        <v>4</v>
      </c>
      <c r="G65" s="12" t="s">
        <v>8</v>
      </c>
      <c r="K65" s="32"/>
      <c r="L65" s="88">
        <v>0.54166666666666696</v>
      </c>
      <c r="M65" s="88">
        <v>0.58333333333333404</v>
      </c>
      <c r="N65" s="104">
        <f t="shared" si="21"/>
        <v>0.56250000000000044</v>
      </c>
      <c r="O65" s="105">
        <f t="shared" si="16"/>
        <v>13.500000000000011</v>
      </c>
      <c r="P65" s="93">
        <f t="shared" si="22"/>
        <v>46</v>
      </c>
      <c r="Q65" s="100">
        <v>83</v>
      </c>
      <c r="R65" s="108">
        <f t="shared" si="13"/>
        <v>5.8227848101265821E-2</v>
      </c>
      <c r="S65" s="108">
        <f t="shared" si="14"/>
        <v>0.10506329113924051</v>
      </c>
      <c r="T65" s="110">
        <f t="shared" si="19"/>
        <v>0.59746835443037971</v>
      </c>
      <c r="U65" s="110">
        <f t="shared" si="20"/>
        <v>0.60759493670886078</v>
      </c>
      <c r="V65" s="181">
        <f t="shared" si="18"/>
        <v>1.0126582278481067E-2</v>
      </c>
      <c r="W65" s="181"/>
      <c r="X65" s="61"/>
      <c r="Y65" s="61"/>
      <c r="Z65" s="61"/>
      <c r="AA65" s="33"/>
    </row>
    <row r="66" spans="2:27" x14ac:dyDescent="0.25">
      <c r="B66" s="6">
        <v>42821</v>
      </c>
      <c r="C66" s="9">
        <v>0.65208333333333335</v>
      </c>
      <c r="D66" s="23">
        <f t="shared" si="2"/>
        <v>15.65</v>
      </c>
      <c r="E66" s="112">
        <f t="shared" si="0"/>
        <v>7.0105335128234234</v>
      </c>
      <c r="F66" s="15" t="s">
        <v>4</v>
      </c>
      <c r="G66" s="12" t="s">
        <v>8</v>
      </c>
      <c r="K66" s="32"/>
      <c r="L66" s="88">
        <v>0.58333333333333304</v>
      </c>
      <c r="M66" s="88">
        <v>0.625</v>
      </c>
      <c r="N66" s="104">
        <f t="shared" si="21"/>
        <v>0.60416666666666652</v>
      </c>
      <c r="O66" s="105">
        <f t="shared" si="16"/>
        <v>14.499999999999996</v>
      </c>
      <c r="P66" s="93">
        <f t="shared" si="22"/>
        <v>56</v>
      </c>
      <c r="Q66" s="100">
        <v>78</v>
      </c>
      <c r="R66" s="108">
        <f t="shared" si="13"/>
        <v>7.0886075949367092E-2</v>
      </c>
      <c r="S66" s="108">
        <f t="shared" si="14"/>
        <v>9.8734177215189872E-2</v>
      </c>
      <c r="T66" s="110">
        <f t="shared" si="19"/>
        <v>0.66835443037974684</v>
      </c>
      <c r="U66" s="110">
        <f t="shared" si="20"/>
        <v>0.70632911392405062</v>
      </c>
      <c r="V66" s="181">
        <f t="shared" si="18"/>
        <v>3.7974683544303778E-2</v>
      </c>
      <c r="W66" s="181"/>
      <c r="X66" s="61"/>
      <c r="Y66" s="61"/>
      <c r="Z66" s="61"/>
      <c r="AA66" s="33"/>
    </row>
    <row r="67" spans="2:27" x14ac:dyDescent="0.25">
      <c r="B67" s="6">
        <v>42821</v>
      </c>
      <c r="C67" s="9">
        <v>0.65555555555555556</v>
      </c>
      <c r="D67" s="23">
        <f t="shared" si="2"/>
        <v>15.733333333333334</v>
      </c>
      <c r="E67" s="112">
        <f t="shared" ref="E67:E130" si="23">(D67-medianum)^2</f>
        <v>7.4587681588618704</v>
      </c>
      <c r="F67" s="15" t="s">
        <v>12</v>
      </c>
      <c r="G67" s="12" t="s">
        <v>9</v>
      </c>
      <c r="K67" s="32"/>
      <c r="L67" s="88">
        <v>0.625</v>
      </c>
      <c r="M67" s="88">
        <v>0.66666666666666696</v>
      </c>
      <c r="N67" s="104">
        <f t="shared" si="21"/>
        <v>0.64583333333333348</v>
      </c>
      <c r="O67" s="105">
        <f t="shared" si="16"/>
        <v>15.500000000000004</v>
      </c>
      <c r="P67" s="93">
        <f t="shared" si="22"/>
        <v>74</v>
      </c>
      <c r="Q67" s="100">
        <v>67</v>
      </c>
      <c r="R67" s="108">
        <f t="shared" si="13"/>
        <v>9.3670886075949367E-2</v>
      </c>
      <c r="S67" s="108">
        <f t="shared" si="14"/>
        <v>8.4810126582278475E-2</v>
      </c>
      <c r="T67" s="110">
        <f t="shared" si="19"/>
        <v>0.76202531645569627</v>
      </c>
      <c r="U67" s="110">
        <f t="shared" si="20"/>
        <v>0.79113924050632911</v>
      </c>
      <c r="V67" s="181">
        <f t="shared" si="18"/>
        <v>2.9113924050632844E-2</v>
      </c>
      <c r="W67" s="181"/>
      <c r="X67" s="61"/>
      <c r="Y67" s="61"/>
      <c r="Z67" s="61"/>
      <c r="AA67" s="33"/>
    </row>
    <row r="68" spans="2:27" x14ac:dyDescent="0.25">
      <c r="B68" s="6">
        <v>42821</v>
      </c>
      <c r="C68" s="9">
        <v>0.65763888888888888</v>
      </c>
      <c r="D68" s="23">
        <f t="shared" ref="D68:D131" si="24">C68*24</f>
        <v>15.783333333333333</v>
      </c>
      <c r="E68" s="112">
        <f t="shared" si="23"/>
        <v>7.7343756131515979</v>
      </c>
      <c r="F68" s="15" t="s">
        <v>6</v>
      </c>
      <c r="G68" s="12" t="s">
        <v>9</v>
      </c>
      <c r="K68" s="32"/>
      <c r="L68" s="88">
        <v>0.66666666666666696</v>
      </c>
      <c r="M68" s="88">
        <v>0.70833333333333404</v>
      </c>
      <c r="N68" s="104">
        <f t="shared" si="21"/>
        <v>0.68750000000000044</v>
      </c>
      <c r="O68" s="105">
        <f t="shared" si="16"/>
        <v>16.500000000000011</v>
      </c>
      <c r="P68" s="93">
        <f t="shared" si="22"/>
        <v>72</v>
      </c>
      <c r="Q68" s="100">
        <v>54</v>
      </c>
      <c r="R68" s="108">
        <f t="shared" si="13"/>
        <v>9.1139240506329114E-2</v>
      </c>
      <c r="S68" s="108">
        <f t="shared" si="14"/>
        <v>6.8354430379746839E-2</v>
      </c>
      <c r="T68" s="110">
        <f t="shared" si="19"/>
        <v>0.85316455696202542</v>
      </c>
      <c r="U68" s="110">
        <f t="shared" si="20"/>
        <v>0.85949367088607598</v>
      </c>
      <c r="V68" s="181">
        <f t="shared" si="18"/>
        <v>6.3291139240505556E-3</v>
      </c>
      <c r="W68" s="181"/>
      <c r="X68" s="61"/>
      <c r="Y68" s="61"/>
      <c r="Z68" s="61"/>
      <c r="AA68" s="33"/>
    </row>
    <row r="69" spans="2:27" x14ac:dyDescent="0.25">
      <c r="B69" s="6">
        <v>42821</v>
      </c>
      <c r="C69" s="9">
        <v>0.67152777777777783</v>
      </c>
      <c r="D69" s="23">
        <f t="shared" si="24"/>
        <v>16.116666666666667</v>
      </c>
      <c r="E69" s="112">
        <f t="shared" si="23"/>
        <v>9.6995364195276004</v>
      </c>
      <c r="F69" s="15" t="s">
        <v>6</v>
      </c>
      <c r="G69" s="12" t="s">
        <v>8</v>
      </c>
      <c r="K69" s="32"/>
      <c r="L69" s="88">
        <v>0.70833333333333304</v>
      </c>
      <c r="M69" s="88">
        <v>0.75</v>
      </c>
      <c r="N69" s="104">
        <f t="shared" si="21"/>
        <v>0.72916666666666652</v>
      </c>
      <c r="O69" s="105">
        <f t="shared" si="16"/>
        <v>17.499999999999996</v>
      </c>
      <c r="P69" s="93">
        <f t="shared" si="22"/>
        <v>29</v>
      </c>
      <c r="Q69" s="100">
        <v>41</v>
      </c>
      <c r="R69" s="108">
        <f t="shared" si="13"/>
        <v>3.6708860759493672E-2</v>
      </c>
      <c r="S69" s="108">
        <f t="shared" si="14"/>
        <v>5.1898734177215189E-2</v>
      </c>
      <c r="T69" s="110">
        <f t="shared" si="19"/>
        <v>0.88987341772151907</v>
      </c>
      <c r="U69" s="110">
        <f t="shared" si="20"/>
        <v>0.91139240506329111</v>
      </c>
      <c r="V69" s="181">
        <f t="shared" si="18"/>
        <v>2.1518987341772045E-2</v>
      </c>
      <c r="W69" s="181"/>
      <c r="X69" s="61"/>
      <c r="Y69" s="61"/>
      <c r="Z69" s="61"/>
      <c r="AA69" s="33"/>
    </row>
    <row r="70" spans="2:27" x14ac:dyDescent="0.25">
      <c r="B70" s="6">
        <v>42821</v>
      </c>
      <c r="C70" s="9">
        <v>0.70486111111111116</v>
      </c>
      <c r="D70" s="23">
        <f t="shared" si="24"/>
        <v>16.916666666666668</v>
      </c>
      <c r="E70" s="112">
        <f t="shared" si="23"/>
        <v>15.32258902149667</v>
      </c>
      <c r="F70" s="15" t="s">
        <v>6</v>
      </c>
      <c r="G70" s="12" t="s">
        <v>8</v>
      </c>
      <c r="K70" s="32"/>
      <c r="L70" s="88">
        <v>0.75</v>
      </c>
      <c r="M70" s="88">
        <v>0.79166666666666696</v>
      </c>
      <c r="N70" s="104">
        <f t="shared" si="21"/>
        <v>0.77083333333333348</v>
      </c>
      <c r="O70" s="105">
        <f t="shared" si="16"/>
        <v>18.500000000000004</v>
      </c>
      <c r="P70" s="93">
        <f t="shared" si="22"/>
        <v>33</v>
      </c>
      <c r="Q70" s="100">
        <v>29</v>
      </c>
      <c r="R70" s="108">
        <f t="shared" si="13"/>
        <v>4.1772151898734178E-2</v>
      </c>
      <c r="S70" s="108">
        <f t="shared" si="14"/>
        <v>3.6708860759493672E-2</v>
      </c>
      <c r="T70" s="110">
        <f t="shared" si="19"/>
        <v>0.93164556962025324</v>
      </c>
      <c r="U70" s="110">
        <f t="shared" si="20"/>
        <v>0.94810126582278476</v>
      </c>
      <c r="V70" s="181">
        <f t="shared" si="18"/>
        <v>1.6455696202531511E-2</v>
      </c>
      <c r="W70" s="181"/>
      <c r="X70" s="61"/>
      <c r="Y70" s="61"/>
      <c r="Z70" s="61"/>
      <c r="AA70" s="33"/>
    </row>
    <row r="71" spans="2:27" x14ac:dyDescent="0.25">
      <c r="B71" s="6">
        <v>42821</v>
      </c>
      <c r="C71" s="9">
        <v>0.7090277777777777</v>
      </c>
      <c r="D71" s="23">
        <f t="shared" si="24"/>
        <v>17.016666666666666</v>
      </c>
      <c r="E71" s="112">
        <f t="shared" si="23"/>
        <v>16.115470596742785</v>
      </c>
      <c r="F71" s="15" t="s">
        <v>12</v>
      </c>
      <c r="G71" s="12" t="s">
        <v>5</v>
      </c>
      <c r="K71" s="32"/>
      <c r="L71" s="88">
        <v>0.79166666666666696</v>
      </c>
      <c r="M71" s="88">
        <v>0.83333333333333404</v>
      </c>
      <c r="N71" s="104">
        <f t="shared" si="21"/>
        <v>0.81250000000000044</v>
      </c>
      <c r="O71" s="105">
        <f t="shared" si="16"/>
        <v>19.500000000000011</v>
      </c>
      <c r="P71" s="93">
        <f t="shared" si="22"/>
        <v>27</v>
      </c>
      <c r="Q71" s="100">
        <v>19</v>
      </c>
      <c r="R71" s="108">
        <f t="shared" si="13"/>
        <v>3.4177215189873419E-2</v>
      </c>
      <c r="S71" s="108">
        <f t="shared" si="14"/>
        <v>2.4050632911392405E-2</v>
      </c>
      <c r="T71" s="110">
        <f t="shared" si="19"/>
        <v>0.96582278481012662</v>
      </c>
      <c r="U71" s="110">
        <f t="shared" si="20"/>
        <v>0.97215189873417718</v>
      </c>
      <c r="V71" s="181">
        <f t="shared" si="18"/>
        <v>6.3291139240505556E-3</v>
      </c>
      <c r="W71" s="181"/>
      <c r="X71" s="61"/>
      <c r="Y71" s="61"/>
      <c r="Z71" s="61"/>
      <c r="AA71" s="33"/>
    </row>
    <row r="72" spans="2:27" x14ac:dyDescent="0.25">
      <c r="B72" s="6">
        <v>42821</v>
      </c>
      <c r="C72" s="9">
        <v>0.7104166666666667</v>
      </c>
      <c r="D72" s="23">
        <f t="shared" si="24"/>
        <v>17.05</v>
      </c>
      <c r="E72" s="112">
        <f t="shared" si="23"/>
        <v>16.384208899602619</v>
      </c>
      <c r="F72" s="15" t="s">
        <v>6</v>
      </c>
      <c r="G72" s="12" t="s">
        <v>10</v>
      </c>
      <c r="K72" s="32"/>
      <c r="L72" s="88">
        <v>0.83333333333333304</v>
      </c>
      <c r="M72" s="88">
        <v>0.875</v>
      </c>
      <c r="N72" s="104">
        <f t="shared" si="21"/>
        <v>0.85416666666666652</v>
      </c>
      <c r="O72" s="105">
        <f t="shared" si="16"/>
        <v>20.499999999999996</v>
      </c>
      <c r="P72" s="93">
        <f t="shared" si="22"/>
        <v>19</v>
      </c>
      <c r="Q72" s="100">
        <v>11</v>
      </c>
      <c r="R72" s="108">
        <f t="shared" si="13"/>
        <v>2.4050632911392405E-2</v>
      </c>
      <c r="S72" s="108">
        <f t="shared" si="14"/>
        <v>1.3924050632911392E-2</v>
      </c>
      <c r="T72" s="110">
        <f t="shared" si="19"/>
        <v>0.98987341772151904</v>
      </c>
      <c r="U72" s="110">
        <f t="shared" si="20"/>
        <v>0.98607594936708853</v>
      </c>
      <c r="V72" s="181">
        <f t="shared" si="18"/>
        <v>3.797468354430511E-3</v>
      </c>
      <c r="W72" s="181"/>
      <c r="X72" s="61"/>
      <c r="Y72" s="61"/>
      <c r="Z72" s="61"/>
      <c r="AA72" s="33"/>
    </row>
    <row r="73" spans="2:27" x14ac:dyDescent="0.25">
      <c r="B73" s="6">
        <v>42821</v>
      </c>
      <c r="C73" s="9">
        <v>0.71180555555555547</v>
      </c>
      <c r="D73" s="23">
        <f t="shared" si="24"/>
        <v>17.083333333333332</v>
      </c>
      <c r="E73" s="112">
        <f t="shared" si="23"/>
        <v>16.655169424684651</v>
      </c>
      <c r="F73" s="15" t="s">
        <v>4</v>
      </c>
      <c r="G73" s="12" t="s">
        <v>10</v>
      </c>
      <c r="K73" s="32"/>
      <c r="L73" s="88">
        <v>0.875</v>
      </c>
      <c r="M73" s="88">
        <v>0.91666666666666696</v>
      </c>
      <c r="N73" s="104">
        <f t="shared" si="21"/>
        <v>0.89583333333333348</v>
      </c>
      <c r="O73" s="105">
        <f t="shared" si="16"/>
        <v>21.500000000000004</v>
      </c>
      <c r="P73" s="93">
        <f t="shared" si="22"/>
        <v>4</v>
      </c>
      <c r="Q73" s="100">
        <v>6</v>
      </c>
      <c r="R73" s="108">
        <f t="shared" si="13"/>
        <v>5.0632911392405064E-3</v>
      </c>
      <c r="S73" s="108">
        <f t="shared" si="14"/>
        <v>7.5949367088607592E-3</v>
      </c>
      <c r="T73" s="110">
        <f t="shared" si="19"/>
        <v>0.99493670886075958</v>
      </c>
      <c r="U73" s="110">
        <f t="shared" si="20"/>
        <v>0.99367088607594933</v>
      </c>
      <c r="V73" s="181">
        <f t="shared" si="18"/>
        <v>1.2658227848102444E-3</v>
      </c>
      <c r="W73" s="181"/>
      <c r="X73" s="61"/>
      <c r="Y73" s="61"/>
      <c r="Z73" s="61"/>
      <c r="AA73" s="33"/>
    </row>
    <row r="74" spans="2:27" x14ac:dyDescent="0.25">
      <c r="B74" s="6">
        <v>42821</v>
      </c>
      <c r="C74" s="9">
        <v>0.72916666666666663</v>
      </c>
      <c r="D74" s="23">
        <f t="shared" si="24"/>
        <v>17.5</v>
      </c>
      <c r="E74" s="112">
        <f t="shared" si="23"/>
        <v>20.229675988210214</v>
      </c>
      <c r="F74" s="15" t="s">
        <v>4</v>
      </c>
      <c r="G74" s="12" t="s">
        <v>5</v>
      </c>
      <c r="K74" s="32"/>
      <c r="L74" s="88">
        <v>0.91666666666666696</v>
      </c>
      <c r="M74" s="88">
        <v>0.95833333333333404</v>
      </c>
      <c r="N74" s="104">
        <f t="shared" si="21"/>
        <v>0.93750000000000044</v>
      </c>
      <c r="O74" s="105">
        <f t="shared" si="16"/>
        <v>22.500000000000011</v>
      </c>
      <c r="P74" s="93">
        <f t="shared" si="22"/>
        <v>2</v>
      </c>
      <c r="Q74" s="100">
        <v>3</v>
      </c>
      <c r="R74" s="108">
        <f t="shared" si="13"/>
        <v>2.5316455696202532E-3</v>
      </c>
      <c r="S74" s="108">
        <f t="shared" si="14"/>
        <v>3.7974683544303796E-3</v>
      </c>
      <c r="T74" s="110">
        <f t="shared" si="19"/>
        <v>0.99746835443037984</v>
      </c>
      <c r="U74" s="110">
        <f t="shared" si="20"/>
        <v>0.99746835443037973</v>
      </c>
      <c r="V74" s="181">
        <f t="shared" si="18"/>
        <v>1.1102230246251565E-16</v>
      </c>
      <c r="W74" s="181"/>
      <c r="X74" s="61"/>
      <c r="Y74" s="61"/>
      <c r="Z74" s="61"/>
      <c r="AA74" s="33"/>
    </row>
    <row r="75" spans="2:27" x14ac:dyDescent="0.25">
      <c r="B75" s="6">
        <v>42821</v>
      </c>
      <c r="C75" s="9">
        <v>0.73263888888888884</v>
      </c>
      <c r="D75" s="23">
        <f t="shared" si="24"/>
        <v>17.583333333333332</v>
      </c>
      <c r="E75" s="112">
        <f t="shared" si="23"/>
        <v>20.986243967581981</v>
      </c>
      <c r="F75" s="15" t="s">
        <v>4</v>
      </c>
      <c r="G75" s="12" t="s">
        <v>5</v>
      </c>
      <c r="K75" s="32"/>
      <c r="L75" s="88">
        <v>0.95833333333333304</v>
      </c>
      <c r="M75" s="88">
        <v>1</v>
      </c>
      <c r="N75" s="104">
        <f t="shared" si="21"/>
        <v>0.97916666666666652</v>
      </c>
      <c r="O75" s="105">
        <f t="shared" si="16"/>
        <v>23.499999999999996</v>
      </c>
      <c r="P75" s="93">
        <f t="shared" si="22"/>
        <v>2</v>
      </c>
      <c r="Q75" s="100">
        <v>2</v>
      </c>
      <c r="R75" s="108">
        <f t="shared" si="13"/>
        <v>2.5316455696202532E-3</v>
      </c>
      <c r="S75" s="108">
        <f t="shared" si="14"/>
        <v>2.5316455696202532E-3</v>
      </c>
      <c r="T75" s="110">
        <f t="shared" si="19"/>
        <v>1</v>
      </c>
      <c r="U75" s="110">
        <f t="shared" si="20"/>
        <v>1</v>
      </c>
      <c r="V75" s="181">
        <f t="shared" ref="V75" si="25">ABS(T75-U75)</f>
        <v>0</v>
      </c>
      <c r="W75" s="181"/>
      <c r="X75" s="61"/>
      <c r="Y75" s="61"/>
      <c r="Z75" s="61"/>
      <c r="AA75" s="33"/>
    </row>
    <row r="76" spans="2:27" x14ac:dyDescent="0.25">
      <c r="B76" s="6">
        <v>42821</v>
      </c>
      <c r="C76" s="9">
        <v>0.73541666666666661</v>
      </c>
      <c r="D76" s="23">
        <f t="shared" si="24"/>
        <v>17.649999999999999</v>
      </c>
      <c r="E76" s="112">
        <f t="shared" si="23"/>
        <v>21.6014983510794</v>
      </c>
      <c r="F76" s="15" t="s">
        <v>4</v>
      </c>
      <c r="G76" s="12" t="s">
        <v>5</v>
      </c>
      <c r="K76" s="32"/>
      <c r="L76" s="62"/>
      <c r="M76" s="60"/>
      <c r="N76" s="61"/>
      <c r="O76" s="61"/>
      <c r="P76" s="40">
        <f>SUM(P52:P75)</f>
        <v>790</v>
      </c>
      <c r="Q76" s="47">
        <f>SUM(Q52:Q75)</f>
        <v>790</v>
      </c>
      <c r="R76" s="60"/>
      <c r="S76" s="60"/>
      <c r="T76" s="60"/>
      <c r="U76" s="60"/>
      <c r="V76" s="70" t="s">
        <v>41</v>
      </c>
      <c r="W76" s="70">
        <f>MAX(V52:W75)</f>
        <v>6.0759493670886067E-2</v>
      </c>
      <c r="X76" s="61"/>
      <c r="Y76" s="61"/>
      <c r="Z76" s="61"/>
      <c r="AA76" s="33"/>
    </row>
    <row r="77" spans="2:27" ht="15.75" thickBot="1" x14ac:dyDescent="0.3">
      <c r="B77" s="6">
        <v>42821</v>
      </c>
      <c r="C77" s="9">
        <v>0.7368055555555556</v>
      </c>
      <c r="D77" s="23">
        <f t="shared" si="24"/>
        <v>17.683333333333334</v>
      </c>
      <c r="E77" s="112">
        <f t="shared" si="23"/>
        <v>21.912458876161459</v>
      </c>
      <c r="F77" s="15" t="s">
        <v>6</v>
      </c>
      <c r="G77" s="12" t="s">
        <v>10</v>
      </c>
      <c r="K77" s="63"/>
      <c r="L77" s="64"/>
      <c r="M77" s="64"/>
      <c r="N77" s="65"/>
      <c r="O77" s="65"/>
      <c r="P77" s="65"/>
      <c r="Q77" s="65"/>
      <c r="R77" s="64"/>
      <c r="S77" s="64"/>
      <c r="T77" s="64"/>
      <c r="U77" s="64"/>
      <c r="V77" s="64"/>
      <c r="W77" s="64"/>
      <c r="X77" s="65"/>
      <c r="Y77" s="65"/>
      <c r="Z77" s="65"/>
      <c r="AA77" s="66"/>
    </row>
    <row r="78" spans="2:27" x14ac:dyDescent="0.25">
      <c r="B78" s="6">
        <v>42821</v>
      </c>
      <c r="C78" s="9">
        <v>0.79722222222222217</v>
      </c>
      <c r="D78" s="23">
        <f t="shared" si="24"/>
        <v>19.133333333333333</v>
      </c>
      <c r="E78" s="112">
        <f t="shared" si="23"/>
        <v>37.590075050563712</v>
      </c>
      <c r="F78" s="15" t="s">
        <v>6</v>
      </c>
      <c r="G78" s="12" t="s">
        <v>9</v>
      </c>
    </row>
    <row r="79" spans="2:27" x14ac:dyDescent="0.25">
      <c r="B79" s="6">
        <v>42821</v>
      </c>
      <c r="C79" s="9">
        <v>0.79791666666666661</v>
      </c>
      <c r="D79" s="23">
        <f t="shared" si="24"/>
        <v>19.149999999999999</v>
      </c>
      <c r="E79" s="112">
        <f t="shared" si="23"/>
        <v>37.794721979771388</v>
      </c>
      <c r="F79" s="15" t="s">
        <v>6</v>
      </c>
      <c r="G79" s="12" t="s">
        <v>9</v>
      </c>
    </row>
    <row r="80" spans="2:27" x14ac:dyDescent="0.25">
      <c r="B80" s="6">
        <v>42821</v>
      </c>
      <c r="C80" s="9">
        <v>0.80347222222222225</v>
      </c>
      <c r="D80" s="23">
        <f t="shared" si="24"/>
        <v>19.283333333333335</v>
      </c>
      <c r="E80" s="112">
        <f t="shared" si="23"/>
        <v>39.451897413432938</v>
      </c>
      <c r="F80" s="15" t="s">
        <v>6</v>
      </c>
      <c r="G80" s="12" t="s">
        <v>9</v>
      </c>
    </row>
    <row r="81" spans="2:7" x14ac:dyDescent="0.25">
      <c r="B81" s="6">
        <v>42821</v>
      </c>
      <c r="C81" s="9">
        <v>0.8354166666666667</v>
      </c>
      <c r="D81" s="23">
        <f t="shared" si="24"/>
        <v>20.05</v>
      </c>
      <c r="E81" s="112">
        <f t="shared" si="23"/>
        <v>49.67065615698661</v>
      </c>
      <c r="F81" s="15" t="s">
        <v>6</v>
      </c>
      <c r="G81" s="12" t="s">
        <v>9</v>
      </c>
    </row>
    <row r="82" spans="2:7" x14ac:dyDescent="0.25">
      <c r="B82" s="6">
        <v>42821</v>
      </c>
      <c r="C82" s="9">
        <v>0.83888888888888891</v>
      </c>
      <c r="D82" s="23">
        <f t="shared" si="24"/>
        <v>20.133333333333333</v>
      </c>
      <c r="E82" s="112">
        <f t="shared" si="23"/>
        <v>50.852224136358373</v>
      </c>
      <c r="F82" s="15" t="s">
        <v>6</v>
      </c>
      <c r="G82" s="12" t="s">
        <v>9</v>
      </c>
    </row>
    <row r="83" spans="2:7" x14ac:dyDescent="0.25">
      <c r="B83" s="6">
        <v>42821</v>
      </c>
      <c r="C83" s="9">
        <v>0.84444444444444444</v>
      </c>
      <c r="D83" s="23">
        <f t="shared" si="24"/>
        <v>20.266666666666666</v>
      </c>
      <c r="E83" s="112">
        <f t="shared" si="23"/>
        <v>52.771621792242101</v>
      </c>
      <c r="F83" s="15" t="s">
        <v>4</v>
      </c>
      <c r="G83" s="12" t="s">
        <v>8</v>
      </c>
    </row>
    <row r="84" spans="2:7" x14ac:dyDescent="0.25">
      <c r="B84" s="6">
        <v>42821</v>
      </c>
      <c r="C84" s="9">
        <v>0.84722222222222221</v>
      </c>
      <c r="D84" s="23">
        <f t="shared" si="24"/>
        <v>20.333333333333332</v>
      </c>
      <c r="E84" s="112">
        <f t="shared" si="23"/>
        <v>53.744653953517293</v>
      </c>
      <c r="F84" s="15" t="s">
        <v>4</v>
      </c>
      <c r="G84" s="12" t="s">
        <v>8</v>
      </c>
    </row>
    <row r="85" spans="2:7" x14ac:dyDescent="0.25">
      <c r="B85" s="6">
        <v>42821</v>
      </c>
      <c r="C85" s="9">
        <v>0.8534722222222223</v>
      </c>
      <c r="D85" s="23">
        <f t="shared" si="24"/>
        <v>20.483333333333334</v>
      </c>
      <c r="E85" s="112">
        <f t="shared" si="23"/>
        <v>55.966476316386526</v>
      </c>
      <c r="F85" s="15" t="s">
        <v>6</v>
      </c>
      <c r="G85" s="12" t="s">
        <v>9</v>
      </c>
    </row>
    <row r="86" spans="2:7" x14ac:dyDescent="0.25">
      <c r="B86" s="6">
        <v>42821</v>
      </c>
      <c r="C86" s="9">
        <v>0.91388888888888886</v>
      </c>
      <c r="D86" s="23">
        <f t="shared" si="24"/>
        <v>21.933333333333334</v>
      </c>
      <c r="E86" s="112">
        <f t="shared" si="23"/>
        <v>79.764092490788769</v>
      </c>
      <c r="F86" s="15" t="s">
        <v>6</v>
      </c>
      <c r="G86" s="12" t="s">
        <v>9</v>
      </c>
    </row>
    <row r="87" spans="2:7" x14ac:dyDescent="0.25">
      <c r="B87" s="6">
        <v>42821</v>
      </c>
      <c r="C87" s="9">
        <v>0.92083333333333339</v>
      </c>
      <c r="D87" s="23">
        <f t="shared" si="24"/>
        <v>22.1</v>
      </c>
      <c r="E87" s="112">
        <f t="shared" si="23"/>
        <v>82.768895116199019</v>
      </c>
      <c r="F87" s="15" t="s">
        <v>4</v>
      </c>
      <c r="G87" s="12" t="s">
        <v>8</v>
      </c>
    </row>
    <row r="88" spans="2:7" x14ac:dyDescent="0.25">
      <c r="B88" s="6">
        <v>42822</v>
      </c>
      <c r="C88" s="9">
        <v>0.15486111111111112</v>
      </c>
      <c r="D88" s="23">
        <f t="shared" si="24"/>
        <v>3.7166666666666668</v>
      </c>
      <c r="E88" s="112">
        <f t="shared" si="23"/>
        <v>86.222221089007121</v>
      </c>
      <c r="F88" s="15" t="s">
        <v>4</v>
      </c>
      <c r="G88" s="12" t="s">
        <v>5</v>
      </c>
    </row>
    <row r="89" spans="2:7" x14ac:dyDescent="0.25">
      <c r="B89" s="6">
        <v>42822</v>
      </c>
      <c r="C89" s="9">
        <v>0.27986111111111112</v>
      </c>
      <c r="D89" s="23">
        <f t="shared" si="24"/>
        <v>6.7166666666666668</v>
      </c>
      <c r="E89" s="112">
        <f t="shared" si="23"/>
        <v>39.508668346391104</v>
      </c>
      <c r="F89" s="15" t="s">
        <v>4</v>
      </c>
      <c r="G89" s="12" t="s">
        <v>5</v>
      </c>
    </row>
    <row r="90" spans="2:7" x14ac:dyDescent="0.25">
      <c r="B90" s="6">
        <v>42822</v>
      </c>
      <c r="C90" s="9">
        <v>0.33958333333333335</v>
      </c>
      <c r="D90" s="23">
        <f t="shared" si="24"/>
        <v>8.15</v>
      </c>
      <c r="E90" s="112">
        <f t="shared" si="23"/>
        <v>23.544415369363453</v>
      </c>
      <c r="F90" s="15" t="s">
        <v>6</v>
      </c>
      <c r="G90" s="12" t="s">
        <v>10</v>
      </c>
    </row>
    <row r="91" spans="2:7" x14ac:dyDescent="0.25">
      <c r="B91" s="6">
        <v>42822</v>
      </c>
      <c r="C91" s="9">
        <v>0.35486111111111113</v>
      </c>
      <c r="D91" s="23">
        <f t="shared" si="24"/>
        <v>8.5166666666666675</v>
      </c>
      <c r="E91" s="112">
        <f t="shared" si="23"/>
        <v>20.120536700821493</v>
      </c>
      <c r="F91" s="15" t="s">
        <v>6</v>
      </c>
      <c r="G91" s="12" t="s">
        <v>10</v>
      </c>
    </row>
    <row r="92" spans="2:7" x14ac:dyDescent="0.25">
      <c r="B92" s="6">
        <v>42822</v>
      </c>
      <c r="C92" s="9">
        <v>0.36249999999999999</v>
      </c>
      <c r="D92" s="23">
        <f t="shared" si="24"/>
        <v>8.6999999999999993</v>
      </c>
      <c r="E92" s="112">
        <f t="shared" si="23"/>
        <v>18.509430699883861</v>
      </c>
      <c r="F92" s="15" t="s">
        <v>6</v>
      </c>
      <c r="G92" s="12" t="s">
        <v>10</v>
      </c>
    </row>
    <row r="93" spans="2:7" x14ac:dyDescent="0.25">
      <c r="B93" s="6">
        <v>42822</v>
      </c>
      <c r="C93" s="9">
        <v>0.36805555555555558</v>
      </c>
      <c r="D93" s="23">
        <f t="shared" si="24"/>
        <v>8.8333333333333339</v>
      </c>
      <c r="E93" s="112">
        <f t="shared" si="23"/>
        <v>17.379939466878692</v>
      </c>
      <c r="F93" s="15" t="s">
        <v>6</v>
      </c>
      <c r="G93" s="12" t="s">
        <v>9</v>
      </c>
    </row>
    <row r="94" spans="2:7" x14ac:dyDescent="0.25">
      <c r="B94" s="6">
        <v>42822</v>
      </c>
      <c r="C94" s="9">
        <v>0.37152777777777773</v>
      </c>
      <c r="D94" s="23">
        <f t="shared" si="24"/>
        <v>8.9166666666666661</v>
      </c>
      <c r="E94" s="112">
        <f t="shared" si="23"/>
        <v>16.692063001806034</v>
      </c>
      <c r="F94" s="15" t="s">
        <v>6</v>
      </c>
      <c r="G94" s="12" t="s">
        <v>9</v>
      </c>
    </row>
    <row r="95" spans="2:7" x14ac:dyDescent="0.25">
      <c r="B95" s="6">
        <v>42822</v>
      </c>
      <c r="C95" s="9">
        <v>0.37152777777777773</v>
      </c>
      <c r="D95" s="23">
        <f t="shared" si="24"/>
        <v>8.9166666666666661</v>
      </c>
      <c r="E95" s="112">
        <f t="shared" si="23"/>
        <v>16.692063001806034</v>
      </c>
      <c r="F95" s="15" t="s">
        <v>6</v>
      </c>
      <c r="G95" s="12" t="s">
        <v>10</v>
      </c>
    </row>
    <row r="96" spans="2:7" x14ac:dyDescent="0.25">
      <c r="B96" s="6">
        <v>42822</v>
      </c>
      <c r="C96" s="9">
        <v>0.37222222222222223</v>
      </c>
      <c r="D96" s="23">
        <f t="shared" si="24"/>
        <v>8.9333333333333336</v>
      </c>
      <c r="E96" s="112">
        <f t="shared" si="23"/>
        <v>16.55615437545816</v>
      </c>
      <c r="F96" s="15" t="s">
        <v>6</v>
      </c>
      <c r="G96" s="12" t="s">
        <v>10</v>
      </c>
    </row>
    <row r="97" spans="2:7" x14ac:dyDescent="0.25">
      <c r="B97" s="6">
        <v>42822</v>
      </c>
      <c r="C97" s="9">
        <v>0.37638888888888888</v>
      </c>
      <c r="D97" s="23">
        <f t="shared" si="24"/>
        <v>9.0333333333333332</v>
      </c>
      <c r="E97" s="112">
        <f t="shared" si="23"/>
        <v>15.752369284037631</v>
      </c>
      <c r="F97" s="15" t="s">
        <v>6</v>
      </c>
      <c r="G97" s="12" t="s">
        <v>9</v>
      </c>
    </row>
    <row r="98" spans="2:7" x14ac:dyDescent="0.25">
      <c r="B98" s="6">
        <v>42822</v>
      </c>
      <c r="C98" s="9">
        <v>0.37638888888888888</v>
      </c>
      <c r="D98" s="23">
        <f t="shared" si="24"/>
        <v>9.0333333333333332</v>
      </c>
      <c r="E98" s="112">
        <f t="shared" si="23"/>
        <v>15.752369284037631</v>
      </c>
      <c r="F98" s="15" t="s">
        <v>6</v>
      </c>
      <c r="G98" s="12" t="s">
        <v>9</v>
      </c>
    </row>
    <row r="99" spans="2:7" x14ac:dyDescent="0.25">
      <c r="B99" s="6">
        <v>42822</v>
      </c>
      <c r="C99" s="9">
        <v>0.38055555555555554</v>
      </c>
      <c r="D99" s="23">
        <f t="shared" si="24"/>
        <v>9.1333333333333329</v>
      </c>
      <c r="E99" s="112">
        <f t="shared" si="23"/>
        <v>14.968584192617099</v>
      </c>
      <c r="F99" s="15" t="s">
        <v>6</v>
      </c>
      <c r="G99" s="12" t="s">
        <v>10</v>
      </c>
    </row>
    <row r="100" spans="2:7" x14ac:dyDescent="0.25">
      <c r="B100" s="6">
        <v>42822</v>
      </c>
      <c r="C100" s="9">
        <v>0.38055555555555554</v>
      </c>
      <c r="D100" s="23">
        <f t="shared" si="24"/>
        <v>9.1333333333333329</v>
      </c>
      <c r="E100" s="112">
        <f t="shared" si="23"/>
        <v>14.968584192617099</v>
      </c>
      <c r="F100" s="15" t="s">
        <v>6</v>
      </c>
      <c r="G100" s="12" t="s">
        <v>7</v>
      </c>
    </row>
    <row r="101" spans="2:7" x14ac:dyDescent="0.25">
      <c r="B101" s="6">
        <v>42822</v>
      </c>
      <c r="C101" s="9">
        <v>0.38125000000000003</v>
      </c>
      <c r="D101" s="23">
        <f t="shared" si="24"/>
        <v>9.15</v>
      </c>
      <c r="E101" s="112">
        <f t="shared" si="23"/>
        <v>14.839897788491449</v>
      </c>
      <c r="F101" s="15" t="s">
        <v>6</v>
      </c>
      <c r="G101" s="12" t="s">
        <v>10</v>
      </c>
    </row>
    <row r="102" spans="2:7" x14ac:dyDescent="0.25">
      <c r="B102" s="6">
        <v>42822</v>
      </c>
      <c r="C102" s="9">
        <v>0.38263888888888892</v>
      </c>
      <c r="D102" s="23">
        <f t="shared" si="24"/>
        <v>9.1833333333333336</v>
      </c>
      <c r="E102" s="112">
        <f t="shared" si="23"/>
        <v>14.584191646906827</v>
      </c>
      <c r="F102" s="15" t="s">
        <v>6</v>
      </c>
      <c r="G102" s="12" t="s">
        <v>7</v>
      </c>
    </row>
    <row r="103" spans="2:7" x14ac:dyDescent="0.25">
      <c r="B103" s="6">
        <v>42822</v>
      </c>
      <c r="C103" s="9">
        <v>0.3833333333333333</v>
      </c>
      <c r="D103" s="23">
        <f t="shared" si="24"/>
        <v>9.1999999999999993</v>
      </c>
      <c r="E103" s="112">
        <f t="shared" si="23"/>
        <v>14.457171909447856</v>
      </c>
      <c r="F103" s="15" t="s">
        <v>6</v>
      </c>
      <c r="G103" s="12" t="s">
        <v>9</v>
      </c>
    </row>
    <row r="104" spans="2:7" x14ac:dyDescent="0.25">
      <c r="B104" s="6">
        <v>42822</v>
      </c>
      <c r="C104" s="9">
        <v>0.39166666666666666</v>
      </c>
      <c r="D104" s="23">
        <f t="shared" si="24"/>
        <v>9.4</v>
      </c>
      <c r="E104" s="112">
        <f t="shared" si="23"/>
        <v>12.976268393273449</v>
      </c>
      <c r="F104" s="15" t="s">
        <v>6</v>
      </c>
      <c r="G104" s="12" t="s">
        <v>10</v>
      </c>
    </row>
    <row r="105" spans="2:7" x14ac:dyDescent="0.25">
      <c r="B105" s="6">
        <v>42822</v>
      </c>
      <c r="C105" s="9">
        <v>0.39583333333333331</v>
      </c>
      <c r="D105" s="23">
        <f t="shared" si="24"/>
        <v>9.5</v>
      </c>
      <c r="E105" s="112">
        <f t="shared" si="23"/>
        <v>12.265816635186249</v>
      </c>
      <c r="F105" s="15" t="s">
        <v>6</v>
      </c>
      <c r="G105" s="12" t="s">
        <v>7</v>
      </c>
    </row>
    <row r="106" spans="2:7" x14ac:dyDescent="0.25">
      <c r="B106" s="6">
        <v>42822</v>
      </c>
      <c r="C106" s="9">
        <v>0.40486111111111112</v>
      </c>
      <c r="D106" s="23">
        <f t="shared" si="24"/>
        <v>9.7166666666666668</v>
      </c>
      <c r="E106" s="112">
        <f t="shared" si="23"/>
        <v>10.795115603775093</v>
      </c>
      <c r="F106" s="15" t="s">
        <v>6</v>
      </c>
      <c r="G106" s="12" t="s">
        <v>7</v>
      </c>
    </row>
    <row r="107" spans="2:7" x14ac:dyDescent="0.25">
      <c r="B107" s="6">
        <v>42822</v>
      </c>
      <c r="C107" s="9">
        <v>0.4152777777777778</v>
      </c>
      <c r="D107" s="23">
        <f t="shared" si="24"/>
        <v>9.9666666666666668</v>
      </c>
      <c r="E107" s="112">
        <f t="shared" si="23"/>
        <v>9.2148195418904244</v>
      </c>
      <c r="F107" s="15" t="s">
        <v>6</v>
      </c>
      <c r="G107" s="12" t="s">
        <v>10</v>
      </c>
    </row>
    <row r="108" spans="2:7" x14ac:dyDescent="0.25">
      <c r="B108" s="6">
        <v>42822</v>
      </c>
      <c r="C108" s="9">
        <v>0.41666666666666669</v>
      </c>
      <c r="D108" s="23">
        <f t="shared" si="24"/>
        <v>10</v>
      </c>
      <c r="E108" s="112">
        <f t="shared" si="23"/>
        <v>9.0135578447502471</v>
      </c>
      <c r="F108" s="15" t="s">
        <v>6</v>
      </c>
      <c r="G108" s="12" t="s">
        <v>9</v>
      </c>
    </row>
    <row r="109" spans="2:7" x14ac:dyDescent="0.25">
      <c r="B109" s="6">
        <v>42822</v>
      </c>
      <c r="C109" s="9">
        <v>0.42430555555555555</v>
      </c>
      <c r="D109" s="23">
        <f t="shared" si="24"/>
        <v>10.183333333333334</v>
      </c>
      <c r="E109" s="112">
        <f t="shared" si="23"/>
        <v>7.9463407327014899</v>
      </c>
      <c r="F109" s="15" t="s">
        <v>6</v>
      </c>
      <c r="G109" s="12" t="s">
        <v>10</v>
      </c>
    </row>
    <row r="110" spans="2:7" x14ac:dyDescent="0.25">
      <c r="B110" s="6">
        <v>42822</v>
      </c>
      <c r="C110" s="9">
        <v>0.43402777777777773</v>
      </c>
      <c r="D110" s="23">
        <f t="shared" si="24"/>
        <v>10.416666666666666</v>
      </c>
      <c r="E110" s="112">
        <f t="shared" si="23"/>
        <v>6.6852866304980267</v>
      </c>
      <c r="F110" s="15" t="s">
        <v>6</v>
      </c>
      <c r="G110" s="12" t="s">
        <v>9</v>
      </c>
    </row>
    <row r="111" spans="2:7" x14ac:dyDescent="0.25">
      <c r="B111" s="6">
        <v>42822</v>
      </c>
      <c r="C111" s="9">
        <v>0.43402777777777773</v>
      </c>
      <c r="D111" s="23">
        <f t="shared" si="24"/>
        <v>10.416666666666666</v>
      </c>
      <c r="E111" s="112">
        <f t="shared" si="23"/>
        <v>6.6852866304980267</v>
      </c>
      <c r="F111" s="15" t="s">
        <v>6</v>
      </c>
      <c r="G111" s="12" t="s">
        <v>8</v>
      </c>
    </row>
    <row r="112" spans="2:7" x14ac:dyDescent="0.25">
      <c r="B112" s="6">
        <v>42822</v>
      </c>
      <c r="C112" s="9">
        <v>0.4381944444444445</v>
      </c>
      <c r="D112" s="23">
        <f t="shared" si="24"/>
        <v>10.516666666666667</v>
      </c>
      <c r="E112" s="112">
        <f t="shared" si="23"/>
        <v>6.1781682057441518</v>
      </c>
      <c r="F112" s="15" t="s">
        <v>6</v>
      </c>
      <c r="G112" s="12" t="s">
        <v>10</v>
      </c>
    </row>
    <row r="113" spans="2:7" x14ac:dyDescent="0.25">
      <c r="B113" s="6">
        <v>42822</v>
      </c>
      <c r="C113" s="9">
        <v>0.45416666666666666</v>
      </c>
      <c r="D113" s="23">
        <f t="shared" si="24"/>
        <v>10.9</v>
      </c>
      <c r="E113" s="112">
        <f t="shared" si="23"/>
        <v>4.4194920219654419</v>
      </c>
      <c r="F113" s="15" t="s">
        <v>4</v>
      </c>
      <c r="G113" s="12" t="s">
        <v>7</v>
      </c>
    </row>
    <row r="114" spans="2:7" x14ac:dyDescent="0.25">
      <c r="B114" s="6">
        <v>42822</v>
      </c>
      <c r="C114" s="9">
        <v>0.45834490740740735</v>
      </c>
      <c r="D114" s="23">
        <f t="shared" si="24"/>
        <v>11.000277777777777</v>
      </c>
      <c r="E114" s="112">
        <f t="shared" si="23"/>
        <v>4.007927975044054</v>
      </c>
      <c r="F114" s="15" t="s">
        <v>4</v>
      </c>
      <c r="G114" s="12" t="s">
        <v>7</v>
      </c>
    </row>
    <row r="115" spans="2:7" x14ac:dyDescent="0.25">
      <c r="B115" s="6">
        <v>42822</v>
      </c>
      <c r="C115" s="9">
        <v>0.46527777777777773</v>
      </c>
      <c r="D115" s="23">
        <f t="shared" si="24"/>
        <v>11.166666666666666</v>
      </c>
      <c r="E115" s="112">
        <f t="shared" si="23"/>
        <v>3.369398444844022</v>
      </c>
      <c r="F115" s="15" t="s">
        <v>6</v>
      </c>
      <c r="G115" s="12" t="s">
        <v>10</v>
      </c>
    </row>
    <row r="116" spans="2:7" x14ac:dyDescent="0.25">
      <c r="B116" s="6">
        <v>42822</v>
      </c>
      <c r="C116" s="9">
        <v>0.46666666666666662</v>
      </c>
      <c r="D116" s="23">
        <f t="shared" si="24"/>
        <v>11.2</v>
      </c>
      <c r="E116" s="112">
        <f t="shared" si="23"/>
        <v>3.2481367477038448</v>
      </c>
      <c r="F116" s="15" t="s">
        <v>6</v>
      </c>
      <c r="G116" s="12" t="s">
        <v>10</v>
      </c>
    </row>
    <row r="117" spans="2:7" x14ac:dyDescent="0.25">
      <c r="B117" s="6">
        <v>42822</v>
      </c>
      <c r="C117" s="9">
        <v>0.47222222222222227</v>
      </c>
      <c r="D117" s="23">
        <f t="shared" si="24"/>
        <v>11.333333333333334</v>
      </c>
      <c r="E117" s="112">
        <f t="shared" si="23"/>
        <v>2.7853121813653505</v>
      </c>
      <c r="F117" s="15" t="s">
        <v>6</v>
      </c>
      <c r="G117" s="12" t="s">
        <v>9</v>
      </c>
    </row>
    <row r="118" spans="2:7" x14ac:dyDescent="0.25">
      <c r="B118" s="6">
        <v>42822</v>
      </c>
      <c r="C118" s="9">
        <v>0.49444444444444446</v>
      </c>
      <c r="D118" s="23">
        <f t="shared" si="24"/>
        <v>11.866666666666667</v>
      </c>
      <c r="E118" s="112">
        <f t="shared" si="23"/>
        <v>1.289569471566949</v>
      </c>
      <c r="F118" s="15" t="s">
        <v>12</v>
      </c>
      <c r="G118" s="12" t="s">
        <v>9</v>
      </c>
    </row>
    <row r="119" spans="2:7" x14ac:dyDescent="0.25">
      <c r="B119" s="6">
        <v>42822</v>
      </c>
      <c r="C119" s="9">
        <v>0.4993055555555555</v>
      </c>
      <c r="D119" s="23">
        <f t="shared" si="24"/>
        <v>11.983333333333333</v>
      </c>
      <c r="E119" s="112">
        <f t="shared" si="23"/>
        <v>1.0382090871318845</v>
      </c>
      <c r="F119" s="15" t="s">
        <v>6</v>
      </c>
      <c r="G119" s="12" t="s">
        <v>9</v>
      </c>
    </row>
    <row r="120" spans="2:7" x14ac:dyDescent="0.25">
      <c r="B120" s="6">
        <v>42822</v>
      </c>
      <c r="C120" s="9">
        <v>0.50069444444444444</v>
      </c>
      <c r="D120" s="23">
        <f t="shared" si="24"/>
        <v>12.016666666666666</v>
      </c>
      <c r="E120" s="112">
        <f t="shared" si="23"/>
        <v>0.97139183443615129</v>
      </c>
      <c r="F120" s="15" t="s">
        <v>6</v>
      </c>
      <c r="G120" s="12" t="s">
        <v>9</v>
      </c>
    </row>
    <row r="121" spans="2:7" x14ac:dyDescent="0.25">
      <c r="B121" s="6">
        <v>42822</v>
      </c>
      <c r="C121" s="9">
        <v>0.52013888888888882</v>
      </c>
      <c r="D121" s="23">
        <f t="shared" si="24"/>
        <v>12.483333333333331</v>
      </c>
      <c r="E121" s="112">
        <f t="shared" si="23"/>
        <v>0.26928363002921663</v>
      </c>
      <c r="F121" s="15" t="s">
        <v>6</v>
      </c>
      <c r="G121" s="12" t="s">
        <v>9</v>
      </c>
    </row>
    <row r="122" spans="2:7" x14ac:dyDescent="0.25">
      <c r="B122" s="6">
        <v>42822</v>
      </c>
      <c r="C122" s="9">
        <v>0.52430555555555558</v>
      </c>
      <c r="D122" s="23">
        <f t="shared" si="24"/>
        <v>12.583333333333334</v>
      </c>
      <c r="E122" s="112">
        <f t="shared" si="23"/>
        <v>0.17549853860867964</v>
      </c>
      <c r="F122" s="15" t="s">
        <v>4</v>
      </c>
      <c r="G122" s="12" t="s">
        <v>7</v>
      </c>
    </row>
    <row r="123" spans="2:7" x14ac:dyDescent="0.25">
      <c r="B123" s="6">
        <v>42822</v>
      </c>
      <c r="C123" s="9">
        <v>0.53125</v>
      </c>
      <c r="D123" s="23">
        <f t="shared" si="24"/>
        <v>12.75</v>
      </c>
      <c r="E123" s="112">
        <f t="shared" si="23"/>
        <v>6.363449735223492E-2</v>
      </c>
      <c r="F123" s="15" t="s">
        <v>6</v>
      </c>
      <c r="G123" s="12" t="s">
        <v>9</v>
      </c>
    </row>
    <row r="124" spans="2:7" x14ac:dyDescent="0.25">
      <c r="B124" s="6">
        <v>42822</v>
      </c>
      <c r="C124" s="9">
        <v>0.53194444444444444</v>
      </c>
      <c r="D124" s="23">
        <f t="shared" si="24"/>
        <v>12.766666666666666</v>
      </c>
      <c r="E124" s="112">
        <f t="shared" si="23"/>
        <v>5.5503648782146406E-2</v>
      </c>
      <c r="F124" s="15" t="s">
        <v>4</v>
      </c>
      <c r="G124" s="12" t="s">
        <v>7</v>
      </c>
    </row>
    <row r="125" spans="2:7" x14ac:dyDescent="0.25">
      <c r="B125" s="6">
        <v>42822</v>
      </c>
      <c r="C125" s="9">
        <v>0.53333333333333333</v>
      </c>
      <c r="D125" s="23">
        <f t="shared" si="24"/>
        <v>12.8</v>
      </c>
      <c r="E125" s="112">
        <f t="shared" si="23"/>
        <v>4.090861830863441E-2</v>
      </c>
      <c r="F125" s="15" t="s">
        <v>6</v>
      </c>
      <c r="G125" s="12" t="s">
        <v>9</v>
      </c>
    </row>
    <row r="126" spans="2:7" x14ac:dyDescent="0.25">
      <c r="B126" s="6">
        <v>42822</v>
      </c>
      <c r="C126" s="9">
        <v>0.53472222222222221</v>
      </c>
      <c r="D126" s="23">
        <f t="shared" si="24"/>
        <v>12.833333333333332</v>
      </c>
      <c r="E126" s="112">
        <f t="shared" si="23"/>
        <v>2.8535810057346053E-2</v>
      </c>
      <c r="F126" s="15" t="s">
        <v>6</v>
      </c>
      <c r="G126" s="12" t="s">
        <v>7</v>
      </c>
    </row>
    <row r="127" spans="2:7" x14ac:dyDescent="0.25">
      <c r="B127" s="6">
        <v>42822</v>
      </c>
      <c r="C127" s="9">
        <v>0.53888888888888886</v>
      </c>
      <c r="D127" s="23">
        <f t="shared" si="24"/>
        <v>12.933333333333334</v>
      </c>
      <c r="E127" s="112">
        <f t="shared" si="23"/>
        <v>4.7507186368118274E-3</v>
      </c>
      <c r="F127" s="15" t="s">
        <v>6</v>
      </c>
      <c r="G127" s="12" t="s">
        <v>9</v>
      </c>
    </row>
    <row r="128" spans="2:7" x14ac:dyDescent="0.25">
      <c r="B128" s="6">
        <v>42822</v>
      </c>
      <c r="C128" s="9">
        <v>0.57222222222222219</v>
      </c>
      <c r="D128" s="23">
        <f t="shared" si="24"/>
        <v>13.733333333333333</v>
      </c>
      <c r="E128" s="112">
        <f t="shared" si="23"/>
        <v>0.53446998727254025</v>
      </c>
      <c r="F128" s="15" t="s">
        <v>6</v>
      </c>
      <c r="G128" s="12" t="s">
        <v>7</v>
      </c>
    </row>
    <row r="129" spans="2:7" x14ac:dyDescent="0.25">
      <c r="B129" s="6">
        <v>42822</v>
      </c>
      <c r="C129" s="9">
        <v>0.57500000000000007</v>
      </c>
      <c r="D129" s="23">
        <f t="shared" si="24"/>
        <v>13.8</v>
      </c>
      <c r="E129" s="112">
        <f t="shared" si="23"/>
        <v>0.63639103743663128</v>
      </c>
      <c r="F129" s="15" t="s">
        <v>6</v>
      </c>
      <c r="G129" s="12" t="s">
        <v>7</v>
      </c>
    </row>
    <row r="130" spans="2:7" x14ac:dyDescent="0.25">
      <c r="B130" s="6">
        <v>42822</v>
      </c>
      <c r="C130" s="9">
        <v>0.58750000000000002</v>
      </c>
      <c r="D130" s="23">
        <f t="shared" si="24"/>
        <v>14.100000000000001</v>
      </c>
      <c r="E130" s="112">
        <f t="shared" si="23"/>
        <v>1.2050357631750319</v>
      </c>
      <c r="F130" s="15" t="s">
        <v>6</v>
      </c>
      <c r="G130" s="12" t="s">
        <v>9</v>
      </c>
    </row>
    <row r="131" spans="2:7" x14ac:dyDescent="0.25">
      <c r="B131" s="6">
        <v>42822</v>
      </c>
      <c r="C131" s="9">
        <v>0.58958333333333335</v>
      </c>
      <c r="D131" s="23">
        <f t="shared" si="24"/>
        <v>14.15</v>
      </c>
      <c r="E131" s="112">
        <f t="shared" ref="E131:E194" si="26">(D131-medianum)^2</f>
        <v>1.3173098841314292</v>
      </c>
      <c r="F131" s="15" t="s">
        <v>6</v>
      </c>
      <c r="G131" s="12" t="s">
        <v>9</v>
      </c>
    </row>
    <row r="132" spans="2:7" x14ac:dyDescent="0.25">
      <c r="B132" s="6">
        <v>42822</v>
      </c>
      <c r="C132" s="9">
        <v>0.59027777777777779</v>
      </c>
      <c r="D132" s="23">
        <f t="shared" ref="D132:D195" si="27">C132*24</f>
        <v>14.166666666666668</v>
      </c>
      <c r="E132" s="112">
        <f t="shared" si="26"/>
        <v>1.355845702228009</v>
      </c>
      <c r="F132" s="15" t="s">
        <v>6</v>
      </c>
      <c r="G132" s="12" t="s">
        <v>9</v>
      </c>
    </row>
    <row r="133" spans="2:7" x14ac:dyDescent="0.25">
      <c r="B133" s="6">
        <v>42822</v>
      </c>
      <c r="C133" s="9">
        <v>0.59166666666666667</v>
      </c>
      <c r="D133" s="23">
        <f t="shared" si="27"/>
        <v>14.2</v>
      </c>
      <c r="E133" s="112">
        <f t="shared" si="26"/>
        <v>1.4345840050878265</v>
      </c>
      <c r="F133" s="15" t="s">
        <v>6</v>
      </c>
      <c r="G133" s="12" t="s">
        <v>9</v>
      </c>
    </row>
    <row r="134" spans="2:7" x14ac:dyDescent="0.25">
      <c r="B134" s="6">
        <v>42822</v>
      </c>
      <c r="C134" s="9">
        <v>0.60138888888888886</v>
      </c>
      <c r="D134" s="23">
        <f t="shared" si="27"/>
        <v>14.433333333333334</v>
      </c>
      <c r="E134" s="112">
        <f t="shared" si="26"/>
        <v>2.0479743473288057</v>
      </c>
      <c r="F134" s="15" t="s">
        <v>6</v>
      </c>
      <c r="G134" s="12" t="s">
        <v>10</v>
      </c>
    </row>
    <row r="135" spans="2:7" x14ac:dyDescent="0.25">
      <c r="B135" s="6">
        <v>42822</v>
      </c>
      <c r="C135" s="9">
        <v>0.60625000000000007</v>
      </c>
      <c r="D135" s="23">
        <f t="shared" si="27"/>
        <v>14.55</v>
      </c>
      <c r="E135" s="112">
        <f t="shared" si="26"/>
        <v>2.3955028517826289</v>
      </c>
      <c r="F135" s="15" t="s">
        <v>6</v>
      </c>
      <c r="G135" s="12" t="s">
        <v>8</v>
      </c>
    </row>
    <row r="136" spans="2:7" x14ac:dyDescent="0.25">
      <c r="B136" s="6">
        <v>42822</v>
      </c>
      <c r="C136" s="9">
        <v>0.61319444444444449</v>
      </c>
      <c r="D136" s="23">
        <f t="shared" si="27"/>
        <v>14.716666666666669</v>
      </c>
      <c r="E136" s="112">
        <f t="shared" si="26"/>
        <v>2.9391943660817437</v>
      </c>
      <c r="F136" s="15" t="s">
        <v>6</v>
      </c>
      <c r="G136" s="12" t="s">
        <v>10</v>
      </c>
    </row>
    <row r="137" spans="2:7" x14ac:dyDescent="0.25">
      <c r="B137" s="6">
        <v>42822</v>
      </c>
      <c r="C137" s="9">
        <v>0.61597222222222225</v>
      </c>
      <c r="D137" s="23">
        <f t="shared" si="27"/>
        <v>14.783333333333335</v>
      </c>
      <c r="E137" s="112">
        <f t="shared" si="26"/>
        <v>3.1722265273569428</v>
      </c>
      <c r="F137" s="15" t="s">
        <v>4</v>
      </c>
      <c r="G137" s="12" t="s">
        <v>9</v>
      </c>
    </row>
    <row r="138" spans="2:7" x14ac:dyDescent="0.25">
      <c r="B138" s="6">
        <v>42822</v>
      </c>
      <c r="C138" s="9">
        <v>0.62152777777777779</v>
      </c>
      <c r="D138" s="23">
        <f t="shared" si="27"/>
        <v>14.916666666666668</v>
      </c>
      <c r="E138" s="112">
        <f t="shared" si="26"/>
        <v>3.6649575165740074</v>
      </c>
      <c r="F138" s="15" t="s">
        <v>6</v>
      </c>
      <c r="G138" s="12" t="s">
        <v>7</v>
      </c>
    </row>
    <row r="139" spans="2:7" x14ac:dyDescent="0.25">
      <c r="B139" s="6">
        <v>42822</v>
      </c>
      <c r="C139" s="9">
        <v>0.63194444444444442</v>
      </c>
      <c r="D139" s="23">
        <f t="shared" si="27"/>
        <v>15.166666666666666</v>
      </c>
      <c r="E139" s="112">
        <f t="shared" si="26"/>
        <v>4.6846614546893326</v>
      </c>
      <c r="F139" s="15" t="s">
        <v>4</v>
      </c>
      <c r="G139" s="12" t="s">
        <v>5</v>
      </c>
    </row>
    <row r="140" spans="2:7" x14ac:dyDescent="0.25">
      <c r="B140" s="6">
        <v>42822</v>
      </c>
      <c r="C140" s="9">
        <v>0.63611111111111118</v>
      </c>
      <c r="D140" s="23">
        <f t="shared" si="27"/>
        <v>15.266666666666669</v>
      </c>
      <c r="E140" s="112">
        <f t="shared" si="26"/>
        <v>5.1275430299354792</v>
      </c>
      <c r="F140" s="15" t="s">
        <v>4</v>
      </c>
      <c r="G140" s="12" t="s">
        <v>5</v>
      </c>
    </row>
    <row r="141" spans="2:7" x14ac:dyDescent="0.25">
      <c r="B141" s="6">
        <v>42822</v>
      </c>
      <c r="C141" s="9">
        <v>0.63611111111111118</v>
      </c>
      <c r="D141" s="23">
        <f t="shared" si="27"/>
        <v>15.266666666666669</v>
      </c>
      <c r="E141" s="112">
        <f t="shared" si="26"/>
        <v>5.1275430299354792</v>
      </c>
      <c r="F141" s="15" t="s">
        <v>4</v>
      </c>
      <c r="G141" s="12" t="s">
        <v>5</v>
      </c>
    </row>
    <row r="142" spans="2:7" x14ac:dyDescent="0.25">
      <c r="B142" s="6">
        <v>42822</v>
      </c>
      <c r="C142" s="9">
        <v>0.63611111111111118</v>
      </c>
      <c r="D142" s="23">
        <f t="shared" si="27"/>
        <v>15.266666666666669</v>
      </c>
      <c r="E142" s="112">
        <f t="shared" si="26"/>
        <v>5.1275430299354792</v>
      </c>
      <c r="F142" s="15" t="s">
        <v>4</v>
      </c>
      <c r="G142" s="12" t="s">
        <v>5</v>
      </c>
    </row>
    <row r="143" spans="2:7" x14ac:dyDescent="0.25">
      <c r="B143" s="6">
        <v>42822</v>
      </c>
      <c r="C143" s="9">
        <v>0.63611111111111118</v>
      </c>
      <c r="D143" s="23">
        <f t="shared" si="27"/>
        <v>15.266666666666669</v>
      </c>
      <c r="E143" s="112">
        <f t="shared" si="26"/>
        <v>5.1275430299354792</v>
      </c>
      <c r="F143" s="15" t="s">
        <v>4</v>
      </c>
      <c r="G143" s="12" t="s">
        <v>5</v>
      </c>
    </row>
    <row r="144" spans="2:7" x14ac:dyDescent="0.25">
      <c r="B144" s="6">
        <v>42822</v>
      </c>
      <c r="C144" s="9">
        <v>0.63611111111111118</v>
      </c>
      <c r="D144" s="23">
        <f t="shared" si="27"/>
        <v>15.266666666666669</v>
      </c>
      <c r="E144" s="112">
        <f t="shared" si="26"/>
        <v>5.1275430299354792</v>
      </c>
      <c r="F144" s="15" t="s">
        <v>4</v>
      </c>
      <c r="G144" s="12" t="s">
        <v>5</v>
      </c>
    </row>
    <row r="145" spans="2:7" x14ac:dyDescent="0.25">
      <c r="B145" s="6">
        <v>42822</v>
      </c>
      <c r="C145" s="9">
        <v>0.63611111111111118</v>
      </c>
      <c r="D145" s="23">
        <f t="shared" si="27"/>
        <v>15.266666666666669</v>
      </c>
      <c r="E145" s="112">
        <f t="shared" si="26"/>
        <v>5.1275430299354792</v>
      </c>
      <c r="F145" s="15" t="s">
        <v>4</v>
      </c>
      <c r="G145" s="12" t="s">
        <v>5</v>
      </c>
    </row>
    <row r="146" spans="2:7" x14ac:dyDescent="0.25">
      <c r="B146" s="6">
        <v>42822</v>
      </c>
      <c r="C146" s="9">
        <v>0.63611111111111118</v>
      </c>
      <c r="D146" s="23">
        <f t="shared" si="27"/>
        <v>15.266666666666669</v>
      </c>
      <c r="E146" s="112">
        <f t="shared" si="26"/>
        <v>5.1275430299354792</v>
      </c>
      <c r="F146" s="15" t="s">
        <v>4</v>
      </c>
      <c r="G146" s="12" t="s">
        <v>5</v>
      </c>
    </row>
    <row r="147" spans="2:7" x14ac:dyDescent="0.25">
      <c r="B147" s="6">
        <v>42822</v>
      </c>
      <c r="C147" s="9">
        <v>0.6381944444444444</v>
      </c>
      <c r="D147" s="23">
        <f t="shared" si="27"/>
        <v>15.316666666666666</v>
      </c>
      <c r="E147" s="112">
        <f t="shared" si="26"/>
        <v>5.3564838175585328</v>
      </c>
      <c r="F147" s="15" t="s">
        <v>4</v>
      </c>
      <c r="G147" s="12" t="s">
        <v>5</v>
      </c>
    </row>
    <row r="148" spans="2:7" x14ac:dyDescent="0.25">
      <c r="B148" s="6">
        <v>42822</v>
      </c>
      <c r="C148" s="9">
        <v>0.65555555555555556</v>
      </c>
      <c r="D148" s="23">
        <f t="shared" si="27"/>
        <v>15.733333333333334</v>
      </c>
      <c r="E148" s="112">
        <f t="shared" si="26"/>
        <v>7.4587681588618704</v>
      </c>
      <c r="F148" s="15" t="s">
        <v>4</v>
      </c>
      <c r="G148" s="12" t="s">
        <v>5</v>
      </c>
    </row>
    <row r="149" spans="2:7" x14ac:dyDescent="0.25">
      <c r="B149" s="6">
        <v>42822</v>
      </c>
      <c r="C149" s="9">
        <v>0.66388888888888886</v>
      </c>
      <c r="D149" s="23">
        <f t="shared" si="27"/>
        <v>15.933333333333334</v>
      </c>
      <c r="E149" s="112">
        <f t="shared" si="26"/>
        <v>8.5911979760207995</v>
      </c>
      <c r="F149" s="15" t="s">
        <v>6</v>
      </c>
      <c r="G149" s="12" t="s">
        <v>9</v>
      </c>
    </row>
    <row r="150" spans="2:7" x14ac:dyDescent="0.25">
      <c r="B150" s="6">
        <v>42822</v>
      </c>
      <c r="C150" s="9">
        <v>0.6645833333333333</v>
      </c>
      <c r="D150" s="23">
        <f t="shared" si="27"/>
        <v>15.95</v>
      </c>
      <c r="E150" s="112">
        <f t="shared" si="26"/>
        <v>8.6891782385618157</v>
      </c>
      <c r="F150" s="15" t="s">
        <v>6</v>
      </c>
      <c r="G150" s="12" t="s">
        <v>9</v>
      </c>
    </row>
    <row r="151" spans="2:7" x14ac:dyDescent="0.25">
      <c r="B151" s="6">
        <v>42822</v>
      </c>
      <c r="C151" s="9">
        <v>0.66597222222222219</v>
      </c>
      <c r="D151" s="23">
        <f t="shared" si="27"/>
        <v>15.983333333333333</v>
      </c>
      <c r="E151" s="112">
        <f t="shared" si="26"/>
        <v>8.8868054303105257</v>
      </c>
      <c r="F151" s="15" t="s">
        <v>4</v>
      </c>
      <c r="G151" s="12" t="s">
        <v>8</v>
      </c>
    </row>
    <row r="152" spans="2:7" x14ac:dyDescent="0.25">
      <c r="B152" s="6">
        <v>42822</v>
      </c>
      <c r="C152" s="9">
        <v>0.66597222222222219</v>
      </c>
      <c r="D152" s="23">
        <f t="shared" si="27"/>
        <v>15.983333333333333</v>
      </c>
      <c r="E152" s="112">
        <f t="shared" si="26"/>
        <v>8.8868054303105257</v>
      </c>
      <c r="F152" s="15" t="s">
        <v>6</v>
      </c>
      <c r="G152" s="12" t="s">
        <v>8</v>
      </c>
    </row>
    <row r="153" spans="2:7" x14ac:dyDescent="0.25">
      <c r="B153" s="6">
        <v>42822</v>
      </c>
      <c r="C153" s="9">
        <v>0.66666666666666663</v>
      </c>
      <c r="D153" s="23">
        <f t="shared" si="27"/>
        <v>16</v>
      </c>
      <c r="E153" s="112">
        <f t="shared" si="26"/>
        <v>8.9864523595182195</v>
      </c>
      <c r="F153" s="15" t="s">
        <v>6</v>
      </c>
      <c r="G153" s="12" t="s">
        <v>8</v>
      </c>
    </row>
    <row r="154" spans="2:7" x14ac:dyDescent="0.25">
      <c r="B154" s="6">
        <v>42822</v>
      </c>
      <c r="C154" s="9">
        <v>0.67638888888888893</v>
      </c>
      <c r="D154" s="23">
        <f t="shared" si="27"/>
        <v>16.233333333333334</v>
      </c>
      <c r="E154" s="112">
        <f t="shared" si="26"/>
        <v>10.439842701759202</v>
      </c>
      <c r="F154" s="15" t="s">
        <v>4</v>
      </c>
      <c r="G154" s="12" t="s">
        <v>7</v>
      </c>
    </row>
    <row r="155" spans="2:7" x14ac:dyDescent="0.25">
      <c r="B155" s="6">
        <v>42822</v>
      </c>
      <c r="C155" s="9">
        <v>0.6791666666666667</v>
      </c>
      <c r="D155" s="23">
        <f t="shared" si="27"/>
        <v>16.3</v>
      </c>
      <c r="E155" s="112">
        <f t="shared" si="26"/>
        <v>10.875097085256623</v>
      </c>
      <c r="F155" s="15" t="s">
        <v>4</v>
      </c>
      <c r="G155" s="12" t="s">
        <v>8</v>
      </c>
    </row>
    <row r="156" spans="2:7" x14ac:dyDescent="0.25">
      <c r="B156" s="6">
        <v>42822</v>
      </c>
      <c r="C156" s="9">
        <v>0.68055555555555547</v>
      </c>
      <c r="D156" s="23">
        <f t="shared" si="27"/>
        <v>16.333333333333332</v>
      </c>
      <c r="E156" s="112">
        <f t="shared" si="26"/>
        <v>11.096057610338654</v>
      </c>
      <c r="F156" s="15" t="s">
        <v>6</v>
      </c>
      <c r="G156" s="12" t="s">
        <v>10</v>
      </c>
    </row>
    <row r="157" spans="2:7" x14ac:dyDescent="0.25">
      <c r="B157" s="6">
        <v>42822</v>
      </c>
      <c r="C157" s="9">
        <v>0.70138888888888884</v>
      </c>
      <c r="D157" s="23">
        <f t="shared" si="27"/>
        <v>16.833333333333332</v>
      </c>
      <c r="E157" s="112">
        <f t="shared" si="26"/>
        <v>14.677132153235984</v>
      </c>
      <c r="F157" s="15" t="s">
        <v>4</v>
      </c>
      <c r="G157" s="12" t="s">
        <v>5</v>
      </c>
    </row>
    <row r="158" spans="2:7" x14ac:dyDescent="0.25">
      <c r="B158" s="6">
        <v>42822</v>
      </c>
      <c r="C158" s="9">
        <v>0.72569444444444453</v>
      </c>
      <c r="D158" s="23">
        <f t="shared" si="27"/>
        <v>17.416666666666668</v>
      </c>
      <c r="E158" s="112">
        <f t="shared" si="26"/>
        <v>19.486996897727334</v>
      </c>
      <c r="F158" s="15" t="s">
        <v>4</v>
      </c>
      <c r="G158" s="12" t="s">
        <v>5</v>
      </c>
    </row>
    <row r="159" spans="2:7" x14ac:dyDescent="0.25">
      <c r="B159" s="6">
        <v>42822</v>
      </c>
      <c r="C159" s="9">
        <v>0.75</v>
      </c>
      <c r="D159" s="23">
        <f t="shared" si="27"/>
        <v>18</v>
      </c>
      <c r="E159" s="112">
        <f t="shared" si="26"/>
        <v>24.977417197774212</v>
      </c>
      <c r="F159" s="15" t="s">
        <v>4</v>
      </c>
      <c r="G159" s="12" t="s">
        <v>5</v>
      </c>
    </row>
    <row r="160" spans="2:7" x14ac:dyDescent="0.25">
      <c r="B160" s="6">
        <v>42822</v>
      </c>
      <c r="C160" s="9">
        <v>0.76597222222222217</v>
      </c>
      <c r="D160" s="23">
        <f t="shared" si="27"/>
        <v>18.383333333333333</v>
      </c>
      <c r="E160" s="112">
        <f t="shared" si="26"/>
        <v>28.955963236217716</v>
      </c>
      <c r="F160" s="15" t="s">
        <v>4</v>
      </c>
      <c r="G160" s="12" t="s">
        <v>5</v>
      </c>
    </row>
    <row r="161" spans="2:7" x14ac:dyDescent="0.25">
      <c r="B161" s="6">
        <v>42822</v>
      </c>
      <c r="C161" s="9">
        <v>0.77222222222222225</v>
      </c>
      <c r="D161" s="23">
        <f t="shared" si="27"/>
        <v>18.533333333333335</v>
      </c>
      <c r="E161" s="112">
        <f t="shared" si="26"/>
        <v>30.592785599086938</v>
      </c>
      <c r="F161" s="15" t="s">
        <v>4</v>
      </c>
      <c r="G161" s="12" t="s">
        <v>7</v>
      </c>
    </row>
    <row r="162" spans="2:7" x14ac:dyDescent="0.25">
      <c r="B162" s="6">
        <v>42822</v>
      </c>
      <c r="C162" s="9">
        <v>0.79305555555555562</v>
      </c>
      <c r="D162" s="23">
        <f t="shared" si="27"/>
        <v>19.033333333333335</v>
      </c>
      <c r="E162" s="112">
        <f t="shared" si="26"/>
        <v>36.373860141984274</v>
      </c>
      <c r="F162" s="15" t="s">
        <v>6</v>
      </c>
      <c r="G162" s="12" t="s">
        <v>9</v>
      </c>
    </row>
    <row r="163" spans="2:7" x14ac:dyDescent="0.25">
      <c r="B163" s="7">
        <v>42823</v>
      </c>
      <c r="C163" s="10">
        <v>8.1944444444444445E-2</v>
      </c>
      <c r="D163" s="23">
        <f t="shared" si="27"/>
        <v>1.9666666666666668</v>
      </c>
      <c r="E163" s="112">
        <f t="shared" si="26"/>
        <v>121.78429352219979</v>
      </c>
      <c r="F163" s="16" t="s">
        <v>4</v>
      </c>
      <c r="G163" s="13" t="s">
        <v>5</v>
      </c>
    </row>
    <row r="164" spans="2:7" x14ac:dyDescent="0.25">
      <c r="B164" s="7">
        <v>42823</v>
      </c>
      <c r="C164" s="10">
        <v>9.0277777777777776E-2</v>
      </c>
      <c r="D164" s="23">
        <f t="shared" si="27"/>
        <v>2.1666666666666665</v>
      </c>
      <c r="E164" s="112">
        <f t="shared" si="26"/>
        <v>117.41005667269208</v>
      </c>
      <c r="F164" s="16" t="s">
        <v>4</v>
      </c>
      <c r="G164" s="13" t="s">
        <v>5</v>
      </c>
    </row>
    <row r="165" spans="2:7" x14ac:dyDescent="0.25">
      <c r="B165" s="7">
        <v>42823</v>
      </c>
      <c r="C165" s="10">
        <v>0.18541666666666667</v>
      </c>
      <c r="D165" s="23">
        <f t="shared" si="27"/>
        <v>4.45</v>
      </c>
      <c r="E165" s="112">
        <f t="shared" si="26"/>
        <v>73.141130418589881</v>
      </c>
      <c r="F165" s="16" t="s">
        <v>4</v>
      </c>
      <c r="G165" s="13" t="s">
        <v>5</v>
      </c>
    </row>
    <row r="166" spans="2:7" x14ac:dyDescent="0.25">
      <c r="B166" s="7">
        <v>42823</v>
      </c>
      <c r="C166" s="10">
        <v>0.18541666666666667</v>
      </c>
      <c r="D166" s="23">
        <f t="shared" si="27"/>
        <v>4.45</v>
      </c>
      <c r="E166" s="112">
        <f t="shared" si="26"/>
        <v>73.141130418589881</v>
      </c>
      <c r="F166" s="16" t="s">
        <v>4</v>
      </c>
      <c r="G166" s="13" t="s">
        <v>5</v>
      </c>
    </row>
    <row r="167" spans="2:7" x14ac:dyDescent="0.25">
      <c r="B167" s="7">
        <v>42823</v>
      </c>
      <c r="C167" s="10">
        <v>0.18680555555555556</v>
      </c>
      <c r="D167" s="23">
        <f t="shared" si="27"/>
        <v>4.4833333333333334</v>
      </c>
      <c r="E167" s="112">
        <f t="shared" si="26"/>
        <v>72.572090943671896</v>
      </c>
      <c r="F167" s="16" t="s">
        <v>4</v>
      </c>
      <c r="G167" s="13" t="s">
        <v>5</v>
      </c>
    </row>
    <row r="168" spans="2:7" x14ac:dyDescent="0.25">
      <c r="B168" s="7">
        <v>42823</v>
      </c>
      <c r="C168" s="10">
        <v>0.18819444444444444</v>
      </c>
      <c r="D168" s="23">
        <f t="shared" si="27"/>
        <v>4.5166666666666666</v>
      </c>
      <c r="E168" s="112">
        <f t="shared" si="26"/>
        <v>72.005273690976196</v>
      </c>
      <c r="F168" s="16" t="s">
        <v>4</v>
      </c>
      <c r="G168" s="13" t="s">
        <v>5</v>
      </c>
    </row>
    <row r="169" spans="2:7" x14ac:dyDescent="0.25">
      <c r="B169" s="7">
        <v>42823</v>
      </c>
      <c r="C169" s="10">
        <v>0.18888888888888888</v>
      </c>
      <c r="D169" s="23">
        <f t="shared" si="27"/>
        <v>4.5333333333333332</v>
      </c>
      <c r="E169" s="112">
        <f t="shared" si="26"/>
        <v>71.722698397961651</v>
      </c>
      <c r="F169" s="16" t="s">
        <v>4</v>
      </c>
      <c r="G169" s="13" t="s">
        <v>5</v>
      </c>
    </row>
    <row r="170" spans="2:7" x14ac:dyDescent="0.25">
      <c r="B170" s="7">
        <v>42823</v>
      </c>
      <c r="C170" s="10">
        <v>0.19166666666666665</v>
      </c>
      <c r="D170" s="23">
        <f t="shared" si="27"/>
        <v>4.5999999999999996</v>
      </c>
      <c r="E170" s="112">
        <f t="shared" si="26"/>
        <v>70.597952781459085</v>
      </c>
      <c r="F170" s="16" t="s">
        <v>4</v>
      </c>
      <c r="G170" s="13" t="s">
        <v>5</v>
      </c>
    </row>
    <row r="171" spans="2:7" x14ac:dyDescent="0.25">
      <c r="B171" s="7">
        <v>42823</v>
      </c>
      <c r="C171" s="10">
        <v>0.19236111111111112</v>
      </c>
      <c r="D171" s="23">
        <f t="shared" si="27"/>
        <v>4.6166666666666671</v>
      </c>
      <c r="E171" s="112">
        <f t="shared" si="26"/>
        <v>70.318155266222305</v>
      </c>
      <c r="F171" s="16" t="s">
        <v>4</v>
      </c>
      <c r="G171" s="13" t="s">
        <v>5</v>
      </c>
    </row>
    <row r="172" spans="2:7" x14ac:dyDescent="0.25">
      <c r="B172" s="7">
        <v>42823</v>
      </c>
      <c r="C172" s="10">
        <v>0.19305555555555554</v>
      </c>
      <c r="D172" s="23">
        <f t="shared" si="27"/>
        <v>4.6333333333333329</v>
      </c>
      <c r="E172" s="112">
        <f t="shared" si="26"/>
        <v>70.038913306541119</v>
      </c>
      <c r="F172" s="16" t="s">
        <v>4</v>
      </c>
      <c r="G172" s="13" t="s">
        <v>5</v>
      </c>
    </row>
    <row r="173" spans="2:7" x14ac:dyDescent="0.25">
      <c r="B173" s="7">
        <v>42823</v>
      </c>
      <c r="C173" s="10">
        <v>0.19513888888888889</v>
      </c>
      <c r="D173" s="23">
        <f t="shared" si="27"/>
        <v>4.6833333333333336</v>
      </c>
      <c r="E173" s="112">
        <f t="shared" si="26"/>
        <v>69.204520760830846</v>
      </c>
      <c r="F173" s="16" t="s">
        <v>4</v>
      </c>
      <c r="G173" s="13" t="s">
        <v>5</v>
      </c>
    </row>
    <row r="174" spans="2:7" x14ac:dyDescent="0.25">
      <c r="B174" s="7">
        <v>42823</v>
      </c>
      <c r="C174" s="10">
        <v>0.34583333333333338</v>
      </c>
      <c r="D174" s="23">
        <f t="shared" si="27"/>
        <v>8.3000000000000007</v>
      </c>
      <c r="E174" s="112">
        <f t="shared" si="26"/>
        <v>22.111237732232649</v>
      </c>
      <c r="F174" s="16" t="s">
        <v>6</v>
      </c>
      <c r="G174" s="13" t="s">
        <v>10</v>
      </c>
    </row>
    <row r="175" spans="2:7" x14ac:dyDescent="0.25">
      <c r="B175" s="7">
        <v>42823</v>
      </c>
      <c r="C175" s="10">
        <v>0.34652777777777777</v>
      </c>
      <c r="D175" s="23">
        <f t="shared" si="27"/>
        <v>8.3166666666666664</v>
      </c>
      <c r="E175" s="112">
        <f t="shared" si="26"/>
        <v>21.954773550329236</v>
      </c>
      <c r="F175" s="16" t="s">
        <v>4</v>
      </c>
      <c r="G175" s="13" t="s">
        <v>7</v>
      </c>
    </row>
    <row r="176" spans="2:7" x14ac:dyDescent="0.25">
      <c r="B176" s="7">
        <v>42823</v>
      </c>
      <c r="C176" s="10">
        <v>0.34930555555555554</v>
      </c>
      <c r="D176" s="23">
        <f t="shared" si="27"/>
        <v>8.3833333333333329</v>
      </c>
      <c r="E176" s="112">
        <f t="shared" si="26"/>
        <v>21.334472378271105</v>
      </c>
      <c r="F176" s="16" t="s">
        <v>4</v>
      </c>
      <c r="G176" s="13" t="s">
        <v>5</v>
      </c>
    </row>
    <row r="177" spans="2:7" x14ac:dyDescent="0.25">
      <c r="B177" s="7">
        <v>42823</v>
      </c>
      <c r="C177" s="10">
        <v>0.37986111111111115</v>
      </c>
      <c r="D177" s="23">
        <f t="shared" si="27"/>
        <v>9.1166666666666671</v>
      </c>
      <c r="E177" s="112">
        <f t="shared" si="26"/>
        <v>15.097826152298293</v>
      </c>
      <c r="F177" s="16" t="s">
        <v>6</v>
      </c>
      <c r="G177" s="13" t="s">
        <v>8</v>
      </c>
    </row>
    <row r="178" spans="2:7" x14ac:dyDescent="0.25">
      <c r="B178" s="7">
        <v>42823</v>
      </c>
      <c r="C178" s="10">
        <v>0.38541666666666669</v>
      </c>
      <c r="D178" s="23">
        <f t="shared" si="27"/>
        <v>9.25</v>
      </c>
      <c r="E178" s="112">
        <f t="shared" si="26"/>
        <v>14.079446030404251</v>
      </c>
      <c r="F178" s="16" t="s">
        <v>6</v>
      </c>
      <c r="G178" s="13" t="s">
        <v>10</v>
      </c>
    </row>
    <row r="179" spans="2:7" x14ac:dyDescent="0.25">
      <c r="B179" s="7">
        <v>42823</v>
      </c>
      <c r="C179" s="10">
        <v>0.38541666666666669</v>
      </c>
      <c r="D179" s="23">
        <f t="shared" si="27"/>
        <v>9.25</v>
      </c>
      <c r="E179" s="112">
        <f t="shared" si="26"/>
        <v>14.079446030404251</v>
      </c>
      <c r="F179" s="16" t="s">
        <v>6</v>
      </c>
      <c r="G179" s="13" t="s">
        <v>7</v>
      </c>
    </row>
    <row r="180" spans="2:7" x14ac:dyDescent="0.25">
      <c r="B180" s="7">
        <v>42823</v>
      </c>
      <c r="C180" s="10">
        <v>0.39166666666666666</v>
      </c>
      <c r="D180" s="23">
        <f t="shared" si="27"/>
        <v>9.4</v>
      </c>
      <c r="E180" s="112">
        <f t="shared" si="26"/>
        <v>12.976268393273449</v>
      </c>
      <c r="F180" s="16" t="s">
        <v>6</v>
      </c>
      <c r="G180" s="13" t="s">
        <v>7</v>
      </c>
    </row>
    <row r="181" spans="2:7" x14ac:dyDescent="0.25">
      <c r="B181" s="7">
        <v>42823</v>
      </c>
      <c r="C181" s="10">
        <v>0.39374999999999999</v>
      </c>
      <c r="D181" s="23">
        <f t="shared" si="27"/>
        <v>9.4499999999999993</v>
      </c>
      <c r="E181" s="112">
        <f t="shared" si="26"/>
        <v>12.618542514229855</v>
      </c>
      <c r="F181" s="16" t="s">
        <v>6</v>
      </c>
      <c r="G181" s="13" t="s">
        <v>9</v>
      </c>
    </row>
    <row r="182" spans="2:7" x14ac:dyDescent="0.25">
      <c r="B182" s="7">
        <v>42823</v>
      </c>
      <c r="C182" s="10">
        <v>0.39999999999999997</v>
      </c>
      <c r="D182" s="23">
        <f t="shared" si="27"/>
        <v>9.6</v>
      </c>
      <c r="E182" s="112">
        <f t="shared" si="26"/>
        <v>11.575364877099052</v>
      </c>
      <c r="F182" s="16" t="s">
        <v>4</v>
      </c>
      <c r="G182" s="13" t="s">
        <v>8</v>
      </c>
    </row>
    <row r="183" spans="2:7" x14ac:dyDescent="0.25">
      <c r="B183" s="7">
        <v>42823</v>
      </c>
      <c r="C183" s="10">
        <v>0.41180555555555554</v>
      </c>
      <c r="D183" s="23">
        <f t="shared" si="27"/>
        <v>9.8833333333333329</v>
      </c>
      <c r="E183" s="112">
        <f t="shared" si="26"/>
        <v>9.7276960069630949</v>
      </c>
      <c r="F183" s="16" t="s">
        <v>6</v>
      </c>
      <c r="G183" s="13" t="s">
        <v>9</v>
      </c>
    </row>
    <row r="184" spans="2:7" x14ac:dyDescent="0.25">
      <c r="B184" s="7">
        <v>42823</v>
      </c>
      <c r="C184" s="10">
        <v>0.41180555555555554</v>
      </c>
      <c r="D184" s="23">
        <f t="shared" si="27"/>
        <v>9.8833333333333329</v>
      </c>
      <c r="E184" s="112">
        <f t="shared" si="26"/>
        <v>9.7276960069630949</v>
      </c>
      <c r="F184" s="16" t="s">
        <v>4</v>
      </c>
      <c r="G184" s="13" t="s">
        <v>9</v>
      </c>
    </row>
    <row r="185" spans="2:7" x14ac:dyDescent="0.25">
      <c r="B185" s="7">
        <v>42823</v>
      </c>
      <c r="C185" s="10">
        <v>0.43402777777777773</v>
      </c>
      <c r="D185" s="23">
        <f t="shared" si="27"/>
        <v>10.416666666666666</v>
      </c>
      <c r="E185" s="112">
        <f t="shared" si="26"/>
        <v>6.6852866304980267</v>
      </c>
      <c r="F185" s="16" t="s">
        <v>6</v>
      </c>
      <c r="G185" s="13" t="s">
        <v>7</v>
      </c>
    </row>
    <row r="186" spans="2:7" x14ac:dyDescent="0.25">
      <c r="B186" s="7">
        <v>42823</v>
      </c>
      <c r="C186" s="10">
        <v>0.43541666666666662</v>
      </c>
      <c r="D186" s="23">
        <f t="shared" si="27"/>
        <v>10.45</v>
      </c>
      <c r="E186" s="112">
        <f t="shared" si="26"/>
        <v>6.5140249333578488</v>
      </c>
      <c r="F186" s="16" t="s">
        <v>6</v>
      </c>
      <c r="G186" s="13" t="s">
        <v>7</v>
      </c>
    </row>
    <row r="187" spans="2:7" x14ac:dyDescent="0.25">
      <c r="B187" s="7">
        <v>42823</v>
      </c>
      <c r="C187" s="10">
        <v>0.43611111111111112</v>
      </c>
      <c r="D187" s="23">
        <f t="shared" si="27"/>
        <v>10.466666666666667</v>
      </c>
      <c r="E187" s="112">
        <f t="shared" si="26"/>
        <v>6.4292274181210889</v>
      </c>
      <c r="F187" s="16" t="s">
        <v>6</v>
      </c>
      <c r="G187" s="13" t="s">
        <v>10</v>
      </c>
    </row>
    <row r="188" spans="2:7" x14ac:dyDescent="0.25">
      <c r="B188" s="7">
        <v>42823</v>
      </c>
      <c r="C188" s="10">
        <v>0.43888888888888888</v>
      </c>
      <c r="D188" s="23">
        <f t="shared" si="27"/>
        <v>10.533333333333333</v>
      </c>
      <c r="E188" s="112">
        <f t="shared" si="26"/>
        <v>6.0955929127296233</v>
      </c>
      <c r="F188" s="16" t="s">
        <v>4</v>
      </c>
      <c r="G188" s="13" t="s">
        <v>7</v>
      </c>
    </row>
    <row r="189" spans="2:7" x14ac:dyDescent="0.25">
      <c r="B189" s="7">
        <v>42823</v>
      </c>
      <c r="C189" s="10">
        <v>0.44236111111111115</v>
      </c>
      <c r="D189" s="23">
        <f t="shared" si="27"/>
        <v>10.616666666666667</v>
      </c>
      <c r="E189" s="112">
        <f t="shared" si="26"/>
        <v>5.6910497809902871</v>
      </c>
      <c r="F189" s="16" t="s">
        <v>6</v>
      </c>
      <c r="G189" s="13" t="s">
        <v>9</v>
      </c>
    </row>
    <row r="190" spans="2:7" x14ac:dyDescent="0.25">
      <c r="B190" s="7">
        <v>42823</v>
      </c>
      <c r="C190" s="10">
        <v>0.44444444444444442</v>
      </c>
      <c r="D190" s="23">
        <f t="shared" si="27"/>
        <v>10.666666666666666</v>
      </c>
      <c r="E190" s="112">
        <f t="shared" si="26"/>
        <v>5.4549905686133586</v>
      </c>
      <c r="F190" s="16" t="s">
        <v>4</v>
      </c>
      <c r="G190" s="13" t="s">
        <v>7</v>
      </c>
    </row>
    <row r="191" spans="2:7" x14ac:dyDescent="0.25">
      <c r="B191" s="7">
        <v>42823</v>
      </c>
      <c r="C191" s="10">
        <v>0.44444444444444442</v>
      </c>
      <c r="D191" s="23">
        <f t="shared" si="27"/>
        <v>10.666666666666666</v>
      </c>
      <c r="E191" s="112">
        <f t="shared" si="26"/>
        <v>5.4549905686133586</v>
      </c>
      <c r="F191" s="16" t="s">
        <v>6</v>
      </c>
      <c r="G191" s="13" t="s">
        <v>7</v>
      </c>
    </row>
    <row r="192" spans="2:7" x14ac:dyDescent="0.25">
      <c r="B192" s="7">
        <v>42823</v>
      </c>
      <c r="C192" s="10">
        <v>0.44930555555555557</v>
      </c>
      <c r="D192" s="23">
        <f t="shared" si="27"/>
        <v>10.783333333333333</v>
      </c>
      <c r="E192" s="112">
        <f t="shared" si="26"/>
        <v>4.9236301841782888</v>
      </c>
      <c r="F192" s="16" t="s">
        <v>6</v>
      </c>
      <c r="G192" s="13" t="s">
        <v>7</v>
      </c>
    </row>
    <row r="193" spans="2:7" x14ac:dyDescent="0.25">
      <c r="B193" s="7">
        <v>42823</v>
      </c>
      <c r="C193" s="10">
        <v>0.45902777777777781</v>
      </c>
      <c r="D193" s="23">
        <f t="shared" si="27"/>
        <v>11.016666666666667</v>
      </c>
      <c r="E193" s="112">
        <f t="shared" si="26"/>
        <v>3.9425760819748175</v>
      </c>
      <c r="F193" s="16" t="s">
        <v>4</v>
      </c>
      <c r="G193" s="13" t="s">
        <v>10</v>
      </c>
    </row>
    <row r="194" spans="2:7" x14ac:dyDescent="0.25">
      <c r="B194" s="7">
        <v>42823</v>
      </c>
      <c r="C194" s="10">
        <v>0.4604166666666667</v>
      </c>
      <c r="D194" s="23">
        <f t="shared" si="27"/>
        <v>11.05</v>
      </c>
      <c r="E194" s="112">
        <f t="shared" si="26"/>
        <v>3.81131438483464</v>
      </c>
      <c r="F194" s="16" t="s">
        <v>6</v>
      </c>
      <c r="G194" s="13" t="s">
        <v>10</v>
      </c>
    </row>
    <row r="195" spans="2:7" x14ac:dyDescent="0.25">
      <c r="B195" s="7">
        <v>42823</v>
      </c>
      <c r="C195" s="10">
        <v>0.46180555555555558</v>
      </c>
      <c r="D195" s="23">
        <f t="shared" si="27"/>
        <v>11.083333333333334</v>
      </c>
      <c r="E195" s="112">
        <f t="shared" ref="E195:E258" si="28">(D195-medianum)^2</f>
        <v>3.6822749099166847</v>
      </c>
      <c r="F195" s="16" t="s">
        <v>4</v>
      </c>
      <c r="G195" s="13" t="s">
        <v>9</v>
      </c>
    </row>
    <row r="196" spans="2:7" x14ac:dyDescent="0.25">
      <c r="B196" s="7">
        <v>42823</v>
      </c>
      <c r="C196" s="10">
        <v>0.46388888888888885</v>
      </c>
      <c r="D196" s="23">
        <f t="shared" ref="D196:D259" si="29">C196*24</f>
        <v>11.133333333333333</v>
      </c>
      <c r="E196" s="112">
        <f t="shared" si="28"/>
        <v>3.4928823642064217</v>
      </c>
      <c r="F196" s="16" t="s">
        <v>6</v>
      </c>
      <c r="G196" s="13" t="s">
        <v>10</v>
      </c>
    </row>
    <row r="197" spans="2:7" x14ac:dyDescent="0.25">
      <c r="B197" s="7">
        <v>42823</v>
      </c>
      <c r="C197" s="10">
        <v>0.46666666666666662</v>
      </c>
      <c r="D197" s="23">
        <f t="shared" si="29"/>
        <v>11.2</v>
      </c>
      <c r="E197" s="112">
        <f t="shared" si="28"/>
        <v>3.2481367477038448</v>
      </c>
      <c r="F197" s="16" t="s">
        <v>6</v>
      </c>
      <c r="G197" s="13" t="s">
        <v>8</v>
      </c>
    </row>
    <row r="198" spans="2:7" x14ac:dyDescent="0.25">
      <c r="B198" s="7">
        <v>42823</v>
      </c>
      <c r="C198" s="10">
        <v>0.46736111111111112</v>
      </c>
      <c r="D198" s="23">
        <f t="shared" si="29"/>
        <v>11.216666666666667</v>
      </c>
      <c r="E198" s="112">
        <f t="shared" si="28"/>
        <v>3.1883392324670861</v>
      </c>
      <c r="F198" s="16" t="s">
        <v>4</v>
      </c>
      <c r="G198" s="13" t="s">
        <v>8</v>
      </c>
    </row>
    <row r="199" spans="2:7" x14ac:dyDescent="0.25">
      <c r="B199" s="7">
        <v>42823</v>
      </c>
      <c r="C199" s="10">
        <v>0.47291666666666665</v>
      </c>
      <c r="D199" s="23">
        <f t="shared" si="29"/>
        <v>11.35</v>
      </c>
      <c r="E199" s="112">
        <f t="shared" si="28"/>
        <v>2.7299591105730427</v>
      </c>
      <c r="F199" s="16" t="s">
        <v>6</v>
      </c>
      <c r="G199" s="13" t="s">
        <v>10</v>
      </c>
    </row>
    <row r="200" spans="2:7" x14ac:dyDescent="0.25">
      <c r="B200" s="7">
        <v>42823</v>
      </c>
      <c r="C200" s="10">
        <v>0.48194444444444445</v>
      </c>
      <c r="D200" s="23">
        <f t="shared" si="29"/>
        <v>11.566666666666666</v>
      </c>
      <c r="E200" s="112">
        <f t="shared" si="28"/>
        <v>2.0609247458285522</v>
      </c>
      <c r="F200" s="16" t="s">
        <v>6</v>
      </c>
      <c r="G200" s="13" t="s">
        <v>10</v>
      </c>
    </row>
    <row r="201" spans="2:7" x14ac:dyDescent="0.25">
      <c r="B201" s="7">
        <v>42823</v>
      </c>
      <c r="C201" s="10">
        <v>0.48680555555555555</v>
      </c>
      <c r="D201" s="23">
        <f t="shared" si="29"/>
        <v>11.683333333333334</v>
      </c>
      <c r="E201" s="112">
        <f t="shared" si="28"/>
        <v>1.7395643613934837</v>
      </c>
      <c r="F201" s="16" t="s">
        <v>6</v>
      </c>
      <c r="G201" s="13" t="s">
        <v>9</v>
      </c>
    </row>
    <row r="202" spans="2:7" x14ac:dyDescent="0.25">
      <c r="B202" s="7">
        <v>42823</v>
      </c>
      <c r="C202" s="10">
        <v>0.48749999999999999</v>
      </c>
      <c r="D202" s="23">
        <f t="shared" si="29"/>
        <v>11.7</v>
      </c>
      <c r="E202" s="112">
        <f t="shared" si="28"/>
        <v>1.6958779572678415</v>
      </c>
      <c r="F202" s="16" t="s">
        <v>4</v>
      </c>
      <c r="G202" s="13" t="s">
        <v>7</v>
      </c>
    </row>
    <row r="203" spans="2:7" x14ac:dyDescent="0.25">
      <c r="B203" s="7">
        <v>42823</v>
      </c>
      <c r="C203" s="10">
        <v>0.48749999999999999</v>
      </c>
      <c r="D203" s="23">
        <f t="shared" si="29"/>
        <v>11.7</v>
      </c>
      <c r="E203" s="112">
        <f t="shared" si="28"/>
        <v>1.6958779572678415</v>
      </c>
      <c r="F203" s="16" t="s">
        <v>6</v>
      </c>
      <c r="G203" s="13" t="s">
        <v>10</v>
      </c>
    </row>
    <row r="204" spans="2:7" x14ac:dyDescent="0.25">
      <c r="B204" s="7">
        <v>42823</v>
      </c>
      <c r="C204" s="10">
        <v>0.49305555555555558</v>
      </c>
      <c r="D204" s="23">
        <f t="shared" si="29"/>
        <v>11.833333333333334</v>
      </c>
      <c r="E204" s="112">
        <f t="shared" si="28"/>
        <v>1.3663867242626822</v>
      </c>
      <c r="F204" s="16" t="s">
        <v>6</v>
      </c>
      <c r="G204" s="13" t="s">
        <v>10</v>
      </c>
    </row>
    <row r="205" spans="2:7" x14ac:dyDescent="0.25">
      <c r="B205" s="7">
        <v>42823</v>
      </c>
      <c r="C205" s="10">
        <v>0.49652777777777773</v>
      </c>
      <c r="D205" s="23">
        <f t="shared" si="29"/>
        <v>11.916666666666666</v>
      </c>
      <c r="E205" s="112">
        <f t="shared" si="28"/>
        <v>1.1785102591900178</v>
      </c>
      <c r="F205" s="16" t="s">
        <v>6</v>
      </c>
      <c r="G205" s="13" t="s">
        <v>10</v>
      </c>
    </row>
    <row r="206" spans="2:7" x14ac:dyDescent="0.25">
      <c r="B206" s="7">
        <v>42823</v>
      </c>
      <c r="C206" s="10">
        <v>0.50069444444444444</v>
      </c>
      <c r="D206" s="23">
        <f t="shared" si="29"/>
        <v>12.016666666666666</v>
      </c>
      <c r="E206" s="112">
        <f t="shared" si="28"/>
        <v>0.97139183443615129</v>
      </c>
      <c r="F206" s="16" t="s">
        <v>4</v>
      </c>
      <c r="G206" s="13" t="s">
        <v>5</v>
      </c>
    </row>
    <row r="207" spans="2:7" x14ac:dyDescent="0.25">
      <c r="B207" s="7">
        <v>42823</v>
      </c>
      <c r="C207" s="10">
        <v>0.52847222222222223</v>
      </c>
      <c r="D207" s="23">
        <f t="shared" si="29"/>
        <v>12.683333333333334</v>
      </c>
      <c r="E207" s="112">
        <f t="shared" si="28"/>
        <v>0.10171344718814619</v>
      </c>
      <c r="F207" s="16" t="s">
        <v>6</v>
      </c>
      <c r="G207" s="13" t="s">
        <v>7</v>
      </c>
    </row>
    <row r="208" spans="2:7" x14ac:dyDescent="0.25">
      <c r="B208" s="7">
        <v>42823</v>
      </c>
      <c r="C208" s="10">
        <v>0.53611111111111109</v>
      </c>
      <c r="D208" s="23">
        <f t="shared" si="29"/>
        <v>12.866666666666667</v>
      </c>
      <c r="E208" s="112">
        <f t="shared" si="28"/>
        <v>1.8385224028278704E-2</v>
      </c>
      <c r="F208" s="16" t="s">
        <v>4</v>
      </c>
      <c r="G208" s="13" t="s">
        <v>10</v>
      </c>
    </row>
    <row r="209" spans="2:7" x14ac:dyDescent="0.25">
      <c r="B209" s="7">
        <v>42823</v>
      </c>
      <c r="C209" s="10">
        <v>0.54167824074074067</v>
      </c>
      <c r="D209" s="23">
        <f t="shared" si="29"/>
        <v>13.000277777777775</v>
      </c>
      <c r="E209" s="112">
        <f t="shared" si="28"/>
        <v>3.9244111520561742E-6</v>
      </c>
      <c r="F209" s="16" t="s">
        <v>4</v>
      </c>
      <c r="G209" s="13" t="s">
        <v>5</v>
      </c>
    </row>
    <row r="210" spans="2:7" x14ac:dyDescent="0.25">
      <c r="B210" s="7">
        <v>42823</v>
      </c>
      <c r="C210" s="10">
        <v>0.54722222222222217</v>
      </c>
      <c r="D210" s="23">
        <f t="shared" si="29"/>
        <v>13.133333333333333</v>
      </c>
      <c r="E210" s="112">
        <f t="shared" si="28"/>
        <v>1.7180535795744148E-2</v>
      </c>
      <c r="F210" s="16" t="s">
        <v>4</v>
      </c>
      <c r="G210" s="13" t="s">
        <v>7</v>
      </c>
    </row>
    <row r="211" spans="2:7" x14ac:dyDescent="0.25">
      <c r="B211" s="7">
        <v>42823</v>
      </c>
      <c r="C211" s="10">
        <v>0.5625</v>
      </c>
      <c r="D211" s="23">
        <f t="shared" si="29"/>
        <v>13.5</v>
      </c>
      <c r="E211" s="112">
        <f t="shared" si="28"/>
        <v>0.24774631169823147</v>
      </c>
      <c r="F211" s="16" t="s">
        <v>6</v>
      </c>
      <c r="G211" s="13" t="s">
        <v>10</v>
      </c>
    </row>
    <row r="212" spans="2:7" x14ac:dyDescent="0.25">
      <c r="B212" s="7">
        <v>42823</v>
      </c>
      <c r="C212" s="10">
        <v>0.5756944444444444</v>
      </c>
      <c r="D212" s="23">
        <f t="shared" si="29"/>
        <v>13.816666666666666</v>
      </c>
      <c r="E212" s="112">
        <f t="shared" si="28"/>
        <v>0.6632601888665407</v>
      </c>
      <c r="F212" s="16" t="s">
        <v>6</v>
      </c>
      <c r="G212" s="13" t="s">
        <v>10</v>
      </c>
    </row>
    <row r="213" spans="2:7" x14ac:dyDescent="0.25">
      <c r="B213" s="7">
        <v>42823</v>
      </c>
      <c r="C213" s="10">
        <v>0.57986111111111105</v>
      </c>
      <c r="D213" s="23">
        <f t="shared" si="29"/>
        <v>13.916666666666664</v>
      </c>
      <c r="E213" s="112">
        <f t="shared" si="28"/>
        <v>0.83614176411266972</v>
      </c>
      <c r="F213" s="16" t="s">
        <v>6</v>
      </c>
      <c r="G213" s="13" t="s">
        <v>7</v>
      </c>
    </row>
    <row r="214" spans="2:7" x14ac:dyDescent="0.25">
      <c r="B214" s="7">
        <v>42823</v>
      </c>
      <c r="C214" s="10">
        <v>0.58680555555555558</v>
      </c>
      <c r="D214" s="23">
        <f t="shared" si="29"/>
        <v>14.083333333333334</v>
      </c>
      <c r="E214" s="112">
        <f t="shared" si="28"/>
        <v>1.1687221673006745</v>
      </c>
      <c r="F214" s="16" t="s">
        <v>6</v>
      </c>
      <c r="G214" s="13" t="s">
        <v>9</v>
      </c>
    </row>
    <row r="215" spans="2:7" x14ac:dyDescent="0.25">
      <c r="B215" s="7">
        <v>42823</v>
      </c>
      <c r="C215" s="10">
        <v>0.60625000000000007</v>
      </c>
      <c r="D215" s="23">
        <f t="shared" si="29"/>
        <v>14.55</v>
      </c>
      <c r="E215" s="112">
        <f t="shared" si="28"/>
        <v>2.3955028517826289</v>
      </c>
      <c r="F215" s="16" t="s">
        <v>4</v>
      </c>
      <c r="G215" s="13" t="s">
        <v>5</v>
      </c>
    </row>
    <row r="216" spans="2:7" x14ac:dyDescent="0.25">
      <c r="B216" s="7">
        <v>42823</v>
      </c>
      <c r="C216" s="10">
        <v>0.63611111111111118</v>
      </c>
      <c r="D216" s="23">
        <f t="shared" si="29"/>
        <v>15.266666666666669</v>
      </c>
      <c r="E216" s="112">
        <f t="shared" si="28"/>
        <v>5.1275430299354792</v>
      </c>
      <c r="F216" s="16" t="s">
        <v>4</v>
      </c>
      <c r="G216" s="13" t="s">
        <v>5</v>
      </c>
    </row>
    <row r="217" spans="2:7" x14ac:dyDescent="0.25">
      <c r="B217" s="7">
        <v>42823</v>
      </c>
      <c r="C217" s="10">
        <v>0.65972222222222221</v>
      </c>
      <c r="D217" s="23">
        <f t="shared" si="29"/>
        <v>15.833333333333332</v>
      </c>
      <c r="E217" s="112">
        <f t="shared" si="28"/>
        <v>8.0149830674413245</v>
      </c>
      <c r="F217" s="16" t="s">
        <v>6</v>
      </c>
      <c r="G217" s="13" t="s">
        <v>7</v>
      </c>
    </row>
    <row r="218" spans="2:7" x14ac:dyDescent="0.25">
      <c r="B218" s="7">
        <v>42823</v>
      </c>
      <c r="C218" s="10">
        <v>0.66180555555555554</v>
      </c>
      <c r="D218" s="23">
        <f t="shared" si="29"/>
        <v>15.883333333333333</v>
      </c>
      <c r="E218" s="112">
        <f t="shared" si="28"/>
        <v>8.3005905217310616</v>
      </c>
      <c r="F218" s="16" t="s">
        <v>6</v>
      </c>
      <c r="G218" s="13" t="s">
        <v>9</v>
      </c>
    </row>
    <row r="219" spans="2:7" x14ac:dyDescent="0.25">
      <c r="B219" s="7">
        <v>42823</v>
      </c>
      <c r="C219" s="10">
        <v>0.6791666666666667</v>
      </c>
      <c r="D219" s="23">
        <f t="shared" si="29"/>
        <v>16.3</v>
      </c>
      <c r="E219" s="112">
        <f t="shared" si="28"/>
        <v>10.875097085256623</v>
      </c>
      <c r="F219" s="16" t="s">
        <v>6</v>
      </c>
      <c r="G219" s="13" t="s">
        <v>10</v>
      </c>
    </row>
    <row r="220" spans="2:7" x14ac:dyDescent="0.25">
      <c r="B220" s="7">
        <v>42823</v>
      </c>
      <c r="C220" s="10">
        <v>0.68472222222222223</v>
      </c>
      <c r="D220" s="23">
        <f t="shared" si="29"/>
        <v>16.433333333333334</v>
      </c>
      <c r="E220" s="112">
        <f t="shared" si="28"/>
        <v>11.772272518918131</v>
      </c>
      <c r="F220" s="16" t="s">
        <v>4</v>
      </c>
      <c r="G220" s="13" t="s">
        <v>8</v>
      </c>
    </row>
    <row r="221" spans="2:7" x14ac:dyDescent="0.25">
      <c r="B221" s="7">
        <v>42823</v>
      </c>
      <c r="C221" s="10">
        <v>0.68472222222222223</v>
      </c>
      <c r="D221" s="23">
        <f t="shared" si="29"/>
        <v>16.433333333333334</v>
      </c>
      <c r="E221" s="112">
        <f t="shared" si="28"/>
        <v>11.772272518918131</v>
      </c>
      <c r="F221" s="16" t="s">
        <v>4</v>
      </c>
      <c r="G221" s="13" t="s">
        <v>8</v>
      </c>
    </row>
    <row r="222" spans="2:7" x14ac:dyDescent="0.25">
      <c r="B222" s="7">
        <v>42823</v>
      </c>
      <c r="C222" s="10">
        <v>0.68472222222222223</v>
      </c>
      <c r="D222" s="23">
        <f t="shared" si="29"/>
        <v>16.433333333333334</v>
      </c>
      <c r="E222" s="112">
        <f t="shared" si="28"/>
        <v>11.772272518918131</v>
      </c>
      <c r="F222" s="16" t="s">
        <v>4</v>
      </c>
      <c r="G222" s="13" t="s">
        <v>8</v>
      </c>
    </row>
    <row r="223" spans="2:7" x14ac:dyDescent="0.25">
      <c r="B223" s="7">
        <v>42823</v>
      </c>
      <c r="C223" s="10">
        <v>0.68472222222222223</v>
      </c>
      <c r="D223" s="23">
        <f t="shared" si="29"/>
        <v>16.433333333333334</v>
      </c>
      <c r="E223" s="112">
        <f t="shared" si="28"/>
        <v>11.772272518918131</v>
      </c>
      <c r="F223" s="16" t="s">
        <v>4</v>
      </c>
      <c r="G223" s="13" t="s">
        <v>8</v>
      </c>
    </row>
    <row r="224" spans="2:7" x14ac:dyDescent="0.25">
      <c r="B224" s="7">
        <v>42823</v>
      </c>
      <c r="C224" s="10">
        <v>0.68611111111111101</v>
      </c>
      <c r="D224" s="23">
        <f t="shared" si="29"/>
        <v>16.466666666666665</v>
      </c>
      <c r="E224" s="112">
        <f t="shared" si="28"/>
        <v>12.00212193288905</v>
      </c>
      <c r="F224" s="16" t="s">
        <v>6</v>
      </c>
      <c r="G224" s="13" t="s">
        <v>8</v>
      </c>
    </row>
    <row r="225" spans="2:7" x14ac:dyDescent="0.25">
      <c r="B225" s="7">
        <v>42823</v>
      </c>
      <c r="C225" s="10">
        <v>0.6875</v>
      </c>
      <c r="D225" s="23">
        <f t="shared" si="29"/>
        <v>16.5</v>
      </c>
      <c r="E225" s="112">
        <f t="shared" si="28"/>
        <v>12.234193569082217</v>
      </c>
      <c r="F225" s="16" t="s">
        <v>6</v>
      </c>
      <c r="G225" s="13" t="s">
        <v>8</v>
      </c>
    </row>
    <row r="226" spans="2:7" x14ac:dyDescent="0.25">
      <c r="B226" s="7">
        <v>42823</v>
      </c>
      <c r="C226" s="10">
        <v>0.68958333333333333</v>
      </c>
      <c r="D226" s="23">
        <f t="shared" si="29"/>
        <v>16.55</v>
      </c>
      <c r="E226" s="112">
        <f t="shared" si="28"/>
        <v>12.586467690038623</v>
      </c>
      <c r="F226" s="16" t="s">
        <v>6</v>
      </c>
      <c r="G226" s="13" t="s">
        <v>8</v>
      </c>
    </row>
    <row r="227" spans="2:7" x14ac:dyDescent="0.25">
      <c r="B227" s="7">
        <v>42823</v>
      </c>
      <c r="C227" s="10">
        <v>0.69166666666666676</v>
      </c>
      <c r="D227" s="23">
        <f t="shared" si="29"/>
        <v>16.600000000000001</v>
      </c>
      <c r="E227" s="112">
        <f t="shared" si="28"/>
        <v>12.943741810995027</v>
      </c>
      <c r="F227" s="16" t="s">
        <v>6</v>
      </c>
      <c r="G227" s="13" t="s">
        <v>8</v>
      </c>
    </row>
    <row r="228" spans="2:7" x14ac:dyDescent="0.25">
      <c r="B228" s="7">
        <v>42823</v>
      </c>
      <c r="C228" s="10">
        <v>0.69236111111111109</v>
      </c>
      <c r="D228" s="23">
        <f t="shared" si="29"/>
        <v>16.616666666666667</v>
      </c>
      <c r="E228" s="112">
        <f t="shared" si="28"/>
        <v>13.063944295758265</v>
      </c>
      <c r="F228" s="16" t="s">
        <v>6</v>
      </c>
      <c r="G228" s="13" t="s">
        <v>8</v>
      </c>
    </row>
    <row r="229" spans="2:7" x14ac:dyDescent="0.25">
      <c r="B229" s="7">
        <v>42823</v>
      </c>
      <c r="C229" s="10">
        <v>0.70347222222222217</v>
      </c>
      <c r="D229" s="23">
        <f t="shared" si="29"/>
        <v>16.883333333333333</v>
      </c>
      <c r="E229" s="112">
        <f t="shared" si="28"/>
        <v>15.062739607525723</v>
      </c>
      <c r="F229" s="16" t="s">
        <v>4</v>
      </c>
      <c r="G229" s="13" t="s">
        <v>8</v>
      </c>
    </row>
    <row r="230" spans="2:7" x14ac:dyDescent="0.25">
      <c r="B230" s="7">
        <v>42823</v>
      </c>
      <c r="C230" s="10">
        <v>0.70347222222222217</v>
      </c>
      <c r="D230" s="23">
        <f t="shared" si="29"/>
        <v>16.883333333333333</v>
      </c>
      <c r="E230" s="112">
        <f t="shared" si="28"/>
        <v>15.062739607525723</v>
      </c>
      <c r="F230" s="16" t="s">
        <v>4</v>
      </c>
      <c r="G230" s="13" t="s">
        <v>8</v>
      </c>
    </row>
    <row r="231" spans="2:7" x14ac:dyDescent="0.25">
      <c r="B231" s="7">
        <v>42823</v>
      </c>
      <c r="C231" s="10">
        <v>0.70347222222222217</v>
      </c>
      <c r="D231" s="23">
        <f t="shared" si="29"/>
        <v>16.883333333333333</v>
      </c>
      <c r="E231" s="112">
        <f t="shared" si="28"/>
        <v>15.062739607525723</v>
      </c>
      <c r="F231" s="16" t="s">
        <v>4</v>
      </c>
      <c r="G231" s="13" t="s">
        <v>8</v>
      </c>
    </row>
    <row r="232" spans="2:7" x14ac:dyDescent="0.25">
      <c r="B232" s="7">
        <v>42823</v>
      </c>
      <c r="C232" s="10">
        <v>0.70347222222222217</v>
      </c>
      <c r="D232" s="23">
        <f t="shared" si="29"/>
        <v>16.883333333333333</v>
      </c>
      <c r="E232" s="112">
        <f t="shared" si="28"/>
        <v>15.062739607525723</v>
      </c>
      <c r="F232" s="16" t="s">
        <v>4</v>
      </c>
      <c r="G232" s="13" t="s">
        <v>8</v>
      </c>
    </row>
    <row r="233" spans="2:7" x14ac:dyDescent="0.25">
      <c r="B233" s="7">
        <v>42823</v>
      </c>
      <c r="C233" s="10">
        <v>0.70347222222222217</v>
      </c>
      <c r="D233" s="23">
        <f t="shared" si="29"/>
        <v>16.883333333333333</v>
      </c>
      <c r="E233" s="112">
        <f t="shared" si="28"/>
        <v>15.062739607525723</v>
      </c>
      <c r="F233" s="16" t="s">
        <v>4</v>
      </c>
      <c r="G233" s="13" t="s">
        <v>8</v>
      </c>
    </row>
    <row r="234" spans="2:7" x14ac:dyDescent="0.25">
      <c r="B234" s="7">
        <v>42823</v>
      </c>
      <c r="C234" s="10">
        <v>0.70624999999999993</v>
      </c>
      <c r="D234" s="23">
        <f t="shared" si="29"/>
        <v>16.95</v>
      </c>
      <c r="E234" s="112">
        <f t="shared" si="28"/>
        <v>15.58466065768981</v>
      </c>
      <c r="F234" s="16" t="s">
        <v>12</v>
      </c>
      <c r="G234" s="13" t="s">
        <v>7</v>
      </c>
    </row>
    <row r="235" spans="2:7" x14ac:dyDescent="0.25">
      <c r="B235" s="7">
        <v>42823</v>
      </c>
      <c r="C235" s="10">
        <v>0.72083333333333333</v>
      </c>
      <c r="D235" s="23">
        <f t="shared" si="29"/>
        <v>17.3</v>
      </c>
      <c r="E235" s="112">
        <f t="shared" si="28"/>
        <v>18.47057950438462</v>
      </c>
      <c r="F235" s="16" t="s">
        <v>6</v>
      </c>
      <c r="G235" s="13" t="s">
        <v>7</v>
      </c>
    </row>
    <row r="236" spans="2:7" x14ac:dyDescent="0.25">
      <c r="B236" s="7">
        <v>42823</v>
      </c>
      <c r="C236" s="10">
        <v>0.72083333333333333</v>
      </c>
      <c r="D236" s="23">
        <f t="shared" si="29"/>
        <v>17.3</v>
      </c>
      <c r="E236" s="112">
        <f t="shared" si="28"/>
        <v>18.47057950438462</v>
      </c>
      <c r="F236" s="16" t="s">
        <v>6</v>
      </c>
      <c r="G236" s="13" t="s">
        <v>7</v>
      </c>
    </row>
    <row r="237" spans="2:7" x14ac:dyDescent="0.25">
      <c r="B237" s="7">
        <v>42823</v>
      </c>
      <c r="C237" s="10">
        <v>0.7597222222222223</v>
      </c>
      <c r="D237" s="23">
        <f t="shared" si="29"/>
        <v>18.233333333333334</v>
      </c>
      <c r="E237" s="112">
        <f t="shared" si="28"/>
        <v>27.364140873348532</v>
      </c>
      <c r="F237" s="16" t="s">
        <v>6</v>
      </c>
      <c r="G237" s="13" t="s">
        <v>7</v>
      </c>
    </row>
    <row r="238" spans="2:7" x14ac:dyDescent="0.25">
      <c r="B238" s="7">
        <v>42823</v>
      </c>
      <c r="C238" s="10">
        <v>0.7597222222222223</v>
      </c>
      <c r="D238" s="23">
        <f t="shared" si="29"/>
        <v>18.233333333333334</v>
      </c>
      <c r="E238" s="112">
        <f t="shared" si="28"/>
        <v>27.364140873348532</v>
      </c>
      <c r="F238" s="16" t="s">
        <v>6</v>
      </c>
      <c r="G238" s="13" t="s">
        <v>7</v>
      </c>
    </row>
    <row r="239" spans="2:7" x14ac:dyDescent="0.25">
      <c r="B239" s="7">
        <v>42823</v>
      </c>
      <c r="C239" s="10">
        <v>0.78125</v>
      </c>
      <c r="D239" s="23">
        <f t="shared" si="29"/>
        <v>18.75</v>
      </c>
      <c r="E239" s="112">
        <f t="shared" si="28"/>
        <v>33.036529012120205</v>
      </c>
      <c r="F239" s="16" t="s">
        <v>4</v>
      </c>
      <c r="G239" s="13" t="s">
        <v>5</v>
      </c>
    </row>
    <row r="240" spans="2:7" x14ac:dyDescent="0.25">
      <c r="B240" s="7">
        <v>42823</v>
      </c>
      <c r="C240" s="10">
        <v>0.82291666666666663</v>
      </c>
      <c r="D240" s="23">
        <f t="shared" si="29"/>
        <v>19.75</v>
      </c>
      <c r="E240" s="112">
        <f t="shared" si="28"/>
        <v>45.5320114312482</v>
      </c>
      <c r="F240" s="16" t="s">
        <v>6</v>
      </c>
      <c r="G240" s="13" t="s">
        <v>10</v>
      </c>
    </row>
    <row r="241" spans="2:7" x14ac:dyDescent="0.25">
      <c r="B241" s="7">
        <v>42823</v>
      </c>
      <c r="C241" s="10">
        <v>0.85902777777777783</v>
      </c>
      <c r="D241" s="23">
        <f t="shared" si="29"/>
        <v>20.616666666666667</v>
      </c>
      <c r="E241" s="112">
        <f t="shared" si="28"/>
        <v>57.97920730560358</v>
      </c>
      <c r="F241" s="16" t="s">
        <v>6</v>
      </c>
      <c r="G241" s="13" t="s">
        <v>8</v>
      </c>
    </row>
    <row r="242" spans="2:7" x14ac:dyDescent="0.25">
      <c r="B242" s="7">
        <v>42824</v>
      </c>
      <c r="C242" s="10">
        <v>0.14791666666666667</v>
      </c>
      <c r="D242" s="23">
        <f t="shared" si="29"/>
        <v>3.55</v>
      </c>
      <c r="E242" s="112">
        <f t="shared" si="28"/>
        <v>89.345196241374666</v>
      </c>
      <c r="F242" s="16" t="s">
        <v>4</v>
      </c>
      <c r="G242" s="13" t="s">
        <v>5</v>
      </c>
    </row>
    <row r="243" spans="2:7" x14ac:dyDescent="0.25">
      <c r="B243" s="7">
        <v>42824</v>
      </c>
      <c r="C243" s="10">
        <v>0.36736111111111108</v>
      </c>
      <c r="D243" s="23">
        <f t="shared" si="29"/>
        <v>8.8166666666666664</v>
      </c>
      <c r="E243" s="112">
        <f t="shared" si="28"/>
        <v>17.5191814265599</v>
      </c>
      <c r="F243" s="16" t="s">
        <v>6</v>
      </c>
      <c r="G243" s="13" t="s">
        <v>10</v>
      </c>
    </row>
    <row r="244" spans="2:7" x14ac:dyDescent="0.25">
      <c r="B244" s="7">
        <v>42824</v>
      </c>
      <c r="C244" s="10">
        <v>0.36874999999999997</v>
      </c>
      <c r="D244" s="23">
        <f t="shared" si="29"/>
        <v>8.85</v>
      </c>
      <c r="E244" s="112">
        <f t="shared" si="28"/>
        <v>17.241253062753056</v>
      </c>
      <c r="F244" s="16" t="s">
        <v>6</v>
      </c>
      <c r="G244" s="13" t="s">
        <v>9</v>
      </c>
    </row>
    <row r="245" spans="2:7" x14ac:dyDescent="0.25">
      <c r="B245" s="7">
        <v>42824</v>
      </c>
      <c r="C245" s="10">
        <v>0.37291666666666662</v>
      </c>
      <c r="D245" s="23">
        <f t="shared" si="29"/>
        <v>8.9499999999999993</v>
      </c>
      <c r="E245" s="112">
        <f t="shared" si="28"/>
        <v>16.420801304665858</v>
      </c>
      <c r="F245" s="16" t="s">
        <v>6</v>
      </c>
      <c r="G245" s="13" t="s">
        <v>10</v>
      </c>
    </row>
    <row r="246" spans="2:7" x14ac:dyDescent="0.25">
      <c r="B246" s="7">
        <v>42824</v>
      </c>
      <c r="C246" s="10">
        <v>0.37361111111111112</v>
      </c>
      <c r="D246" s="23">
        <f t="shared" si="29"/>
        <v>8.9666666666666668</v>
      </c>
      <c r="E246" s="112">
        <f t="shared" si="28"/>
        <v>16.286003789429095</v>
      </c>
      <c r="F246" s="16" t="s">
        <v>6</v>
      </c>
      <c r="G246" s="13" t="s">
        <v>7</v>
      </c>
    </row>
    <row r="247" spans="2:7" x14ac:dyDescent="0.25">
      <c r="B247" s="7">
        <v>42824</v>
      </c>
      <c r="C247" s="10">
        <v>0.3756944444444445</v>
      </c>
      <c r="D247" s="23">
        <f t="shared" si="29"/>
        <v>9.0166666666666675</v>
      </c>
      <c r="E247" s="112">
        <f t="shared" si="28"/>
        <v>15.884944577052156</v>
      </c>
      <c r="F247" s="16" t="s">
        <v>6</v>
      </c>
      <c r="G247" s="13" t="s">
        <v>10</v>
      </c>
    </row>
    <row r="248" spans="2:7" x14ac:dyDescent="0.25">
      <c r="B248" s="7">
        <v>42824</v>
      </c>
      <c r="C248" s="10">
        <v>0.37638888888888888</v>
      </c>
      <c r="D248" s="23">
        <f t="shared" si="29"/>
        <v>9.0333333333333332</v>
      </c>
      <c r="E248" s="112">
        <f t="shared" si="28"/>
        <v>15.752369284037631</v>
      </c>
      <c r="F248" s="16" t="s">
        <v>6</v>
      </c>
      <c r="G248" s="13" t="s">
        <v>10</v>
      </c>
    </row>
    <row r="249" spans="2:7" x14ac:dyDescent="0.25">
      <c r="B249" s="7">
        <v>42824</v>
      </c>
      <c r="C249" s="10">
        <v>0.37777777777777777</v>
      </c>
      <c r="D249" s="23">
        <f t="shared" si="29"/>
        <v>9.0666666666666664</v>
      </c>
      <c r="E249" s="112">
        <f t="shared" si="28"/>
        <v>15.488885364675232</v>
      </c>
      <c r="F249" s="16" t="s">
        <v>6</v>
      </c>
      <c r="G249" s="13" t="s">
        <v>7</v>
      </c>
    </row>
    <row r="250" spans="2:7" x14ac:dyDescent="0.25">
      <c r="B250" s="7">
        <v>42824</v>
      </c>
      <c r="C250" s="10">
        <v>0.37847222222222227</v>
      </c>
      <c r="D250" s="23">
        <f t="shared" si="29"/>
        <v>9.0833333333333339</v>
      </c>
      <c r="E250" s="112">
        <f t="shared" si="28"/>
        <v>15.357976738327359</v>
      </c>
      <c r="F250" s="16" t="s">
        <v>6</v>
      </c>
      <c r="G250" s="13" t="s">
        <v>7</v>
      </c>
    </row>
    <row r="251" spans="2:7" x14ac:dyDescent="0.25">
      <c r="B251" s="7">
        <v>42824</v>
      </c>
      <c r="C251" s="10">
        <v>0.37847222222222227</v>
      </c>
      <c r="D251" s="23">
        <f t="shared" si="29"/>
        <v>9.0833333333333339</v>
      </c>
      <c r="E251" s="112">
        <f t="shared" si="28"/>
        <v>15.357976738327359</v>
      </c>
      <c r="F251" s="16" t="s">
        <v>6</v>
      </c>
      <c r="G251" s="13" t="s">
        <v>10</v>
      </c>
    </row>
    <row r="252" spans="2:7" x14ac:dyDescent="0.25">
      <c r="B252" s="7">
        <v>42824</v>
      </c>
      <c r="C252" s="10">
        <v>0.37986111111111115</v>
      </c>
      <c r="D252" s="23">
        <f t="shared" si="29"/>
        <v>9.1166666666666671</v>
      </c>
      <c r="E252" s="112">
        <f t="shared" si="28"/>
        <v>15.097826152298293</v>
      </c>
      <c r="F252" s="16" t="s">
        <v>6</v>
      </c>
      <c r="G252" s="13" t="s">
        <v>7</v>
      </c>
    </row>
    <row r="253" spans="2:7" x14ac:dyDescent="0.25">
      <c r="B253" s="7">
        <v>42824</v>
      </c>
      <c r="C253" s="10">
        <v>0.38125000000000003</v>
      </c>
      <c r="D253" s="23">
        <f t="shared" si="29"/>
        <v>9.15</v>
      </c>
      <c r="E253" s="112">
        <f t="shared" si="28"/>
        <v>14.839897788491449</v>
      </c>
      <c r="F253" s="16" t="s">
        <v>7</v>
      </c>
      <c r="G253" s="13" t="s">
        <v>7</v>
      </c>
    </row>
    <row r="254" spans="2:7" x14ac:dyDescent="0.25">
      <c r="B254" s="7">
        <v>42824</v>
      </c>
      <c r="C254" s="10">
        <v>0.38125000000000003</v>
      </c>
      <c r="D254" s="23">
        <f t="shared" si="29"/>
        <v>9.15</v>
      </c>
      <c r="E254" s="112">
        <f t="shared" si="28"/>
        <v>14.839897788491449</v>
      </c>
      <c r="F254" s="16" t="s">
        <v>6</v>
      </c>
      <c r="G254" s="13" t="s">
        <v>10</v>
      </c>
    </row>
    <row r="255" spans="2:7" x14ac:dyDescent="0.25">
      <c r="B255" s="7">
        <v>42824</v>
      </c>
      <c r="C255" s="10">
        <v>0.38750000000000001</v>
      </c>
      <c r="D255" s="23">
        <f t="shared" si="29"/>
        <v>9.3000000000000007</v>
      </c>
      <c r="E255" s="112">
        <f t="shared" si="28"/>
        <v>13.706720151360646</v>
      </c>
      <c r="F255" s="16" t="s">
        <v>6</v>
      </c>
      <c r="G255" s="13" t="s">
        <v>10</v>
      </c>
    </row>
    <row r="256" spans="2:7" x14ac:dyDescent="0.25">
      <c r="B256" s="7">
        <v>42824</v>
      </c>
      <c r="C256" s="10">
        <v>0.39166666666666666</v>
      </c>
      <c r="D256" s="23">
        <f t="shared" si="29"/>
        <v>9.4</v>
      </c>
      <c r="E256" s="112">
        <f t="shared" si="28"/>
        <v>12.976268393273449</v>
      </c>
      <c r="F256" s="16" t="s">
        <v>6</v>
      </c>
      <c r="G256" s="13" t="s">
        <v>10</v>
      </c>
    </row>
    <row r="257" spans="2:7" x14ac:dyDescent="0.25">
      <c r="B257" s="7">
        <v>42824</v>
      </c>
      <c r="C257" s="10">
        <v>0.3972222222222222</v>
      </c>
      <c r="D257" s="23">
        <f t="shared" si="29"/>
        <v>9.5333333333333332</v>
      </c>
      <c r="E257" s="112">
        <f t="shared" si="28"/>
        <v>12.033443826934962</v>
      </c>
      <c r="F257" s="16" t="s">
        <v>6</v>
      </c>
      <c r="G257" s="13" t="s">
        <v>10</v>
      </c>
    </row>
    <row r="258" spans="2:7" x14ac:dyDescent="0.25">
      <c r="B258" s="7">
        <v>42824</v>
      </c>
      <c r="C258" s="10">
        <v>0.40069444444444446</v>
      </c>
      <c r="D258" s="23">
        <f t="shared" si="29"/>
        <v>9.6166666666666671</v>
      </c>
      <c r="E258" s="112">
        <f t="shared" si="28"/>
        <v>11.462234028528957</v>
      </c>
      <c r="F258" s="16" t="s">
        <v>6</v>
      </c>
      <c r="G258" s="13" t="s">
        <v>9</v>
      </c>
    </row>
    <row r="259" spans="2:7" x14ac:dyDescent="0.25">
      <c r="B259" s="7">
        <v>42824</v>
      </c>
      <c r="C259" s="10">
        <v>0.40833333333333338</v>
      </c>
      <c r="D259" s="23">
        <f t="shared" si="29"/>
        <v>9.8000000000000007</v>
      </c>
      <c r="E259" s="112">
        <f t="shared" ref="E259:E322" si="30">(D259-medianum)^2</f>
        <v>10.254461360924644</v>
      </c>
      <c r="F259" s="16" t="s">
        <v>6</v>
      </c>
      <c r="G259" s="13" t="s">
        <v>9</v>
      </c>
    </row>
    <row r="260" spans="2:7" x14ac:dyDescent="0.25">
      <c r="B260" s="7">
        <v>42824</v>
      </c>
      <c r="C260" s="10">
        <v>0.40902777777777777</v>
      </c>
      <c r="D260" s="23">
        <f t="shared" ref="D260:D323" si="31">C260*24</f>
        <v>9.8166666666666664</v>
      </c>
      <c r="E260" s="112">
        <f t="shared" si="30"/>
        <v>10.147997179021228</v>
      </c>
      <c r="F260" s="16" t="s">
        <v>6</v>
      </c>
      <c r="G260" s="13" t="s">
        <v>9</v>
      </c>
    </row>
    <row r="261" spans="2:7" x14ac:dyDescent="0.25">
      <c r="B261" s="7">
        <v>42824</v>
      </c>
      <c r="C261" s="10">
        <v>0.41111111111111115</v>
      </c>
      <c r="D261" s="23">
        <f t="shared" si="31"/>
        <v>9.8666666666666671</v>
      </c>
      <c r="E261" s="112">
        <f t="shared" si="30"/>
        <v>9.8319379666442899</v>
      </c>
      <c r="F261" s="16" t="s">
        <v>6</v>
      </c>
      <c r="G261" s="13" t="s">
        <v>9</v>
      </c>
    </row>
    <row r="262" spans="2:7" x14ac:dyDescent="0.25">
      <c r="B262" s="7">
        <v>42824</v>
      </c>
      <c r="C262" s="10">
        <v>0.41319444444444442</v>
      </c>
      <c r="D262" s="23">
        <f t="shared" si="31"/>
        <v>9.9166666666666661</v>
      </c>
      <c r="E262" s="112">
        <f t="shared" si="30"/>
        <v>9.520878754267363</v>
      </c>
      <c r="F262" s="16" t="s">
        <v>6</v>
      </c>
      <c r="G262" s="13" t="s">
        <v>9</v>
      </c>
    </row>
    <row r="263" spans="2:7" x14ac:dyDescent="0.25">
      <c r="B263" s="7">
        <v>42824</v>
      </c>
      <c r="C263" s="10">
        <v>0.41319444444444442</v>
      </c>
      <c r="D263" s="23">
        <f t="shared" si="31"/>
        <v>9.9166666666666661</v>
      </c>
      <c r="E263" s="112">
        <f t="shared" si="30"/>
        <v>9.520878754267363</v>
      </c>
      <c r="F263" s="16" t="s">
        <v>6</v>
      </c>
      <c r="G263" s="13" t="s">
        <v>9</v>
      </c>
    </row>
    <row r="264" spans="2:7" x14ac:dyDescent="0.25">
      <c r="B264" s="7">
        <v>42824</v>
      </c>
      <c r="C264" s="10">
        <v>0.41944444444444445</v>
      </c>
      <c r="D264" s="23">
        <f t="shared" si="31"/>
        <v>10.066666666666666</v>
      </c>
      <c r="E264" s="112">
        <f t="shared" si="30"/>
        <v>8.6177011171365603</v>
      </c>
      <c r="F264" s="16" t="s">
        <v>6</v>
      </c>
      <c r="G264" s="13" t="s">
        <v>9</v>
      </c>
    </row>
    <row r="265" spans="2:7" x14ac:dyDescent="0.25">
      <c r="B265" s="7">
        <v>42824</v>
      </c>
      <c r="C265" s="10">
        <v>0.42083333333333334</v>
      </c>
      <c r="D265" s="23">
        <f t="shared" si="31"/>
        <v>10.1</v>
      </c>
      <c r="E265" s="112">
        <f t="shared" si="30"/>
        <v>8.4231060866630489</v>
      </c>
      <c r="F265" s="16" t="s">
        <v>6</v>
      </c>
      <c r="G265" s="13" t="s">
        <v>9</v>
      </c>
    </row>
    <row r="266" spans="2:7" x14ac:dyDescent="0.25">
      <c r="B266" s="7">
        <v>42824</v>
      </c>
      <c r="C266" s="10">
        <v>0.42083333333333334</v>
      </c>
      <c r="D266" s="23">
        <f t="shared" si="31"/>
        <v>10.1</v>
      </c>
      <c r="E266" s="112">
        <f t="shared" si="30"/>
        <v>8.4231060866630489</v>
      </c>
      <c r="F266" s="16" t="s">
        <v>6</v>
      </c>
      <c r="G266" s="13" t="s">
        <v>7</v>
      </c>
    </row>
    <row r="267" spans="2:7" x14ac:dyDescent="0.25">
      <c r="B267" s="7">
        <v>42824</v>
      </c>
      <c r="C267" s="10">
        <v>0.42222222222222222</v>
      </c>
      <c r="D267" s="23">
        <f t="shared" si="31"/>
        <v>10.133333333333333</v>
      </c>
      <c r="E267" s="112">
        <f t="shared" si="30"/>
        <v>8.2307332784117602</v>
      </c>
      <c r="F267" s="16" t="s">
        <v>6</v>
      </c>
      <c r="G267" s="13" t="s">
        <v>9</v>
      </c>
    </row>
    <row r="268" spans="2:7" x14ac:dyDescent="0.25">
      <c r="B268" s="7">
        <v>42824</v>
      </c>
      <c r="C268" s="10">
        <v>0.42430555555555555</v>
      </c>
      <c r="D268" s="23">
        <f t="shared" si="31"/>
        <v>10.183333333333334</v>
      </c>
      <c r="E268" s="112">
        <f t="shared" si="30"/>
        <v>7.9463407327014899</v>
      </c>
      <c r="F268" s="16" t="s">
        <v>6</v>
      </c>
      <c r="G268" s="13" t="s">
        <v>9</v>
      </c>
    </row>
    <row r="269" spans="2:7" x14ac:dyDescent="0.25">
      <c r="B269" s="7">
        <v>42824</v>
      </c>
      <c r="C269" s="10">
        <v>0.42638888888888887</v>
      </c>
      <c r="D269" s="23">
        <f t="shared" si="31"/>
        <v>10.233333333333333</v>
      </c>
      <c r="E269" s="112">
        <f t="shared" si="30"/>
        <v>7.6669481869912293</v>
      </c>
      <c r="F269" s="16" t="s">
        <v>6</v>
      </c>
      <c r="G269" s="13" t="s">
        <v>9</v>
      </c>
    </row>
    <row r="270" spans="2:7" x14ac:dyDescent="0.25">
      <c r="B270" s="7">
        <v>42824</v>
      </c>
      <c r="C270" s="10">
        <v>0.42708333333333331</v>
      </c>
      <c r="D270" s="23">
        <f t="shared" si="31"/>
        <v>10.25</v>
      </c>
      <c r="E270" s="112">
        <f t="shared" si="30"/>
        <v>7.5749284495322469</v>
      </c>
      <c r="F270" s="16" t="s">
        <v>6</v>
      </c>
      <c r="G270" s="13" t="s">
        <v>9</v>
      </c>
    </row>
    <row r="271" spans="2:7" x14ac:dyDescent="0.25">
      <c r="B271" s="7">
        <v>42824</v>
      </c>
      <c r="C271" s="10">
        <v>0.4291666666666667</v>
      </c>
      <c r="D271" s="23">
        <f t="shared" si="31"/>
        <v>10.3</v>
      </c>
      <c r="E271" s="112">
        <f t="shared" si="30"/>
        <v>7.3022025704886424</v>
      </c>
      <c r="F271" s="16" t="s">
        <v>6</v>
      </c>
      <c r="G271" s="13" t="s">
        <v>10</v>
      </c>
    </row>
    <row r="272" spans="2:7" x14ac:dyDescent="0.25">
      <c r="B272" s="7">
        <v>42824</v>
      </c>
      <c r="C272" s="10">
        <v>0.42986111111111108</v>
      </c>
      <c r="D272" s="23">
        <f t="shared" si="31"/>
        <v>10.316666666666666</v>
      </c>
      <c r="E272" s="112">
        <f t="shared" si="30"/>
        <v>7.2124050552518915</v>
      </c>
      <c r="F272" s="16" t="s">
        <v>6</v>
      </c>
      <c r="G272" s="13" t="s">
        <v>10</v>
      </c>
    </row>
    <row r="273" spans="2:7" x14ac:dyDescent="0.25">
      <c r="B273" s="7">
        <v>42824</v>
      </c>
      <c r="C273" s="10">
        <v>0.43055555555555558</v>
      </c>
      <c r="D273" s="23">
        <f t="shared" si="31"/>
        <v>10.333333333333334</v>
      </c>
      <c r="E273" s="112">
        <f t="shared" si="30"/>
        <v>7.1231630955706873</v>
      </c>
      <c r="F273" s="16" t="s">
        <v>6</v>
      </c>
      <c r="G273" s="13" t="s">
        <v>10</v>
      </c>
    </row>
    <row r="274" spans="2:7" x14ac:dyDescent="0.25">
      <c r="B274" s="7">
        <v>42824</v>
      </c>
      <c r="C274" s="10">
        <v>0.43263888888888885</v>
      </c>
      <c r="D274" s="23">
        <f t="shared" si="31"/>
        <v>10.383333333333333</v>
      </c>
      <c r="E274" s="112">
        <f t="shared" si="30"/>
        <v>6.8587705498604263</v>
      </c>
      <c r="F274" s="16" t="s">
        <v>4</v>
      </c>
      <c r="G274" s="13" t="s">
        <v>10</v>
      </c>
    </row>
    <row r="275" spans="2:7" x14ac:dyDescent="0.25">
      <c r="B275" s="7">
        <v>42824</v>
      </c>
      <c r="C275" s="10">
        <v>0.43402777777777773</v>
      </c>
      <c r="D275" s="23">
        <f t="shared" si="31"/>
        <v>10.416666666666666</v>
      </c>
      <c r="E275" s="112">
        <f t="shared" si="30"/>
        <v>6.6852866304980267</v>
      </c>
      <c r="F275" s="16" t="s">
        <v>4</v>
      </c>
      <c r="G275" s="13" t="s">
        <v>10</v>
      </c>
    </row>
    <row r="276" spans="2:7" x14ac:dyDescent="0.25">
      <c r="B276" s="7">
        <v>42824</v>
      </c>
      <c r="C276" s="10">
        <v>0.44166666666666665</v>
      </c>
      <c r="D276" s="23">
        <f t="shared" si="31"/>
        <v>10.6</v>
      </c>
      <c r="E276" s="112">
        <f t="shared" si="30"/>
        <v>5.7708472962270463</v>
      </c>
      <c r="F276" s="16" t="s">
        <v>6</v>
      </c>
      <c r="G276" s="13" t="s">
        <v>9</v>
      </c>
    </row>
    <row r="277" spans="2:7" x14ac:dyDescent="0.25">
      <c r="B277" s="7">
        <v>42824</v>
      </c>
      <c r="C277" s="10">
        <v>0.44236111111111115</v>
      </c>
      <c r="D277" s="23">
        <f t="shared" si="31"/>
        <v>10.616666666666667</v>
      </c>
      <c r="E277" s="112">
        <f t="shared" si="30"/>
        <v>5.6910497809902871</v>
      </c>
      <c r="F277" s="16" t="s">
        <v>6</v>
      </c>
      <c r="G277" s="13" t="s">
        <v>9</v>
      </c>
    </row>
    <row r="278" spans="2:7" x14ac:dyDescent="0.25">
      <c r="B278" s="7">
        <v>42824</v>
      </c>
      <c r="C278" s="10">
        <v>0.44861111111111113</v>
      </c>
      <c r="D278" s="23">
        <f t="shared" si="31"/>
        <v>10.766666666666667</v>
      </c>
      <c r="E278" s="112">
        <f t="shared" si="30"/>
        <v>4.9978721438594844</v>
      </c>
      <c r="F278" s="16" t="s">
        <v>6</v>
      </c>
      <c r="G278" s="13" t="s">
        <v>7</v>
      </c>
    </row>
    <row r="279" spans="2:7" x14ac:dyDescent="0.25">
      <c r="B279" s="7">
        <v>42824</v>
      </c>
      <c r="C279" s="10">
        <v>0.45</v>
      </c>
      <c r="D279" s="23">
        <f t="shared" si="31"/>
        <v>10.8</v>
      </c>
      <c r="E279" s="112">
        <f t="shared" si="30"/>
        <v>4.8499437800526408</v>
      </c>
      <c r="F279" s="16" t="s">
        <v>6</v>
      </c>
      <c r="G279" s="13" t="s">
        <v>7</v>
      </c>
    </row>
    <row r="280" spans="2:7" x14ac:dyDescent="0.25">
      <c r="B280" s="7">
        <v>42824</v>
      </c>
      <c r="C280" s="10">
        <v>0.45277777777777778</v>
      </c>
      <c r="D280" s="23">
        <f t="shared" si="31"/>
        <v>10.866666666666667</v>
      </c>
      <c r="E280" s="112">
        <f t="shared" si="30"/>
        <v>4.5607537191056196</v>
      </c>
      <c r="F280" s="16" t="s">
        <v>4</v>
      </c>
      <c r="G280" s="13" t="s">
        <v>7</v>
      </c>
    </row>
    <row r="281" spans="2:7" x14ac:dyDescent="0.25">
      <c r="B281" s="7">
        <v>42824</v>
      </c>
      <c r="C281" s="10">
        <v>0.45416666666666666</v>
      </c>
      <c r="D281" s="23">
        <f t="shared" si="31"/>
        <v>10.9</v>
      </c>
      <c r="E281" s="112">
        <f t="shared" si="30"/>
        <v>4.4194920219654419</v>
      </c>
      <c r="F281" s="16" t="s">
        <v>6</v>
      </c>
      <c r="G281" s="13" t="s">
        <v>7</v>
      </c>
    </row>
    <row r="282" spans="2:7" x14ac:dyDescent="0.25">
      <c r="B282" s="7">
        <v>42824</v>
      </c>
      <c r="C282" s="10">
        <v>0.45834490740740735</v>
      </c>
      <c r="D282" s="23">
        <f t="shared" si="31"/>
        <v>11.000277777777777</v>
      </c>
      <c r="E282" s="112">
        <f t="shared" si="30"/>
        <v>4.007927975044054</v>
      </c>
      <c r="F282" s="16" t="s">
        <v>4</v>
      </c>
      <c r="G282" s="13" t="s">
        <v>5</v>
      </c>
    </row>
    <row r="283" spans="2:7" x14ac:dyDescent="0.25">
      <c r="B283" s="7">
        <v>42824</v>
      </c>
      <c r="C283" s="10">
        <v>0.4694444444444445</v>
      </c>
      <c r="D283" s="23">
        <f t="shared" si="31"/>
        <v>11.266666666666667</v>
      </c>
      <c r="E283" s="112">
        <f t="shared" si="30"/>
        <v>3.0122800200901501</v>
      </c>
      <c r="F283" s="16" t="s">
        <v>6</v>
      </c>
      <c r="G283" s="13" t="s">
        <v>7</v>
      </c>
    </row>
    <row r="284" spans="2:7" x14ac:dyDescent="0.25">
      <c r="B284" s="7">
        <v>42824</v>
      </c>
      <c r="C284" s="10">
        <v>0.4770833333333333</v>
      </c>
      <c r="D284" s="23">
        <f t="shared" si="31"/>
        <v>11.45</v>
      </c>
      <c r="E284" s="112">
        <f t="shared" si="30"/>
        <v>2.4095073524858432</v>
      </c>
      <c r="F284" s="16" t="s">
        <v>6</v>
      </c>
      <c r="G284" s="13" t="s">
        <v>8</v>
      </c>
    </row>
    <row r="285" spans="2:7" x14ac:dyDescent="0.25">
      <c r="B285" s="7">
        <v>42824</v>
      </c>
      <c r="C285" s="10">
        <v>0.48472222222222222</v>
      </c>
      <c r="D285" s="23">
        <f t="shared" si="31"/>
        <v>11.633333333333333</v>
      </c>
      <c r="E285" s="112">
        <f t="shared" si="30"/>
        <v>1.8739569071037525</v>
      </c>
      <c r="F285" s="16" t="s">
        <v>4</v>
      </c>
      <c r="G285" s="13" t="s">
        <v>8</v>
      </c>
    </row>
    <row r="286" spans="2:7" x14ac:dyDescent="0.25">
      <c r="B286" s="7">
        <v>42824</v>
      </c>
      <c r="C286" s="10">
        <v>0.48541666666666666</v>
      </c>
      <c r="D286" s="23">
        <f t="shared" si="31"/>
        <v>11.65</v>
      </c>
      <c r="E286" s="112">
        <f t="shared" si="30"/>
        <v>1.828603836311439</v>
      </c>
      <c r="F286" s="16" t="s">
        <v>6</v>
      </c>
      <c r="G286" s="13" t="s">
        <v>7</v>
      </c>
    </row>
    <row r="287" spans="2:7" x14ac:dyDescent="0.25">
      <c r="B287" s="7">
        <v>42824</v>
      </c>
      <c r="C287" s="10">
        <v>0.48541666666666666</v>
      </c>
      <c r="D287" s="23">
        <f t="shared" si="31"/>
        <v>11.65</v>
      </c>
      <c r="E287" s="112">
        <f t="shared" si="30"/>
        <v>1.828603836311439</v>
      </c>
      <c r="F287" s="16" t="s">
        <v>6</v>
      </c>
      <c r="G287" s="13" t="s">
        <v>8</v>
      </c>
    </row>
    <row r="288" spans="2:7" x14ac:dyDescent="0.25">
      <c r="B288" s="7">
        <v>42824</v>
      </c>
      <c r="C288" s="10">
        <v>0.51180555555555551</v>
      </c>
      <c r="D288" s="23">
        <f t="shared" si="31"/>
        <v>12.283333333333331</v>
      </c>
      <c r="E288" s="112">
        <f t="shared" si="30"/>
        <v>0.5168538128702842</v>
      </c>
      <c r="F288" s="16" t="s">
        <v>6</v>
      </c>
      <c r="G288" s="13" t="s">
        <v>9</v>
      </c>
    </row>
    <row r="289" spans="2:7" x14ac:dyDescent="0.25">
      <c r="B289" s="7">
        <v>42824</v>
      </c>
      <c r="C289" s="10">
        <v>0.51388888888888895</v>
      </c>
      <c r="D289" s="23">
        <f t="shared" si="31"/>
        <v>12.333333333333336</v>
      </c>
      <c r="E289" s="112">
        <f t="shared" si="30"/>
        <v>0.44746126716001144</v>
      </c>
      <c r="F289" s="16" t="s">
        <v>6</v>
      </c>
      <c r="G289" s="13" t="s">
        <v>10</v>
      </c>
    </row>
    <row r="290" spans="2:7" x14ac:dyDescent="0.25">
      <c r="B290" s="7">
        <v>42824</v>
      </c>
      <c r="C290" s="10">
        <v>0.52361111111111114</v>
      </c>
      <c r="D290" s="23">
        <f t="shared" si="31"/>
        <v>12.566666666666666</v>
      </c>
      <c r="E290" s="112">
        <f t="shared" si="30"/>
        <v>0.18974049828988043</v>
      </c>
      <c r="F290" s="16" t="s">
        <v>4</v>
      </c>
      <c r="G290" s="13" t="s">
        <v>7</v>
      </c>
    </row>
    <row r="291" spans="2:7" x14ac:dyDescent="0.25">
      <c r="B291" s="7">
        <v>42824</v>
      </c>
      <c r="C291" s="10">
        <v>0.53333333333333333</v>
      </c>
      <c r="D291" s="23">
        <f t="shared" si="31"/>
        <v>12.8</v>
      </c>
      <c r="E291" s="112">
        <f t="shared" si="30"/>
        <v>4.090861830863441E-2</v>
      </c>
      <c r="F291" s="16" t="s">
        <v>6</v>
      </c>
      <c r="G291" s="13" t="s">
        <v>10</v>
      </c>
    </row>
    <row r="292" spans="2:7" x14ac:dyDescent="0.25">
      <c r="B292" s="7">
        <v>42824</v>
      </c>
      <c r="C292" s="10">
        <v>0.54652777777777783</v>
      </c>
      <c r="D292" s="23">
        <f t="shared" si="31"/>
        <v>13.116666666666667</v>
      </c>
      <c r="E292" s="112">
        <f t="shared" si="30"/>
        <v>1.3089162143611124E-2</v>
      </c>
      <c r="F292" s="16" t="s">
        <v>6</v>
      </c>
      <c r="G292" s="13" t="s">
        <v>7</v>
      </c>
    </row>
    <row r="293" spans="2:7" x14ac:dyDescent="0.25">
      <c r="B293" s="7">
        <v>42824</v>
      </c>
      <c r="C293" s="10">
        <v>0.55555555555555558</v>
      </c>
      <c r="D293" s="23">
        <f t="shared" si="31"/>
        <v>13.333333333333334</v>
      </c>
      <c r="E293" s="112">
        <f t="shared" si="30"/>
        <v>0.10961035295467708</v>
      </c>
      <c r="F293" s="16" t="s">
        <v>6</v>
      </c>
      <c r="G293" s="13" t="s">
        <v>10</v>
      </c>
    </row>
    <row r="294" spans="2:7" x14ac:dyDescent="0.25">
      <c r="B294" s="7">
        <v>42824</v>
      </c>
      <c r="C294" s="10">
        <v>0.56736111111111109</v>
      </c>
      <c r="D294" s="23">
        <f t="shared" si="31"/>
        <v>13.616666666666667</v>
      </c>
      <c r="E294" s="112">
        <f t="shared" si="30"/>
        <v>0.37749703837427595</v>
      </c>
      <c r="F294" s="16" t="s">
        <v>12</v>
      </c>
      <c r="G294" s="13" t="s">
        <v>7</v>
      </c>
    </row>
    <row r="295" spans="2:7" x14ac:dyDescent="0.25">
      <c r="B295" s="7">
        <v>42824</v>
      </c>
      <c r="C295" s="10">
        <v>0.57291666666666663</v>
      </c>
      <c r="D295" s="23">
        <f t="shared" si="31"/>
        <v>13.75</v>
      </c>
      <c r="E295" s="112">
        <f t="shared" si="30"/>
        <v>0.55911691648023032</v>
      </c>
      <c r="F295" s="16" t="s">
        <v>6</v>
      </c>
      <c r="G295" s="13" t="s">
        <v>7</v>
      </c>
    </row>
    <row r="296" spans="2:7" x14ac:dyDescent="0.25">
      <c r="B296" s="7">
        <v>42824</v>
      </c>
      <c r="C296" s="10">
        <v>0.57430555555555551</v>
      </c>
      <c r="D296" s="23">
        <f t="shared" si="31"/>
        <v>13.783333333333331</v>
      </c>
      <c r="E296" s="112">
        <f t="shared" si="30"/>
        <v>0.61007744156227162</v>
      </c>
      <c r="F296" s="16" t="s">
        <v>6</v>
      </c>
      <c r="G296" s="13" t="s">
        <v>10</v>
      </c>
    </row>
    <row r="297" spans="2:7" x14ac:dyDescent="0.25">
      <c r="B297" s="7">
        <v>42824</v>
      </c>
      <c r="C297" s="10">
        <v>0.59722222222222221</v>
      </c>
      <c r="D297" s="23">
        <f t="shared" si="31"/>
        <v>14.333333333333332</v>
      </c>
      <c r="E297" s="112">
        <f t="shared" si="30"/>
        <v>1.7717594387493356</v>
      </c>
      <c r="F297" s="16" t="s">
        <v>6</v>
      </c>
      <c r="G297" s="13" t="s">
        <v>7</v>
      </c>
    </row>
    <row r="298" spans="2:7" x14ac:dyDescent="0.25">
      <c r="B298" s="7">
        <v>42824</v>
      </c>
      <c r="C298" s="10">
        <v>0.61388888888888882</v>
      </c>
      <c r="D298" s="23">
        <f t="shared" si="31"/>
        <v>14.733333333333331</v>
      </c>
      <c r="E298" s="112">
        <f t="shared" si="30"/>
        <v>2.9966190730671944</v>
      </c>
      <c r="F298" s="16" t="s">
        <v>6</v>
      </c>
      <c r="G298" s="13" t="s">
        <v>7</v>
      </c>
    </row>
    <row r="299" spans="2:7" x14ac:dyDescent="0.25">
      <c r="B299" s="7">
        <v>42824</v>
      </c>
      <c r="C299" s="10">
        <v>0.62569444444444444</v>
      </c>
      <c r="D299" s="23">
        <f t="shared" si="31"/>
        <v>15.016666666666666</v>
      </c>
      <c r="E299" s="112">
        <f t="shared" si="30"/>
        <v>4.0578390918201315</v>
      </c>
      <c r="F299" s="16" t="s">
        <v>6</v>
      </c>
      <c r="G299" s="13" t="s">
        <v>7</v>
      </c>
    </row>
    <row r="300" spans="2:7" x14ac:dyDescent="0.25">
      <c r="B300" s="7">
        <v>42824</v>
      </c>
      <c r="C300" s="10">
        <v>0.63124999999999998</v>
      </c>
      <c r="D300" s="23">
        <f t="shared" si="31"/>
        <v>15.149999999999999</v>
      </c>
      <c r="E300" s="112">
        <f t="shared" si="30"/>
        <v>4.6127923032594174</v>
      </c>
      <c r="F300" s="16" t="s">
        <v>4</v>
      </c>
      <c r="G300" s="13" t="s">
        <v>8</v>
      </c>
    </row>
    <row r="301" spans="2:7" x14ac:dyDescent="0.25">
      <c r="B301" s="7">
        <v>42824</v>
      </c>
      <c r="C301" s="10">
        <v>0.63194444444444442</v>
      </c>
      <c r="D301" s="23">
        <f t="shared" si="31"/>
        <v>15.166666666666666</v>
      </c>
      <c r="E301" s="112">
        <f t="shared" si="30"/>
        <v>4.6846614546893326</v>
      </c>
      <c r="F301" s="16" t="s">
        <v>6</v>
      </c>
      <c r="G301" s="13" t="s">
        <v>8</v>
      </c>
    </row>
    <row r="302" spans="2:7" x14ac:dyDescent="0.25">
      <c r="B302" s="7">
        <v>42824</v>
      </c>
      <c r="C302" s="10">
        <v>0.64027777777777783</v>
      </c>
      <c r="D302" s="23">
        <f t="shared" si="31"/>
        <v>15.366666666666667</v>
      </c>
      <c r="E302" s="112">
        <f t="shared" si="30"/>
        <v>5.5904246051816031</v>
      </c>
      <c r="F302" s="16" t="s">
        <v>4</v>
      </c>
      <c r="G302" s="13" t="s">
        <v>5</v>
      </c>
    </row>
    <row r="303" spans="2:7" x14ac:dyDescent="0.25">
      <c r="B303" s="7">
        <v>42824</v>
      </c>
      <c r="C303" s="10">
        <v>0.65347222222222223</v>
      </c>
      <c r="D303" s="23">
        <f t="shared" si="31"/>
        <v>15.683333333333334</v>
      </c>
      <c r="E303" s="112">
        <f t="shared" si="30"/>
        <v>7.1881607045721339</v>
      </c>
      <c r="F303" s="16" t="s">
        <v>6</v>
      </c>
      <c r="G303" s="13" t="s">
        <v>7</v>
      </c>
    </row>
    <row r="304" spans="2:7" x14ac:dyDescent="0.25">
      <c r="B304" s="7">
        <v>42824</v>
      </c>
      <c r="C304" s="10">
        <v>0.67152777777777783</v>
      </c>
      <c r="D304" s="23">
        <f t="shared" si="31"/>
        <v>16.116666666666667</v>
      </c>
      <c r="E304" s="112">
        <f t="shared" si="30"/>
        <v>9.6995364195276004</v>
      </c>
      <c r="F304" s="16" t="s">
        <v>6</v>
      </c>
      <c r="G304" s="13" t="s">
        <v>7</v>
      </c>
    </row>
    <row r="305" spans="2:7" x14ac:dyDescent="0.25">
      <c r="B305" s="7">
        <v>42824</v>
      </c>
      <c r="C305" s="10">
        <v>0.67986111111111114</v>
      </c>
      <c r="D305" s="23">
        <f t="shared" si="31"/>
        <v>16.316666666666666</v>
      </c>
      <c r="E305" s="112">
        <f t="shared" si="30"/>
        <v>10.985299570019862</v>
      </c>
      <c r="F305" s="16" t="s">
        <v>6</v>
      </c>
      <c r="G305" s="13" t="s">
        <v>9</v>
      </c>
    </row>
    <row r="306" spans="2:7" x14ac:dyDescent="0.25">
      <c r="B306" s="7">
        <v>42824</v>
      </c>
      <c r="C306" s="10">
        <v>0.68680555555555556</v>
      </c>
      <c r="D306" s="23">
        <f t="shared" si="31"/>
        <v>16.483333333333334</v>
      </c>
      <c r="E306" s="112">
        <f t="shared" si="30"/>
        <v>12.117879973207868</v>
      </c>
      <c r="F306" s="16" t="s">
        <v>4</v>
      </c>
      <c r="G306" s="13" t="s">
        <v>8</v>
      </c>
    </row>
    <row r="307" spans="2:7" x14ac:dyDescent="0.25">
      <c r="B307" s="7">
        <v>42824</v>
      </c>
      <c r="C307" s="10">
        <v>0.68680555555555556</v>
      </c>
      <c r="D307" s="23">
        <f t="shared" si="31"/>
        <v>16.483333333333334</v>
      </c>
      <c r="E307" s="112">
        <f t="shared" si="30"/>
        <v>12.117879973207868</v>
      </c>
      <c r="F307" s="16" t="s">
        <v>4</v>
      </c>
      <c r="G307" s="13" t="s">
        <v>8</v>
      </c>
    </row>
    <row r="308" spans="2:7" x14ac:dyDescent="0.25">
      <c r="B308" s="7">
        <v>42824</v>
      </c>
      <c r="C308" s="10">
        <v>0.68680555555555556</v>
      </c>
      <c r="D308" s="23">
        <f t="shared" si="31"/>
        <v>16.483333333333334</v>
      </c>
      <c r="E308" s="112">
        <f t="shared" si="30"/>
        <v>12.117879973207868</v>
      </c>
      <c r="F308" s="16" t="s">
        <v>6</v>
      </c>
      <c r="G308" s="13" t="s">
        <v>8</v>
      </c>
    </row>
    <row r="309" spans="2:7" x14ac:dyDescent="0.25">
      <c r="B309" s="7">
        <v>42824</v>
      </c>
      <c r="C309" s="10">
        <v>0.7055555555555556</v>
      </c>
      <c r="D309" s="23">
        <f t="shared" si="31"/>
        <v>16.933333333333334</v>
      </c>
      <c r="E309" s="112">
        <f t="shared" si="30"/>
        <v>15.453347061815462</v>
      </c>
      <c r="F309" s="16" t="s">
        <v>6</v>
      </c>
      <c r="G309" s="13" t="s">
        <v>8</v>
      </c>
    </row>
    <row r="310" spans="2:7" x14ac:dyDescent="0.25">
      <c r="B310" s="7">
        <v>42824</v>
      </c>
      <c r="C310" s="10">
        <v>0.75694444444444453</v>
      </c>
      <c r="D310" s="23">
        <f t="shared" si="31"/>
        <v>18.166666666666668</v>
      </c>
      <c r="E310" s="112">
        <f t="shared" si="30"/>
        <v>26.671108712073334</v>
      </c>
      <c r="F310" s="16" t="s">
        <v>6</v>
      </c>
      <c r="G310" s="13" t="s">
        <v>10</v>
      </c>
    </row>
    <row r="311" spans="2:7" x14ac:dyDescent="0.25">
      <c r="B311" s="7">
        <v>42824</v>
      </c>
      <c r="C311" s="10">
        <v>0.85416666666666663</v>
      </c>
      <c r="D311" s="23">
        <f t="shared" si="31"/>
        <v>20.5</v>
      </c>
      <c r="E311" s="112">
        <f t="shared" si="30"/>
        <v>56.216123245594197</v>
      </c>
      <c r="F311" s="16" t="s">
        <v>4</v>
      </c>
      <c r="G311" s="13" t="s">
        <v>5</v>
      </c>
    </row>
    <row r="312" spans="2:7" x14ac:dyDescent="0.25">
      <c r="B312" s="7">
        <v>42824</v>
      </c>
      <c r="C312" s="10">
        <v>0.85416666666666663</v>
      </c>
      <c r="D312" s="23">
        <f t="shared" si="31"/>
        <v>20.5</v>
      </c>
      <c r="E312" s="112">
        <f t="shared" si="30"/>
        <v>56.216123245594197</v>
      </c>
      <c r="F312" s="16" t="s">
        <v>4</v>
      </c>
      <c r="G312" s="13" t="s">
        <v>5</v>
      </c>
    </row>
    <row r="313" spans="2:7" x14ac:dyDescent="0.25">
      <c r="B313" s="7">
        <v>42824</v>
      </c>
      <c r="C313" s="10">
        <v>0.85416666666666663</v>
      </c>
      <c r="D313" s="23">
        <f t="shared" si="31"/>
        <v>20.5</v>
      </c>
      <c r="E313" s="112">
        <f t="shared" si="30"/>
        <v>56.216123245594197</v>
      </c>
      <c r="F313" s="16" t="s">
        <v>4</v>
      </c>
      <c r="G313" s="13" t="s">
        <v>5</v>
      </c>
    </row>
    <row r="314" spans="2:7" x14ac:dyDescent="0.25">
      <c r="B314" s="7">
        <v>42824</v>
      </c>
      <c r="C314" s="10">
        <v>0.85763888888888884</v>
      </c>
      <c r="D314" s="23">
        <f t="shared" si="31"/>
        <v>20.583333333333332</v>
      </c>
      <c r="E314" s="112">
        <f t="shared" si="30"/>
        <v>57.472691224965956</v>
      </c>
      <c r="F314" s="16" t="s">
        <v>4</v>
      </c>
      <c r="G314" s="13" t="s">
        <v>5</v>
      </c>
    </row>
    <row r="315" spans="2:7" x14ac:dyDescent="0.25">
      <c r="B315" s="7">
        <v>42824</v>
      </c>
      <c r="C315" s="10">
        <v>0.86111111111111116</v>
      </c>
      <c r="D315" s="23">
        <f t="shared" si="31"/>
        <v>20.666666666666668</v>
      </c>
      <c r="E315" s="112">
        <f t="shared" si="30"/>
        <v>58.743148093226658</v>
      </c>
      <c r="F315" s="16" t="s">
        <v>6</v>
      </c>
      <c r="G315" s="13" t="s">
        <v>8</v>
      </c>
    </row>
    <row r="316" spans="2:7" x14ac:dyDescent="0.25">
      <c r="B316" s="7">
        <v>42824</v>
      </c>
      <c r="C316" s="10">
        <v>0.98541666666666661</v>
      </c>
      <c r="D316" s="23">
        <f t="shared" si="31"/>
        <v>23.65</v>
      </c>
      <c r="E316" s="112">
        <f t="shared" si="30"/>
        <v>113.37439286584735</v>
      </c>
      <c r="F316" s="16" t="s">
        <v>4</v>
      </c>
      <c r="G316" s="13" t="s">
        <v>5</v>
      </c>
    </row>
    <row r="317" spans="2:7" x14ac:dyDescent="0.25">
      <c r="B317" s="6">
        <v>42825</v>
      </c>
      <c r="C317" s="9">
        <v>0.31736111111111115</v>
      </c>
      <c r="D317" s="23">
        <f t="shared" si="31"/>
        <v>7.6166666666666671</v>
      </c>
      <c r="E317" s="112">
        <f t="shared" si="30"/>
        <v>29.004602523606298</v>
      </c>
      <c r="F317" s="15" t="s">
        <v>6</v>
      </c>
      <c r="G317" s="12" t="s">
        <v>9</v>
      </c>
    </row>
    <row r="318" spans="2:7" x14ac:dyDescent="0.25">
      <c r="B318" s="6">
        <v>42825</v>
      </c>
      <c r="C318" s="9">
        <v>0.34583333333333338</v>
      </c>
      <c r="D318" s="23">
        <f t="shared" si="31"/>
        <v>8.3000000000000007</v>
      </c>
      <c r="E318" s="112">
        <f t="shared" si="30"/>
        <v>22.111237732232649</v>
      </c>
      <c r="F318" s="15" t="s">
        <v>6</v>
      </c>
      <c r="G318" s="12" t="s">
        <v>7</v>
      </c>
    </row>
    <row r="319" spans="2:7" x14ac:dyDescent="0.25">
      <c r="B319" s="6">
        <v>42825</v>
      </c>
      <c r="C319" s="9">
        <v>0.35347222222222219</v>
      </c>
      <c r="D319" s="23">
        <f t="shared" si="31"/>
        <v>8.4833333333333325</v>
      </c>
      <c r="E319" s="112">
        <f t="shared" si="30"/>
        <v>20.420687286850573</v>
      </c>
      <c r="F319" s="15" t="s">
        <v>6</v>
      </c>
      <c r="G319" s="12" t="s">
        <v>10</v>
      </c>
    </row>
    <row r="320" spans="2:7" x14ac:dyDescent="0.25">
      <c r="B320" s="6">
        <v>42825</v>
      </c>
      <c r="C320" s="9">
        <v>0.35347222222222219</v>
      </c>
      <c r="D320" s="23">
        <f t="shared" si="31"/>
        <v>8.4833333333333325</v>
      </c>
      <c r="E320" s="112">
        <f t="shared" si="30"/>
        <v>20.420687286850573</v>
      </c>
      <c r="F320" s="15" t="s">
        <v>6</v>
      </c>
      <c r="G320" s="12" t="s">
        <v>10</v>
      </c>
    </row>
    <row r="321" spans="2:7" x14ac:dyDescent="0.25">
      <c r="B321" s="6">
        <v>42825</v>
      </c>
      <c r="C321" s="9">
        <v>0.37638888888888888</v>
      </c>
      <c r="D321" s="23">
        <f t="shared" si="31"/>
        <v>9.0333333333333332</v>
      </c>
      <c r="E321" s="112">
        <f t="shared" si="30"/>
        <v>15.752369284037631</v>
      </c>
      <c r="F321" s="15" t="s">
        <v>6</v>
      </c>
      <c r="G321" s="12" t="s">
        <v>10</v>
      </c>
    </row>
    <row r="322" spans="2:7" x14ac:dyDescent="0.25">
      <c r="B322" s="6">
        <v>42825</v>
      </c>
      <c r="C322" s="9">
        <v>0.37916666666666665</v>
      </c>
      <c r="D322" s="23">
        <f t="shared" si="31"/>
        <v>9.1</v>
      </c>
      <c r="E322" s="112">
        <f t="shared" si="30"/>
        <v>15.227623667535054</v>
      </c>
      <c r="F322" s="15" t="s">
        <v>6</v>
      </c>
      <c r="G322" s="12" t="s">
        <v>9</v>
      </c>
    </row>
    <row r="323" spans="2:7" x14ac:dyDescent="0.25">
      <c r="B323" s="6">
        <v>42825</v>
      </c>
      <c r="C323" s="9">
        <v>0.37986111111111115</v>
      </c>
      <c r="D323" s="23">
        <f t="shared" si="31"/>
        <v>9.1166666666666671</v>
      </c>
      <c r="E323" s="112">
        <f t="shared" ref="E323:E386" si="32">(D323-medianum)^2</f>
        <v>15.097826152298293</v>
      </c>
      <c r="F323" s="15" t="s">
        <v>6</v>
      </c>
      <c r="G323" s="12" t="s">
        <v>10</v>
      </c>
    </row>
    <row r="324" spans="2:7" x14ac:dyDescent="0.25">
      <c r="B324" s="6">
        <v>42825</v>
      </c>
      <c r="C324" s="9">
        <v>0.37986111111111115</v>
      </c>
      <c r="D324" s="23">
        <f t="shared" ref="D324:D387" si="33">C324*24</f>
        <v>9.1166666666666671</v>
      </c>
      <c r="E324" s="112">
        <f t="shared" si="32"/>
        <v>15.097826152298293</v>
      </c>
      <c r="F324" s="15" t="s">
        <v>6</v>
      </c>
      <c r="G324" s="12" t="s">
        <v>7</v>
      </c>
    </row>
    <row r="325" spans="2:7" x14ac:dyDescent="0.25">
      <c r="B325" s="6">
        <v>42825</v>
      </c>
      <c r="C325" s="9">
        <v>0.38611111111111113</v>
      </c>
      <c r="D325" s="23">
        <f t="shared" si="33"/>
        <v>9.2666666666666675</v>
      </c>
      <c r="E325" s="112">
        <f t="shared" si="32"/>
        <v>13.95464851516749</v>
      </c>
      <c r="F325" s="15" t="s">
        <v>6</v>
      </c>
      <c r="G325" s="12" t="s">
        <v>7</v>
      </c>
    </row>
    <row r="326" spans="2:7" x14ac:dyDescent="0.25">
      <c r="B326" s="6">
        <v>42825</v>
      </c>
      <c r="C326" s="9">
        <v>0.39027777777777778</v>
      </c>
      <c r="D326" s="23">
        <f t="shared" si="33"/>
        <v>9.3666666666666671</v>
      </c>
      <c r="E326" s="112">
        <f t="shared" si="32"/>
        <v>13.217530090413625</v>
      </c>
      <c r="F326" s="15" t="s">
        <v>6</v>
      </c>
      <c r="G326" s="12" t="s">
        <v>9</v>
      </c>
    </row>
    <row r="327" spans="2:7" x14ac:dyDescent="0.25">
      <c r="B327" s="6">
        <v>42825</v>
      </c>
      <c r="C327" s="9">
        <v>0.39027777777777778</v>
      </c>
      <c r="D327" s="23">
        <f t="shared" si="33"/>
        <v>9.3666666666666671</v>
      </c>
      <c r="E327" s="112">
        <f t="shared" si="32"/>
        <v>13.217530090413625</v>
      </c>
      <c r="F327" s="15" t="s">
        <v>6</v>
      </c>
      <c r="G327" s="12" t="s">
        <v>7</v>
      </c>
    </row>
    <row r="328" spans="2:7" x14ac:dyDescent="0.25">
      <c r="B328" s="6">
        <v>42825</v>
      </c>
      <c r="C328" s="9">
        <v>0.39513888888888887</v>
      </c>
      <c r="D328" s="23">
        <f t="shared" si="33"/>
        <v>9.4833333333333325</v>
      </c>
      <c r="E328" s="112">
        <f t="shared" si="32"/>
        <v>12.382836372645233</v>
      </c>
      <c r="F328" s="15" t="s">
        <v>6</v>
      </c>
      <c r="G328" s="12" t="s">
        <v>10</v>
      </c>
    </row>
    <row r="329" spans="2:7" x14ac:dyDescent="0.25">
      <c r="B329" s="6">
        <v>42825</v>
      </c>
      <c r="C329" s="9">
        <v>0.40486111111111112</v>
      </c>
      <c r="D329" s="23">
        <f t="shared" si="33"/>
        <v>9.7166666666666668</v>
      </c>
      <c r="E329" s="112">
        <f t="shared" si="32"/>
        <v>10.795115603775093</v>
      </c>
      <c r="F329" s="15" t="s">
        <v>6</v>
      </c>
      <c r="G329" s="12" t="s">
        <v>10</v>
      </c>
    </row>
    <row r="330" spans="2:7" x14ac:dyDescent="0.25">
      <c r="B330" s="6">
        <v>42825</v>
      </c>
      <c r="C330" s="9">
        <v>0.4069444444444445</v>
      </c>
      <c r="D330" s="23">
        <f t="shared" si="33"/>
        <v>9.7666666666666675</v>
      </c>
      <c r="E330" s="112">
        <f t="shared" si="32"/>
        <v>10.469056391398155</v>
      </c>
      <c r="F330" s="15" t="s">
        <v>6</v>
      </c>
      <c r="G330" s="12" t="s">
        <v>7</v>
      </c>
    </row>
    <row r="331" spans="2:7" x14ac:dyDescent="0.25">
      <c r="B331" s="6">
        <v>42825</v>
      </c>
      <c r="C331" s="9">
        <v>0.41388888888888892</v>
      </c>
      <c r="D331" s="23">
        <f t="shared" si="33"/>
        <v>9.9333333333333336</v>
      </c>
      <c r="E331" s="112">
        <f t="shared" si="32"/>
        <v>9.4183034612528242</v>
      </c>
      <c r="F331" s="15" t="s">
        <v>6</v>
      </c>
      <c r="G331" s="12" t="s">
        <v>9</v>
      </c>
    </row>
    <row r="332" spans="2:7" x14ac:dyDescent="0.25">
      <c r="B332" s="6">
        <v>42825</v>
      </c>
      <c r="C332" s="9">
        <v>0.42986111111111108</v>
      </c>
      <c r="D332" s="23">
        <f t="shared" si="33"/>
        <v>10.316666666666666</v>
      </c>
      <c r="E332" s="112">
        <f t="shared" si="32"/>
        <v>7.2124050552518915</v>
      </c>
      <c r="F332" s="15" t="s">
        <v>6</v>
      </c>
      <c r="G332" s="12" t="s">
        <v>7</v>
      </c>
    </row>
    <row r="333" spans="2:7" x14ac:dyDescent="0.25">
      <c r="B333" s="6">
        <v>42825</v>
      </c>
      <c r="C333" s="9">
        <v>0.43263888888888885</v>
      </c>
      <c r="D333" s="23">
        <f t="shared" si="33"/>
        <v>10.383333333333333</v>
      </c>
      <c r="E333" s="112">
        <f t="shared" si="32"/>
        <v>6.8587705498604263</v>
      </c>
      <c r="F333" s="15" t="s">
        <v>6</v>
      </c>
      <c r="G333" s="12" t="s">
        <v>8</v>
      </c>
    </row>
    <row r="334" spans="2:7" x14ac:dyDescent="0.25">
      <c r="B334" s="6">
        <v>42825</v>
      </c>
      <c r="C334" s="9">
        <v>0.43958333333333338</v>
      </c>
      <c r="D334" s="23">
        <f t="shared" si="33"/>
        <v>10.55</v>
      </c>
      <c r="E334" s="112">
        <f t="shared" si="32"/>
        <v>6.0135731752706416</v>
      </c>
      <c r="F334" s="15" t="s">
        <v>6</v>
      </c>
      <c r="G334" s="12" t="s">
        <v>10</v>
      </c>
    </row>
    <row r="335" spans="2:7" x14ac:dyDescent="0.25">
      <c r="B335" s="6">
        <v>42825</v>
      </c>
      <c r="C335" s="9">
        <v>0.45555555555555555</v>
      </c>
      <c r="D335" s="23">
        <f t="shared" si="33"/>
        <v>10.933333333333334</v>
      </c>
      <c r="E335" s="112">
        <f t="shared" si="32"/>
        <v>4.2804525470474868</v>
      </c>
      <c r="F335" s="15" t="s">
        <v>6</v>
      </c>
      <c r="G335" s="12" t="s">
        <v>10</v>
      </c>
    </row>
    <row r="336" spans="2:7" x14ac:dyDescent="0.25">
      <c r="B336" s="6">
        <v>42825</v>
      </c>
      <c r="C336" s="9">
        <v>0.48958333333333331</v>
      </c>
      <c r="D336" s="23">
        <f t="shared" si="33"/>
        <v>11.75</v>
      </c>
      <c r="E336" s="112">
        <f t="shared" si="32"/>
        <v>1.5681520782242395</v>
      </c>
      <c r="F336" s="15" t="s">
        <v>6</v>
      </c>
      <c r="G336" s="12" t="s">
        <v>9</v>
      </c>
    </row>
    <row r="337" spans="2:7" x14ac:dyDescent="0.25">
      <c r="B337" s="6">
        <v>42825</v>
      </c>
      <c r="C337" s="9">
        <v>0.49027777777777781</v>
      </c>
      <c r="D337" s="23">
        <f t="shared" si="33"/>
        <v>11.766666666666667</v>
      </c>
      <c r="E337" s="112">
        <f t="shared" si="32"/>
        <v>1.5266878963208153</v>
      </c>
      <c r="F337" s="15" t="s">
        <v>6</v>
      </c>
      <c r="G337" s="12" t="s">
        <v>10</v>
      </c>
    </row>
    <row r="338" spans="2:7" x14ac:dyDescent="0.25">
      <c r="B338" s="6">
        <v>42825</v>
      </c>
      <c r="C338" s="9">
        <v>0.49027777777777781</v>
      </c>
      <c r="D338" s="23">
        <f t="shared" si="33"/>
        <v>11.766666666666667</v>
      </c>
      <c r="E338" s="112">
        <f t="shared" si="32"/>
        <v>1.5266878963208153</v>
      </c>
      <c r="F338" s="15" t="s">
        <v>6</v>
      </c>
      <c r="G338" s="12" t="s">
        <v>9</v>
      </c>
    </row>
    <row r="339" spans="2:7" x14ac:dyDescent="0.25">
      <c r="B339" s="6">
        <v>42825</v>
      </c>
      <c r="C339" s="9">
        <v>0.4909722222222222</v>
      </c>
      <c r="D339" s="23">
        <f t="shared" si="33"/>
        <v>11.783333333333333</v>
      </c>
      <c r="E339" s="112">
        <f t="shared" si="32"/>
        <v>1.4857792699729508</v>
      </c>
      <c r="F339" s="15" t="s">
        <v>6</v>
      </c>
      <c r="G339" s="12" t="s">
        <v>10</v>
      </c>
    </row>
    <row r="340" spans="2:7" x14ac:dyDescent="0.25">
      <c r="B340" s="6">
        <v>42825</v>
      </c>
      <c r="C340" s="9">
        <v>0.50069444444444444</v>
      </c>
      <c r="D340" s="23">
        <f t="shared" si="33"/>
        <v>12.016666666666666</v>
      </c>
      <c r="E340" s="112">
        <f t="shared" si="32"/>
        <v>0.97139183443615129</v>
      </c>
      <c r="F340" s="15" t="s">
        <v>6</v>
      </c>
      <c r="G340" s="12" t="s">
        <v>8</v>
      </c>
    </row>
    <row r="341" spans="2:7" x14ac:dyDescent="0.25">
      <c r="B341" s="6">
        <v>42825</v>
      </c>
      <c r="C341" s="9">
        <v>0.51180555555555551</v>
      </c>
      <c r="D341" s="23">
        <f t="shared" si="33"/>
        <v>12.283333333333331</v>
      </c>
      <c r="E341" s="112">
        <f t="shared" si="32"/>
        <v>0.5168538128702842</v>
      </c>
      <c r="F341" s="15" t="s">
        <v>6</v>
      </c>
      <c r="G341" s="12" t="s">
        <v>9</v>
      </c>
    </row>
    <row r="342" spans="2:7" x14ac:dyDescent="0.25">
      <c r="B342" s="6">
        <v>42825</v>
      </c>
      <c r="C342" s="9">
        <v>0.52152777777777781</v>
      </c>
      <c r="D342" s="23">
        <f t="shared" si="33"/>
        <v>12.516666666666667</v>
      </c>
      <c r="E342" s="112">
        <f t="shared" si="32"/>
        <v>0.23579971066681296</v>
      </c>
      <c r="F342" s="15" t="s">
        <v>6</v>
      </c>
      <c r="G342" s="12" t="s">
        <v>9</v>
      </c>
    </row>
    <row r="343" spans="2:7" x14ac:dyDescent="0.25">
      <c r="B343" s="6">
        <v>42825</v>
      </c>
      <c r="C343" s="9">
        <v>0.53333333333333333</v>
      </c>
      <c r="D343" s="23">
        <f t="shared" si="33"/>
        <v>12.8</v>
      </c>
      <c r="E343" s="112">
        <f t="shared" si="32"/>
        <v>4.090861830863441E-2</v>
      </c>
      <c r="F343" s="15" t="s">
        <v>6</v>
      </c>
      <c r="G343" s="12" t="s">
        <v>9</v>
      </c>
    </row>
    <row r="344" spans="2:7" x14ac:dyDescent="0.25">
      <c r="B344" s="6">
        <v>42825</v>
      </c>
      <c r="C344" s="9">
        <v>0.53819444444444442</v>
      </c>
      <c r="D344" s="23">
        <f t="shared" si="33"/>
        <v>12.916666666666666</v>
      </c>
      <c r="E344" s="112">
        <f t="shared" si="32"/>
        <v>7.3260116513453712E-3</v>
      </c>
      <c r="F344" s="15" t="s">
        <v>6</v>
      </c>
      <c r="G344" s="12" t="s">
        <v>9</v>
      </c>
    </row>
    <row r="345" spans="2:7" x14ac:dyDescent="0.25">
      <c r="B345" s="6">
        <v>42825</v>
      </c>
      <c r="C345" s="9">
        <v>0.55208333333333337</v>
      </c>
      <c r="D345" s="23">
        <f t="shared" si="33"/>
        <v>13.25</v>
      </c>
      <c r="E345" s="112">
        <f t="shared" si="32"/>
        <v>6.1375706916232627E-2</v>
      </c>
      <c r="F345" s="15" t="s">
        <v>6</v>
      </c>
      <c r="G345" s="12" t="s">
        <v>8</v>
      </c>
    </row>
    <row r="346" spans="2:7" x14ac:dyDescent="0.25">
      <c r="B346" s="6">
        <v>42825</v>
      </c>
      <c r="C346" s="9">
        <v>0.56597222222222221</v>
      </c>
      <c r="D346" s="23">
        <f t="shared" si="33"/>
        <v>13.583333333333332</v>
      </c>
      <c r="E346" s="112">
        <f t="shared" si="32"/>
        <v>0.33764762440334084</v>
      </c>
      <c r="F346" s="15" t="s">
        <v>12</v>
      </c>
      <c r="G346" s="12" t="s">
        <v>7</v>
      </c>
    </row>
    <row r="347" spans="2:7" x14ac:dyDescent="0.25">
      <c r="B347" s="6">
        <v>42825</v>
      </c>
      <c r="C347" s="9">
        <v>0.57222222222222219</v>
      </c>
      <c r="D347" s="23">
        <f t="shared" si="33"/>
        <v>13.733333333333333</v>
      </c>
      <c r="E347" s="112">
        <f t="shared" si="32"/>
        <v>0.53446998727254025</v>
      </c>
      <c r="F347" s="15" t="s">
        <v>6</v>
      </c>
      <c r="G347" s="12" t="s">
        <v>7</v>
      </c>
    </row>
    <row r="348" spans="2:7" x14ac:dyDescent="0.25">
      <c r="B348" s="6">
        <v>42825</v>
      </c>
      <c r="C348" s="9">
        <v>0.58819444444444446</v>
      </c>
      <c r="D348" s="23">
        <f t="shared" si="33"/>
        <v>14.116666666666667</v>
      </c>
      <c r="E348" s="112">
        <f t="shared" si="32"/>
        <v>1.2419049146049408</v>
      </c>
      <c r="F348" s="15" t="s">
        <v>6</v>
      </c>
      <c r="G348" s="12" t="s">
        <v>7</v>
      </c>
    </row>
    <row r="349" spans="2:7" x14ac:dyDescent="0.25">
      <c r="B349" s="6">
        <v>42825</v>
      </c>
      <c r="C349" s="9">
        <v>0.59375</v>
      </c>
      <c r="D349" s="23">
        <f t="shared" si="33"/>
        <v>14.25</v>
      </c>
      <c r="E349" s="112">
        <f t="shared" si="32"/>
        <v>1.556858126044228</v>
      </c>
      <c r="F349" s="15" t="s">
        <v>6</v>
      </c>
      <c r="G349" s="12" t="s">
        <v>10</v>
      </c>
    </row>
    <row r="350" spans="2:7" x14ac:dyDescent="0.25">
      <c r="B350" s="6">
        <v>42825</v>
      </c>
      <c r="C350" s="9">
        <v>0.59583333333333333</v>
      </c>
      <c r="D350" s="23">
        <f t="shared" si="33"/>
        <v>14.3</v>
      </c>
      <c r="E350" s="112">
        <f t="shared" si="32"/>
        <v>1.6841322470006297</v>
      </c>
      <c r="F350" s="15" t="s">
        <v>6</v>
      </c>
      <c r="G350" s="12" t="s">
        <v>7</v>
      </c>
    </row>
    <row r="351" spans="2:7" x14ac:dyDescent="0.25">
      <c r="B351" s="6">
        <v>42825</v>
      </c>
      <c r="C351" s="9">
        <v>0.60486111111111118</v>
      </c>
      <c r="D351" s="23">
        <f t="shared" si="33"/>
        <v>14.516666666666669</v>
      </c>
      <c r="E351" s="112">
        <f t="shared" si="32"/>
        <v>2.2934312155894792</v>
      </c>
      <c r="F351" s="15" t="s">
        <v>4</v>
      </c>
      <c r="G351" s="12" t="s">
        <v>13</v>
      </c>
    </row>
    <row r="352" spans="2:7" x14ac:dyDescent="0.25">
      <c r="B352" s="6">
        <v>42825</v>
      </c>
      <c r="C352" s="9">
        <v>0.60763888888888895</v>
      </c>
      <c r="D352" s="23">
        <f t="shared" si="33"/>
        <v>14.583333333333336</v>
      </c>
      <c r="E352" s="112">
        <f t="shared" si="32"/>
        <v>2.4997967101980119</v>
      </c>
      <c r="F352" s="15" t="s">
        <v>6</v>
      </c>
      <c r="G352" s="12" t="s">
        <v>9</v>
      </c>
    </row>
    <row r="353" spans="2:7" x14ac:dyDescent="0.25">
      <c r="B353" s="6">
        <v>42825</v>
      </c>
      <c r="C353" s="9">
        <v>0.61041666666666672</v>
      </c>
      <c r="D353" s="23">
        <f t="shared" si="33"/>
        <v>14.650000000000002</v>
      </c>
      <c r="E353" s="112">
        <f t="shared" si="32"/>
        <v>2.7150510936954331</v>
      </c>
      <c r="F353" s="15" t="s">
        <v>6</v>
      </c>
      <c r="G353" s="12" t="s">
        <v>9</v>
      </c>
    </row>
    <row r="354" spans="2:7" x14ac:dyDescent="0.25">
      <c r="B354" s="6">
        <v>42825</v>
      </c>
      <c r="C354" s="9">
        <v>0.61319444444444449</v>
      </c>
      <c r="D354" s="23">
        <f t="shared" si="33"/>
        <v>14.716666666666669</v>
      </c>
      <c r="E354" s="112">
        <f t="shared" si="32"/>
        <v>2.9391943660817437</v>
      </c>
      <c r="F354" s="15" t="s">
        <v>6</v>
      </c>
      <c r="G354" s="12" t="s">
        <v>10</v>
      </c>
    </row>
    <row r="355" spans="2:7" x14ac:dyDescent="0.25">
      <c r="B355" s="6">
        <v>42825</v>
      </c>
      <c r="C355" s="9">
        <v>0.62847222222222221</v>
      </c>
      <c r="D355" s="23">
        <f t="shared" si="33"/>
        <v>15.083333333333332</v>
      </c>
      <c r="E355" s="112">
        <f t="shared" si="32"/>
        <v>4.3308712530953306</v>
      </c>
      <c r="F355" s="15" t="s">
        <v>4</v>
      </c>
      <c r="G355" s="12" t="s">
        <v>10</v>
      </c>
    </row>
    <row r="356" spans="2:7" x14ac:dyDescent="0.25">
      <c r="B356" s="6">
        <v>42825</v>
      </c>
      <c r="C356" s="9">
        <v>0.63055555555555554</v>
      </c>
      <c r="D356" s="23">
        <f t="shared" si="33"/>
        <v>15.133333333333333</v>
      </c>
      <c r="E356" s="112">
        <f t="shared" si="32"/>
        <v>4.5414787073850666</v>
      </c>
      <c r="F356" s="15" t="s">
        <v>4</v>
      </c>
      <c r="G356" s="12" t="s">
        <v>9</v>
      </c>
    </row>
    <row r="357" spans="2:7" x14ac:dyDescent="0.25">
      <c r="B357" s="6">
        <v>42825</v>
      </c>
      <c r="C357" s="9">
        <v>0.63888888888888895</v>
      </c>
      <c r="D357" s="23">
        <f t="shared" si="33"/>
        <v>15.333333333333336</v>
      </c>
      <c r="E357" s="112">
        <f t="shared" si="32"/>
        <v>5.4339085245440115</v>
      </c>
      <c r="F357" s="15" t="s">
        <v>6</v>
      </c>
      <c r="G357" s="12" t="s">
        <v>9</v>
      </c>
    </row>
    <row r="358" spans="2:7" x14ac:dyDescent="0.25">
      <c r="B358" s="6">
        <v>42825</v>
      </c>
      <c r="C358" s="9">
        <v>0.63958333333333328</v>
      </c>
      <c r="D358" s="23">
        <f t="shared" si="33"/>
        <v>15.349999999999998</v>
      </c>
      <c r="E358" s="112">
        <f t="shared" si="32"/>
        <v>5.5118887870850131</v>
      </c>
      <c r="F358" s="15" t="s">
        <v>6</v>
      </c>
      <c r="G358" s="12" t="s">
        <v>9</v>
      </c>
    </row>
    <row r="359" spans="2:7" x14ac:dyDescent="0.25">
      <c r="B359" s="6">
        <v>42825</v>
      </c>
      <c r="C359" s="9">
        <v>0.66597222222222219</v>
      </c>
      <c r="D359" s="23">
        <f t="shared" si="33"/>
        <v>15.983333333333333</v>
      </c>
      <c r="E359" s="112">
        <f t="shared" si="32"/>
        <v>8.8868054303105257</v>
      </c>
      <c r="F359" s="15" t="s">
        <v>6</v>
      </c>
      <c r="G359" s="12" t="s">
        <v>9</v>
      </c>
    </row>
    <row r="360" spans="2:7" x14ac:dyDescent="0.25">
      <c r="B360" s="6">
        <v>42825</v>
      </c>
      <c r="C360" s="9">
        <v>0.66736111111111107</v>
      </c>
      <c r="D360" s="23">
        <f t="shared" si="33"/>
        <v>16.016666666666666</v>
      </c>
      <c r="E360" s="112">
        <f t="shared" si="32"/>
        <v>9.0866548442814583</v>
      </c>
      <c r="F360" s="15" t="s">
        <v>6</v>
      </c>
      <c r="G360" s="12" t="s">
        <v>9</v>
      </c>
    </row>
    <row r="361" spans="2:7" x14ac:dyDescent="0.25">
      <c r="B361" s="6">
        <v>42825</v>
      </c>
      <c r="C361" s="9">
        <v>0.68541666666666667</v>
      </c>
      <c r="D361" s="23">
        <f t="shared" si="33"/>
        <v>16.45</v>
      </c>
      <c r="E361" s="112">
        <f t="shared" si="32"/>
        <v>11.886919448125813</v>
      </c>
      <c r="F361" s="15" t="s">
        <v>6</v>
      </c>
      <c r="G361" s="12" t="s">
        <v>9</v>
      </c>
    </row>
    <row r="362" spans="2:7" x14ac:dyDescent="0.25">
      <c r="B362" s="6">
        <v>42825</v>
      </c>
      <c r="C362" s="9">
        <v>0.70347222222222217</v>
      </c>
      <c r="D362" s="23">
        <f t="shared" si="33"/>
        <v>16.883333333333333</v>
      </c>
      <c r="E362" s="112">
        <f t="shared" si="32"/>
        <v>15.062739607525723</v>
      </c>
      <c r="F362" s="15" t="s">
        <v>6</v>
      </c>
      <c r="G362" s="12" t="s">
        <v>9</v>
      </c>
    </row>
    <row r="363" spans="2:7" x14ac:dyDescent="0.25">
      <c r="B363" s="6">
        <v>42825</v>
      </c>
      <c r="C363" s="9">
        <v>0.7055555555555556</v>
      </c>
      <c r="D363" s="23">
        <f t="shared" si="33"/>
        <v>16.933333333333334</v>
      </c>
      <c r="E363" s="112">
        <f t="shared" si="32"/>
        <v>15.453347061815462</v>
      </c>
      <c r="F363" s="15" t="s">
        <v>6</v>
      </c>
      <c r="G363" s="12" t="s">
        <v>8</v>
      </c>
    </row>
    <row r="364" spans="2:7" x14ac:dyDescent="0.25">
      <c r="B364" s="6">
        <v>42825</v>
      </c>
      <c r="C364" s="9">
        <v>0.70763888888888893</v>
      </c>
      <c r="D364" s="23">
        <f t="shared" si="33"/>
        <v>16.983333333333334</v>
      </c>
      <c r="E364" s="112">
        <f t="shared" si="32"/>
        <v>15.8489545161052</v>
      </c>
      <c r="F364" s="15" t="s">
        <v>4</v>
      </c>
      <c r="G364" s="12" t="s">
        <v>7</v>
      </c>
    </row>
    <row r="365" spans="2:7" x14ac:dyDescent="0.25">
      <c r="B365" s="6">
        <v>42825</v>
      </c>
      <c r="C365" s="9">
        <v>0.71111111111111114</v>
      </c>
      <c r="D365" s="23">
        <f t="shared" si="33"/>
        <v>17.066666666666666</v>
      </c>
      <c r="E365" s="112">
        <f t="shared" si="32"/>
        <v>16.519411384365856</v>
      </c>
      <c r="F365" s="15" t="s">
        <v>4</v>
      </c>
      <c r="G365" s="12" t="s">
        <v>7</v>
      </c>
    </row>
    <row r="366" spans="2:7" x14ac:dyDescent="0.25">
      <c r="B366" s="6">
        <v>42825</v>
      </c>
      <c r="C366" s="9">
        <v>0.71666666666666667</v>
      </c>
      <c r="D366" s="23">
        <f t="shared" si="33"/>
        <v>17.2</v>
      </c>
      <c r="E366" s="112">
        <f t="shared" si="32"/>
        <v>17.62103126247181</v>
      </c>
      <c r="F366" s="15" t="s">
        <v>6</v>
      </c>
      <c r="G366" s="12" t="s">
        <v>9</v>
      </c>
    </row>
    <row r="367" spans="2:7" x14ac:dyDescent="0.25">
      <c r="B367" s="6">
        <v>42825</v>
      </c>
      <c r="C367" s="9">
        <v>0.73472222222222217</v>
      </c>
      <c r="D367" s="23">
        <f t="shared" si="33"/>
        <v>17.633333333333333</v>
      </c>
      <c r="E367" s="112">
        <f t="shared" si="32"/>
        <v>21.44685142187172</v>
      </c>
      <c r="F367" s="15" t="s">
        <v>4</v>
      </c>
      <c r="G367" s="12" t="s">
        <v>9</v>
      </c>
    </row>
    <row r="368" spans="2:7" x14ac:dyDescent="0.25">
      <c r="B368" s="6">
        <v>42825</v>
      </c>
      <c r="C368" s="9">
        <v>0.78055555555555556</v>
      </c>
      <c r="D368" s="23">
        <f t="shared" si="33"/>
        <v>18.733333333333334</v>
      </c>
      <c r="E368" s="112">
        <f t="shared" si="32"/>
        <v>32.845215416245864</v>
      </c>
      <c r="F368" s="15" t="s">
        <v>6</v>
      </c>
      <c r="G368" s="12" t="s">
        <v>9</v>
      </c>
    </row>
    <row r="369" spans="2:7" x14ac:dyDescent="0.25">
      <c r="B369" s="6">
        <v>42825</v>
      </c>
      <c r="C369" s="9">
        <v>0.79513888888888884</v>
      </c>
      <c r="D369" s="23">
        <f t="shared" si="33"/>
        <v>19.083333333333332</v>
      </c>
      <c r="E369" s="112">
        <f t="shared" si="32"/>
        <v>36.97946759627397</v>
      </c>
      <c r="F369" s="15" t="s">
        <v>6</v>
      </c>
      <c r="G369" s="12" t="s">
        <v>9</v>
      </c>
    </row>
    <row r="370" spans="2:7" x14ac:dyDescent="0.25">
      <c r="B370" s="6">
        <v>42825</v>
      </c>
      <c r="C370" s="9">
        <v>0.79513888888888884</v>
      </c>
      <c r="D370" s="23">
        <f t="shared" si="33"/>
        <v>19.083333333333332</v>
      </c>
      <c r="E370" s="112">
        <f t="shared" si="32"/>
        <v>36.97946759627397</v>
      </c>
      <c r="F370" s="15" t="s">
        <v>6</v>
      </c>
      <c r="G370" s="12" t="s">
        <v>9</v>
      </c>
    </row>
    <row r="371" spans="2:7" x14ac:dyDescent="0.25">
      <c r="B371" s="6">
        <v>42825</v>
      </c>
      <c r="C371" s="9">
        <v>0.80069444444444438</v>
      </c>
      <c r="D371" s="23">
        <f t="shared" si="33"/>
        <v>19.216666666666665</v>
      </c>
      <c r="E371" s="112">
        <f t="shared" si="32"/>
        <v>38.618865252157697</v>
      </c>
      <c r="F371" s="15" t="s">
        <v>6</v>
      </c>
      <c r="G371" s="12" t="s">
        <v>7</v>
      </c>
    </row>
    <row r="372" spans="2:7" x14ac:dyDescent="0.25">
      <c r="B372" s="6">
        <v>42825</v>
      </c>
      <c r="C372" s="9">
        <v>0.80069444444444438</v>
      </c>
      <c r="D372" s="23">
        <f t="shared" si="33"/>
        <v>19.216666666666665</v>
      </c>
      <c r="E372" s="112">
        <f t="shared" si="32"/>
        <v>38.618865252157697</v>
      </c>
      <c r="F372" s="15" t="s">
        <v>4</v>
      </c>
      <c r="G372" s="12" t="s">
        <v>13</v>
      </c>
    </row>
    <row r="373" spans="2:7" x14ac:dyDescent="0.25">
      <c r="B373" s="6">
        <v>42825</v>
      </c>
      <c r="C373" s="9">
        <v>0.80208333333333337</v>
      </c>
      <c r="D373" s="23">
        <f t="shared" si="33"/>
        <v>19.25</v>
      </c>
      <c r="E373" s="112">
        <f t="shared" si="32"/>
        <v>39.034270221684203</v>
      </c>
      <c r="F373" s="15" t="s">
        <v>4</v>
      </c>
      <c r="G373" s="12" t="s">
        <v>13</v>
      </c>
    </row>
    <row r="374" spans="2:7" x14ac:dyDescent="0.25">
      <c r="B374" s="6">
        <v>42825</v>
      </c>
      <c r="C374" s="9">
        <v>0.81944444444444453</v>
      </c>
      <c r="D374" s="23">
        <f t="shared" si="33"/>
        <v>19.666666666666668</v>
      </c>
      <c r="E374" s="112">
        <f t="shared" si="32"/>
        <v>44.414332340765327</v>
      </c>
      <c r="F374" s="15" t="s">
        <v>4</v>
      </c>
      <c r="G374" s="12" t="s">
        <v>13</v>
      </c>
    </row>
    <row r="375" spans="2:7" x14ac:dyDescent="0.25">
      <c r="B375" s="6">
        <v>42825</v>
      </c>
      <c r="C375" s="9">
        <v>0.82500000000000007</v>
      </c>
      <c r="D375" s="23">
        <f t="shared" si="33"/>
        <v>19.8</v>
      </c>
      <c r="E375" s="112">
        <f t="shared" si="32"/>
        <v>46.209285552204612</v>
      </c>
      <c r="F375" s="15" t="s">
        <v>4</v>
      </c>
      <c r="G375" s="12" t="s">
        <v>13</v>
      </c>
    </row>
    <row r="376" spans="2:7" x14ac:dyDescent="0.25">
      <c r="B376" s="6">
        <v>42825</v>
      </c>
      <c r="C376" s="9">
        <v>0.82638888888888884</v>
      </c>
      <c r="D376" s="23">
        <f t="shared" si="33"/>
        <v>19.833333333333332</v>
      </c>
      <c r="E376" s="112">
        <f t="shared" si="32"/>
        <v>46.663579410619967</v>
      </c>
      <c r="F376" s="15" t="s">
        <v>4</v>
      </c>
      <c r="G376" s="12" t="s">
        <v>13</v>
      </c>
    </row>
    <row r="377" spans="2:7" x14ac:dyDescent="0.25">
      <c r="B377" s="6">
        <v>42825</v>
      </c>
      <c r="C377" s="9">
        <v>0.87152777777777779</v>
      </c>
      <c r="D377" s="23">
        <f t="shared" si="33"/>
        <v>20.916666666666668</v>
      </c>
      <c r="E377" s="112">
        <f t="shared" si="32"/>
        <v>62.637852031341993</v>
      </c>
      <c r="F377" s="15" t="s">
        <v>4</v>
      </c>
      <c r="G377" s="12" t="s">
        <v>13</v>
      </c>
    </row>
    <row r="378" spans="2:7" x14ac:dyDescent="0.25">
      <c r="B378" s="6">
        <v>42825</v>
      </c>
      <c r="C378" s="9">
        <v>0.87361111111111101</v>
      </c>
      <c r="D378" s="23">
        <f t="shared" si="33"/>
        <v>20.966666666666665</v>
      </c>
      <c r="E378" s="112">
        <f t="shared" si="32"/>
        <v>63.431792818965015</v>
      </c>
      <c r="F378" s="15" t="s">
        <v>4</v>
      </c>
      <c r="G378" s="12" t="s">
        <v>13</v>
      </c>
    </row>
    <row r="379" spans="2:7" x14ac:dyDescent="0.25">
      <c r="B379" s="6">
        <v>42825</v>
      </c>
      <c r="C379" s="9">
        <v>0.99930555555555556</v>
      </c>
      <c r="D379" s="23">
        <f t="shared" si="33"/>
        <v>23.983333333333334</v>
      </c>
      <c r="E379" s="112">
        <f t="shared" si="32"/>
        <v>120.58399811666784</v>
      </c>
      <c r="F379" s="15" t="s">
        <v>4</v>
      </c>
      <c r="G379" s="12" t="s">
        <v>13</v>
      </c>
    </row>
    <row r="380" spans="2:7" x14ac:dyDescent="0.25">
      <c r="B380" s="7">
        <v>42828</v>
      </c>
      <c r="C380" s="10">
        <v>0.31527777777777777</v>
      </c>
      <c r="D380" s="23">
        <f t="shared" si="33"/>
        <v>7.5666666666666664</v>
      </c>
      <c r="E380" s="112">
        <f t="shared" si="32"/>
        <v>29.545661735983238</v>
      </c>
      <c r="F380" s="16" t="s">
        <v>6</v>
      </c>
      <c r="G380" s="13" t="s">
        <v>9</v>
      </c>
    </row>
    <row r="381" spans="2:7" x14ac:dyDescent="0.25">
      <c r="B381" s="7">
        <v>42828</v>
      </c>
      <c r="C381" s="10">
        <v>0.31666666666666665</v>
      </c>
      <c r="D381" s="23">
        <f t="shared" si="33"/>
        <v>7.6</v>
      </c>
      <c r="E381" s="112">
        <f t="shared" si="32"/>
        <v>29.184400038843062</v>
      </c>
      <c r="F381" s="16" t="s">
        <v>6</v>
      </c>
      <c r="G381" s="13" t="s">
        <v>9</v>
      </c>
    </row>
    <row r="382" spans="2:7" x14ac:dyDescent="0.25">
      <c r="B382" s="7">
        <v>42828</v>
      </c>
      <c r="C382" s="10">
        <v>0.33611111111111108</v>
      </c>
      <c r="D382" s="23">
        <f t="shared" si="33"/>
        <v>8.0666666666666664</v>
      </c>
      <c r="E382" s="112">
        <f t="shared" si="32"/>
        <v>24.360069612213902</v>
      </c>
      <c r="F382" s="16" t="s">
        <v>6</v>
      </c>
      <c r="G382" s="13" t="s">
        <v>9</v>
      </c>
    </row>
    <row r="383" spans="2:7" x14ac:dyDescent="0.25">
      <c r="B383" s="7">
        <v>42828</v>
      </c>
      <c r="C383" s="10">
        <v>0.33680555555555558</v>
      </c>
      <c r="D383" s="23">
        <f t="shared" si="33"/>
        <v>8.0833333333333339</v>
      </c>
      <c r="E383" s="112">
        <f t="shared" si="32"/>
        <v>24.195827652532696</v>
      </c>
      <c r="F383" s="16" t="s">
        <v>6</v>
      </c>
      <c r="G383" s="13" t="s">
        <v>9</v>
      </c>
    </row>
    <row r="384" spans="2:7" x14ac:dyDescent="0.25">
      <c r="B384" s="7">
        <v>42828</v>
      </c>
      <c r="C384" s="10">
        <v>0.33958333333333335</v>
      </c>
      <c r="D384" s="23">
        <f t="shared" si="33"/>
        <v>8.15</v>
      </c>
      <c r="E384" s="112">
        <f t="shared" si="32"/>
        <v>23.544415369363453</v>
      </c>
      <c r="F384" s="16" t="s">
        <v>6</v>
      </c>
      <c r="G384" s="13" t="s">
        <v>9</v>
      </c>
    </row>
    <row r="385" spans="2:7" x14ac:dyDescent="0.25">
      <c r="B385" s="7">
        <v>42828</v>
      </c>
      <c r="C385" s="10">
        <v>0.34791666666666665</v>
      </c>
      <c r="D385" s="23">
        <f t="shared" si="33"/>
        <v>8.35</v>
      </c>
      <c r="E385" s="112">
        <f t="shared" si="32"/>
        <v>21.643511853189057</v>
      </c>
      <c r="F385" s="16" t="s">
        <v>6</v>
      </c>
      <c r="G385" s="13" t="s">
        <v>10</v>
      </c>
    </row>
    <row r="386" spans="2:7" x14ac:dyDescent="0.25">
      <c r="B386" s="7">
        <v>42828</v>
      </c>
      <c r="C386" s="10">
        <v>0.34930555555555554</v>
      </c>
      <c r="D386" s="23">
        <f t="shared" si="33"/>
        <v>8.3833333333333329</v>
      </c>
      <c r="E386" s="112">
        <f t="shared" si="32"/>
        <v>21.334472378271105</v>
      </c>
      <c r="F386" s="16" t="s">
        <v>4</v>
      </c>
      <c r="G386" s="13" t="s">
        <v>7</v>
      </c>
    </row>
    <row r="387" spans="2:7" x14ac:dyDescent="0.25">
      <c r="B387" s="7">
        <v>42828</v>
      </c>
      <c r="C387" s="10">
        <v>0.35625000000000001</v>
      </c>
      <c r="D387" s="23">
        <f t="shared" si="33"/>
        <v>8.5500000000000007</v>
      </c>
      <c r="E387" s="112">
        <f t="shared" ref="E387:E450" si="34">(D387-medianum)^2</f>
        <v>19.822608337014646</v>
      </c>
      <c r="F387" s="16" t="s">
        <v>6</v>
      </c>
      <c r="G387" s="13" t="s">
        <v>10</v>
      </c>
    </row>
    <row r="388" spans="2:7" x14ac:dyDescent="0.25">
      <c r="B388" s="7">
        <v>42828</v>
      </c>
      <c r="C388" s="10">
        <v>0.36041666666666666</v>
      </c>
      <c r="D388" s="23">
        <f t="shared" ref="D388:D451" si="35">C388*24</f>
        <v>8.65</v>
      </c>
      <c r="E388" s="112">
        <f t="shared" si="34"/>
        <v>18.942156578927452</v>
      </c>
      <c r="F388" s="16" t="s">
        <v>6</v>
      </c>
      <c r="G388" s="13" t="s">
        <v>10</v>
      </c>
    </row>
    <row r="389" spans="2:7" x14ac:dyDescent="0.25">
      <c r="B389" s="7">
        <v>42828</v>
      </c>
      <c r="C389" s="10">
        <v>0.36180555555555555</v>
      </c>
      <c r="D389" s="23">
        <f t="shared" si="35"/>
        <v>8.6833333333333336</v>
      </c>
      <c r="E389" s="112">
        <f t="shared" si="34"/>
        <v>18.653117104009496</v>
      </c>
      <c r="F389" s="16" t="s">
        <v>6</v>
      </c>
      <c r="G389" s="13" t="s">
        <v>9</v>
      </c>
    </row>
    <row r="390" spans="2:7" x14ac:dyDescent="0.25">
      <c r="B390" s="7">
        <v>42828</v>
      </c>
      <c r="C390" s="10">
        <v>0.36736111111111108</v>
      </c>
      <c r="D390" s="23">
        <f t="shared" si="35"/>
        <v>8.8166666666666664</v>
      </c>
      <c r="E390" s="112">
        <f t="shared" si="34"/>
        <v>17.5191814265599</v>
      </c>
      <c r="F390" s="16" t="s">
        <v>6</v>
      </c>
      <c r="G390" s="13" t="s">
        <v>10</v>
      </c>
    </row>
    <row r="391" spans="2:7" x14ac:dyDescent="0.25">
      <c r="B391" s="7">
        <v>42828</v>
      </c>
      <c r="C391" s="10">
        <v>0.36874999999999997</v>
      </c>
      <c r="D391" s="23">
        <f t="shared" si="35"/>
        <v>8.85</v>
      </c>
      <c r="E391" s="112">
        <f t="shared" si="34"/>
        <v>17.241253062753056</v>
      </c>
      <c r="F391" s="16" t="s">
        <v>6</v>
      </c>
      <c r="G391" s="13" t="s">
        <v>9</v>
      </c>
    </row>
    <row r="392" spans="2:7" x14ac:dyDescent="0.25">
      <c r="B392" s="7">
        <v>42828</v>
      </c>
      <c r="C392" s="10">
        <v>0.36874999999999997</v>
      </c>
      <c r="D392" s="23">
        <f t="shared" si="35"/>
        <v>8.85</v>
      </c>
      <c r="E392" s="112">
        <f t="shared" si="34"/>
        <v>17.241253062753056</v>
      </c>
      <c r="F392" s="16" t="s">
        <v>6</v>
      </c>
      <c r="G392" s="13" t="s">
        <v>10</v>
      </c>
    </row>
    <row r="393" spans="2:7" x14ac:dyDescent="0.25">
      <c r="B393" s="7">
        <v>42828</v>
      </c>
      <c r="C393" s="10">
        <v>0.37083333333333335</v>
      </c>
      <c r="D393" s="23">
        <f t="shared" si="35"/>
        <v>8.9</v>
      </c>
      <c r="E393" s="112">
        <f t="shared" si="34"/>
        <v>16.828527183709451</v>
      </c>
      <c r="F393" s="16" t="s">
        <v>12</v>
      </c>
      <c r="G393" s="13" t="s">
        <v>9</v>
      </c>
    </row>
    <row r="394" spans="2:7" x14ac:dyDescent="0.25">
      <c r="B394" s="7">
        <v>42828</v>
      </c>
      <c r="C394" s="10">
        <v>0.37291666666666662</v>
      </c>
      <c r="D394" s="23">
        <f t="shared" si="35"/>
        <v>8.9499999999999993</v>
      </c>
      <c r="E394" s="112">
        <f t="shared" si="34"/>
        <v>16.420801304665858</v>
      </c>
      <c r="F394" s="16" t="s">
        <v>6</v>
      </c>
      <c r="G394" s="13" t="s">
        <v>9</v>
      </c>
    </row>
    <row r="395" spans="2:7" x14ac:dyDescent="0.25">
      <c r="B395" s="7">
        <v>42828</v>
      </c>
      <c r="C395" s="10">
        <v>0.3743055555555555</v>
      </c>
      <c r="D395" s="23">
        <f t="shared" si="35"/>
        <v>8.9833333333333325</v>
      </c>
      <c r="E395" s="112">
        <f t="shared" si="34"/>
        <v>16.151761829747905</v>
      </c>
      <c r="F395" s="16" t="s">
        <v>6</v>
      </c>
      <c r="G395" s="13" t="s">
        <v>10</v>
      </c>
    </row>
    <row r="396" spans="2:7" x14ac:dyDescent="0.25">
      <c r="B396" s="7">
        <v>42828</v>
      </c>
      <c r="C396" s="10">
        <v>0.37638888888888888</v>
      </c>
      <c r="D396" s="23">
        <f t="shared" si="35"/>
        <v>9.0333333333333332</v>
      </c>
      <c r="E396" s="112">
        <f t="shared" si="34"/>
        <v>15.752369284037631</v>
      </c>
      <c r="F396" s="16" t="s">
        <v>6</v>
      </c>
      <c r="G396" s="13" t="s">
        <v>7</v>
      </c>
    </row>
    <row r="397" spans="2:7" x14ac:dyDescent="0.25">
      <c r="B397" s="7">
        <v>42828</v>
      </c>
      <c r="C397" s="10">
        <v>0.37777777777777777</v>
      </c>
      <c r="D397" s="23">
        <f t="shared" si="35"/>
        <v>9.0666666666666664</v>
      </c>
      <c r="E397" s="112">
        <f t="shared" si="34"/>
        <v>15.488885364675232</v>
      </c>
      <c r="F397" s="16" t="s">
        <v>6</v>
      </c>
      <c r="G397" s="13" t="s">
        <v>10</v>
      </c>
    </row>
    <row r="398" spans="2:7" x14ac:dyDescent="0.25">
      <c r="B398" s="7">
        <v>42828</v>
      </c>
      <c r="C398" s="10">
        <v>0.38541666666666669</v>
      </c>
      <c r="D398" s="23">
        <f t="shared" si="35"/>
        <v>9.25</v>
      </c>
      <c r="E398" s="112">
        <f t="shared" si="34"/>
        <v>14.079446030404251</v>
      </c>
      <c r="F398" s="16" t="s">
        <v>6</v>
      </c>
      <c r="G398" s="13" t="s">
        <v>10</v>
      </c>
    </row>
    <row r="399" spans="2:7" x14ac:dyDescent="0.25">
      <c r="B399" s="7">
        <v>42828</v>
      </c>
      <c r="C399" s="10">
        <v>0.38611111111111113</v>
      </c>
      <c r="D399" s="23">
        <f t="shared" si="35"/>
        <v>9.2666666666666675</v>
      </c>
      <c r="E399" s="112">
        <f t="shared" si="34"/>
        <v>13.95464851516749</v>
      </c>
      <c r="F399" s="16" t="s">
        <v>6</v>
      </c>
      <c r="G399" s="13" t="s">
        <v>10</v>
      </c>
    </row>
    <row r="400" spans="2:7" x14ac:dyDescent="0.25">
      <c r="B400" s="7">
        <v>42828</v>
      </c>
      <c r="C400" s="10">
        <v>0.38750000000000001</v>
      </c>
      <c r="D400" s="23">
        <f t="shared" si="35"/>
        <v>9.3000000000000007</v>
      </c>
      <c r="E400" s="112">
        <f t="shared" si="34"/>
        <v>13.706720151360646</v>
      </c>
      <c r="F400" s="16" t="s">
        <v>6</v>
      </c>
      <c r="G400" s="13" t="s">
        <v>10</v>
      </c>
    </row>
    <row r="401" spans="2:7" x14ac:dyDescent="0.25">
      <c r="B401" s="7">
        <v>42828</v>
      </c>
      <c r="C401" s="10">
        <v>0.3888888888888889</v>
      </c>
      <c r="D401" s="23">
        <f t="shared" si="35"/>
        <v>9.3333333333333339</v>
      </c>
      <c r="E401" s="112">
        <f t="shared" si="34"/>
        <v>13.461014009776024</v>
      </c>
      <c r="F401" s="16" t="s">
        <v>6</v>
      </c>
      <c r="G401" s="13" t="s">
        <v>10</v>
      </c>
    </row>
    <row r="402" spans="2:7" x14ac:dyDescent="0.25">
      <c r="B402" s="7">
        <v>42828</v>
      </c>
      <c r="C402" s="10">
        <v>0.39027777777777778</v>
      </c>
      <c r="D402" s="23">
        <f t="shared" si="35"/>
        <v>9.3666666666666671</v>
      </c>
      <c r="E402" s="112">
        <f t="shared" si="34"/>
        <v>13.217530090413625</v>
      </c>
      <c r="F402" s="16" t="s">
        <v>6</v>
      </c>
      <c r="G402" s="13" t="s">
        <v>9</v>
      </c>
    </row>
    <row r="403" spans="2:7" x14ac:dyDescent="0.25">
      <c r="B403" s="7">
        <v>42828</v>
      </c>
      <c r="C403" s="10">
        <v>0.39027777777777778</v>
      </c>
      <c r="D403" s="23">
        <f t="shared" si="35"/>
        <v>9.3666666666666671</v>
      </c>
      <c r="E403" s="112">
        <f t="shared" si="34"/>
        <v>13.217530090413625</v>
      </c>
      <c r="F403" s="16" t="s">
        <v>6</v>
      </c>
      <c r="G403" s="13" t="s">
        <v>10</v>
      </c>
    </row>
    <row r="404" spans="2:7" x14ac:dyDescent="0.25">
      <c r="B404" s="7">
        <v>42828</v>
      </c>
      <c r="C404" s="10">
        <v>0.39374999999999999</v>
      </c>
      <c r="D404" s="23">
        <f t="shared" si="35"/>
        <v>9.4499999999999993</v>
      </c>
      <c r="E404" s="112">
        <f t="shared" si="34"/>
        <v>12.618542514229855</v>
      </c>
      <c r="F404" s="16" t="s">
        <v>4</v>
      </c>
      <c r="G404" s="13" t="s">
        <v>9</v>
      </c>
    </row>
    <row r="405" spans="2:7" x14ac:dyDescent="0.25">
      <c r="B405" s="7">
        <v>42828</v>
      </c>
      <c r="C405" s="10">
        <v>0.39652777777777781</v>
      </c>
      <c r="D405" s="23">
        <f t="shared" si="35"/>
        <v>9.5166666666666675</v>
      </c>
      <c r="E405" s="112">
        <f t="shared" si="34"/>
        <v>12.149352453282821</v>
      </c>
      <c r="F405" s="16" t="s">
        <v>6</v>
      </c>
      <c r="G405" s="13" t="s">
        <v>10</v>
      </c>
    </row>
    <row r="406" spans="2:7" x14ac:dyDescent="0.25">
      <c r="B406" s="7">
        <v>42828</v>
      </c>
      <c r="C406" s="10">
        <v>0.3979166666666667</v>
      </c>
      <c r="D406" s="23">
        <f t="shared" si="35"/>
        <v>9.5500000000000007</v>
      </c>
      <c r="E406" s="112">
        <f t="shared" si="34"/>
        <v>11.918090756142645</v>
      </c>
      <c r="F406" s="16" t="s">
        <v>6</v>
      </c>
      <c r="G406" s="13" t="s">
        <v>7</v>
      </c>
    </row>
    <row r="407" spans="2:7" x14ac:dyDescent="0.25">
      <c r="B407" s="7">
        <v>42828</v>
      </c>
      <c r="C407" s="10">
        <v>0.40069444444444446</v>
      </c>
      <c r="D407" s="23">
        <f t="shared" si="35"/>
        <v>9.6166666666666671</v>
      </c>
      <c r="E407" s="112">
        <f t="shared" si="34"/>
        <v>11.462234028528957</v>
      </c>
      <c r="F407" s="16" t="s">
        <v>6</v>
      </c>
      <c r="G407" s="13" t="s">
        <v>10</v>
      </c>
    </row>
    <row r="408" spans="2:7" x14ac:dyDescent="0.25">
      <c r="B408" s="7">
        <v>42828</v>
      </c>
      <c r="C408" s="10">
        <v>0.40833333333333338</v>
      </c>
      <c r="D408" s="23">
        <f t="shared" si="35"/>
        <v>9.8000000000000007</v>
      </c>
      <c r="E408" s="112">
        <f t="shared" si="34"/>
        <v>10.254461360924644</v>
      </c>
      <c r="F408" s="16" t="s">
        <v>4</v>
      </c>
      <c r="G408" s="13" t="s">
        <v>7</v>
      </c>
    </row>
    <row r="409" spans="2:7" x14ac:dyDescent="0.25">
      <c r="B409" s="7">
        <v>42828</v>
      </c>
      <c r="C409" s="10">
        <v>0.40902777777777777</v>
      </c>
      <c r="D409" s="23">
        <f t="shared" si="35"/>
        <v>9.8166666666666664</v>
      </c>
      <c r="E409" s="112">
        <f t="shared" si="34"/>
        <v>10.147997179021228</v>
      </c>
      <c r="F409" s="16" t="s">
        <v>4</v>
      </c>
      <c r="G409" s="13" t="s">
        <v>10</v>
      </c>
    </row>
    <row r="410" spans="2:7" x14ac:dyDescent="0.25">
      <c r="B410" s="7">
        <v>42828</v>
      </c>
      <c r="C410" s="10">
        <v>0.41388888888888892</v>
      </c>
      <c r="D410" s="23">
        <f t="shared" si="35"/>
        <v>9.9333333333333336</v>
      </c>
      <c r="E410" s="112">
        <f t="shared" si="34"/>
        <v>9.4183034612528242</v>
      </c>
      <c r="F410" s="16" t="s">
        <v>6</v>
      </c>
      <c r="G410" s="13" t="s">
        <v>10</v>
      </c>
    </row>
    <row r="411" spans="2:7" x14ac:dyDescent="0.25">
      <c r="B411" s="7">
        <v>42828</v>
      </c>
      <c r="C411" s="10">
        <v>0.4145833333333333</v>
      </c>
      <c r="D411" s="23">
        <f t="shared" si="35"/>
        <v>9.9499999999999993</v>
      </c>
      <c r="E411" s="112">
        <f t="shared" si="34"/>
        <v>9.3162837237938518</v>
      </c>
      <c r="F411" s="16" t="s">
        <v>6</v>
      </c>
      <c r="G411" s="13" t="s">
        <v>10</v>
      </c>
    </row>
    <row r="412" spans="2:7" x14ac:dyDescent="0.25">
      <c r="B412" s="7">
        <v>42828</v>
      </c>
      <c r="C412" s="10">
        <v>0.42222222222222222</v>
      </c>
      <c r="D412" s="23">
        <f t="shared" si="35"/>
        <v>10.133333333333333</v>
      </c>
      <c r="E412" s="112">
        <f t="shared" si="34"/>
        <v>8.2307332784117602</v>
      </c>
      <c r="F412" s="16" t="s">
        <v>4</v>
      </c>
      <c r="G412" s="13" t="s">
        <v>8</v>
      </c>
    </row>
    <row r="413" spans="2:7" x14ac:dyDescent="0.25">
      <c r="B413" s="7">
        <v>42828</v>
      </c>
      <c r="C413" s="10">
        <v>0.42222222222222222</v>
      </c>
      <c r="D413" s="23">
        <f t="shared" si="35"/>
        <v>10.133333333333333</v>
      </c>
      <c r="E413" s="112">
        <f t="shared" si="34"/>
        <v>8.2307332784117602</v>
      </c>
      <c r="F413" s="16" t="s">
        <v>6</v>
      </c>
      <c r="G413" s="13" t="s">
        <v>8</v>
      </c>
    </row>
    <row r="414" spans="2:7" x14ac:dyDescent="0.25">
      <c r="B414" s="7">
        <v>42828</v>
      </c>
      <c r="C414" s="10">
        <v>0.42430555555555555</v>
      </c>
      <c r="D414" s="23">
        <f t="shared" si="35"/>
        <v>10.183333333333334</v>
      </c>
      <c r="E414" s="112">
        <f t="shared" si="34"/>
        <v>7.9463407327014899</v>
      </c>
      <c r="F414" s="16" t="s">
        <v>6</v>
      </c>
      <c r="G414" s="13" t="s">
        <v>9</v>
      </c>
    </row>
    <row r="415" spans="2:7" x14ac:dyDescent="0.25">
      <c r="B415" s="7">
        <v>42828</v>
      </c>
      <c r="C415" s="10">
        <v>0.42499999999999999</v>
      </c>
      <c r="D415" s="23">
        <f t="shared" si="35"/>
        <v>10.199999999999999</v>
      </c>
      <c r="E415" s="112">
        <f t="shared" si="34"/>
        <v>7.8526543285758503</v>
      </c>
      <c r="F415" s="16" t="s">
        <v>4</v>
      </c>
      <c r="G415" s="13" t="s">
        <v>7</v>
      </c>
    </row>
    <row r="416" spans="2:7" x14ac:dyDescent="0.25">
      <c r="B416" s="7">
        <v>42828</v>
      </c>
      <c r="C416" s="10">
        <v>0.42638888888888887</v>
      </c>
      <c r="D416" s="23">
        <f t="shared" si="35"/>
        <v>10.233333333333333</v>
      </c>
      <c r="E416" s="112">
        <f t="shared" si="34"/>
        <v>7.6669481869912293</v>
      </c>
      <c r="F416" s="16" t="s">
        <v>6</v>
      </c>
      <c r="G416" s="13" t="s">
        <v>8</v>
      </c>
    </row>
    <row r="417" spans="2:7" x14ac:dyDescent="0.25">
      <c r="B417" s="7">
        <v>42828</v>
      </c>
      <c r="C417" s="10">
        <v>0.42708333333333331</v>
      </c>
      <c r="D417" s="23">
        <f t="shared" si="35"/>
        <v>10.25</v>
      </c>
      <c r="E417" s="112">
        <f t="shared" si="34"/>
        <v>7.5749284495322469</v>
      </c>
      <c r="F417" s="16" t="s">
        <v>6</v>
      </c>
      <c r="G417" s="13" t="s">
        <v>10</v>
      </c>
    </row>
    <row r="418" spans="2:7" x14ac:dyDescent="0.25">
      <c r="B418" s="7">
        <v>42828</v>
      </c>
      <c r="C418" s="10">
        <v>0.42708333333333331</v>
      </c>
      <c r="D418" s="23">
        <f t="shared" si="35"/>
        <v>10.25</v>
      </c>
      <c r="E418" s="112">
        <f t="shared" si="34"/>
        <v>7.5749284495322469</v>
      </c>
      <c r="F418" s="16" t="s">
        <v>6</v>
      </c>
      <c r="G418" s="13" t="s">
        <v>8</v>
      </c>
    </row>
    <row r="419" spans="2:7" x14ac:dyDescent="0.25">
      <c r="B419" s="7">
        <v>42828</v>
      </c>
      <c r="C419" s="10">
        <v>0.42777777777777781</v>
      </c>
      <c r="D419" s="23">
        <f t="shared" si="35"/>
        <v>10.266666666666667</v>
      </c>
      <c r="E419" s="112">
        <f t="shared" si="34"/>
        <v>7.4834642676288192</v>
      </c>
      <c r="F419" s="16" t="s">
        <v>6</v>
      </c>
      <c r="G419" s="13" t="s">
        <v>8</v>
      </c>
    </row>
    <row r="420" spans="2:7" x14ac:dyDescent="0.25">
      <c r="B420" s="7">
        <v>42828</v>
      </c>
      <c r="C420" s="10">
        <v>0.42777777777777781</v>
      </c>
      <c r="D420" s="23">
        <f t="shared" si="35"/>
        <v>10.266666666666667</v>
      </c>
      <c r="E420" s="112">
        <f t="shared" si="34"/>
        <v>7.4834642676288192</v>
      </c>
      <c r="F420" s="16" t="s">
        <v>6</v>
      </c>
      <c r="G420" s="13" t="s">
        <v>10</v>
      </c>
    </row>
    <row r="421" spans="2:7" x14ac:dyDescent="0.25">
      <c r="B421" s="7">
        <v>42828</v>
      </c>
      <c r="C421" s="10">
        <v>0.42777777777777781</v>
      </c>
      <c r="D421" s="23">
        <f t="shared" si="35"/>
        <v>10.266666666666667</v>
      </c>
      <c r="E421" s="112">
        <f t="shared" si="34"/>
        <v>7.4834642676288192</v>
      </c>
      <c r="F421" s="16" t="s">
        <v>6</v>
      </c>
      <c r="G421" s="13" t="s">
        <v>8</v>
      </c>
    </row>
    <row r="422" spans="2:7" x14ac:dyDescent="0.25">
      <c r="B422" s="7">
        <v>42828</v>
      </c>
      <c r="C422" s="10">
        <v>0.4284722222222222</v>
      </c>
      <c r="D422" s="23">
        <f t="shared" si="35"/>
        <v>10.283333333333333</v>
      </c>
      <c r="E422" s="112">
        <f t="shared" si="34"/>
        <v>7.3925556412809579</v>
      </c>
      <c r="F422" s="16" t="s">
        <v>6</v>
      </c>
      <c r="G422" s="13" t="s">
        <v>8</v>
      </c>
    </row>
    <row r="423" spans="2:7" x14ac:dyDescent="0.25">
      <c r="B423" s="7">
        <v>42828</v>
      </c>
      <c r="C423" s="10">
        <v>0.45347222222222222</v>
      </c>
      <c r="D423" s="23">
        <f t="shared" si="35"/>
        <v>10.883333333333333</v>
      </c>
      <c r="E423" s="112">
        <f t="shared" si="34"/>
        <v>4.4898450927577569</v>
      </c>
      <c r="F423" s="16" t="s">
        <v>6</v>
      </c>
      <c r="G423" s="13" t="s">
        <v>10</v>
      </c>
    </row>
    <row r="424" spans="2:7" x14ac:dyDescent="0.25">
      <c r="B424" s="7">
        <v>42828</v>
      </c>
      <c r="C424" s="10">
        <v>0.45416666666666666</v>
      </c>
      <c r="D424" s="23">
        <f t="shared" si="35"/>
        <v>10.9</v>
      </c>
      <c r="E424" s="112">
        <f t="shared" si="34"/>
        <v>4.4194920219654419</v>
      </c>
      <c r="F424" s="16" t="s">
        <v>4</v>
      </c>
      <c r="G424" s="13" t="s">
        <v>10</v>
      </c>
    </row>
    <row r="425" spans="2:7" x14ac:dyDescent="0.25">
      <c r="B425" s="7">
        <v>42828</v>
      </c>
      <c r="C425" s="10">
        <v>0.45555555555555555</v>
      </c>
      <c r="D425" s="23">
        <f t="shared" si="35"/>
        <v>10.933333333333334</v>
      </c>
      <c r="E425" s="112">
        <f t="shared" si="34"/>
        <v>4.2804525470474868</v>
      </c>
      <c r="F425" s="16" t="s">
        <v>12</v>
      </c>
      <c r="G425" s="13" t="s">
        <v>10</v>
      </c>
    </row>
    <row r="426" spans="2:7" x14ac:dyDescent="0.25">
      <c r="B426" s="7">
        <v>42828</v>
      </c>
      <c r="C426" s="10">
        <v>0.46666666666666662</v>
      </c>
      <c r="D426" s="23">
        <f t="shared" si="35"/>
        <v>11.2</v>
      </c>
      <c r="E426" s="112">
        <f t="shared" si="34"/>
        <v>3.2481367477038448</v>
      </c>
      <c r="F426" s="16" t="s">
        <v>4</v>
      </c>
      <c r="G426" s="13" t="s">
        <v>9</v>
      </c>
    </row>
    <row r="427" spans="2:7" x14ac:dyDescent="0.25">
      <c r="B427" s="7">
        <v>42828</v>
      </c>
      <c r="C427" s="10">
        <v>0.47152777777777777</v>
      </c>
      <c r="D427" s="23">
        <f t="shared" si="35"/>
        <v>11.316666666666666</v>
      </c>
      <c r="E427" s="112">
        <f t="shared" si="34"/>
        <v>2.8412208077132202</v>
      </c>
      <c r="F427" s="16" t="s">
        <v>6</v>
      </c>
      <c r="G427" s="13" t="s">
        <v>7</v>
      </c>
    </row>
    <row r="428" spans="2:7" x14ac:dyDescent="0.25">
      <c r="B428" s="7">
        <v>42828</v>
      </c>
      <c r="C428" s="10">
        <v>0.47986111111111113</v>
      </c>
      <c r="D428" s="23">
        <f t="shared" si="35"/>
        <v>11.516666666666667</v>
      </c>
      <c r="E428" s="112">
        <f t="shared" si="34"/>
        <v>2.2069839582054827</v>
      </c>
      <c r="F428" s="16" t="s">
        <v>4</v>
      </c>
      <c r="G428" s="13" t="s">
        <v>5</v>
      </c>
    </row>
    <row r="429" spans="2:7" x14ac:dyDescent="0.25">
      <c r="B429" s="7">
        <v>42828</v>
      </c>
      <c r="C429" s="10">
        <v>0.48125000000000001</v>
      </c>
      <c r="D429" s="23">
        <f t="shared" si="35"/>
        <v>11.55</v>
      </c>
      <c r="E429" s="112">
        <f t="shared" si="34"/>
        <v>2.1090555943986384</v>
      </c>
      <c r="F429" s="16" t="s">
        <v>6</v>
      </c>
      <c r="G429" s="13" t="s">
        <v>10</v>
      </c>
    </row>
    <row r="430" spans="2:7" x14ac:dyDescent="0.25">
      <c r="B430" s="7">
        <v>42828</v>
      </c>
      <c r="C430" s="10">
        <v>0.48194444444444445</v>
      </c>
      <c r="D430" s="23">
        <f t="shared" si="35"/>
        <v>11.566666666666666</v>
      </c>
      <c r="E430" s="112">
        <f t="shared" si="34"/>
        <v>2.0609247458285522</v>
      </c>
      <c r="F430" s="16" t="s">
        <v>6</v>
      </c>
      <c r="G430" s="13" t="s">
        <v>9</v>
      </c>
    </row>
    <row r="431" spans="2:7" x14ac:dyDescent="0.25">
      <c r="B431" s="7">
        <v>42828</v>
      </c>
      <c r="C431" s="10">
        <v>0.48402777777777778</v>
      </c>
      <c r="D431" s="23">
        <f t="shared" si="35"/>
        <v>11.616666666666667</v>
      </c>
      <c r="E431" s="112">
        <f t="shared" si="34"/>
        <v>1.9198655334516166</v>
      </c>
      <c r="F431" s="16" t="s">
        <v>4</v>
      </c>
      <c r="G431" s="13" t="s">
        <v>10</v>
      </c>
    </row>
    <row r="432" spans="2:7" x14ac:dyDescent="0.25">
      <c r="B432" s="7">
        <v>42828</v>
      </c>
      <c r="C432" s="10">
        <v>0.49513888888888885</v>
      </c>
      <c r="D432" s="23">
        <f t="shared" si="35"/>
        <v>11.883333333333333</v>
      </c>
      <c r="E432" s="112">
        <f t="shared" si="34"/>
        <v>1.2519941785524178</v>
      </c>
      <c r="F432" s="16" t="s">
        <v>6</v>
      </c>
      <c r="G432" s="13" t="s">
        <v>7</v>
      </c>
    </row>
    <row r="433" spans="2:7" x14ac:dyDescent="0.25">
      <c r="B433" s="7">
        <v>42828</v>
      </c>
      <c r="C433" s="10">
        <v>0.49722222222222223</v>
      </c>
      <c r="D433" s="23">
        <f t="shared" si="35"/>
        <v>11.933333333333334</v>
      </c>
      <c r="E433" s="112">
        <f t="shared" si="34"/>
        <v>1.1426016328421493</v>
      </c>
      <c r="F433" s="16" t="s">
        <v>6</v>
      </c>
      <c r="G433" s="13" t="s">
        <v>9</v>
      </c>
    </row>
    <row r="434" spans="2:7" x14ac:dyDescent="0.25">
      <c r="B434" s="7">
        <v>42828</v>
      </c>
      <c r="C434" s="10">
        <v>0.50763888888888886</v>
      </c>
      <c r="D434" s="23">
        <f t="shared" si="35"/>
        <v>12.183333333333334</v>
      </c>
      <c r="E434" s="112">
        <f t="shared" si="34"/>
        <v>0.67063890429081496</v>
      </c>
      <c r="F434" s="16" t="s">
        <v>6</v>
      </c>
      <c r="G434" s="13" t="s">
        <v>7</v>
      </c>
    </row>
    <row r="435" spans="2:7" x14ac:dyDescent="0.25">
      <c r="B435" s="7">
        <v>42828</v>
      </c>
      <c r="C435" s="10">
        <v>0.52083333333333337</v>
      </c>
      <c r="D435" s="23">
        <f t="shared" si="35"/>
        <v>12.5</v>
      </c>
      <c r="E435" s="112">
        <f t="shared" si="34"/>
        <v>0.25226389257023607</v>
      </c>
      <c r="F435" s="16" t="s">
        <v>6</v>
      </c>
      <c r="G435" s="13" t="s">
        <v>8</v>
      </c>
    </row>
    <row r="436" spans="2:7" x14ac:dyDescent="0.25">
      <c r="B436" s="7">
        <v>42828</v>
      </c>
      <c r="C436" s="10">
        <v>0.52361111111111114</v>
      </c>
      <c r="D436" s="23">
        <f t="shared" si="35"/>
        <v>12.566666666666666</v>
      </c>
      <c r="E436" s="112">
        <f t="shared" si="34"/>
        <v>0.18974049828988043</v>
      </c>
      <c r="F436" s="16" t="s">
        <v>6</v>
      </c>
      <c r="G436" s="13" t="s">
        <v>8</v>
      </c>
    </row>
    <row r="437" spans="2:7" x14ac:dyDescent="0.25">
      <c r="B437" s="7">
        <v>42828</v>
      </c>
      <c r="C437" s="10">
        <v>0.53055555555555556</v>
      </c>
      <c r="D437" s="23">
        <f t="shared" si="35"/>
        <v>12.733333333333334</v>
      </c>
      <c r="E437" s="112">
        <f t="shared" si="34"/>
        <v>7.2320901477878938E-2</v>
      </c>
      <c r="F437" s="16" t="s">
        <v>6</v>
      </c>
      <c r="G437" s="13" t="s">
        <v>10</v>
      </c>
    </row>
    <row r="438" spans="2:7" x14ac:dyDescent="0.25">
      <c r="B438" s="7">
        <v>42828</v>
      </c>
      <c r="C438" s="10">
        <v>0.53333333333333333</v>
      </c>
      <c r="D438" s="23">
        <f t="shared" si="35"/>
        <v>12.8</v>
      </c>
      <c r="E438" s="112">
        <f t="shared" si="34"/>
        <v>4.090861830863441E-2</v>
      </c>
      <c r="F438" s="16" t="s">
        <v>4</v>
      </c>
      <c r="G438" s="13" t="s">
        <v>10</v>
      </c>
    </row>
    <row r="439" spans="2:7" x14ac:dyDescent="0.25">
      <c r="B439" s="7">
        <v>42828</v>
      </c>
      <c r="C439" s="10">
        <v>0.53819444444444442</v>
      </c>
      <c r="D439" s="23">
        <f t="shared" si="35"/>
        <v>12.916666666666666</v>
      </c>
      <c r="E439" s="112">
        <f t="shared" si="34"/>
        <v>7.3260116513453712E-3</v>
      </c>
      <c r="F439" s="16" t="s">
        <v>4</v>
      </c>
      <c r="G439" s="13" t="s">
        <v>5</v>
      </c>
    </row>
    <row r="440" spans="2:7" x14ac:dyDescent="0.25">
      <c r="B440" s="7">
        <v>42828</v>
      </c>
      <c r="C440" s="10">
        <v>0.53888888888888886</v>
      </c>
      <c r="D440" s="23">
        <f t="shared" si="35"/>
        <v>12.933333333333334</v>
      </c>
      <c r="E440" s="112">
        <f t="shared" si="34"/>
        <v>4.7507186368118274E-3</v>
      </c>
      <c r="F440" s="16" t="s">
        <v>6</v>
      </c>
      <c r="G440" s="13" t="s">
        <v>5</v>
      </c>
    </row>
    <row r="441" spans="2:7" x14ac:dyDescent="0.25">
      <c r="B441" s="7">
        <v>42828</v>
      </c>
      <c r="C441" s="10">
        <v>0.56527777777777777</v>
      </c>
      <c r="D441" s="23">
        <f t="shared" si="35"/>
        <v>13.566666666666666</v>
      </c>
      <c r="E441" s="112">
        <f t="shared" si="34"/>
        <v>0.31855625075120869</v>
      </c>
      <c r="F441" s="16" t="s">
        <v>6</v>
      </c>
      <c r="G441" s="13" t="s">
        <v>8</v>
      </c>
    </row>
    <row r="442" spans="2:7" x14ac:dyDescent="0.25">
      <c r="B442" s="7">
        <v>42828</v>
      </c>
      <c r="C442" s="10">
        <v>0.57361111111111118</v>
      </c>
      <c r="D442" s="23">
        <f t="shared" si="35"/>
        <v>13.766666666666669</v>
      </c>
      <c r="E442" s="112">
        <f t="shared" si="34"/>
        <v>0.5843194012434787</v>
      </c>
      <c r="F442" s="16" t="s">
        <v>6</v>
      </c>
      <c r="G442" s="13" t="s">
        <v>7</v>
      </c>
    </row>
    <row r="443" spans="2:7" x14ac:dyDescent="0.25">
      <c r="B443" s="7">
        <v>42828</v>
      </c>
      <c r="C443" s="10">
        <v>0.57916666666666672</v>
      </c>
      <c r="D443" s="23">
        <f t="shared" si="35"/>
        <v>13.900000000000002</v>
      </c>
      <c r="E443" s="112">
        <f t="shared" si="34"/>
        <v>0.80593927934943344</v>
      </c>
      <c r="F443" s="16" t="s">
        <v>6</v>
      </c>
      <c r="G443" s="13" t="s">
        <v>9</v>
      </c>
    </row>
    <row r="444" spans="2:7" x14ac:dyDescent="0.25">
      <c r="B444" s="7">
        <v>42828</v>
      </c>
      <c r="C444" s="10">
        <v>0.5805555555555556</v>
      </c>
      <c r="D444" s="23">
        <f t="shared" si="35"/>
        <v>13.933333333333334</v>
      </c>
      <c r="E444" s="112">
        <f t="shared" si="34"/>
        <v>0.86689980443147441</v>
      </c>
      <c r="F444" s="16" t="s">
        <v>6</v>
      </c>
      <c r="G444" s="13" t="s">
        <v>10</v>
      </c>
    </row>
    <row r="445" spans="2:7" x14ac:dyDescent="0.25">
      <c r="B445" s="7">
        <v>42828</v>
      </c>
      <c r="C445" s="10">
        <v>0.5805555555555556</v>
      </c>
      <c r="D445" s="23">
        <f t="shared" si="35"/>
        <v>13.933333333333334</v>
      </c>
      <c r="E445" s="112">
        <f t="shared" si="34"/>
        <v>0.86689980443147441</v>
      </c>
      <c r="F445" s="16" t="s">
        <v>4</v>
      </c>
      <c r="G445" s="13" t="s">
        <v>5</v>
      </c>
    </row>
    <row r="446" spans="2:7" x14ac:dyDescent="0.25">
      <c r="B446" s="7">
        <v>42828</v>
      </c>
      <c r="C446" s="10">
        <v>0.59722222222222221</v>
      </c>
      <c r="D446" s="23">
        <f t="shared" si="35"/>
        <v>14.333333333333332</v>
      </c>
      <c r="E446" s="112">
        <f t="shared" si="34"/>
        <v>1.7717594387493356</v>
      </c>
      <c r="F446" s="16" t="s">
        <v>4</v>
      </c>
      <c r="G446" s="13" t="s">
        <v>8</v>
      </c>
    </row>
    <row r="447" spans="2:7" x14ac:dyDescent="0.25">
      <c r="B447" s="7">
        <v>42828</v>
      </c>
      <c r="C447" s="10">
        <v>0.61458333333333337</v>
      </c>
      <c r="D447" s="23">
        <f t="shared" si="35"/>
        <v>14.75</v>
      </c>
      <c r="E447" s="112">
        <f t="shared" si="34"/>
        <v>3.0545993356082257</v>
      </c>
      <c r="F447" s="16" t="s">
        <v>6</v>
      </c>
      <c r="G447" s="13" t="s">
        <v>9</v>
      </c>
    </row>
    <row r="448" spans="2:7" x14ac:dyDescent="0.25">
      <c r="B448" s="7">
        <v>42828</v>
      </c>
      <c r="C448" s="10">
        <v>0.61597222222222225</v>
      </c>
      <c r="D448" s="23">
        <f t="shared" si="35"/>
        <v>14.783333333333335</v>
      </c>
      <c r="E448" s="112">
        <f t="shared" si="34"/>
        <v>3.1722265273569428</v>
      </c>
      <c r="F448" s="16" t="s">
        <v>6</v>
      </c>
      <c r="G448" s="13" t="s">
        <v>9</v>
      </c>
    </row>
    <row r="449" spans="2:7" x14ac:dyDescent="0.25">
      <c r="B449" s="7">
        <v>42828</v>
      </c>
      <c r="C449" s="10">
        <v>0.61736111111111114</v>
      </c>
      <c r="D449" s="23">
        <f t="shared" si="35"/>
        <v>14.816666666666666</v>
      </c>
      <c r="E449" s="112">
        <f t="shared" si="34"/>
        <v>3.2920759413278691</v>
      </c>
      <c r="F449" s="16" t="s">
        <v>4</v>
      </c>
      <c r="G449" s="13" t="s">
        <v>8</v>
      </c>
    </row>
    <row r="450" spans="2:7" x14ac:dyDescent="0.25">
      <c r="B450" s="7">
        <v>42828</v>
      </c>
      <c r="C450" s="10">
        <v>0.61736111111111114</v>
      </c>
      <c r="D450" s="23">
        <f t="shared" si="35"/>
        <v>14.816666666666666</v>
      </c>
      <c r="E450" s="112">
        <f t="shared" si="34"/>
        <v>3.2920759413278691</v>
      </c>
      <c r="F450" s="16" t="s">
        <v>6</v>
      </c>
      <c r="G450" s="13" t="s">
        <v>9</v>
      </c>
    </row>
    <row r="451" spans="2:7" x14ac:dyDescent="0.25">
      <c r="B451" s="7">
        <v>42828</v>
      </c>
      <c r="C451" s="10">
        <v>0.61875000000000002</v>
      </c>
      <c r="D451" s="23">
        <f t="shared" si="35"/>
        <v>14.850000000000001</v>
      </c>
      <c r="E451" s="112">
        <f t="shared" ref="E451:E514" si="36">(D451-medianum)^2</f>
        <v>3.4141475775210304</v>
      </c>
      <c r="F451" s="16" t="s">
        <v>6</v>
      </c>
      <c r="G451" s="13" t="s">
        <v>9</v>
      </c>
    </row>
    <row r="452" spans="2:7" x14ac:dyDescent="0.25">
      <c r="B452" s="7">
        <v>42828</v>
      </c>
      <c r="C452" s="10">
        <v>0.61944444444444446</v>
      </c>
      <c r="D452" s="23">
        <f t="shared" ref="D452:D515" si="37">C452*24</f>
        <v>14.866666666666667</v>
      </c>
      <c r="E452" s="112">
        <f t="shared" si="36"/>
        <v>3.4760167289509383</v>
      </c>
      <c r="F452" s="16" t="s">
        <v>6</v>
      </c>
      <c r="G452" s="13" t="s">
        <v>9</v>
      </c>
    </row>
    <row r="453" spans="2:7" x14ac:dyDescent="0.25">
      <c r="B453" s="7">
        <v>42828</v>
      </c>
      <c r="C453" s="10">
        <v>0.62083333333333335</v>
      </c>
      <c r="D453" s="23">
        <f t="shared" si="37"/>
        <v>14.9</v>
      </c>
      <c r="E453" s="112">
        <f t="shared" si="36"/>
        <v>3.6014216984774263</v>
      </c>
      <c r="F453" s="16" t="s">
        <v>4</v>
      </c>
      <c r="G453" s="13" t="s">
        <v>8</v>
      </c>
    </row>
    <row r="454" spans="2:7" x14ac:dyDescent="0.25">
      <c r="B454" s="7">
        <v>42828</v>
      </c>
      <c r="C454" s="10">
        <v>0.62152777777777779</v>
      </c>
      <c r="D454" s="23">
        <f t="shared" si="37"/>
        <v>14.916666666666668</v>
      </c>
      <c r="E454" s="112">
        <f t="shared" si="36"/>
        <v>3.6649575165740074</v>
      </c>
      <c r="F454" s="16" t="s">
        <v>6</v>
      </c>
      <c r="G454" s="13" t="s">
        <v>9</v>
      </c>
    </row>
    <row r="455" spans="2:7" x14ac:dyDescent="0.25">
      <c r="B455" s="7">
        <v>42828</v>
      </c>
      <c r="C455" s="10">
        <v>0.62222222222222223</v>
      </c>
      <c r="D455" s="23">
        <f t="shared" si="37"/>
        <v>14.933333333333334</v>
      </c>
      <c r="E455" s="112">
        <f t="shared" si="36"/>
        <v>3.7290488902261369</v>
      </c>
      <c r="F455" s="16" t="s">
        <v>6</v>
      </c>
      <c r="G455" s="13" t="s">
        <v>9</v>
      </c>
    </row>
    <row r="456" spans="2:7" x14ac:dyDescent="0.25">
      <c r="B456" s="7">
        <v>42828</v>
      </c>
      <c r="C456" s="10">
        <v>0.625</v>
      </c>
      <c r="D456" s="23">
        <f t="shared" si="37"/>
        <v>15</v>
      </c>
      <c r="E456" s="112">
        <f t="shared" si="36"/>
        <v>3.9909699403902246</v>
      </c>
      <c r="F456" s="16" t="s">
        <v>12</v>
      </c>
      <c r="G456" s="13" t="s">
        <v>7</v>
      </c>
    </row>
    <row r="457" spans="2:7" x14ac:dyDescent="0.25">
      <c r="B457" s="7">
        <v>42828</v>
      </c>
      <c r="C457" s="10">
        <v>0.62708333333333333</v>
      </c>
      <c r="D457" s="23">
        <f t="shared" si="37"/>
        <v>15.05</v>
      </c>
      <c r="E457" s="112">
        <f t="shared" si="36"/>
        <v>4.1932440613466273</v>
      </c>
      <c r="F457" s="16" t="s">
        <v>4</v>
      </c>
      <c r="G457" s="13" t="s">
        <v>8</v>
      </c>
    </row>
    <row r="458" spans="2:7" x14ac:dyDescent="0.25">
      <c r="B458" s="7">
        <v>42828</v>
      </c>
      <c r="C458" s="10">
        <v>0.64374999999999993</v>
      </c>
      <c r="D458" s="23">
        <f t="shared" si="37"/>
        <v>15.45</v>
      </c>
      <c r="E458" s="112">
        <f t="shared" si="36"/>
        <v>5.9914370289978187</v>
      </c>
      <c r="F458" s="16" t="s">
        <v>6</v>
      </c>
      <c r="G458" s="13" t="s">
        <v>8</v>
      </c>
    </row>
    <row r="459" spans="2:7" x14ac:dyDescent="0.25">
      <c r="B459" s="7">
        <v>42828</v>
      </c>
      <c r="C459" s="10">
        <v>0.64444444444444449</v>
      </c>
      <c r="D459" s="23">
        <f t="shared" si="37"/>
        <v>15.466666666666669</v>
      </c>
      <c r="E459" s="112">
        <f t="shared" si="36"/>
        <v>6.0733061804277426</v>
      </c>
      <c r="F459" s="16" t="s">
        <v>6</v>
      </c>
      <c r="G459" s="13" t="s">
        <v>8</v>
      </c>
    </row>
    <row r="460" spans="2:7" x14ac:dyDescent="0.25">
      <c r="B460" s="7">
        <v>42828</v>
      </c>
      <c r="C460" s="10">
        <v>0.64513888888888882</v>
      </c>
      <c r="D460" s="23">
        <f t="shared" si="37"/>
        <v>15.483333333333331</v>
      </c>
      <c r="E460" s="112">
        <f t="shared" si="36"/>
        <v>6.1557308874131875</v>
      </c>
      <c r="F460" s="16" t="s">
        <v>6</v>
      </c>
      <c r="G460" s="13" t="s">
        <v>8</v>
      </c>
    </row>
    <row r="461" spans="2:7" x14ac:dyDescent="0.25">
      <c r="B461" s="7">
        <v>42828</v>
      </c>
      <c r="C461" s="10">
        <v>0.64583333333333337</v>
      </c>
      <c r="D461" s="23">
        <f t="shared" si="37"/>
        <v>15.5</v>
      </c>
      <c r="E461" s="112">
        <f t="shared" si="36"/>
        <v>6.2387111499542227</v>
      </c>
      <c r="F461" s="16" t="s">
        <v>6</v>
      </c>
      <c r="G461" s="13" t="s">
        <v>8</v>
      </c>
    </row>
    <row r="462" spans="2:7" x14ac:dyDescent="0.25">
      <c r="B462" s="7">
        <v>42828</v>
      </c>
      <c r="C462" s="10">
        <v>0.65208333333333335</v>
      </c>
      <c r="D462" s="23">
        <f t="shared" si="37"/>
        <v>15.65</v>
      </c>
      <c r="E462" s="112">
        <f t="shared" si="36"/>
        <v>7.0105335128234234</v>
      </c>
      <c r="F462" s="16" t="s">
        <v>6</v>
      </c>
      <c r="G462" s="13" t="s">
        <v>8</v>
      </c>
    </row>
    <row r="463" spans="2:7" x14ac:dyDescent="0.25">
      <c r="B463" s="7">
        <v>42828</v>
      </c>
      <c r="C463" s="10">
        <v>0.65486111111111112</v>
      </c>
      <c r="D463" s="23">
        <f t="shared" si="37"/>
        <v>15.716666666666667</v>
      </c>
      <c r="E463" s="112">
        <f t="shared" si="36"/>
        <v>7.368010118543066</v>
      </c>
      <c r="F463" s="16" t="s">
        <v>4</v>
      </c>
      <c r="G463" s="13" t="s">
        <v>5</v>
      </c>
    </row>
    <row r="464" spans="2:7" x14ac:dyDescent="0.25">
      <c r="B464" s="7">
        <v>42828</v>
      </c>
      <c r="C464" s="10">
        <v>0.65833333333333333</v>
      </c>
      <c r="D464" s="23">
        <f t="shared" si="37"/>
        <v>15.8</v>
      </c>
      <c r="E464" s="112">
        <f t="shared" si="36"/>
        <v>7.8273558756926249</v>
      </c>
      <c r="F464" s="16" t="s">
        <v>6</v>
      </c>
      <c r="G464" s="13" t="s">
        <v>10</v>
      </c>
    </row>
    <row r="465" spans="2:7" x14ac:dyDescent="0.25">
      <c r="B465" s="7">
        <v>42828</v>
      </c>
      <c r="C465" s="10">
        <v>0.66041666666666665</v>
      </c>
      <c r="D465" s="23">
        <f t="shared" si="37"/>
        <v>15.85</v>
      </c>
      <c r="E465" s="112">
        <f t="shared" si="36"/>
        <v>8.1096299966490193</v>
      </c>
      <c r="F465" s="16" t="s">
        <v>6</v>
      </c>
      <c r="G465" s="13" t="s">
        <v>10</v>
      </c>
    </row>
    <row r="466" spans="2:7" x14ac:dyDescent="0.25">
      <c r="B466" s="7">
        <v>42828</v>
      </c>
      <c r="C466" s="10">
        <v>0.66805555555555562</v>
      </c>
      <c r="D466" s="23">
        <f t="shared" si="37"/>
        <v>16.033333333333335</v>
      </c>
      <c r="E466" s="112">
        <f t="shared" si="36"/>
        <v>9.1874128846002741</v>
      </c>
      <c r="F466" s="16" t="s">
        <v>4</v>
      </c>
      <c r="G466" s="13" t="s">
        <v>5</v>
      </c>
    </row>
    <row r="467" spans="2:7" x14ac:dyDescent="0.25">
      <c r="B467" s="7">
        <v>42828</v>
      </c>
      <c r="C467" s="10">
        <v>0.6694444444444444</v>
      </c>
      <c r="D467" s="23">
        <f t="shared" si="37"/>
        <v>16.066666666666666</v>
      </c>
      <c r="E467" s="112">
        <f t="shared" si="36"/>
        <v>9.3905956319045298</v>
      </c>
      <c r="F467" s="16" t="s">
        <v>6</v>
      </c>
      <c r="G467" s="13" t="s">
        <v>9</v>
      </c>
    </row>
    <row r="468" spans="2:7" x14ac:dyDescent="0.25">
      <c r="B468" s="7">
        <v>42828</v>
      </c>
      <c r="C468" s="10">
        <v>0.67291666666666661</v>
      </c>
      <c r="D468" s="23">
        <f t="shared" si="37"/>
        <v>16.149999999999999</v>
      </c>
      <c r="E468" s="112">
        <f t="shared" si="36"/>
        <v>9.9082747223874108</v>
      </c>
      <c r="F468" s="16" t="s">
        <v>6</v>
      </c>
      <c r="G468" s="13" t="s">
        <v>10</v>
      </c>
    </row>
    <row r="469" spans="2:7" x14ac:dyDescent="0.25">
      <c r="B469" s="7">
        <v>42828</v>
      </c>
      <c r="C469" s="10">
        <v>0.6791666666666667</v>
      </c>
      <c r="D469" s="23">
        <f t="shared" si="37"/>
        <v>16.3</v>
      </c>
      <c r="E469" s="112">
        <f t="shared" si="36"/>
        <v>10.875097085256623</v>
      </c>
      <c r="F469" s="16" t="s">
        <v>6</v>
      </c>
      <c r="G469" s="13" t="s">
        <v>9</v>
      </c>
    </row>
    <row r="470" spans="2:7" x14ac:dyDescent="0.25">
      <c r="B470" s="7">
        <v>42828</v>
      </c>
      <c r="C470" s="10">
        <v>0.67638888888888893</v>
      </c>
      <c r="D470" s="23">
        <f t="shared" si="37"/>
        <v>16.233333333333334</v>
      </c>
      <c r="E470" s="112">
        <f t="shared" si="36"/>
        <v>10.439842701759202</v>
      </c>
      <c r="F470" s="16" t="s">
        <v>6</v>
      </c>
      <c r="G470" s="13" t="s">
        <v>7</v>
      </c>
    </row>
    <row r="471" spans="2:7" x14ac:dyDescent="0.25">
      <c r="B471" s="7">
        <v>42828</v>
      </c>
      <c r="C471" s="10">
        <v>0.70972222222222225</v>
      </c>
      <c r="D471" s="23">
        <f t="shared" si="37"/>
        <v>17.033333333333335</v>
      </c>
      <c r="E471" s="112">
        <f t="shared" si="36"/>
        <v>16.249561970394939</v>
      </c>
      <c r="F471" s="16" t="s">
        <v>4</v>
      </c>
      <c r="G471" s="13" t="s">
        <v>7</v>
      </c>
    </row>
    <row r="472" spans="2:7" x14ac:dyDescent="0.25">
      <c r="B472" s="7">
        <v>42828</v>
      </c>
      <c r="C472" s="10">
        <v>0.71319444444444446</v>
      </c>
      <c r="D472" s="23">
        <f t="shared" si="37"/>
        <v>17.116666666666667</v>
      </c>
      <c r="E472" s="112">
        <f t="shared" si="36"/>
        <v>16.92835217198893</v>
      </c>
      <c r="F472" s="16" t="s">
        <v>12</v>
      </c>
      <c r="G472" s="13" t="s">
        <v>7</v>
      </c>
    </row>
    <row r="473" spans="2:7" x14ac:dyDescent="0.25">
      <c r="B473" s="7">
        <v>42828</v>
      </c>
      <c r="C473" s="10">
        <v>0.72361111111111109</v>
      </c>
      <c r="D473" s="23">
        <f t="shared" si="37"/>
        <v>17.366666666666667</v>
      </c>
      <c r="E473" s="112">
        <f t="shared" si="36"/>
        <v>19.048056110104262</v>
      </c>
      <c r="F473" s="16" t="s">
        <v>6</v>
      </c>
      <c r="G473" s="13" t="s">
        <v>9</v>
      </c>
    </row>
    <row r="474" spans="2:7" x14ac:dyDescent="0.25">
      <c r="B474" s="7">
        <v>42828</v>
      </c>
      <c r="C474" s="10">
        <v>0.72638888888888886</v>
      </c>
      <c r="D474" s="23">
        <f t="shared" si="37"/>
        <v>17.433333333333334</v>
      </c>
      <c r="E474" s="112">
        <f t="shared" si="36"/>
        <v>19.634421604712792</v>
      </c>
      <c r="F474" s="16" t="s">
        <v>6</v>
      </c>
      <c r="G474" s="13" t="s">
        <v>9</v>
      </c>
    </row>
    <row r="475" spans="2:7" x14ac:dyDescent="0.25">
      <c r="B475" s="7">
        <v>42828</v>
      </c>
      <c r="C475" s="10">
        <v>0.7284722222222223</v>
      </c>
      <c r="D475" s="23">
        <f t="shared" si="37"/>
        <v>17.483333333333334</v>
      </c>
      <c r="E475" s="112">
        <f t="shared" si="36"/>
        <v>20.080029059002534</v>
      </c>
      <c r="F475" s="16" t="s">
        <v>4</v>
      </c>
      <c r="G475" s="13" t="s">
        <v>7</v>
      </c>
    </row>
    <row r="476" spans="2:7" x14ac:dyDescent="0.25">
      <c r="B476" s="7">
        <v>42828</v>
      </c>
      <c r="C476" s="10">
        <v>0.72916666666666663</v>
      </c>
      <c r="D476" s="23">
        <f t="shared" si="37"/>
        <v>17.5</v>
      </c>
      <c r="E476" s="112">
        <f t="shared" si="36"/>
        <v>20.229675988210214</v>
      </c>
      <c r="F476" s="16" t="s">
        <v>6</v>
      </c>
      <c r="G476" s="13" t="s">
        <v>9</v>
      </c>
    </row>
    <row r="477" spans="2:7" x14ac:dyDescent="0.25">
      <c r="B477" s="7">
        <v>42828</v>
      </c>
      <c r="C477" s="10">
        <v>0.7416666666666667</v>
      </c>
      <c r="D477" s="23">
        <f t="shared" si="37"/>
        <v>17.8</v>
      </c>
      <c r="E477" s="112">
        <f t="shared" si="36"/>
        <v>23.018320713948619</v>
      </c>
      <c r="F477" s="16" t="s">
        <v>4</v>
      </c>
      <c r="G477" s="13" t="s">
        <v>7</v>
      </c>
    </row>
    <row r="478" spans="2:7" x14ac:dyDescent="0.25">
      <c r="B478" s="7">
        <v>42828</v>
      </c>
      <c r="C478" s="10">
        <v>0.74444444444444446</v>
      </c>
      <c r="D478" s="23">
        <f t="shared" si="37"/>
        <v>17.866666666666667</v>
      </c>
      <c r="E478" s="112">
        <f t="shared" si="36"/>
        <v>23.662463986334927</v>
      </c>
      <c r="F478" s="16" t="s">
        <v>6</v>
      </c>
      <c r="G478" s="13" t="s">
        <v>9</v>
      </c>
    </row>
    <row r="479" spans="2:7" x14ac:dyDescent="0.25">
      <c r="B479" s="7">
        <v>42828</v>
      </c>
      <c r="C479" s="10">
        <v>0.74652777777777779</v>
      </c>
      <c r="D479" s="23">
        <f t="shared" si="37"/>
        <v>17.916666666666668</v>
      </c>
      <c r="E479" s="112">
        <f t="shared" si="36"/>
        <v>24.151404773957999</v>
      </c>
      <c r="F479" s="16" t="s">
        <v>12</v>
      </c>
      <c r="G479" s="13" t="s">
        <v>7</v>
      </c>
    </row>
    <row r="480" spans="2:7" x14ac:dyDescent="0.25">
      <c r="B480" s="7">
        <v>42828</v>
      </c>
      <c r="C480" s="10">
        <v>0.75</v>
      </c>
      <c r="D480" s="23">
        <f t="shared" si="37"/>
        <v>18</v>
      </c>
      <c r="E480" s="112">
        <f t="shared" si="36"/>
        <v>24.977417197774212</v>
      </c>
      <c r="F480" s="16" t="s">
        <v>6</v>
      </c>
      <c r="G480" s="13" t="s">
        <v>10</v>
      </c>
    </row>
    <row r="481" spans="2:7" x14ac:dyDescent="0.25">
      <c r="B481" s="7">
        <v>42828</v>
      </c>
      <c r="C481" s="10">
        <v>0.75208333333333333</v>
      </c>
      <c r="D481" s="23">
        <f t="shared" si="37"/>
        <v>18.05</v>
      </c>
      <c r="E481" s="112">
        <f t="shared" si="36"/>
        <v>25.479691318730616</v>
      </c>
      <c r="F481" s="16" t="s">
        <v>6</v>
      </c>
      <c r="G481" s="13" t="s">
        <v>9</v>
      </c>
    </row>
    <row r="482" spans="2:7" x14ac:dyDescent="0.25">
      <c r="B482" s="7">
        <v>42828</v>
      </c>
      <c r="C482" s="10">
        <v>0.75624999999999998</v>
      </c>
      <c r="D482" s="23">
        <f t="shared" si="37"/>
        <v>18.149999999999999</v>
      </c>
      <c r="E482" s="112">
        <f t="shared" si="36"/>
        <v>26.499239560643396</v>
      </c>
      <c r="F482" s="16" t="s">
        <v>12</v>
      </c>
      <c r="G482" s="13" t="s">
        <v>9</v>
      </c>
    </row>
    <row r="483" spans="2:7" x14ac:dyDescent="0.25">
      <c r="B483" s="7">
        <v>42828</v>
      </c>
      <c r="C483" s="10">
        <v>0.76527777777777783</v>
      </c>
      <c r="D483" s="23">
        <f t="shared" si="37"/>
        <v>18.366666666666667</v>
      </c>
      <c r="E483" s="112">
        <f t="shared" si="36"/>
        <v>28.776871862565592</v>
      </c>
      <c r="F483" s="16" t="s">
        <v>6</v>
      </c>
      <c r="G483" s="13" t="s">
        <v>8</v>
      </c>
    </row>
    <row r="484" spans="2:7" x14ac:dyDescent="0.25">
      <c r="B484" s="7">
        <v>42828</v>
      </c>
      <c r="C484" s="10">
        <v>0.7680555555555556</v>
      </c>
      <c r="D484" s="23">
        <f t="shared" si="37"/>
        <v>18.433333333333334</v>
      </c>
      <c r="E484" s="112">
        <f t="shared" si="36"/>
        <v>29.496570690507454</v>
      </c>
      <c r="F484" s="16" t="s">
        <v>4</v>
      </c>
      <c r="G484" s="13" t="s">
        <v>8</v>
      </c>
    </row>
    <row r="485" spans="2:7" x14ac:dyDescent="0.25">
      <c r="B485" s="7">
        <v>42828</v>
      </c>
      <c r="C485" s="10">
        <v>0.76944444444444438</v>
      </c>
      <c r="D485" s="23">
        <f t="shared" si="37"/>
        <v>18.466666666666665</v>
      </c>
      <c r="E485" s="112">
        <f t="shared" si="36"/>
        <v>29.859753437811701</v>
      </c>
      <c r="F485" s="16" t="s">
        <v>4</v>
      </c>
      <c r="G485" s="13" t="s">
        <v>10</v>
      </c>
    </row>
    <row r="486" spans="2:7" x14ac:dyDescent="0.25">
      <c r="B486" s="7">
        <v>42828</v>
      </c>
      <c r="C486" s="10">
        <v>0.77013888888888893</v>
      </c>
      <c r="D486" s="23">
        <f t="shared" si="37"/>
        <v>18.483333333333334</v>
      </c>
      <c r="E486" s="112">
        <f t="shared" si="36"/>
        <v>30.042178144797198</v>
      </c>
      <c r="F486" s="16" t="s">
        <v>4</v>
      </c>
      <c r="G486" s="13" t="s">
        <v>8</v>
      </c>
    </row>
    <row r="487" spans="2:7" x14ac:dyDescent="0.25">
      <c r="B487" s="7">
        <v>42828</v>
      </c>
      <c r="C487" s="10">
        <v>0.77430555555555547</v>
      </c>
      <c r="D487" s="23">
        <f t="shared" si="37"/>
        <v>18.583333333333332</v>
      </c>
      <c r="E487" s="112">
        <f t="shared" si="36"/>
        <v>31.14839305337664</v>
      </c>
      <c r="F487" s="16" t="s">
        <v>12</v>
      </c>
      <c r="G487" s="13" t="s">
        <v>5</v>
      </c>
    </row>
    <row r="488" spans="2:7" x14ac:dyDescent="0.25">
      <c r="B488" s="7">
        <v>42828</v>
      </c>
      <c r="C488" s="10">
        <v>0.81041666666666667</v>
      </c>
      <c r="D488" s="23">
        <f t="shared" si="37"/>
        <v>19.45</v>
      </c>
      <c r="E488" s="112">
        <f t="shared" si="36"/>
        <v>41.573366705509798</v>
      </c>
      <c r="F488" s="16" t="s">
        <v>6</v>
      </c>
      <c r="G488" s="13" t="s">
        <v>9</v>
      </c>
    </row>
    <row r="489" spans="2:7" x14ac:dyDescent="0.25">
      <c r="B489" s="7">
        <v>42828</v>
      </c>
      <c r="C489" s="10">
        <v>0.81111111111111101</v>
      </c>
      <c r="D489" s="23">
        <f t="shared" si="37"/>
        <v>19.466666666666665</v>
      </c>
      <c r="E489" s="112">
        <f t="shared" si="36"/>
        <v>41.78856919027303</v>
      </c>
      <c r="F489" s="16" t="s">
        <v>6</v>
      </c>
      <c r="G489" s="13" t="s">
        <v>9</v>
      </c>
    </row>
    <row r="490" spans="2:7" x14ac:dyDescent="0.25">
      <c r="B490" s="7">
        <v>42828</v>
      </c>
      <c r="C490" s="10">
        <v>0.83472222222222225</v>
      </c>
      <c r="D490" s="23">
        <f t="shared" si="37"/>
        <v>20.033333333333335</v>
      </c>
      <c r="E490" s="112">
        <f t="shared" si="36"/>
        <v>49.436009227778939</v>
      </c>
      <c r="F490" s="16" t="s">
        <v>4</v>
      </c>
      <c r="G490" s="13" t="s">
        <v>8</v>
      </c>
    </row>
    <row r="491" spans="2:7" x14ac:dyDescent="0.25">
      <c r="B491" s="7">
        <v>42828</v>
      </c>
      <c r="C491" s="10">
        <v>0.8354166666666667</v>
      </c>
      <c r="D491" s="23">
        <f t="shared" si="37"/>
        <v>20.05</v>
      </c>
      <c r="E491" s="112">
        <f t="shared" si="36"/>
        <v>49.67065615698661</v>
      </c>
      <c r="F491" s="16" t="s">
        <v>6</v>
      </c>
      <c r="G491" s="13" t="s">
        <v>10</v>
      </c>
    </row>
    <row r="492" spans="2:7" x14ac:dyDescent="0.25">
      <c r="B492" s="7">
        <v>42828</v>
      </c>
      <c r="C492" s="10">
        <v>0.87569444444444444</v>
      </c>
      <c r="D492" s="23">
        <f t="shared" si="37"/>
        <v>21.016666666666666</v>
      </c>
      <c r="E492" s="112">
        <f t="shared" si="36"/>
        <v>64.230733606588089</v>
      </c>
      <c r="F492" s="16" t="s">
        <v>4</v>
      </c>
      <c r="G492" s="13" t="s">
        <v>9</v>
      </c>
    </row>
    <row r="493" spans="2:7" x14ac:dyDescent="0.25">
      <c r="B493" s="7">
        <v>42828</v>
      </c>
      <c r="C493" s="10">
        <v>0.87777777777777777</v>
      </c>
      <c r="D493" s="23">
        <f t="shared" si="37"/>
        <v>21.066666666666666</v>
      </c>
      <c r="E493" s="112">
        <f t="shared" si="36"/>
        <v>65.034674394211166</v>
      </c>
      <c r="F493" s="16" t="s">
        <v>6</v>
      </c>
      <c r="G493" s="13" t="s">
        <v>9</v>
      </c>
    </row>
    <row r="494" spans="2:7" x14ac:dyDescent="0.25">
      <c r="B494" s="7">
        <v>42828</v>
      </c>
      <c r="C494" s="10">
        <v>0.87847222222222221</v>
      </c>
      <c r="D494" s="23">
        <f t="shared" si="37"/>
        <v>21.083333333333332</v>
      </c>
      <c r="E494" s="112">
        <f t="shared" si="36"/>
        <v>65.303765767863283</v>
      </c>
      <c r="F494" s="16" t="s">
        <v>6</v>
      </c>
      <c r="G494" s="13" t="s">
        <v>9</v>
      </c>
    </row>
    <row r="495" spans="2:7" x14ac:dyDescent="0.25">
      <c r="B495" s="6">
        <v>42829</v>
      </c>
      <c r="C495" s="9">
        <v>0.18055555555555555</v>
      </c>
      <c r="D495" s="23">
        <f t="shared" si="37"/>
        <v>4.333333333333333</v>
      </c>
      <c r="E495" s="112">
        <f t="shared" si="36"/>
        <v>75.150268580802745</v>
      </c>
      <c r="F495" s="15" t="s">
        <v>4</v>
      </c>
      <c r="G495" s="12" t="s">
        <v>5</v>
      </c>
    </row>
    <row r="496" spans="2:7" x14ac:dyDescent="0.25">
      <c r="B496" s="6">
        <v>42829</v>
      </c>
      <c r="C496" s="9">
        <v>0.18611111111111112</v>
      </c>
      <c r="D496" s="23">
        <f t="shared" si="37"/>
        <v>4.4666666666666668</v>
      </c>
      <c r="E496" s="112">
        <f t="shared" si="36"/>
        <v>72.85633290335312</v>
      </c>
      <c r="F496" s="15" t="s">
        <v>4</v>
      </c>
      <c r="G496" s="12" t="s">
        <v>5</v>
      </c>
    </row>
    <row r="497" spans="2:7" x14ac:dyDescent="0.25">
      <c r="B497" s="6">
        <v>42829</v>
      </c>
      <c r="C497" s="9">
        <v>0.26250000000000001</v>
      </c>
      <c r="D497" s="23">
        <f t="shared" si="37"/>
        <v>6.3000000000000007</v>
      </c>
      <c r="E497" s="112">
        <f t="shared" si="36"/>
        <v>44.920272893976652</v>
      </c>
      <c r="F497" s="15" t="s">
        <v>4</v>
      </c>
      <c r="G497" s="12" t="s">
        <v>5</v>
      </c>
    </row>
    <row r="498" spans="2:7" x14ac:dyDescent="0.25">
      <c r="B498" s="6">
        <v>42829</v>
      </c>
      <c r="C498" s="9">
        <v>0.34930555555555554</v>
      </c>
      <c r="D498" s="23">
        <f t="shared" si="37"/>
        <v>8.3833333333333329</v>
      </c>
      <c r="E498" s="112">
        <f t="shared" si="36"/>
        <v>21.334472378271105</v>
      </c>
      <c r="F498" s="15" t="s">
        <v>6</v>
      </c>
      <c r="G498" s="12" t="s">
        <v>10</v>
      </c>
    </row>
    <row r="499" spans="2:7" x14ac:dyDescent="0.25">
      <c r="B499" s="6">
        <v>42829</v>
      </c>
      <c r="C499" s="9">
        <v>0.35347222222222219</v>
      </c>
      <c r="D499" s="23">
        <f t="shared" si="37"/>
        <v>8.4833333333333325</v>
      </c>
      <c r="E499" s="112">
        <f t="shared" si="36"/>
        <v>20.420687286850573</v>
      </c>
      <c r="F499" s="15" t="s">
        <v>6</v>
      </c>
      <c r="G499" s="12" t="s">
        <v>7</v>
      </c>
    </row>
    <row r="500" spans="2:7" x14ac:dyDescent="0.25">
      <c r="B500" s="6">
        <v>42829</v>
      </c>
      <c r="C500" s="9">
        <v>0.36736111111111108</v>
      </c>
      <c r="D500" s="23">
        <f t="shared" si="37"/>
        <v>8.8166666666666664</v>
      </c>
      <c r="E500" s="112">
        <f t="shared" si="36"/>
        <v>17.5191814265599</v>
      </c>
      <c r="F500" s="15" t="s">
        <v>6</v>
      </c>
      <c r="G500" s="12" t="s">
        <v>7</v>
      </c>
    </row>
    <row r="501" spans="2:7" x14ac:dyDescent="0.25">
      <c r="B501" s="6">
        <v>42829</v>
      </c>
      <c r="C501" s="9">
        <v>0.36736111111111108</v>
      </c>
      <c r="D501" s="23">
        <f t="shared" si="37"/>
        <v>8.8166666666666664</v>
      </c>
      <c r="E501" s="112">
        <f t="shared" si="36"/>
        <v>17.5191814265599</v>
      </c>
      <c r="F501" s="15" t="s">
        <v>6</v>
      </c>
      <c r="G501" s="12" t="s">
        <v>9</v>
      </c>
    </row>
    <row r="502" spans="2:7" x14ac:dyDescent="0.25">
      <c r="B502" s="6">
        <v>42829</v>
      </c>
      <c r="C502" s="9">
        <v>0.37291666666666662</v>
      </c>
      <c r="D502" s="23">
        <f t="shared" si="37"/>
        <v>8.9499999999999993</v>
      </c>
      <c r="E502" s="112">
        <f t="shared" si="36"/>
        <v>16.420801304665858</v>
      </c>
      <c r="F502" s="15" t="s">
        <v>6</v>
      </c>
      <c r="G502" s="12" t="s">
        <v>10</v>
      </c>
    </row>
    <row r="503" spans="2:7" x14ac:dyDescent="0.25">
      <c r="B503" s="6">
        <v>42829</v>
      </c>
      <c r="C503" s="9">
        <v>0.38263888888888892</v>
      </c>
      <c r="D503" s="23">
        <f t="shared" si="37"/>
        <v>9.1833333333333336</v>
      </c>
      <c r="E503" s="112">
        <f t="shared" si="36"/>
        <v>14.584191646906827</v>
      </c>
      <c r="F503" s="15" t="s">
        <v>4</v>
      </c>
      <c r="G503" s="12" t="s">
        <v>9</v>
      </c>
    </row>
    <row r="504" spans="2:7" x14ac:dyDescent="0.25">
      <c r="B504" s="6">
        <v>42829</v>
      </c>
      <c r="C504" s="9">
        <v>0.38750000000000001</v>
      </c>
      <c r="D504" s="23">
        <f t="shared" si="37"/>
        <v>9.3000000000000007</v>
      </c>
      <c r="E504" s="112">
        <f t="shared" si="36"/>
        <v>13.706720151360646</v>
      </c>
      <c r="F504" s="15" t="s">
        <v>6</v>
      </c>
      <c r="G504" s="12" t="s">
        <v>10</v>
      </c>
    </row>
    <row r="505" spans="2:7" x14ac:dyDescent="0.25">
      <c r="B505" s="6">
        <v>42829</v>
      </c>
      <c r="C505" s="9">
        <v>0.39166666666666666</v>
      </c>
      <c r="D505" s="23">
        <f t="shared" si="37"/>
        <v>9.4</v>
      </c>
      <c r="E505" s="112">
        <f t="shared" si="36"/>
        <v>12.976268393273449</v>
      </c>
      <c r="F505" s="15" t="s">
        <v>6</v>
      </c>
      <c r="G505" s="12" t="s">
        <v>10</v>
      </c>
    </row>
    <row r="506" spans="2:7" x14ac:dyDescent="0.25">
      <c r="B506" s="6">
        <v>42829</v>
      </c>
      <c r="C506" s="9">
        <v>0.39305555555555555</v>
      </c>
      <c r="D506" s="23">
        <f t="shared" si="37"/>
        <v>9.4333333333333336</v>
      </c>
      <c r="E506" s="112">
        <f t="shared" si="36"/>
        <v>12.737228918355493</v>
      </c>
      <c r="F506" s="15" t="s">
        <v>6</v>
      </c>
      <c r="G506" s="12" t="s">
        <v>8</v>
      </c>
    </row>
    <row r="507" spans="2:7" x14ac:dyDescent="0.25">
      <c r="B507" s="6">
        <v>42829</v>
      </c>
      <c r="C507" s="9">
        <v>0.39583333333333331</v>
      </c>
      <c r="D507" s="23">
        <f t="shared" si="37"/>
        <v>9.5</v>
      </c>
      <c r="E507" s="112">
        <f t="shared" si="36"/>
        <v>12.265816635186249</v>
      </c>
      <c r="F507" s="15" t="s">
        <v>6</v>
      </c>
      <c r="G507" s="12" t="s">
        <v>9</v>
      </c>
    </row>
    <row r="508" spans="2:7" x14ac:dyDescent="0.25">
      <c r="B508" s="6">
        <v>42829</v>
      </c>
      <c r="C508" s="9">
        <v>0.40347222222222223</v>
      </c>
      <c r="D508" s="23">
        <f t="shared" si="37"/>
        <v>9.6833333333333336</v>
      </c>
      <c r="E508" s="112">
        <f t="shared" si="36"/>
        <v>11.015266189804159</v>
      </c>
      <c r="F508" s="15" t="s">
        <v>6</v>
      </c>
      <c r="G508" s="12" t="s">
        <v>10</v>
      </c>
    </row>
    <row r="509" spans="2:7" x14ac:dyDescent="0.25">
      <c r="B509" s="6">
        <v>42829</v>
      </c>
      <c r="C509" s="9">
        <v>0.40833333333333338</v>
      </c>
      <c r="D509" s="23">
        <f t="shared" si="37"/>
        <v>9.8000000000000007</v>
      </c>
      <c r="E509" s="112">
        <f t="shared" si="36"/>
        <v>10.254461360924644</v>
      </c>
      <c r="F509" s="15" t="s">
        <v>6</v>
      </c>
      <c r="G509" s="12" t="s">
        <v>9</v>
      </c>
    </row>
    <row r="510" spans="2:7" x14ac:dyDescent="0.25">
      <c r="B510" s="6">
        <v>42829</v>
      </c>
      <c r="C510" s="9">
        <v>0.40833333333333338</v>
      </c>
      <c r="D510" s="23">
        <f t="shared" si="37"/>
        <v>9.8000000000000007</v>
      </c>
      <c r="E510" s="112">
        <f t="shared" si="36"/>
        <v>10.254461360924644</v>
      </c>
      <c r="F510" s="15" t="s">
        <v>6</v>
      </c>
      <c r="G510" s="12" t="s">
        <v>7</v>
      </c>
    </row>
    <row r="511" spans="2:7" x14ac:dyDescent="0.25">
      <c r="B511" s="6">
        <v>42829</v>
      </c>
      <c r="C511" s="9">
        <v>0.41388888888888892</v>
      </c>
      <c r="D511" s="23">
        <f t="shared" si="37"/>
        <v>9.9333333333333336</v>
      </c>
      <c r="E511" s="112">
        <f t="shared" si="36"/>
        <v>9.4183034612528242</v>
      </c>
      <c r="F511" s="15" t="s">
        <v>6</v>
      </c>
      <c r="G511" s="12" t="s">
        <v>7</v>
      </c>
    </row>
    <row r="512" spans="2:7" x14ac:dyDescent="0.25">
      <c r="B512" s="6">
        <v>42829</v>
      </c>
      <c r="C512" s="9">
        <v>0.4145833333333333</v>
      </c>
      <c r="D512" s="23">
        <f t="shared" si="37"/>
        <v>9.9499999999999993</v>
      </c>
      <c r="E512" s="112">
        <f t="shared" si="36"/>
        <v>9.3162837237938518</v>
      </c>
      <c r="F512" s="15" t="s">
        <v>6</v>
      </c>
      <c r="G512" s="12" t="s">
        <v>10</v>
      </c>
    </row>
    <row r="513" spans="2:7" x14ac:dyDescent="0.25">
      <c r="B513" s="6">
        <v>42829</v>
      </c>
      <c r="C513" s="9">
        <v>0.41875000000000001</v>
      </c>
      <c r="D513" s="23">
        <f t="shared" si="37"/>
        <v>10.050000000000001</v>
      </c>
      <c r="E513" s="112">
        <f t="shared" si="36"/>
        <v>8.7158319657066432</v>
      </c>
      <c r="F513" s="15" t="s">
        <v>6</v>
      </c>
      <c r="G513" s="12" t="s">
        <v>8</v>
      </c>
    </row>
    <row r="514" spans="2:7" x14ac:dyDescent="0.25">
      <c r="B514" s="6">
        <v>42829</v>
      </c>
      <c r="C514" s="9">
        <v>0.42083333333333334</v>
      </c>
      <c r="D514" s="23">
        <f t="shared" si="37"/>
        <v>10.1</v>
      </c>
      <c r="E514" s="112">
        <f t="shared" si="36"/>
        <v>8.4231060866630489</v>
      </c>
      <c r="F514" s="15" t="s">
        <v>6</v>
      </c>
      <c r="G514" s="12" t="s">
        <v>9</v>
      </c>
    </row>
    <row r="515" spans="2:7" x14ac:dyDescent="0.25">
      <c r="B515" s="6">
        <v>42829</v>
      </c>
      <c r="C515" s="9">
        <v>0.42291666666666666</v>
      </c>
      <c r="D515" s="23">
        <f t="shared" si="37"/>
        <v>10.15</v>
      </c>
      <c r="E515" s="112">
        <f t="shared" ref="E515:E578" si="38">(D515-medianum)^2</f>
        <v>8.1353802076194448</v>
      </c>
      <c r="F515" s="15" t="s">
        <v>6</v>
      </c>
      <c r="G515" s="12" t="s">
        <v>8</v>
      </c>
    </row>
    <row r="516" spans="2:7" x14ac:dyDescent="0.25">
      <c r="B516" s="6">
        <v>42829</v>
      </c>
      <c r="C516" s="9">
        <v>0.42499999999999999</v>
      </c>
      <c r="D516" s="23">
        <f t="shared" ref="D516:D579" si="39">C516*24</f>
        <v>10.199999999999999</v>
      </c>
      <c r="E516" s="112">
        <f t="shared" si="38"/>
        <v>7.8526543285758503</v>
      </c>
      <c r="F516" s="15" t="s">
        <v>6</v>
      </c>
      <c r="G516" s="12" t="s">
        <v>9</v>
      </c>
    </row>
    <row r="517" spans="2:7" x14ac:dyDescent="0.25">
      <c r="B517" s="6">
        <v>42829</v>
      </c>
      <c r="C517" s="9">
        <v>0.43333333333333335</v>
      </c>
      <c r="D517" s="23">
        <f t="shared" si="39"/>
        <v>10.4</v>
      </c>
      <c r="E517" s="112">
        <f t="shared" si="38"/>
        <v>6.7717508124014438</v>
      </c>
      <c r="F517" s="15" t="s">
        <v>4</v>
      </c>
      <c r="G517" s="12" t="s">
        <v>5</v>
      </c>
    </row>
    <row r="518" spans="2:7" x14ac:dyDescent="0.25">
      <c r="B518" s="6">
        <v>42829</v>
      </c>
      <c r="C518" s="9">
        <v>0.43611111111111112</v>
      </c>
      <c r="D518" s="23">
        <f t="shared" si="39"/>
        <v>10.466666666666667</v>
      </c>
      <c r="E518" s="112">
        <f t="shared" si="38"/>
        <v>6.4292274181210889</v>
      </c>
      <c r="F518" s="15" t="s">
        <v>4</v>
      </c>
      <c r="G518" s="12" t="s">
        <v>5</v>
      </c>
    </row>
    <row r="519" spans="2:7" x14ac:dyDescent="0.25">
      <c r="B519" s="6">
        <v>42829</v>
      </c>
      <c r="C519" s="9">
        <v>0.4375</v>
      </c>
      <c r="D519" s="23">
        <f t="shared" si="39"/>
        <v>10.5</v>
      </c>
      <c r="E519" s="112">
        <f t="shared" si="38"/>
        <v>6.2612990543142457</v>
      </c>
      <c r="F519" s="15" t="s">
        <v>6</v>
      </c>
      <c r="G519" s="12" t="s">
        <v>8</v>
      </c>
    </row>
    <row r="520" spans="2:7" x14ac:dyDescent="0.25">
      <c r="B520" s="6">
        <v>42829</v>
      </c>
      <c r="C520" s="9">
        <v>0.44166666666666665</v>
      </c>
      <c r="D520" s="23">
        <f t="shared" si="39"/>
        <v>10.6</v>
      </c>
      <c r="E520" s="112">
        <f t="shared" si="38"/>
        <v>5.7708472962270463</v>
      </c>
      <c r="F520" s="15" t="s">
        <v>6</v>
      </c>
      <c r="G520" s="12" t="s">
        <v>9</v>
      </c>
    </row>
    <row r="521" spans="2:7" x14ac:dyDescent="0.25">
      <c r="B521" s="6">
        <v>42829</v>
      </c>
      <c r="C521" s="9">
        <v>0.44236111111111115</v>
      </c>
      <c r="D521" s="23">
        <f t="shared" si="39"/>
        <v>10.616666666666667</v>
      </c>
      <c r="E521" s="112">
        <f t="shared" si="38"/>
        <v>5.6910497809902871</v>
      </c>
      <c r="F521" s="15" t="s">
        <v>6</v>
      </c>
      <c r="G521" s="12" t="s">
        <v>9</v>
      </c>
    </row>
    <row r="522" spans="2:7" x14ac:dyDescent="0.25">
      <c r="B522" s="6">
        <v>42829</v>
      </c>
      <c r="C522" s="9">
        <v>0.44305555555555554</v>
      </c>
      <c r="D522" s="23">
        <f t="shared" si="39"/>
        <v>10.633333333333333</v>
      </c>
      <c r="E522" s="112">
        <f t="shared" si="38"/>
        <v>5.6118078213090916</v>
      </c>
      <c r="F522" s="15" t="s">
        <v>6</v>
      </c>
      <c r="G522" s="12" t="s">
        <v>9</v>
      </c>
    </row>
    <row r="523" spans="2:7" x14ac:dyDescent="0.25">
      <c r="B523" s="6">
        <v>42829</v>
      </c>
      <c r="C523" s="9">
        <v>0.44513888888888892</v>
      </c>
      <c r="D523" s="23">
        <f t="shared" si="39"/>
        <v>10.683333333333334</v>
      </c>
      <c r="E523" s="112">
        <f t="shared" si="38"/>
        <v>5.3774152755988212</v>
      </c>
      <c r="F523" s="15" t="s">
        <v>12</v>
      </c>
      <c r="G523" s="12" t="s">
        <v>10</v>
      </c>
    </row>
    <row r="524" spans="2:7" x14ac:dyDescent="0.25">
      <c r="B524" s="6">
        <v>42829</v>
      </c>
      <c r="C524" s="9">
        <v>0.4465277777777778</v>
      </c>
      <c r="D524" s="23">
        <f t="shared" si="39"/>
        <v>10.716666666666667</v>
      </c>
      <c r="E524" s="112">
        <f t="shared" si="38"/>
        <v>5.2239313562364211</v>
      </c>
      <c r="F524" s="15" t="s">
        <v>6</v>
      </c>
      <c r="G524" s="12" t="s">
        <v>9</v>
      </c>
    </row>
    <row r="525" spans="2:7" x14ac:dyDescent="0.25">
      <c r="B525" s="6">
        <v>42829</v>
      </c>
      <c r="C525" s="9">
        <v>0.45069444444444445</v>
      </c>
      <c r="D525" s="23">
        <f t="shared" si="39"/>
        <v>10.816666666666666</v>
      </c>
      <c r="E525" s="112">
        <f t="shared" si="38"/>
        <v>4.7768129314825556</v>
      </c>
      <c r="F525" s="15" t="s">
        <v>6</v>
      </c>
      <c r="G525" s="12" t="s">
        <v>7</v>
      </c>
    </row>
    <row r="526" spans="2:7" x14ac:dyDescent="0.25">
      <c r="B526" s="6">
        <v>42829</v>
      </c>
      <c r="C526" s="9">
        <v>0.45277777777777778</v>
      </c>
      <c r="D526" s="23">
        <f t="shared" si="39"/>
        <v>10.866666666666667</v>
      </c>
      <c r="E526" s="112">
        <f t="shared" si="38"/>
        <v>4.5607537191056196</v>
      </c>
      <c r="F526" s="15" t="s">
        <v>6</v>
      </c>
      <c r="G526" s="12" t="s">
        <v>9</v>
      </c>
    </row>
    <row r="527" spans="2:7" x14ac:dyDescent="0.25">
      <c r="B527" s="6">
        <v>42829</v>
      </c>
      <c r="C527" s="9">
        <v>0.45416666666666666</v>
      </c>
      <c r="D527" s="23">
        <f t="shared" si="39"/>
        <v>10.9</v>
      </c>
      <c r="E527" s="112">
        <f t="shared" si="38"/>
        <v>4.4194920219654419</v>
      </c>
      <c r="F527" s="15" t="s">
        <v>6</v>
      </c>
      <c r="G527" s="12" t="s">
        <v>9</v>
      </c>
    </row>
    <row r="528" spans="2:7" x14ac:dyDescent="0.25">
      <c r="B528" s="6">
        <v>42829</v>
      </c>
      <c r="C528" s="9">
        <v>0.4597222222222222</v>
      </c>
      <c r="D528" s="23">
        <f t="shared" si="39"/>
        <v>11.033333333333333</v>
      </c>
      <c r="E528" s="112">
        <f t="shared" si="38"/>
        <v>3.8766674556269543</v>
      </c>
      <c r="F528" s="15" t="s">
        <v>6</v>
      </c>
      <c r="G528" s="12" t="s">
        <v>9</v>
      </c>
    </row>
    <row r="529" spans="2:7" x14ac:dyDescent="0.25">
      <c r="B529" s="6">
        <v>42829</v>
      </c>
      <c r="C529" s="9">
        <v>0.4597222222222222</v>
      </c>
      <c r="D529" s="23">
        <f t="shared" si="39"/>
        <v>11.033333333333333</v>
      </c>
      <c r="E529" s="112">
        <f t="shared" si="38"/>
        <v>3.8766674556269543</v>
      </c>
      <c r="F529" s="15" t="s">
        <v>6</v>
      </c>
      <c r="G529" s="12" t="s">
        <v>9</v>
      </c>
    </row>
    <row r="530" spans="2:7" x14ac:dyDescent="0.25">
      <c r="B530" s="6">
        <v>42829</v>
      </c>
      <c r="C530" s="9">
        <v>0.46249999999999997</v>
      </c>
      <c r="D530" s="23">
        <f t="shared" si="39"/>
        <v>11.1</v>
      </c>
      <c r="E530" s="112">
        <f t="shared" si="38"/>
        <v>3.6185885057910441</v>
      </c>
      <c r="F530" s="15" t="s">
        <v>6</v>
      </c>
      <c r="G530" s="12" t="s">
        <v>9</v>
      </c>
    </row>
    <row r="531" spans="2:7" x14ac:dyDescent="0.25">
      <c r="B531" s="6">
        <v>42829</v>
      </c>
      <c r="C531" s="9">
        <v>0.4680555555555555</v>
      </c>
      <c r="D531" s="23">
        <f t="shared" si="39"/>
        <v>11.233333333333333</v>
      </c>
      <c r="E531" s="112">
        <f t="shared" si="38"/>
        <v>3.1290972727858892</v>
      </c>
      <c r="F531" s="15" t="s">
        <v>4</v>
      </c>
      <c r="G531" s="12" t="s">
        <v>7</v>
      </c>
    </row>
    <row r="532" spans="2:7" x14ac:dyDescent="0.25">
      <c r="B532" s="6">
        <v>42829</v>
      </c>
      <c r="C532" s="9">
        <v>0.4680555555555555</v>
      </c>
      <c r="D532" s="23">
        <f t="shared" si="39"/>
        <v>11.233333333333333</v>
      </c>
      <c r="E532" s="112">
        <f t="shared" si="38"/>
        <v>3.1290972727858892</v>
      </c>
      <c r="F532" s="15" t="s">
        <v>6</v>
      </c>
      <c r="G532" s="12" t="s">
        <v>9</v>
      </c>
    </row>
    <row r="533" spans="2:7" x14ac:dyDescent="0.25">
      <c r="B533" s="6">
        <v>42829</v>
      </c>
      <c r="C533" s="9">
        <v>0.47361111111111115</v>
      </c>
      <c r="D533" s="23">
        <f t="shared" si="39"/>
        <v>11.366666666666667</v>
      </c>
      <c r="E533" s="112">
        <f t="shared" si="38"/>
        <v>2.6751615953362844</v>
      </c>
      <c r="F533" s="15" t="s">
        <v>6</v>
      </c>
      <c r="G533" s="12" t="s">
        <v>10</v>
      </c>
    </row>
    <row r="534" spans="2:7" x14ac:dyDescent="0.25">
      <c r="B534" s="6">
        <v>42829</v>
      </c>
      <c r="C534" s="9">
        <v>0.47986111111111113</v>
      </c>
      <c r="D534" s="23">
        <f t="shared" si="39"/>
        <v>11.516666666666667</v>
      </c>
      <c r="E534" s="112">
        <f t="shared" si="38"/>
        <v>2.2069839582054827</v>
      </c>
      <c r="F534" s="15" t="s">
        <v>6</v>
      </c>
      <c r="G534" s="12" t="s">
        <v>8</v>
      </c>
    </row>
    <row r="535" spans="2:7" x14ac:dyDescent="0.25">
      <c r="B535" s="6">
        <v>42829</v>
      </c>
      <c r="C535" s="9">
        <v>0.47986111111111113</v>
      </c>
      <c r="D535" s="23">
        <f t="shared" si="39"/>
        <v>11.516666666666667</v>
      </c>
      <c r="E535" s="112">
        <f t="shared" si="38"/>
        <v>2.2069839582054827</v>
      </c>
      <c r="F535" s="15" t="s">
        <v>6</v>
      </c>
      <c r="G535" s="12" t="s">
        <v>7</v>
      </c>
    </row>
    <row r="536" spans="2:7" x14ac:dyDescent="0.25">
      <c r="B536" s="6">
        <v>42829</v>
      </c>
      <c r="C536" s="9">
        <v>0.48749999999999999</v>
      </c>
      <c r="D536" s="23">
        <f t="shared" si="39"/>
        <v>11.7</v>
      </c>
      <c r="E536" s="112">
        <f t="shared" si="38"/>
        <v>1.6958779572678415</v>
      </c>
      <c r="F536" s="15" t="s">
        <v>6</v>
      </c>
      <c r="G536" s="12" t="s">
        <v>7</v>
      </c>
    </row>
    <row r="537" spans="2:7" x14ac:dyDescent="0.25">
      <c r="B537" s="6">
        <v>42829</v>
      </c>
      <c r="C537" s="9">
        <v>0.48888888888888887</v>
      </c>
      <c r="D537" s="23">
        <f t="shared" si="39"/>
        <v>11.733333333333333</v>
      </c>
      <c r="E537" s="112">
        <f t="shared" si="38"/>
        <v>1.6101718156832194</v>
      </c>
      <c r="F537" s="15" t="s">
        <v>6</v>
      </c>
      <c r="G537" s="12" t="s">
        <v>10</v>
      </c>
    </row>
    <row r="538" spans="2:7" x14ac:dyDescent="0.25">
      <c r="B538" s="6">
        <v>42829</v>
      </c>
      <c r="C538" s="9">
        <v>0.49027777777777781</v>
      </c>
      <c r="D538" s="23">
        <f t="shared" si="39"/>
        <v>11.766666666666667</v>
      </c>
      <c r="E538" s="112">
        <f t="shared" si="38"/>
        <v>1.5266878963208153</v>
      </c>
      <c r="F538" s="15" t="s">
        <v>6</v>
      </c>
      <c r="G538" s="12" t="s">
        <v>10</v>
      </c>
    </row>
    <row r="539" spans="2:7" x14ac:dyDescent="0.25">
      <c r="B539" s="6">
        <v>42829</v>
      </c>
      <c r="C539" s="9">
        <v>0.49305555555555558</v>
      </c>
      <c r="D539" s="23">
        <f t="shared" si="39"/>
        <v>11.833333333333334</v>
      </c>
      <c r="E539" s="112">
        <f t="shared" si="38"/>
        <v>1.3663867242626822</v>
      </c>
      <c r="F539" s="15" t="s">
        <v>6</v>
      </c>
      <c r="G539" s="12" t="s">
        <v>9</v>
      </c>
    </row>
    <row r="540" spans="2:7" x14ac:dyDescent="0.25">
      <c r="B540" s="6">
        <v>42829</v>
      </c>
      <c r="C540" s="9">
        <v>0.49374999999999997</v>
      </c>
      <c r="D540" s="23">
        <f t="shared" si="39"/>
        <v>11.85</v>
      </c>
      <c r="E540" s="112">
        <f t="shared" si="38"/>
        <v>1.3277003201370399</v>
      </c>
      <c r="F540" s="15" t="s">
        <v>6</v>
      </c>
      <c r="G540" s="12" t="s">
        <v>10</v>
      </c>
    </row>
    <row r="541" spans="2:7" x14ac:dyDescent="0.25">
      <c r="B541" s="6">
        <v>42829</v>
      </c>
      <c r="C541" s="9">
        <v>0.49583333333333335</v>
      </c>
      <c r="D541" s="23">
        <f t="shared" si="39"/>
        <v>11.9</v>
      </c>
      <c r="E541" s="112">
        <f t="shared" si="38"/>
        <v>1.214974441093438</v>
      </c>
      <c r="F541" s="15" t="s">
        <v>12</v>
      </c>
      <c r="G541" s="12" t="s">
        <v>8</v>
      </c>
    </row>
    <row r="542" spans="2:7" x14ac:dyDescent="0.25">
      <c r="B542" s="6">
        <v>42829</v>
      </c>
      <c r="C542" s="9">
        <v>0.49583333333333335</v>
      </c>
      <c r="D542" s="23">
        <f t="shared" si="39"/>
        <v>11.9</v>
      </c>
      <c r="E542" s="112">
        <f t="shared" si="38"/>
        <v>1.214974441093438</v>
      </c>
      <c r="F542" s="15" t="s">
        <v>4</v>
      </c>
      <c r="G542" s="12" t="s">
        <v>7</v>
      </c>
    </row>
    <row r="543" spans="2:7" x14ac:dyDescent="0.25">
      <c r="B543" s="6">
        <v>42829</v>
      </c>
      <c r="C543" s="9">
        <v>0.49583333333333335</v>
      </c>
      <c r="D543" s="23">
        <f t="shared" si="39"/>
        <v>11.9</v>
      </c>
      <c r="E543" s="112">
        <f t="shared" si="38"/>
        <v>1.214974441093438</v>
      </c>
      <c r="F543" s="15" t="s">
        <v>6</v>
      </c>
      <c r="G543" s="12" t="s">
        <v>9</v>
      </c>
    </row>
    <row r="544" spans="2:7" x14ac:dyDescent="0.25">
      <c r="B544" s="6">
        <v>42829</v>
      </c>
      <c r="C544" s="9">
        <v>0.49791666666666662</v>
      </c>
      <c r="D544" s="23">
        <f t="shared" si="39"/>
        <v>11.95</v>
      </c>
      <c r="E544" s="112">
        <f t="shared" si="38"/>
        <v>1.10724856204984</v>
      </c>
      <c r="F544" s="15" t="s">
        <v>4</v>
      </c>
      <c r="G544" s="12" t="s">
        <v>7</v>
      </c>
    </row>
    <row r="545" spans="2:7" x14ac:dyDescent="0.25">
      <c r="B545" s="6">
        <v>42829</v>
      </c>
      <c r="C545" s="9">
        <v>0.4993055555555555</v>
      </c>
      <c r="D545" s="23">
        <f t="shared" si="39"/>
        <v>11.983333333333333</v>
      </c>
      <c r="E545" s="112">
        <f t="shared" si="38"/>
        <v>1.0382090871318845</v>
      </c>
      <c r="F545" s="15" t="s">
        <v>6</v>
      </c>
      <c r="G545" s="12" t="s">
        <v>7</v>
      </c>
    </row>
    <row r="546" spans="2:7" x14ac:dyDescent="0.25">
      <c r="B546" s="6">
        <v>42829</v>
      </c>
      <c r="C546" s="9">
        <v>0.50347222222222221</v>
      </c>
      <c r="D546" s="23">
        <f t="shared" si="39"/>
        <v>12.083333333333332</v>
      </c>
      <c r="E546" s="112">
        <f t="shared" si="38"/>
        <v>0.84442399571135129</v>
      </c>
      <c r="F546" s="15" t="s">
        <v>4</v>
      </c>
      <c r="G546" s="12" t="s">
        <v>7</v>
      </c>
    </row>
    <row r="547" spans="2:7" x14ac:dyDescent="0.25">
      <c r="B547" s="6">
        <v>42829</v>
      </c>
      <c r="C547" s="9">
        <v>0.50763888888888886</v>
      </c>
      <c r="D547" s="23">
        <f t="shared" si="39"/>
        <v>12.183333333333334</v>
      </c>
      <c r="E547" s="112">
        <f t="shared" si="38"/>
        <v>0.67063890429081496</v>
      </c>
      <c r="F547" s="15" t="s">
        <v>6</v>
      </c>
      <c r="G547" s="12" t="s">
        <v>10</v>
      </c>
    </row>
    <row r="548" spans="2:7" x14ac:dyDescent="0.25">
      <c r="B548" s="6">
        <v>42829</v>
      </c>
      <c r="C548" s="9">
        <v>0.51250000000000007</v>
      </c>
      <c r="D548" s="23">
        <f t="shared" si="39"/>
        <v>12.3</v>
      </c>
      <c r="E548" s="112">
        <f t="shared" si="38"/>
        <v>0.49316740874463599</v>
      </c>
      <c r="F548" s="15" t="s">
        <v>6</v>
      </c>
      <c r="G548" s="12" t="s">
        <v>9</v>
      </c>
    </row>
    <row r="549" spans="2:7" x14ac:dyDescent="0.25">
      <c r="B549" s="6">
        <v>42829</v>
      </c>
      <c r="C549" s="9">
        <v>0.51527777777777783</v>
      </c>
      <c r="D549" s="23">
        <f t="shared" si="39"/>
        <v>12.366666666666667</v>
      </c>
      <c r="E549" s="112">
        <f t="shared" si="38"/>
        <v>0.40397734779761385</v>
      </c>
      <c r="F549" s="15" t="s">
        <v>6</v>
      </c>
      <c r="G549" s="12" t="s">
        <v>8</v>
      </c>
    </row>
    <row r="550" spans="2:7" x14ac:dyDescent="0.25">
      <c r="B550" s="6">
        <v>42829</v>
      </c>
      <c r="C550" s="9">
        <v>0.5229166666666667</v>
      </c>
      <c r="D550" s="23">
        <f t="shared" si="39"/>
        <v>12.55</v>
      </c>
      <c r="E550" s="112">
        <f t="shared" si="38"/>
        <v>0.2045380135266352</v>
      </c>
      <c r="F550" s="15" t="s">
        <v>6</v>
      </c>
      <c r="G550" s="12" t="s">
        <v>7</v>
      </c>
    </row>
    <row r="551" spans="2:7" x14ac:dyDescent="0.25">
      <c r="B551" s="6">
        <v>42829</v>
      </c>
      <c r="C551" s="9">
        <v>0.52916666666666667</v>
      </c>
      <c r="D551" s="23">
        <f t="shared" si="39"/>
        <v>12.7</v>
      </c>
      <c r="E551" s="112">
        <f t="shared" si="38"/>
        <v>9.136037639583558E-2</v>
      </c>
      <c r="F551" s="15" t="s">
        <v>6</v>
      </c>
      <c r="G551" s="12" t="s">
        <v>8</v>
      </c>
    </row>
    <row r="552" spans="2:7" x14ac:dyDescent="0.25">
      <c r="B552" s="6">
        <v>42829</v>
      </c>
      <c r="C552" s="9">
        <v>0.53263888888888888</v>
      </c>
      <c r="D552" s="23">
        <f t="shared" si="39"/>
        <v>12.783333333333333</v>
      </c>
      <c r="E552" s="112">
        <f t="shared" si="38"/>
        <v>4.7928355767612604E-2</v>
      </c>
      <c r="F552" s="15" t="s">
        <v>6</v>
      </c>
      <c r="G552" s="12" t="s">
        <v>9</v>
      </c>
    </row>
    <row r="553" spans="2:7" x14ac:dyDescent="0.25">
      <c r="B553" s="6">
        <v>42829</v>
      </c>
      <c r="C553" s="9">
        <v>0.55763888888888891</v>
      </c>
      <c r="D553" s="23">
        <f t="shared" si="39"/>
        <v>13.383333333333333</v>
      </c>
      <c r="E553" s="112">
        <f t="shared" si="38"/>
        <v>0.14521780724440944</v>
      </c>
      <c r="F553" s="15" t="s">
        <v>6</v>
      </c>
      <c r="G553" s="12" t="s">
        <v>10</v>
      </c>
    </row>
    <row r="554" spans="2:7" x14ac:dyDescent="0.25">
      <c r="B554" s="6">
        <v>42829</v>
      </c>
      <c r="C554" s="9">
        <v>0.56041666666666667</v>
      </c>
      <c r="D554" s="23">
        <f t="shared" si="39"/>
        <v>13.45</v>
      </c>
      <c r="E554" s="112">
        <f t="shared" si="38"/>
        <v>0.20047219074183106</v>
      </c>
      <c r="F554" s="15" t="s">
        <v>12</v>
      </c>
      <c r="G554" s="12" t="s">
        <v>7</v>
      </c>
    </row>
    <row r="555" spans="2:7" x14ac:dyDescent="0.25">
      <c r="B555" s="6">
        <v>42829</v>
      </c>
      <c r="C555" s="9">
        <v>0.56180555555555556</v>
      </c>
      <c r="D555" s="23">
        <f t="shared" si="39"/>
        <v>13.483333333333334</v>
      </c>
      <c r="E555" s="112">
        <f t="shared" si="38"/>
        <v>0.23143271582387689</v>
      </c>
      <c r="F555" s="15" t="s">
        <v>6</v>
      </c>
      <c r="G555" s="12" t="s">
        <v>7</v>
      </c>
    </row>
    <row r="556" spans="2:7" x14ac:dyDescent="0.25">
      <c r="B556" s="6">
        <v>42829</v>
      </c>
      <c r="C556" s="9">
        <v>0.58334490740740741</v>
      </c>
      <c r="D556" s="23">
        <f t="shared" si="39"/>
        <v>14.000277777777779</v>
      </c>
      <c r="E556" s="112">
        <f t="shared" si="38"/>
        <v>0.99604189909470486</v>
      </c>
      <c r="F556" s="15" t="s">
        <v>4</v>
      </c>
      <c r="G556" s="12" t="s">
        <v>5</v>
      </c>
    </row>
    <row r="557" spans="2:7" x14ac:dyDescent="0.25">
      <c r="B557" s="6">
        <v>42829</v>
      </c>
      <c r="C557" s="9">
        <v>0.5854166666666667</v>
      </c>
      <c r="D557" s="23">
        <f t="shared" si="39"/>
        <v>14.05</v>
      </c>
      <c r="E557" s="112">
        <f t="shared" si="38"/>
        <v>1.0977616422186305</v>
      </c>
      <c r="F557" s="15" t="s">
        <v>12</v>
      </c>
      <c r="G557" s="12" t="s">
        <v>7</v>
      </c>
    </row>
    <row r="558" spans="2:7" x14ac:dyDescent="0.25">
      <c r="B558" s="6">
        <v>42829</v>
      </c>
      <c r="C558" s="9">
        <v>0.6069444444444444</v>
      </c>
      <c r="D558" s="23">
        <f t="shared" si="39"/>
        <v>14.566666666666666</v>
      </c>
      <c r="E558" s="112">
        <f t="shared" si="38"/>
        <v>2.447372003212537</v>
      </c>
      <c r="F558" s="15" t="s">
        <v>6</v>
      </c>
      <c r="G558" s="12" t="s">
        <v>9</v>
      </c>
    </row>
    <row r="559" spans="2:7" x14ac:dyDescent="0.25">
      <c r="B559" s="6">
        <v>42829</v>
      </c>
      <c r="C559" s="9">
        <v>0.61944444444444446</v>
      </c>
      <c r="D559" s="23">
        <f t="shared" si="39"/>
        <v>14.866666666666667</v>
      </c>
      <c r="E559" s="112">
        <f t="shared" si="38"/>
        <v>3.4760167289509383</v>
      </c>
      <c r="F559" s="15" t="s">
        <v>6</v>
      </c>
      <c r="G559" s="12" t="s">
        <v>9</v>
      </c>
    </row>
    <row r="560" spans="2:7" x14ac:dyDescent="0.25">
      <c r="B560" s="6">
        <v>42829</v>
      </c>
      <c r="C560" s="9">
        <v>0.62361111111111112</v>
      </c>
      <c r="D560" s="23">
        <f t="shared" si="39"/>
        <v>14.966666666666667</v>
      </c>
      <c r="E560" s="112">
        <f t="shared" si="38"/>
        <v>3.8588983041970697</v>
      </c>
      <c r="F560" s="15" t="s">
        <v>6</v>
      </c>
      <c r="G560" s="12" t="s">
        <v>9</v>
      </c>
    </row>
    <row r="561" spans="2:7" x14ac:dyDescent="0.25">
      <c r="B561" s="6">
        <v>42829</v>
      </c>
      <c r="C561" s="9">
        <v>0.62361111111111112</v>
      </c>
      <c r="D561" s="23">
        <f t="shared" si="39"/>
        <v>14.966666666666667</v>
      </c>
      <c r="E561" s="112">
        <f t="shared" si="38"/>
        <v>3.8588983041970697</v>
      </c>
      <c r="F561" s="15" t="s">
        <v>6</v>
      </c>
      <c r="G561" s="12" t="s">
        <v>9</v>
      </c>
    </row>
    <row r="562" spans="2:7" x14ac:dyDescent="0.25">
      <c r="B562" s="6">
        <v>42829</v>
      </c>
      <c r="C562" s="9">
        <v>0.64166666666666672</v>
      </c>
      <c r="D562" s="23">
        <f t="shared" si="39"/>
        <v>15.400000000000002</v>
      </c>
      <c r="E562" s="112">
        <f t="shared" si="38"/>
        <v>5.7491629080414333</v>
      </c>
      <c r="F562" s="15" t="s">
        <v>6</v>
      </c>
      <c r="G562" s="12" t="s">
        <v>8</v>
      </c>
    </row>
    <row r="563" spans="2:7" x14ac:dyDescent="0.25">
      <c r="B563" s="6">
        <v>42829</v>
      </c>
      <c r="C563" s="9">
        <v>0.64930555555555558</v>
      </c>
      <c r="D563" s="23">
        <f t="shared" si="39"/>
        <v>15.583333333333334</v>
      </c>
      <c r="E563" s="112">
        <f t="shared" si="38"/>
        <v>6.6619457959926693</v>
      </c>
      <c r="F563" s="15" t="s">
        <v>6</v>
      </c>
      <c r="G563" s="12" t="s">
        <v>8</v>
      </c>
    </row>
    <row r="564" spans="2:7" x14ac:dyDescent="0.25">
      <c r="B564" s="6">
        <v>42829</v>
      </c>
      <c r="C564" s="9">
        <v>0.65694444444444444</v>
      </c>
      <c r="D564" s="23">
        <f t="shared" si="39"/>
        <v>15.766666666666666</v>
      </c>
      <c r="E564" s="112">
        <f t="shared" si="38"/>
        <v>7.6419509061661266</v>
      </c>
      <c r="F564" s="15" t="s">
        <v>6</v>
      </c>
      <c r="G564" s="12" t="s">
        <v>7</v>
      </c>
    </row>
    <row r="565" spans="2:7" x14ac:dyDescent="0.25">
      <c r="B565" s="6">
        <v>42829</v>
      </c>
      <c r="C565" s="9">
        <v>0.65694444444444444</v>
      </c>
      <c r="D565" s="23">
        <f t="shared" si="39"/>
        <v>15.766666666666666</v>
      </c>
      <c r="E565" s="112">
        <f t="shared" si="38"/>
        <v>7.6419509061661266</v>
      </c>
      <c r="F565" s="15" t="s">
        <v>6</v>
      </c>
      <c r="G565" s="12" t="s">
        <v>7</v>
      </c>
    </row>
    <row r="566" spans="2:7" x14ac:dyDescent="0.25">
      <c r="B566" s="6">
        <v>42829</v>
      </c>
      <c r="C566" s="9">
        <v>0.65763888888888888</v>
      </c>
      <c r="D566" s="23">
        <f t="shared" si="39"/>
        <v>15.783333333333333</v>
      </c>
      <c r="E566" s="112">
        <f t="shared" si="38"/>
        <v>7.7343756131515979</v>
      </c>
      <c r="F566" s="15" t="s">
        <v>6</v>
      </c>
      <c r="G566" s="12" t="s">
        <v>7</v>
      </c>
    </row>
    <row r="567" spans="2:7" x14ac:dyDescent="0.25">
      <c r="B567" s="6">
        <v>42829</v>
      </c>
      <c r="C567" s="9">
        <v>0.65763888888888888</v>
      </c>
      <c r="D567" s="23">
        <f t="shared" si="39"/>
        <v>15.783333333333333</v>
      </c>
      <c r="E567" s="112">
        <f t="shared" si="38"/>
        <v>7.7343756131515979</v>
      </c>
      <c r="F567" s="15" t="s">
        <v>6</v>
      </c>
      <c r="G567" s="12" t="s">
        <v>7</v>
      </c>
    </row>
    <row r="568" spans="2:7" x14ac:dyDescent="0.25">
      <c r="B568" s="6">
        <v>42829</v>
      </c>
      <c r="C568" s="9">
        <v>0.65902777777777777</v>
      </c>
      <c r="D568" s="23">
        <f t="shared" si="39"/>
        <v>15.816666666666666</v>
      </c>
      <c r="E568" s="112">
        <f t="shared" si="38"/>
        <v>7.9208916937891969</v>
      </c>
      <c r="F568" s="15" t="s">
        <v>6</v>
      </c>
      <c r="G568" s="12" t="s">
        <v>7</v>
      </c>
    </row>
    <row r="569" spans="2:7" x14ac:dyDescent="0.25">
      <c r="B569" s="6">
        <v>42829</v>
      </c>
      <c r="C569" s="9">
        <v>0.65972222222222221</v>
      </c>
      <c r="D569" s="23">
        <f t="shared" si="39"/>
        <v>15.833333333333332</v>
      </c>
      <c r="E569" s="112">
        <f t="shared" si="38"/>
        <v>8.0149830674413245</v>
      </c>
      <c r="F569" s="15" t="s">
        <v>12</v>
      </c>
      <c r="G569" s="12" t="s">
        <v>9</v>
      </c>
    </row>
    <row r="570" spans="2:7" x14ac:dyDescent="0.25">
      <c r="B570" s="6">
        <v>42829</v>
      </c>
      <c r="C570" s="9">
        <v>0.66041666666666665</v>
      </c>
      <c r="D570" s="23">
        <f t="shared" si="39"/>
        <v>15.85</v>
      </c>
      <c r="E570" s="112">
        <f t="shared" si="38"/>
        <v>8.1096299966490193</v>
      </c>
      <c r="F570" s="15" t="s">
        <v>4</v>
      </c>
      <c r="G570" s="12" t="s">
        <v>9</v>
      </c>
    </row>
    <row r="571" spans="2:7" x14ac:dyDescent="0.25">
      <c r="B571" s="6">
        <v>42829</v>
      </c>
      <c r="C571" s="9">
        <v>0.66736111111111107</v>
      </c>
      <c r="D571" s="23">
        <f t="shared" si="39"/>
        <v>16.016666666666666</v>
      </c>
      <c r="E571" s="112">
        <f t="shared" si="38"/>
        <v>9.0866548442814583</v>
      </c>
      <c r="F571" s="15" t="s">
        <v>4</v>
      </c>
      <c r="G571" s="12" t="s">
        <v>8</v>
      </c>
    </row>
    <row r="572" spans="2:7" x14ac:dyDescent="0.25">
      <c r="B572" s="6">
        <v>42829</v>
      </c>
      <c r="C572" s="9">
        <v>0.66805555555555562</v>
      </c>
      <c r="D572" s="23">
        <f t="shared" si="39"/>
        <v>16.033333333333335</v>
      </c>
      <c r="E572" s="112">
        <f t="shared" si="38"/>
        <v>9.1874128846002741</v>
      </c>
      <c r="F572" s="15" t="s">
        <v>4</v>
      </c>
      <c r="G572" s="12" t="s">
        <v>8</v>
      </c>
    </row>
    <row r="573" spans="2:7" x14ac:dyDescent="0.25">
      <c r="B573" s="6">
        <v>42829</v>
      </c>
      <c r="C573" s="9">
        <v>0.66875000000000007</v>
      </c>
      <c r="D573" s="23">
        <f t="shared" si="39"/>
        <v>16.05</v>
      </c>
      <c r="E573" s="112">
        <f t="shared" si="38"/>
        <v>9.2887264804746241</v>
      </c>
      <c r="F573" s="15" t="s">
        <v>4</v>
      </c>
      <c r="G573" s="12" t="s">
        <v>8</v>
      </c>
    </row>
    <row r="574" spans="2:7" x14ac:dyDescent="0.25">
      <c r="B574" s="6">
        <v>42829</v>
      </c>
      <c r="C574" s="9">
        <v>0.68125000000000002</v>
      </c>
      <c r="D574" s="23">
        <f t="shared" si="39"/>
        <v>16.350000000000001</v>
      </c>
      <c r="E574" s="112">
        <f t="shared" si="38"/>
        <v>11.207371206213027</v>
      </c>
      <c r="F574" s="15" t="s">
        <v>6</v>
      </c>
      <c r="G574" s="12" t="s">
        <v>8</v>
      </c>
    </row>
    <row r="575" spans="2:7" x14ac:dyDescent="0.25">
      <c r="B575" s="6">
        <v>42829</v>
      </c>
      <c r="C575" s="9">
        <v>0.68194444444444446</v>
      </c>
      <c r="D575" s="23">
        <f t="shared" si="39"/>
        <v>16.366666666666667</v>
      </c>
      <c r="E575" s="112">
        <f t="shared" si="38"/>
        <v>11.319240357642933</v>
      </c>
      <c r="F575" s="15" t="s">
        <v>6</v>
      </c>
      <c r="G575" s="12" t="s">
        <v>8</v>
      </c>
    </row>
    <row r="576" spans="2:7" x14ac:dyDescent="0.25">
      <c r="B576" s="6">
        <v>42829</v>
      </c>
      <c r="C576" s="9">
        <v>0.6972222222222223</v>
      </c>
      <c r="D576" s="23">
        <f t="shared" si="39"/>
        <v>16.733333333333334</v>
      </c>
      <c r="E576" s="112">
        <f t="shared" si="38"/>
        <v>13.920917244656534</v>
      </c>
      <c r="F576" s="15" t="s">
        <v>4</v>
      </c>
      <c r="G576" s="12" t="s">
        <v>8</v>
      </c>
    </row>
    <row r="577" spans="2:7" x14ac:dyDescent="0.25">
      <c r="B577" s="6">
        <v>42829</v>
      </c>
      <c r="C577" s="9">
        <v>0.6972222222222223</v>
      </c>
      <c r="D577" s="23">
        <f t="shared" si="39"/>
        <v>16.733333333333334</v>
      </c>
      <c r="E577" s="112">
        <f t="shared" si="38"/>
        <v>13.920917244656534</v>
      </c>
      <c r="F577" s="15" t="s">
        <v>4</v>
      </c>
      <c r="G577" s="12" t="s">
        <v>8</v>
      </c>
    </row>
    <row r="578" spans="2:7" x14ac:dyDescent="0.25">
      <c r="B578" s="6">
        <v>42829</v>
      </c>
      <c r="C578" s="9">
        <v>0.69791666666666663</v>
      </c>
      <c r="D578" s="23">
        <f t="shared" si="39"/>
        <v>16.75</v>
      </c>
      <c r="E578" s="112">
        <f t="shared" si="38"/>
        <v>14.045564173864216</v>
      </c>
      <c r="F578" s="15" t="s">
        <v>6</v>
      </c>
      <c r="G578" s="12" t="s">
        <v>7</v>
      </c>
    </row>
    <row r="579" spans="2:7" x14ac:dyDescent="0.25">
      <c r="B579" s="6">
        <v>42829</v>
      </c>
      <c r="C579" s="9">
        <v>0.76388888888888884</v>
      </c>
      <c r="D579" s="23">
        <f t="shared" si="39"/>
        <v>18.333333333333332</v>
      </c>
      <c r="E579" s="112">
        <f t="shared" ref="E579:E642" si="40">(D579-medianum)^2</f>
        <v>28.420355781927974</v>
      </c>
      <c r="F579" s="15" t="s">
        <v>4</v>
      </c>
      <c r="G579" s="12" t="s">
        <v>8</v>
      </c>
    </row>
    <row r="580" spans="2:7" x14ac:dyDescent="0.25">
      <c r="B580" s="6">
        <v>42829</v>
      </c>
      <c r="C580" s="9">
        <v>0.76527777777777783</v>
      </c>
      <c r="D580" s="23">
        <f t="shared" ref="D580:D643" si="41">C580*24</f>
        <v>18.366666666666667</v>
      </c>
      <c r="E580" s="112">
        <f t="shared" si="40"/>
        <v>28.776871862565592</v>
      </c>
      <c r="F580" s="15" t="s">
        <v>4</v>
      </c>
      <c r="G580" s="12" t="s">
        <v>8</v>
      </c>
    </row>
    <row r="581" spans="2:7" x14ac:dyDescent="0.25">
      <c r="B581" s="6">
        <v>42829</v>
      </c>
      <c r="C581" s="9">
        <v>0.76944444444444438</v>
      </c>
      <c r="D581" s="23">
        <f t="shared" si="41"/>
        <v>18.466666666666665</v>
      </c>
      <c r="E581" s="112">
        <f t="shared" si="40"/>
        <v>29.859753437811701</v>
      </c>
      <c r="F581" s="15" t="s">
        <v>4</v>
      </c>
      <c r="G581" s="12" t="s">
        <v>10</v>
      </c>
    </row>
    <row r="582" spans="2:7" x14ac:dyDescent="0.25">
      <c r="B582" s="6">
        <v>42829</v>
      </c>
      <c r="C582" s="9">
        <v>0.77569444444444446</v>
      </c>
      <c r="D582" s="23">
        <f t="shared" si="41"/>
        <v>18.616666666666667</v>
      </c>
      <c r="E582" s="112">
        <f t="shared" si="40"/>
        <v>31.521575800680925</v>
      </c>
      <c r="F582" s="15" t="s">
        <v>6</v>
      </c>
      <c r="G582" s="12" t="s">
        <v>10</v>
      </c>
    </row>
    <row r="583" spans="2:7" x14ac:dyDescent="0.25">
      <c r="B583" s="6">
        <v>42829</v>
      </c>
      <c r="C583" s="9">
        <v>0.78819444444444453</v>
      </c>
      <c r="D583" s="23">
        <f t="shared" si="41"/>
        <v>18.916666666666668</v>
      </c>
      <c r="E583" s="112">
        <f t="shared" si="40"/>
        <v>34.98022052641933</v>
      </c>
      <c r="F583" s="15" t="s">
        <v>6</v>
      </c>
      <c r="G583" s="12" t="s">
        <v>10</v>
      </c>
    </row>
    <row r="584" spans="2:7" x14ac:dyDescent="0.25">
      <c r="B584" s="6">
        <v>42829</v>
      </c>
      <c r="C584" s="9">
        <v>0.81874999999999998</v>
      </c>
      <c r="D584" s="23">
        <f t="shared" si="41"/>
        <v>19.649999999999999</v>
      </c>
      <c r="E584" s="112">
        <f t="shared" si="40"/>
        <v>44.192463189335385</v>
      </c>
      <c r="F584" s="15" t="s">
        <v>4</v>
      </c>
      <c r="G584" s="12" t="s">
        <v>8</v>
      </c>
    </row>
    <row r="585" spans="2:7" x14ac:dyDescent="0.25">
      <c r="B585" s="6">
        <v>42829</v>
      </c>
      <c r="C585" s="9">
        <v>0.8222222222222223</v>
      </c>
      <c r="D585" s="23">
        <f t="shared" si="41"/>
        <v>19.733333333333334</v>
      </c>
      <c r="E585" s="112">
        <f t="shared" si="40"/>
        <v>45.307364502040528</v>
      </c>
      <c r="F585" s="15" t="s">
        <v>4</v>
      </c>
      <c r="G585" s="12" t="s">
        <v>8</v>
      </c>
    </row>
    <row r="586" spans="2:7" x14ac:dyDescent="0.25">
      <c r="B586" s="6">
        <v>42830</v>
      </c>
      <c r="C586" s="9">
        <v>0.31736111111111115</v>
      </c>
      <c r="D586" s="23">
        <f t="shared" si="41"/>
        <v>7.6166666666666671</v>
      </c>
      <c r="E586" s="112">
        <f t="shared" si="40"/>
        <v>29.004602523606298</v>
      </c>
      <c r="F586" s="15" t="s">
        <v>4</v>
      </c>
      <c r="G586" s="12" t="s">
        <v>10</v>
      </c>
    </row>
    <row r="587" spans="2:7" x14ac:dyDescent="0.25">
      <c r="B587" s="6">
        <v>42830</v>
      </c>
      <c r="C587" s="9">
        <v>0.33958333333333335</v>
      </c>
      <c r="D587" s="23">
        <f t="shared" si="41"/>
        <v>8.15</v>
      </c>
      <c r="E587" s="112">
        <f t="shared" si="40"/>
        <v>23.544415369363453</v>
      </c>
      <c r="F587" s="15" t="s">
        <v>12</v>
      </c>
      <c r="G587" s="12" t="s">
        <v>10</v>
      </c>
    </row>
    <row r="588" spans="2:7" x14ac:dyDescent="0.25">
      <c r="B588" s="6">
        <v>42830</v>
      </c>
      <c r="C588" s="9">
        <v>0.35694444444444445</v>
      </c>
      <c r="D588" s="23">
        <f t="shared" si="41"/>
        <v>8.5666666666666664</v>
      </c>
      <c r="E588" s="112">
        <f t="shared" si="40"/>
        <v>19.674477488444566</v>
      </c>
      <c r="F588" s="15" t="s">
        <v>6</v>
      </c>
      <c r="G588" s="12" t="s">
        <v>10</v>
      </c>
    </row>
    <row r="589" spans="2:7" x14ac:dyDescent="0.25">
      <c r="B589" s="6">
        <v>42830</v>
      </c>
      <c r="C589" s="9">
        <v>0.36388888888888887</v>
      </c>
      <c r="D589" s="23">
        <f t="shared" si="41"/>
        <v>8.7333333333333325</v>
      </c>
      <c r="E589" s="112">
        <f t="shared" si="40"/>
        <v>18.223724558299239</v>
      </c>
      <c r="F589" s="15" t="s">
        <v>6</v>
      </c>
      <c r="G589" s="12" t="s">
        <v>7</v>
      </c>
    </row>
    <row r="590" spans="2:7" x14ac:dyDescent="0.25">
      <c r="B590" s="6">
        <v>42830</v>
      </c>
      <c r="C590" s="9">
        <v>0.36527777777777781</v>
      </c>
      <c r="D590" s="23">
        <f t="shared" si="41"/>
        <v>8.7666666666666675</v>
      </c>
      <c r="E590" s="112">
        <f t="shared" si="40"/>
        <v>17.940240638936825</v>
      </c>
      <c r="F590" s="15" t="s">
        <v>6</v>
      </c>
      <c r="G590" s="12" t="s">
        <v>9</v>
      </c>
    </row>
    <row r="591" spans="2:7" x14ac:dyDescent="0.25">
      <c r="B591" s="6">
        <v>42830</v>
      </c>
      <c r="C591" s="9">
        <v>0.37152777777777773</v>
      </c>
      <c r="D591" s="23">
        <f t="shared" si="41"/>
        <v>8.9166666666666661</v>
      </c>
      <c r="E591" s="112">
        <f t="shared" si="40"/>
        <v>16.692063001806034</v>
      </c>
      <c r="F591" s="15" t="s">
        <v>6</v>
      </c>
      <c r="G591" s="12" t="s">
        <v>7</v>
      </c>
    </row>
    <row r="592" spans="2:7" x14ac:dyDescent="0.25">
      <c r="B592" s="6">
        <v>42830</v>
      </c>
      <c r="C592" s="9">
        <v>0.37361111111111112</v>
      </c>
      <c r="D592" s="23">
        <f t="shared" si="41"/>
        <v>8.9666666666666668</v>
      </c>
      <c r="E592" s="112">
        <f t="shared" si="40"/>
        <v>16.286003789429095</v>
      </c>
      <c r="F592" s="15" t="s">
        <v>6</v>
      </c>
      <c r="G592" s="12" t="s">
        <v>9</v>
      </c>
    </row>
    <row r="593" spans="2:7" x14ac:dyDescent="0.25">
      <c r="B593" s="6">
        <v>42830</v>
      </c>
      <c r="C593" s="9">
        <v>0.39027777777777778</v>
      </c>
      <c r="D593" s="23">
        <f t="shared" si="41"/>
        <v>9.3666666666666671</v>
      </c>
      <c r="E593" s="112">
        <f t="shared" si="40"/>
        <v>13.217530090413625</v>
      </c>
      <c r="F593" s="15" t="s">
        <v>6</v>
      </c>
      <c r="G593" s="12" t="s">
        <v>10</v>
      </c>
    </row>
    <row r="594" spans="2:7" x14ac:dyDescent="0.25">
      <c r="B594" s="6">
        <v>42830</v>
      </c>
      <c r="C594" s="9">
        <v>0.3923611111111111</v>
      </c>
      <c r="D594" s="23">
        <f t="shared" si="41"/>
        <v>9.4166666666666661</v>
      </c>
      <c r="E594" s="112">
        <f t="shared" si="40"/>
        <v>12.856470878036699</v>
      </c>
      <c r="F594" s="15" t="s">
        <v>6</v>
      </c>
      <c r="G594" s="12" t="s">
        <v>9</v>
      </c>
    </row>
    <row r="595" spans="2:7" x14ac:dyDescent="0.25">
      <c r="B595" s="6">
        <v>42830</v>
      </c>
      <c r="C595" s="9">
        <v>0.3923611111111111</v>
      </c>
      <c r="D595" s="23">
        <f t="shared" si="41"/>
        <v>9.4166666666666661</v>
      </c>
      <c r="E595" s="112">
        <f t="shared" si="40"/>
        <v>12.856470878036699</v>
      </c>
      <c r="F595" s="15" t="s">
        <v>6</v>
      </c>
      <c r="G595" s="12" t="s">
        <v>10</v>
      </c>
    </row>
    <row r="596" spans="2:7" x14ac:dyDescent="0.25">
      <c r="B596" s="6">
        <v>42830</v>
      </c>
      <c r="C596" s="9">
        <v>0.3923611111111111</v>
      </c>
      <c r="D596" s="23">
        <f t="shared" si="41"/>
        <v>9.4166666666666661</v>
      </c>
      <c r="E596" s="112">
        <f t="shared" si="40"/>
        <v>12.856470878036699</v>
      </c>
      <c r="F596" s="15" t="s">
        <v>6</v>
      </c>
      <c r="G596" s="12" t="s">
        <v>10</v>
      </c>
    </row>
    <row r="597" spans="2:7" x14ac:dyDescent="0.25">
      <c r="B597" s="6">
        <v>42830</v>
      </c>
      <c r="C597" s="9">
        <v>0.39652777777777781</v>
      </c>
      <c r="D597" s="23">
        <f t="shared" si="41"/>
        <v>9.5166666666666675</v>
      </c>
      <c r="E597" s="112">
        <f t="shared" si="40"/>
        <v>12.149352453282821</v>
      </c>
      <c r="F597" s="15" t="s">
        <v>6</v>
      </c>
      <c r="G597" s="12" t="s">
        <v>9</v>
      </c>
    </row>
    <row r="598" spans="2:7" x14ac:dyDescent="0.25">
      <c r="B598" s="6">
        <v>42830</v>
      </c>
      <c r="C598" s="9">
        <v>0.40833333333333338</v>
      </c>
      <c r="D598" s="23">
        <f t="shared" si="41"/>
        <v>9.8000000000000007</v>
      </c>
      <c r="E598" s="112">
        <f t="shared" si="40"/>
        <v>10.254461360924644</v>
      </c>
      <c r="F598" s="15" t="s">
        <v>12</v>
      </c>
      <c r="G598" s="12" t="s">
        <v>7</v>
      </c>
    </row>
    <row r="599" spans="2:7" x14ac:dyDescent="0.25">
      <c r="B599" s="6">
        <v>42830</v>
      </c>
      <c r="C599" s="9">
        <v>0.41180555555555554</v>
      </c>
      <c r="D599" s="23">
        <f t="shared" si="41"/>
        <v>9.8833333333333329</v>
      </c>
      <c r="E599" s="112">
        <f t="shared" si="40"/>
        <v>9.7276960069630949</v>
      </c>
      <c r="F599" s="15" t="s">
        <v>6</v>
      </c>
      <c r="G599" s="12" t="s">
        <v>10</v>
      </c>
    </row>
    <row r="600" spans="2:7" x14ac:dyDescent="0.25">
      <c r="B600" s="6">
        <v>42830</v>
      </c>
      <c r="C600" s="9">
        <v>0.41180555555555554</v>
      </c>
      <c r="D600" s="23">
        <f t="shared" si="41"/>
        <v>9.8833333333333329</v>
      </c>
      <c r="E600" s="112">
        <f t="shared" si="40"/>
        <v>9.7276960069630949</v>
      </c>
      <c r="F600" s="15" t="s">
        <v>11</v>
      </c>
      <c r="G600" s="12" t="s">
        <v>10</v>
      </c>
    </row>
    <row r="601" spans="2:7" x14ac:dyDescent="0.25">
      <c r="B601" s="6">
        <v>42830</v>
      </c>
      <c r="C601" s="9">
        <v>0.41666666666666669</v>
      </c>
      <c r="D601" s="23">
        <f t="shared" si="41"/>
        <v>10</v>
      </c>
      <c r="E601" s="112">
        <f t="shared" si="40"/>
        <v>9.0135578447502471</v>
      </c>
      <c r="F601" s="15" t="s">
        <v>7</v>
      </c>
      <c r="G601" s="12" t="s">
        <v>8</v>
      </c>
    </row>
    <row r="602" spans="2:7" x14ac:dyDescent="0.25">
      <c r="B602" s="6">
        <v>42830</v>
      </c>
      <c r="C602" s="9">
        <v>0.41944444444444445</v>
      </c>
      <c r="D602" s="23">
        <f t="shared" si="41"/>
        <v>10.066666666666666</v>
      </c>
      <c r="E602" s="112">
        <f t="shared" si="40"/>
        <v>8.6177011171365603</v>
      </c>
      <c r="F602" s="15" t="s">
        <v>6</v>
      </c>
      <c r="G602" s="12" t="s">
        <v>9</v>
      </c>
    </row>
    <row r="603" spans="2:7" x14ac:dyDescent="0.25">
      <c r="B603" s="6">
        <v>42830</v>
      </c>
      <c r="C603" s="9">
        <v>0.42152777777777778</v>
      </c>
      <c r="D603" s="23">
        <f t="shared" si="41"/>
        <v>10.116666666666667</v>
      </c>
      <c r="E603" s="112">
        <f t="shared" si="40"/>
        <v>8.3266419047596223</v>
      </c>
      <c r="F603" s="15" t="s">
        <v>6</v>
      </c>
      <c r="G603" s="12" t="s">
        <v>7</v>
      </c>
    </row>
    <row r="604" spans="2:7" x14ac:dyDescent="0.25">
      <c r="B604" s="6">
        <v>42830</v>
      </c>
      <c r="C604" s="9">
        <v>0.4375</v>
      </c>
      <c r="D604" s="23">
        <f t="shared" si="41"/>
        <v>10.5</v>
      </c>
      <c r="E604" s="112">
        <f t="shared" si="40"/>
        <v>6.2612990543142457</v>
      </c>
      <c r="F604" s="15" t="s">
        <v>6</v>
      </c>
      <c r="G604" s="12" t="s">
        <v>7</v>
      </c>
    </row>
    <row r="605" spans="2:7" x14ac:dyDescent="0.25">
      <c r="B605" s="6">
        <v>42830</v>
      </c>
      <c r="C605" s="9">
        <v>0.44722222222222219</v>
      </c>
      <c r="D605" s="23">
        <f t="shared" si="41"/>
        <v>10.733333333333333</v>
      </c>
      <c r="E605" s="112">
        <f t="shared" si="40"/>
        <v>5.1480227298885595</v>
      </c>
      <c r="F605" s="15" t="s">
        <v>4</v>
      </c>
      <c r="G605" s="12" t="s">
        <v>8</v>
      </c>
    </row>
    <row r="606" spans="2:7" x14ac:dyDescent="0.25">
      <c r="B606" s="6">
        <v>42830</v>
      </c>
      <c r="C606" s="9">
        <v>0.44722222222222219</v>
      </c>
      <c r="D606" s="23">
        <f t="shared" si="41"/>
        <v>10.733333333333333</v>
      </c>
      <c r="E606" s="112">
        <f t="shared" si="40"/>
        <v>5.1480227298885595</v>
      </c>
      <c r="F606" s="15" t="s">
        <v>6</v>
      </c>
      <c r="G606" s="12" t="s">
        <v>10</v>
      </c>
    </row>
    <row r="607" spans="2:7" x14ac:dyDescent="0.25">
      <c r="B607" s="6">
        <v>42830</v>
      </c>
      <c r="C607" s="9">
        <v>0.45694444444444443</v>
      </c>
      <c r="D607" s="23">
        <f t="shared" si="41"/>
        <v>10.966666666666667</v>
      </c>
      <c r="E607" s="112">
        <f t="shared" si="40"/>
        <v>4.1436352943517534</v>
      </c>
      <c r="F607" s="15" t="s">
        <v>6</v>
      </c>
      <c r="G607" s="12" t="s">
        <v>7</v>
      </c>
    </row>
    <row r="608" spans="2:7" x14ac:dyDescent="0.25">
      <c r="B608" s="6">
        <v>42830</v>
      </c>
      <c r="C608" s="9">
        <v>0.4604166666666667</v>
      </c>
      <c r="D608" s="23">
        <f t="shared" si="41"/>
        <v>11.05</v>
      </c>
      <c r="E608" s="112">
        <f t="shared" si="40"/>
        <v>3.81131438483464</v>
      </c>
      <c r="F608" s="15" t="s">
        <v>6</v>
      </c>
      <c r="G608" s="12" t="s">
        <v>9</v>
      </c>
    </row>
    <row r="609" spans="2:7" x14ac:dyDescent="0.25">
      <c r="B609" s="6">
        <v>42830</v>
      </c>
      <c r="C609" s="9">
        <v>0.46180555555555558</v>
      </c>
      <c r="D609" s="23">
        <f t="shared" si="41"/>
        <v>11.083333333333334</v>
      </c>
      <c r="E609" s="112">
        <f t="shared" si="40"/>
        <v>3.6822749099166847</v>
      </c>
      <c r="F609" s="15" t="s">
        <v>6</v>
      </c>
      <c r="G609" s="12" t="s">
        <v>7</v>
      </c>
    </row>
    <row r="610" spans="2:7" x14ac:dyDescent="0.25">
      <c r="B610" s="6">
        <v>42830</v>
      </c>
      <c r="C610" s="9">
        <v>0.4680555555555555</v>
      </c>
      <c r="D610" s="23">
        <f t="shared" si="41"/>
        <v>11.233333333333333</v>
      </c>
      <c r="E610" s="112">
        <f t="shared" si="40"/>
        <v>3.1290972727858892</v>
      </c>
      <c r="F610" s="15" t="s">
        <v>6</v>
      </c>
      <c r="G610" s="12" t="s">
        <v>7</v>
      </c>
    </row>
    <row r="611" spans="2:7" x14ac:dyDescent="0.25">
      <c r="B611" s="6">
        <v>42830</v>
      </c>
      <c r="C611" s="9">
        <v>0.47152777777777777</v>
      </c>
      <c r="D611" s="23">
        <f t="shared" si="41"/>
        <v>11.316666666666666</v>
      </c>
      <c r="E611" s="112">
        <f t="shared" si="40"/>
        <v>2.8412208077132202</v>
      </c>
      <c r="F611" s="15" t="s">
        <v>6</v>
      </c>
      <c r="G611" s="12" t="s">
        <v>10</v>
      </c>
    </row>
    <row r="612" spans="2:7" x14ac:dyDescent="0.25">
      <c r="B612" s="6">
        <v>42830</v>
      </c>
      <c r="C612" s="9">
        <v>0.48194444444444445</v>
      </c>
      <c r="D612" s="23">
        <f t="shared" si="41"/>
        <v>11.566666666666666</v>
      </c>
      <c r="E612" s="112">
        <f t="shared" si="40"/>
        <v>2.0609247458285522</v>
      </c>
      <c r="F612" s="15" t="s">
        <v>6</v>
      </c>
      <c r="G612" s="12" t="s">
        <v>9</v>
      </c>
    </row>
    <row r="613" spans="2:7" x14ac:dyDescent="0.25">
      <c r="B613" s="6">
        <v>42830</v>
      </c>
      <c r="C613" s="9">
        <v>0.49513888888888885</v>
      </c>
      <c r="D613" s="23">
        <f t="shared" si="41"/>
        <v>11.883333333333333</v>
      </c>
      <c r="E613" s="112">
        <f t="shared" si="40"/>
        <v>1.2519941785524178</v>
      </c>
      <c r="F613" s="15" t="s">
        <v>6</v>
      </c>
      <c r="G613" s="12" t="s">
        <v>10</v>
      </c>
    </row>
    <row r="614" spans="2:7" x14ac:dyDescent="0.25">
      <c r="B614" s="6">
        <v>42830</v>
      </c>
      <c r="C614" s="9">
        <v>0.49513888888888885</v>
      </c>
      <c r="D614" s="23">
        <f t="shared" si="41"/>
        <v>11.883333333333333</v>
      </c>
      <c r="E614" s="112">
        <f t="shared" si="40"/>
        <v>1.2519941785524178</v>
      </c>
      <c r="F614" s="15" t="s">
        <v>4</v>
      </c>
      <c r="G614" s="12" t="s">
        <v>7</v>
      </c>
    </row>
    <row r="615" spans="2:7" x14ac:dyDescent="0.25">
      <c r="B615" s="6">
        <v>42830</v>
      </c>
      <c r="C615" s="9">
        <v>0.50138888888888888</v>
      </c>
      <c r="D615" s="23">
        <f t="shared" si="41"/>
        <v>12.033333333333333</v>
      </c>
      <c r="E615" s="112">
        <f t="shared" si="40"/>
        <v>0.93881654142161619</v>
      </c>
      <c r="F615" s="15" t="s">
        <v>4</v>
      </c>
      <c r="G615" s="12" t="s">
        <v>5</v>
      </c>
    </row>
    <row r="616" spans="2:7" x14ac:dyDescent="0.25">
      <c r="B616" s="6">
        <v>42830</v>
      </c>
      <c r="C616" s="9">
        <v>0.53263888888888888</v>
      </c>
      <c r="D616" s="23">
        <f t="shared" si="41"/>
        <v>12.783333333333333</v>
      </c>
      <c r="E616" s="112">
        <f t="shared" si="40"/>
        <v>4.7928355767612604E-2</v>
      </c>
      <c r="F616" s="15" t="s">
        <v>6</v>
      </c>
      <c r="G616" s="12" t="s">
        <v>10</v>
      </c>
    </row>
    <row r="617" spans="2:7" x14ac:dyDescent="0.25">
      <c r="B617" s="6">
        <v>42830</v>
      </c>
      <c r="C617" s="9">
        <v>0.53749999999999998</v>
      </c>
      <c r="D617" s="23">
        <f t="shared" si="41"/>
        <v>12.899999999999999</v>
      </c>
      <c r="E617" s="112">
        <f t="shared" si="40"/>
        <v>1.0456860221434525E-2</v>
      </c>
      <c r="F617" s="15" t="s">
        <v>6</v>
      </c>
      <c r="G617" s="12" t="s">
        <v>9</v>
      </c>
    </row>
    <row r="618" spans="2:7" x14ac:dyDescent="0.25">
      <c r="B618" s="6">
        <v>42830</v>
      </c>
      <c r="C618" s="9">
        <v>0.54236111111111118</v>
      </c>
      <c r="D618" s="23">
        <f t="shared" si="41"/>
        <v>13.016666666666669</v>
      </c>
      <c r="E618" s="112">
        <f t="shared" si="40"/>
        <v>2.0758689747821829E-4</v>
      </c>
      <c r="F618" s="15" t="s">
        <v>6</v>
      </c>
      <c r="G618" s="12" t="s">
        <v>9</v>
      </c>
    </row>
    <row r="619" spans="2:7" x14ac:dyDescent="0.25">
      <c r="B619" s="6">
        <v>42830</v>
      </c>
      <c r="C619" s="9">
        <v>0.54305555555555551</v>
      </c>
      <c r="D619" s="23">
        <f t="shared" si="41"/>
        <v>13.033333333333331</v>
      </c>
      <c r="E619" s="112">
        <f t="shared" si="40"/>
        <v>9.6562721627794883E-4</v>
      </c>
      <c r="F619" s="15" t="s">
        <v>4</v>
      </c>
      <c r="G619" s="12" t="s">
        <v>5</v>
      </c>
    </row>
    <row r="620" spans="2:7" x14ac:dyDescent="0.25">
      <c r="B620" s="6">
        <v>42830</v>
      </c>
      <c r="C620" s="9">
        <v>0.5493055555555556</v>
      </c>
      <c r="D620" s="23">
        <f t="shared" si="41"/>
        <v>13.183333333333334</v>
      </c>
      <c r="E620" s="112">
        <f t="shared" si="40"/>
        <v>3.2787990085477461E-2</v>
      </c>
      <c r="F620" s="15" t="s">
        <v>4</v>
      </c>
      <c r="G620" s="12" t="s">
        <v>8</v>
      </c>
    </row>
    <row r="621" spans="2:7" x14ac:dyDescent="0.25">
      <c r="B621" s="6">
        <v>42830</v>
      </c>
      <c r="C621" s="9">
        <v>0.5493055555555556</v>
      </c>
      <c r="D621" s="23">
        <f t="shared" si="41"/>
        <v>13.183333333333334</v>
      </c>
      <c r="E621" s="112">
        <f t="shared" si="40"/>
        <v>3.2787990085477461E-2</v>
      </c>
      <c r="F621" s="15" t="s">
        <v>4</v>
      </c>
      <c r="G621" s="12" t="s">
        <v>7</v>
      </c>
    </row>
    <row r="622" spans="2:7" x14ac:dyDescent="0.25">
      <c r="B622" s="6">
        <v>42830</v>
      </c>
      <c r="C622" s="9">
        <v>0.56597222222222221</v>
      </c>
      <c r="D622" s="23">
        <f t="shared" si="41"/>
        <v>13.583333333333332</v>
      </c>
      <c r="E622" s="112">
        <f t="shared" si="40"/>
        <v>0.33764762440334084</v>
      </c>
      <c r="F622" s="15" t="s">
        <v>4</v>
      </c>
      <c r="G622" s="12" t="s">
        <v>8</v>
      </c>
    </row>
    <row r="623" spans="2:7" x14ac:dyDescent="0.25">
      <c r="B623" s="6">
        <v>42830</v>
      </c>
      <c r="C623" s="9">
        <v>0.56597222222222221</v>
      </c>
      <c r="D623" s="23">
        <f t="shared" si="41"/>
        <v>13.583333333333332</v>
      </c>
      <c r="E623" s="112">
        <f t="shared" si="40"/>
        <v>0.33764762440334084</v>
      </c>
      <c r="F623" s="15" t="s">
        <v>4</v>
      </c>
      <c r="G623" s="12" t="s">
        <v>7</v>
      </c>
    </row>
    <row r="624" spans="2:7" x14ac:dyDescent="0.25">
      <c r="B624" s="6">
        <v>42830</v>
      </c>
      <c r="C624" s="9">
        <v>0.56666666666666665</v>
      </c>
      <c r="D624" s="23">
        <f t="shared" si="41"/>
        <v>13.6</v>
      </c>
      <c r="E624" s="112">
        <f t="shared" si="40"/>
        <v>0.35729455361103057</v>
      </c>
      <c r="F624" s="15" t="s">
        <v>6</v>
      </c>
      <c r="G624" s="12" t="s">
        <v>8</v>
      </c>
    </row>
    <row r="625" spans="2:7" x14ac:dyDescent="0.25">
      <c r="B625" s="6">
        <v>42830</v>
      </c>
      <c r="C625" s="9">
        <v>0.58819444444444446</v>
      </c>
      <c r="D625" s="23">
        <f t="shared" si="41"/>
        <v>14.116666666666667</v>
      </c>
      <c r="E625" s="112">
        <f t="shared" si="40"/>
        <v>1.2419049146049408</v>
      </c>
      <c r="F625" s="15" t="s">
        <v>4</v>
      </c>
      <c r="G625" s="12" t="s">
        <v>5</v>
      </c>
    </row>
    <row r="626" spans="2:7" x14ac:dyDescent="0.25">
      <c r="B626" s="6">
        <v>42830</v>
      </c>
      <c r="C626" s="9">
        <v>0.58819444444444446</v>
      </c>
      <c r="D626" s="23">
        <f t="shared" si="41"/>
        <v>14.116666666666667</v>
      </c>
      <c r="E626" s="112">
        <f t="shared" si="40"/>
        <v>1.2419049146049408</v>
      </c>
      <c r="F626" s="15" t="s">
        <v>6</v>
      </c>
      <c r="G626" s="12" t="s">
        <v>7</v>
      </c>
    </row>
    <row r="627" spans="2:7" x14ac:dyDescent="0.25">
      <c r="B627" s="6">
        <v>42830</v>
      </c>
      <c r="C627" s="9">
        <v>0.58819444444444446</v>
      </c>
      <c r="D627" s="23">
        <f t="shared" si="41"/>
        <v>14.116666666666667</v>
      </c>
      <c r="E627" s="112">
        <f t="shared" si="40"/>
        <v>1.2419049146049408</v>
      </c>
      <c r="F627" s="15" t="s">
        <v>6</v>
      </c>
      <c r="G627" s="12" t="s">
        <v>8</v>
      </c>
    </row>
    <row r="628" spans="2:7" x14ac:dyDescent="0.25">
      <c r="B628" s="6">
        <v>42830</v>
      </c>
      <c r="C628" s="9">
        <v>0.58958333333333335</v>
      </c>
      <c r="D628" s="23">
        <f t="shared" si="41"/>
        <v>14.15</v>
      </c>
      <c r="E628" s="112">
        <f t="shared" si="40"/>
        <v>1.3173098841314292</v>
      </c>
      <c r="F628" s="15" t="s">
        <v>4</v>
      </c>
      <c r="G628" s="12" t="s">
        <v>5</v>
      </c>
    </row>
    <row r="629" spans="2:7" x14ac:dyDescent="0.25">
      <c r="B629" s="6">
        <v>42830</v>
      </c>
      <c r="C629" s="9">
        <v>0.60902777777777783</v>
      </c>
      <c r="D629" s="23">
        <f t="shared" si="41"/>
        <v>14.616666666666667</v>
      </c>
      <c r="E629" s="112">
        <f t="shared" si="40"/>
        <v>2.6063127908356059</v>
      </c>
      <c r="F629" s="15" t="s">
        <v>12</v>
      </c>
      <c r="G629" s="12" t="s">
        <v>8</v>
      </c>
    </row>
    <row r="630" spans="2:7" x14ac:dyDescent="0.25">
      <c r="B630" s="6">
        <v>42830</v>
      </c>
      <c r="C630" s="9">
        <v>0.61736111111111114</v>
      </c>
      <c r="D630" s="23">
        <f t="shared" si="41"/>
        <v>14.816666666666666</v>
      </c>
      <c r="E630" s="112">
        <f t="shared" si="40"/>
        <v>3.2920759413278691</v>
      </c>
      <c r="F630" s="15" t="s">
        <v>4</v>
      </c>
      <c r="G630" s="12" t="s">
        <v>7</v>
      </c>
    </row>
    <row r="631" spans="2:7" x14ac:dyDescent="0.25">
      <c r="B631" s="6">
        <v>42830</v>
      </c>
      <c r="C631" s="9">
        <v>0.62152777777777779</v>
      </c>
      <c r="D631" s="23">
        <f t="shared" si="41"/>
        <v>14.916666666666668</v>
      </c>
      <c r="E631" s="112">
        <f t="shared" si="40"/>
        <v>3.6649575165740074</v>
      </c>
      <c r="F631" s="15" t="s">
        <v>6</v>
      </c>
      <c r="G631" s="12" t="s">
        <v>8</v>
      </c>
    </row>
    <row r="632" spans="2:7" x14ac:dyDescent="0.25">
      <c r="B632" s="6">
        <v>42830</v>
      </c>
      <c r="C632" s="9">
        <v>0.62777777777777777</v>
      </c>
      <c r="D632" s="23">
        <f t="shared" si="41"/>
        <v>15.066666666666666</v>
      </c>
      <c r="E632" s="112">
        <f t="shared" si="40"/>
        <v>4.2617798794432007</v>
      </c>
      <c r="F632" s="15" t="s">
        <v>6</v>
      </c>
      <c r="G632" s="12" t="s">
        <v>7</v>
      </c>
    </row>
    <row r="633" spans="2:7" x14ac:dyDescent="0.25">
      <c r="B633" s="6">
        <v>42830</v>
      </c>
      <c r="C633" s="9">
        <v>0.63124999999999998</v>
      </c>
      <c r="D633" s="23">
        <f t="shared" si="41"/>
        <v>15.149999999999999</v>
      </c>
      <c r="E633" s="112">
        <f t="shared" si="40"/>
        <v>4.6127923032594174</v>
      </c>
      <c r="F633" s="15" t="s">
        <v>4</v>
      </c>
      <c r="G633" s="12" t="s">
        <v>5</v>
      </c>
    </row>
    <row r="634" spans="2:7" x14ac:dyDescent="0.25">
      <c r="B634" s="6">
        <v>42830</v>
      </c>
      <c r="C634" s="9">
        <v>0.65833333333333333</v>
      </c>
      <c r="D634" s="23">
        <f t="shared" si="41"/>
        <v>15.8</v>
      </c>
      <c r="E634" s="112">
        <f t="shared" si="40"/>
        <v>7.8273558756926249</v>
      </c>
      <c r="F634" s="15" t="s">
        <v>4</v>
      </c>
      <c r="G634" s="12" t="s">
        <v>7</v>
      </c>
    </row>
    <row r="635" spans="2:7" x14ac:dyDescent="0.25">
      <c r="B635" s="6">
        <v>42830</v>
      </c>
      <c r="C635" s="9">
        <v>0.66388888888888886</v>
      </c>
      <c r="D635" s="23">
        <f t="shared" si="41"/>
        <v>15.933333333333334</v>
      </c>
      <c r="E635" s="112">
        <f t="shared" si="40"/>
        <v>8.5911979760207995</v>
      </c>
      <c r="F635" s="15" t="s">
        <v>4</v>
      </c>
      <c r="G635" s="12" t="s">
        <v>5</v>
      </c>
    </row>
    <row r="636" spans="2:7" x14ac:dyDescent="0.25">
      <c r="B636" s="6">
        <v>42830</v>
      </c>
      <c r="C636" s="9">
        <v>0.66597222222222219</v>
      </c>
      <c r="D636" s="23">
        <f t="shared" si="41"/>
        <v>15.983333333333333</v>
      </c>
      <c r="E636" s="112">
        <f t="shared" si="40"/>
        <v>8.8868054303105257</v>
      </c>
      <c r="F636" s="15" t="s">
        <v>6</v>
      </c>
      <c r="G636" s="12" t="s">
        <v>8</v>
      </c>
    </row>
    <row r="637" spans="2:7" x14ac:dyDescent="0.25">
      <c r="B637" s="6">
        <v>42830</v>
      </c>
      <c r="C637" s="9">
        <v>0.66736111111111107</v>
      </c>
      <c r="D637" s="23">
        <f t="shared" si="41"/>
        <v>16.016666666666666</v>
      </c>
      <c r="E637" s="112">
        <f t="shared" si="40"/>
        <v>9.0866548442814583</v>
      </c>
      <c r="F637" s="15" t="s">
        <v>4</v>
      </c>
      <c r="G637" s="12" t="s">
        <v>8</v>
      </c>
    </row>
    <row r="638" spans="2:7" x14ac:dyDescent="0.25">
      <c r="B638" s="6">
        <v>42830</v>
      </c>
      <c r="C638" s="9">
        <v>0.66736111111111107</v>
      </c>
      <c r="D638" s="23">
        <f t="shared" si="41"/>
        <v>16.016666666666666</v>
      </c>
      <c r="E638" s="112">
        <f t="shared" si="40"/>
        <v>9.0866548442814583</v>
      </c>
      <c r="F638" s="15" t="s">
        <v>6</v>
      </c>
      <c r="G638" s="12" t="s">
        <v>8</v>
      </c>
    </row>
    <row r="639" spans="2:7" x14ac:dyDescent="0.25">
      <c r="B639" s="6">
        <v>42830</v>
      </c>
      <c r="C639" s="9">
        <v>0.67013888888888884</v>
      </c>
      <c r="D639" s="23">
        <f t="shared" si="41"/>
        <v>16.083333333333332</v>
      </c>
      <c r="E639" s="112">
        <f t="shared" si="40"/>
        <v>9.4930203388899894</v>
      </c>
      <c r="F639" s="15" t="s">
        <v>4</v>
      </c>
      <c r="G639" s="12" t="s">
        <v>8</v>
      </c>
    </row>
    <row r="640" spans="2:7" x14ac:dyDescent="0.25">
      <c r="B640" s="6">
        <v>42830</v>
      </c>
      <c r="C640" s="9">
        <v>0.6743055555555556</v>
      </c>
      <c r="D640" s="23">
        <f t="shared" si="41"/>
        <v>16.183333333333334</v>
      </c>
      <c r="E640" s="112">
        <f t="shared" si="40"/>
        <v>10.119235247469465</v>
      </c>
      <c r="F640" s="15" t="s">
        <v>4</v>
      </c>
      <c r="G640" s="12" t="s">
        <v>7</v>
      </c>
    </row>
    <row r="641" spans="2:7" x14ac:dyDescent="0.25">
      <c r="B641" s="6">
        <v>42830</v>
      </c>
      <c r="C641" s="9">
        <v>0.67986111111111114</v>
      </c>
      <c r="D641" s="23">
        <f t="shared" si="41"/>
        <v>16.316666666666666</v>
      </c>
      <c r="E641" s="112">
        <f t="shared" si="40"/>
        <v>10.985299570019862</v>
      </c>
      <c r="F641" s="15" t="s">
        <v>12</v>
      </c>
      <c r="G641" s="12" t="s">
        <v>5</v>
      </c>
    </row>
    <row r="642" spans="2:7" x14ac:dyDescent="0.25">
      <c r="B642" s="6">
        <v>42830</v>
      </c>
      <c r="C642" s="9">
        <v>0.68472222222222223</v>
      </c>
      <c r="D642" s="23">
        <f t="shared" si="41"/>
        <v>16.433333333333334</v>
      </c>
      <c r="E642" s="112">
        <f t="shared" si="40"/>
        <v>11.772272518918131</v>
      </c>
      <c r="F642" s="15" t="s">
        <v>6</v>
      </c>
      <c r="G642" s="12" t="s">
        <v>10</v>
      </c>
    </row>
    <row r="643" spans="2:7" x14ac:dyDescent="0.25">
      <c r="B643" s="6">
        <v>42830</v>
      </c>
      <c r="C643" s="9">
        <v>0.68819444444444444</v>
      </c>
      <c r="D643" s="23">
        <f t="shared" si="41"/>
        <v>16.516666666666666</v>
      </c>
      <c r="E643" s="112">
        <f t="shared" ref="E643:E706" si="42">(D643-medianum)^2</f>
        <v>12.351062720512122</v>
      </c>
      <c r="F643" s="15" t="s">
        <v>6</v>
      </c>
      <c r="G643" s="12" t="s">
        <v>7</v>
      </c>
    </row>
    <row r="644" spans="2:7" x14ac:dyDescent="0.25">
      <c r="B644" s="6">
        <v>42830</v>
      </c>
      <c r="C644" s="9">
        <v>0.68888888888888899</v>
      </c>
      <c r="D644" s="23">
        <f t="shared" ref="D644:D707" si="43">C644*24</f>
        <v>16.533333333333335</v>
      </c>
      <c r="E644" s="112">
        <f t="shared" si="42"/>
        <v>12.468487427497607</v>
      </c>
      <c r="F644" s="15" t="s">
        <v>4</v>
      </c>
      <c r="G644" s="12" t="s">
        <v>9</v>
      </c>
    </row>
    <row r="645" spans="2:7" x14ac:dyDescent="0.25">
      <c r="B645" s="6">
        <v>42830</v>
      </c>
      <c r="C645" s="9">
        <v>0.69027777777777777</v>
      </c>
      <c r="D645" s="23">
        <f t="shared" si="43"/>
        <v>16.566666666666666</v>
      </c>
      <c r="E645" s="112">
        <f t="shared" si="42"/>
        <v>12.705003508135194</v>
      </c>
      <c r="F645" s="15" t="s">
        <v>6</v>
      </c>
      <c r="G645" s="12" t="s">
        <v>9</v>
      </c>
    </row>
    <row r="646" spans="2:7" x14ac:dyDescent="0.25">
      <c r="B646" s="6">
        <v>42830</v>
      </c>
      <c r="C646" s="9">
        <v>0.69374999999999998</v>
      </c>
      <c r="D646" s="23">
        <f t="shared" si="43"/>
        <v>16.649999999999999</v>
      </c>
      <c r="E646" s="112">
        <f t="shared" si="42"/>
        <v>13.306015931951407</v>
      </c>
      <c r="F646" s="15" t="s">
        <v>4</v>
      </c>
      <c r="G646" s="12" t="s">
        <v>5</v>
      </c>
    </row>
    <row r="647" spans="2:7" x14ac:dyDescent="0.25">
      <c r="B647" s="6">
        <v>42830</v>
      </c>
      <c r="C647" s="9">
        <v>0.69374999999999998</v>
      </c>
      <c r="D647" s="23">
        <f t="shared" si="43"/>
        <v>16.649999999999999</v>
      </c>
      <c r="E647" s="112">
        <f t="shared" si="42"/>
        <v>13.306015931951407</v>
      </c>
      <c r="F647" s="15" t="s">
        <v>4</v>
      </c>
      <c r="G647" s="12" t="s">
        <v>8</v>
      </c>
    </row>
    <row r="648" spans="2:7" x14ac:dyDescent="0.25">
      <c r="B648" s="6">
        <v>42830</v>
      </c>
      <c r="C648" s="9">
        <v>0.69374999999999998</v>
      </c>
      <c r="D648" s="23">
        <f t="shared" si="43"/>
        <v>16.649999999999999</v>
      </c>
      <c r="E648" s="112">
        <f t="shared" si="42"/>
        <v>13.306015931951407</v>
      </c>
      <c r="F648" s="15" t="s">
        <v>6</v>
      </c>
      <c r="G648" s="12" t="s">
        <v>7</v>
      </c>
    </row>
    <row r="649" spans="2:7" x14ac:dyDescent="0.25">
      <c r="B649" s="6">
        <v>42830</v>
      </c>
      <c r="C649" s="9">
        <v>0.6958333333333333</v>
      </c>
      <c r="D649" s="23">
        <f t="shared" si="43"/>
        <v>16.7</v>
      </c>
      <c r="E649" s="112">
        <f t="shared" si="42"/>
        <v>13.673290052907811</v>
      </c>
      <c r="F649" s="15" t="s">
        <v>6</v>
      </c>
      <c r="G649" s="12" t="s">
        <v>7</v>
      </c>
    </row>
    <row r="650" spans="2:7" x14ac:dyDescent="0.25">
      <c r="B650" s="6">
        <v>42830</v>
      </c>
      <c r="C650" s="9">
        <v>0.7006944444444444</v>
      </c>
      <c r="D650" s="23">
        <f t="shared" si="43"/>
        <v>16.816666666666666</v>
      </c>
      <c r="E650" s="112">
        <f t="shared" si="42"/>
        <v>14.549707446250526</v>
      </c>
      <c r="F650" s="15" t="s">
        <v>6</v>
      </c>
      <c r="G650" s="12" t="s">
        <v>9</v>
      </c>
    </row>
    <row r="651" spans="2:7" x14ac:dyDescent="0.25">
      <c r="B651" s="6">
        <v>42830</v>
      </c>
      <c r="C651" s="9">
        <v>0.70624999999999993</v>
      </c>
      <c r="D651" s="23">
        <f t="shared" si="43"/>
        <v>16.95</v>
      </c>
      <c r="E651" s="112">
        <f t="shared" si="42"/>
        <v>15.58466065768981</v>
      </c>
      <c r="F651" s="15" t="s">
        <v>6</v>
      </c>
      <c r="G651" s="12" t="s">
        <v>10</v>
      </c>
    </row>
    <row r="652" spans="2:7" x14ac:dyDescent="0.25">
      <c r="B652" s="6">
        <v>42830</v>
      </c>
      <c r="C652" s="9">
        <v>0.71458333333333324</v>
      </c>
      <c r="D652" s="23">
        <f t="shared" si="43"/>
        <v>17.149999999999999</v>
      </c>
      <c r="E652" s="112">
        <f t="shared" si="42"/>
        <v>17.203757141515403</v>
      </c>
      <c r="F652" s="15" t="s">
        <v>6</v>
      </c>
      <c r="G652" s="12" t="s">
        <v>9</v>
      </c>
    </row>
    <row r="653" spans="2:7" x14ac:dyDescent="0.25">
      <c r="B653" s="6">
        <v>42830</v>
      </c>
      <c r="C653" s="9">
        <v>0.76111111111111107</v>
      </c>
      <c r="D653" s="23">
        <f t="shared" si="43"/>
        <v>18.266666666666666</v>
      </c>
      <c r="E653" s="112">
        <f t="shared" si="42"/>
        <v>27.713990287319444</v>
      </c>
      <c r="F653" s="15" t="s">
        <v>6</v>
      </c>
      <c r="G653" s="12" t="s">
        <v>8</v>
      </c>
    </row>
    <row r="654" spans="2:7" x14ac:dyDescent="0.25">
      <c r="B654" s="6">
        <v>42830</v>
      </c>
      <c r="C654" s="9">
        <v>0.76736111111111116</v>
      </c>
      <c r="D654" s="23">
        <f t="shared" si="43"/>
        <v>18.416666666666668</v>
      </c>
      <c r="E654" s="112">
        <f t="shared" si="42"/>
        <v>29.315812650188665</v>
      </c>
      <c r="F654" s="15" t="s">
        <v>4</v>
      </c>
      <c r="G654" s="12" t="s">
        <v>10</v>
      </c>
    </row>
    <row r="655" spans="2:7" x14ac:dyDescent="0.25">
      <c r="B655" s="6">
        <v>42830</v>
      </c>
      <c r="C655" s="9">
        <v>0.77083333333333337</v>
      </c>
      <c r="D655" s="23">
        <f t="shared" si="43"/>
        <v>18.5</v>
      </c>
      <c r="E655" s="112">
        <f t="shared" si="42"/>
        <v>30.22515840733821</v>
      </c>
      <c r="F655" s="15" t="s">
        <v>4</v>
      </c>
      <c r="G655" s="12" t="s">
        <v>8</v>
      </c>
    </row>
    <row r="656" spans="2:7" x14ac:dyDescent="0.25">
      <c r="B656" s="6">
        <v>42830</v>
      </c>
      <c r="C656" s="9">
        <v>0.77361111111111114</v>
      </c>
      <c r="D656" s="23">
        <f t="shared" si="43"/>
        <v>18.566666666666666</v>
      </c>
      <c r="E656" s="112">
        <f t="shared" si="42"/>
        <v>30.962635013057849</v>
      </c>
      <c r="F656" s="15" t="s">
        <v>4</v>
      </c>
      <c r="G656" s="12" t="s">
        <v>8</v>
      </c>
    </row>
    <row r="657" spans="2:7" x14ac:dyDescent="0.25">
      <c r="B657" s="6">
        <v>42830</v>
      </c>
      <c r="C657" s="9">
        <v>0.77708333333333324</v>
      </c>
      <c r="D657" s="23">
        <f t="shared" si="43"/>
        <v>18.649999999999999</v>
      </c>
      <c r="E657" s="112">
        <f t="shared" si="42"/>
        <v>31.896980770207392</v>
      </c>
      <c r="F657" s="15" t="s">
        <v>4</v>
      </c>
      <c r="G657" s="12" t="s">
        <v>5</v>
      </c>
    </row>
    <row r="658" spans="2:7" x14ac:dyDescent="0.25">
      <c r="B658" s="6">
        <v>42830</v>
      </c>
      <c r="C658" s="9">
        <v>0.78263888888888899</v>
      </c>
      <c r="D658" s="23">
        <f t="shared" si="43"/>
        <v>18.783333333333335</v>
      </c>
      <c r="E658" s="112">
        <f t="shared" si="42"/>
        <v>33.420822870535602</v>
      </c>
      <c r="F658" s="15" t="s">
        <v>4</v>
      </c>
      <c r="G658" s="12" t="s">
        <v>9</v>
      </c>
    </row>
    <row r="659" spans="2:7" x14ac:dyDescent="0.25">
      <c r="B659" s="6">
        <v>42830</v>
      </c>
      <c r="C659" s="9">
        <v>0.79652777777777783</v>
      </c>
      <c r="D659" s="23">
        <f t="shared" si="43"/>
        <v>19.116666666666667</v>
      </c>
      <c r="E659" s="112">
        <f t="shared" si="42"/>
        <v>37.385983676911586</v>
      </c>
      <c r="F659" s="15" t="s">
        <v>6</v>
      </c>
      <c r="G659" s="12" t="s">
        <v>8</v>
      </c>
    </row>
    <row r="660" spans="2:7" x14ac:dyDescent="0.25">
      <c r="B660" s="6">
        <v>42830</v>
      </c>
      <c r="C660" s="9">
        <v>0.7993055555555556</v>
      </c>
      <c r="D660" s="23">
        <f t="shared" si="43"/>
        <v>19.183333333333334</v>
      </c>
      <c r="E660" s="112">
        <f t="shared" si="42"/>
        <v>38.205682504853449</v>
      </c>
      <c r="F660" s="15" t="s">
        <v>4</v>
      </c>
      <c r="G660" s="12" t="s">
        <v>5</v>
      </c>
    </row>
    <row r="661" spans="2:7" x14ac:dyDescent="0.25">
      <c r="B661" s="6">
        <v>42830</v>
      </c>
      <c r="C661" s="9">
        <v>0.8027777777777777</v>
      </c>
      <c r="D661" s="23">
        <f t="shared" si="43"/>
        <v>19.266666666666666</v>
      </c>
      <c r="E661" s="112">
        <f t="shared" si="42"/>
        <v>39.242806039780774</v>
      </c>
      <c r="F661" s="15" t="s">
        <v>6</v>
      </c>
      <c r="G661" s="12" t="s">
        <v>10</v>
      </c>
    </row>
    <row r="662" spans="2:7" x14ac:dyDescent="0.25">
      <c r="B662" s="6">
        <v>42830</v>
      </c>
      <c r="C662" s="9">
        <v>0.82847222222222217</v>
      </c>
      <c r="D662" s="23">
        <f t="shared" si="43"/>
        <v>19.883333333333333</v>
      </c>
      <c r="E662" s="112">
        <f t="shared" si="42"/>
        <v>47.349186864909704</v>
      </c>
      <c r="F662" s="15" t="s">
        <v>4</v>
      </c>
      <c r="G662" s="12" t="s">
        <v>10</v>
      </c>
    </row>
    <row r="663" spans="2:7" x14ac:dyDescent="0.25">
      <c r="B663" s="6">
        <v>42830</v>
      </c>
      <c r="C663" s="9">
        <v>0.83958333333333324</v>
      </c>
      <c r="D663" s="23">
        <f t="shared" si="43"/>
        <v>20.149999999999999</v>
      </c>
      <c r="E663" s="112">
        <f t="shared" si="42"/>
        <v>51.090204398899381</v>
      </c>
      <c r="F663" s="15" t="s">
        <v>4</v>
      </c>
      <c r="G663" s="12" t="s">
        <v>5</v>
      </c>
    </row>
    <row r="664" spans="2:7" x14ac:dyDescent="0.25">
      <c r="B664" s="6">
        <v>42830</v>
      </c>
      <c r="C664" s="9">
        <v>0.86041666666666661</v>
      </c>
      <c r="D664" s="23">
        <f t="shared" si="43"/>
        <v>20.65</v>
      </c>
      <c r="E664" s="112">
        <f t="shared" si="42"/>
        <v>58.487945608463377</v>
      </c>
      <c r="F664" s="15" t="s">
        <v>4</v>
      </c>
      <c r="G664" s="12" t="s">
        <v>5</v>
      </c>
    </row>
    <row r="665" spans="2:7" x14ac:dyDescent="0.25">
      <c r="B665" s="6">
        <v>42831</v>
      </c>
      <c r="C665" s="9">
        <v>0.12916666666666668</v>
      </c>
      <c r="D665" s="23">
        <f t="shared" si="43"/>
        <v>3.1000000000000005</v>
      </c>
      <c r="E665" s="112">
        <f t="shared" si="42"/>
        <v>98.054729152767052</v>
      </c>
      <c r="F665" s="15" t="s">
        <v>4</v>
      </c>
      <c r="G665" s="12" t="s">
        <v>7</v>
      </c>
    </row>
    <row r="666" spans="2:7" x14ac:dyDescent="0.25">
      <c r="B666" s="6">
        <v>42831</v>
      </c>
      <c r="C666" s="9">
        <v>0.24791666666666667</v>
      </c>
      <c r="D666" s="23">
        <f t="shared" si="43"/>
        <v>5.95</v>
      </c>
      <c r="E666" s="112">
        <f t="shared" si="42"/>
        <v>49.734354047281862</v>
      </c>
      <c r="F666" s="15" t="s">
        <v>4</v>
      </c>
      <c r="G666" s="12" t="s">
        <v>5</v>
      </c>
    </row>
    <row r="667" spans="2:7" x14ac:dyDescent="0.25">
      <c r="B667" s="6">
        <v>42831</v>
      </c>
      <c r="C667" s="9">
        <v>0.31388888888888888</v>
      </c>
      <c r="D667" s="23">
        <f t="shared" si="43"/>
        <v>7.5333333333333332</v>
      </c>
      <c r="E667" s="112">
        <f t="shared" si="42"/>
        <v>29.90914565534564</v>
      </c>
      <c r="F667" s="15" t="s">
        <v>6</v>
      </c>
      <c r="G667" s="12" t="s">
        <v>7</v>
      </c>
    </row>
    <row r="668" spans="2:7" x14ac:dyDescent="0.25">
      <c r="B668" s="6">
        <v>42831</v>
      </c>
      <c r="C668" s="9">
        <v>0.32708333333333334</v>
      </c>
      <c r="D668" s="23">
        <f t="shared" si="43"/>
        <v>7.85</v>
      </c>
      <c r="E668" s="112">
        <f t="shared" si="42"/>
        <v>26.545770643625062</v>
      </c>
      <c r="F668" s="15" t="s">
        <v>6</v>
      </c>
      <c r="G668" s="12" t="s">
        <v>10</v>
      </c>
    </row>
    <row r="669" spans="2:7" x14ac:dyDescent="0.25">
      <c r="B669" s="6">
        <v>42831</v>
      </c>
      <c r="C669" s="9">
        <v>0.33402777777777781</v>
      </c>
      <c r="D669" s="23">
        <f t="shared" si="43"/>
        <v>8.0166666666666675</v>
      </c>
      <c r="E669" s="112">
        <f t="shared" si="42"/>
        <v>24.856128824590826</v>
      </c>
      <c r="F669" s="15" t="s">
        <v>6</v>
      </c>
      <c r="G669" s="12" t="s">
        <v>7</v>
      </c>
    </row>
    <row r="670" spans="2:7" x14ac:dyDescent="0.25">
      <c r="B670" s="6">
        <v>42831</v>
      </c>
      <c r="C670" s="9">
        <v>0.33888888888888885</v>
      </c>
      <c r="D670" s="23">
        <f t="shared" si="43"/>
        <v>8.1333333333333329</v>
      </c>
      <c r="E670" s="112">
        <f t="shared" si="42"/>
        <v>23.70643510682244</v>
      </c>
      <c r="F670" s="15" t="s">
        <v>6</v>
      </c>
      <c r="G670" s="12" t="s">
        <v>9</v>
      </c>
    </row>
    <row r="671" spans="2:7" x14ac:dyDescent="0.25">
      <c r="B671" s="6">
        <v>42831</v>
      </c>
      <c r="C671" s="9">
        <v>0.34097222222222223</v>
      </c>
      <c r="D671" s="23">
        <f t="shared" si="43"/>
        <v>8.1833333333333336</v>
      </c>
      <c r="E671" s="112">
        <f t="shared" si="42"/>
        <v>23.222042561112165</v>
      </c>
      <c r="F671" s="15" t="s">
        <v>6</v>
      </c>
      <c r="G671" s="12" t="s">
        <v>7</v>
      </c>
    </row>
    <row r="672" spans="2:7" x14ac:dyDescent="0.25">
      <c r="B672" s="6">
        <v>42831</v>
      </c>
      <c r="C672" s="9">
        <v>0.39166666666666666</v>
      </c>
      <c r="D672" s="23">
        <f t="shared" si="43"/>
        <v>9.4</v>
      </c>
      <c r="E672" s="112">
        <f t="shared" si="42"/>
        <v>12.976268393273449</v>
      </c>
      <c r="F672" s="15" t="s">
        <v>4</v>
      </c>
      <c r="G672" s="12" t="s">
        <v>10</v>
      </c>
    </row>
    <row r="673" spans="2:7" x14ac:dyDescent="0.25">
      <c r="B673" s="6">
        <v>42831</v>
      </c>
      <c r="C673" s="9">
        <v>0.3979166666666667</v>
      </c>
      <c r="D673" s="23">
        <f t="shared" si="43"/>
        <v>9.5500000000000007</v>
      </c>
      <c r="E673" s="112">
        <f t="shared" si="42"/>
        <v>11.918090756142645</v>
      </c>
      <c r="F673" s="15" t="s">
        <v>6</v>
      </c>
      <c r="G673" s="12" t="s">
        <v>9</v>
      </c>
    </row>
    <row r="674" spans="2:7" x14ac:dyDescent="0.25">
      <c r="B674" s="6">
        <v>42831</v>
      </c>
      <c r="C674" s="9">
        <v>0.40416666666666662</v>
      </c>
      <c r="D674" s="23">
        <f t="shared" si="43"/>
        <v>9.6999999999999993</v>
      </c>
      <c r="E674" s="112">
        <f t="shared" si="42"/>
        <v>10.904913119011853</v>
      </c>
      <c r="F674" s="15" t="s">
        <v>6</v>
      </c>
      <c r="G674" s="12" t="s">
        <v>9</v>
      </c>
    </row>
    <row r="675" spans="2:7" x14ac:dyDescent="0.25">
      <c r="B675" s="6">
        <v>42831</v>
      </c>
      <c r="C675" s="9">
        <v>0.40416666666666662</v>
      </c>
      <c r="D675" s="23">
        <f t="shared" si="43"/>
        <v>9.6999999999999993</v>
      </c>
      <c r="E675" s="112">
        <f t="shared" si="42"/>
        <v>10.904913119011853</v>
      </c>
      <c r="F675" s="15" t="s">
        <v>6</v>
      </c>
      <c r="G675" s="12" t="s">
        <v>9</v>
      </c>
    </row>
    <row r="676" spans="2:7" x14ac:dyDescent="0.25">
      <c r="B676" s="6">
        <v>42831</v>
      </c>
      <c r="C676" s="9">
        <v>0.40486111111111112</v>
      </c>
      <c r="D676" s="23">
        <f t="shared" si="43"/>
        <v>9.7166666666666668</v>
      </c>
      <c r="E676" s="112">
        <f t="shared" si="42"/>
        <v>10.795115603775093</v>
      </c>
      <c r="F676" s="15" t="s">
        <v>6</v>
      </c>
      <c r="G676" s="12" t="s">
        <v>8</v>
      </c>
    </row>
    <row r="677" spans="2:7" x14ac:dyDescent="0.25">
      <c r="B677" s="6">
        <v>42831</v>
      </c>
      <c r="C677" s="9">
        <v>0.41250000000000003</v>
      </c>
      <c r="D677" s="23">
        <f t="shared" si="43"/>
        <v>9.9</v>
      </c>
      <c r="E677" s="112">
        <f t="shared" si="42"/>
        <v>9.6240096028374467</v>
      </c>
      <c r="F677" s="15" t="s">
        <v>4</v>
      </c>
      <c r="G677" s="12" t="s">
        <v>8</v>
      </c>
    </row>
    <row r="678" spans="2:7" x14ac:dyDescent="0.25">
      <c r="B678" s="6">
        <v>42831</v>
      </c>
      <c r="C678" s="9">
        <v>0.41250000000000003</v>
      </c>
      <c r="D678" s="23">
        <f t="shared" si="43"/>
        <v>9.9</v>
      </c>
      <c r="E678" s="112">
        <f t="shared" si="42"/>
        <v>9.6240096028374467</v>
      </c>
      <c r="F678" s="15" t="s">
        <v>4</v>
      </c>
      <c r="G678" s="12" t="s">
        <v>8</v>
      </c>
    </row>
    <row r="679" spans="2:7" x14ac:dyDescent="0.25">
      <c r="B679" s="6">
        <v>42831</v>
      </c>
      <c r="C679" s="9">
        <v>0.42708333333333331</v>
      </c>
      <c r="D679" s="23">
        <f t="shared" si="43"/>
        <v>10.25</v>
      </c>
      <c r="E679" s="112">
        <f t="shared" si="42"/>
        <v>7.5749284495322469</v>
      </c>
      <c r="F679" s="15" t="s">
        <v>6</v>
      </c>
      <c r="G679" s="12" t="s">
        <v>8</v>
      </c>
    </row>
    <row r="680" spans="2:7" x14ac:dyDescent="0.25">
      <c r="B680" s="6">
        <v>42831</v>
      </c>
      <c r="C680" s="9">
        <v>0.43194444444444446</v>
      </c>
      <c r="D680" s="23">
        <f t="shared" si="43"/>
        <v>10.366666666666667</v>
      </c>
      <c r="E680" s="112">
        <f t="shared" si="42"/>
        <v>6.9463458428749547</v>
      </c>
      <c r="F680" s="15" t="s">
        <v>4</v>
      </c>
      <c r="G680" s="12" t="s">
        <v>8</v>
      </c>
    </row>
    <row r="681" spans="2:7" x14ac:dyDescent="0.25">
      <c r="B681" s="6">
        <v>42831</v>
      </c>
      <c r="C681" s="9">
        <v>0.43263888888888885</v>
      </c>
      <c r="D681" s="23">
        <f t="shared" si="43"/>
        <v>10.383333333333333</v>
      </c>
      <c r="E681" s="112">
        <f t="shared" si="42"/>
        <v>6.8587705498604263</v>
      </c>
      <c r="F681" s="15" t="s">
        <v>4</v>
      </c>
      <c r="G681" s="12" t="s">
        <v>8</v>
      </c>
    </row>
    <row r="682" spans="2:7" x14ac:dyDescent="0.25">
      <c r="B682" s="6">
        <v>42831</v>
      </c>
      <c r="C682" s="9">
        <v>0.43333333333333335</v>
      </c>
      <c r="D682" s="23">
        <f t="shared" si="43"/>
        <v>10.4</v>
      </c>
      <c r="E682" s="112">
        <f t="shared" si="42"/>
        <v>6.7717508124014438</v>
      </c>
      <c r="F682" s="15" t="s">
        <v>6</v>
      </c>
      <c r="G682" s="12" t="s">
        <v>8</v>
      </c>
    </row>
    <row r="683" spans="2:7" x14ac:dyDescent="0.25">
      <c r="B683" s="6">
        <v>42831</v>
      </c>
      <c r="C683" s="9">
        <v>0.4381944444444445</v>
      </c>
      <c r="D683" s="23">
        <f t="shared" si="43"/>
        <v>10.516666666666667</v>
      </c>
      <c r="E683" s="112">
        <f t="shared" si="42"/>
        <v>6.1781682057441518</v>
      </c>
      <c r="F683" s="15" t="s">
        <v>6</v>
      </c>
      <c r="G683" s="12" t="s">
        <v>10</v>
      </c>
    </row>
    <row r="684" spans="2:7" x14ac:dyDescent="0.25">
      <c r="B684" s="6">
        <v>42831</v>
      </c>
      <c r="C684" s="9">
        <v>0.43888888888888888</v>
      </c>
      <c r="D684" s="23">
        <f t="shared" si="43"/>
        <v>10.533333333333333</v>
      </c>
      <c r="E684" s="112">
        <f t="shared" si="42"/>
        <v>6.0955929127296233</v>
      </c>
      <c r="F684" s="15" t="s">
        <v>6</v>
      </c>
      <c r="G684" s="12" t="s">
        <v>10</v>
      </c>
    </row>
    <row r="685" spans="2:7" x14ac:dyDescent="0.25">
      <c r="B685" s="6">
        <v>42831</v>
      </c>
      <c r="C685" s="9">
        <v>0.44027777777777777</v>
      </c>
      <c r="D685" s="23">
        <f t="shared" si="43"/>
        <v>10.566666666666666</v>
      </c>
      <c r="E685" s="112">
        <f t="shared" si="42"/>
        <v>5.9321089933672235</v>
      </c>
      <c r="F685" s="15" t="s">
        <v>6</v>
      </c>
      <c r="G685" s="12" t="s">
        <v>10</v>
      </c>
    </row>
    <row r="686" spans="2:7" x14ac:dyDescent="0.25">
      <c r="B686" s="6">
        <v>42831</v>
      </c>
      <c r="C686" s="9">
        <v>0.44236111111111115</v>
      </c>
      <c r="D686" s="23">
        <f t="shared" si="43"/>
        <v>10.616666666666667</v>
      </c>
      <c r="E686" s="112">
        <f t="shared" si="42"/>
        <v>5.6910497809902871</v>
      </c>
      <c r="F686" s="15" t="s">
        <v>4</v>
      </c>
      <c r="G686" s="12" t="s">
        <v>5</v>
      </c>
    </row>
    <row r="687" spans="2:7" x14ac:dyDescent="0.25">
      <c r="B687" s="6">
        <v>42831</v>
      </c>
      <c r="C687" s="9">
        <v>0.44444444444444442</v>
      </c>
      <c r="D687" s="23">
        <f t="shared" si="43"/>
        <v>10.666666666666666</v>
      </c>
      <c r="E687" s="112">
        <f t="shared" si="42"/>
        <v>5.4549905686133586</v>
      </c>
      <c r="F687" s="15" t="s">
        <v>6</v>
      </c>
      <c r="G687" s="12" t="s">
        <v>8</v>
      </c>
    </row>
    <row r="688" spans="2:7" x14ac:dyDescent="0.25">
      <c r="B688" s="6">
        <v>42831</v>
      </c>
      <c r="C688" s="9">
        <v>0.45277777777777778</v>
      </c>
      <c r="D688" s="23">
        <f t="shared" si="43"/>
        <v>10.866666666666667</v>
      </c>
      <c r="E688" s="112">
        <f t="shared" si="42"/>
        <v>4.5607537191056196</v>
      </c>
      <c r="F688" s="15" t="s">
        <v>6</v>
      </c>
      <c r="G688" s="12" t="s">
        <v>8</v>
      </c>
    </row>
    <row r="689" spans="2:7" x14ac:dyDescent="0.25">
      <c r="B689" s="6">
        <v>42831</v>
      </c>
      <c r="C689" s="9">
        <v>0.45763888888888887</v>
      </c>
      <c r="D689" s="23">
        <f t="shared" si="43"/>
        <v>10.983333333333333</v>
      </c>
      <c r="E689" s="112">
        <f t="shared" si="42"/>
        <v>4.0760600013372246</v>
      </c>
      <c r="F689" s="15" t="s">
        <v>4</v>
      </c>
      <c r="G689" s="12" t="s">
        <v>5</v>
      </c>
    </row>
    <row r="690" spans="2:7" x14ac:dyDescent="0.25">
      <c r="B690" s="6">
        <v>42831</v>
      </c>
      <c r="C690" s="9">
        <v>0.45763888888888887</v>
      </c>
      <c r="D690" s="23">
        <f t="shared" si="43"/>
        <v>10.983333333333333</v>
      </c>
      <c r="E690" s="112">
        <f t="shared" si="42"/>
        <v>4.0760600013372246</v>
      </c>
      <c r="F690" s="15" t="s">
        <v>6</v>
      </c>
      <c r="G690" s="12" t="s">
        <v>8</v>
      </c>
    </row>
    <row r="691" spans="2:7" x14ac:dyDescent="0.25">
      <c r="B691" s="6">
        <v>42831</v>
      </c>
      <c r="C691" s="9">
        <v>0.45902777777777781</v>
      </c>
      <c r="D691" s="23">
        <f t="shared" si="43"/>
        <v>11.016666666666667</v>
      </c>
      <c r="E691" s="112">
        <f t="shared" si="42"/>
        <v>3.9425760819748175</v>
      </c>
      <c r="F691" s="15" t="s">
        <v>4</v>
      </c>
      <c r="G691" s="12" t="s">
        <v>5</v>
      </c>
    </row>
    <row r="692" spans="2:7" x14ac:dyDescent="0.25">
      <c r="B692" s="6">
        <v>42831</v>
      </c>
      <c r="C692" s="9">
        <v>0.49583333333333335</v>
      </c>
      <c r="D692" s="23">
        <f t="shared" si="43"/>
        <v>11.9</v>
      </c>
      <c r="E692" s="112">
        <f t="shared" si="42"/>
        <v>1.214974441093438</v>
      </c>
      <c r="F692" s="15" t="s">
        <v>6</v>
      </c>
      <c r="G692" s="12" t="s">
        <v>9</v>
      </c>
    </row>
    <row r="693" spans="2:7" x14ac:dyDescent="0.25">
      <c r="B693" s="6">
        <v>42831</v>
      </c>
      <c r="C693" s="9">
        <v>0.50416666666666665</v>
      </c>
      <c r="D693" s="23">
        <f t="shared" si="43"/>
        <v>12.1</v>
      </c>
      <c r="E693" s="112">
        <f t="shared" si="42"/>
        <v>0.81407092491903854</v>
      </c>
      <c r="F693" s="15" t="s">
        <v>6</v>
      </c>
      <c r="G693" s="12" t="s">
        <v>7</v>
      </c>
    </row>
    <row r="694" spans="2:7" x14ac:dyDescent="0.25">
      <c r="B694" s="6">
        <v>42831</v>
      </c>
      <c r="C694" s="9">
        <v>0.50486111111111109</v>
      </c>
      <c r="D694" s="23">
        <f t="shared" si="43"/>
        <v>12.116666666666667</v>
      </c>
      <c r="E694" s="112">
        <f t="shared" si="42"/>
        <v>0.78427340968228143</v>
      </c>
      <c r="F694" s="15" t="s">
        <v>12</v>
      </c>
      <c r="G694" s="12" t="s">
        <v>7</v>
      </c>
    </row>
    <row r="695" spans="2:7" x14ac:dyDescent="0.25">
      <c r="B695" s="6">
        <v>42831</v>
      </c>
      <c r="C695" s="9">
        <v>0.51597222222222217</v>
      </c>
      <c r="D695" s="23">
        <f t="shared" si="43"/>
        <v>12.383333333333333</v>
      </c>
      <c r="E695" s="112">
        <f t="shared" si="42"/>
        <v>0.3830687214497483</v>
      </c>
      <c r="F695" s="15" t="s">
        <v>6</v>
      </c>
      <c r="G695" s="12" t="s">
        <v>8</v>
      </c>
    </row>
    <row r="696" spans="2:7" x14ac:dyDescent="0.25">
      <c r="B696" s="6">
        <v>42831</v>
      </c>
      <c r="C696" s="9">
        <v>0.51597222222222217</v>
      </c>
      <c r="D696" s="23">
        <f t="shared" si="43"/>
        <v>12.383333333333333</v>
      </c>
      <c r="E696" s="112">
        <f t="shared" si="42"/>
        <v>0.3830687214497483</v>
      </c>
      <c r="F696" s="15" t="s">
        <v>6</v>
      </c>
      <c r="G696" s="12" t="s">
        <v>8</v>
      </c>
    </row>
    <row r="697" spans="2:7" x14ac:dyDescent="0.25">
      <c r="B697" s="6">
        <v>42831</v>
      </c>
      <c r="C697" s="9">
        <v>0.51597222222222217</v>
      </c>
      <c r="D697" s="23">
        <f t="shared" si="43"/>
        <v>12.383333333333333</v>
      </c>
      <c r="E697" s="112">
        <f t="shared" si="42"/>
        <v>0.3830687214497483</v>
      </c>
      <c r="F697" s="15" t="s">
        <v>6</v>
      </c>
      <c r="G697" s="12" t="s">
        <v>8</v>
      </c>
    </row>
    <row r="698" spans="2:7" x14ac:dyDescent="0.25">
      <c r="B698" s="6">
        <v>42831</v>
      </c>
      <c r="C698" s="9">
        <v>0.51597222222222217</v>
      </c>
      <c r="D698" s="23">
        <f t="shared" si="43"/>
        <v>12.383333333333333</v>
      </c>
      <c r="E698" s="112">
        <f t="shared" si="42"/>
        <v>0.3830687214497483</v>
      </c>
      <c r="F698" s="15" t="s">
        <v>6</v>
      </c>
      <c r="G698" s="12" t="s">
        <v>8</v>
      </c>
    </row>
    <row r="699" spans="2:7" x14ac:dyDescent="0.25">
      <c r="B699" s="6">
        <v>42831</v>
      </c>
      <c r="C699" s="9">
        <v>0.51666666666666672</v>
      </c>
      <c r="D699" s="23">
        <f t="shared" si="43"/>
        <v>12.400000000000002</v>
      </c>
      <c r="E699" s="112">
        <f t="shared" si="42"/>
        <v>0.36271565065743394</v>
      </c>
      <c r="F699" s="15" t="s">
        <v>4</v>
      </c>
      <c r="G699" s="12" t="s">
        <v>8</v>
      </c>
    </row>
    <row r="700" spans="2:7" x14ac:dyDescent="0.25">
      <c r="B700" s="6">
        <v>42831</v>
      </c>
      <c r="C700" s="9">
        <v>0.5180555555555556</v>
      </c>
      <c r="D700" s="23">
        <f t="shared" si="43"/>
        <v>12.433333333333334</v>
      </c>
      <c r="E700" s="112">
        <f t="shared" si="42"/>
        <v>0.32367617573948054</v>
      </c>
      <c r="F700" s="15" t="s">
        <v>6</v>
      </c>
      <c r="G700" s="12" t="s">
        <v>8</v>
      </c>
    </row>
    <row r="701" spans="2:7" x14ac:dyDescent="0.25">
      <c r="B701" s="6">
        <v>42831</v>
      </c>
      <c r="C701" s="9">
        <v>0.52916666666666667</v>
      </c>
      <c r="D701" s="23">
        <f t="shared" si="43"/>
        <v>12.7</v>
      </c>
      <c r="E701" s="112">
        <f t="shared" si="42"/>
        <v>9.136037639583558E-2</v>
      </c>
      <c r="F701" s="15" t="s">
        <v>12</v>
      </c>
      <c r="G701" s="12" t="s">
        <v>7</v>
      </c>
    </row>
    <row r="702" spans="2:7" x14ac:dyDescent="0.25">
      <c r="B702" s="6">
        <v>42831</v>
      </c>
      <c r="C702" s="9">
        <v>0.54097222222222219</v>
      </c>
      <c r="D702" s="23">
        <f t="shared" si="43"/>
        <v>12.983333333333333</v>
      </c>
      <c r="E702" s="112">
        <f t="shared" si="42"/>
        <v>3.5817292654499462E-4</v>
      </c>
      <c r="F702" s="15" t="s">
        <v>6</v>
      </c>
      <c r="G702" s="12" t="s">
        <v>7</v>
      </c>
    </row>
    <row r="703" spans="2:7" x14ac:dyDescent="0.25">
      <c r="B703" s="6">
        <v>42831</v>
      </c>
      <c r="C703" s="9">
        <v>0.54305555555555551</v>
      </c>
      <c r="D703" s="23">
        <f t="shared" si="43"/>
        <v>13.033333333333331</v>
      </c>
      <c r="E703" s="112">
        <f t="shared" si="42"/>
        <v>9.6562721627794883E-4</v>
      </c>
      <c r="F703" s="15" t="s">
        <v>4</v>
      </c>
      <c r="G703" s="12" t="s">
        <v>5</v>
      </c>
    </row>
    <row r="704" spans="2:7" x14ac:dyDescent="0.25">
      <c r="B704" s="6">
        <v>42831</v>
      </c>
      <c r="C704" s="9">
        <v>0.54305555555555551</v>
      </c>
      <c r="D704" s="23">
        <f t="shared" si="43"/>
        <v>13.033333333333331</v>
      </c>
      <c r="E704" s="112">
        <f t="shared" si="42"/>
        <v>9.6562721627794883E-4</v>
      </c>
      <c r="F704" s="15" t="s">
        <v>12</v>
      </c>
      <c r="G704" s="12" t="s">
        <v>8</v>
      </c>
    </row>
    <row r="705" spans="2:7" x14ac:dyDescent="0.25">
      <c r="B705" s="6">
        <v>42831</v>
      </c>
      <c r="C705" s="9">
        <v>0.55138888888888882</v>
      </c>
      <c r="D705" s="23">
        <f t="shared" si="43"/>
        <v>13.233333333333331</v>
      </c>
      <c r="E705" s="112">
        <f t="shared" si="42"/>
        <v>5.3395444375209274E-2</v>
      </c>
      <c r="F705" s="15" t="s">
        <v>6</v>
      </c>
      <c r="G705" s="12" t="s">
        <v>9</v>
      </c>
    </row>
    <row r="706" spans="2:7" x14ac:dyDescent="0.25">
      <c r="B706" s="6">
        <v>42831</v>
      </c>
      <c r="C706" s="9">
        <v>0.55277777777777781</v>
      </c>
      <c r="D706" s="23">
        <f t="shared" si="43"/>
        <v>13.266666666666667</v>
      </c>
      <c r="E706" s="112">
        <f t="shared" si="42"/>
        <v>6.9911525012810768E-2</v>
      </c>
      <c r="F706" s="15" t="s">
        <v>6</v>
      </c>
      <c r="G706" s="12" t="s">
        <v>9</v>
      </c>
    </row>
    <row r="707" spans="2:7" x14ac:dyDescent="0.25">
      <c r="B707" s="6">
        <v>42831</v>
      </c>
      <c r="C707" s="9">
        <v>0.60625000000000007</v>
      </c>
      <c r="D707" s="23">
        <f t="shared" si="43"/>
        <v>14.55</v>
      </c>
      <c r="E707" s="112">
        <f t="shared" ref="E707:E770" si="44">(D707-medianum)^2</f>
        <v>2.3955028517826289</v>
      </c>
      <c r="F707" s="15" t="s">
        <v>6</v>
      </c>
      <c r="G707" s="12" t="s">
        <v>9</v>
      </c>
    </row>
    <row r="708" spans="2:7" x14ac:dyDescent="0.25">
      <c r="B708" s="6">
        <v>42831</v>
      </c>
      <c r="C708" s="9">
        <v>0.62847222222222221</v>
      </c>
      <c r="D708" s="23">
        <f t="shared" ref="D708:D771" si="45">C708*24</f>
        <v>15.083333333333332</v>
      </c>
      <c r="E708" s="112">
        <f t="shared" si="44"/>
        <v>4.3308712530953306</v>
      </c>
      <c r="F708" s="15" t="s">
        <v>6</v>
      </c>
      <c r="G708" s="12" t="s">
        <v>9</v>
      </c>
    </row>
    <row r="709" spans="2:7" x14ac:dyDescent="0.25">
      <c r="B709" s="6">
        <v>42831</v>
      </c>
      <c r="C709" s="9">
        <v>0.64027777777777783</v>
      </c>
      <c r="D709" s="23">
        <f t="shared" si="45"/>
        <v>15.366666666666667</v>
      </c>
      <c r="E709" s="112">
        <f t="shared" si="44"/>
        <v>5.5904246051816031</v>
      </c>
      <c r="F709" s="15" t="s">
        <v>6</v>
      </c>
      <c r="G709" s="12" t="s">
        <v>8</v>
      </c>
    </row>
    <row r="710" spans="2:7" x14ac:dyDescent="0.25">
      <c r="B710" s="6">
        <v>42831</v>
      </c>
      <c r="C710" s="9">
        <v>0.64166666666666672</v>
      </c>
      <c r="D710" s="23">
        <f t="shared" si="45"/>
        <v>15.400000000000002</v>
      </c>
      <c r="E710" s="112">
        <f t="shared" si="44"/>
        <v>5.7491629080414333</v>
      </c>
      <c r="F710" s="15" t="s">
        <v>6</v>
      </c>
      <c r="G710" s="12" t="s">
        <v>8</v>
      </c>
    </row>
    <row r="711" spans="2:7" x14ac:dyDescent="0.25">
      <c r="B711" s="6">
        <v>42831</v>
      </c>
      <c r="C711" s="9">
        <v>0.64930555555555558</v>
      </c>
      <c r="D711" s="23">
        <f t="shared" si="45"/>
        <v>15.583333333333334</v>
      </c>
      <c r="E711" s="112">
        <f t="shared" si="44"/>
        <v>6.6619457959926693</v>
      </c>
      <c r="F711" s="15" t="s">
        <v>6</v>
      </c>
      <c r="G711" s="12" t="s">
        <v>9</v>
      </c>
    </row>
    <row r="712" spans="2:7" x14ac:dyDescent="0.25">
      <c r="B712" s="6">
        <v>42831</v>
      </c>
      <c r="C712" s="9">
        <v>0.65347222222222223</v>
      </c>
      <c r="D712" s="23">
        <f t="shared" si="45"/>
        <v>15.683333333333334</v>
      </c>
      <c r="E712" s="112">
        <f t="shared" si="44"/>
        <v>7.1881607045721339</v>
      </c>
      <c r="F712" s="15" t="s">
        <v>6</v>
      </c>
      <c r="G712" s="12" t="s">
        <v>8</v>
      </c>
    </row>
    <row r="713" spans="2:7" x14ac:dyDescent="0.25">
      <c r="B713" s="6">
        <v>42831</v>
      </c>
      <c r="C713" s="9">
        <v>0.66736111111111107</v>
      </c>
      <c r="D713" s="23">
        <f t="shared" si="45"/>
        <v>16.016666666666666</v>
      </c>
      <c r="E713" s="112">
        <f t="shared" si="44"/>
        <v>9.0866548442814583</v>
      </c>
      <c r="F713" s="15" t="s">
        <v>4</v>
      </c>
      <c r="G713" s="12" t="s">
        <v>5</v>
      </c>
    </row>
    <row r="714" spans="2:7" x14ac:dyDescent="0.25">
      <c r="B714" s="6">
        <v>42831</v>
      </c>
      <c r="C714" s="9">
        <v>0.67847222222222225</v>
      </c>
      <c r="D714" s="23">
        <f t="shared" si="45"/>
        <v>16.283333333333335</v>
      </c>
      <c r="E714" s="112">
        <f t="shared" si="44"/>
        <v>10.76545015604894</v>
      </c>
      <c r="F714" s="15" t="s">
        <v>6</v>
      </c>
      <c r="G714" s="12" t="s">
        <v>9</v>
      </c>
    </row>
    <row r="715" spans="2:7" x14ac:dyDescent="0.25">
      <c r="B715" s="6">
        <v>42831</v>
      </c>
      <c r="C715" s="9">
        <v>0.68125000000000002</v>
      </c>
      <c r="D715" s="23">
        <f t="shared" si="45"/>
        <v>16.350000000000001</v>
      </c>
      <c r="E715" s="112">
        <f t="shared" si="44"/>
        <v>11.207371206213027</v>
      </c>
      <c r="F715" s="15" t="s">
        <v>4</v>
      </c>
      <c r="G715" s="12" t="s">
        <v>5</v>
      </c>
    </row>
    <row r="716" spans="2:7" x14ac:dyDescent="0.25">
      <c r="B716" s="6">
        <v>42831</v>
      </c>
      <c r="C716" s="9">
        <v>0.69861111111111107</v>
      </c>
      <c r="D716" s="23">
        <f t="shared" si="45"/>
        <v>16.766666666666666</v>
      </c>
      <c r="E716" s="112">
        <f t="shared" si="44"/>
        <v>14.170766658627453</v>
      </c>
      <c r="F716" s="15" t="s">
        <v>4</v>
      </c>
      <c r="G716" s="12" t="s">
        <v>9</v>
      </c>
    </row>
    <row r="717" spans="2:7" x14ac:dyDescent="0.25">
      <c r="B717" s="6">
        <v>42831</v>
      </c>
      <c r="C717" s="9">
        <v>0.69930555555555562</v>
      </c>
      <c r="D717" s="23">
        <f t="shared" si="45"/>
        <v>16.783333333333335</v>
      </c>
      <c r="E717" s="112">
        <f t="shared" si="44"/>
        <v>14.296524698946273</v>
      </c>
      <c r="F717" s="15" t="s">
        <v>6</v>
      </c>
      <c r="G717" s="12" t="s">
        <v>9</v>
      </c>
    </row>
    <row r="718" spans="2:7" x14ac:dyDescent="0.25">
      <c r="B718" s="6">
        <v>42831</v>
      </c>
      <c r="C718" s="9">
        <v>0.71319444444444446</v>
      </c>
      <c r="D718" s="23">
        <f t="shared" si="45"/>
        <v>17.116666666666667</v>
      </c>
      <c r="E718" s="112">
        <f t="shared" si="44"/>
        <v>16.92835217198893</v>
      </c>
      <c r="F718" s="15" t="s">
        <v>4</v>
      </c>
      <c r="G718" s="12" t="s">
        <v>7</v>
      </c>
    </row>
    <row r="719" spans="2:7" x14ac:dyDescent="0.25">
      <c r="B719" s="6">
        <v>42831</v>
      </c>
      <c r="C719" s="9">
        <v>0.72916666666666663</v>
      </c>
      <c r="D719" s="23">
        <f t="shared" si="45"/>
        <v>17.5</v>
      </c>
      <c r="E719" s="112">
        <f t="shared" si="44"/>
        <v>20.229675988210214</v>
      </c>
      <c r="F719" s="15" t="s">
        <v>4</v>
      </c>
      <c r="G719" s="12" t="s">
        <v>9</v>
      </c>
    </row>
    <row r="720" spans="2:7" x14ac:dyDescent="0.25">
      <c r="B720" s="6">
        <v>42831</v>
      </c>
      <c r="C720" s="9">
        <v>0.73333333333333339</v>
      </c>
      <c r="D720" s="23">
        <f t="shared" si="45"/>
        <v>17.600000000000001</v>
      </c>
      <c r="E720" s="112">
        <f t="shared" si="44"/>
        <v>21.139224230123027</v>
      </c>
      <c r="F720" s="15" t="s">
        <v>4</v>
      </c>
      <c r="G720" s="12" t="s">
        <v>10</v>
      </c>
    </row>
    <row r="721" spans="2:7" x14ac:dyDescent="0.25">
      <c r="B721" s="6">
        <v>42831</v>
      </c>
      <c r="C721" s="9">
        <v>0.73541666666666661</v>
      </c>
      <c r="D721" s="23">
        <f t="shared" si="45"/>
        <v>17.649999999999999</v>
      </c>
      <c r="E721" s="112">
        <f t="shared" si="44"/>
        <v>21.6014983510794</v>
      </c>
      <c r="F721" s="15" t="s">
        <v>6</v>
      </c>
      <c r="G721" s="12" t="s">
        <v>10</v>
      </c>
    </row>
    <row r="722" spans="2:7" x14ac:dyDescent="0.25">
      <c r="B722" s="6">
        <v>42831</v>
      </c>
      <c r="C722" s="9">
        <v>0.73611111111111116</v>
      </c>
      <c r="D722" s="23">
        <f t="shared" si="45"/>
        <v>17.666666666666668</v>
      </c>
      <c r="E722" s="112">
        <f t="shared" si="44"/>
        <v>21.756700835842668</v>
      </c>
      <c r="F722" s="15" t="s">
        <v>6</v>
      </c>
      <c r="G722" s="12" t="s">
        <v>7</v>
      </c>
    </row>
    <row r="723" spans="2:7" x14ac:dyDescent="0.25">
      <c r="B723" s="6">
        <v>42831</v>
      </c>
      <c r="C723" s="9">
        <v>0.75138888888888899</v>
      </c>
      <c r="D723" s="23">
        <f t="shared" si="45"/>
        <v>18.033333333333335</v>
      </c>
      <c r="E723" s="112">
        <f t="shared" si="44"/>
        <v>25.311711056189605</v>
      </c>
      <c r="F723" s="15" t="s">
        <v>4</v>
      </c>
      <c r="G723" s="12" t="s">
        <v>7</v>
      </c>
    </row>
    <row r="724" spans="2:7" x14ac:dyDescent="0.25">
      <c r="B724" s="6">
        <v>42831</v>
      </c>
      <c r="C724" s="9">
        <v>0.75486111111111109</v>
      </c>
      <c r="D724" s="23">
        <f t="shared" si="45"/>
        <v>18.116666666666667</v>
      </c>
      <c r="E724" s="112">
        <f t="shared" si="44"/>
        <v>26.15716792445026</v>
      </c>
      <c r="F724" s="15" t="s">
        <v>6</v>
      </c>
      <c r="G724" s="12" t="s">
        <v>10</v>
      </c>
    </row>
    <row r="725" spans="2:7" x14ac:dyDescent="0.25">
      <c r="B725" s="6">
        <v>42831</v>
      </c>
      <c r="C725" s="9">
        <v>0.78611111111111109</v>
      </c>
      <c r="D725" s="23">
        <f t="shared" si="45"/>
        <v>18.866666666666667</v>
      </c>
      <c r="E725" s="112">
        <f t="shared" si="44"/>
        <v>34.391279738796257</v>
      </c>
      <c r="F725" s="15" t="s">
        <v>6</v>
      </c>
      <c r="G725" s="12" t="s">
        <v>10</v>
      </c>
    </row>
    <row r="726" spans="2:7" x14ac:dyDescent="0.25">
      <c r="B726" s="6">
        <v>42831</v>
      </c>
      <c r="C726" s="9">
        <v>0.80486111111111114</v>
      </c>
      <c r="D726" s="23">
        <f t="shared" si="45"/>
        <v>19.316666666666666</v>
      </c>
      <c r="E726" s="112">
        <f t="shared" si="44"/>
        <v>39.871746827403847</v>
      </c>
      <c r="F726" s="15" t="s">
        <v>6</v>
      </c>
      <c r="G726" s="12" t="s">
        <v>10</v>
      </c>
    </row>
    <row r="727" spans="2:7" x14ac:dyDescent="0.25">
      <c r="B727" s="6">
        <v>42831</v>
      </c>
      <c r="C727" s="9">
        <v>0.81597222222222221</v>
      </c>
      <c r="D727" s="23">
        <f t="shared" si="45"/>
        <v>19.583333333333332</v>
      </c>
      <c r="E727" s="112">
        <f t="shared" si="44"/>
        <v>43.310542139171297</v>
      </c>
      <c r="F727" s="15" t="s">
        <v>6</v>
      </c>
      <c r="G727" s="12" t="s">
        <v>10</v>
      </c>
    </row>
    <row r="728" spans="2:7" x14ac:dyDescent="0.25">
      <c r="B728" s="6">
        <v>42831</v>
      </c>
      <c r="C728" s="9">
        <v>0.85486111111111107</v>
      </c>
      <c r="D728" s="23">
        <f t="shared" si="45"/>
        <v>20.516666666666666</v>
      </c>
      <c r="E728" s="112">
        <f t="shared" si="44"/>
        <v>56.466325730357433</v>
      </c>
      <c r="F728" s="15" t="s">
        <v>6</v>
      </c>
      <c r="G728" s="12" t="s">
        <v>8</v>
      </c>
    </row>
    <row r="729" spans="2:7" x14ac:dyDescent="0.25">
      <c r="B729" s="6">
        <v>42831</v>
      </c>
      <c r="C729" s="9">
        <v>0.9194444444444444</v>
      </c>
      <c r="D729" s="23">
        <f t="shared" si="45"/>
        <v>22.066666666666666</v>
      </c>
      <c r="E729" s="112">
        <f t="shared" si="44"/>
        <v>82.163490146672501</v>
      </c>
      <c r="F729" s="15" t="s">
        <v>4</v>
      </c>
      <c r="G729" s="12" t="s">
        <v>5</v>
      </c>
    </row>
    <row r="730" spans="2:7" x14ac:dyDescent="0.25">
      <c r="B730" s="7">
        <v>42832</v>
      </c>
      <c r="C730" s="10">
        <v>8.819444444444445E-2</v>
      </c>
      <c r="D730" s="23">
        <f t="shared" si="45"/>
        <v>2.1166666666666667</v>
      </c>
      <c r="E730" s="112">
        <f t="shared" si="44"/>
        <v>118.49611588506899</v>
      </c>
      <c r="F730" s="16" t="s">
        <v>4</v>
      </c>
      <c r="G730" s="13" t="s">
        <v>5</v>
      </c>
    </row>
    <row r="731" spans="2:7" x14ac:dyDescent="0.25">
      <c r="B731" s="7">
        <v>42832</v>
      </c>
      <c r="C731" s="10">
        <v>8.8888888888888892E-2</v>
      </c>
      <c r="D731" s="23">
        <f t="shared" si="45"/>
        <v>2.1333333333333333</v>
      </c>
      <c r="E731" s="112">
        <f t="shared" si="44"/>
        <v>118.13354059205447</v>
      </c>
      <c r="F731" s="16" t="s">
        <v>4</v>
      </c>
      <c r="G731" s="13" t="s">
        <v>5</v>
      </c>
    </row>
    <row r="732" spans="2:7" x14ac:dyDescent="0.25">
      <c r="B732" s="7">
        <v>42832</v>
      </c>
      <c r="C732" s="10">
        <v>0.31180555555555556</v>
      </c>
      <c r="D732" s="23">
        <f t="shared" si="45"/>
        <v>7.4833333333333334</v>
      </c>
      <c r="E732" s="112">
        <f t="shared" si="44"/>
        <v>30.458538201055902</v>
      </c>
      <c r="F732" s="16" t="s">
        <v>6</v>
      </c>
      <c r="G732" s="13" t="s">
        <v>10</v>
      </c>
    </row>
    <row r="733" spans="2:7" x14ac:dyDescent="0.25">
      <c r="B733" s="7">
        <v>42832</v>
      </c>
      <c r="C733" s="10">
        <v>0.32083333333333336</v>
      </c>
      <c r="D733" s="23">
        <f t="shared" si="45"/>
        <v>7.7000000000000011</v>
      </c>
      <c r="E733" s="112">
        <f t="shared" si="44"/>
        <v>28.113948280755846</v>
      </c>
      <c r="F733" s="16" t="s">
        <v>6</v>
      </c>
      <c r="G733" s="13" t="s">
        <v>10</v>
      </c>
    </row>
    <row r="734" spans="2:7" x14ac:dyDescent="0.25">
      <c r="B734" s="7">
        <v>42832</v>
      </c>
      <c r="C734" s="10">
        <v>0.32083333333333336</v>
      </c>
      <c r="D734" s="23">
        <f t="shared" si="45"/>
        <v>7.7000000000000011</v>
      </c>
      <c r="E734" s="112">
        <f t="shared" si="44"/>
        <v>28.113948280755846</v>
      </c>
      <c r="F734" s="16" t="s">
        <v>6</v>
      </c>
      <c r="G734" s="13" t="s">
        <v>10</v>
      </c>
    </row>
    <row r="735" spans="2:7" x14ac:dyDescent="0.25">
      <c r="B735" s="7">
        <v>42832</v>
      </c>
      <c r="C735" s="10">
        <v>0.34722222222222227</v>
      </c>
      <c r="D735" s="23">
        <f t="shared" si="45"/>
        <v>8.3333333333333339</v>
      </c>
      <c r="E735" s="112">
        <f t="shared" si="44"/>
        <v>21.798864923981363</v>
      </c>
      <c r="F735" s="16" t="s">
        <v>4</v>
      </c>
      <c r="G735" s="13" t="s">
        <v>7</v>
      </c>
    </row>
    <row r="736" spans="2:7" x14ac:dyDescent="0.25">
      <c r="B736" s="7">
        <v>42832</v>
      </c>
      <c r="C736" s="10">
        <v>0.3666666666666667</v>
      </c>
      <c r="D736" s="23">
        <f t="shared" si="45"/>
        <v>8.8000000000000007</v>
      </c>
      <c r="E736" s="112">
        <f t="shared" si="44"/>
        <v>17.658978941796647</v>
      </c>
      <c r="F736" s="16" t="s">
        <v>4</v>
      </c>
      <c r="G736" s="13" t="s">
        <v>7</v>
      </c>
    </row>
    <row r="737" spans="2:7" x14ac:dyDescent="0.25">
      <c r="B737" s="7">
        <v>42832</v>
      </c>
      <c r="C737" s="10">
        <v>0.38472222222222219</v>
      </c>
      <c r="D737" s="23">
        <f t="shared" si="45"/>
        <v>9.2333333333333325</v>
      </c>
      <c r="E737" s="112">
        <f t="shared" si="44"/>
        <v>14.204799101196569</v>
      </c>
      <c r="F737" s="16" t="s">
        <v>6</v>
      </c>
      <c r="G737" s="13" t="s">
        <v>7</v>
      </c>
    </row>
    <row r="738" spans="2:7" x14ac:dyDescent="0.25">
      <c r="B738" s="7">
        <v>42832</v>
      </c>
      <c r="C738" s="10">
        <v>0.39097222222222222</v>
      </c>
      <c r="D738" s="23">
        <f t="shared" si="45"/>
        <v>9.3833333333333329</v>
      </c>
      <c r="E738" s="112">
        <f t="shared" si="44"/>
        <v>13.096621464065764</v>
      </c>
      <c r="F738" s="16" t="s">
        <v>6</v>
      </c>
      <c r="G738" s="13" t="s">
        <v>8</v>
      </c>
    </row>
    <row r="739" spans="2:7" x14ac:dyDescent="0.25">
      <c r="B739" s="7">
        <v>42832</v>
      </c>
      <c r="C739" s="10">
        <v>0.3972222222222222</v>
      </c>
      <c r="D739" s="23">
        <f t="shared" si="45"/>
        <v>9.5333333333333332</v>
      </c>
      <c r="E739" s="112">
        <f t="shared" si="44"/>
        <v>12.033443826934962</v>
      </c>
      <c r="F739" s="16" t="s">
        <v>6</v>
      </c>
      <c r="G739" s="13" t="s">
        <v>10</v>
      </c>
    </row>
    <row r="740" spans="2:7" x14ac:dyDescent="0.25">
      <c r="B740" s="7">
        <v>42832</v>
      </c>
      <c r="C740" s="10">
        <v>0.3972222222222222</v>
      </c>
      <c r="D740" s="23">
        <f t="shared" si="45"/>
        <v>9.5333333333333332</v>
      </c>
      <c r="E740" s="112">
        <f t="shared" si="44"/>
        <v>12.033443826934962</v>
      </c>
      <c r="F740" s="16" t="s">
        <v>6</v>
      </c>
      <c r="G740" s="13" t="s">
        <v>10</v>
      </c>
    </row>
    <row r="741" spans="2:7" x14ac:dyDescent="0.25">
      <c r="B741" s="7">
        <v>42832</v>
      </c>
      <c r="C741" s="10">
        <v>0.40347222222222223</v>
      </c>
      <c r="D741" s="23">
        <f t="shared" si="45"/>
        <v>9.6833333333333336</v>
      </c>
      <c r="E741" s="112">
        <f t="shared" si="44"/>
        <v>11.015266189804159</v>
      </c>
      <c r="F741" s="16" t="s">
        <v>6</v>
      </c>
      <c r="G741" s="13" t="s">
        <v>10</v>
      </c>
    </row>
    <row r="742" spans="2:7" x14ac:dyDescent="0.25">
      <c r="B742" s="7">
        <v>42832</v>
      </c>
      <c r="C742" s="10">
        <v>0.40416666666666662</v>
      </c>
      <c r="D742" s="23">
        <f t="shared" si="45"/>
        <v>9.6999999999999993</v>
      </c>
      <c r="E742" s="112">
        <f t="shared" si="44"/>
        <v>10.904913119011853</v>
      </c>
      <c r="F742" s="16" t="s">
        <v>6</v>
      </c>
      <c r="G742" s="13" t="s">
        <v>9</v>
      </c>
    </row>
    <row r="743" spans="2:7" x14ac:dyDescent="0.25">
      <c r="B743" s="7">
        <v>42832</v>
      </c>
      <c r="C743" s="10">
        <v>0.41319444444444442</v>
      </c>
      <c r="D743" s="23">
        <f t="shared" si="45"/>
        <v>9.9166666666666661</v>
      </c>
      <c r="E743" s="112">
        <f t="shared" si="44"/>
        <v>9.520878754267363</v>
      </c>
      <c r="F743" s="16" t="s">
        <v>4</v>
      </c>
      <c r="G743" s="13" t="s">
        <v>8</v>
      </c>
    </row>
    <row r="744" spans="2:7" x14ac:dyDescent="0.25">
      <c r="B744" s="7">
        <v>42832</v>
      </c>
      <c r="C744" s="10">
        <v>0.42708333333333331</v>
      </c>
      <c r="D744" s="23">
        <f t="shared" si="45"/>
        <v>10.25</v>
      </c>
      <c r="E744" s="112">
        <f t="shared" si="44"/>
        <v>7.5749284495322469</v>
      </c>
      <c r="F744" s="16" t="s">
        <v>4</v>
      </c>
      <c r="G744" s="13" t="s">
        <v>7</v>
      </c>
    </row>
    <row r="745" spans="2:7" x14ac:dyDescent="0.25">
      <c r="B745" s="7">
        <v>42832</v>
      </c>
      <c r="C745" s="10">
        <v>0.43541666666666662</v>
      </c>
      <c r="D745" s="23">
        <f t="shared" si="45"/>
        <v>10.45</v>
      </c>
      <c r="E745" s="112">
        <f t="shared" si="44"/>
        <v>6.5140249333578488</v>
      </c>
      <c r="F745" s="16" t="s">
        <v>6</v>
      </c>
      <c r="G745" s="13" t="s">
        <v>9</v>
      </c>
    </row>
    <row r="746" spans="2:7" x14ac:dyDescent="0.25">
      <c r="B746" s="7">
        <v>42832</v>
      </c>
      <c r="C746" s="10">
        <v>0.44930555555555557</v>
      </c>
      <c r="D746" s="23">
        <f t="shared" si="45"/>
        <v>10.783333333333333</v>
      </c>
      <c r="E746" s="112">
        <f t="shared" si="44"/>
        <v>4.9236301841782888</v>
      </c>
      <c r="F746" s="16" t="s">
        <v>6</v>
      </c>
      <c r="G746" s="13" t="s">
        <v>7</v>
      </c>
    </row>
    <row r="747" spans="2:7" x14ac:dyDescent="0.25">
      <c r="B747" s="7">
        <v>42832</v>
      </c>
      <c r="C747" s="10">
        <v>0.45277777777777778</v>
      </c>
      <c r="D747" s="23">
        <f t="shared" si="45"/>
        <v>10.866666666666667</v>
      </c>
      <c r="E747" s="112">
        <f t="shared" si="44"/>
        <v>4.5607537191056196</v>
      </c>
      <c r="F747" s="16" t="s">
        <v>6</v>
      </c>
      <c r="G747" s="13" t="s">
        <v>10</v>
      </c>
    </row>
    <row r="748" spans="2:7" x14ac:dyDescent="0.25">
      <c r="B748" s="7">
        <v>42832</v>
      </c>
      <c r="C748" s="10">
        <v>0.45347222222222222</v>
      </c>
      <c r="D748" s="23">
        <f t="shared" si="45"/>
        <v>10.883333333333333</v>
      </c>
      <c r="E748" s="112">
        <f t="shared" si="44"/>
        <v>4.4898450927577569</v>
      </c>
      <c r="F748" s="16" t="s">
        <v>6</v>
      </c>
      <c r="G748" s="13" t="s">
        <v>10</v>
      </c>
    </row>
    <row r="749" spans="2:7" x14ac:dyDescent="0.25">
      <c r="B749" s="7">
        <v>42832</v>
      </c>
      <c r="C749" s="10">
        <v>0.45416666666666666</v>
      </c>
      <c r="D749" s="23">
        <f t="shared" si="45"/>
        <v>10.9</v>
      </c>
      <c r="E749" s="112">
        <f t="shared" si="44"/>
        <v>4.4194920219654419</v>
      </c>
      <c r="F749" s="16" t="s">
        <v>6</v>
      </c>
      <c r="G749" s="13" t="s">
        <v>10</v>
      </c>
    </row>
    <row r="750" spans="2:7" x14ac:dyDescent="0.25">
      <c r="B750" s="7">
        <v>42832</v>
      </c>
      <c r="C750" s="10">
        <v>0.46249999999999997</v>
      </c>
      <c r="D750" s="23">
        <f t="shared" si="45"/>
        <v>11.1</v>
      </c>
      <c r="E750" s="112">
        <f t="shared" si="44"/>
        <v>3.6185885057910441</v>
      </c>
      <c r="F750" s="16" t="s">
        <v>12</v>
      </c>
      <c r="G750" s="13" t="s">
        <v>10</v>
      </c>
    </row>
    <row r="751" spans="2:7" x14ac:dyDescent="0.25">
      <c r="B751" s="7">
        <v>42832</v>
      </c>
      <c r="C751" s="10">
        <v>0.49444444444444446</v>
      </c>
      <c r="D751" s="23">
        <f t="shared" si="45"/>
        <v>11.866666666666667</v>
      </c>
      <c r="E751" s="112">
        <f t="shared" si="44"/>
        <v>1.289569471566949</v>
      </c>
      <c r="F751" s="16" t="s">
        <v>6</v>
      </c>
      <c r="G751" s="13" t="s">
        <v>10</v>
      </c>
    </row>
    <row r="752" spans="2:7" x14ac:dyDescent="0.25">
      <c r="B752" s="7">
        <v>42832</v>
      </c>
      <c r="C752" s="10">
        <v>0.49583333333333335</v>
      </c>
      <c r="D752" s="23">
        <f t="shared" si="45"/>
        <v>11.9</v>
      </c>
      <c r="E752" s="112">
        <f t="shared" si="44"/>
        <v>1.214974441093438</v>
      </c>
      <c r="F752" s="16" t="s">
        <v>6</v>
      </c>
      <c r="G752" s="13" t="s">
        <v>10</v>
      </c>
    </row>
    <row r="753" spans="2:7" x14ac:dyDescent="0.25">
      <c r="B753" s="7">
        <v>42832</v>
      </c>
      <c r="C753" s="10">
        <v>0.5</v>
      </c>
      <c r="D753" s="23">
        <f t="shared" si="45"/>
        <v>12</v>
      </c>
      <c r="E753" s="112">
        <f t="shared" si="44"/>
        <v>1.0045226830062384</v>
      </c>
      <c r="F753" s="16" t="s">
        <v>6</v>
      </c>
      <c r="G753" s="13" t="s">
        <v>7</v>
      </c>
    </row>
    <row r="754" spans="2:7" x14ac:dyDescent="0.25">
      <c r="B754" s="7">
        <v>42832</v>
      </c>
      <c r="C754" s="10">
        <v>0.50208333333333333</v>
      </c>
      <c r="D754" s="23">
        <f t="shared" si="45"/>
        <v>12.05</v>
      </c>
      <c r="E754" s="112">
        <f t="shared" si="44"/>
        <v>0.90679680396263684</v>
      </c>
      <c r="F754" s="16" t="s">
        <v>6</v>
      </c>
      <c r="G754" s="13" t="s">
        <v>8</v>
      </c>
    </row>
    <row r="755" spans="2:7" x14ac:dyDescent="0.25">
      <c r="B755" s="7">
        <v>42832</v>
      </c>
      <c r="C755" s="10">
        <v>0.50347222222222221</v>
      </c>
      <c r="D755" s="23">
        <f t="shared" si="45"/>
        <v>12.083333333333332</v>
      </c>
      <c r="E755" s="112">
        <f t="shared" si="44"/>
        <v>0.84442399571135129</v>
      </c>
      <c r="F755" s="16" t="s">
        <v>6</v>
      </c>
      <c r="G755" s="13" t="s">
        <v>10</v>
      </c>
    </row>
    <row r="756" spans="2:7" x14ac:dyDescent="0.25">
      <c r="B756" s="7">
        <v>42832</v>
      </c>
      <c r="C756" s="10">
        <v>0.50624999999999998</v>
      </c>
      <c r="D756" s="23">
        <f t="shared" si="45"/>
        <v>12.149999999999999</v>
      </c>
      <c r="E756" s="112">
        <f t="shared" si="44"/>
        <v>0.72634504587544013</v>
      </c>
      <c r="F756" s="16" t="s">
        <v>6</v>
      </c>
      <c r="G756" s="13" t="s">
        <v>10</v>
      </c>
    </row>
    <row r="757" spans="2:7" x14ac:dyDescent="0.25">
      <c r="B757" s="7">
        <v>42832</v>
      </c>
      <c r="C757" s="10">
        <v>0.52708333333333335</v>
      </c>
      <c r="D757" s="23">
        <f t="shared" si="45"/>
        <v>12.65</v>
      </c>
      <c r="E757" s="112">
        <f t="shared" si="44"/>
        <v>0.12408625543943513</v>
      </c>
      <c r="F757" s="16" t="s">
        <v>4</v>
      </c>
      <c r="G757" s="13" t="s">
        <v>5</v>
      </c>
    </row>
    <row r="758" spans="2:7" x14ac:dyDescent="0.25">
      <c r="B758" s="7">
        <v>42832</v>
      </c>
      <c r="C758" s="10">
        <v>0.54027777777777775</v>
      </c>
      <c r="D758" s="23">
        <f t="shared" si="45"/>
        <v>12.966666666666665</v>
      </c>
      <c r="E758" s="112">
        <f t="shared" si="44"/>
        <v>1.2667992744118245E-3</v>
      </c>
      <c r="F758" s="16" t="s">
        <v>4</v>
      </c>
      <c r="G758" s="13" t="s">
        <v>8</v>
      </c>
    </row>
    <row r="759" spans="2:7" x14ac:dyDescent="0.25">
      <c r="B759" s="7">
        <v>42832</v>
      </c>
      <c r="C759" s="10">
        <v>0.54305555555555551</v>
      </c>
      <c r="D759" s="23">
        <f t="shared" si="45"/>
        <v>13.033333333333331</v>
      </c>
      <c r="E759" s="112">
        <f t="shared" si="44"/>
        <v>9.6562721627794883E-4</v>
      </c>
      <c r="F759" s="16" t="s">
        <v>4</v>
      </c>
      <c r="G759" s="13" t="s">
        <v>5</v>
      </c>
    </row>
    <row r="760" spans="2:7" x14ac:dyDescent="0.25">
      <c r="B760" s="7">
        <v>42832</v>
      </c>
      <c r="C760" s="10">
        <v>0.55138888888888882</v>
      </c>
      <c r="D760" s="23">
        <f t="shared" si="45"/>
        <v>13.233333333333331</v>
      </c>
      <c r="E760" s="112">
        <f t="shared" si="44"/>
        <v>5.3395444375209274E-2</v>
      </c>
      <c r="F760" s="16" t="s">
        <v>12</v>
      </c>
      <c r="G760" s="13" t="s">
        <v>5</v>
      </c>
    </row>
    <row r="761" spans="2:7" x14ac:dyDescent="0.25">
      <c r="B761" s="7">
        <v>42832</v>
      </c>
      <c r="C761" s="10">
        <v>0.55833333333333335</v>
      </c>
      <c r="D761" s="23">
        <f t="shared" si="45"/>
        <v>13.4</v>
      </c>
      <c r="E761" s="112">
        <f t="shared" si="44"/>
        <v>0.15819806978543222</v>
      </c>
      <c r="F761" s="16" t="s">
        <v>6</v>
      </c>
      <c r="G761" s="13" t="s">
        <v>10</v>
      </c>
    </row>
    <row r="762" spans="2:7" x14ac:dyDescent="0.25">
      <c r="B762" s="7">
        <v>42832</v>
      </c>
      <c r="C762" s="10">
        <v>0.55972222222222223</v>
      </c>
      <c r="D762" s="23">
        <f t="shared" si="45"/>
        <v>13.433333333333334</v>
      </c>
      <c r="E762" s="112">
        <f t="shared" si="44"/>
        <v>0.18582526153414311</v>
      </c>
      <c r="F762" s="16" t="s">
        <v>6</v>
      </c>
      <c r="G762" s="13" t="s">
        <v>9</v>
      </c>
    </row>
    <row r="763" spans="2:7" x14ac:dyDescent="0.25">
      <c r="B763" s="7">
        <v>42832</v>
      </c>
      <c r="C763" s="10">
        <v>0.56180555555555556</v>
      </c>
      <c r="D763" s="23">
        <f t="shared" si="45"/>
        <v>13.483333333333334</v>
      </c>
      <c r="E763" s="112">
        <f t="shared" si="44"/>
        <v>0.23143271582387689</v>
      </c>
      <c r="F763" s="16" t="s">
        <v>6</v>
      </c>
      <c r="G763" s="13" t="s">
        <v>9</v>
      </c>
    </row>
    <row r="764" spans="2:7" x14ac:dyDescent="0.25">
      <c r="B764" s="7">
        <v>42832</v>
      </c>
      <c r="C764" s="10">
        <v>0.57847222222222217</v>
      </c>
      <c r="D764" s="23">
        <f t="shared" si="45"/>
        <v>13.883333333333333</v>
      </c>
      <c r="E764" s="112">
        <f t="shared" si="44"/>
        <v>0.77629235014174003</v>
      </c>
      <c r="F764" s="16" t="s">
        <v>6</v>
      </c>
      <c r="G764" s="13" t="s">
        <v>7</v>
      </c>
    </row>
    <row r="765" spans="2:7" x14ac:dyDescent="0.25">
      <c r="B765" s="7">
        <v>42832</v>
      </c>
      <c r="C765" s="10">
        <v>0.59027777777777779</v>
      </c>
      <c r="D765" s="23">
        <f t="shared" si="45"/>
        <v>14.166666666666668</v>
      </c>
      <c r="E765" s="112">
        <f t="shared" si="44"/>
        <v>1.355845702228009</v>
      </c>
      <c r="F765" s="16" t="s">
        <v>6</v>
      </c>
      <c r="G765" s="13" t="s">
        <v>10</v>
      </c>
    </row>
    <row r="766" spans="2:7" x14ac:dyDescent="0.25">
      <c r="B766" s="7">
        <v>42832</v>
      </c>
      <c r="C766" s="10">
        <v>0.59513888888888888</v>
      </c>
      <c r="D766" s="23">
        <f t="shared" si="45"/>
        <v>14.283333333333333</v>
      </c>
      <c r="E766" s="112">
        <f t="shared" si="44"/>
        <v>1.6411519844596054</v>
      </c>
      <c r="F766" s="16" t="s">
        <v>6</v>
      </c>
      <c r="G766" s="13" t="s">
        <v>7</v>
      </c>
    </row>
    <row r="767" spans="2:7" x14ac:dyDescent="0.25">
      <c r="B767" s="7">
        <v>42832</v>
      </c>
      <c r="C767" s="10">
        <v>0.59791666666666665</v>
      </c>
      <c r="D767" s="23">
        <f t="shared" si="45"/>
        <v>14.35</v>
      </c>
      <c r="E767" s="112">
        <f t="shared" si="44"/>
        <v>1.8164063679570266</v>
      </c>
      <c r="F767" s="16" t="s">
        <v>6</v>
      </c>
      <c r="G767" s="13" t="s">
        <v>7</v>
      </c>
    </row>
    <row r="768" spans="2:7" x14ac:dyDescent="0.25">
      <c r="B768" s="7">
        <v>42832</v>
      </c>
      <c r="C768" s="10">
        <v>0.60069444444444442</v>
      </c>
      <c r="D768" s="23">
        <f t="shared" si="45"/>
        <v>14.416666666666666</v>
      </c>
      <c r="E768" s="112">
        <f t="shared" si="44"/>
        <v>2.0005496403433365</v>
      </c>
      <c r="F768" s="16" t="s">
        <v>6</v>
      </c>
      <c r="G768" s="13" t="s">
        <v>10</v>
      </c>
    </row>
    <row r="769" spans="2:7" x14ac:dyDescent="0.25">
      <c r="B769" s="7">
        <v>42832</v>
      </c>
      <c r="C769" s="10">
        <v>0.61875000000000002</v>
      </c>
      <c r="D769" s="23">
        <f t="shared" si="45"/>
        <v>14.850000000000001</v>
      </c>
      <c r="E769" s="112">
        <f t="shared" si="44"/>
        <v>3.4141475775210304</v>
      </c>
      <c r="F769" s="16" t="s">
        <v>6</v>
      </c>
      <c r="G769" s="13" t="s">
        <v>8</v>
      </c>
    </row>
    <row r="770" spans="2:7" x14ac:dyDescent="0.25">
      <c r="B770" s="7">
        <v>42832</v>
      </c>
      <c r="C770" s="10">
        <v>0.62430555555555556</v>
      </c>
      <c r="D770" s="23">
        <f t="shared" si="45"/>
        <v>14.983333333333334</v>
      </c>
      <c r="E770" s="112">
        <f t="shared" si="44"/>
        <v>3.9246563445158729</v>
      </c>
      <c r="F770" s="16" t="s">
        <v>4</v>
      </c>
      <c r="G770" s="13" t="s">
        <v>7</v>
      </c>
    </row>
    <row r="771" spans="2:7" x14ac:dyDescent="0.25">
      <c r="B771" s="7">
        <v>42832</v>
      </c>
      <c r="C771" s="10">
        <v>0.625</v>
      </c>
      <c r="D771" s="23">
        <f t="shared" si="45"/>
        <v>15</v>
      </c>
      <c r="E771" s="112">
        <f t="shared" ref="E771:E792" si="46">(D771-medianum)^2</f>
        <v>3.9909699403902246</v>
      </c>
      <c r="F771" s="16" t="s">
        <v>4</v>
      </c>
      <c r="G771" s="13" t="s">
        <v>5</v>
      </c>
    </row>
    <row r="772" spans="2:7" x14ac:dyDescent="0.25">
      <c r="B772" s="7">
        <v>42832</v>
      </c>
      <c r="C772" s="10">
        <v>0.63124999999999998</v>
      </c>
      <c r="D772" s="23">
        <f t="shared" ref="D772:D792" si="47">C772*24</f>
        <v>15.149999999999999</v>
      </c>
      <c r="E772" s="112">
        <f t="shared" si="46"/>
        <v>4.6127923032594174</v>
      </c>
      <c r="F772" s="16" t="s">
        <v>4</v>
      </c>
      <c r="G772" s="13" t="s">
        <v>5</v>
      </c>
    </row>
    <row r="773" spans="2:7" x14ac:dyDescent="0.25">
      <c r="B773" s="7">
        <v>42832</v>
      </c>
      <c r="C773" s="10">
        <v>0.63888888888888895</v>
      </c>
      <c r="D773" s="23">
        <f t="shared" si="47"/>
        <v>15.333333333333336</v>
      </c>
      <c r="E773" s="112">
        <f t="shared" si="46"/>
        <v>5.4339085245440115</v>
      </c>
      <c r="F773" s="16" t="s">
        <v>4</v>
      </c>
      <c r="G773" s="13" t="s">
        <v>8</v>
      </c>
    </row>
    <row r="774" spans="2:7" x14ac:dyDescent="0.25">
      <c r="B774" s="7">
        <v>42832</v>
      </c>
      <c r="C774" s="10">
        <v>0.64166666666666672</v>
      </c>
      <c r="D774" s="23">
        <f t="shared" si="47"/>
        <v>15.400000000000002</v>
      </c>
      <c r="E774" s="112">
        <f t="shared" si="46"/>
        <v>5.7491629080414333</v>
      </c>
      <c r="F774" s="16" t="s">
        <v>6</v>
      </c>
      <c r="G774" s="13" t="s">
        <v>7</v>
      </c>
    </row>
    <row r="775" spans="2:7" x14ac:dyDescent="0.25">
      <c r="B775" s="7">
        <v>42832</v>
      </c>
      <c r="C775" s="10">
        <v>0.64374999999999993</v>
      </c>
      <c r="D775" s="23">
        <f t="shared" si="47"/>
        <v>15.45</v>
      </c>
      <c r="E775" s="112">
        <f t="shared" si="46"/>
        <v>5.9914370289978187</v>
      </c>
      <c r="F775" s="16" t="s">
        <v>6</v>
      </c>
      <c r="G775" s="13" t="s">
        <v>9</v>
      </c>
    </row>
    <row r="776" spans="2:7" x14ac:dyDescent="0.25">
      <c r="B776" s="7">
        <v>42832</v>
      </c>
      <c r="C776" s="10">
        <v>0.64444444444444449</v>
      </c>
      <c r="D776" s="23">
        <f t="shared" si="47"/>
        <v>15.466666666666669</v>
      </c>
      <c r="E776" s="112">
        <f t="shared" si="46"/>
        <v>6.0733061804277426</v>
      </c>
      <c r="F776" s="16" t="s">
        <v>4</v>
      </c>
      <c r="G776" s="13" t="s">
        <v>9</v>
      </c>
    </row>
    <row r="777" spans="2:7" x14ac:dyDescent="0.25">
      <c r="B777" s="7">
        <v>42832</v>
      </c>
      <c r="C777" s="10">
        <v>0.65902777777777777</v>
      </c>
      <c r="D777" s="23">
        <f t="shared" si="47"/>
        <v>15.816666666666666</v>
      </c>
      <c r="E777" s="112">
        <f t="shared" si="46"/>
        <v>7.9208916937891969</v>
      </c>
      <c r="F777" s="16" t="s">
        <v>6</v>
      </c>
      <c r="G777" s="13" t="s">
        <v>8</v>
      </c>
    </row>
    <row r="778" spans="2:7" x14ac:dyDescent="0.25">
      <c r="B778" s="7">
        <v>42832</v>
      </c>
      <c r="C778" s="10">
        <v>0.65972222222222221</v>
      </c>
      <c r="D778" s="23">
        <f t="shared" si="47"/>
        <v>15.833333333333332</v>
      </c>
      <c r="E778" s="112">
        <f t="shared" si="46"/>
        <v>8.0149830674413245</v>
      </c>
      <c r="F778" s="16" t="s">
        <v>6</v>
      </c>
      <c r="G778" s="13" t="s">
        <v>10</v>
      </c>
    </row>
    <row r="779" spans="2:7" x14ac:dyDescent="0.25">
      <c r="B779" s="7">
        <v>42832</v>
      </c>
      <c r="C779" s="10">
        <v>0.67222222222222217</v>
      </c>
      <c r="D779" s="23">
        <f t="shared" si="47"/>
        <v>16.133333333333333</v>
      </c>
      <c r="E779" s="112">
        <f t="shared" si="46"/>
        <v>9.8036277931797269</v>
      </c>
      <c r="F779" s="16" t="s">
        <v>6</v>
      </c>
      <c r="G779" s="13" t="s">
        <v>5</v>
      </c>
    </row>
    <row r="780" spans="2:7" x14ac:dyDescent="0.25">
      <c r="B780" s="7">
        <v>42832</v>
      </c>
      <c r="C780" s="10">
        <v>0.68333333333333324</v>
      </c>
      <c r="D780" s="23">
        <f t="shared" si="47"/>
        <v>16.399999999999999</v>
      </c>
      <c r="E780" s="112">
        <f t="shared" si="46"/>
        <v>11.544645327169409</v>
      </c>
      <c r="F780" s="16" t="s">
        <v>4</v>
      </c>
      <c r="G780" s="13" t="s">
        <v>7</v>
      </c>
    </row>
    <row r="781" spans="2:7" x14ac:dyDescent="0.25">
      <c r="B781" s="7">
        <v>42832</v>
      </c>
      <c r="C781" s="10">
        <v>0.68958333333333333</v>
      </c>
      <c r="D781" s="23">
        <f t="shared" si="47"/>
        <v>16.55</v>
      </c>
      <c r="E781" s="112">
        <f t="shared" si="46"/>
        <v>12.586467690038623</v>
      </c>
      <c r="F781" s="16" t="s">
        <v>4</v>
      </c>
      <c r="G781" s="13" t="s">
        <v>9</v>
      </c>
    </row>
    <row r="782" spans="2:7" x14ac:dyDescent="0.25">
      <c r="B782" s="7">
        <v>42832</v>
      </c>
      <c r="C782" s="10">
        <v>0.6972222222222223</v>
      </c>
      <c r="D782" s="23">
        <f t="shared" si="47"/>
        <v>16.733333333333334</v>
      </c>
      <c r="E782" s="112">
        <f t="shared" si="46"/>
        <v>13.920917244656534</v>
      </c>
      <c r="F782" s="16" t="s">
        <v>6</v>
      </c>
      <c r="G782" s="13" t="s">
        <v>9</v>
      </c>
    </row>
    <row r="783" spans="2:7" x14ac:dyDescent="0.25">
      <c r="B783" s="7">
        <v>42832</v>
      </c>
      <c r="C783" s="10">
        <v>0.70208333333333339</v>
      </c>
      <c r="D783" s="23">
        <f t="shared" si="47"/>
        <v>16.850000000000001</v>
      </c>
      <c r="E783" s="112">
        <f t="shared" si="46"/>
        <v>14.805112415777026</v>
      </c>
      <c r="F783" s="16" t="s">
        <v>4</v>
      </c>
      <c r="G783" s="13" t="s">
        <v>7</v>
      </c>
    </row>
    <row r="784" spans="2:7" x14ac:dyDescent="0.25">
      <c r="B784" s="7">
        <v>42832</v>
      </c>
      <c r="C784" s="10">
        <v>0.73749999999999993</v>
      </c>
      <c r="D784" s="23">
        <f t="shared" si="47"/>
        <v>17.7</v>
      </c>
      <c r="E784" s="112">
        <f t="shared" si="46"/>
        <v>22.068772472035807</v>
      </c>
      <c r="F784" s="16" t="s">
        <v>4</v>
      </c>
      <c r="G784" s="13" t="s">
        <v>5</v>
      </c>
    </row>
    <row r="785" spans="2:7" x14ac:dyDescent="0.25">
      <c r="B785" s="7">
        <v>42832</v>
      </c>
      <c r="C785" s="10">
        <v>0.75555555555555554</v>
      </c>
      <c r="D785" s="23">
        <f t="shared" si="47"/>
        <v>18.133333333333333</v>
      </c>
      <c r="E785" s="112">
        <f t="shared" si="46"/>
        <v>26.327925964769051</v>
      </c>
      <c r="F785" s="16" t="s">
        <v>6</v>
      </c>
      <c r="G785" s="13" t="s">
        <v>10</v>
      </c>
    </row>
    <row r="786" spans="2:7" x14ac:dyDescent="0.25">
      <c r="B786" s="7">
        <v>42832</v>
      </c>
      <c r="C786" s="10">
        <v>0.77708333333333324</v>
      </c>
      <c r="D786" s="23">
        <f t="shared" si="47"/>
        <v>18.649999999999999</v>
      </c>
      <c r="E786" s="112">
        <f t="shared" si="46"/>
        <v>31.896980770207392</v>
      </c>
      <c r="F786" s="16" t="s">
        <v>4</v>
      </c>
      <c r="G786" s="13" t="s">
        <v>8</v>
      </c>
    </row>
    <row r="787" spans="2:7" x14ac:dyDescent="0.25">
      <c r="B787" s="7">
        <v>42832</v>
      </c>
      <c r="C787" s="10">
        <v>0.78749999999999998</v>
      </c>
      <c r="D787" s="23">
        <f t="shared" si="47"/>
        <v>18.899999999999999</v>
      </c>
      <c r="E787" s="112">
        <f t="shared" si="46"/>
        <v>34.783351374989387</v>
      </c>
      <c r="F787" s="16" t="s">
        <v>6</v>
      </c>
      <c r="G787" s="13" t="s">
        <v>8</v>
      </c>
    </row>
    <row r="788" spans="2:7" x14ac:dyDescent="0.25">
      <c r="B788" s="7">
        <v>42832</v>
      </c>
      <c r="C788" s="10">
        <v>0.79999999999999993</v>
      </c>
      <c r="D788" s="23">
        <f t="shared" si="47"/>
        <v>19.2</v>
      </c>
      <c r="E788" s="112">
        <f t="shared" si="46"/>
        <v>38.411996100727798</v>
      </c>
      <c r="F788" s="16" t="s">
        <v>6</v>
      </c>
      <c r="G788" s="13" t="s">
        <v>10</v>
      </c>
    </row>
    <row r="789" spans="2:7" x14ac:dyDescent="0.25">
      <c r="B789" s="7">
        <v>42832</v>
      </c>
      <c r="C789" s="10">
        <v>0.79999999999999993</v>
      </c>
      <c r="D789" s="23">
        <f t="shared" si="47"/>
        <v>19.2</v>
      </c>
      <c r="E789" s="112">
        <f t="shared" si="46"/>
        <v>38.411996100727798</v>
      </c>
      <c r="F789" s="16" t="s">
        <v>4</v>
      </c>
      <c r="G789" s="13" t="s">
        <v>5</v>
      </c>
    </row>
    <row r="790" spans="2:7" x14ac:dyDescent="0.25">
      <c r="B790" s="7">
        <v>42832</v>
      </c>
      <c r="C790" s="10">
        <v>0.79999999999999993</v>
      </c>
      <c r="D790" s="23">
        <f t="shared" si="47"/>
        <v>19.2</v>
      </c>
      <c r="E790" s="112">
        <f t="shared" si="46"/>
        <v>38.411996100727798</v>
      </c>
      <c r="F790" s="16" t="s">
        <v>4</v>
      </c>
      <c r="G790" s="13" t="s">
        <v>5</v>
      </c>
    </row>
    <row r="791" spans="2:7" x14ac:dyDescent="0.25">
      <c r="B791" s="7">
        <v>42832</v>
      </c>
      <c r="C791" s="10">
        <v>0.81874999999999998</v>
      </c>
      <c r="D791" s="23">
        <f t="shared" si="47"/>
        <v>19.649999999999999</v>
      </c>
      <c r="E791" s="112">
        <f t="shared" si="46"/>
        <v>44.192463189335385</v>
      </c>
      <c r="F791" s="16" t="s">
        <v>4</v>
      </c>
      <c r="G791" s="13" t="s">
        <v>5</v>
      </c>
    </row>
    <row r="792" spans="2:7" ht="15.75" thickBot="1" x14ac:dyDescent="0.3">
      <c r="B792" s="8">
        <v>42832</v>
      </c>
      <c r="C792" s="11">
        <v>0.8520833333333333</v>
      </c>
      <c r="D792" s="23">
        <f t="shared" si="47"/>
        <v>20.45</v>
      </c>
      <c r="E792" s="112">
        <f t="shared" si="46"/>
        <v>55.468849124637792</v>
      </c>
      <c r="F792" s="17" t="s">
        <v>4</v>
      </c>
      <c r="G792" s="14" t="s">
        <v>7</v>
      </c>
    </row>
    <row r="793" spans="2:7" x14ac:dyDescent="0.25">
      <c r="C793" s="19"/>
      <c r="D793" s="19"/>
      <c r="E793" s="19"/>
    </row>
  </sheetData>
  <mergeCells count="28">
    <mergeCell ref="L2:M2"/>
    <mergeCell ref="U2:V2"/>
    <mergeCell ref="L51:M51"/>
    <mergeCell ref="V51:W51"/>
    <mergeCell ref="V63:W63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75:W75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64"/>
  <sheetViews>
    <sheetView workbookViewId="0">
      <selection activeCell="D15" sqref="D15"/>
    </sheetView>
  </sheetViews>
  <sheetFormatPr baseColWidth="10" defaultRowHeight="15" x14ac:dyDescent="0.25"/>
  <cols>
    <col min="1" max="4" width="14.28515625" style="3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42832</v>
      </c>
      <c r="B2" s="3">
        <v>207</v>
      </c>
      <c r="C2" s="3" t="s">
        <v>4</v>
      </c>
      <c r="D2" s="3" t="s">
        <v>5</v>
      </c>
    </row>
    <row r="3" spans="1:4" x14ac:dyDescent="0.25">
      <c r="A3" s="4">
        <v>42832</v>
      </c>
      <c r="B3" s="3">
        <v>208</v>
      </c>
      <c r="C3" s="3" t="s">
        <v>4</v>
      </c>
      <c r="D3" s="3" t="s">
        <v>5</v>
      </c>
    </row>
    <row r="4" spans="1:4" x14ac:dyDescent="0.25">
      <c r="A4" s="4">
        <v>42832</v>
      </c>
      <c r="B4" s="3">
        <v>729</v>
      </c>
      <c r="C4" s="3" t="s">
        <v>6</v>
      </c>
      <c r="D4" s="3" t="s">
        <v>10</v>
      </c>
    </row>
    <row r="5" spans="1:4" x14ac:dyDescent="0.25">
      <c r="A5" s="4">
        <v>42832</v>
      </c>
      <c r="B5" s="3">
        <v>742</v>
      </c>
      <c r="C5" s="3" t="s">
        <v>6</v>
      </c>
      <c r="D5" s="3" t="s">
        <v>10</v>
      </c>
    </row>
    <row r="6" spans="1:4" x14ac:dyDescent="0.25">
      <c r="A6" s="4">
        <v>42832</v>
      </c>
      <c r="B6" s="3">
        <v>742</v>
      </c>
      <c r="C6" s="3" t="s">
        <v>6</v>
      </c>
      <c r="D6" s="3" t="s">
        <v>10</v>
      </c>
    </row>
    <row r="7" spans="1:4" x14ac:dyDescent="0.25">
      <c r="A7" s="4">
        <v>42832</v>
      </c>
      <c r="B7" s="3">
        <v>820</v>
      </c>
      <c r="C7" s="3" t="s">
        <v>4</v>
      </c>
      <c r="D7" s="3" t="s">
        <v>7</v>
      </c>
    </row>
    <row r="8" spans="1:4" x14ac:dyDescent="0.25">
      <c r="A8" s="4">
        <v>42832</v>
      </c>
      <c r="B8" s="3">
        <v>848</v>
      </c>
      <c r="C8" s="3" t="s">
        <v>4</v>
      </c>
      <c r="D8" s="3" t="s">
        <v>7</v>
      </c>
    </row>
    <row r="9" spans="1:4" x14ac:dyDescent="0.25">
      <c r="A9" s="4">
        <v>42832</v>
      </c>
      <c r="B9" s="3">
        <v>914</v>
      </c>
      <c r="C9" s="3" t="s">
        <v>6</v>
      </c>
      <c r="D9" s="3" t="s">
        <v>7</v>
      </c>
    </row>
    <row r="10" spans="1:4" x14ac:dyDescent="0.25">
      <c r="A10" s="4">
        <v>42832</v>
      </c>
      <c r="B10" s="3">
        <v>923</v>
      </c>
      <c r="C10" s="3" t="s">
        <v>6</v>
      </c>
      <c r="D10" s="3" t="s">
        <v>8</v>
      </c>
    </row>
    <row r="11" spans="1:4" x14ac:dyDescent="0.25">
      <c r="A11" s="4">
        <v>42832</v>
      </c>
      <c r="B11" s="3">
        <v>932</v>
      </c>
      <c r="C11" s="3" t="s">
        <v>6</v>
      </c>
      <c r="D11" s="3" t="s">
        <v>10</v>
      </c>
    </row>
    <row r="12" spans="1:4" x14ac:dyDescent="0.25">
      <c r="A12" s="4">
        <v>42832</v>
      </c>
      <c r="B12" s="3">
        <v>932</v>
      </c>
      <c r="C12" s="3" t="s">
        <v>6</v>
      </c>
      <c r="D12" s="3" t="s">
        <v>10</v>
      </c>
    </row>
    <row r="13" spans="1:4" x14ac:dyDescent="0.25">
      <c r="A13" s="4">
        <v>42832</v>
      </c>
      <c r="B13" s="3">
        <v>941</v>
      </c>
      <c r="C13" s="3" t="s">
        <v>6</v>
      </c>
      <c r="D13" s="3" t="s">
        <v>10</v>
      </c>
    </row>
    <row r="14" spans="1:4" x14ac:dyDescent="0.25">
      <c r="A14" s="4">
        <v>42832</v>
      </c>
      <c r="B14" s="3">
        <v>942</v>
      </c>
      <c r="C14" s="3" t="s">
        <v>6</v>
      </c>
      <c r="D14" s="3" t="s">
        <v>9</v>
      </c>
    </row>
    <row r="15" spans="1:4" x14ac:dyDescent="0.25">
      <c r="A15" s="4">
        <v>42832</v>
      </c>
      <c r="B15" s="3">
        <v>955</v>
      </c>
      <c r="C15" s="3" t="s">
        <v>4</v>
      </c>
      <c r="D15" s="3" t="s">
        <v>8</v>
      </c>
    </row>
    <row r="16" spans="1:4" x14ac:dyDescent="0.25">
      <c r="A16" s="4">
        <v>42832</v>
      </c>
      <c r="B16" s="3">
        <v>1015</v>
      </c>
      <c r="C16" s="3" t="s">
        <v>4</v>
      </c>
      <c r="D16" s="3" t="s">
        <v>7</v>
      </c>
    </row>
    <row r="17" spans="1:4" x14ac:dyDescent="0.25">
      <c r="A17" s="4">
        <v>42832</v>
      </c>
      <c r="B17" s="3">
        <v>1027</v>
      </c>
      <c r="C17" s="3" t="s">
        <v>6</v>
      </c>
      <c r="D17" s="3" t="s">
        <v>9</v>
      </c>
    </row>
    <row r="18" spans="1:4" x14ac:dyDescent="0.25">
      <c r="A18" s="4">
        <v>42832</v>
      </c>
      <c r="B18" s="3">
        <v>1047</v>
      </c>
      <c r="C18" s="3" t="s">
        <v>6</v>
      </c>
      <c r="D18" s="3" t="s">
        <v>7</v>
      </c>
    </row>
    <row r="19" spans="1:4" x14ac:dyDescent="0.25">
      <c r="A19" s="4">
        <v>42832</v>
      </c>
      <c r="B19" s="3">
        <v>1052</v>
      </c>
      <c r="C19" s="3" t="s">
        <v>6</v>
      </c>
      <c r="D19" s="3" t="s">
        <v>10</v>
      </c>
    </row>
    <row r="20" spans="1:4" x14ac:dyDescent="0.25">
      <c r="A20" s="4">
        <v>42832</v>
      </c>
      <c r="B20" s="3">
        <v>1053</v>
      </c>
      <c r="C20" s="3" t="s">
        <v>6</v>
      </c>
      <c r="D20" s="3" t="s">
        <v>10</v>
      </c>
    </row>
    <row r="21" spans="1:4" x14ac:dyDescent="0.25">
      <c r="A21" s="4">
        <v>42832</v>
      </c>
      <c r="B21" s="3">
        <v>1054</v>
      </c>
      <c r="C21" s="3" t="s">
        <v>6</v>
      </c>
      <c r="D21" s="3" t="s">
        <v>10</v>
      </c>
    </row>
    <row r="22" spans="1:4" x14ac:dyDescent="0.25">
      <c r="A22" s="4">
        <v>42832</v>
      </c>
      <c r="B22" s="3">
        <v>1106</v>
      </c>
      <c r="C22" s="3" t="s">
        <v>12</v>
      </c>
      <c r="D22" s="3" t="s">
        <v>10</v>
      </c>
    </row>
    <row r="23" spans="1:4" x14ac:dyDescent="0.25">
      <c r="A23" s="4">
        <v>42832</v>
      </c>
      <c r="B23" s="3">
        <v>1152</v>
      </c>
      <c r="C23" s="3" t="s">
        <v>6</v>
      </c>
      <c r="D23" s="3" t="s">
        <v>10</v>
      </c>
    </row>
    <row r="24" spans="1:4" x14ac:dyDescent="0.25">
      <c r="A24" s="4">
        <v>42832</v>
      </c>
      <c r="B24" s="3">
        <v>1154</v>
      </c>
      <c r="C24" s="3" t="s">
        <v>6</v>
      </c>
      <c r="D24" s="3" t="s">
        <v>10</v>
      </c>
    </row>
    <row r="25" spans="1:4" x14ac:dyDescent="0.25">
      <c r="A25" s="4">
        <v>42832</v>
      </c>
      <c r="B25" s="3">
        <v>1200</v>
      </c>
      <c r="C25" s="3" t="s">
        <v>6</v>
      </c>
      <c r="D25" s="3" t="s">
        <v>7</v>
      </c>
    </row>
    <row r="26" spans="1:4" x14ac:dyDescent="0.25">
      <c r="A26" s="4">
        <v>42832</v>
      </c>
      <c r="B26" s="3">
        <v>1203</v>
      </c>
      <c r="C26" s="3" t="s">
        <v>6</v>
      </c>
      <c r="D26" s="3" t="s">
        <v>8</v>
      </c>
    </row>
    <row r="27" spans="1:4" x14ac:dyDescent="0.25">
      <c r="A27" s="4">
        <v>42832</v>
      </c>
      <c r="B27" s="3">
        <v>1205</v>
      </c>
      <c r="C27" s="3" t="s">
        <v>6</v>
      </c>
      <c r="D27" s="3" t="s">
        <v>10</v>
      </c>
    </row>
    <row r="28" spans="1:4" x14ac:dyDescent="0.25">
      <c r="A28" s="4">
        <v>42832</v>
      </c>
      <c r="B28" s="3">
        <v>1209</v>
      </c>
      <c r="C28" s="3" t="s">
        <v>6</v>
      </c>
      <c r="D28" s="3" t="s">
        <v>10</v>
      </c>
    </row>
    <row r="29" spans="1:4" x14ac:dyDescent="0.25">
      <c r="A29" s="4">
        <v>42832</v>
      </c>
      <c r="B29" s="3">
        <v>1239</v>
      </c>
      <c r="C29" s="3" t="s">
        <v>4</v>
      </c>
      <c r="D29" s="3" t="s">
        <v>5</v>
      </c>
    </row>
    <row r="30" spans="1:4" x14ac:dyDescent="0.25">
      <c r="A30" s="4">
        <v>42832</v>
      </c>
      <c r="B30" s="3">
        <v>1258</v>
      </c>
      <c r="C30" s="3" t="s">
        <v>4</v>
      </c>
      <c r="D30" s="3" t="s">
        <v>8</v>
      </c>
    </row>
    <row r="31" spans="1:4" x14ac:dyDescent="0.25">
      <c r="A31" s="4">
        <v>42832</v>
      </c>
      <c r="B31" s="3">
        <v>1302</v>
      </c>
      <c r="C31" s="3" t="s">
        <v>4</v>
      </c>
      <c r="D31" s="3" t="s">
        <v>5</v>
      </c>
    </row>
    <row r="32" spans="1:4" x14ac:dyDescent="0.25">
      <c r="A32" s="4">
        <v>42832</v>
      </c>
      <c r="B32" s="3">
        <v>1314</v>
      </c>
      <c r="C32" s="3" t="s">
        <v>12</v>
      </c>
      <c r="D32" s="3" t="s">
        <v>5</v>
      </c>
    </row>
    <row r="33" spans="1:4" x14ac:dyDescent="0.25">
      <c r="A33" s="4">
        <v>42832</v>
      </c>
      <c r="B33" s="3">
        <v>1324</v>
      </c>
      <c r="C33" s="3" t="s">
        <v>6</v>
      </c>
      <c r="D33" s="3" t="s">
        <v>10</v>
      </c>
    </row>
    <row r="34" spans="1:4" x14ac:dyDescent="0.25">
      <c r="A34" s="4">
        <v>42832</v>
      </c>
      <c r="B34" s="3">
        <v>1326</v>
      </c>
      <c r="C34" s="3" t="s">
        <v>6</v>
      </c>
      <c r="D34" s="3" t="s">
        <v>9</v>
      </c>
    </row>
    <row r="35" spans="1:4" x14ac:dyDescent="0.25">
      <c r="A35" s="4">
        <v>42832</v>
      </c>
      <c r="B35" s="3">
        <v>1329</v>
      </c>
      <c r="C35" s="3" t="s">
        <v>6</v>
      </c>
      <c r="D35" s="3" t="s">
        <v>9</v>
      </c>
    </row>
    <row r="36" spans="1:4" x14ac:dyDescent="0.25">
      <c r="A36" s="4">
        <v>42832</v>
      </c>
      <c r="B36" s="3">
        <v>1353</v>
      </c>
      <c r="C36" s="3" t="s">
        <v>6</v>
      </c>
      <c r="D36" s="3" t="s">
        <v>7</v>
      </c>
    </row>
    <row r="37" spans="1:4" x14ac:dyDescent="0.25">
      <c r="A37" s="4">
        <v>42832</v>
      </c>
      <c r="B37" s="3">
        <v>1410</v>
      </c>
      <c r="C37" s="3" t="s">
        <v>6</v>
      </c>
      <c r="D37" s="3" t="s">
        <v>10</v>
      </c>
    </row>
    <row r="38" spans="1:4" x14ac:dyDescent="0.25">
      <c r="A38" s="4">
        <v>42832</v>
      </c>
      <c r="B38" s="3">
        <v>1417</v>
      </c>
      <c r="C38" s="3" t="s">
        <v>6</v>
      </c>
      <c r="D38" s="3" t="s">
        <v>7</v>
      </c>
    </row>
    <row r="39" spans="1:4" x14ac:dyDescent="0.25">
      <c r="A39" s="4">
        <v>42832</v>
      </c>
      <c r="B39" s="3">
        <v>1421</v>
      </c>
      <c r="C39" s="3" t="s">
        <v>6</v>
      </c>
      <c r="D39" s="3" t="s">
        <v>7</v>
      </c>
    </row>
    <row r="40" spans="1:4" x14ac:dyDescent="0.25">
      <c r="A40" s="4">
        <v>42832</v>
      </c>
      <c r="B40" s="3">
        <v>1425</v>
      </c>
      <c r="C40" s="3" t="s">
        <v>6</v>
      </c>
      <c r="D40" s="3" t="s">
        <v>10</v>
      </c>
    </row>
    <row r="41" spans="1:4" x14ac:dyDescent="0.25">
      <c r="A41" s="4">
        <v>42832</v>
      </c>
      <c r="B41" s="3">
        <v>1451</v>
      </c>
      <c r="C41" s="3" t="s">
        <v>6</v>
      </c>
      <c r="D41" s="3" t="s">
        <v>8</v>
      </c>
    </row>
    <row r="42" spans="1:4" x14ac:dyDescent="0.25">
      <c r="A42" s="4">
        <v>42832</v>
      </c>
      <c r="B42" s="3">
        <v>1459</v>
      </c>
      <c r="C42" s="3" t="s">
        <v>4</v>
      </c>
      <c r="D42" s="3" t="s">
        <v>7</v>
      </c>
    </row>
    <row r="43" spans="1:4" x14ac:dyDescent="0.25">
      <c r="A43" s="4">
        <v>42832</v>
      </c>
      <c r="B43" s="3">
        <v>1500</v>
      </c>
      <c r="C43" s="3" t="s">
        <v>4</v>
      </c>
      <c r="D43" s="3" t="s">
        <v>5</v>
      </c>
    </row>
    <row r="44" spans="1:4" x14ac:dyDescent="0.25">
      <c r="A44" s="4">
        <v>42832</v>
      </c>
      <c r="B44" s="3">
        <v>1509</v>
      </c>
      <c r="C44" s="3" t="s">
        <v>4</v>
      </c>
      <c r="D44" s="3" t="s">
        <v>5</v>
      </c>
    </row>
    <row r="45" spans="1:4" x14ac:dyDescent="0.25">
      <c r="A45" s="4">
        <v>42832</v>
      </c>
      <c r="B45" s="3">
        <v>1520</v>
      </c>
      <c r="C45" s="3" t="s">
        <v>4</v>
      </c>
      <c r="D45" s="3" t="s">
        <v>8</v>
      </c>
    </row>
    <row r="46" spans="1:4" x14ac:dyDescent="0.25">
      <c r="A46" s="4">
        <v>42832</v>
      </c>
      <c r="B46" s="3">
        <v>1524</v>
      </c>
      <c r="C46" s="3" t="s">
        <v>6</v>
      </c>
      <c r="D46" s="3" t="s">
        <v>7</v>
      </c>
    </row>
    <row r="47" spans="1:4" x14ac:dyDescent="0.25">
      <c r="A47" s="4">
        <v>42832</v>
      </c>
      <c r="B47" s="3">
        <v>1527</v>
      </c>
      <c r="C47" s="3" t="s">
        <v>6</v>
      </c>
      <c r="D47" s="3" t="s">
        <v>9</v>
      </c>
    </row>
    <row r="48" spans="1:4" x14ac:dyDescent="0.25">
      <c r="A48" s="4">
        <v>42832</v>
      </c>
      <c r="B48" s="3">
        <v>1528</v>
      </c>
      <c r="C48" s="3" t="s">
        <v>4</v>
      </c>
      <c r="D48" s="3" t="s">
        <v>9</v>
      </c>
    </row>
    <row r="49" spans="1:4" x14ac:dyDescent="0.25">
      <c r="A49" s="4">
        <v>42832</v>
      </c>
      <c r="B49" s="3">
        <v>1549</v>
      </c>
      <c r="C49" s="3" t="s">
        <v>6</v>
      </c>
      <c r="D49" s="3" t="s">
        <v>8</v>
      </c>
    </row>
    <row r="50" spans="1:4" x14ac:dyDescent="0.25">
      <c r="A50" s="4">
        <v>42832</v>
      </c>
      <c r="B50" s="3">
        <v>1550</v>
      </c>
      <c r="C50" s="3" t="s">
        <v>6</v>
      </c>
      <c r="D50" s="3" t="s">
        <v>10</v>
      </c>
    </row>
    <row r="51" spans="1:4" x14ac:dyDescent="0.25">
      <c r="A51" s="4">
        <v>42832</v>
      </c>
      <c r="B51" s="3">
        <v>1608</v>
      </c>
      <c r="C51" s="3" t="s">
        <v>6</v>
      </c>
      <c r="D51" s="3" t="s">
        <v>5</v>
      </c>
    </row>
    <row r="52" spans="1:4" x14ac:dyDescent="0.25">
      <c r="A52" s="4">
        <v>42832</v>
      </c>
      <c r="B52" s="3">
        <v>1624</v>
      </c>
      <c r="C52" s="3" t="s">
        <v>4</v>
      </c>
      <c r="D52" s="3" t="s">
        <v>7</v>
      </c>
    </row>
    <row r="53" spans="1:4" x14ac:dyDescent="0.25">
      <c r="A53" s="4">
        <v>42832</v>
      </c>
      <c r="B53" s="3">
        <v>1633</v>
      </c>
      <c r="C53" s="3" t="s">
        <v>4</v>
      </c>
      <c r="D53" s="3" t="s">
        <v>9</v>
      </c>
    </row>
    <row r="54" spans="1:4" x14ac:dyDescent="0.25">
      <c r="A54" s="4">
        <v>42832</v>
      </c>
      <c r="B54" s="3">
        <v>1644</v>
      </c>
      <c r="C54" s="3" t="s">
        <v>6</v>
      </c>
      <c r="D54" s="3" t="s">
        <v>9</v>
      </c>
    </row>
    <row r="55" spans="1:4" x14ac:dyDescent="0.25">
      <c r="A55" s="4">
        <v>42832</v>
      </c>
      <c r="B55" s="3">
        <v>1651</v>
      </c>
      <c r="C55" s="3" t="s">
        <v>4</v>
      </c>
      <c r="D55" s="3" t="s">
        <v>7</v>
      </c>
    </row>
    <row r="56" spans="1:4" x14ac:dyDescent="0.25">
      <c r="A56" s="4">
        <v>42832</v>
      </c>
      <c r="B56" s="3">
        <v>1742</v>
      </c>
      <c r="C56" s="3" t="s">
        <v>4</v>
      </c>
      <c r="D56" s="3" t="s">
        <v>5</v>
      </c>
    </row>
    <row r="57" spans="1:4" x14ac:dyDescent="0.25">
      <c r="A57" s="4">
        <v>42832</v>
      </c>
      <c r="B57" s="3">
        <v>1808</v>
      </c>
      <c r="C57" s="3" t="s">
        <v>6</v>
      </c>
      <c r="D57" s="3" t="s">
        <v>10</v>
      </c>
    </row>
    <row r="58" spans="1:4" x14ac:dyDescent="0.25">
      <c r="A58" s="4">
        <v>42832</v>
      </c>
      <c r="B58" s="3">
        <v>1839</v>
      </c>
      <c r="C58" s="3" t="s">
        <v>4</v>
      </c>
      <c r="D58" s="3" t="s">
        <v>8</v>
      </c>
    </row>
    <row r="59" spans="1:4" x14ac:dyDescent="0.25">
      <c r="A59" s="4">
        <v>42832</v>
      </c>
      <c r="B59" s="3">
        <v>1854</v>
      </c>
      <c r="C59" s="3" t="s">
        <v>6</v>
      </c>
      <c r="D59" s="3" t="s">
        <v>8</v>
      </c>
    </row>
    <row r="60" spans="1:4" x14ac:dyDescent="0.25">
      <c r="A60" s="4">
        <v>42832</v>
      </c>
      <c r="B60" s="3">
        <v>1912</v>
      </c>
      <c r="C60" s="3" t="s">
        <v>6</v>
      </c>
      <c r="D60" s="3" t="s">
        <v>10</v>
      </c>
    </row>
    <row r="61" spans="1:4" x14ac:dyDescent="0.25">
      <c r="A61" s="4">
        <v>42832</v>
      </c>
      <c r="B61" s="3">
        <v>1912</v>
      </c>
      <c r="C61" s="3" t="s">
        <v>4</v>
      </c>
      <c r="D61" s="3" t="s">
        <v>5</v>
      </c>
    </row>
    <row r="62" spans="1:4" x14ac:dyDescent="0.25">
      <c r="A62" s="4">
        <v>42832</v>
      </c>
      <c r="B62" s="3">
        <v>1912</v>
      </c>
      <c r="C62" s="3" t="s">
        <v>4</v>
      </c>
      <c r="D62" s="3" t="s">
        <v>5</v>
      </c>
    </row>
    <row r="63" spans="1:4" x14ac:dyDescent="0.25">
      <c r="A63" s="4">
        <v>42832</v>
      </c>
      <c r="B63" s="3">
        <v>1939</v>
      </c>
      <c r="C63" s="3" t="s">
        <v>4</v>
      </c>
      <c r="D63" s="3" t="s">
        <v>5</v>
      </c>
    </row>
    <row r="64" spans="1:4" x14ac:dyDescent="0.25">
      <c r="A64" s="4">
        <v>42832</v>
      </c>
      <c r="B64" s="3">
        <v>2027</v>
      </c>
      <c r="C64" s="3" t="s">
        <v>4</v>
      </c>
      <c r="D64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D66"/>
  <sheetViews>
    <sheetView workbookViewId="0">
      <selection activeCell="D66" sqref="A2:D66"/>
    </sheetView>
  </sheetViews>
  <sheetFormatPr baseColWidth="10" defaultRowHeight="15" x14ac:dyDescent="0.25"/>
  <cols>
    <col min="1" max="4" width="16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42831</v>
      </c>
      <c r="B2" s="1">
        <v>306</v>
      </c>
      <c r="C2" s="1" t="s">
        <v>4</v>
      </c>
      <c r="D2" s="1" t="s">
        <v>7</v>
      </c>
    </row>
    <row r="3" spans="1:4" x14ac:dyDescent="0.25">
      <c r="A3" s="2">
        <v>42831</v>
      </c>
      <c r="B3" s="1">
        <v>557</v>
      </c>
      <c r="C3" s="1" t="s">
        <v>4</v>
      </c>
      <c r="D3" s="1" t="s">
        <v>5</v>
      </c>
    </row>
    <row r="4" spans="1:4" x14ac:dyDescent="0.25">
      <c r="A4" s="2">
        <v>42831</v>
      </c>
      <c r="B4" s="1">
        <v>732</v>
      </c>
      <c r="C4" s="1" t="s">
        <v>6</v>
      </c>
      <c r="D4" s="1" t="s">
        <v>7</v>
      </c>
    </row>
    <row r="5" spans="1:4" x14ac:dyDescent="0.25">
      <c r="A5" s="2">
        <v>42831</v>
      </c>
      <c r="B5" s="1">
        <v>751</v>
      </c>
      <c r="C5" s="1" t="s">
        <v>6</v>
      </c>
      <c r="D5" s="1" t="s">
        <v>10</v>
      </c>
    </row>
    <row r="6" spans="1:4" x14ac:dyDescent="0.25">
      <c r="A6" s="2">
        <v>42831</v>
      </c>
      <c r="B6" s="1">
        <v>801</v>
      </c>
      <c r="C6" s="1" t="s">
        <v>6</v>
      </c>
      <c r="D6" s="1" t="s">
        <v>7</v>
      </c>
    </row>
    <row r="7" spans="1:4" x14ac:dyDescent="0.25">
      <c r="A7" s="2">
        <v>42831</v>
      </c>
      <c r="B7" s="1">
        <v>808</v>
      </c>
      <c r="C7" s="1" t="s">
        <v>6</v>
      </c>
      <c r="D7" s="1" t="s">
        <v>9</v>
      </c>
    </row>
    <row r="8" spans="1:4" x14ac:dyDescent="0.25">
      <c r="A8" s="2">
        <v>42831</v>
      </c>
      <c r="B8" s="1">
        <v>181</v>
      </c>
      <c r="C8" s="1" t="s">
        <v>6</v>
      </c>
      <c r="D8" s="1" t="s">
        <v>7</v>
      </c>
    </row>
    <row r="9" spans="1:4" x14ac:dyDescent="0.25">
      <c r="A9" s="2">
        <v>42831</v>
      </c>
      <c r="B9" s="1">
        <v>924</v>
      </c>
      <c r="C9" s="1" t="s">
        <v>4</v>
      </c>
      <c r="D9" s="1" t="s">
        <v>10</v>
      </c>
    </row>
    <row r="10" spans="1:4" x14ac:dyDescent="0.25">
      <c r="A10" s="2">
        <v>42831</v>
      </c>
      <c r="B10" s="1">
        <v>933</v>
      </c>
      <c r="C10" s="1" t="s">
        <v>6</v>
      </c>
      <c r="D10" s="1" t="s">
        <v>9</v>
      </c>
    </row>
    <row r="11" spans="1:4" x14ac:dyDescent="0.25">
      <c r="A11" s="2">
        <v>42831</v>
      </c>
      <c r="B11" s="1">
        <v>942</v>
      </c>
      <c r="C11" s="1" t="s">
        <v>6</v>
      </c>
      <c r="D11" s="1" t="s">
        <v>9</v>
      </c>
    </row>
    <row r="12" spans="1:4" x14ac:dyDescent="0.25">
      <c r="A12" s="2">
        <v>42831</v>
      </c>
      <c r="B12" s="1">
        <v>942</v>
      </c>
      <c r="C12" s="1" t="s">
        <v>6</v>
      </c>
      <c r="D12" s="1" t="s">
        <v>9</v>
      </c>
    </row>
    <row r="13" spans="1:4" x14ac:dyDescent="0.25">
      <c r="A13" s="2">
        <v>42831</v>
      </c>
      <c r="B13" s="1">
        <v>943</v>
      </c>
      <c r="C13" s="1" t="s">
        <v>6</v>
      </c>
      <c r="D13" s="1" t="s">
        <v>8</v>
      </c>
    </row>
    <row r="14" spans="1:4" x14ac:dyDescent="0.25">
      <c r="A14" s="2">
        <v>42831</v>
      </c>
      <c r="B14" s="1">
        <v>954</v>
      </c>
      <c r="C14" s="1" t="s">
        <v>4</v>
      </c>
      <c r="D14" s="1" t="s">
        <v>8</v>
      </c>
    </row>
    <row r="15" spans="1:4" x14ac:dyDescent="0.25">
      <c r="A15" s="2">
        <v>42831</v>
      </c>
      <c r="B15" s="1">
        <v>954</v>
      </c>
      <c r="C15" s="1" t="s">
        <v>4</v>
      </c>
      <c r="D15" s="1" t="s">
        <v>8</v>
      </c>
    </row>
    <row r="16" spans="1:4" x14ac:dyDescent="0.25">
      <c r="A16" s="2">
        <v>42831</v>
      </c>
      <c r="B16" s="1">
        <v>1015</v>
      </c>
      <c r="C16" s="1" t="s">
        <v>6</v>
      </c>
      <c r="D16" s="1" t="s">
        <v>8</v>
      </c>
    </row>
    <row r="17" spans="1:4" x14ac:dyDescent="0.25">
      <c r="A17" s="2">
        <v>42831</v>
      </c>
      <c r="B17" s="1">
        <v>1022</v>
      </c>
      <c r="C17" s="1" t="s">
        <v>4</v>
      </c>
      <c r="D17" s="1" t="s">
        <v>8</v>
      </c>
    </row>
    <row r="18" spans="1:4" x14ac:dyDescent="0.25">
      <c r="A18" s="2">
        <v>42831</v>
      </c>
      <c r="B18" s="1">
        <v>1023</v>
      </c>
      <c r="C18" s="1" t="s">
        <v>4</v>
      </c>
      <c r="D18" s="1" t="s">
        <v>8</v>
      </c>
    </row>
    <row r="19" spans="1:4" x14ac:dyDescent="0.25">
      <c r="A19" s="2">
        <v>42831</v>
      </c>
      <c r="B19" s="1">
        <v>1024</v>
      </c>
      <c r="C19" s="1" t="s">
        <v>6</v>
      </c>
      <c r="D19" s="1" t="s">
        <v>8</v>
      </c>
    </row>
    <row r="20" spans="1:4" x14ac:dyDescent="0.25">
      <c r="A20" s="2">
        <v>42831</v>
      </c>
      <c r="B20" s="1">
        <v>1031</v>
      </c>
      <c r="C20" s="1" t="s">
        <v>6</v>
      </c>
      <c r="D20" s="1" t="s">
        <v>10</v>
      </c>
    </row>
    <row r="21" spans="1:4" x14ac:dyDescent="0.25">
      <c r="A21" s="2">
        <v>42831</v>
      </c>
      <c r="B21" s="1">
        <v>1032</v>
      </c>
      <c r="C21" s="1" t="s">
        <v>6</v>
      </c>
      <c r="D21" s="1" t="s">
        <v>10</v>
      </c>
    </row>
    <row r="22" spans="1:4" x14ac:dyDescent="0.25">
      <c r="A22" s="2">
        <v>42831</v>
      </c>
      <c r="B22" s="1">
        <v>1034</v>
      </c>
      <c r="C22" s="1" t="s">
        <v>6</v>
      </c>
      <c r="D22" s="1" t="s">
        <v>10</v>
      </c>
    </row>
    <row r="23" spans="1:4" x14ac:dyDescent="0.25">
      <c r="A23" s="2">
        <v>42831</v>
      </c>
      <c r="B23" s="1">
        <v>1037</v>
      </c>
      <c r="C23" s="1" t="s">
        <v>4</v>
      </c>
      <c r="D23" s="1" t="s">
        <v>5</v>
      </c>
    </row>
    <row r="24" spans="1:4" x14ac:dyDescent="0.25">
      <c r="A24" s="2">
        <v>42831</v>
      </c>
      <c r="B24" s="1">
        <v>1040</v>
      </c>
      <c r="C24" s="1" t="s">
        <v>6</v>
      </c>
      <c r="D24" s="1" t="s">
        <v>8</v>
      </c>
    </row>
    <row r="25" spans="1:4" x14ac:dyDescent="0.25">
      <c r="A25" s="2">
        <v>42831</v>
      </c>
      <c r="B25" s="1">
        <v>1052</v>
      </c>
      <c r="C25" s="1" t="s">
        <v>6</v>
      </c>
      <c r="D25" s="1" t="s">
        <v>8</v>
      </c>
    </row>
    <row r="26" spans="1:4" x14ac:dyDescent="0.25">
      <c r="A26" s="2">
        <v>42831</v>
      </c>
      <c r="B26" s="1">
        <v>1059</v>
      </c>
      <c r="C26" s="1" t="s">
        <v>4</v>
      </c>
      <c r="D26" s="1" t="s">
        <v>5</v>
      </c>
    </row>
    <row r="27" spans="1:4" x14ac:dyDescent="0.25">
      <c r="A27" s="2">
        <v>42831</v>
      </c>
      <c r="B27" s="1">
        <v>1059</v>
      </c>
      <c r="C27" s="1" t="s">
        <v>6</v>
      </c>
      <c r="D27" s="1" t="s">
        <v>8</v>
      </c>
    </row>
    <row r="28" spans="1:4" x14ac:dyDescent="0.25">
      <c r="A28" s="2">
        <v>42831</v>
      </c>
      <c r="B28" s="1">
        <v>1101</v>
      </c>
      <c r="C28" s="1" t="s">
        <v>4</v>
      </c>
      <c r="D28" s="1" t="s">
        <v>5</v>
      </c>
    </row>
    <row r="29" spans="1:4" x14ac:dyDescent="0.25">
      <c r="A29" s="2">
        <v>42831</v>
      </c>
      <c r="B29" s="1">
        <v>1154</v>
      </c>
      <c r="C29" s="1" t="s">
        <v>6</v>
      </c>
      <c r="D29" s="1" t="s">
        <v>9</v>
      </c>
    </row>
    <row r="30" spans="1:4" x14ac:dyDescent="0.25">
      <c r="A30" s="2">
        <v>42831</v>
      </c>
      <c r="B30" s="1">
        <v>1206</v>
      </c>
      <c r="C30" s="1" t="s">
        <v>6</v>
      </c>
      <c r="D30" s="1" t="s">
        <v>7</v>
      </c>
    </row>
    <row r="31" spans="1:4" x14ac:dyDescent="0.25">
      <c r="A31" s="2">
        <v>42831</v>
      </c>
      <c r="B31" s="1">
        <v>1207</v>
      </c>
      <c r="C31" s="1" t="s">
        <v>12</v>
      </c>
      <c r="D31" s="1" t="s">
        <v>7</v>
      </c>
    </row>
    <row r="32" spans="1:4" x14ac:dyDescent="0.25">
      <c r="A32" s="2">
        <v>42831</v>
      </c>
      <c r="B32" s="1">
        <v>1223</v>
      </c>
      <c r="C32" s="1" t="s">
        <v>6</v>
      </c>
      <c r="D32" s="1" t="s">
        <v>8</v>
      </c>
    </row>
    <row r="33" spans="1:4" x14ac:dyDescent="0.25">
      <c r="A33" s="2">
        <v>42831</v>
      </c>
      <c r="B33" s="1">
        <v>1223</v>
      </c>
      <c r="C33" s="1" t="s">
        <v>6</v>
      </c>
      <c r="D33" s="1" t="s">
        <v>8</v>
      </c>
    </row>
    <row r="34" spans="1:4" x14ac:dyDescent="0.25">
      <c r="A34" s="2">
        <v>42831</v>
      </c>
      <c r="B34" s="1">
        <v>1223</v>
      </c>
      <c r="C34" s="1" t="s">
        <v>6</v>
      </c>
      <c r="D34" s="1" t="s">
        <v>8</v>
      </c>
    </row>
    <row r="35" spans="1:4" x14ac:dyDescent="0.25">
      <c r="A35" s="2">
        <v>42831</v>
      </c>
      <c r="B35" s="1">
        <v>1223</v>
      </c>
      <c r="C35" s="1" t="s">
        <v>6</v>
      </c>
      <c r="D35" s="1" t="s">
        <v>8</v>
      </c>
    </row>
    <row r="36" spans="1:4" x14ac:dyDescent="0.25">
      <c r="A36" s="2">
        <v>42831</v>
      </c>
      <c r="B36" s="1">
        <v>1224</v>
      </c>
      <c r="C36" s="1" t="s">
        <v>4</v>
      </c>
      <c r="D36" s="1" t="s">
        <v>8</v>
      </c>
    </row>
    <row r="37" spans="1:4" x14ac:dyDescent="0.25">
      <c r="A37" s="2">
        <v>42831</v>
      </c>
      <c r="B37" s="1">
        <v>1226</v>
      </c>
      <c r="C37" s="1" t="s">
        <v>6</v>
      </c>
      <c r="D37" s="1" t="s">
        <v>8</v>
      </c>
    </row>
    <row r="38" spans="1:4" x14ac:dyDescent="0.25">
      <c r="A38" s="2">
        <v>42831</v>
      </c>
      <c r="B38" s="1">
        <v>1242</v>
      </c>
      <c r="C38" s="1" t="s">
        <v>12</v>
      </c>
      <c r="D38" s="1" t="s">
        <v>7</v>
      </c>
    </row>
    <row r="39" spans="1:4" x14ac:dyDescent="0.25">
      <c r="A39" s="2">
        <v>42831</v>
      </c>
      <c r="B39" s="1">
        <v>1259</v>
      </c>
      <c r="C39" s="1" t="s">
        <v>6</v>
      </c>
      <c r="D39" s="1" t="s">
        <v>7</v>
      </c>
    </row>
    <row r="40" spans="1:4" x14ac:dyDescent="0.25">
      <c r="A40" s="2">
        <v>42831</v>
      </c>
      <c r="B40" s="1">
        <v>1302</v>
      </c>
      <c r="C40" s="1" t="s">
        <v>4</v>
      </c>
      <c r="D40" s="1" t="s">
        <v>5</v>
      </c>
    </row>
    <row r="41" spans="1:4" x14ac:dyDescent="0.25">
      <c r="A41" s="2">
        <v>42831</v>
      </c>
      <c r="B41" s="1">
        <v>1302</v>
      </c>
      <c r="C41" s="1" t="s">
        <v>12</v>
      </c>
      <c r="D41" s="1" t="s">
        <v>8</v>
      </c>
    </row>
    <row r="42" spans="1:4" x14ac:dyDescent="0.25">
      <c r="A42" s="2">
        <v>42831</v>
      </c>
      <c r="B42" s="1">
        <v>1314</v>
      </c>
      <c r="C42" s="1" t="s">
        <v>6</v>
      </c>
      <c r="D42" s="1" t="s">
        <v>9</v>
      </c>
    </row>
    <row r="43" spans="1:4" x14ac:dyDescent="0.25">
      <c r="A43" s="2">
        <v>42831</v>
      </c>
      <c r="B43" s="1">
        <v>1316</v>
      </c>
      <c r="C43" s="1" t="s">
        <v>6</v>
      </c>
      <c r="D43" s="1" t="s">
        <v>9</v>
      </c>
    </row>
    <row r="44" spans="1:4" x14ac:dyDescent="0.25">
      <c r="A44" s="2">
        <v>42831</v>
      </c>
      <c r="B44" s="1">
        <v>1433</v>
      </c>
      <c r="C44" s="1" t="s">
        <v>6</v>
      </c>
      <c r="D44" s="1" t="s">
        <v>9</v>
      </c>
    </row>
    <row r="45" spans="1:4" x14ac:dyDescent="0.25">
      <c r="A45" s="2">
        <v>42831</v>
      </c>
      <c r="B45" s="1">
        <v>1505</v>
      </c>
      <c r="C45" s="1" t="s">
        <v>6</v>
      </c>
      <c r="D45" s="1" t="s">
        <v>9</v>
      </c>
    </row>
    <row r="46" spans="1:4" x14ac:dyDescent="0.25">
      <c r="A46" s="2">
        <v>42831</v>
      </c>
      <c r="B46" s="1">
        <v>1522</v>
      </c>
      <c r="C46" s="1" t="s">
        <v>6</v>
      </c>
      <c r="D46" s="1" t="s">
        <v>8</v>
      </c>
    </row>
    <row r="47" spans="1:4" x14ac:dyDescent="0.25">
      <c r="A47" s="2">
        <v>42831</v>
      </c>
      <c r="B47" s="1">
        <v>1524</v>
      </c>
      <c r="C47" s="1" t="s">
        <v>6</v>
      </c>
      <c r="D47" s="1" t="s">
        <v>8</v>
      </c>
    </row>
    <row r="48" spans="1:4" x14ac:dyDescent="0.25">
      <c r="A48" s="2">
        <v>42831</v>
      </c>
      <c r="B48" s="1">
        <v>1535</v>
      </c>
      <c r="C48" s="1" t="s">
        <v>6</v>
      </c>
      <c r="D48" s="1" t="s">
        <v>9</v>
      </c>
    </row>
    <row r="49" spans="1:4" x14ac:dyDescent="0.25">
      <c r="A49" s="2">
        <v>42831</v>
      </c>
      <c r="B49" s="1">
        <v>1541</v>
      </c>
      <c r="C49" s="1" t="s">
        <v>6</v>
      </c>
      <c r="D49" s="1" t="s">
        <v>8</v>
      </c>
    </row>
    <row r="50" spans="1:4" x14ac:dyDescent="0.25">
      <c r="A50" s="2">
        <v>42831</v>
      </c>
      <c r="B50" s="1">
        <v>1601</v>
      </c>
      <c r="C50" s="1" t="s">
        <v>4</v>
      </c>
      <c r="D50" s="1" t="s">
        <v>5</v>
      </c>
    </row>
    <row r="51" spans="1:4" x14ac:dyDescent="0.25">
      <c r="A51" s="2">
        <v>42831</v>
      </c>
      <c r="B51" s="1">
        <v>1617</v>
      </c>
      <c r="C51" s="1" t="s">
        <v>6</v>
      </c>
      <c r="D51" s="1" t="s">
        <v>9</v>
      </c>
    </row>
    <row r="52" spans="1:4" x14ac:dyDescent="0.25">
      <c r="A52" s="2">
        <v>42831</v>
      </c>
      <c r="B52" s="1">
        <v>1621</v>
      </c>
      <c r="C52" s="1" t="s">
        <v>4</v>
      </c>
      <c r="D52" s="1" t="s">
        <v>5</v>
      </c>
    </row>
    <row r="53" spans="1:4" x14ac:dyDescent="0.25">
      <c r="A53" s="2">
        <v>42831</v>
      </c>
      <c r="B53" s="1">
        <v>1646</v>
      </c>
      <c r="C53" s="1" t="s">
        <v>4</v>
      </c>
      <c r="D53" s="1" t="s">
        <v>9</v>
      </c>
    </row>
    <row r="54" spans="1:4" x14ac:dyDescent="0.25">
      <c r="A54" s="2">
        <v>42831</v>
      </c>
      <c r="B54" s="1">
        <v>1647</v>
      </c>
      <c r="C54" s="1" t="s">
        <v>6</v>
      </c>
      <c r="D54" s="1" t="s">
        <v>9</v>
      </c>
    </row>
    <row r="55" spans="1:4" x14ac:dyDescent="0.25">
      <c r="A55" s="2">
        <v>42831</v>
      </c>
      <c r="B55" s="1">
        <v>1707</v>
      </c>
      <c r="C55" s="1" t="s">
        <v>4</v>
      </c>
      <c r="D55" s="1" t="s">
        <v>7</v>
      </c>
    </row>
    <row r="56" spans="1:4" x14ac:dyDescent="0.25">
      <c r="A56" s="2">
        <v>42831</v>
      </c>
      <c r="B56" s="1">
        <v>1730</v>
      </c>
      <c r="C56" s="1" t="s">
        <v>4</v>
      </c>
      <c r="D56" s="1" t="s">
        <v>9</v>
      </c>
    </row>
    <row r="57" spans="1:4" x14ac:dyDescent="0.25">
      <c r="A57" s="2">
        <v>42831</v>
      </c>
      <c r="B57" s="1">
        <v>1736</v>
      </c>
      <c r="C57" s="1" t="s">
        <v>4</v>
      </c>
      <c r="D57" s="1" t="s">
        <v>10</v>
      </c>
    </row>
    <row r="58" spans="1:4" x14ac:dyDescent="0.25">
      <c r="A58" s="2">
        <v>42831</v>
      </c>
      <c r="B58" s="1">
        <v>1739</v>
      </c>
      <c r="C58" s="1" t="s">
        <v>6</v>
      </c>
      <c r="D58" s="1" t="s">
        <v>10</v>
      </c>
    </row>
    <row r="59" spans="1:4" x14ac:dyDescent="0.25">
      <c r="A59" s="2">
        <v>42831</v>
      </c>
      <c r="B59" s="1">
        <v>1740</v>
      </c>
      <c r="C59" s="1" t="s">
        <v>6</v>
      </c>
      <c r="D59" s="1" t="s">
        <v>7</v>
      </c>
    </row>
    <row r="60" spans="1:4" x14ac:dyDescent="0.25">
      <c r="A60" s="2">
        <v>42831</v>
      </c>
      <c r="B60" s="1">
        <v>1802</v>
      </c>
      <c r="C60" s="1" t="s">
        <v>4</v>
      </c>
      <c r="D60" s="1" t="s">
        <v>7</v>
      </c>
    </row>
    <row r="61" spans="1:4" x14ac:dyDescent="0.25">
      <c r="A61" s="2">
        <v>42831</v>
      </c>
      <c r="B61" s="1">
        <v>1807</v>
      </c>
      <c r="C61" s="1" t="s">
        <v>6</v>
      </c>
      <c r="D61" s="1" t="s">
        <v>10</v>
      </c>
    </row>
    <row r="62" spans="1:4" x14ac:dyDescent="0.25">
      <c r="A62" s="2">
        <v>42831</v>
      </c>
      <c r="B62" s="1">
        <v>1852</v>
      </c>
      <c r="C62" s="1" t="s">
        <v>6</v>
      </c>
      <c r="D62" s="1" t="s">
        <v>10</v>
      </c>
    </row>
    <row r="63" spans="1:4" x14ac:dyDescent="0.25">
      <c r="A63" s="2">
        <v>42831</v>
      </c>
      <c r="B63" s="1">
        <v>1919</v>
      </c>
      <c r="C63" s="1" t="s">
        <v>6</v>
      </c>
      <c r="D63" s="1" t="s">
        <v>10</v>
      </c>
    </row>
    <row r="64" spans="1:4" x14ac:dyDescent="0.25">
      <c r="A64" s="2">
        <v>42831</v>
      </c>
      <c r="B64" s="1">
        <v>1935</v>
      </c>
      <c r="C64" s="1" t="s">
        <v>6</v>
      </c>
      <c r="D64" s="1" t="s">
        <v>10</v>
      </c>
    </row>
    <row r="65" spans="1:4" x14ac:dyDescent="0.25">
      <c r="A65" s="2">
        <v>42831</v>
      </c>
      <c r="B65" s="1">
        <v>2031</v>
      </c>
      <c r="C65" s="1" t="s">
        <v>6</v>
      </c>
      <c r="D65" s="1" t="s">
        <v>8</v>
      </c>
    </row>
    <row r="66" spans="1:4" x14ac:dyDescent="0.25">
      <c r="A66" s="2">
        <v>42831</v>
      </c>
      <c r="B66" s="1">
        <v>2204</v>
      </c>
      <c r="C66" s="1" t="s">
        <v>4</v>
      </c>
      <c r="D66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D80"/>
  <sheetViews>
    <sheetView workbookViewId="0">
      <selection activeCell="D80" sqref="A2:D80"/>
    </sheetView>
  </sheetViews>
  <sheetFormatPr baseColWidth="10" defaultRowHeight="15" x14ac:dyDescent="0.25"/>
  <cols>
    <col min="1" max="4" width="14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42830</v>
      </c>
      <c r="B2" s="1">
        <v>737</v>
      </c>
      <c r="C2" s="1" t="s">
        <v>4</v>
      </c>
      <c r="D2" s="1" t="s">
        <v>10</v>
      </c>
    </row>
    <row r="3" spans="1:4" x14ac:dyDescent="0.25">
      <c r="A3" s="2">
        <v>42830</v>
      </c>
      <c r="B3" s="1">
        <v>809</v>
      </c>
      <c r="C3" s="1" t="s">
        <v>12</v>
      </c>
      <c r="D3" s="1" t="s">
        <v>10</v>
      </c>
    </row>
    <row r="4" spans="1:4" x14ac:dyDescent="0.25">
      <c r="A4" s="2">
        <v>42830</v>
      </c>
      <c r="B4" s="1">
        <v>834</v>
      </c>
      <c r="C4" s="1" t="s">
        <v>6</v>
      </c>
      <c r="D4" s="1" t="s">
        <v>10</v>
      </c>
    </row>
    <row r="5" spans="1:4" x14ac:dyDescent="0.25">
      <c r="A5" s="2">
        <v>42830</v>
      </c>
      <c r="B5" s="1">
        <v>844</v>
      </c>
      <c r="C5" s="1" t="s">
        <v>6</v>
      </c>
      <c r="D5" s="1" t="s">
        <v>7</v>
      </c>
    </row>
    <row r="6" spans="1:4" x14ac:dyDescent="0.25">
      <c r="A6" s="2">
        <v>42830</v>
      </c>
      <c r="B6" s="1">
        <v>846</v>
      </c>
      <c r="C6" s="1" t="s">
        <v>6</v>
      </c>
      <c r="D6" s="1" t="s">
        <v>9</v>
      </c>
    </row>
    <row r="7" spans="1:4" x14ac:dyDescent="0.25">
      <c r="A7" s="2">
        <v>42830</v>
      </c>
      <c r="B7" s="1">
        <v>855</v>
      </c>
      <c r="C7" s="1" t="s">
        <v>6</v>
      </c>
      <c r="D7" s="1" t="s">
        <v>7</v>
      </c>
    </row>
    <row r="8" spans="1:4" x14ac:dyDescent="0.25">
      <c r="A8" s="2">
        <v>42830</v>
      </c>
      <c r="B8" s="1">
        <v>858</v>
      </c>
      <c r="C8" s="1" t="s">
        <v>6</v>
      </c>
      <c r="D8" s="1" t="s">
        <v>9</v>
      </c>
    </row>
    <row r="9" spans="1:4" x14ac:dyDescent="0.25">
      <c r="A9" s="2">
        <v>42830</v>
      </c>
      <c r="B9" s="1">
        <v>922</v>
      </c>
      <c r="C9" s="1" t="s">
        <v>6</v>
      </c>
      <c r="D9" s="1" t="s">
        <v>10</v>
      </c>
    </row>
    <row r="10" spans="1:4" x14ac:dyDescent="0.25">
      <c r="A10" s="2">
        <v>42830</v>
      </c>
      <c r="B10" s="1">
        <v>925</v>
      </c>
      <c r="C10" s="1" t="s">
        <v>6</v>
      </c>
      <c r="D10" s="1" t="s">
        <v>9</v>
      </c>
    </row>
    <row r="11" spans="1:4" x14ac:dyDescent="0.25">
      <c r="A11" s="2">
        <v>42830</v>
      </c>
      <c r="B11" s="1">
        <v>925</v>
      </c>
      <c r="C11" s="1" t="s">
        <v>6</v>
      </c>
      <c r="D11" s="1" t="s">
        <v>10</v>
      </c>
    </row>
    <row r="12" spans="1:4" x14ac:dyDescent="0.25">
      <c r="A12" s="2">
        <v>42830</v>
      </c>
      <c r="B12" s="1">
        <v>925</v>
      </c>
      <c r="C12" s="1" t="s">
        <v>6</v>
      </c>
      <c r="D12" s="1" t="s">
        <v>10</v>
      </c>
    </row>
    <row r="13" spans="1:4" x14ac:dyDescent="0.25">
      <c r="A13" s="2">
        <v>42830</v>
      </c>
      <c r="B13" s="1">
        <v>931</v>
      </c>
      <c r="C13" s="1" t="s">
        <v>6</v>
      </c>
      <c r="D13" s="1" t="s">
        <v>9</v>
      </c>
    </row>
    <row r="14" spans="1:4" x14ac:dyDescent="0.25">
      <c r="A14" s="2">
        <v>42830</v>
      </c>
      <c r="B14" s="1">
        <v>948</v>
      </c>
      <c r="C14" s="1" t="s">
        <v>12</v>
      </c>
      <c r="D14" s="1" t="s">
        <v>7</v>
      </c>
    </row>
    <row r="15" spans="1:4" x14ac:dyDescent="0.25">
      <c r="A15" s="2">
        <v>42830</v>
      </c>
      <c r="B15" s="1">
        <v>953</v>
      </c>
      <c r="C15" s="1" t="s">
        <v>6</v>
      </c>
      <c r="D15" s="1" t="s">
        <v>10</v>
      </c>
    </row>
    <row r="16" spans="1:4" x14ac:dyDescent="0.25">
      <c r="A16" s="2">
        <v>42830</v>
      </c>
      <c r="B16" s="1">
        <v>953</v>
      </c>
      <c r="C16" s="1" t="s">
        <v>11</v>
      </c>
      <c r="D16" s="1" t="s">
        <v>10</v>
      </c>
    </row>
    <row r="17" spans="1:4" x14ac:dyDescent="0.25">
      <c r="A17" s="2">
        <v>42830</v>
      </c>
      <c r="B17" s="1">
        <v>1000</v>
      </c>
      <c r="C17" s="1" t="s">
        <v>7</v>
      </c>
      <c r="D17" s="1" t="s">
        <v>8</v>
      </c>
    </row>
    <row r="18" spans="1:4" x14ac:dyDescent="0.25">
      <c r="A18" s="2">
        <v>42830</v>
      </c>
      <c r="B18" s="1">
        <v>1004</v>
      </c>
      <c r="C18" s="1" t="s">
        <v>6</v>
      </c>
      <c r="D18" s="1" t="s">
        <v>9</v>
      </c>
    </row>
    <row r="19" spans="1:4" x14ac:dyDescent="0.25">
      <c r="A19" s="2">
        <v>42830</v>
      </c>
      <c r="B19" s="1">
        <v>1007</v>
      </c>
      <c r="C19" s="1" t="s">
        <v>6</v>
      </c>
      <c r="D19" s="1" t="s">
        <v>7</v>
      </c>
    </row>
    <row r="20" spans="1:4" x14ac:dyDescent="0.25">
      <c r="A20" s="2">
        <v>42830</v>
      </c>
      <c r="B20" s="1">
        <v>1030</v>
      </c>
      <c r="C20" s="1" t="s">
        <v>6</v>
      </c>
      <c r="D20" s="1" t="s">
        <v>7</v>
      </c>
    </row>
    <row r="21" spans="1:4" x14ac:dyDescent="0.25">
      <c r="A21" s="2">
        <v>42830</v>
      </c>
      <c r="B21" s="1">
        <v>1044</v>
      </c>
      <c r="C21" s="1" t="s">
        <v>4</v>
      </c>
      <c r="D21" s="1" t="s">
        <v>8</v>
      </c>
    </row>
    <row r="22" spans="1:4" x14ac:dyDescent="0.25">
      <c r="A22" s="2">
        <v>42830</v>
      </c>
      <c r="B22" s="1">
        <v>1044</v>
      </c>
      <c r="C22" s="1" t="s">
        <v>6</v>
      </c>
      <c r="D22" s="1" t="s">
        <v>10</v>
      </c>
    </row>
    <row r="23" spans="1:4" x14ac:dyDescent="0.25">
      <c r="A23" s="2">
        <v>42830</v>
      </c>
      <c r="B23" s="1">
        <v>1058</v>
      </c>
      <c r="C23" s="1" t="s">
        <v>6</v>
      </c>
      <c r="D23" s="1" t="s">
        <v>7</v>
      </c>
    </row>
    <row r="24" spans="1:4" x14ac:dyDescent="0.25">
      <c r="A24" s="2">
        <v>42830</v>
      </c>
      <c r="B24" s="1">
        <v>1103</v>
      </c>
      <c r="C24" s="1" t="s">
        <v>6</v>
      </c>
      <c r="D24" s="1" t="s">
        <v>9</v>
      </c>
    </row>
    <row r="25" spans="1:4" x14ac:dyDescent="0.25">
      <c r="A25" s="2">
        <v>42830</v>
      </c>
      <c r="B25" s="1">
        <v>1105</v>
      </c>
      <c r="C25" s="1" t="s">
        <v>6</v>
      </c>
      <c r="D25" s="1" t="s">
        <v>7</v>
      </c>
    </row>
    <row r="26" spans="1:4" x14ac:dyDescent="0.25">
      <c r="A26" s="2">
        <v>42830</v>
      </c>
      <c r="B26" s="1">
        <v>1114</v>
      </c>
      <c r="C26" s="1" t="s">
        <v>6</v>
      </c>
      <c r="D26" s="1" t="s">
        <v>7</v>
      </c>
    </row>
    <row r="27" spans="1:4" x14ac:dyDescent="0.25">
      <c r="A27" s="2">
        <v>42830</v>
      </c>
      <c r="B27" s="1">
        <v>1119</v>
      </c>
      <c r="C27" s="1" t="s">
        <v>6</v>
      </c>
      <c r="D27" s="1" t="s">
        <v>10</v>
      </c>
    </row>
    <row r="28" spans="1:4" x14ac:dyDescent="0.25">
      <c r="A28" s="2">
        <v>42830</v>
      </c>
      <c r="B28" s="1">
        <v>1134</v>
      </c>
      <c r="C28" s="1" t="s">
        <v>6</v>
      </c>
      <c r="D28" s="1" t="s">
        <v>9</v>
      </c>
    </row>
    <row r="29" spans="1:4" x14ac:dyDescent="0.25">
      <c r="A29" s="2">
        <v>42830</v>
      </c>
      <c r="B29" s="1">
        <v>1153</v>
      </c>
      <c r="C29" s="1" t="s">
        <v>6</v>
      </c>
      <c r="D29" s="1" t="s">
        <v>10</v>
      </c>
    </row>
    <row r="30" spans="1:4" x14ac:dyDescent="0.25">
      <c r="A30" s="2">
        <v>42830</v>
      </c>
      <c r="B30" s="1">
        <v>1153</v>
      </c>
      <c r="C30" s="1" t="s">
        <v>4</v>
      </c>
      <c r="D30" s="1" t="s">
        <v>7</v>
      </c>
    </row>
    <row r="31" spans="1:4" x14ac:dyDescent="0.25">
      <c r="A31" s="2">
        <v>42830</v>
      </c>
      <c r="B31" s="1">
        <v>1202</v>
      </c>
      <c r="C31" s="1" t="s">
        <v>4</v>
      </c>
      <c r="D31" s="1" t="s">
        <v>5</v>
      </c>
    </row>
    <row r="32" spans="1:4" x14ac:dyDescent="0.25">
      <c r="A32" s="2">
        <v>42830</v>
      </c>
      <c r="B32" s="1">
        <v>1247</v>
      </c>
      <c r="C32" s="1" t="s">
        <v>6</v>
      </c>
      <c r="D32" s="1" t="s">
        <v>10</v>
      </c>
    </row>
    <row r="33" spans="1:4" x14ac:dyDescent="0.25">
      <c r="A33" s="2">
        <v>42830</v>
      </c>
      <c r="B33" s="1">
        <v>1254</v>
      </c>
      <c r="C33" s="1" t="s">
        <v>6</v>
      </c>
      <c r="D33" s="1" t="s">
        <v>9</v>
      </c>
    </row>
    <row r="34" spans="1:4" x14ac:dyDescent="0.25">
      <c r="A34" s="2">
        <v>42830</v>
      </c>
      <c r="B34" s="1">
        <v>1301</v>
      </c>
      <c r="C34" s="1" t="s">
        <v>6</v>
      </c>
      <c r="D34" s="1" t="s">
        <v>9</v>
      </c>
    </row>
    <row r="35" spans="1:4" x14ac:dyDescent="0.25">
      <c r="A35" s="2">
        <v>42830</v>
      </c>
      <c r="B35" s="1">
        <v>1302</v>
      </c>
      <c r="C35" s="1" t="s">
        <v>4</v>
      </c>
      <c r="D35" s="1" t="s">
        <v>5</v>
      </c>
    </row>
    <row r="36" spans="1:4" x14ac:dyDescent="0.25">
      <c r="A36" s="2">
        <v>42830</v>
      </c>
      <c r="B36" s="1">
        <v>1311</v>
      </c>
      <c r="C36" s="1" t="s">
        <v>4</v>
      </c>
      <c r="D36" s="1" t="s">
        <v>8</v>
      </c>
    </row>
    <row r="37" spans="1:4" x14ac:dyDescent="0.25">
      <c r="A37" s="2">
        <v>42830</v>
      </c>
      <c r="B37" s="1">
        <v>1311</v>
      </c>
      <c r="C37" s="1" t="s">
        <v>4</v>
      </c>
      <c r="D37" s="1" t="s">
        <v>7</v>
      </c>
    </row>
    <row r="38" spans="1:4" x14ac:dyDescent="0.25">
      <c r="A38" s="2">
        <v>42830</v>
      </c>
      <c r="B38" s="1">
        <v>1335</v>
      </c>
      <c r="C38" s="1" t="s">
        <v>4</v>
      </c>
      <c r="D38" s="1" t="s">
        <v>8</v>
      </c>
    </row>
    <row r="39" spans="1:4" x14ac:dyDescent="0.25">
      <c r="A39" s="2">
        <v>42830</v>
      </c>
      <c r="B39" s="1">
        <v>1335</v>
      </c>
      <c r="C39" s="1" t="s">
        <v>4</v>
      </c>
      <c r="D39" s="1" t="s">
        <v>7</v>
      </c>
    </row>
    <row r="40" spans="1:4" x14ac:dyDescent="0.25">
      <c r="A40" s="2">
        <v>42830</v>
      </c>
      <c r="B40" s="1">
        <v>1336</v>
      </c>
      <c r="C40" s="1" t="s">
        <v>6</v>
      </c>
      <c r="D40" s="1" t="s">
        <v>8</v>
      </c>
    </row>
    <row r="41" spans="1:4" x14ac:dyDescent="0.25">
      <c r="A41" s="2">
        <v>42830</v>
      </c>
      <c r="B41" s="1">
        <v>1407</v>
      </c>
      <c r="C41" s="1" t="s">
        <v>4</v>
      </c>
      <c r="D41" s="1" t="s">
        <v>5</v>
      </c>
    </row>
    <row r="42" spans="1:4" x14ac:dyDescent="0.25">
      <c r="A42" s="2">
        <v>42830</v>
      </c>
      <c r="B42" s="1">
        <v>1407</v>
      </c>
      <c r="C42" s="1" t="s">
        <v>6</v>
      </c>
      <c r="D42" s="1" t="s">
        <v>7</v>
      </c>
    </row>
    <row r="43" spans="1:4" x14ac:dyDescent="0.25">
      <c r="A43" s="2">
        <v>42830</v>
      </c>
      <c r="B43" s="1">
        <v>1407</v>
      </c>
      <c r="C43" s="1" t="s">
        <v>6</v>
      </c>
      <c r="D43" s="1" t="s">
        <v>8</v>
      </c>
    </row>
    <row r="44" spans="1:4" x14ac:dyDescent="0.25">
      <c r="A44" s="2">
        <v>42830</v>
      </c>
      <c r="B44" s="1">
        <v>1409</v>
      </c>
      <c r="C44" s="1" t="s">
        <v>4</v>
      </c>
      <c r="D44" s="1" t="s">
        <v>5</v>
      </c>
    </row>
    <row r="45" spans="1:4" x14ac:dyDescent="0.25">
      <c r="A45" s="2">
        <v>42830</v>
      </c>
      <c r="B45" s="1">
        <v>1437</v>
      </c>
      <c r="C45" s="1" t="s">
        <v>12</v>
      </c>
      <c r="D45" s="1" t="s">
        <v>8</v>
      </c>
    </row>
    <row r="46" spans="1:4" x14ac:dyDescent="0.25">
      <c r="A46" s="2">
        <v>42830</v>
      </c>
      <c r="B46" s="1">
        <v>1449</v>
      </c>
      <c r="C46" s="1" t="s">
        <v>4</v>
      </c>
      <c r="D46" s="1" t="s">
        <v>7</v>
      </c>
    </row>
    <row r="47" spans="1:4" x14ac:dyDescent="0.25">
      <c r="A47" s="2">
        <v>42830</v>
      </c>
      <c r="B47" s="1">
        <v>1455</v>
      </c>
      <c r="C47" s="1" t="s">
        <v>6</v>
      </c>
      <c r="D47" s="1" t="s">
        <v>8</v>
      </c>
    </row>
    <row r="48" spans="1:4" x14ac:dyDescent="0.25">
      <c r="A48" s="2">
        <v>42830</v>
      </c>
      <c r="B48" s="1">
        <v>1504</v>
      </c>
      <c r="C48" s="1" t="s">
        <v>6</v>
      </c>
      <c r="D48" s="1" t="s">
        <v>7</v>
      </c>
    </row>
    <row r="49" spans="1:4" x14ac:dyDescent="0.25">
      <c r="A49" s="2">
        <v>42830</v>
      </c>
      <c r="B49" s="1">
        <v>1509</v>
      </c>
      <c r="C49" s="1" t="s">
        <v>4</v>
      </c>
      <c r="D49" s="1" t="s">
        <v>5</v>
      </c>
    </row>
    <row r="50" spans="1:4" x14ac:dyDescent="0.25">
      <c r="A50" s="2">
        <v>42830</v>
      </c>
      <c r="B50" s="1">
        <v>1548</v>
      </c>
      <c r="C50" s="1" t="s">
        <v>4</v>
      </c>
      <c r="D50" s="1" t="s">
        <v>7</v>
      </c>
    </row>
    <row r="51" spans="1:4" x14ac:dyDescent="0.25">
      <c r="A51" s="2">
        <v>42830</v>
      </c>
      <c r="B51" s="1">
        <v>1556</v>
      </c>
      <c r="C51" s="1" t="s">
        <v>4</v>
      </c>
      <c r="D51" s="1" t="s">
        <v>5</v>
      </c>
    </row>
    <row r="52" spans="1:4" x14ac:dyDescent="0.25">
      <c r="A52" s="2">
        <v>42830</v>
      </c>
      <c r="B52" s="1">
        <v>1559</v>
      </c>
      <c r="C52" s="1" t="s">
        <v>6</v>
      </c>
      <c r="D52" s="1" t="s">
        <v>8</v>
      </c>
    </row>
    <row r="53" spans="1:4" x14ac:dyDescent="0.25">
      <c r="A53" s="2">
        <v>42830</v>
      </c>
      <c r="B53" s="1">
        <v>1601</v>
      </c>
      <c r="C53" s="1" t="s">
        <v>4</v>
      </c>
      <c r="D53" s="1" t="s">
        <v>8</v>
      </c>
    </row>
    <row r="54" spans="1:4" x14ac:dyDescent="0.25">
      <c r="A54" s="2">
        <v>42830</v>
      </c>
      <c r="B54" s="1">
        <v>1601</v>
      </c>
      <c r="C54" s="1" t="s">
        <v>6</v>
      </c>
      <c r="D54" s="1" t="s">
        <v>8</v>
      </c>
    </row>
    <row r="55" spans="1:4" x14ac:dyDescent="0.25">
      <c r="A55" s="2">
        <v>42830</v>
      </c>
      <c r="B55" s="1">
        <v>1605</v>
      </c>
      <c r="C55" s="1" t="s">
        <v>4</v>
      </c>
      <c r="D55" s="1" t="s">
        <v>8</v>
      </c>
    </row>
    <row r="56" spans="1:4" x14ac:dyDescent="0.25">
      <c r="A56" s="2">
        <v>42830</v>
      </c>
      <c r="B56" s="1">
        <v>1611</v>
      </c>
      <c r="C56" s="1" t="s">
        <v>4</v>
      </c>
      <c r="D56" s="1" t="s">
        <v>7</v>
      </c>
    </row>
    <row r="57" spans="1:4" x14ac:dyDescent="0.25">
      <c r="A57" s="2">
        <v>42830</v>
      </c>
      <c r="B57" s="1">
        <v>1619</v>
      </c>
      <c r="C57" s="1" t="s">
        <v>12</v>
      </c>
      <c r="D57" s="1" t="s">
        <v>5</v>
      </c>
    </row>
    <row r="58" spans="1:4" x14ac:dyDescent="0.25">
      <c r="A58" s="2">
        <v>42830</v>
      </c>
      <c r="B58" s="1">
        <v>1626</v>
      </c>
      <c r="C58" s="1" t="s">
        <v>6</v>
      </c>
      <c r="D58" s="1" t="s">
        <v>10</v>
      </c>
    </row>
    <row r="59" spans="1:4" x14ac:dyDescent="0.25">
      <c r="A59" s="2">
        <v>42830</v>
      </c>
      <c r="B59" s="1">
        <v>1631</v>
      </c>
      <c r="C59" s="1" t="s">
        <v>6</v>
      </c>
      <c r="D59" s="1" t="s">
        <v>7</v>
      </c>
    </row>
    <row r="60" spans="1:4" x14ac:dyDescent="0.25">
      <c r="A60" s="2">
        <v>42830</v>
      </c>
      <c r="B60" s="1">
        <v>1632</v>
      </c>
      <c r="C60" s="1" t="s">
        <v>4</v>
      </c>
      <c r="D60" s="1" t="s">
        <v>9</v>
      </c>
    </row>
    <row r="61" spans="1:4" x14ac:dyDescent="0.25">
      <c r="A61" s="2">
        <v>42830</v>
      </c>
      <c r="B61" s="1">
        <v>1634</v>
      </c>
      <c r="C61" s="1" t="s">
        <v>6</v>
      </c>
      <c r="D61" s="1" t="s">
        <v>9</v>
      </c>
    </row>
    <row r="62" spans="1:4" x14ac:dyDescent="0.25">
      <c r="A62" s="2">
        <v>42830</v>
      </c>
      <c r="B62" s="1">
        <v>1639</v>
      </c>
      <c r="C62" s="1" t="s">
        <v>4</v>
      </c>
      <c r="D62" s="1" t="s">
        <v>5</v>
      </c>
    </row>
    <row r="63" spans="1:4" x14ac:dyDescent="0.25">
      <c r="A63" s="2">
        <v>42830</v>
      </c>
      <c r="B63" s="1">
        <v>1639</v>
      </c>
      <c r="C63" s="1" t="s">
        <v>4</v>
      </c>
      <c r="D63" s="1" t="s">
        <v>8</v>
      </c>
    </row>
    <row r="64" spans="1:4" x14ac:dyDescent="0.25">
      <c r="A64" s="2">
        <v>42830</v>
      </c>
      <c r="B64" s="1">
        <v>1639</v>
      </c>
      <c r="C64" s="1" t="s">
        <v>6</v>
      </c>
      <c r="D64" s="1" t="s">
        <v>7</v>
      </c>
    </row>
    <row r="65" spans="1:4" x14ac:dyDescent="0.25">
      <c r="A65" s="2">
        <v>42830</v>
      </c>
      <c r="B65" s="1">
        <v>1642</v>
      </c>
      <c r="C65" s="1" t="s">
        <v>6</v>
      </c>
      <c r="D65" s="1" t="s">
        <v>7</v>
      </c>
    </row>
    <row r="66" spans="1:4" x14ac:dyDescent="0.25">
      <c r="A66" s="2">
        <v>42830</v>
      </c>
      <c r="B66" s="1">
        <v>1649</v>
      </c>
      <c r="C66" s="1" t="s">
        <v>6</v>
      </c>
      <c r="D66" s="1" t="s">
        <v>9</v>
      </c>
    </row>
    <row r="67" spans="1:4" x14ac:dyDescent="0.25">
      <c r="A67" s="2">
        <v>42830</v>
      </c>
      <c r="B67" s="1">
        <v>1657</v>
      </c>
      <c r="C67" s="1" t="s">
        <v>6</v>
      </c>
      <c r="D67" s="1" t="s">
        <v>10</v>
      </c>
    </row>
    <row r="68" spans="1:4" x14ac:dyDescent="0.25">
      <c r="A68" s="2">
        <v>42830</v>
      </c>
      <c r="B68" s="1">
        <v>1709</v>
      </c>
      <c r="C68" s="1" t="s">
        <v>6</v>
      </c>
      <c r="D68" s="1" t="s">
        <v>9</v>
      </c>
    </row>
    <row r="69" spans="1:4" x14ac:dyDescent="0.25">
      <c r="A69" s="2">
        <v>42830</v>
      </c>
      <c r="B69" s="1">
        <v>1816</v>
      </c>
      <c r="C69" s="1" t="s">
        <v>6</v>
      </c>
      <c r="D69" s="1" t="s">
        <v>8</v>
      </c>
    </row>
    <row r="70" spans="1:4" x14ac:dyDescent="0.25">
      <c r="A70" s="2">
        <v>42830</v>
      </c>
      <c r="B70" s="1">
        <v>1825</v>
      </c>
      <c r="C70" s="1" t="s">
        <v>4</v>
      </c>
      <c r="D70" s="1" t="s">
        <v>10</v>
      </c>
    </row>
    <row r="71" spans="1:4" x14ac:dyDescent="0.25">
      <c r="A71" s="2">
        <v>42830</v>
      </c>
      <c r="B71" s="1">
        <v>1830</v>
      </c>
      <c r="C71" s="1" t="s">
        <v>4</v>
      </c>
      <c r="D71" s="1" t="s">
        <v>8</v>
      </c>
    </row>
    <row r="72" spans="1:4" x14ac:dyDescent="0.25">
      <c r="A72" s="2">
        <v>42830</v>
      </c>
      <c r="B72" s="1">
        <v>1834</v>
      </c>
      <c r="C72" s="1" t="s">
        <v>4</v>
      </c>
      <c r="D72" s="1" t="s">
        <v>8</v>
      </c>
    </row>
    <row r="73" spans="1:4" x14ac:dyDescent="0.25">
      <c r="A73" s="2">
        <v>42830</v>
      </c>
      <c r="B73" s="1">
        <v>1839</v>
      </c>
      <c r="C73" s="1" t="s">
        <v>4</v>
      </c>
      <c r="D73" s="1" t="s">
        <v>5</v>
      </c>
    </row>
    <row r="74" spans="1:4" x14ac:dyDescent="0.25">
      <c r="A74" s="2">
        <v>42830</v>
      </c>
      <c r="B74" s="1">
        <v>1847</v>
      </c>
      <c r="C74" s="1" t="s">
        <v>4</v>
      </c>
      <c r="D74" s="1" t="s">
        <v>9</v>
      </c>
    </row>
    <row r="75" spans="1:4" x14ac:dyDescent="0.25">
      <c r="A75" s="2">
        <v>42830</v>
      </c>
      <c r="B75" s="1">
        <v>1907</v>
      </c>
      <c r="C75" s="1" t="s">
        <v>6</v>
      </c>
      <c r="D75" s="1" t="s">
        <v>8</v>
      </c>
    </row>
    <row r="76" spans="1:4" x14ac:dyDescent="0.25">
      <c r="A76" s="2">
        <v>42830</v>
      </c>
      <c r="B76" s="1">
        <v>1911</v>
      </c>
      <c r="C76" s="1" t="s">
        <v>4</v>
      </c>
      <c r="D76" s="1" t="s">
        <v>5</v>
      </c>
    </row>
    <row r="77" spans="1:4" x14ac:dyDescent="0.25">
      <c r="A77" s="2">
        <v>42830</v>
      </c>
      <c r="B77" s="1">
        <v>1916</v>
      </c>
      <c r="C77" s="1" t="s">
        <v>6</v>
      </c>
      <c r="D77" s="1" t="s">
        <v>10</v>
      </c>
    </row>
    <row r="78" spans="1:4" x14ac:dyDescent="0.25">
      <c r="A78" s="2">
        <v>42830</v>
      </c>
      <c r="B78" s="1">
        <v>1953</v>
      </c>
      <c r="C78" s="1" t="s">
        <v>4</v>
      </c>
      <c r="D78" s="1" t="s">
        <v>10</v>
      </c>
    </row>
    <row r="79" spans="1:4" x14ac:dyDescent="0.25">
      <c r="A79" s="2">
        <v>42830</v>
      </c>
      <c r="B79" s="1">
        <v>2009</v>
      </c>
      <c r="C79" s="1" t="s">
        <v>4</v>
      </c>
      <c r="D79" s="1" t="s">
        <v>5</v>
      </c>
    </row>
    <row r="80" spans="1:4" x14ac:dyDescent="0.25">
      <c r="A80" s="2">
        <v>42830</v>
      </c>
      <c r="B80" s="1">
        <v>2039</v>
      </c>
      <c r="C80" s="1" t="s">
        <v>4</v>
      </c>
      <c r="D80" s="1" t="s">
        <v>5</v>
      </c>
    </row>
  </sheetData>
  <sortState ref="A2:D44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D92"/>
  <sheetViews>
    <sheetView topLeftCell="A5" workbookViewId="0">
      <selection activeCell="F27" sqref="F27"/>
    </sheetView>
  </sheetViews>
  <sheetFormatPr baseColWidth="10" defaultRowHeight="15" x14ac:dyDescent="0.25"/>
  <cols>
    <col min="1" max="1" width="11.42578125" style="1"/>
    <col min="2" max="2" width="14.42578125" style="1" customWidth="1"/>
    <col min="3" max="3" width="15.42578125" style="1" customWidth="1"/>
    <col min="4" max="4" width="16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42829</v>
      </c>
      <c r="B2" s="1">
        <v>420</v>
      </c>
      <c r="C2" s="1" t="s">
        <v>4</v>
      </c>
      <c r="D2" s="1" t="s">
        <v>5</v>
      </c>
    </row>
    <row r="3" spans="1:4" x14ac:dyDescent="0.25">
      <c r="A3" s="2">
        <v>42829</v>
      </c>
      <c r="B3" s="1">
        <v>428</v>
      </c>
      <c r="C3" s="1" t="s">
        <v>4</v>
      </c>
      <c r="D3" s="1" t="s">
        <v>5</v>
      </c>
    </row>
    <row r="4" spans="1:4" x14ac:dyDescent="0.25">
      <c r="A4" s="2">
        <v>42829</v>
      </c>
      <c r="B4" s="1">
        <v>618</v>
      </c>
      <c r="C4" s="1" t="s">
        <v>4</v>
      </c>
      <c r="D4" s="1" t="s">
        <v>5</v>
      </c>
    </row>
    <row r="5" spans="1:4" x14ac:dyDescent="0.25">
      <c r="A5" s="2">
        <v>42829</v>
      </c>
      <c r="B5" s="1">
        <v>823</v>
      </c>
      <c r="C5" s="1" t="s">
        <v>6</v>
      </c>
      <c r="D5" s="1" t="s">
        <v>10</v>
      </c>
    </row>
    <row r="6" spans="1:4" x14ac:dyDescent="0.25">
      <c r="A6" s="2">
        <v>42829</v>
      </c>
      <c r="B6" s="1">
        <v>829</v>
      </c>
      <c r="C6" s="1" t="s">
        <v>6</v>
      </c>
      <c r="D6" s="1" t="s">
        <v>7</v>
      </c>
    </row>
    <row r="7" spans="1:4" x14ac:dyDescent="0.25">
      <c r="A7" s="2">
        <v>42829</v>
      </c>
      <c r="B7" s="1">
        <v>849</v>
      </c>
      <c r="C7" s="1" t="s">
        <v>6</v>
      </c>
      <c r="D7" s="1" t="s">
        <v>7</v>
      </c>
    </row>
    <row r="8" spans="1:4" x14ac:dyDescent="0.25">
      <c r="A8" s="2">
        <v>42829</v>
      </c>
      <c r="B8" s="1">
        <v>849</v>
      </c>
      <c r="C8" s="1" t="s">
        <v>6</v>
      </c>
      <c r="D8" s="1" t="s">
        <v>9</v>
      </c>
    </row>
    <row r="9" spans="1:4" x14ac:dyDescent="0.25">
      <c r="A9" s="2">
        <v>42829</v>
      </c>
      <c r="B9" s="1">
        <v>857</v>
      </c>
      <c r="C9" s="1" t="s">
        <v>6</v>
      </c>
      <c r="D9" s="1" t="s">
        <v>10</v>
      </c>
    </row>
    <row r="10" spans="1:4" x14ac:dyDescent="0.25">
      <c r="A10" s="2">
        <v>42829</v>
      </c>
      <c r="B10" s="1">
        <v>911</v>
      </c>
      <c r="C10" s="1" t="s">
        <v>4</v>
      </c>
      <c r="D10" s="1" t="s">
        <v>9</v>
      </c>
    </row>
    <row r="11" spans="1:4" x14ac:dyDescent="0.25">
      <c r="A11" s="2">
        <v>42829</v>
      </c>
      <c r="B11" s="1">
        <v>918</v>
      </c>
      <c r="C11" s="1" t="s">
        <v>6</v>
      </c>
      <c r="D11" s="1" t="s">
        <v>10</v>
      </c>
    </row>
    <row r="12" spans="1:4" x14ac:dyDescent="0.25">
      <c r="A12" s="2">
        <v>42829</v>
      </c>
      <c r="B12" s="1">
        <v>924</v>
      </c>
      <c r="C12" s="1" t="s">
        <v>6</v>
      </c>
      <c r="D12" s="1" t="s">
        <v>10</v>
      </c>
    </row>
    <row r="13" spans="1:4" x14ac:dyDescent="0.25">
      <c r="A13" s="2">
        <v>42829</v>
      </c>
      <c r="B13" s="1">
        <v>926</v>
      </c>
      <c r="C13" s="1" t="s">
        <v>6</v>
      </c>
      <c r="D13" s="1" t="s">
        <v>8</v>
      </c>
    </row>
    <row r="14" spans="1:4" x14ac:dyDescent="0.25">
      <c r="A14" s="2">
        <v>42829</v>
      </c>
      <c r="B14" s="1">
        <v>930</v>
      </c>
      <c r="C14" s="1" t="s">
        <v>6</v>
      </c>
      <c r="D14" s="1" t="s">
        <v>9</v>
      </c>
    </row>
    <row r="15" spans="1:4" x14ac:dyDescent="0.25">
      <c r="A15" s="2">
        <v>42829</v>
      </c>
      <c r="B15" s="1">
        <v>941</v>
      </c>
      <c r="C15" s="1" t="s">
        <v>6</v>
      </c>
      <c r="D15" s="1" t="s">
        <v>10</v>
      </c>
    </row>
    <row r="16" spans="1:4" x14ac:dyDescent="0.25">
      <c r="A16" s="2">
        <v>42829</v>
      </c>
      <c r="B16" s="1">
        <v>948</v>
      </c>
      <c r="C16" s="1" t="s">
        <v>6</v>
      </c>
      <c r="D16" s="1" t="s">
        <v>9</v>
      </c>
    </row>
    <row r="17" spans="1:4" x14ac:dyDescent="0.25">
      <c r="A17" s="2">
        <v>42829</v>
      </c>
      <c r="B17" s="1">
        <v>948</v>
      </c>
      <c r="C17" s="1" t="s">
        <v>6</v>
      </c>
      <c r="D17" s="1" t="s">
        <v>7</v>
      </c>
    </row>
    <row r="18" spans="1:4" x14ac:dyDescent="0.25">
      <c r="A18" s="2">
        <v>42829</v>
      </c>
      <c r="B18" s="1">
        <v>956</v>
      </c>
      <c r="C18" s="1" t="s">
        <v>6</v>
      </c>
      <c r="D18" s="1" t="s">
        <v>7</v>
      </c>
    </row>
    <row r="19" spans="1:4" x14ac:dyDescent="0.25">
      <c r="A19" s="2">
        <v>42829</v>
      </c>
      <c r="B19" s="1">
        <v>957</v>
      </c>
      <c r="C19" s="1" t="s">
        <v>6</v>
      </c>
      <c r="D19" s="1" t="s">
        <v>10</v>
      </c>
    </row>
    <row r="20" spans="1:4" x14ac:dyDescent="0.25">
      <c r="A20" s="2">
        <v>42829</v>
      </c>
      <c r="B20" s="1">
        <v>1003</v>
      </c>
      <c r="C20" s="1" t="s">
        <v>6</v>
      </c>
      <c r="D20" s="1" t="s">
        <v>8</v>
      </c>
    </row>
    <row r="21" spans="1:4" x14ac:dyDescent="0.25">
      <c r="A21" s="2">
        <v>42829</v>
      </c>
      <c r="B21" s="1">
        <v>1006</v>
      </c>
      <c r="C21" s="1" t="s">
        <v>6</v>
      </c>
      <c r="D21" s="1" t="s">
        <v>9</v>
      </c>
    </row>
    <row r="22" spans="1:4" x14ac:dyDescent="0.25">
      <c r="A22" s="2">
        <v>42829</v>
      </c>
      <c r="B22" s="1">
        <v>1009</v>
      </c>
      <c r="C22" s="1" t="s">
        <v>6</v>
      </c>
      <c r="D22" s="1" t="s">
        <v>8</v>
      </c>
    </row>
    <row r="23" spans="1:4" x14ac:dyDescent="0.25">
      <c r="A23" s="2">
        <v>42829</v>
      </c>
      <c r="B23" s="1">
        <v>1012</v>
      </c>
      <c r="C23" s="1" t="s">
        <v>6</v>
      </c>
      <c r="D23" s="1" t="s">
        <v>9</v>
      </c>
    </row>
    <row r="24" spans="1:4" x14ac:dyDescent="0.25">
      <c r="A24" s="2">
        <v>42829</v>
      </c>
      <c r="B24" s="1">
        <v>1024</v>
      </c>
      <c r="C24" s="1" t="s">
        <v>4</v>
      </c>
      <c r="D24" s="1" t="s">
        <v>5</v>
      </c>
    </row>
    <row r="25" spans="1:4" x14ac:dyDescent="0.25">
      <c r="A25" s="2">
        <v>42829</v>
      </c>
      <c r="B25" s="1">
        <v>1028</v>
      </c>
      <c r="C25" s="1" t="s">
        <v>4</v>
      </c>
      <c r="D25" s="1" t="s">
        <v>5</v>
      </c>
    </row>
    <row r="26" spans="1:4" x14ac:dyDescent="0.25">
      <c r="A26" s="2">
        <v>42829</v>
      </c>
      <c r="B26" s="1">
        <v>1030</v>
      </c>
      <c r="C26" s="1" t="s">
        <v>6</v>
      </c>
      <c r="D26" s="1" t="s">
        <v>8</v>
      </c>
    </row>
    <row r="27" spans="1:4" x14ac:dyDescent="0.25">
      <c r="A27" s="2">
        <v>42829</v>
      </c>
      <c r="B27" s="1">
        <v>1036</v>
      </c>
      <c r="C27" s="1" t="s">
        <v>6</v>
      </c>
      <c r="D27" s="1" t="s">
        <v>9</v>
      </c>
    </row>
    <row r="28" spans="1:4" x14ac:dyDescent="0.25">
      <c r="A28" s="2">
        <v>42829</v>
      </c>
      <c r="B28" s="1">
        <v>1037</v>
      </c>
      <c r="C28" s="1" t="s">
        <v>6</v>
      </c>
      <c r="D28" s="1" t="s">
        <v>9</v>
      </c>
    </row>
    <row r="29" spans="1:4" x14ac:dyDescent="0.25">
      <c r="A29" s="2">
        <v>42829</v>
      </c>
      <c r="B29" s="1">
        <v>1038</v>
      </c>
      <c r="C29" s="1" t="s">
        <v>6</v>
      </c>
      <c r="D29" s="1" t="s">
        <v>9</v>
      </c>
    </row>
    <row r="30" spans="1:4" x14ac:dyDescent="0.25">
      <c r="A30" s="2">
        <v>42829</v>
      </c>
      <c r="B30" s="1">
        <v>1041</v>
      </c>
      <c r="C30" s="1" t="s">
        <v>12</v>
      </c>
      <c r="D30" s="1" t="s">
        <v>10</v>
      </c>
    </row>
    <row r="31" spans="1:4" x14ac:dyDescent="0.25">
      <c r="A31" s="2">
        <v>42829</v>
      </c>
      <c r="B31" s="1">
        <v>1043</v>
      </c>
      <c r="C31" s="1" t="s">
        <v>6</v>
      </c>
      <c r="D31" s="1" t="s">
        <v>9</v>
      </c>
    </row>
    <row r="32" spans="1:4" x14ac:dyDescent="0.25">
      <c r="A32" s="2">
        <v>42829</v>
      </c>
      <c r="B32" s="1">
        <v>1049</v>
      </c>
      <c r="C32" s="1" t="s">
        <v>6</v>
      </c>
      <c r="D32" s="1" t="s">
        <v>7</v>
      </c>
    </row>
    <row r="33" spans="1:4" x14ac:dyDescent="0.25">
      <c r="A33" s="2">
        <v>42829</v>
      </c>
      <c r="B33" s="1">
        <v>1052</v>
      </c>
      <c r="C33" s="1" t="s">
        <v>6</v>
      </c>
      <c r="D33" s="1" t="s">
        <v>9</v>
      </c>
    </row>
    <row r="34" spans="1:4" x14ac:dyDescent="0.25">
      <c r="A34" s="2">
        <v>42829</v>
      </c>
      <c r="B34" s="1">
        <v>1054</v>
      </c>
      <c r="C34" s="1" t="s">
        <v>6</v>
      </c>
      <c r="D34" s="1" t="s">
        <v>9</v>
      </c>
    </row>
    <row r="35" spans="1:4" x14ac:dyDescent="0.25">
      <c r="A35" s="2">
        <v>42829</v>
      </c>
      <c r="B35" s="1">
        <v>1102</v>
      </c>
      <c r="C35" s="1" t="s">
        <v>6</v>
      </c>
      <c r="D35" s="1" t="s">
        <v>9</v>
      </c>
    </row>
    <row r="36" spans="1:4" x14ac:dyDescent="0.25">
      <c r="A36" s="2">
        <v>42829</v>
      </c>
      <c r="B36" s="1">
        <v>1102</v>
      </c>
      <c r="C36" s="1" t="s">
        <v>6</v>
      </c>
      <c r="D36" s="1" t="s">
        <v>9</v>
      </c>
    </row>
    <row r="37" spans="1:4" x14ac:dyDescent="0.25">
      <c r="A37" s="2">
        <v>42829</v>
      </c>
      <c r="B37" s="1">
        <v>1106</v>
      </c>
      <c r="C37" s="1" t="s">
        <v>6</v>
      </c>
      <c r="D37" s="1" t="s">
        <v>9</v>
      </c>
    </row>
    <row r="38" spans="1:4" x14ac:dyDescent="0.25">
      <c r="A38" s="2">
        <v>42829</v>
      </c>
      <c r="B38" s="1">
        <v>1114</v>
      </c>
      <c r="C38" s="1" t="s">
        <v>4</v>
      </c>
      <c r="D38" s="1" t="s">
        <v>7</v>
      </c>
    </row>
    <row r="39" spans="1:4" x14ac:dyDescent="0.25">
      <c r="A39" s="2">
        <v>42829</v>
      </c>
      <c r="B39" s="1">
        <v>1114</v>
      </c>
      <c r="C39" s="1" t="s">
        <v>6</v>
      </c>
      <c r="D39" s="1" t="s">
        <v>9</v>
      </c>
    </row>
    <row r="40" spans="1:4" x14ac:dyDescent="0.25">
      <c r="A40" s="2">
        <v>42829</v>
      </c>
      <c r="B40" s="1">
        <v>1122</v>
      </c>
      <c r="C40" s="1" t="s">
        <v>6</v>
      </c>
      <c r="D40" s="1" t="s">
        <v>10</v>
      </c>
    </row>
    <row r="41" spans="1:4" x14ac:dyDescent="0.25">
      <c r="A41" s="2">
        <v>42829</v>
      </c>
      <c r="B41" s="1">
        <v>1131</v>
      </c>
      <c r="C41" s="1" t="s">
        <v>6</v>
      </c>
      <c r="D41" s="1" t="s">
        <v>8</v>
      </c>
    </row>
    <row r="42" spans="1:4" x14ac:dyDescent="0.25">
      <c r="A42" s="2">
        <v>42829</v>
      </c>
      <c r="B42" s="1">
        <v>1131</v>
      </c>
      <c r="C42" s="1" t="s">
        <v>6</v>
      </c>
      <c r="D42" s="1" t="s">
        <v>7</v>
      </c>
    </row>
    <row r="43" spans="1:4" x14ac:dyDescent="0.25">
      <c r="A43" s="2">
        <v>42829</v>
      </c>
      <c r="B43" s="1">
        <v>1142</v>
      </c>
      <c r="C43" s="1" t="s">
        <v>6</v>
      </c>
      <c r="D43" s="1" t="s">
        <v>7</v>
      </c>
    </row>
    <row r="44" spans="1:4" x14ac:dyDescent="0.25">
      <c r="A44" s="2">
        <v>42829</v>
      </c>
      <c r="B44" s="1">
        <v>1144</v>
      </c>
      <c r="C44" s="1" t="s">
        <v>6</v>
      </c>
      <c r="D44" s="1" t="s">
        <v>10</v>
      </c>
    </row>
    <row r="45" spans="1:4" x14ac:dyDescent="0.25">
      <c r="A45" s="2">
        <v>42829</v>
      </c>
      <c r="B45" s="1">
        <v>1146</v>
      </c>
      <c r="C45" s="1" t="s">
        <v>6</v>
      </c>
      <c r="D45" s="1" t="s">
        <v>10</v>
      </c>
    </row>
    <row r="46" spans="1:4" x14ac:dyDescent="0.25">
      <c r="A46" s="2">
        <v>42829</v>
      </c>
      <c r="B46" s="1">
        <v>1150</v>
      </c>
      <c r="C46" s="1" t="s">
        <v>6</v>
      </c>
      <c r="D46" s="1" t="s">
        <v>9</v>
      </c>
    </row>
    <row r="47" spans="1:4" x14ac:dyDescent="0.25">
      <c r="A47" s="2">
        <v>42829</v>
      </c>
      <c r="B47" s="1">
        <v>1151</v>
      </c>
      <c r="C47" s="1" t="s">
        <v>6</v>
      </c>
      <c r="D47" s="1" t="s">
        <v>10</v>
      </c>
    </row>
    <row r="48" spans="1:4" x14ac:dyDescent="0.25">
      <c r="A48" s="2">
        <v>42829</v>
      </c>
      <c r="B48" s="1">
        <v>1154</v>
      </c>
      <c r="C48" s="1" t="s">
        <v>12</v>
      </c>
      <c r="D48" s="1" t="s">
        <v>8</v>
      </c>
    </row>
    <row r="49" spans="1:4" x14ac:dyDescent="0.25">
      <c r="A49" s="2">
        <v>42829</v>
      </c>
      <c r="B49" s="1">
        <v>1154</v>
      </c>
      <c r="C49" s="1" t="s">
        <v>4</v>
      </c>
      <c r="D49" s="1" t="s">
        <v>7</v>
      </c>
    </row>
    <row r="50" spans="1:4" x14ac:dyDescent="0.25">
      <c r="A50" s="2">
        <v>42829</v>
      </c>
      <c r="B50" s="1">
        <v>1154</v>
      </c>
      <c r="C50" s="1" t="s">
        <v>6</v>
      </c>
      <c r="D50" s="1" t="s">
        <v>9</v>
      </c>
    </row>
    <row r="51" spans="1:4" x14ac:dyDescent="0.25">
      <c r="A51" s="2">
        <v>42829</v>
      </c>
      <c r="B51" s="1">
        <v>1157</v>
      </c>
      <c r="C51" s="1" t="s">
        <v>4</v>
      </c>
      <c r="D51" s="1" t="s">
        <v>7</v>
      </c>
    </row>
    <row r="52" spans="1:4" x14ac:dyDescent="0.25">
      <c r="A52" s="2">
        <v>42829</v>
      </c>
      <c r="B52" s="1">
        <v>1159</v>
      </c>
      <c r="C52" s="1" t="s">
        <v>6</v>
      </c>
      <c r="D52" s="1" t="s">
        <v>7</v>
      </c>
    </row>
    <row r="53" spans="1:4" x14ac:dyDescent="0.25">
      <c r="A53" s="2">
        <v>42829</v>
      </c>
      <c r="B53" s="1">
        <v>1205</v>
      </c>
      <c r="C53" s="1" t="s">
        <v>4</v>
      </c>
      <c r="D53" s="1" t="s">
        <v>7</v>
      </c>
    </row>
    <row r="54" spans="1:4" x14ac:dyDescent="0.25">
      <c r="A54" s="2">
        <v>42829</v>
      </c>
      <c r="B54" s="1">
        <v>1211</v>
      </c>
      <c r="C54" s="1" t="s">
        <v>6</v>
      </c>
      <c r="D54" s="1" t="s">
        <v>10</v>
      </c>
    </row>
    <row r="55" spans="1:4" x14ac:dyDescent="0.25">
      <c r="A55" s="2">
        <v>42829</v>
      </c>
      <c r="B55" s="1">
        <v>1218</v>
      </c>
      <c r="C55" s="1" t="s">
        <v>6</v>
      </c>
      <c r="D55" s="1" t="s">
        <v>9</v>
      </c>
    </row>
    <row r="56" spans="1:4" x14ac:dyDescent="0.25">
      <c r="A56" s="2">
        <v>42829</v>
      </c>
      <c r="B56" s="1">
        <v>1222</v>
      </c>
      <c r="C56" s="1" t="s">
        <v>6</v>
      </c>
      <c r="D56" s="1" t="s">
        <v>8</v>
      </c>
    </row>
    <row r="57" spans="1:4" x14ac:dyDescent="0.25">
      <c r="A57" s="2">
        <v>42829</v>
      </c>
      <c r="B57" s="1">
        <v>1233</v>
      </c>
      <c r="C57" s="1" t="s">
        <v>6</v>
      </c>
      <c r="D57" s="1" t="s">
        <v>7</v>
      </c>
    </row>
    <row r="58" spans="1:4" x14ac:dyDescent="0.25">
      <c r="A58" s="2">
        <v>42829</v>
      </c>
      <c r="B58" s="1">
        <v>1242</v>
      </c>
      <c r="C58" s="1" t="s">
        <v>6</v>
      </c>
      <c r="D58" s="1" t="s">
        <v>8</v>
      </c>
    </row>
    <row r="59" spans="1:4" x14ac:dyDescent="0.25">
      <c r="A59" s="2">
        <v>42829</v>
      </c>
      <c r="B59" s="1">
        <v>1247</v>
      </c>
      <c r="C59" s="1" t="s">
        <v>6</v>
      </c>
      <c r="D59" s="1" t="s">
        <v>9</v>
      </c>
    </row>
    <row r="60" spans="1:4" x14ac:dyDescent="0.25">
      <c r="A60" s="2">
        <v>42829</v>
      </c>
      <c r="B60" s="1">
        <v>1323</v>
      </c>
      <c r="C60" s="1" t="s">
        <v>6</v>
      </c>
      <c r="D60" s="1" t="s">
        <v>10</v>
      </c>
    </row>
    <row r="61" spans="1:4" x14ac:dyDescent="0.25">
      <c r="A61" s="2">
        <v>42829</v>
      </c>
      <c r="B61" s="1">
        <v>1327</v>
      </c>
      <c r="C61" s="1" t="s">
        <v>12</v>
      </c>
      <c r="D61" s="1" t="s">
        <v>7</v>
      </c>
    </row>
    <row r="62" spans="1:4" x14ac:dyDescent="0.25">
      <c r="A62" s="2">
        <v>42829</v>
      </c>
      <c r="B62" s="1">
        <v>1329</v>
      </c>
      <c r="C62" s="1" t="s">
        <v>6</v>
      </c>
      <c r="D62" s="1" t="s">
        <v>7</v>
      </c>
    </row>
    <row r="63" spans="1:4" x14ac:dyDescent="0.25">
      <c r="A63" s="2">
        <v>42829</v>
      </c>
      <c r="B63" s="1">
        <v>1400</v>
      </c>
      <c r="C63" s="1" t="s">
        <v>4</v>
      </c>
      <c r="D63" s="1" t="s">
        <v>5</v>
      </c>
    </row>
    <row r="64" spans="1:4" x14ac:dyDescent="0.25">
      <c r="A64" s="2">
        <v>42829</v>
      </c>
      <c r="B64" s="1">
        <v>1403</v>
      </c>
      <c r="C64" s="1" t="s">
        <v>12</v>
      </c>
      <c r="D64" s="1" t="s">
        <v>7</v>
      </c>
    </row>
    <row r="65" spans="1:4" x14ac:dyDescent="0.25">
      <c r="A65" s="2">
        <v>42829</v>
      </c>
      <c r="B65" s="1">
        <v>1434</v>
      </c>
      <c r="C65" s="1" t="s">
        <v>6</v>
      </c>
      <c r="D65" s="1" t="s">
        <v>9</v>
      </c>
    </row>
    <row r="66" spans="1:4" x14ac:dyDescent="0.25">
      <c r="A66" s="2">
        <v>42829</v>
      </c>
      <c r="B66" s="1">
        <v>1452</v>
      </c>
      <c r="C66" s="1" t="s">
        <v>6</v>
      </c>
      <c r="D66" s="1" t="s">
        <v>9</v>
      </c>
    </row>
    <row r="67" spans="1:4" x14ac:dyDescent="0.25">
      <c r="A67" s="2">
        <v>42829</v>
      </c>
      <c r="B67" s="1">
        <v>1458</v>
      </c>
      <c r="C67" s="1" t="s">
        <v>6</v>
      </c>
      <c r="D67" s="1" t="s">
        <v>9</v>
      </c>
    </row>
    <row r="68" spans="1:4" x14ac:dyDescent="0.25">
      <c r="A68" s="2">
        <v>42829</v>
      </c>
      <c r="B68" s="1">
        <v>1458</v>
      </c>
      <c r="C68" s="1" t="s">
        <v>6</v>
      </c>
      <c r="D68" s="1" t="s">
        <v>9</v>
      </c>
    </row>
    <row r="69" spans="1:4" x14ac:dyDescent="0.25">
      <c r="A69" s="2">
        <v>42829</v>
      </c>
      <c r="B69" s="1">
        <v>1524</v>
      </c>
      <c r="C69" s="1" t="s">
        <v>6</v>
      </c>
      <c r="D69" s="1" t="s">
        <v>8</v>
      </c>
    </row>
    <row r="70" spans="1:4" x14ac:dyDescent="0.25">
      <c r="A70" s="2">
        <v>42829</v>
      </c>
      <c r="B70" s="1">
        <v>1535</v>
      </c>
      <c r="C70" s="1" t="s">
        <v>6</v>
      </c>
      <c r="D70" s="1" t="s">
        <v>8</v>
      </c>
    </row>
    <row r="71" spans="1:4" x14ac:dyDescent="0.25">
      <c r="A71" s="2">
        <v>42829</v>
      </c>
      <c r="B71" s="1">
        <v>1546</v>
      </c>
      <c r="C71" s="1" t="s">
        <v>6</v>
      </c>
      <c r="D71" s="1" t="s">
        <v>7</v>
      </c>
    </row>
    <row r="72" spans="1:4" x14ac:dyDescent="0.25">
      <c r="A72" s="2">
        <v>42829</v>
      </c>
      <c r="B72" s="1">
        <v>1546</v>
      </c>
      <c r="C72" s="1" t="s">
        <v>6</v>
      </c>
      <c r="D72" s="1" t="s">
        <v>7</v>
      </c>
    </row>
    <row r="73" spans="1:4" x14ac:dyDescent="0.25">
      <c r="A73" s="2">
        <v>42829</v>
      </c>
      <c r="B73" s="1">
        <v>1547</v>
      </c>
      <c r="C73" s="1" t="s">
        <v>6</v>
      </c>
      <c r="D73" s="1" t="s">
        <v>7</v>
      </c>
    </row>
    <row r="74" spans="1:4" x14ac:dyDescent="0.25">
      <c r="A74" s="2">
        <v>42829</v>
      </c>
      <c r="B74" s="1">
        <v>1547</v>
      </c>
      <c r="C74" s="1" t="s">
        <v>6</v>
      </c>
      <c r="D74" s="1" t="s">
        <v>7</v>
      </c>
    </row>
    <row r="75" spans="1:4" x14ac:dyDescent="0.25">
      <c r="A75" s="2">
        <v>42829</v>
      </c>
      <c r="B75" s="1">
        <v>1549</v>
      </c>
      <c r="C75" s="1" t="s">
        <v>6</v>
      </c>
      <c r="D75" s="1" t="s">
        <v>7</v>
      </c>
    </row>
    <row r="76" spans="1:4" x14ac:dyDescent="0.25">
      <c r="A76" s="2">
        <v>42829</v>
      </c>
      <c r="B76" s="1">
        <v>1550</v>
      </c>
      <c r="C76" s="1" t="s">
        <v>12</v>
      </c>
      <c r="D76" s="1" t="s">
        <v>9</v>
      </c>
    </row>
    <row r="77" spans="1:4" x14ac:dyDescent="0.25">
      <c r="A77" s="2">
        <v>42829</v>
      </c>
      <c r="B77" s="1">
        <v>1551</v>
      </c>
      <c r="C77" s="1" t="s">
        <v>4</v>
      </c>
      <c r="D77" s="1" t="s">
        <v>9</v>
      </c>
    </row>
    <row r="78" spans="1:4" x14ac:dyDescent="0.25">
      <c r="A78" s="2">
        <v>42829</v>
      </c>
      <c r="B78" s="1">
        <v>1601</v>
      </c>
      <c r="C78" s="1" t="s">
        <v>4</v>
      </c>
      <c r="D78" s="1" t="s">
        <v>8</v>
      </c>
    </row>
    <row r="79" spans="1:4" x14ac:dyDescent="0.25">
      <c r="A79" s="2">
        <v>42829</v>
      </c>
      <c r="B79" s="1">
        <v>1602</v>
      </c>
      <c r="C79" s="1" t="s">
        <v>4</v>
      </c>
      <c r="D79" s="1" t="s">
        <v>8</v>
      </c>
    </row>
    <row r="80" spans="1:4" x14ac:dyDescent="0.25">
      <c r="A80" s="2">
        <v>42829</v>
      </c>
      <c r="B80" s="1">
        <v>1603</v>
      </c>
      <c r="C80" s="1" t="s">
        <v>4</v>
      </c>
      <c r="D80" s="1" t="s">
        <v>8</v>
      </c>
    </row>
    <row r="81" spans="1:4" x14ac:dyDescent="0.25">
      <c r="A81" s="2">
        <v>42829</v>
      </c>
      <c r="B81" s="1">
        <v>1621</v>
      </c>
      <c r="C81" s="1" t="s">
        <v>6</v>
      </c>
      <c r="D81" s="1" t="s">
        <v>8</v>
      </c>
    </row>
    <row r="82" spans="1:4" x14ac:dyDescent="0.25">
      <c r="A82" s="2">
        <v>42829</v>
      </c>
      <c r="B82" s="1">
        <v>1622</v>
      </c>
      <c r="C82" s="1" t="s">
        <v>6</v>
      </c>
      <c r="D82" s="1" t="s">
        <v>8</v>
      </c>
    </row>
    <row r="83" spans="1:4" x14ac:dyDescent="0.25">
      <c r="A83" s="2">
        <v>42829</v>
      </c>
      <c r="B83" s="1">
        <v>1644</v>
      </c>
      <c r="C83" s="1" t="s">
        <v>4</v>
      </c>
      <c r="D83" s="1" t="s">
        <v>8</v>
      </c>
    </row>
    <row r="84" spans="1:4" x14ac:dyDescent="0.25">
      <c r="A84" s="2">
        <v>42829</v>
      </c>
      <c r="B84" s="1">
        <v>1644</v>
      </c>
      <c r="C84" s="1" t="s">
        <v>4</v>
      </c>
      <c r="D84" s="1" t="s">
        <v>8</v>
      </c>
    </row>
    <row r="85" spans="1:4" x14ac:dyDescent="0.25">
      <c r="A85" s="2">
        <v>42829</v>
      </c>
      <c r="B85" s="1">
        <v>1645</v>
      </c>
      <c r="C85" s="1" t="s">
        <v>6</v>
      </c>
      <c r="D85" s="1" t="s">
        <v>7</v>
      </c>
    </row>
    <row r="86" spans="1:4" x14ac:dyDescent="0.25">
      <c r="A86" s="2">
        <v>42829</v>
      </c>
      <c r="B86" s="1">
        <v>1820</v>
      </c>
      <c r="C86" s="1" t="s">
        <v>4</v>
      </c>
      <c r="D86" s="1" t="s">
        <v>8</v>
      </c>
    </row>
    <row r="87" spans="1:4" x14ac:dyDescent="0.25">
      <c r="A87" s="2">
        <v>42829</v>
      </c>
      <c r="B87" s="1">
        <v>1822</v>
      </c>
      <c r="C87" s="1" t="s">
        <v>4</v>
      </c>
      <c r="D87" s="1" t="s">
        <v>8</v>
      </c>
    </row>
    <row r="88" spans="1:4" x14ac:dyDescent="0.25">
      <c r="A88" s="2">
        <v>42829</v>
      </c>
      <c r="B88" s="1">
        <v>1828</v>
      </c>
      <c r="C88" s="1" t="s">
        <v>4</v>
      </c>
      <c r="D88" s="1" t="s">
        <v>10</v>
      </c>
    </row>
    <row r="89" spans="1:4" x14ac:dyDescent="0.25">
      <c r="A89" s="2">
        <v>42829</v>
      </c>
      <c r="B89" s="1">
        <v>1837</v>
      </c>
      <c r="C89" s="1" t="s">
        <v>6</v>
      </c>
      <c r="D89" s="1" t="s">
        <v>10</v>
      </c>
    </row>
    <row r="90" spans="1:4" x14ac:dyDescent="0.25">
      <c r="A90" s="2">
        <v>42829</v>
      </c>
      <c r="B90" s="1">
        <v>1855</v>
      </c>
      <c r="C90" s="1" t="s">
        <v>6</v>
      </c>
      <c r="D90" s="1" t="s">
        <v>10</v>
      </c>
    </row>
    <row r="91" spans="1:4" x14ac:dyDescent="0.25">
      <c r="A91" s="2">
        <v>42829</v>
      </c>
      <c r="B91" s="1">
        <v>1939</v>
      </c>
      <c r="C91" s="1" t="s">
        <v>4</v>
      </c>
      <c r="D91" s="1" t="s">
        <v>8</v>
      </c>
    </row>
    <row r="92" spans="1:4" x14ac:dyDescent="0.25">
      <c r="A92" s="2">
        <v>42829</v>
      </c>
      <c r="B92" s="1">
        <v>1944</v>
      </c>
      <c r="C92" s="1" t="s">
        <v>4</v>
      </c>
      <c r="D92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D116"/>
  <sheetViews>
    <sheetView workbookViewId="0">
      <selection activeCell="D116" sqref="A2:D116"/>
    </sheetView>
  </sheetViews>
  <sheetFormatPr baseColWidth="10" defaultRowHeight="15" x14ac:dyDescent="0.25"/>
  <cols>
    <col min="1" max="4" width="14.42578125" style="3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42828</v>
      </c>
      <c r="B2" s="3">
        <v>734</v>
      </c>
      <c r="C2" s="3" t="s">
        <v>6</v>
      </c>
      <c r="D2" s="3" t="s">
        <v>9</v>
      </c>
    </row>
    <row r="3" spans="1:4" x14ac:dyDescent="0.25">
      <c r="A3" s="4">
        <v>42828</v>
      </c>
      <c r="B3" s="3">
        <v>736</v>
      </c>
      <c r="C3" s="3" t="s">
        <v>6</v>
      </c>
      <c r="D3" s="3" t="s">
        <v>9</v>
      </c>
    </row>
    <row r="4" spans="1:4" x14ac:dyDescent="0.25">
      <c r="A4" s="4">
        <v>42828</v>
      </c>
      <c r="B4" s="3">
        <v>804</v>
      </c>
      <c r="C4" s="3" t="s">
        <v>6</v>
      </c>
      <c r="D4" s="3" t="s">
        <v>9</v>
      </c>
    </row>
    <row r="5" spans="1:4" x14ac:dyDescent="0.25">
      <c r="A5" s="4">
        <v>42828</v>
      </c>
      <c r="B5" s="3">
        <v>805</v>
      </c>
      <c r="C5" s="3" t="s">
        <v>6</v>
      </c>
      <c r="D5" s="3" t="s">
        <v>9</v>
      </c>
    </row>
    <row r="6" spans="1:4" x14ac:dyDescent="0.25">
      <c r="A6" s="4">
        <v>42828</v>
      </c>
      <c r="B6" s="3">
        <v>809</v>
      </c>
      <c r="C6" s="3" t="s">
        <v>6</v>
      </c>
      <c r="D6" s="3" t="s">
        <v>9</v>
      </c>
    </row>
    <row r="7" spans="1:4" x14ac:dyDescent="0.25">
      <c r="A7" s="4">
        <v>42828</v>
      </c>
      <c r="B7" s="3">
        <v>821</v>
      </c>
      <c r="C7" s="3" t="s">
        <v>6</v>
      </c>
      <c r="D7" s="3" t="s">
        <v>10</v>
      </c>
    </row>
    <row r="8" spans="1:4" x14ac:dyDescent="0.25">
      <c r="A8" s="4">
        <v>42828</v>
      </c>
      <c r="B8" s="3">
        <v>823</v>
      </c>
      <c r="C8" s="3" t="s">
        <v>4</v>
      </c>
      <c r="D8" s="3" t="s">
        <v>7</v>
      </c>
    </row>
    <row r="9" spans="1:4" x14ac:dyDescent="0.25">
      <c r="A9" s="4">
        <v>42828</v>
      </c>
      <c r="B9" s="3">
        <v>833</v>
      </c>
      <c r="C9" s="3" t="s">
        <v>6</v>
      </c>
      <c r="D9" s="3" t="s">
        <v>10</v>
      </c>
    </row>
    <row r="10" spans="1:4" x14ac:dyDescent="0.25">
      <c r="A10" s="4">
        <v>42828</v>
      </c>
      <c r="B10" s="3">
        <v>839</v>
      </c>
      <c r="C10" s="3" t="s">
        <v>6</v>
      </c>
      <c r="D10" s="3" t="s">
        <v>10</v>
      </c>
    </row>
    <row r="11" spans="1:4" x14ac:dyDescent="0.25">
      <c r="A11" s="4">
        <v>42828</v>
      </c>
      <c r="B11" s="3">
        <v>841</v>
      </c>
      <c r="C11" s="3" t="s">
        <v>6</v>
      </c>
      <c r="D11" s="3" t="s">
        <v>9</v>
      </c>
    </row>
    <row r="12" spans="1:4" x14ac:dyDescent="0.25">
      <c r="A12" s="4">
        <v>42828</v>
      </c>
      <c r="B12" s="3">
        <v>849</v>
      </c>
      <c r="C12" s="3" t="s">
        <v>6</v>
      </c>
      <c r="D12" s="3" t="s">
        <v>10</v>
      </c>
    </row>
    <row r="13" spans="1:4" x14ac:dyDescent="0.25">
      <c r="A13" s="4">
        <v>42828</v>
      </c>
      <c r="B13" s="3">
        <v>851</v>
      </c>
      <c r="C13" s="3" t="s">
        <v>6</v>
      </c>
      <c r="D13" s="3" t="s">
        <v>9</v>
      </c>
    </row>
    <row r="14" spans="1:4" x14ac:dyDescent="0.25">
      <c r="A14" s="4">
        <v>42828</v>
      </c>
      <c r="B14" s="3">
        <v>851</v>
      </c>
      <c r="C14" s="3" t="s">
        <v>6</v>
      </c>
      <c r="D14" s="3" t="s">
        <v>10</v>
      </c>
    </row>
    <row r="15" spans="1:4" x14ac:dyDescent="0.25">
      <c r="A15" s="4">
        <v>42828</v>
      </c>
      <c r="B15" s="3">
        <v>854</v>
      </c>
      <c r="C15" s="3" t="s">
        <v>12</v>
      </c>
      <c r="D15" s="3" t="s">
        <v>9</v>
      </c>
    </row>
    <row r="16" spans="1:4" x14ac:dyDescent="0.25">
      <c r="A16" s="4">
        <v>42828</v>
      </c>
      <c r="B16" s="3">
        <v>857</v>
      </c>
      <c r="C16" s="3" t="s">
        <v>6</v>
      </c>
      <c r="D16" s="3" t="s">
        <v>9</v>
      </c>
    </row>
    <row r="17" spans="1:4" x14ac:dyDescent="0.25">
      <c r="A17" s="4">
        <v>42828</v>
      </c>
      <c r="B17" s="3">
        <v>859</v>
      </c>
      <c r="C17" s="3" t="s">
        <v>6</v>
      </c>
      <c r="D17" s="3" t="s">
        <v>10</v>
      </c>
    </row>
    <row r="18" spans="1:4" x14ac:dyDescent="0.25">
      <c r="A18" s="4">
        <v>42828</v>
      </c>
      <c r="B18" s="3">
        <v>902</v>
      </c>
      <c r="C18" s="3" t="s">
        <v>6</v>
      </c>
      <c r="D18" s="3" t="s">
        <v>7</v>
      </c>
    </row>
    <row r="19" spans="1:4" x14ac:dyDescent="0.25">
      <c r="A19" s="4">
        <v>42828</v>
      </c>
      <c r="B19" s="3">
        <v>904</v>
      </c>
      <c r="C19" s="3" t="s">
        <v>6</v>
      </c>
      <c r="D19" s="3" t="s">
        <v>10</v>
      </c>
    </row>
    <row r="20" spans="1:4" x14ac:dyDescent="0.25">
      <c r="A20" s="4">
        <v>42828</v>
      </c>
      <c r="B20" s="3">
        <v>915</v>
      </c>
      <c r="C20" s="3" t="s">
        <v>6</v>
      </c>
      <c r="D20" s="3" t="s">
        <v>10</v>
      </c>
    </row>
    <row r="21" spans="1:4" x14ac:dyDescent="0.25">
      <c r="A21" s="4">
        <v>42828</v>
      </c>
      <c r="B21" s="3">
        <v>916</v>
      </c>
      <c r="C21" s="3" t="s">
        <v>6</v>
      </c>
      <c r="D21" s="3" t="s">
        <v>10</v>
      </c>
    </row>
    <row r="22" spans="1:4" x14ac:dyDescent="0.25">
      <c r="A22" s="4">
        <v>42828</v>
      </c>
      <c r="B22" s="3">
        <v>918</v>
      </c>
      <c r="C22" s="3" t="s">
        <v>6</v>
      </c>
      <c r="D22" s="3" t="s">
        <v>10</v>
      </c>
    </row>
    <row r="23" spans="1:4" x14ac:dyDescent="0.25">
      <c r="A23" s="4">
        <v>42828</v>
      </c>
      <c r="B23" s="3">
        <v>920</v>
      </c>
      <c r="C23" s="3" t="s">
        <v>6</v>
      </c>
      <c r="D23" s="3" t="s">
        <v>10</v>
      </c>
    </row>
    <row r="24" spans="1:4" x14ac:dyDescent="0.25">
      <c r="A24" s="4">
        <v>42828</v>
      </c>
      <c r="B24" s="3">
        <v>922</v>
      </c>
      <c r="C24" s="3" t="s">
        <v>6</v>
      </c>
      <c r="D24" s="3" t="s">
        <v>9</v>
      </c>
    </row>
    <row r="25" spans="1:4" x14ac:dyDescent="0.25">
      <c r="A25" s="4">
        <v>42828</v>
      </c>
      <c r="B25" s="3">
        <v>922</v>
      </c>
      <c r="C25" s="3" t="s">
        <v>6</v>
      </c>
      <c r="D25" s="3" t="s">
        <v>10</v>
      </c>
    </row>
    <row r="26" spans="1:4" x14ac:dyDescent="0.25">
      <c r="A26" s="4">
        <v>42828</v>
      </c>
      <c r="B26" s="3">
        <v>927</v>
      </c>
      <c r="C26" s="3" t="s">
        <v>4</v>
      </c>
      <c r="D26" s="3" t="s">
        <v>9</v>
      </c>
    </row>
    <row r="27" spans="1:4" x14ac:dyDescent="0.25">
      <c r="A27" s="4">
        <v>42828</v>
      </c>
      <c r="B27" s="3">
        <v>931</v>
      </c>
      <c r="C27" s="3" t="s">
        <v>6</v>
      </c>
      <c r="D27" s="3" t="s">
        <v>10</v>
      </c>
    </row>
    <row r="28" spans="1:4" x14ac:dyDescent="0.25">
      <c r="A28" s="4">
        <v>42828</v>
      </c>
      <c r="B28" s="3">
        <v>933</v>
      </c>
      <c r="C28" s="3" t="s">
        <v>6</v>
      </c>
      <c r="D28" s="3" t="s">
        <v>7</v>
      </c>
    </row>
    <row r="29" spans="1:4" x14ac:dyDescent="0.25">
      <c r="A29" s="4">
        <v>42828</v>
      </c>
      <c r="B29" s="3">
        <v>937</v>
      </c>
      <c r="C29" s="3" t="s">
        <v>6</v>
      </c>
      <c r="D29" s="3" t="s">
        <v>10</v>
      </c>
    </row>
    <row r="30" spans="1:4" x14ac:dyDescent="0.25">
      <c r="A30" s="4">
        <v>42828</v>
      </c>
      <c r="B30" s="3">
        <v>948</v>
      </c>
      <c r="C30" s="3" t="s">
        <v>4</v>
      </c>
      <c r="D30" s="3" t="s">
        <v>7</v>
      </c>
    </row>
    <row r="31" spans="1:4" x14ac:dyDescent="0.25">
      <c r="A31" s="4">
        <v>42828</v>
      </c>
      <c r="B31" s="3">
        <v>949</v>
      </c>
      <c r="C31" s="3" t="s">
        <v>4</v>
      </c>
      <c r="D31" s="3" t="s">
        <v>10</v>
      </c>
    </row>
    <row r="32" spans="1:4" x14ac:dyDescent="0.25">
      <c r="A32" s="4">
        <v>42828</v>
      </c>
      <c r="B32" s="3">
        <v>956</v>
      </c>
      <c r="C32" s="3" t="s">
        <v>6</v>
      </c>
      <c r="D32" s="3" t="s">
        <v>10</v>
      </c>
    </row>
    <row r="33" spans="1:4" x14ac:dyDescent="0.25">
      <c r="A33" s="4">
        <v>42828</v>
      </c>
      <c r="B33" s="3">
        <v>957</v>
      </c>
      <c r="C33" s="3" t="s">
        <v>6</v>
      </c>
      <c r="D33" s="3" t="s">
        <v>10</v>
      </c>
    </row>
    <row r="34" spans="1:4" x14ac:dyDescent="0.25">
      <c r="A34" s="4">
        <v>42828</v>
      </c>
      <c r="B34" s="3">
        <v>1008</v>
      </c>
      <c r="C34" s="3" t="s">
        <v>4</v>
      </c>
      <c r="D34" s="3" t="s">
        <v>8</v>
      </c>
    </row>
    <row r="35" spans="1:4" x14ac:dyDescent="0.25">
      <c r="A35" s="4">
        <v>42828</v>
      </c>
      <c r="B35" s="3">
        <v>1008</v>
      </c>
      <c r="C35" s="3" t="s">
        <v>6</v>
      </c>
      <c r="D35" s="3" t="s">
        <v>8</v>
      </c>
    </row>
    <row r="36" spans="1:4" x14ac:dyDescent="0.25">
      <c r="A36" s="4">
        <v>42828</v>
      </c>
      <c r="B36" s="3">
        <v>1011</v>
      </c>
      <c r="C36" s="3" t="s">
        <v>6</v>
      </c>
      <c r="D36" s="3" t="s">
        <v>9</v>
      </c>
    </row>
    <row r="37" spans="1:4" x14ac:dyDescent="0.25">
      <c r="A37" s="4">
        <v>42828</v>
      </c>
      <c r="B37" s="3">
        <v>1012</v>
      </c>
      <c r="C37" s="3" t="s">
        <v>4</v>
      </c>
      <c r="D37" s="3" t="s">
        <v>7</v>
      </c>
    </row>
    <row r="38" spans="1:4" x14ac:dyDescent="0.25">
      <c r="A38" s="4">
        <v>42828</v>
      </c>
      <c r="B38" s="3">
        <v>1014</v>
      </c>
      <c r="C38" s="3" t="s">
        <v>6</v>
      </c>
      <c r="D38" s="3" t="s">
        <v>8</v>
      </c>
    </row>
    <row r="39" spans="1:4" x14ac:dyDescent="0.25">
      <c r="A39" s="4">
        <v>42828</v>
      </c>
      <c r="B39" s="3">
        <v>1015</v>
      </c>
      <c r="C39" s="3" t="s">
        <v>6</v>
      </c>
      <c r="D39" s="3" t="s">
        <v>10</v>
      </c>
    </row>
    <row r="40" spans="1:4" x14ac:dyDescent="0.25">
      <c r="A40" s="4">
        <v>42828</v>
      </c>
      <c r="B40" s="3">
        <v>1015</v>
      </c>
      <c r="C40" s="3" t="s">
        <v>6</v>
      </c>
      <c r="D40" s="3" t="s">
        <v>8</v>
      </c>
    </row>
    <row r="41" spans="1:4" x14ac:dyDescent="0.25">
      <c r="A41" s="4">
        <v>42828</v>
      </c>
      <c r="B41" s="3">
        <v>1016</v>
      </c>
      <c r="C41" s="3" t="s">
        <v>6</v>
      </c>
      <c r="D41" s="3" t="s">
        <v>8</v>
      </c>
    </row>
    <row r="42" spans="1:4" x14ac:dyDescent="0.25">
      <c r="A42" s="4">
        <v>42828</v>
      </c>
      <c r="B42" s="3">
        <v>1016</v>
      </c>
      <c r="C42" s="3" t="s">
        <v>6</v>
      </c>
      <c r="D42" s="3" t="s">
        <v>10</v>
      </c>
    </row>
    <row r="43" spans="1:4" x14ac:dyDescent="0.25">
      <c r="A43" s="4">
        <v>42828</v>
      </c>
      <c r="B43" s="3">
        <v>1016</v>
      </c>
      <c r="C43" s="3" t="s">
        <v>6</v>
      </c>
      <c r="D43" s="3" t="s">
        <v>8</v>
      </c>
    </row>
    <row r="44" spans="1:4" x14ac:dyDescent="0.25">
      <c r="A44" s="4">
        <v>42828</v>
      </c>
      <c r="B44" s="3">
        <v>1017</v>
      </c>
      <c r="C44" s="3" t="s">
        <v>6</v>
      </c>
      <c r="D44" s="3" t="s">
        <v>8</v>
      </c>
    </row>
    <row r="45" spans="1:4" x14ac:dyDescent="0.25">
      <c r="A45" s="4">
        <v>42828</v>
      </c>
      <c r="B45" s="3">
        <v>1053</v>
      </c>
      <c r="C45" s="3" t="s">
        <v>6</v>
      </c>
      <c r="D45" s="3" t="s">
        <v>10</v>
      </c>
    </row>
    <row r="46" spans="1:4" x14ac:dyDescent="0.25">
      <c r="A46" s="4">
        <v>42828</v>
      </c>
      <c r="B46" s="3">
        <v>1054</v>
      </c>
      <c r="C46" s="3" t="s">
        <v>4</v>
      </c>
      <c r="D46" s="3" t="s">
        <v>10</v>
      </c>
    </row>
    <row r="47" spans="1:4" x14ac:dyDescent="0.25">
      <c r="A47" s="4">
        <v>42828</v>
      </c>
      <c r="B47" s="3">
        <v>1056</v>
      </c>
      <c r="C47" s="3" t="s">
        <v>12</v>
      </c>
      <c r="D47" s="3" t="s">
        <v>10</v>
      </c>
    </row>
    <row r="48" spans="1:4" x14ac:dyDescent="0.25">
      <c r="A48" s="4">
        <v>42828</v>
      </c>
      <c r="B48" s="3">
        <v>1112</v>
      </c>
      <c r="C48" s="3" t="s">
        <v>4</v>
      </c>
      <c r="D48" s="3" t="s">
        <v>9</v>
      </c>
    </row>
    <row r="49" spans="1:4" x14ac:dyDescent="0.25">
      <c r="A49" s="4">
        <v>42828</v>
      </c>
      <c r="B49" s="3">
        <v>1119</v>
      </c>
      <c r="C49" s="3" t="s">
        <v>6</v>
      </c>
      <c r="D49" s="3" t="s">
        <v>7</v>
      </c>
    </row>
    <row r="50" spans="1:4" x14ac:dyDescent="0.25">
      <c r="A50" s="4">
        <v>42828</v>
      </c>
      <c r="B50" s="3">
        <v>1131</v>
      </c>
      <c r="C50" s="3" t="s">
        <v>4</v>
      </c>
      <c r="D50" s="3" t="s">
        <v>5</v>
      </c>
    </row>
    <row r="51" spans="1:4" x14ac:dyDescent="0.25">
      <c r="A51" s="4">
        <v>42828</v>
      </c>
      <c r="B51" s="3">
        <v>1133</v>
      </c>
      <c r="C51" s="3" t="s">
        <v>6</v>
      </c>
      <c r="D51" s="3" t="s">
        <v>10</v>
      </c>
    </row>
    <row r="52" spans="1:4" x14ac:dyDescent="0.25">
      <c r="A52" s="4">
        <v>42828</v>
      </c>
      <c r="B52" s="3">
        <v>1134</v>
      </c>
      <c r="C52" s="3" t="s">
        <v>6</v>
      </c>
      <c r="D52" s="3" t="s">
        <v>9</v>
      </c>
    </row>
    <row r="53" spans="1:4" x14ac:dyDescent="0.25">
      <c r="A53" s="4">
        <v>42828</v>
      </c>
      <c r="B53" s="3">
        <v>1137</v>
      </c>
      <c r="C53" s="3" t="s">
        <v>4</v>
      </c>
      <c r="D53" s="3" t="s">
        <v>10</v>
      </c>
    </row>
    <row r="54" spans="1:4" x14ac:dyDescent="0.25">
      <c r="A54" s="4">
        <v>42828</v>
      </c>
      <c r="B54" s="3">
        <v>1153</v>
      </c>
      <c r="C54" s="3" t="s">
        <v>6</v>
      </c>
      <c r="D54" s="3" t="s">
        <v>7</v>
      </c>
    </row>
    <row r="55" spans="1:4" x14ac:dyDescent="0.25">
      <c r="A55" s="4">
        <v>42828</v>
      </c>
      <c r="B55" s="3">
        <v>1156</v>
      </c>
      <c r="C55" s="3" t="s">
        <v>6</v>
      </c>
      <c r="D55" s="3" t="s">
        <v>9</v>
      </c>
    </row>
    <row r="56" spans="1:4" x14ac:dyDescent="0.25">
      <c r="A56" s="4">
        <v>42828</v>
      </c>
      <c r="B56" s="3">
        <v>1211</v>
      </c>
      <c r="C56" s="3" t="s">
        <v>6</v>
      </c>
      <c r="D56" s="3" t="s">
        <v>7</v>
      </c>
    </row>
    <row r="57" spans="1:4" x14ac:dyDescent="0.25">
      <c r="A57" s="4">
        <v>42828</v>
      </c>
      <c r="B57" s="3">
        <v>1230</v>
      </c>
      <c r="C57" s="3" t="s">
        <v>6</v>
      </c>
      <c r="D57" s="3" t="s">
        <v>8</v>
      </c>
    </row>
    <row r="58" spans="1:4" x14ac:dyDescent="0.25">
      <c r="A58" s="4">
        <v>42828</v>
      </c>
      <c r="B58" s="3">
        <v>1234</v>
      </c>
      <c r="C58" s="3" t="s">
        <v>6</v>
      </c>
      <c r="D58" s="3" t="s">
        <v>8</v>
      </c>
    </row>
    <row r="59" spans="1:4" x14ac:dyDescent="0.25">
      <c r="A59" s="4">
        <v>42828</v>
      </c>
      <c r="B59" s="3">
        <v>1244</v>
      </c>
      <c r="C59" s="3" t="s">
        <v>6</v>
      </c>
      <c r="D59" s="3" t="s">
        <v>10</v>
      </c>
    </row>
    <row r="60" spans="1:4" x14ac:dyDescent="0.25">
      <c r="A60" s="4">
        <v>42828</v>
      </c>
      <c r="B60" s="3">
        <v>1248</v>
      </c>
      <c r="C60" s="3" t="s">
        <v>4</v>
      </c>
      <c r="D60" s="3" t="s">
        <v>10</v>
      </c>
    </row>
    <row r="61" spans="1:4" x14ac:dyDescent="0.25">
      <c r="A61" s="4">
        <v>42828</v>
      </c>
      <c r="B61" s="3">
        <v>1255</v>
      </c>
      <c r="C61" s="3" t="s">
        <v>4</v>
      </c>
      <c r="D61" s="3" t="s">
        <v>5</v>
      </c>
    </row>
    <row r="62" spans="1:4" x14ac:dyDescent="0.25">
      <c r="A62" s="4">
        <v>42828</v>
      </c>
      <c r="B62" s="3">
        <v>1256</v>
      </c>
      <c r="C62" s="3" t="s">
        <v>6</v>
      </c>
      <c r="D62" s="3" t="s">
        <v>5</v>
      </c>
    </row>
    <row r="63" spans="1:4" x14ac:dyDescent="0.25">
      <c r="A63" s="4">
        <v>42828</v>
      </c>
      <c r="B63" s="3">
        <v>1334</v>
      </c>
      <c r="C63" s="3" t="s">
        <v>6</v>
      </c>
      <c r="D63" s="3" t="s">
        <v>8</v>
      </c>
    </row>
    <row r="64" spans="1:4" x14ac:dyDescent="0.25">
      <c r="A64" s="4">
        <v>42828</v>
      </c>
      <c r="B64" s="3">
        <v>1346</v>
      </c>
      <c r="C64" s="3" t="s">
        <v>6</v>
      </c>
      <c r="D64" s="3" t="s">
        <v>7</v>
      </c>
    </row>
    <row r="65" spans="1:4" x14ac:dyDescent="0.25">
      <c r="A65" s="4">
        <v>42828</v>
      </c>
      <c r="B65" s="3">
        <v>1354</v>
      </c>
      <c r="C65" s="3" t="s">
        <v>6</v>
      </c>
      <c r="D65" s="3" t="s">
        <v>9</v>
      </c>
    </row>
    <row r="66" spans="1:4" x14ac:dyDescent="0.25">
      <c r="A66" s="4">
        <v>42828</v>
      </c>
      <c r="B66" s="3">
        <v>1356</v>
      </c>
      <c r="C66" s="3" t="s">
        <v>6</v>
      </c>
      <c r="D66" s="3" t="s">
        <v>10</v>
      </c>
    </row>
    <row r="67" spans="1:4" x14ac:dyDescent="0.25">
      <c r="A67" s="4">
        <v>42828</v>
      </c>
      <c r="B67" s="3">
        <v>1356</v>
      </c>
      <c r="C67" s="3" t="s">
        <v>4</v>
      </c>
      <c r="D67" s="3" t="s">
        <v>5</v>
      </c>
    </row>
    <row r="68" spans="1:4" x14ac:dyDescent="0.25">
      <c r="A68" s="4">
        <v>42828</v>
      </c>
      <c r="B68" s="3">
        <v>1420</v>
      </c>
      <c r="C68" s="3" t="s">
        <v>4</v>
      </c>
      <c r="D68" s="3" t="s">
        <v>8</v>
      </c>
    </row>
    <row r="69" spans="1:4" x14ac:dyDescent="0.25">
      <c r="A69" s="4">
        <v>42828</v>
      </c>
      <c r="B69" s="3">
        <v>1445</v>
      </c>
      <c r="C69" s="3" t="s">
        <v>6</v>
      </c>
      <c r="D69" s="3" t="s">
        <v>9</v>
      </c>
    </row>
    <row r="70" spans="1:4" x14ac:dyDescent="0.25">
      <c r="A70" s="4">
        <v>42828</v>
      </c>
      <c r="B70" s="3">
        <v>1447</v>
      </c>
      <c r="C70" s="3" t="s">
        <v>6</v>
      </c>
      <c r="D70" s="3" t="s">
        <v>9</v>
      </c>
    </row>
    <row r="71" spans="1:4" x14ac:dyDescent="0.25">
      <c r="A71" s="4">
        <v>42828</v>
      </c>
      <c r="B71" s="3">
        <v>1449</v>
      </c>
      <c r="C71" s="3" t="s">
        <v>4</v>
      </c>
      <c r="D71" s="3" t="s">
        <v>8</v>
      </c>
    </row>
    <row r="72" spans="1:4" x14ac:dyDescent="0.25">
      <c r="A72" s="4">
        <v>42828</v>
      </c>
      <c r="B72" s="3">
        <v>1449</v>
      </c>
      <c r="C72" s="3" t="s">
        <v>6</v>
      </c>
      <c r="D72" s="3" t="s">
        <v>9</v>
      </c>
    </row>
    <row r="73" spans="1:4" x14ac:dyDescent="0.25">
      <c r="A73" s="4">
        <v>42828</v>
      </c>
      <c r="B73" s="3">
        <v>1451</v>
      </c>
      <c r="C73" s="3" t="s">
        <v>6</v>
      </c>
      <c r="D73" s="3" t="s">
        <v>9</v>
      </c>
    </row>
    <row r="74" spans="1:4" x14ac:dyDescent="0.25">
      <c r="A74" s="4">
        <v>42828</v>
      </c>
      <c r="B74" s="3">
        <v>1452</v>
      </c>
      <c r="C74" s="3" t="s">
        <v>6</v>
      </c>
      <c r="D74" s="3" t="s">
        <v>9</v>
      </c>
    </row>
    <row r="75" spans="1:4" x14ac:dyDescent="0.25">
      <c r="A75" s="4">
        <v>42828</v>
      </c>
      <c r="B75" s="3">
        <v>1454</v>
      </c>
      <c r="C75" s="3" t="s">
        <v>4</v>
      </c>
      <c r="D75" s="3" t="s">
        <v>8</v>
      </c>
    </row>
    <row r="76" spans="1:4" x14ac:dyDescent="0.25">
      <c r="A76" s="4">
        <v>42828</v>
      </c>
      <c r="B76" s="3">
        <v>1455</v>
      </c>
      <c r="C76" s="3" t="s">
        <v>6</v>
      </c>
      <c r="D76" s="3" t="s">
        <v>9</v>
      </c>
    </row>
    <row r="77" spans="1:4" x14ac:dyDescent="0.25">
      <c r="A77" s="4">
        <v>42828</v>
      </c>
      <c r="B77" s="3">
        <v>1456</v>
      </c>
      <c r="C77" s="3" t="s">
        <v>6</v>
      </c>
      <c r="D77" s="3" t="s">
        <v>9</v>
      </c>
    </row>
    <row r="78" spans="1:4" x14ac:dyDescent="0.25">
      <c r="A78" s="4">
        <v>42828</v>
      </c>
      <c r="B78" s="3">
        <v>1500</v>
      </c>
      <c r="C78" s="3" t="s">
        <v>12</v>
      </c>
      <c r="D78" s="3" t="s">
        <v>7</v>
      </c>
    </row>
    <row r="79" spans="1:4" x14ac:dyDescent="0.25">
      <c r="A79" s="4">
        <v>42828</v>
      </c>
      <c r="B79" s="3">
        <v>1503</v>
      </c>
      <c r="C79" s="3" t="s">
        <v>4</v>
      </c>
      <c r="D79" s="3" t="s">
        <v>8</v>
      </c>
    </row>
    <row r="80" spans="1:4" x14ac:dyDescent="0.25">
      <c r="A80" s="4">
        <v>42828</v>
      </c>
      <c r="B80" s="3">
        <v>1527</v>
      </c>
      <c r="C80" s="3" t="s">
        <v>6</v>
      </c>
      <c r="D80" s="3" t="s">
        <v>8</v>
      </c>
    </row>
    <row r="81" spans="1:4" x14ac:dyDescent="0.25">
      <c r="A81" s="4">
        <v>42828</v>
      </c>
      <c r="B81" s="3">
        <v>1528</v>
      </c>
      <c r="C81" s="3" t="s">
        <v>6</v>
      </c>
      <c r="D81" s="3" t="s">
        <v>8</v>
      </c>
    </row>
    <row r="82" spans="1:4" x14ac:dyDescent="0.25">
      <c r="A82" s="4">
        <v>42828</v>
      </c>
      <c r="B82" s="3">
        <v>1529</v>
      </c>
      <c r="C82" s="3" t="s">
        <v>6</v>
      </c>
      <c r="D82" s="3" t="s">
        <v>8</v>
      </c>
    </row>
    <row r="83" spans="1:4" x14ac:dyDescent="0.25">
      <c r="A83" s="4">
        <v>42828</v>
      </c>
      <c r="B83" s="3">
        <v>1530</v>
      </c>
      <c r="C83" s="3" t="s">
        <v>6</v>
      </c>
      <c r="D83" s="3" t="s">
        <v>8</v>
      </c>
    </row>
    <row r="84" spans="1:4" x14ac:dyDescent="0.25">
      <c r="A84" s="4">
        <v>42828</v>
      </c>
      <c r="B84" s="3">
        <v>1539</v>
      </c>
      <c r="C84" s="3" t="s">
        <v>6</v>
      </c>
      <c r="D84" s="3" t="s">
        <v>8</v>
      </c>
    </row>
    <row r="85" spans="1:4" x14ac:dyDescent="0.25">
      <c r="A85" s="4">
        <v>42828</v>
      </c>
      <c r="B85" s="3">
        <v>1543</v>
      </c>
      <c r="C85" s="3" t="s">
        <v>4</v>
      </c>
      <c r="D85" s="3" t="s">
        <v>5</v>
      </c>
    </row>
    <row r="86" spans="1:4" x14ac:dyDescent="0.25">
      <c r="A86" s="4">
        <v>42828</v>
      </c>
      <c r="B86" s="3">
        <v>1548</v>
      </c>
      <c r="C86" s="3" t="s">
        <v>6</v>
      </c>
      <c r="D86" s="3" t="s">
        <v>10</v>
      </c>
    </row>
    <row r="87" spans="1:4" x14ac:dyDescent="0.25">
      <c r="A87" s="4">
        <v>42828</v>
      </c>
      <c r="B87" s="3">
        <v>1551</v>
      </c>
      <c r="C87" s="3" t="s">
        <v>6</v>
      </c>
      <c r="D87" s="3" t="s">
        <v>10</v>
      </c>
    </row>
    <row r="88" spans="1:4" x14ac:dyDescent="0.25">
      <c r="A88" s="4">
        <v>42828</v>
      </c>
      <c r="B88" s="3">
        <v>1602</v>
      </c>
      <c r="C88" s="3" t="s">
        <v>4</v>
      </c>
      <c r="D88" s="3" t="s">
        <v>5</v>
      </c>
    </row>
    <row r="89" spans="1:4" x14ac:dyDescent="0.25">
      <c r="A89" s="4">
        <v>42828</v>
      </c>
      <c r="B89" s="3">
        <v>1604</v>
      </c>
      <c r="C89" s="3" t="s">
        <v>6</v>
      </c>
      <c r="D89" s="3" t="s">
        <v>9</v>
      </c>
    </row>
    <row r="90" spans="1:4" x14ac:dyDescent="0.25">
      <c r="A90" s="4">
        <v>42828</v>
      </c>
      <c r="B90" s="3">
        <v>1609</v>
      </c>
      <c r="C90" s="3" t="s">
        <v>6</v>
      </c>
      <c r="D90" s="3" t="s">
        <v>10</v>
      </c>
    </row>
    <row r="91" spans="1:4" x14ac:dyDescent="0.25">
      <c r="A91" s="4">
        <v>42828</v>
      </c>
      <c r="B91" s="3">
        <v>1618</v>
      </c>
      <c r="C91" s="3" t="s">
        <v>6</v>
      </c>
      <c r="D91" s="3" t="s">
        <v>9</v>
      </c>
    </row>
    <row r="92" spans="1:4" x14ac:dyDescent="0.25">
      <c r="A92" s="4">
        <v>42828</v>
      </c>
      <c r="B92" s="3">
        <v>1614</v>
      </c>
      <c r="C92" s="3" t="s">
        <v>6</v>
      </c>
      <c r="D92" s="3" t="s">
        <v>7</v>
      </c>
    </row>
    <row r="93" spans="1:4" x14ac:dyDescent="0.25">
      <c r="A93" s="4">
        <v>42828</v>
      </c>
      <c r="B93" s="3">
        <v>1702</v>
      </c>
      <c r="C93" s="3" t="s">
        <v>4</v>
      </c>
      <c r="D93" s="3" t="s">
        <v>7</v>
      </c>
    </row>
    <row r="94" spans="1:4" x14ac:dyDescent="0.25">
      <c r="A94" s="4">
        <v>42828</v>
      </c>
      <c r="B94" s="3">
        <v>1707</v>
      </c>
      <c r="C94" s="3" t="s">
        <v>12</v>
      </c>
      <c r="D94" s="3" t="s">
        <v>7</v>
      </c>
    </row>
    <row r="95" spans="1:4" x14ac:dyDescent="0.25">
      <c r="A95" s="4">
        <v>42828</v>
      </c>
      <c r="B95" s="3">
        <v>1722</v>
      </c>
      <c r="C95" s="3" t="s">
        <v>6</v>
      </c>
      <c r="D95" s="3" t="s">
        <v>9</v>
      </c>
    </row>
    <row r="96" spans="1:4" x14ac:dyDescent="0.25">
      <c r="A96" s="4">
        <v>42828</v>
      </c>
      <c r="B96" s="3">
        <v>1726</v>
      </c>
      <c r="C96" s="3" t="s">
        <v>6</v>
      </c>
      <c r="D96" s="3" t="s">
        <v>9</v>
      </c>
    </row>
    <row r="97" spans="1:4" x14ac:dyDescent="0.25">
      <c r="A97" s="4">
        <v>42828</v>
      </c>
      <c r="B97" s="3">
        <v>1729</v>
      </c>
      <c r="C97" s="3" t="s">
        <v>4</v>
      </c>
      <c r="D97" s="3" t="s">
        <v>7</v>
      </c>
    </row>
    <row r="98" spans="1:4" x14ac:dyDescent="0.25">
      <c r="A98" s="4">
        <v>42828</v>
      </c>
      <c r="B98" s="3">
        <v>1730</v>
      </c>
      <c r="C98" s="3" t="s">
        <v>6</v>
      </c>
      <c r="D98" s="3" t="s">
        <v>9</v>
      </c>
    </row>
    <row r="99" spans="1:4" x14ac:dyDescent="0.25">
      <c r="A99" s="4">
        <v>42828</v>
      </c>
      <c r="B99" s="3">
        <v>1748</v>
      </c>
      <c r="C99" s="3" t="s">
        <v>4</v>
      </c>
      <c r="D99" s="3" t="s">
        <v>7</v>
      </c>
    </row>
    <row r="100" spans="1:4" x14ac:dyDescent="0.25">
      <c r="A100" s="4">
        <v>42828</v>
      </c>
      <c r="B100" s="3">
        <v>1752</v>
      </c>
      <c r="C100" s="3" t="s">
        <v>6</v>
      </c>
      <c r="D100" s="3" t="s">
        <v>9</v>
      </c>
    </row>
    <row r="101" spans="1:4" x14ac:dyDescent="0.25">
      <c r="A101" s="4">
        <v>42828</v>
      </c>
      <c r="B101" s="3">
        <v>1755</v>
      </c>
      <c r="C101" s="3" t="s">
        <v>12</v>
      </c>
      <c r="D101" s="3" t="s">
        <v>7</v>
      </c>
    </row>
    <row r="102" spans="1:4" x14ac:dyDescent="0.25">
      <c r="A102" s="4">
        <v>42828</v>
      </c>
      <c r="B102" s="3">
        <v>1800</v>
      </c>
      <c r="C102" s="3" t="s">
        <v>6</v>
      </c>
      <c r="D102" s="3" t="s">
        <v>10</v>
      </c>
    </row>
    <row r="103" spans="1:4" x14ac:dyDescent="0.25">
      <c r="A103" s="4">
        <v>42828</v>
      </c>
      <c r="B103" s="3">
        <v>1803</v>
      </c>
      <c r="C103" s="3" t="s">
        <v>6</v>
      </c>
      <c r="D103" s="3" t="s">
        <v>9</v>
      </c>
    </row>
    <row r="104" spans="1:4" x14ac:dyDescent="0.25">
      <c r="A104" s="4">
        <v>42828</v>
      </c>
      <c r="B104" s="3">
        <v>1809</v>
      </c>
      <c r="C104" s="3" t="s">
        <v>12</v>
      </c>
      <c r="D104" s="3" t="s">
        <v>9</v>
      </c>
    </row>
    <row r="105" spans="1:4" x14ac:dyDescent="0.25">
      <c r="A105" s="4">
        <v>42828</v>
      </c>
      <c r="B105" s="3">
        <v>1822</v>
      </c>
      <c r="C105" s="3" t="s">
        <v>6</v>
      </c>
      <c r="D105" s="3" t="s">
        <v>8</v>
      </c>
    </row>
    <row r="106" spans="1:4" x14ac:dyDescent="0.25">
      <c r="A106" s="4">
        <v>42828</v>
      </c>
      <c r="B106" s="3">
        <v>1826</v>
      </c>
      <c r="C106" s="3" t="s">
        <v>4</v>
      </c>
      <c r="D106" s="3" t="s">
        <v>8</v>
      </c>
    </row>
    <row r="107" spans="1:4" x14ac:dyDescent="0.25">
      <c r="A107" s="4">
        <v>42828</v>
      </c>
      <c r="B107" s="3">
        <v>1828</v>
      </c>
      <c r="C107" s="3" t="s">
        <v>4</v>
      </c>
      <c r="D107" s="3" t="s">
        <v>10</v>
      </c>
    </row>
    <row r="108" spans="1:4" x14ac:dyDescent="0.25">
      <c r="A108" s="4">
        <v>42828</v>
      </c>
      <c r="B108" s="3">
        <v>1829</v>
      </c>
      <c r="C108" s="3" t="s">
        <v>4</v>
      </c>
      <c r="D108" s="3" t="s">
        <v>8</v>
      </c>
    </row>
    <row r="109" spans="1:4" x14ac:dyDescent="0.25">
      <c r="A109" s="4">
        <v>42828</v>
      </c>
      <c r="B109" s="3">
        <v>1835</v>
      </c>
      <c r="C109" s="3" t="s">
        <v>12</v>
      </c>
      <c r="D109" s="3" t="s">
        <v>5</v>
      </c>
    </row>
    <row r="110" spans="1:4" x14ac:dyDescent="0.25">
      <c r="A110" s="4">
        <v>42828</v>
      </c>
      <c r="B110" s="3">
        <v>1927</v>
      </c>
      <c r="C110" s="3" t="s">
        <v>6</v>
      </c>
      <c r="D110" s="3" t="s">
        <v>9</v>
      </c>
    </row>
    <row r="111" spans="1:4" x14ac:dyDescent="0.25">
      <c r="A111" s="4">
        <v>42828</v>
      </c>
      <c r="B111" s="3">
        <v>1928</v>
      </c>
      <c r="C111" s="3" t="s">
        <v>6</v>
      </c>
      <c r="D111" s="3" t="s">
        <v>9</v>
      </c>
    </row>
    <row r="112" spans="1:4" x14ac:dyDescent="0.25">
      <c r="A112" s="4">
        <v>42828</v>
      </c>
      <c r="B112" s="3">
        <v>2002</v>
      </c>
      <c r="C112" s="3" t="s">
        <v>4</v>
      </c>
      <c r="D112" s="3" t="s">
        <v>8</v>
      </c>
    </row>
    <row r="113" spans="1:4" x14ac:dyDescent="0.25">
      <c r="A113" s="4">
        <v>42828</v>
      </c>
      <c r="B113" s="3">
        <v>2003</v>
      </c>
      <c r="C113" s="3" t="s">
        <v>6</v>
      </c>
      <c r="D113" s="3" t="s">
        <v>10</v>
      </c>
    </row>
    <row r="114" spans="1:4" x14ac:dyDescent="0.25">
      <c r="A114" s="4">
        <v>42828</v>
      </c>
      <c r="B114" s="3">
        <v>2101</v>
      </c>
      <c r="C114" s="3" t="s">
        <v>4</v>
      </c>
      <c r="D114" s="3" t="s">
        <v>9</v>
      </c>
    </row>
    <row r="115" spans="1:4" x14ac:dyDescent="0.25">
      <c r="A115" s="4">
        <v>42828</v>
      </c>
      <c r="B115" s="3">
        <v>2104</v>
      </c>
      <c r="C115" s="3" t="s">
        <v>6</v>
      </c>
      <c r="D115" s="3" t="s">
        <v>9</v>
      </c>
    </row>
    <row r="116" spans="1:4" x14ac:dyDescent="0.25">
      <c r="A116" s="4">
        <v>42828</v>
      </c>
      <c r="B116" s="3">
        <v>2105</v>
      </c>
      <c r="C116" s="3" t="s">
        <v>6</v>
      </c>
      <c r="D116" s="3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D64"/>
  <sheetViews>
    <sheetView workbookViewId="0">
      <selection activeCell="D64" sqref="A2:D64"/>
    </sheetView>
  </sheetViews>
  <sheetFormatPr baseColWidth="10" defaultRowHeight="15" x14ac:dyDescent="0.25"/>
  <cols>
    <col min="1" max="1" width="13.5703125" style="1" customWidth="1"/>
    <col min="2" max="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42825</v>
      </c>
      <c r="B2" s="1">
        <v>737</v>
      </c>
      <c r="C2" s="1" t="s">
        <v>6</v>
      </c>
      <c r="D2" s="1" t="s">
        <v>9</v>
      </c>
    </row>
    <row r="3" spans="1:4" x14ac:dyDescent="0.25">
      <c r="A3" s="2">
        <v>42825</v>
      </c>
      <c r="B3" s="1">
        <v>818</v>
      </c>
      <c r="C3" s="1" t="s">
        <v>6</v>
      </c>
      <c r="D3" s="1" t="s">
        <v>7</v>
      </c>
    </row>
    <row r="4" spans="1:4" x14ac:dyDescent="0.25">
      <c r="A4" s="2">
        <v>42825</v>
      </c>
      <c r="B4" s="1">
        <v>829</v>
      </c>
      <c r="C4" s="1" t="s">
        <v>6</v>
      </c>
      <c r="D4" s="1" t="s">
        <v>10</v>
      </c>
    </row>
    <row r="5" spans="1:4" x14ac:dyDescent="0.25">
      <c r="A5" s="2">
        <v>42825</v>
      </c>
      <c r="B5" s="1">
        <v>829</v>
      </c>
      <c r="C5" s="1" t="s">
        <v>6</v>
      </c>
      <c r="D5" s="1" t="s">
        <v>10</v>
      </c>
    </row>
    <row r="6" spans="1:4" x14ac:dyDescent="0.25">
      <c r="A6" s="2">
        <v>42825</v>
      </c>
      <c r="B6" s="1">
        <v>902</v>
      </c>
      <c r="C6" s="1" t="s">
        <v>6</v>
      </c>
      <c r="D6" s="1" t="s">
        <v>10</v>
      </c>
    </row>
    <row r="7" spans="1:4" x14ac:dyDescent="0.25">
      <c r="A7" s="2">
        <v>42825</v>
      </c>
      <c r="B7" s="1">
        <v>906</v>
      </c>
      <c r="C7" s="1" t="s">
        <v>6</v>
      </c>
      <c r="D7" s="1" t="s">
        <v>9</v>
      </c>
    </row>
    <row r="8" spans="1:4" x14ac:dyDescent="0.25">
      <c r="A8" s="2">
        <v>42825</v>
      </c>
      <c r="B8" s="1">
        <v>907</v>
      </c>
      <c r="C8" s="1" t="s">
        <v>6</v>
      </c>
      <c r="D8" s="1" t="s">
        <v>10</v>
      </c>
    </row>
    <row r="9" spans="1:4" x14ac:dyDescent="0.25">
      <c r="A9" s="2">
        <v>42825</v>
      </c>
      <c r="B9" s="1">
        <v>907</v>
      </c>
      <c r="C9" s="1" t="s">
        <v>6</v>
      </c>
      <c r="D9" s="1" t="s">
        <v>7</v>
      </c>
    </row>
    <row r="10" spans="1:4" x14ac:dyDescent="0.25">
      <c r="A10" s="2">
        <v>42825</v>
      </c>
      <c r="B10" s="1">
        <v>916</v>
      </c>
      <c r="C10" s="1" t="s">
        <v>6</v>
      </c>
      <c r="D10" s="1" t="s">
        <v>7</v>
      </c>
    </row>
    <row r="11" spans="1:4" x14ac:dyDescent="0.25">
      <c r="A11" s="2">
        <v>42825</v>
      </c>
      <c r="B11" s="1">
        <v>922</v>
      </c>
      <c r="C11" s="1" t="s">
        <v>6</v>
      </c>
      <c r="D11" s="1" t="s">
        <v>9</v>
      </c>
    </row>
    <row r="12" spans="1:4" x14ac:dyDescent="0.25">
      <c r="A12" s="2">
        <v>42825</v>
      </c>
      <c r="B12" s="1">
        <v>922</v>
      </c>
      <c r="C12" s="1" t="s">
        <v>6</v>
      </c>
      <c r="D12" s="1" t="s">
        <v>7</v>
      </c>
    </row>
    <row r="13" spans="1:4" x14ac:dyDescent="0.25">
      <c r="A13" s="2">
        <v>42825</v>
      </c>
      <c r="B13" s="1">
        <v>929</v>
      </c>
      <c r="C13" s="1" t="s">
        <v>6</v>
      </c>
      <c r="D13" s="1" t="s">
        <v>10</v>
      </c>
    </row>
    <row r="14" spans="1:4" x14ac:dyDescent="0.25">
      <c r="A14" s="2">
        <v>42825</v>
      </c>
      <c r="B14" s="1">
        <v>943</v>
      </c>
      <c r="C14" s="1" t="s">
        <v>6</v>
      </c>
      <c r="D14" s="1" t="s">
        <v>10</v>
      </c>
    </row>
    <row r="15" spans="1:4" x14ac:dyDescent="0.25">
      <c r="A15" s="2">
        <v>42825</v>
      </c>
      <c r="B15" s="1">
        <v>946</v>
      </c>
      <c r="C15" s="1" t="s">
        <v>6</v>
      </c>
      <c r="D15" s="1" t="s">
        <v>7</v>
      </c>
    </row>
    <row r="16" spans="1:4" x14ac:dyDescent="0.25">
      <c r="A16" s="2">
        <v>42825</v>
      </c>
      <c r="B16" s="1">
        <v>956</v>
      </c>
      <c r="C16" s="1" t="s">
        <v>6</v>
      </c>
      <c r="D16" s="1" t="s">
        <v>9</v>
      </c>
    </row>
    <row r="17" spans="1:4" x14ac:dyDescent="0.25">
      <c r="A17" s="2">
        <v>42825</v>
      </c>
      <c r="B17" s="1">
        <v>1019</v>
      </c>
      <c r="C17" s="1" t="s">
        <v>6</v>
      </c>
      <c r="D17" s="1" t="s">
        <v>7</v>
      </c>
    </row>
    <row r="18" spans="1:4" x14ac:dyDescent="0.25">
      <c r="A18" s="2">
        <v>42825</v>
      </c>
      <c r="B18" s="1">
        <v>1023</v>
      </c>
      <c r="C18" s="1" t="s">
        <v>6</v>
      </c>
      <c r="D18" s="1" t="s">
        <v>8</v>
      </c>
    </row>
    <row r="19" spans="1:4" x14ac:dyDescent="0.25">
      <c r="A19" s="2">
        <v>42825</v>
      </c>
      <c r="B19" s="1">
        <v>1033</v>
      </c>
      <c r="C19" s="1" t="s">
        <v>6</v>
      </c>
      <c r="D19" s="1" t="s">
        <v>10</v>
      </c>
    </row>
    <row r="20" spans="1:4" x14ac:dyDescent="0.25">
      <c r="A20" s="2">
        <v>42825</v>
      </c>
      <c r="B20" s="1">
        <v>1056</v>
      </c>
      <c r="C20" s="1" t="s">
        <v>6</v>
      </c>
      <c r="D20" s="1" t="s">
        <v>10</v>
      </c>
    </row>
    <row r="21" spans="1:4" x14ac:dyDescent="0.25">
      <c r="A21" s="2">
        <v>42825</v>
      </c>
      <c r="B21" s="1">
        <v>1145</v>
      </c>
      <c r="C21" s="1" t="s">
        <v>6</v>
      </c>
      <c r="D21" s="1" t="s">
        <v>9</v>
      </c>
    </row>
    <row r="22" spans="1:4" x14ac:dyDescent="0.25">
      <c r="A22" s="2">
        <v>42825</v>
      </c>
      <c r="B22" s="1">
        <v>1146</v>
      </c>
      <c r="C22" s="1" t="s">
        <v>6</v>
      </c>
      <c r="D22" s="1" t="s">
        <v>10</v>
      </c>
    </row>
    <row r="23" spans="1:4" x14ac:dyDescent="0.25">
      <c r="A23" s="2">
        <v>42825</v>
      </c>
      <c r="B23" s="1">
        <v>1146</v>
      </c>
      <c r="C23" s="1" t="s">
        <v>6</v>
      </c>
      <c r="D23" s="1" t="s">
        <v>9</v>
      </c>
    </row>
    <row r="24" spans="1:4" x14ac:dyDescent="0.25">
      <c r="A24" s="2">
        <v>42825</v>
      </c>
      <c r="B24" s="1">
        <v>1147</v>
      </c>
      <c r="C24" s="1" t="s">
        <v>6</v>
      </c>
      <c r="D24" s="1" t="s">
        <v>10</v>
      </c>
    </row>
    <row r="25" spans="1:4" x14ac:dyDescent="0.25">
      <c r="A25" s="2">
        <v>42825</v>
      </c>
      <c r="B25" s="1">
        <v>1201</v>
      </c>
      <c r="C25" s="1" t="s">
        <v>6</v>
      </c>
      <c r="D25" s="1" t="s">
        <v>8</v>
      </c>
    </row>
    <row r="26" spans="1:4" x14ac:dyDescent="0.25">
      <c r="A26" s="2">
        <v>42825</v>
      </c>
      <c r="B26" s="1">
        <v>1217</v>
      </c>
      <c r="C26" s="1" t="s">
        <v>6</v>
      </c>
      <c r="D26" s="1" t="s">
        <v>9</v>
      </c>
    </row>
    <row r="27" spans="1:4" x14ac:dyDescent="0.25">
      <c r="A27" s="2">
        <v>42825</v>
      </c>
      <c r="B27" s="1">
        <v>1231</v>
      </c>
      <c r="C27" s="1" t="s">
        <v>6</v>
      </c>
      <c r="D27" s="1" t="s">
        <v>9</v>
      </c>
    </row>
    <row r="28" spans="1:4" x14ac:dyDescent="0.25">
      <c r="A28" s="2">
        <v>42825</v>
      </c>
      <c r="B28" s="1">
        <v>1248</v>
      </c>
      <c r="C28" s="1" t="s">
        <v>6</v>
      </c>
      <c r="D28" s="1" t="s">
        <v>9</v>
      </c>
    </row>
    <row r="29" spans="1:4" x14ac:dyDescent="0.25">
      <c r="A29" s="2">
        <v>42825</v>
      </c>
      <c r="B29" s="1">
        <v>1255</v>
      </c>
      <c r="C29" s="1" t="s">
        <v>6</v>
      </c>
      <c r="D29" s="1" t="s">
        <v>9</v>
      </c>
    </row>
    <row r="30" spans="1:4" x14ac:dyDescent="0.25">
      <c r="A30" s="2">
        <v>42825</v>
      </c>
      <c r="B30" s="1">
        <v>1315</v>
      </c>
      <c r="C30" s="1" t="s">
        <v>6</v>
      </c>
      <c r="D30" s="1" t="s">
        <v>8</v>
      </c>
    </row>
    <row r="31" spans="1:4" x14ac:dyDescent="0.25">
      <c r="A31" s="2">
        <v>42825</v>
      </c>
      <c r="B31" s="1">
        <v>1335</v>
      </c>
      <c r="C31" s="1" t="s">
        <v>12</v>
      </c>
      <c r="D31" s="1" t="s">
        <v>7</v>
      </c>
    </row>
    <row r="32" spans="1:4" x14ac:dyDescent="0.25">
      <c r="A32" s="2">
        <v>42825</v>
      </c>
      <c r="B32" s="1">
        <v>1344</v>
      </c>
      <c r="C32" s="1" t="s">
        <v>6</v>
      </c>
      <c r="D32" s="1" t="s">
        <v>7</v>
      </c>
    </row>
    <row r="33" spans="1:4" x14ac:dyDescent="0.25">
      <c r="A33" s="2">
        <v>42825</v>
      </c>
      <c r="B33" s="1">
        <v>1407</v>
      </c>
      <c r="C33" s="1" t="s">
        <v>6</v>
      </c>
      <c r="D33" s="1" t="s">
        <v>7</v>
      </c>
    </row>
    <row r="34" spans="1:4" x14ac:dyDescent="0.25">
      <c r="A34" s="2">
        <v>42825</v>
      </c>
      <c r="B34" s="1">
        <v>1415</v>
      </c>
      <c r="C34" s="1" t="s">
        <v>6</v>
      </c>
      <c r="D34" s="1" t="s">
        <v>10</v>
      </c>
    </row>
    <row r="35" spans="1:4" x14ac:dyDescent="0.25">
      <c r="A35" s="2">
        <v>42825</v>
      </c>
      <c r="B35" s="1">
        <v>1418</v>
      </c>
      <c r="C35" s="1" t="s">
        <v>6</v>
      </c>
      <c r="D35" s="1" t="s">
        <v>7</v>
      </c>
    </row>
    <row r="36" spans="1:4" x14ac:dyDescent="0.25">
      <c r="A36" s="2">
        <v>42825</v>
      </c>
      <c r="B36" s="1">
        <v>1431</v>
      </c>
      <c r="C36" s="1" t="s">
        <v>4</v>
      </c>
      <c r="D36" s="1" t="s">
        <v>13</v>
      </c>
    </row>
    <row r="37" spans="1:4" x14ac:dyDescent="0.25">
      <c r="A37" s="2">
        <v>42825</v>
      </c>
      <c r="B37" s="1">
        <v>1435</v>
      </c>
      <c r="C37" s="1" t="s">
        <v>6</v>
      </c>
      <c r="D37" s="1" t="s">
        <v>9</v>
      </c>
    </row>
    <row r="38" spans="1:4" x14ac:dyDescent="0.25">
      <c r="A38" s="2">
        <v>42825</v>
      </c>
      <c r="B38" s="1">
        <v>1439</v>
      </c>
      <c r="C38" s="1" t="s">
        <v>6</v>
      </c>
      <c r="D38" s="1" t="s">
        <v>9</v>
      </c>
    </row>
    <row r="39" spans="1:4" x14ac:dyDescent="0.25">
      <c r="A39" s="2">
        <v>42825</v>
      </c>
      <c r="B39" s="1">
        <v>1443</v>
      </c>
      <c r="C39" s="1" t="s">
        <v>6</v>
      </c>
      <c r="D39" s="1" t="s">
        <v>10</v>
      </c>
    </row>
    <row r="40" spans="1:4" x14ac:dyDescent="0.25">
      <c r="A40" s="2">
        <v>42825</v>
      </c>
      <c r="B40" s="1">
        <v>1505</v>
      </c>
      <c r="C40" s="1" t="s">
        <v>4</v>
      </c>
      <c r="D40" s="1" t="s">
        <v>10</v>
      </c>
    </row>
    <row r="41" spans="1:4" x14ac:dyDescent="0.25">
      <c r="A41" s="2">
        <v>42825</v>
      </c>
      <c r="B41" s="1">
        <v>1508</v>
      </c>
      <c r="C41" s="1" t="s">
        <v>4</v>
      </c>
      <c r="D41" s="1" t="s">
        <v>9</v>
      </c>
    </row>
    <row r="42" spans="1:4" x14ac:dyDescent="0.25">
      <c r="A42" s="2">
        <v>42825</v>
      </c>
      <c r="B42" s="1">
        <v>1520</v>
      </c>
      <c r="C42" s="1" t="s">
        <v>6</v>
      </c>
      <c r="D42" s="1" t="s">
        <v>9</v>
      </c>
    </row>
    <row r="43" spans="1:4" x14ac:dyDescent="0.25">
      <c r="A43" s="2">
        <v>42825</v>
      </c>
      <c r="B43" s="1">
        <v>1521</v>
      </c>
      <c r="C43" s="1" t="s">
        <v>6</v>
      </c>
      <c r="D43" s="1" t="s">
        <v>9</v>
      </c>
    </row>
    <row r="44" spans="1:4" x14ac:dyDescent="0.25">
      <c r="A44" s="2">
        <v>42825</v>
      </c>
      <c r="B44" s="1">
        <v>1559</v>
      </c>
      <c r="C44" s="1" t="s">
        <v>6</v>
      </c>
      <c r="D44" s="1" t="s">
        <v>9</v>
      </c>
    </row>
    <row r="45" spans="1:4" x14ac:dyDescent="0.25">
      <c r="A45" s="2">
        <v>42825</v>
      </c>
      <c r="B45" s="1">
        <v>1601</v>
      </c>
      <c r="C45" s="1" t="s">
        <v>6</v>
      </c>
      <c r="D45" s="1" t="s">
        <v>9</v>
      </c>
    </row>
    <row r="46" spans="1:4" x14ac:dyDescent="0.25">
      <c r="A46" s="2">
        <v>42825</v>
      </c>
      <c r="B46" s="1">
        <v>1627</v>
      </c>
      <c r="C46" s="1" t="s">
        <v>6</v>
      </c>
      <c r="D46" s="1" t="s">
        <v>9</v>
      </c>
    </row>
    <row r="47" spans="1:4" x14ac:dyDescent="0.25">
      <c r="A47" s="2">
        <v>42825</v>
      </c>
      <c r="B47" s="1">
        <v>1653</v>
      </c>
      <c r="C47" s="1" t="s">
        <v>6</v>
      </c>
      <c r="D47" s="1" t="s">
        <v>9</v>
      </c>
    </row>
    <row r="48" spans="1:4" x14ac:dyDescent="0.25">
      <c r="A48" s="2">
        <v>42825</v>
      </c>
      <c r="B48" s="1">
        <v>1656</v>
      </c>
      <c r="C48" s="1" t="s">
        <v>6</v>
      </c>
      <c r="D48" s="1" t="s">
        <v>8</v>
      </c>
    </row>
    <row r="49" spans="1:4" x14ac:dyDescent="0.25">
      <c r="A49" s="2">
        <v>42825</v>
      </c>
      <c r="B49" s="1">
        <v>1659</v>
      </c>
      <c r="C49" s="1" t="s">
        <v>4</v>
      </c>
      <c r="D49" s="1" t="s">
        <v>7</v>
      </c>
    </row>
    <row r="50" spans="1:4" x14ac:dyDescent="0.25">
      <c r="A50" s="2">
        <v>42825</v>
      </c>
      <c r="B50" s="1">
        <v>1704</v>
      </c>
      <c r="C50" s="1" t="s">
        <v>4</v>
      </c>
      <c r="D50" s="1" t="s">
        <v>7</v>
      </c>
    </row>
    <row r="51" spans="1:4" x14ac:dyDescent="0.25">
      <c r="A51" s="2">
        <v>42825</v>
      </c>
      <c r="B51" s="1">
        <v>1712</v>
      </c>
      <c r="C51" s="1" t="s">
        <v>6</v>
      </c>
      <c r="D51" s="1" t="s">
        <v>9</v>
      </c>
    </row>
    <row r="52" spans="1:4" x14ac:dyDescent="0.25">
      <c r="A52" s="2">
        <v>42825</v>
      </c>
      <c r="B52" s="1">
        <v>1738</v>
      </c>
      <c r="C52" s="1" t="s">
        <v>4</v>
      </c>
      <c r="D52" s="1" t="s">
        <v>9</v>
      </c>
    </row>
    <row r="53" spans="1:4" x14ac:dyDescent="0.25">
      <c r="A53" s="2">
        <v>42825</v>
      </c>
      <c r="B53" s="1">
        <v>1844</v>
      </c>
      <c r="C53" s="1" t="s">
        <v>6</v>
      </c>
      <c r="D53" s="1" t="s">
        <v>9</v>
      </c>
    </row>
    <row r="54" spans="1:4" x14ac:dyDescent="0.25">
      <c r="A54" s="2">
        <v>42825</v>
      </c>
      <c r="B54" s="1">
        <v>1905</v>
      </c>
      <c r="C54" s="1" t="s">
        <v>6</v>
      </c>
      <c r="D54" s="1" t="s">
        <v>9</v>
      </c>
    </row>
    <row r="55" spans="1:4" x14ac:dyDescent="0.25">
      <c r="A55" s="2">
        <v>42825</v>
      </c>
      <c r="B55" s="1">
        <v>1905</v>
      </c>
      <c r="C55" s="1" t="s">
        <v>6</v>
      </c>
      <c r="D55" s="1" t="s">
        <v>9</v>
      </c>
    </row>
    <row r="56" spans="1:4" x14ac:dyDescent="0.25">
      <c r="A56" s="2">
        <v>42825</v>
      </c>
      <c r="B56" s="1">
        <v>1913</v>
      </c>
      <c r="C56" s="1" t="s">
        <v>6</v>
      </c>
      <c r="D56" s="1" t="s">
        <v>7</v>
      </c>
    </row>
    <row r="57" spans="1:4" x14ac:dyDescent="0.25">
      <c r="A57" s="2">
        <v>42825</v>
      </c>
      <c r="B57" s="1">
        <v>1913</v>
      </c>
      <c r="C57" s="1" t="s">
        <v>4</v>
      </c>
      <c r="D57" s="1" t="s">
        <v>13</v>
      </c>
    </row>
    <row r="58" spans="1:4" x14ac:dyDescent="0.25">
      <c r="A58" s="2">
        <v>42825</v>
      </c>
      <c r="B58" s="1">
        <v>1915</v>
      </c>
      <c r="C58" s="1" t="s">
        <v>4</v>
      </c>
      <c r="D58" s="1" t="s">
        <v>13</v>
      </c>
    </row>
    <row r="59" spans="1:4" x14ac:dyDescent="0.25">
      <c r="A59" s="2">
        <v>42825</v>
      </c>
      <c r="B59" s="1">
        <v>1940</v>
      </c>
      <c r="C59" s="1" t="s">
        <v>4</v>
      </c>
      <c r="D59" s="1" t="s">
        <v>13</v>
      </c>
    </row>
    <row r="60" spans="1:4" x14ac:dyDescent="0.25">
      <c r="A60" s="2">
        <v>42825</v>
      </c>
      <c r="B60" s="1">
        <v>1948</v>
      </c>
      <c r="C60" s="1" t="s">
        <v>4</v>
      </c>
      <c r="D60" s="1" t="s">
        <v>13</v>
      </c>
    </row>
    <row r="61" spans="1:4" x14ac:dyDescent="0.25">
      <c r="A61" s="2">
        <v>42825</v>
      </c>
      <c r="B61" s="1">
        <v>1950</v>
      </c>
      <c r="C61" s="1" t="s">
        <v>4</v>
      </c>
      <c r="D61" s="1" t="s">
        <v>13</v>
      </c>
    </row>
    <row r="62" spans="1:4" x14ac:dyDescent="0.25">
      <c r="A62" s="2">
        <v>42825</v>
      </c>
      <c r="B62" s="1">
        <v>2055</v>
      </c>
      <c r="C62" s="1" t="s">
        <v>4</v>
      </c>
      <c r="D62" s="1" t="s">
        <v>13</v>
      </c>
    </row>
    <row r="63" spans="1:4" x14ac:dyDescent="0.25">
      <c r="A63" s="2">
        <v>42825</v>
      </c>
      <c r="B63" s="1">
        <v>2058</v>
      </c>
      <c r="C63" s="1" t="s">
        <v>4</v>
      </c>
      <c r="D63" s="1" t="s">
        <v>13</v>
      </c>
    </row>
    <row r="64" spans="1:4" x14ac:dyDescent="0.25">
      <c r="A64" s="2">
        <v>42825</v>
      </c>
      <c r="B64" s="1">
        <v>2359</v>
      </c>
      <c r="C64" s="1" t="s">
        <v>4</v>
      </c>
      <c r="D64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76"/>
  <sheetViews>
    <sheetView topLeftCell="A55" workbookViewId="0">
      <selection activeCell="D78" sqref="D78"/>
    </sheetView>
  </sheetViews>
  <sheetFormatPr baseColWidth="10" defaultRowHeight="15" x14ac:dyDescent="0.25"/>
  <cols>
    <col min="1" max="4" width="14.140625" style="3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42824</v>
      </c>
      <c r="B2" s="3">
        <v>333</v>
      </c>
      <c r="C2" s="3" t="s">
        <v>4</v>
      </c>
      <c r="D2" s="3" t="s">
        <v>5</v>
      </c>
    </row>
    <row r="3" spans="1:4" x14ac:dyDescent="0.25">
      <c r="A3" s="4">
        <v>42824</v>
      </c>
      <c r="B3" s="3">
        <v>849</v>
      </c>
      <c r="C3" s="3" t="s">
        <v>6</v>
      </c>
      <c r="D3" s="3" t="s">
        <v>10</v>
      </c>
    </row>
    <row r="4" spans="1:4" x14ac:dyDescent="0.25">
      <c r="A4" s="4">
        <v>42824</v>
      </c>
      <c r="B4" s="3">
        <v>851</v>
      </c>
      <c r="C4" s="3" t="s">
        <v>6</v>
      </c>
      <c r="D4" s="3" t="s">
        <v>9</v>
      </c>
    </row>
    <row r="5" spans="1:4" x14ac:dyDescent="0.25">
      <c r="A5" s="4">
        <v>42824</v>
      </c>
      <c r="B5" s="3">
        <v>857</v>
      </c>
      <c r="C5" s="3" t="s">
        <v>6</v>
      </c>
      <c r="D5" s="3" t="s">
        <v>10</v>
      </c>
    </row>
    <row r="6" spans="1:4" x14ac:dyDescent="0.25">
      <c r="A6" s="4">
        <v>42824</v>
      </c>
      <c r="B6" s="3">
        <v>858</v>
      </c>
      <c r="C6" s="3" t="s">
        <v>6</v>
      </c>
      <c r="D6" s="3" t="s">
        <v>7</v>
      </c>
    </row>
    <row r="7" spans="1:4" x14ac:dyDescent="0.25">
      <c r="A7" s="4">
        <v>42824</v>
      </c>
      <c r="B7" s="3">
        <v>901</v>
      </c>
      <c r="C7" s="3" t="s">
        <v>6</v>
      </c>
      <c r="D7" s="3" t="s">
        <v>10</v>
      </c>
    </row>
    <row r="8" spans="1:4" x14ac:dyDescent="0.25">
      <c r="A8" s="4">
        <v>42824</v>
      </c>
      <c r="B8" s="3">
        <v>902</v>
      </c>
      <c r="C8" s="3" t="s">
        <v>6</v>
      </c>
      <c r="D8" s="3" t="s">
        <v>10</v>
      </c>
    </row>
    <row r="9" spans="1:4" x14ac:dyDescent="0.25">
      <c r="A9" s="4">
        <v>42824</v>
      </c>
      <c r="B9" s="3">
        <v>904</v>
      </c>
      <c r="C9" s="3" t="s">
        <v>6</v>
      </c>
      <c r="D9" s="3" t="s">
        <v>7</v>
      </c>
    </row>
    <row r="10" spans="1:4" x14ac:dyDescent="0.25">
      <c r="A10" s="4">
        <v>42824</v>
      </c>
      <c r="B10" s="3">
        <v>905</v>
      </c>
      <c r="C10" s="3" t="s">
        <v>6</v>
      </c>
      <c r="D10" s="3" t="s">
        <v>7</v>
      </c>
    </row>
    <row r="11" spans="1:4" x14ac:dyDescent="0.25">
      <c r="A11" s="4">
        <v>42824</v>
      </c>
      <c r="B11" s="3">
        <v>905</v>
      </c>
      <c r="C11" s="3" t="s">
        <v>6</v>
      </c>
      <c r="D11" s="3" t="s">
        <v>10</v>
      </c>
    </row>
    <row r="12" spans="1:4" x14ac:dyDescent="0.25">
      <c r="A12" s="4">
        <v>42824</v>
      </c>
      <c r="B12" s="3">
        <v>907</v>
      </c>
      <c r="C12" s="3" t="s">
        <v>6</v>
      </c>
      <c r="D12" s="3" t="s">
        <v>7</v>
      </c>
    </row>
    <row r="13" spans="1:4" x14ac:dyDescent="0.25">
      <c r="A13" s="4">
        <v>42824</v>
      </c>
      <c r="B13" s="3">
        <v>909</v>
      </c>
      <c r="C13" s="3" t="s">
        <v>7</v>
      </c>
      <c r="D13" s="3" t="s">
        <v>7</v>
      </c>
    </row>
    <row r="14" spans="1:4" x14ac:dyDescent="0.25">
      <c r="A14" s="4">
        <v>42824</v>
      </c>
      <c r="B14" s="3">
        <v>909</v>
      </c>
      <c r="C14" s="3" t="s">
        <v>6</v>
      </c>
      <c r="D14" s="3" t="s">
        <v>10</v>
      </c>
    </row>
    <row r="15" spans="1:4" x14ac:dyDescent="0.25">
      <c r="A15" s="4">
        <v>42824</v>
      </c>
      <c r="B15" s="3">
        <v>918</v>
      </c>
      <c r="C15" s="3" t="s">
        <v>6</v>
      </c>
      <c r="D15" s="3" t="s">
        <v>10</v>
      </c>
    </row>
    <row r="16" spans="1:4" x14ac:dyDescent="0.25">
      <c r="A16" s="4">
        <v>42824</v>
      </c>
      <c r="B16" s="3">
        <v>924</v>
      </c>
      <c r="C16" s="3" t="s">
        <v>6</v>
      </c>
      <c r="D16" s="3" t="s">
        <v>10</v>
      </c>
    </row>
    <row r="17" spans="1:4" x14ac:dyDescent="0.25">
      <c r="A17" s="4">
        <v>42824</v>
      </c>
      <c r="B17" s="3">
        <v>932</v>
      </c>
      <c r="C17" s="3" t="s">
        <v>6</v>
      </c>
      <c r="D17" s="3" t="s">
        <v>10</v>
      </c>
    </row>
    <row r="18" spans="1:4" x14ac:dyDescent="0.25">
      <c r="A18" s="4">
        <v>42824</v>
      </c>
      <c r="B18" s="3">
        <v>937</v>
      </c>
      <c r="C18" s="3" t="s">
        <v>6</v>
      </c>
      <c r="D18" s="3" t="s">
        <v>9</v>
      </c>
    </row>
    <row r="19" spans="1:4" x14ac:dyDescent="0.25">
      <c r="A19" s="4">
        <v>42824</v>
      </c>
      <c r="B19" s="3">
        <v>948</v>
      </c>
      <c r="C19" s="3" t="s">
        <v>6</v>
      </c>
      <c r="D19" s="3" t="s">
        <v>9</v>
      </c>
    </row>
    <row r="20" spans="1:4" x14ac:dyDescent="0.25">
      <c r="A20" s="4">
        <v>42824</v>
      </c>
      <c r="B20" s="3">
        <v>949</v>
      </c>
      <c r="C20" s="3" t="s">
        <v>6</v>
      </c>
      <c r="D20" s="3" t="s">
        <v>9</v>
      </c>
    </row>
    <row r="21" spans="1:4" x14ac:dyDescent="0.25">
      <c r="A21" s="4">
        <v>42824</v>
      </c>
      <c r="B21" s="3">
        <v>952</v>
      </c>
      <c r="C21" s="3" t="s">
        <v>6</v>
      </c>
      <c r="D21" s="3" t="s">
        <v>9</v>
      </c>
    </row>
    <row r="22" spans="1:4" x14ac:dyDescent="0.25">
      <c r="A22" s="4">
        <v>42824</v>
      </c>
      <c r="B22" s="3">
        <v>955</v>
      </c>
      <c r="C22" s="3" t="s">
        <v>6</v>
      </c>
      <c r="D22" s="3" t="s">
        <v>9</v>
      </c>
    </row>
    <row r="23" spans="1:4" x14ac:dyDescent="0.25">
      <c r="A23" s="4">
        <v>42824</v>
      </c>
      <c r="B23" s="3">
        <v>955</v>
      </c>
      <c r="C23" s="3" t="s">
        <v>6</v>
      </c>
      <c r="D23" s="3" t="s">
        <v>9</v>
      </c>
    </row>
    <row r="24" spans="1:4" x14ac:dyDescent="0.25">
      <c r="A24" s="4">
        <v>42824</v>
      </c>
      <c r="B24" s="3">
        <v>1004</v>
      </c>
      <c r="C24" s="3" t="s">
        <v>6</v>
      </c>
      <c r="D24" s="3" t="s">
        <v>9</v>
      </c>
    </row>
    <row r="25" spans="1:4" x14ac:dyDescent="0.25">
      <c r="A25" s="4">
        <v>42824</v>
      </c>
      <c r="B25" s="3">
        <v>1006</v>
      </c>
      <c r="C25" s="3" t="s">
        <v>6</v>
      </c>
      <c r="D25" s="3" t="s">
        <v>9</v>
      </c>
    </row>
    <row r="26" spans="1:4" x14ac:dyDescent="0.25">
      <c r="A26" s="4">
        <v>42824</v>
      </c>
      <c r="B26" s="3">
        <v>1006</v>
      </c>
      <c r="C26" s="3" t="s">
        <v>6</v>
      </c>
      <c r="D26" s="3" t="s">
        <v>7</v>
      </c>
    </row>
    <row r="27" spans="1:4" x14ac:dyDescent="0.25">
      <c r="A27" s="4">
        <v>42824</v>
      </c>
      <c r="B27" s="3">
        <v>1008</v>
      </c>
      <c r="C27" s="3" t="s">
        <v>6</v>
      </c>
      <c r="D27" s="3" t="s">
        <v>9</v>
      </c>
    </row>
    <row r="28" spans="1:4" x14ac:dyDescent="0.25">
      <c r="A28" s="4">
        <v>42824</v>
      </c>
      <c r="B28" s="3">
        <v>1011</v>
      </c>
      <c r="C28" s="3" t="s">
        <v>6</v>
      </c>
      <c r="D28" s="3" t="s">
        <v>9</v>
      </c>
    </row>
    <row r="29" spans="1:4" x14ac:dyDescent="0.25">
      <c r="A29" s="4">
        <v>42824</v>
      </c>
      <c r="B29" s="3">
        <v>1014</v>
      </c>
      <c r="C29" s="3" t="s">
        <v>6</v>
      </c>
      <c r="D29" s="3" t="s">
        <v>9</v>
      </c>
    </row>
    <row r="30" spans="1:4" x14ac:dyDescent="0.25">
      <c r="A30" s="4">
        <v>42824</v>
      </c>
      <c r="B30" s="3">
        <v>1015</v>
      </c>
      <c r="C30" s="3" t="s">
        <v>6</v>
      </c>
      <c r="D30" s="3" t="s">
        <v>9</v>
      </c>
    </row>
    <row r="31" spans="1:4" x14ac:dyDescent="0.25">
      <c r="A31" s="4">
        <v>42824</v>
      </c>
      <c r="B31" s="3">
        <v>1018</v>
      </c>
      <c r="C31" s="3" t="s">
        <v>6</v>
      </c>
      <c r="D31" s="3" t="s">
        <v>10</v>
      </c>
    </row>
    <row r="32" spans="1:4" x14ac:dyDescent="0.25">
      <c r="A32" s="4">
        <v>42824</v>
      </c>
      <c r="B32" s="3">
        <v>1019</v>
      </c>
      <c r="C32" s="3" t="s">
        <v>6</v>
      </c>
      <c r="D32" s="3" t="s">
        <v>10</v>
      </c>
    </row>
    <row r="33" spans="1:4" x14ac:dyDescent="0.25">
      <c r="A33" s="4">
        <v>42824</v>
      </c>
      <c r="B33" s="3">
        <v>1020</v>
      </c>
      <c r="C33" s="3" t="s">
        <v>6</v>
      </c>
      <c r="D33" s="3" t="s">
        <v>10</v>
      </c>
    </row>
    <row r="34" spans="1:4" x14ac:dyDescent="0.25">
      <c r="A34" s="4">
        <v>42824</v>
      </c>
      <c r="B34" s="3">
        <v>1023</v>
      </c>
      <c r="C34" s="3" t="s">
        <v>4</v>
      </c>
      <c r="D34" s="3" t="s">
        <v>10</v>
      </c>
    </row>
    <row r="35" spans="1:4" x14ac:dyDescent="0.25">
      <c r="A35" s="4">
        <v>42824</v>
      </c>
      <c r="B35" s="3">
        <v>1025</v>
      </c>
      <c r="C35" s="3" t="s">
        <v>4</v>
      </c>
      <c r="D35" s="3" t="s">
        <v>10</v>
      </c>
    </row>
    <row r="36" spans="1:4" x14ac:dyDescent="0.25">
      <c r="A36" s="4">
        <v>42824</v>
      </c>
      <c r="B36" s="3">
        <v>1036</v>
      </c>
      <c r="C36" s="3" t="s">
        <v>6</v>
      </c>
      <c r="D36" s="3" t="s">
        <v>9</v>
      </c>
    </row>
    <row r="37" spans="1:4" x14ac:dyDescent="0.25">
      <c r="A37" s="4">
        <v>42824</v>
      </c>
      <c r="B37" s="3">
        <v>1037</v>
      </c>
      <c r="C37" s="3" t="s">
        <v>6</v>
      </c>
      <c r="D37" s="3" t="s">
        <v>9</v>
      </c>
    </row>
    <row r="38" spans="1:4" x14ac:dyDescent="0.25">
      <c r="A38" s="4">
        <v>42824</v>
      </c>
      <c r="B38" s="3">
        <v>1046</v>
      </c>
      <c r="C38" s="3" t="s">
        <v>6</v>
      </c>
      <c r="D38" s="3" t="s">
        <v>7</v>
      </c>
    </row>
    <row r="39" spans="1:4" x14ac:dyDescent="0.25">
      <c r="A39" s="4">
        <v>42824</v>
      </c>
      <c r="B39" s="3">
        <v>1048</v>
      </c>
      <c r="C39" s="3" t="s">
        <v>6</v>
      </c>
      <c r="D39" s="3" t="s">
        <v>7</v>
      </c>
    </row>
    <row r="40" spans="1:4" x14ac:dyDescent="0.25">
      <c r="A40" s="4">
        <v>42824</v>
      </c>
      <c r="B40" s="3">
        <v>1052</v>
      </c>
      <c r="C40" s="3" t="s">
        <v>4</v>
      </c>
      <c r="D40" s="3" t="s">
        <v>7</v>
      </c>
    </row>
    <row r="41" spans="1:4" x14ac:dyDescent="0.25">
      <c r="A41" s="4">
        <v>42824</v>
      </c>
      <c r="B41" s="3">
        <v>1054</v>
      </c>
      <c r="C41" s="3" t="s">
        <v>6</v>
      </c>
      <c r="D41" s="3" t="s">
        <v>7</v>
      </c>
    </row>
    <row r="42" spans="1:4" x14ac:dyDescent="0.25">
      <c r="A42" s="4">
        <v>42824</v>
      </c>
      <c r="B42" s="3">
        <v>1100</v>
      </c>
      <c r="C42" s="3" t="s">
        <v>4</v>
      </c>
      <c r="D42" s="3" t="s">
        <v>5</v>
      </c>
    </row>
    <row r="43" spans="1:4" x14ac:dyDescent="0.25">
      <c r="A43" s="4">
        <v>42824</v>
      </c>
      <c r="B43" s="3">
        <v>1116</v>
      </c>
      <c r="C43" s="3" t="s">
        <v>6</v>
      </c>
      <c r="D43" s="3" t="s">
        <v>7</v>
      </c>
    </row>
    <row r="44" spans="1:4" x14ac:dyDescent="0.25">
      <c r="A44" s="4">
        <v>42824</v>
      </c>
      <c r="B44" s="3">
        <v>1127</v>
      </c>
      <c r="C44" s="3" t="s">
        <v>6</v>
      </c>
      <c r="D44" s="3" t="s">
        <v>8</v>
      </c>
    </row>
    <row r="45" spans="1:4" x14ac:dyDescent="0.25">
      <c r="A45" s="4">
        <v>42824</v>
      </c>
      <c r="B45" s="3">
        <v>1138</v>
      </c>
      <c r="C45" s="3" t="s">
        <v>4</v>
      </c>
      <c r="D45" s="3" t="s">
        <v>8</v>
      </c>
    </row>
    <row r="46" spans="1:4" x14ac:dyDescent="0.25">
      <c r="A46" s="4">
        <v>42824</v>
      </c>
      <c r="B46" s="3">
        <v>1139</v>
      </c>
      <c r="C46" s="3" t="s">
        <v>6</v>
      </c>
      <c r="D46" s="3" t="s">
        <v>7</v>
      </c>
    </row>
    <row r="47" spans="1:4" x14ac:dyDescent="0.25">
      <c r="A47" s="4">
        <v>42824</v>
      </c>
      <c r="B47" s="3">
        <v>1139</v>
      </c>
      <c r="C47" s="3" t="s">
        <v>6</v>
      </c>
      <c r="D47" s="3" t="s">
        <v>8</v>
      </c>
    </row>
    <row r="48" spans="1:4" x14ac:dyDescent="0.25">
      <c r="A48" s="4">
        <v>42824</v>
      </c>
      <c r="B48" s="3">
        <v>1217</v>
      </c>
      <c r="C48" s="3" t="s">
        <v>6</v>
      </c>
      <c r="D48" s="3" t="s">
        <v>9</v>
      </c>
    </row>
    <row r="49" spans="1:4" x14ac:dyDescent="0.25">
      <c r="A49" s="4">
        <v>42824</v>
      </c>
      <c r="B49" s="3">
        <v>1220</v>
      </c>
      <c r="C49" s="3" t="s">
        <v>6</v>
      </c>
      <c r="D49" s="3" t="s">
        <v>10</v>
      </c>
    </row>
    <row r="50" spans="1:4" x14ac:dyDescent="0.25">
      <c r="A50" s="4">
        <v>42824</v>
      </c>
      <c r="B50" s="3">
        <v>1234</v>
      </c>
      <c r="C50" s="3" t="s">
        <v>4</v>
      </c>
      <c r="D50" s="3" t="s">
        <v>7</v>
      </c>
    </row>
    <row r="51" spans="1:4" x14ac:dyDescent="0.25">
      <c r="A51" s="4">
        <v>42824</v>
      </c>
      <c r="B51" s="3">
        <v>1248</v>
      </c>
      <c r="C51" s="3" t="s">
        <v>6</v>
      </c>
      <c r="D51" s="3" t="s">
        <v>10</v>
      </c>
    </row>
    <row r="52" spans="1:4" x14ac:dyDescent="0.25">
      <c r="A52" s="4">
        <v>42824</v>
      </c>
      <c r="B52" s="3">
        <v>1307</v>
      </c>
      <c r="C52" s="3" t="s">
        <v>6</v>
      </c>
      <c r="D52" s="3" t="s">
        <v>7</v>
      </c>
    </row>
    <row r="53" spans="1:4" x14ac:dyDescent="0.25">
      <c r="A53" s="4">
        <v>42824</v>
      </c>
      <c r="B53" s="3">
        <v>1320</v>
      </c>
      <c r="C53" s="3" t="s">
        <v>6</v>
      </c>
      <c r="D53" s="3" t="s">
        <v>10</v>
      </c>
    </row>
    <row r="54" spans="1:4" x14ac:dyDescent="0.25">
      <c r="A54" s="4">
        <v>42824</v>
      </c>
      <c r="B54" s="3">
        <v>1337</v>
      </c>
      <c r="C54" s="3" t="s">
        <v>12</v>
      </c>
      <c r="D54" s="3" t="s">
        <v>7</v>
      </c>
    </row>
    <row r="55" spans="1:4" x14ac:dyDescent="0.25">
      <c r="A55" s="4">
        <v>42824</v>
      </c>
      <c r="B55" s="3">
        <v>1345</v>
      </c>
      <c r="C55" s="3" t="s">
        <v>6</v>
      </c>
      <c r="D55" s="3" t="s">
        <v>7</v>
      </c>
    </row>
    <row r="56" spans="1:4" x14ac:dyDescent="0.25">
      <c r="A56" s="4">
        <v>42824</v>
      </c>
      <c r="B56" s="3">
        <v>1347</v>
      </c>
      <c r="C56" s="3" t="s">
        <v>6</v>
      </c>
      <c r="D56" s="3" t="s">
        <v>10</v>
      </c>
    </row>
    <row r="57" spans="1:4" x14ac:dyDescent="0.25">
      <c r="A57" s="4">
        <v>42824</v>
      </c>
      <c r="B57" s="3">
        <v>1420</v>
      </c>
      <c r="C57" s="3" t="s">
        <v>6</v>
      </c>
      <c r="D57" s="3" t="s">
        <v>7</v>
      </c>
    </row>
    <row r="58" spans="1:4" x14ac:dyDescent="0.25">
      <c r="A58" s="4">
        <v>42824</v>
      </c>
      <c r="B58" s="3">
        <v>1444</v>
      </c>
      <c r="C58" s="3" t="s">
        <v>6</v>
      </c>
      <c r="D58" s="3" t="s">
        <v>7</v>
      </c>
    </row>
    <row r="59" spans="1:4" x14ac:dyDescent="0.25">
      <c r="A59" s="4">
        <v>42824</v>
      </c>
      <c r="B59" s="3">
        <v>1501</v>
      </c>
      <c r="C59" s="3" t="s">
        <v>6</v>
      </c>
      <c r="D59" s="3" t="s">
        <v>7</v>
      </c>
    </row>
    <row r="60" spans="1:4" x14ac:dyDescent="0.25">
      <c r="A60" s="4">
        <v>42824</v>
      </c>
      <c r="B60" s="3">
        <v>1509</v>
      </c>
      <c r="C60" s="3" t="s">
        <v>4</v>
      </c>
      <c r="D60" s="3" t="s">
        <v>8</v>
      </c>
    </row>
    <row r="61" spans="1:4" x14ac:dyDescent="0.25">
      <c r="A61" s="4">
        <v>42824</v>
      </c>
      <c r="B61" s="3">
        <v>1510</v>
      </c>
      <c r="C61" s="3" t="s">
        <v>6</v>
      </c>
      <c r="D61" s="3" t="s">
        <v>8</v>
      </c>
    </row>
    <row r="62" spans="1:4" x14ac:dyDescent="0.25">
      <c r="A62" s="4">
        <v>42824</v>
      </c>
      <c r="B62" s="3">
        <v>1522</v>
      </c>
      <c r="C62" s="3" t="s">
        <v>4</v>
      </c>
      <c r="D62" s="3" t="s">
        <v>5</v>
      </c>
    </row>
    <row r="63" spans="1:4" x14ac:dyDescent="0.25">
      <c r="A63" s="4">
        <v>42824</v>
      </c>
      <c r="B63" s="3">
        <v>1541</v>
      </c>
      <c r="C63" s="3" t="s">
        <v>6</v>
      </c>
      <c r="D63" s="3" t="s">
        <v>7</v>
      </c>
    </row>
    <row r="64" spans="1:4" x14ac:dyDescent="0.25">
      <c r="A64" s="4">
        <v>42824</v>
      </c>
      <c r="B64" s="3">
        <v>1607</v>
      </c>
      <c r="C64" s="3" t="s">
        <v>6</v>
      </c>
      <c r="D64" s="3" t="s">
        <v>7</v>
      </c>
    </row>
    <row r="65" spans="1:4" x14ac:dyDescent="0.25">
      <c r="A65" s="4">
        <v>42824</v>
      </c>
      <c r="B65" s="3">
        <v>1619</v>
      </c>
      <c r="C65" s="3" t="s">
        <v>6</v>
      </c>
      <c r="D65" s="3" t="s">
        <v>9</v>
      </c>
    </row>
    <row r="66" spans="1:4" x14ac:dyDescent="0.25">
      <c r="A66" s="4">
        <v>42824</v>
      </c>
      <c r="B66" s="3">
        <v>1629</v>
      </c>
      <c r="C66" s="3" t="s">
        <v>4</v>
      </c>
      <c r="D66" s="3" t="s">
        <v>8</v>
      </c>
    </row>
    <row r="67" spans="1:4" x14ac:dyDescent="0.25">
      <c r="A67" s="4">
        <v>42824</v>
      </c>
      <c r="B67" s="3">
        <v>1629</v>
      </c>
      <c r="C67" s="3" t="s">
        <v>4</v>
      </c>
      <c r="D67" s="3" t="s">
        <v>8</v>
      </c>
    </row>
    <row r="68" spans="1:4" x14ac:dyDescent="0.25">
      <c r="A68" s="4">
        <v>42824</v>
      </c>
      <c r="B68" s="3">
        <v>1629</v>
      </c>
      <c r="C68" s="3" t="s">
        <v>6</v>
      </c>
      <c r="D68" s="3" t="s">
        <v>8</v>
      </c>
    </row>
    <row r="69" spans="1:4" x14ac:dyDescent="0.25">
      <c r="A69" s="4">
        <v>42824</v>
      </c>
      <c r="B69" s="3">
        <v>1656</v>
      </c>
      <c r="C69" s="3" t="s">
        <v>6</v>
      </c>
      <c r="D69" s="3" t="s">
        <v>8</v>
      </c>
    </row>
    <row r="70" spans="1:4" x14ac:dyDescent="0.25">
      <c r="A70" s="4">
        <v>42824</v>
      </c>
      <c r="B70" s="3">
        <v>1810</v>
      </c>
      <c r="C70" s="3" t="s">
        <v>6</v>
      </c>
      <c r="D70" s="3" t="s">
        <v>10</v>
      </c>
    </row>
    <row r="71" spans="1:4" x14ac:dyDescent="0.25">
      <c r="A71" s="4">
        <v>42824</v>
      </c>
      <c r="B71" s="3">
        <v>2030</v>
      </c>
      <c r="C71" s="3" t="s">
        <v>4</v>
      </c>
      <c r="D71" s="3" t="s">
        <v>5</v>
      </c>
    </row>
    <row r="72" spans="1:4" x14ac:dyDescent="0.25">
      <c r="A72" s="4">
        <v>42824</v>
      </c>
      <c r="B72" s="3">
        <v>2030</v>
      </c>
      <c r="C72" s="3" t="s">
        <v>4</v>
      </c>
      <c r="D72" s="3" t="s">
        <v>5</v>
      </c>
    </row>
    <row r="73" spans="1:4" x14ac:dyDescent="0.25">
      <c r="A73" s="4">
        <v>42824</v>
      </c>
      <c r="B73" s="3">
        <v>2030</v>
      </c>
      <c r="C73" s="3" t="s">
        <v>4</v>
      </c>
      <c r="D73" s="3" t="s">
        <v>5</v>
      </c>
    </row>
    <row r="74" spans="1:4" x14ac:dyDescent="0.25">
      <c r="A74" s="4">
        <v>42824</v>
      </c>
      <c r="B74" s="3">
        <v>2035</v>
      </c>
      <c r="C74" s="3" t="s">
        <v>4</v>
      </c>
      <c r="D74" s="3" t="s">
        <v>5</v>
      </c>
    </row>
    <row r="75" spans="1:4" x14ac:dyDescent="0.25">
      <c r="A75" s="4">
        <v>42824</v>
      </c>
      <c r="B75" s="3">
        <v>2040</v>
      </c>
      <c r="C75" s="3" t="s">
        <v>6</v>
      </c>
      <c r="D75" s="3" t="s">
        <v>8</v>
      </c>
    </row>
    <row r="76" spans="1:4" x14ac:dyDescent="0.25">
      <c r="A76" s="4">
        <v>42824</v>
      </c>
      <c r="B76" s="3">
        <v>2339</v>
      </c>
      <c r="C76" s="3" t="s">
        <v>4</v>
      </c>
      <c r="D76" s="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D80"/>
  <sheetViews>
    <sheetView topLeftCell="A59" workbookViewId="0">
      <selection activeCell="D83" sqref="D83"/>
    </sheetView>
  </sheetViews>
  <sheetFormatPr baseColWidth="10" defaultRowHeight="15" x14ac:dyDescent="0.25"/>
  <cols>
    <col min="1" max="4" width="15.7109375" style="3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42823</v>
      </c>
      <c r="B2" s="3">
        <v>158</v>
      </c>
      <c r="C2" s="3" t="s">
        <v>4</v>
      </c>
      <c r="D2" s="3" t="s">
        <v>5</v>
      </c>
    </row>
    <row r="3" spans="1:4" x14ac:dyDescent="0.25">
      <c r="A3" s="4">
        <v>42823</v>
      </c>
      <c r="B3" s="3">
        <v>210</v>
      </c>
      <c r="C3" s="3" t="s">
        <v>4</v>
      </c>
      <c r="D3" s="3" t="s">
        <v>5</v>
      </c>
    </row>
    <row r="4" spans="1:4" x14ac:dyDescent="0.25">
      <c r="A4" s="4">
        <v>42823</v>
      </c>
      <c r="B4" s="3">
        <v>427</v>
      </c>
      <c r="C4" s="3" t="s">
        <v>4</v>
      </c>
      <c r="D4" s="3" t="s">
        <v>5</v>
      </c>
    </row>
    <row r="5" spans="1:4" x14ac:dyDescent="0.25">
      <c r="A5" s="4">
        <v>42823</v>
      </c>
      <c r="B5" s="3">
        <v>427</v>
      </c>
      <c r="C5" s="3" t="s">
        <v>4</v>
      </c>
      <c r="D5" s="3" t="s">
        <v>5</v>
      </c>
    </row>
    <row r="6" spans="1:4" x14ac:dyDescent="0.25">
      <c r="A6" s="4">
        <v>42823</v>
      </c>
      <c r="B6" s="3">
        <v>429</v>
      </c>
      <c r="C6" s="3" t="s">
        <v>4</v>
      </c>
      <c r="D6" s="3" t="s">
        <v>5</v>
      </c>
    </row>
    <row r="7" spans="1:4" x14ac:dyDescent="0.25">
      <c r="A7" s="4">
        <v>42823</v>
      </c>
      <c r="B7" s="3">
        <v>431</v>
      </c>
      <c r="C7" s="3" t="s">
        <v>4</v>
      </c>
      <c r="D7" s="3" t="s">
        <v>5</v>
      </c>
    </row>
    <row r="8" spans="1:4" x14ac:dyDescent="0.25">
      <c r="A8" s="4">
        <v>42823</v>
      </c>
      <c r="B8" s="3">
        <v>432</v>
      </c>
      <c r="C8" s="3" t="s">
        <v>4</v>
      </c>
      <c r="D8" s="3" t="s">
        <v>5</v>
      </c>
    </row>
    <row r="9" spans="1:4" x14ac:dyDescent="0.25">
      <c r="A9" s="4">
        <v>42823</v>
      </c>
      <c r="B9" s="3">
        <v>436</v>
      </c>
      <c r="C9" s="3" t="s">
        <v>4</v>
      </c>
      <c r="D9" s="3" t="s">
        <v>5</v>
      </c>
    </row>
    <row r="10" spans="1:4" x14ac:dyDescent="0.25">
      <c r="A10" s="4">
        <v>42823</v>
      </c>
      <c r="B10" s="3">
        <v>437</v>
      </c>
      <c r="C10" s="3" t="s">
        <v>4</v>
      </c>
      <c r="D10" s="3" t="s">
        <v>5</v>
      </c>
    </row>
    <row r="11" spans="1:4" x14ac:dyDescent="0.25">
      <c r="A11" s="4">
        <v>42823</v>
      </c>
      <c r="B11" s="3">
        <v>438</v>
      </c>
      <c r="C11" s="3" t="s">
        <v>4</v>
      </c>
      <c r="D11" s="3" t="s">
        <v>5</v>
      </c>
    </row>
    <row r="12" spans="1:4" x14ac:dyDescent="0.25">
      <c r="A12" s="4">
        <v>42823</v>
      </c>
      <c r="B12" s="3">
        <v>441</v>
      </c>
      <c r="C12" s="3" t="s">
        <v>4</v>
      </c>
      <c r="D12" s="3" t="s">
        <v>5</v>
      </c>
    </row>
    <row r="13" spans="1:4" x14ac:dyDescent="0.25">
      <c r="A13" s="4">
        <v>42823</v>
      </c>
      <c r="B13" s="3">
        <v>818</v>
      </c>
      <c r="C13" s="3" t="s">
        <v>6</v>
      </c>
      <c r="D13" s="3" t="s">
        <v>10</v>
      </c>
    </row>
    <row r="14" spans="1:4" x14ac:dyDescent="0.25">
      <c r="A14" s="4">
        <v>42823</v>
      </c>
      <c r="B14" s="3">
        <v>819</v>
      </c>
      <c r="C14" s="3" t="s">
        <v>4</v>
      </c>
      <c r="D14" s="3" t="s">
        <v>7</v>
      </c>
    </row>
    <row r="15" spans="1:4" x14ac:dyDescent="0.25">
      <c r="A15" s="4">
        <v>42823</v>
      </c>
      <c r="B15" s="3">
        <v>823</v>
      </c>
      <c r="C15" s="3" t="s">
        <v>4</v>
      </c>
      <c r="D15" s="3" t="s">
        <v>5</v>
      </c>
    </row>
    <row r="16" spans="1:4" x14ac:dyDescent="0.25">
      <c r="A16" s="4">
        <v>42823</v>
      </c>
      <c r="B16" s="3">
        <v>907</v>
      </c>
      <c r="C16" s="3" t="s">
        <v>6</v>
      </c>
      <c r="D16" s="3" t="s">
        <v>8</v>
      </c>
    </row>
    <row r="17" spans="1:4" x14ac:dyDescent="0.25">
      <c r="A17" s="4">
        <v>42823</v>
      </c>
      <c r="B17" s="3">
        <v>915</v>
      </c>
      <c r="C17" s="3" t="s">
        <v>6</v>
      </c>
      <c r="D17" s="3" t="s">
        <v>10</v>
      </c>
    </row>
    <row r="18" spans="1:4" x14ac:dyDescent="0.25">
      <c r="A18" s="4">
        <v>42823</v>
      </c>
      <c r="B18" s="3">
        <v>915</v>
      </c>
      <c r="C18" s="3" t="s">
        <v>6</v>
      </c>
      <c r="D18" s="3" t="s">
        <v>7</v>
      </c>
    </row>
    <row r="19" spans="1:4" x14ac:dyDescent="0.25">
      <c r="A19" s="4">
        <v>42823</v>
      </c>
      <c r="B19" s="3">
        <v>924</v>
      </c>
      <c r="C19" s="3" t="s">
        <v>6</v>
      </c>
      <c r="D19" s="3" t="s">
        <v>7</v>
      </c>
    </row>
    <row r="20" spans="1:4" x14ac:dyDescent="0.25">
      <c r="A20" s="4">
        <v>42823</v>
      </c>
      <c r="B20" s="3">
        <v>927</v>
      </c>
      <c r="C20" s="3" t="s">
        <v>6</v>
      </c>
      <c r="D20" s="3" t="s">
        <v>9</v>
      </c>
    </row>
    <row r="21" spans="1:4" x14ac:dyDescent="0.25">
      <c r="A21" s="4">
        <v>42823</v>
      </c>
      <c r="B21" s="3">
        <v>936</v>
      </c>
      <c r="C21" s="3" t="s">
        <v>4</v>
      </c>
      <c r="D21" s="3" t="s">
        <v>8</v>
      </c>
    </row>
    <row r="22" spans="1:4" x14ac:dyDescent="0.25">
      <c r="A22" s="4">
        <v>42823</v>
      </c>
      <c r="B22" s="3">
        <v>953</v>
      </c>
      <c r="C22" s="3" t="s">
        <v>6</v>
      </c>
      <c r="D22" s="3" t="s">
        <v>9</v>
      </c>
    </row>
    <row r="23" spans="1:4" x14ac:dyDescent="0.25">
      <c r="A23" s="4">
        <v>42823</v>
      </c>
      <c r="B23" s="3">
        <v>953</v>
      </c>
      <c r="C23" s="3" t="s">
        <v>4</v>
      </c>
      <c r="D23" s="3" t="s">
        <v>9</v>
      </c>
    </row>
    <row r="24" spans="1:4" x14ac:dyDescent="0.25">
      <c r="A24" s="4">
        <v>42823</v>
      </c>
      <c r="B24" s="3">
        <v>1025</v>
      </c>
      <c r="C24" s="3" t="s">
        <v>6</v>
      </c>
      <c r="D24" s="3" t="s">
        <v>7</v>
      </c>
    </row>
    <row r="25" spans="1:4" x14ac:dyDescent="0.25">
      <c r="A25" s="4">
        <v>42823</v>
      </c>
      <c r="B25" s="3">
        <v>1027</v>
      </c>
      <c r="C25" s="3" t="s">
        <v>6</v>
      </c>
      <c r="D25" s="3" t="s">
        <v>7</v>
      </c>
    </row>
    <row r="26" spans="1:4" x14ac:dyDescent="0.25">
      <c r="A26" s="4">
        <v>42823</v>
      </c>
      <c r="B26" s="3">
        <v>1028</v>
      </c>
      <c r="C26" s="3" t="s">
        <v>6</v>
      </c>
      <c r="D26" s="3" t="s">
        <v>10</v>
      </c>
    </row>
    <row r="27" spans="1:4" x14ac:dyDescent="0.25">
      <c r="A27" s="4">
        <v>42823</v>
      </c>
      <c r="B27" s="3">
        <v>1032</v>
      </c>
      <c r="C27" s="3" t="s">
        <v>4</v>
      </c>
      <c r="D27" s="3" t="s">
        <v>7</v>
      </c>
    </row>
    <row r="28" spans="1:4" x14ac:dyDescent="0.25">
      <c r="A28" s="4">
        <v>42823</v>
      </c>
      <c r="B28" s="3">
        <v>1037</v>
      </c>
      <c r="C28" s="3" t="s">
        <v>6</v>
      </c>
      <c r="D28" s="3" t="s">
        <v>9</v>
      </c>
    </row>
    <row r="29" spans="1:4" x14ac:dyDescent="0.25">
      <c r="A29" s="4">
        <v>42823</v>
      </c>
      <c r="B29" s="3">
        <v>1040</v>
      </c>
      <c r="C29" s="3" t="s">
        <v>4</v>
      </c>
      <c r="D29" s="3" t="s">
        <v>7</v>
      </c>
    </row>
    <row r="30" spans="1:4" x14ac:dyDescent="0.25">
      <c r="A30" s="4">
        <v>42823</v>
      </c>
      <c r="B30" s="3">
        <v>1040</v>
      </c>
      <c r="C30" s="3" t="s">
        <v>6</v>
      </c>
      <c r="D30" s="3" t="s">
        <v>7</v>
      </c>
    </row>
    <row r="31" spans="1:4" x14ac:dyDescent="0.25">
      <c r="A31" s="4">
        <v>42823</v>
      </c>
      <c r="B31" s="3">
        <v>1047</v>
      </c>
      <c r="C31" s="3" t="s">
        <v>6</v>
      </c>
      <c r="D31" s="3" t="s">
        <v>7</v>
      </c>
    </row>
    <row r="32" spans="1:4" x14ac:dyDescent="0.25">
      <c r="A32" s="4">
        <v>42823</v>
      </c>
      <c r="B32" s="3">
        <v>1101</v>
      </c>
      <c r="C32" s="3" t="s">
        <v>4</v>
      </c>
      <c r="D32" s="3" t="s">
        <v>10</v>
      </c>
    </row>
    <row r="33" spans="1:4" x14ac:dyDescent="0.25">
      <c r="A33" s="4">
        <v>42823</v>
      </c>
      <c r="B33" s="3">
        <v>1103</v>
      </c>
      <c r="C33" s="3" t="s">
        <v>6</v>
      </c>
      <c r="D33" s="3" t="s">
        <v>10</v>
      </c>
    </row>
    <row r="34" spans="1:4" x14ac:dyDescent="0.25">
      <c r="A34" s="4">
        <v>42823</v>
      </c>
      <c r="B34" s="3">
        <v>1105</v>
      </c>
      <c r="C34" s="3" t="s">
        <v>4</v>
      </c>
      <c r="D34" s="3" t="s">
        <v>9</v>
      </c>
    </row>
    <row r="35" spans="1:4" x14ac:dyDescent="0.25">
      <c r="A35" s="4">
        <v>42823</v>
      </c>
      <c r="B35" s="3">
        <v>1108</v>
      </c>
      <c r="C35" s="3" t="s">
        <v>6</v>
      </c>
      <c r="D35" s="3" t="s">
        <v>10</v>
      </c>
    </row>
    <row r="36" spans="1:4" x14ac:dyDescent="0.25">
      <c r="A36" s="4">
        <v>42823</v>
      </c>
      <c r="B36" s="3">
        <v>1112</v>
      </c>
      <c r="C36" s="3" t="s">
        <v>6</v>
      </c>
      <c r="D36" s="3" t="s">
        <v>8</v>
      </c>
    </row>
    <row r="37" spans="1:4" x14ac:dyDescent="0.25">
      <c r="A37" s="4">
        <v>42823</v>
      </c>
      <c r="B37" s="3">
        <v>1113</v>
      </c>
      <c r="C37" s="3" t="s">
        <v>4</v>
      </c>
      <c r="D37" s="3" t="s">
        <v>8</v>
      </c>
    </row>
    <row r="38" spans="1:4" x14ac:dyDescent="0.25">
      <c r="A38" s="4">
        <v>42823</v>
      </c>
      <c r="B38" s="3">
        <v>1121</v>
      </c>
      <c r="C38" s="3" t="s">
        <v>6</v>
      </c>
      <c r="D38" s="3" t="s">
        <v>10</v>
      </c>
    </row>
    <row r="39" spans="1:4" x14ac:dyDescent="0.25">
      <c r="A39" s="4">
        <v>42823</v>
      </c>
      <c r="B39" s="3">
        <v>1134</v>
      </c>
      <c r="C39" s="3" t="s">
        <v>6</v>
      </c>
      <c r="D39" s="3" t="s">
        <v>10</v>
      </c>
    </row>
    <row r="40" spans="1:4" x14ac:dyDescent="0.25">
      <c r="A40" s="4">
        <v>42823</v>
      </c>
      <c r="B40" s="3">
        <v>1141</v>
      </c>
      <c r="C40" s="3" t="s">
        <v>6</v>
      </c>
      <c r="D40" s="3" t="s">
        <v>9</v>
      </c>
    </row>
    <row r="41" spans="1:4" x14ac:dyDescent="0.25">
      <c r="A41" s="4">
        <v>42823</v>
      </c>
      <c r="B41" s="3">
        <v>1142</v>
      </c>
      <c r="C41" s="3" t="s">
        <v>4</v>
      </c>
      <c r="D41" s="3" t="s">
        <v>7</v>
      </c>
    </row>
    <row r="42" spans="1:4" x14ac:dyDescent="0.25">
      <c r="A42" s="4">
        <v>42823</v>
      </c>
      <c r="B42" s="3">
        <v>1142</v>
      </c>
      <c r="C42" s="3" t="s">
        <v>6</v>
      </c>
      <c r="D42" s="3" t="s">
        <v>10</v>
      </c>
    </row>
    <row r="43" spans="1:4" x14ac:dyDescent="0.25">
      <c r="A43" s="4">
        <v>42823</v>
      </c>
      <c r="B43" s="3">
        <v>1150</v>
      </c>
      <c r="C43" s="3" t="s">
        <v>6</v>
      </c>
      <c r="D43" s="3" t="s">
        <v>10</v>
      </c>
    </row>
    <row r="44" spans="1:4" x14ac:dyDescent="0.25">
      <c r="A44" s="4">
        <v>42823</v>
      </c>
      <c r="B44" s="3">
        <v>1155</v>
      </c>
      <c r="C44" s="3" t="s">
        <v>6</v>
      </c>
      <c r="D44" s="3" t="s">
        <v>10</v>
      </c>
    </row>
    <row r="45" spans="1:4" x14ac:dyDescent="0.25">
      <c r="A45" s="4">
        <v>42823</v>
      </c>
      <c r="B45" s="3">
        <v>1201</v>
      </c>
      <c r="C45" s="3" t="s">
        <v>4</v>
      </c>
      <c r="D45" s="3" t="s">
        <v>5</v>
      </c>
    </row>
    <row r="46" spans="1:4" x14ac:dyDescent="0.25">
      <c r="A46" s="4">
        <v>42823</v>
      </c>
      <c r="B46" s="3">
        <v>1241</v>
      </c>
      <c r="C46" s="3" t="s">
        <v>6</v>
      </c>
      <c r="D46" s="3" t="s">
        <v>7</v>
      </c>
    </row>
    <row r="47" spans="1:4" x14ac:dyDescent="0.25">
      <c r="A47" s="4">
        <v>42823</v>
      </c>
      <c r="B47" s="3">
        <v>1252</v>
      </c>
      <c r="C47" s="3" t="s">
        <v>4</v>
      </c>
      <c r="D47" s="3" t="s">
        <v>10</v>
      </c>
    </row>
    <row r="48" spans="1:4" x14ac:dyDescent="0.25">
      <c r="A48" s="4">
        <v>42823</v>
      </c>
      <c r="B48" s="3">
        <v>1300</v>
      </c>
      <c r="C48" s="3" t="s">
        <v>4</v>
      </c>
      <c r="D48" s="3" t="s">
        <v>5</v>
      </c>
    </row>
    <row r="49" spans="1:4" x14ac:dyDescent="0.25">
      <c r="A49" s="4">
        <v>42823</v>
      </c>
      <c r="B49" s="3">
        <v>1308</v>
      </c>
      <c r="C49" s="3" t="s">
        <v>4</v>
      </c>
      <c r="D49" s="3" t="s">
        <v>7</v>
      </c>
    </row>
    <row r="50" spans="1:4" x14ac:dyDescent="0.25">
      <c r="A50" s="4">
        <v>42823</v>
      </c>
      <c r="B50" s="3">
        <v>1330</v>
      </c>
      <c r="C50" s="3" t="s">
        <v>6</v>
      </c>
      <c r="D50" s="3" t="s">
        <v>10</v>
      </c>
    </row>
    <row r="51" spans="1:4" x14ac:dyDescent="0.25">
      <c r="A51" s="4">
        <v>42823</v>
      </c>
      <c r="B51" s="3">
        <v>1349</v>
      </c>
      <c r="C51" s="3" t="s">
        <v>6</v>
      </c>
      <c r="D51" s="3" t="s">
        <v>10</v>
      </c>
    </row>
    <row r="52" spans="1:4" x14ac:dyDescent="0.25">
      <c r="A52" s="4">
        <v>42823</v>
      </c>
      <c r="B52" s="3">
        <v>1355</v>
      </c>
      <c r="C52" s="3" t="s">
        <v>6</v>
      </c>
      <c r="D52" s="3" t="s">
        <v>7</v>
      </c>
    </row>
    <row r="53" spans="1:4" x14ac:dyDescent="0.25">
      <c r="A53" s="4">
        <v>42823</v>
      </c>
      <c r="B53" s="3">
        <v>1405</v>
      </c>
      <c r="C53" s="3" t="s">
        <v>6</v>
      </c>
      <c r="D53" s="3" t="s">
        <v>9</v>
      </c>
    </row>
    <row r="54" spans="1:4" x14ac:dyDescent="0.25">
      <c r="A54" s="4">
        <v>42823</v>
      </c>
      <c r="B54" s="3">
        <v>1433</v>
      </c>
      <c r="C54" s="3" t="s">
        <v>4</v>
      </c>
      <c r="D54" s="3" t="s">
        <v>5</v>
      </c>
    </row>
    <row r="55" spans="1:4" x14ac:dyDescent="0.25">
      <c r="A55" s="4">
        <v>42823</v>
      </c>
      <c r="B55" s="3">
        <v>1516</v>
      </c>
      <c r="C55" s="3" t="s">
        <v>4</v>
      </c>
      <c r="D55" s="3" t="s">
        <v>5</v>
      </c>
    </row>
    <row r="56" spans="1:4" x14ac:dyDescent="0.25">
      <c r="A56" s="4">
        <v>42823</v>
      </c>
      <c r="B56" s="3">
        <v>1550</v>
      </c>
      <c r="C56" s="3" t="s">
        <v>6</v>
      </c>
      <c r="D56" s="3" t="s">
        <v>7</v>
      </c>
    </row>
    <row r="57" spans="1:4" x14ac:dyDescent="0.25">
      <c r="A57" s="4">
        <v>42823</v>
      </c>
      <c r="B57" s="3">
        <v>1553</v>
      </c>
      <c r="C57" s="3" t="s">
        <v>6</v>
      </c>
      <c r="D57" s="3" t="s">
        <v>9</v>
      </c>
    </row>
    <row r="58" spans="1:4" x14ac:dyDescent="0.25">
      <c r="A58" s="4">
        <v>42823</v>
      </c>
      <c r="B58" s="3">
        <v>1618</v>
      </c>
      <c r="C58" s="3" t="s">
        <v>6</v>
      </c>
      <c r="D58" s="3" t="s">
        <v>10</v>
      </c>
    </row>
    <row r="59" spans="1:4" x14ac:dyDescent="0.25">
      <c r="A59" s="4">
        <v>42823</v>
      </c>
      <c r="B59" s="3">
        <v>1626</v>
      </c>
      <c r="C59" s="3" t="s">
        <v>4</v>
      </c>
      <c r="D59" s="3" t="s">
        <v>8</v>
      </c>
    </row>
    <row r="60" spans="1:4" x14ac:dyDescent="0.25">
      <c r="A60" s="4">
        <v>42823</v>
      </c>
      <c r="B60" s="3">
        <v>1626</v>
      </c>
      <c r="C60" s="3" t="s">
        <v>4</v>
      </c>
      <c r="D60" s="3" t="s">
        <v>8</v>
      </c>
    </row>
    <row r="61" spans="1:4" x14ac:dyDescent="0.25">
      <c r="A61" s="4">
        <v>42823</v>
      </c>
      <c r="B61" s="3">
        <v>1626</v>
      </c>
      <c r="C61" s="3" t="s">
        <v>4</v>
      </c>
      <c r="D61" s="3" t="s">
        <v>8</v>
      </c>
    </row>
    <row r="62" spans="1:4" x14ac:dyDescent="0.25">
      <c r="A62" s="4">
        <v>42823</v>
      </c>
      <c r="B62" s="3">
        <v>1626</v>
      </c>
      <c r="C62" s="3" t="s">
        <v>4</v>
      </c>
      <c r="D62" s="3" t="s">
        <v>8</v>
      </c>
    </row>
    <row r="63" spans="1:4" x14ac:dyDescent="0.25">
      <c r="A63" s="4">
        <v>42823</v>
      </c>
      <c r="B63" s="3">
        <v>1628</v>
      </c>
      <c r="C63" s="3" t="s">
        <v>6</v>
      </c>
      <c r="D63" s="3" t="s">
        <v>8</v>
      </c>
    </row>
    <row r="64" spans="1:4" x14ac:dyDescent="0.25">
      <c r="A64" s="4">
        <v>42823</v>
      </c>
      <c r="B64" s="3">
        <v>1630</v>
      </c>
      <c r="C64" s="3" t="s">
        <v>6</v>
      </c>
      <c r="D64" s="3" t="s">
        <v>8</v>
      </c>
    </row>
    <row r="65" spans="1:4" x14ac:dyDescent="0.25">
      <c r="A65" s="4">
        <v>42823</v>
      </c>
      <c r="B65" s="3">
        <v>1633</v>
      </c>
      <c r="C65" s="3" t="s">
        <v>6</v>
      </c>
      <c r="D65" s="3" t="s">
        <v>8</v>
      </c>
    </row>
    <row r="66" spans="1:4" x14ac:dyDescent="0.25">
      <c r="A66" s="4">
        <v>42823</v>
      </c>
      <c r="B66" s="3">
        <v>1636</v>
      </c>
      <c r="C66" s="3" t="s">
        <v>6</v>
      </c>
      <c r="D66" s="3" t="s">
        <v>8</v>
      </c>
    </row>
    <row r="67" spans="1:4" x14ac:dyDescent="0.25">
      <c r="A67" s="4">
        <v>42823</v>
      </c>
      <c r="B67" s="3">
        <v>1637</v>
      </c>
      <c r="C67" s="3" t="s">
        <v>6</v>
      </c>
      <c r="D67" s="3" t="s">
        <v>8</v>
      </c>
    </row>
    <row r="68" spans="1:4" x14ac:dyDescent="0.25">
      <c r="A68" s="4">
        <v>42823</v>
      </c>
      <c r="B68" s="3">
        <v>1653</v>
      </c>
      <c r="C68" s="3" t="s">
        <v>4</v>
      </c>
      <c r="D68" s="3" t="s">
        <v>8</v>
      </c>
    </row>
    <row r="69" spans="1:4" x14ac:dyDescent="0.25">
      <c r="A69" s="4">
        <v>42823</v>
      </c>
      <c r="B69" s="3">
        <v>1653</v>
      </c>
      <c r="C69" s="3" t="s">
        <v>4</v>
      </c>
      <c r="D69" s="3" t="s">
        <v>8</v>
      </c>
    </row>
    <row r="70" spans="1:4" x14ac:dyDescent="0.25">
      <c r="A70" s="4">
        <v>42823</v>
      </c>
      <c r="B70" s="3">
        <v>1653</v>
      </c>
      <c r="C70" s="3" t="s">
        <v>4</v>
      </c>
      <c r="D70" s="3" t="s">
        <v>8</v>
      </c>
    </row>
    <row r="71" spans="1:4" x14ac:dyDescent="0.25">
      <c r="A71" s="4">
        <v>42823</v>
      </c>
      <c r="B71" s="3">
        <v>1653</v>
      </c>
      <c r="C71" s="3" t="s">
        <v>4</v>
      </c>
      <c r="D71" s="3" t="s">
        <v>8</v>
      </c>
    </row>
    <row r="72" spans="1:4" x14ac:dyDescent="0.25">
      <c r="A72" s="4">
        <v>42823</v>
      </c>
      <c r="B72" s="3">
        <v>1653</v>
      </c>
      <c r="C72" s="3" t="s">
        <v>4</v>
      </c>
      <c r="D72" s="3" t="s">
        <v>8</v>
      </c>
    </row>
    <row r="73" spans="1:4" x14ac:dyDescent="0.25">
      <c r="A73" s="4">
        <v>42823</v>
      </c>
      <c r="B73" s="3">
        <v>1657</v>
      </c>
      <c r="C73" s="3" t="s">
        <v>12</v>
      </c>
      <c r="D73" s="3" t="s">
        <v>7</v>
      </c>
    </row>
    <row r="74" spans="1:4" x14ac:dyDescent="0.25">
      <c r="A74" s="4">
        <v>42823</v>
      </c>
      <c r="B74" s="3">
        <v>1718</v>
      </c>
      <c r="C74" s="3" t="s">
        <v>6</v>
      </c>
      <c r="D74" s="3" t="s">
        <v>7</v>
      </c>
    </row>
    <row r="75" spans="1:4" x14ac:dyDescent="0.25">
      <c r="A75" s="4">
        <v>42823</v>
      </c>
      <c r="B75" s="3">
        <v>1718</v>
      </c>
      <c r="C75" s="3" t="s">
        <v>6</v>
      </c>
      <c r="D75" s="3" t="s">
        <v>7</v>
      </c>
    </row>
    <row r="76" spans="1:4" x14ac:dyDescent="0.25">
      <c r="A76" s="4">
        <v>42823</v>
      </c>
      <c r="B76" s="3">
        <v>1814</v>
      </c>
      <c r="C76" s="3" t="s">
        <v>6</v>
      </c>
      <c r="D76" s="3" t="s">
        <v>7</v>
      </c>
    </row>
    <row r="77" spans="1:4" x14ac:dyDescent="0.25">
      <c r="A77" s="4">
        <v>42823</v>
      </c>
      <c r="B77" s="3">
        <v>1814</v>
      </c>
      <c r="C77" s="3" t="s">
        <v>6</v>
      </c>
      <c r="D77" s="3" t="s">
        <v>7</v>
      </c>
    </row>
    <row r="78" spans="1:4" x14ac:dyDescent="0.25">
      <c r="A78" s="4">
        <v>42823</v>
      </c>
      <c r="B78" s="3">
        <v>1845</v>
      </c>
      <c r="C78" s="3" t="s">
        <v>4</v>
      </c>
      <c r="D78" s="3" t="s">
        <v>5</v>
      </c>
    </row>
    <row r="79" spans="1:4" x14ac:dyDescent="0.25">
      <c r="A79" s="4">
        <v>42823</v>
      </c>
      <c r="B79" s="3">
        <v>1945</v>
      </c>
      <c r="C79" s="3" t="s">
        <v>6</v>
      </c>
      <c r="D79" s="3" t="s">
        <v>10</v>
      </c>
    </row>
    <row r="80" spans="1:4" x14ac:dyDescent="0.25">
      <c r="A80" s="4">
        <v>42823</v>
      </c>
      <c r="B80" s="3">
        <v>2037</v>
      </c>
      <c r="C80" s="3" t="s">
        <v>6</v>
      </c>
      <c r="D80" s="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D76"/>
  <sheetViews>
    <sheetView topLeftCell="A59" workbookViewId="0">
      <selection activeCell="D83" sqref="D83"/>
    </sheetView>
  </sheetViews>
  <sheetFormatPr baseColWidth="10" defaultRowHeight="15" x14ac:dyDescent="0.25"/>
  <cols>
    <col min="1" max="4" width="14.2851562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42822</v>
      </c>
      <c r="B2" s="1">
        <v>343</v>
      </c>
      <c r="C2" s="1" t="s">
        <v>4</v>
      </c>
      <c r="D2" s="1" t="s">
        <v>5</v>
      </c>
    </row>
    <row r="3" spans="1:4" x14ac:dyDescent="0.25">
      <c r="A3" s="2">
        <v>42822</v>
      </c>
      <c r="B3" s="1">
        <v>643</v>
      </c>
      <c r="C3" s="1" t="s">
        <v>4</v>
      </c>
      <c r="D3" s="1" t="s">
        <v>5</v>
      </c>
    </row>
    <row r="4" spans="1:4" x14ac:dyDescent="0.25">
      <c r="A4" s="2">
        <v>42822</v>
      </c>
      <c r="B4" s="1">
        <v>809</v>
      </c>
      <c r="C4" s="1" t="s">
        <v>6</v>
      </c>
      <c r="D4" s="1" t="s">
        <v>10</v>
      </c>
    </row>
    <row r="5" spans="1:4" x14ac:dyDescent="0.25">
      <c r="A5" s="2">
        <v>42822</v>
      </c>
      <c r="B5" s="1">
        <v>831</v>
      </c>
      <c r="C5" s="1" t="s">
        <v>6</v>
      </c>
      <c r="D5" s="1" t="s">
        <v>10</v>
      </c>
    </row>
    <row r="6" spans="1:4" x14ac:dyDescent="0.25">
      <c r="A6" s="2">
        <v>42822</v>
      </c>
      <c r="B6" s="1">
        <v>842</v>
      </c>
      <c r="C6" s="1" t="s">
        <v>6</v>
      </c>
      <c r="D6" s="1" t="s">
        <v>10</v>
      </c>
    </row>
    <row r="7" spans="1:4" x14ac:dyDescent="0.25">
      <c r="A7" s="2">
        <v>42822</v>
      </c>
      <c r="B7" s="1">
        <v>850</v>
      </c>
      <c r="C7" s="1" t="s">
        <v>6</v>
      </c>
      <c r="D7" s="1" t="s">
        <v>9</v>
      </c>
    </row>
    <row r="8" spans="1:4" x14ac:dyDescent="0.25">
      <c r="A8" s="2">
        <v>42822</v>
      </c>
      <c r="B8" s="1">
        <v>855</v>
      </c>
      <c r="C8" s="1" t="s">
        <v>6</v>
      </c>
      <c r="D8" s="1" t="s">
        <v>9</v>
      </c>
    </row>
    <row r="9" spans="1:4" x14ac:dyDescent="0.25">
      <c r="A9" s="2">
        <v>42822</v>
      </c>
      <c r="B9" s="1">
        <v>855</v>
      </c>
      <c r="C9" s="1" t="s">
        <v>6</v>
      </c>
      <c r="D9" s="1" t="s">
        <v>10</v>
      </c>
    </row>
    <row r="10" spans="1:4" x14ac:dyDescent="0.25">
      <c r="A10" s="2">
        <v>42822</v>
      </c>
      <c r="B10" s="1">
        <v>856</v>
      </c>
      <c r="C10" s="1" t="s">
        <v>6</v>
      </c>
      <c r="D10" s="1" t="s">
        <v>10</v>
      </c>
    </row>
    <row r="11" spans="1:4" x14ac:dyDescent="0.25">
      <c r="A11" s="2">
        <v>42822</v>
      </c>
      <c r="B11" s="1">
        <v>902</v>
      </c>
      <c r="C11" s="1" t="s">
        <v>6</v>
      </c>
      <c r="D11" s="1" t="s">
        <v>9</v>
      </c>
    </row>
    <row r="12" spans="1:4" x14ac:dyDescent="0.25">
      <c r="A12" s="2">
        <v>42822</v>
      </c>
      <c r="B12" s="1">
        <v>902</v>
      </c>
      <c r="C12" s="1" t="s">
        <v>6</v>
      </c>
      <c r="D12" s="1" t="s">
        <v>9</v>
      </c>
    </row>
    <row r="13" spans="1:4" x14ac:dyDescent="0.25">
      <c r="A13" s="2">
        <v>42822</v>
      </c>
      <c r="B13" s="1">
        <v>908</v>
      </c>
      <c r="C13" s="1" t="s">
        <v>6</v>
      </c>
      <c r="D13" s="1" t="s">
        <v>10</v>
      </c>
    </row>
    <row r="14" spans="1:4" x14ac:dyDescent="0.25">
      <c r="A14" s="2">
        <v>42822</v>
      </c>
      <c r="B14" s="1">
        <v>908</v>
      </c>
      <c r="C14" s="1" t="s">
        <v>6</v>
      </c>
      <c r="D14" s="1" t="s">
        <v>7</v>
      </c>
    </row>
    <row r="15" spans="1:4" x14ac:dyDescent="0.25">
      <c r="A15" s="2">
        <v>42822</v>
      </c>
      <c r="B15" s="1">
        <v>909</v>
      </c>
      <c r="C15" s="1" t="s">
        <v>6</v>
      </c>
      <c r="D15" s="1" t="s">
        <v>10</v>
      </c>
    </row>
    <row r="16" spans="1:4" x14ac:dyDescent="0.25">
      <c r="A16" s="2">
        <v>42822</v>
      </c>
      <c r="B16" s="1">
        <v>911</v>
      </c>
      <c r="C16" s="1" t="s">
        <v>6</v>
      </c>
      <c r="D16" s="1" t="s">
        <v>7</v>
      </c>
    </row>
    <row r="17" spans="1:4" x14ac:dyDescent="0.25">
      <c r="A17" s="2">
        <v>42822</v>
      </c>
      <c r="B17" s="1">
        <v>912</v>
      </c>
      <c r="C17" s="1" t="s">
        <v>6</v>
      </c>
      <c r="D17" s="1" t="s">
        <v>9</v>
      </c>
    </row>
    <row r="18" spans="1:4" x14ac:dyDescent="0.25">
      <c r="A18" s="2">
        <v>42822</v>
      </c>
      <c r="B18" s="1">
        <v>924</v>
      </c>
      <c r="C18" s="1" t="s">
        <v>6</v>
      </c>
      <c r="D18" s="1" t="s">
        <v>10</v>
      </c>
    </row>
    <row r="19" spans="1:4" x14ac:dyDescent="0.25">
      <c r="A19" s="2">
        <v>42822</v>
      </c>
      <c r="B19" s="1">
        <v>930</v>
      </c>
      <c r="C19" s="1" t="s">
        <v>6</v>
      </c>
      <c r="D19" s="1" t="s">
        <v>7</v>
      </c>
    </row>
    <row r="20" spans="1:4" x14ac:dyDescent="0.25">
      <c r="A20" s="2">
        <v>42822</v>
      </c>
      <c r="B20" s="1">
        <v>943</v>
      </c>
      <c r="C20" s="1" t="s">
        <v>6</v>
      </c>
      <c r="D20" s="1" t="s">
        <v>7</v>
      </c>
    </row>
    <row r="21" spans="1:4" x14ac:dyDescent="0.25">
      <c r="A21" s="2">
        <v>42822</v>
      </c>
      <c r="B21" s="1">
        <v>958</v>
      </c>
      <c r="C21" s="1" t="s">
        <v>6</v>
      </c>
      <c r="D21" s="1" t="s">
        <v>10</v>
      </c>
    </row>
    <row r="22" spans="1:4" x14ac:dyDescent="0.25">
      <c r="A22" s="2">
        <v>42822</v>
      </c>
      <c r="B22" s="1">
        <v>1000</v>
      </c>
      <c r="C22" s="1" t="s">
        <v>6</v>
      </c>
      <c r="D22" s="1" t="s">
        <v>9</v>
      </c>
    </row>
    <row r="23" spans="1:4" x14ac:dyDescent="0.25">
      <c r="A23" s="2">
        <v>42822</v>
      </c>
      <c r="B23" s="1">
        <v>1011</v>
      </c>
      <c r="C23" s="1" t="s">
        <v>6</v>
      </c>
      <c r="D23" s="1" t="s">
        <v>10</v>
      </c>
    </row>
    <row r="24" spans="1:4" x14ac:dyDescent="0.25">
      <c r="A24" s="2">
        <v>42822</v>
      </c>
      <c r="B24" s="1">
        <v>1025</v>
      </c>
      <c r="C24" s="1" t="s">
        <v>6</v>
      </c>
      <c r="D24" s="1" t="s">
        <v>9</v>
      </c>
    </row>
    <row r="25" spans="1:4" x14ac:dyDescent="0.25">
      <c r="A25" s="2">
        <v>42822</v>
      </c>
      <c r="B25" s="1">
        <v>1025</v>
      </c>
      <c r="C25" s="1" t="s">
        <v>6</v>
      </c>
      <c r="D25" s="1" t="s">
        <v>8</v>
      </c>
    </row>
    <row r="26" spans="1:4" x14ac:dyDescent="0.25">
      <c r="A26" s="2">
        <v>42822</v>
      </c>
      <c r="B26" s="1">
        <v>1031</v>
      </c>
      <c r="C26" s="1" t="s">
        <v>6</v>
      </c>
      <c r="D26" s="1" t="s">
        <v>10</v>
      </c>
    </row>
    <row r="27" spans="1:4" x14ac:dyDescent="0.25">
      <c r="A27" s="2">
        <v>42822</v>
      </c>
      <c r="B27" s="1">
        <v>1054</v>
      </c>
      <c r="C27" s="1" t="s">
        <v>4</v>
      </c>
      <c r="D27" s="1" t="s">
        <v>7</v>
      </c>
    </row>
    <row r="28" spans="1:4" x14ac:dyDescent="0.25">
      <c r="A28" s="2">
        <v>42822</v>
      </c>
      <c r="B28" s="1">
        <v>1100</v>
      </c>
      <c r="C28" s="1" t="s">
        <v>4</v>
      </c>
      <c r="D28" s="1" t="s">
        <v>7</v>
      </c>
    </row>
    <row r="29" spans="1:4" x14ac:dyDescent="0.25">
      <c r="A29" s="2">
        <v>42822</v>
      </c>
      <c r="B29" s="1">
        <v>1110</v>
      </c>
      <c r="C29" s="1" t="s">
        <v>6</v>
      </c>
      <c r="D29" s="1" t="s">
        <v>10</v>
      </c>
    </row>
    <row r="30" spans="1:4" x14ac:dyDescent="0.25">
      <c r="A30" s="2">
        <v>42822</v>
      </c>
      <c r="B30" s="1">
        <v>1112</v>
      </c>
      <c r="C30" s="1" t="s">
        <v>6</v>
      </c>
      <c r="D30" s="1" t="s">
        <v>10</v>
      </c>
    </row>
    <row r="31" spans="1:4" x14ac:dyDescent="0.25">
      <c r="A31" s="2">
        <v>42822</v>
      </c>
      <c r="B31" s="1">
        <v>1120</v>
      </c>
      <c r="C31" s="1" t="s">
        <v>6</v>
      </c>
      <c r="D31" s="1" t="s">
        <v>9</v>
      </c>
    </row>
    <row r="32" spans="1:4" x14ac:dyDescent="0.25">
      <c r="A32" s="2">
        <v>42822</v>
      </c>
      <c r="B32" s="1">
        <v>1152</v>
      </c>
      <c r="C32" s="1" t="s">
        <v>12</v>
      </c>
      <c r="D32" s="1" t="s">
        <v>9</v>
      </c>
    </row>
    <row r="33" spans="1:4" x14ac:dyDescent="0.25">
      <c r="A33" s="2">
        <v>42822</v>
      </c>
      <c r="B33" s="1">
        <v>1159</v>
      </c>
      <c r="C33" s="1" t="s">
        <v>6</v>
      </c>
      <c r="D33" s="1" t="s">
        <v>9</v>
      </c>
    </row>
    <row r="34" spans="1:4" x14ac:dyDescent="0.25">
      <c r="A34" s="2">
        <v>42822</v>
      </c>
      <c r="B34" s="1">
        <v>1201</v>
      </c>
      <c r="C34" s="1" t="s">
        <v>6</v>
      </c>
      <c r="D34" s="1" t="s">
        <v>9</v>
      </c>
    </row>
    <row r="35" spans="1:4" x14ac:dyDescent="0.25">
      <c r="A35" s="2">
        <v>42822</v>
      </c>
      <c r="B35" s="1">
        <v>1229</v>
      </c>
      <c r="C35" s="1" t="s">
        <v>6</v>
      </c>
      <c r="D35" s="1" t="s">
        <v>9</v>
      </c>
    </row>
    <row r="36" spans="1:4" x14ac:dyDescent="0.25">
      <c r="A36" s="2">
        <v>42822</v>
      </c>
      <c r="B36" s="1">
        <v>1235</v>
      </c>
      <c r="C36" s="1" t="s">
        <v>4</v>
      </c>
      <c r="D36" s="1" t="s">
        <v>7</v>
      </c>
    </row>
    <row r="37" spans="1:4" x14ac:dyDescent="0.25">
      <c r="A37" s="2">
        <v>42822</v>
      </c>
      <c r="B37" s="1">
        <v>1245</v>
      </c>
      <c r="C37" s="1" t="s">
        <v>6</v>
      </c>
      <c r="D37" s="1" t="s">
        <v>9</v>
      </c>
    </row>
    <row r="38" spans="1:4" x14ac:dyDescent="0.25">
      <c r="A38" s="2">
        <v>42822</v>
      </c>
      <c r="B38" s="1">
        <v>1246</v>
      </c>
      <c r="C38" s="1" t="s">
        <v>4</v>
      </c>
      <c r="D38" s="1" t="s">
        <v>7</v>
      </c>
    </row>
    <row r="39" spans="1:4" x14ac:dyDescent="0.25">
      <c r="A39" s="2">
        <v>42822</v>
      </c>
      <c r="B39" s="1">
        <v>1248</v>
      </c>
      <c r="C39" s="1" t="s">
        <v>6</v>
      </c>
      <c r="D39" s="1" t="s">
        <v>9</v>
      </c>
    </row>
    <row r="40" spans="1:4" x14ac:dyDescent="0.25">
      <c r="A40" s="2">
        <v>42822</v>
      </c>
      <c r="B40" s="1">
        <v>1250</v>
      </c>
      <c r="C40" s="1" t="s">
        <v>6</v>
      </c>
      <c r="D40" s="1" t="s">
        <v>7</v>
      </c>
    </row>
    <row r="41" spans="1:4" x14ac:dyDescent="0.25">
      <c r="A41" s="2">
        <v>42822</v>
      </c>
      <c r="B41" s="1">
        <v>1256</v>
      </c>
      <c r="C41" s="1" t="s">
        <v>6</v>
      </c>
      <c r="D41" s="1" t="s">
        <v>9</v>
      </c>
    </row>
    <row r="42" spans="1:4" x14ac:dyDescent="0.25">
      <c r="A42" s="2">
        <v>42822</v>
      </c>
      <c r="B42" s="1">
        <v>1344</v>
      </c>
      <c r="C42" s="1" t="s">
        <v>6</v>
      </c>
      <c r="D42" s="1" t="s">
        <v>7</v>
      </c>
    </row>
    <row r="43" spans="1:4" x14ac:dyDescent="0.25">
      <c r="A43" s="2">
        <v>42822</v>
      </c>
      <c r="B43" s="1">
        <v>1348</v>
      </c>
      <c r="C43" s="1" t="s">
        <v>6</v>
      </c>
      <c r="D43" s="1" t="s">
        <v>7</v>
      </c>
    </row>
    <row r="44" spans="1:4" x14ac:dyDescent="0.25">
      <c r="A44" s="2">
        <v>42822</v>
      </c>
      <c r="B44" s="1">
        <v>1406</v>
      </c>
      <c r="C44" s="1" t="s">
        <v>6</v>
      </c>
      <c r="D44" s="1" t="s">
        <v>9</v>
      </c>
    </row>
    <row r="45" spans="1:4" x14ac:dyDescent="0.25">
      <c r="A45" s="2">
        <v>42822</v>
      </c>
      <c r="B45" s="1">
        <v>1409</v>
      </c>
      <c r="C45" s="1" t="s">
        <v>6</v>
      </c>
      <c r="D45" s="1" t="s">
        <v>9</v>
      </c>
    </row>
    <row r="46" spans="1:4" x14ac:dyDescent="0.25">
      <c r="A46" s="2">
        <v>42822</v>
      </c>
      <c r="B46" s="1">
        <v>1410</v>
      </c>
      <c r="C46" s="1" t="s">
        <v>6</v>
      </c>
      <c r="D46" s="1" t="s">
        <v>9</v>
      </c>
    </row>
    <row r="47" spans="1:4" x14ac:dyDescent="0.25">
      <c r="A47" s="2">
        <v>42822</v>
      </c>
      <c r="B47" s="1">
        <v>1412</v>
      </c>
      <c r="C47" s="1" t="s">
        <v>6</v>
      </c>
      <c r="D47" s="1" t="s">
        <v>9</v>
      </c>
    </row>
    <row r="48" spans="1:4" x14ac:dyDescent="0.25">
      <c r="A48" s="2">
        <v>42822</v>
      </c>
      <c r="B48" s="1">
        <v>1426</v>
      </c>
      <c r="C48" s="1" t="s">
        <v>6</v>
      </c>
      <c r="D48" s="1" t="s">
        <v>10</v>
      </c>
    </row>
    <row r="49" spans="1:4" x14ac:dyDescent="0.25">
      <c r="A49" s="2">
        <v>42822</v>
      </c>
      <c r="B49" s="1">
        <v>1433</v>
      </c>
      <c r="C49" s="1" t="s">
        <v>6</v>
      </c>
      <c r="D49" s="1" t="s">
        <v>8</v>
      </c>
    </row>
    <row r="50" spans="1:4" x14ac:dyDescent="0.25">
      <c r="A50" s="2">
        <v>42822</v>
      </c>
      <c r="B50" s="1">
        <v>1443</v>
      </c>
      <c r="C50" s="1" t="s">
        <v>6</v>
      </c>
      <c r="D50" s="1" t="s">
        <v>10</v>
      </c>
    </row>
    <row r="51" spans="1:4" x14ac:dyDescent="0.25">
      <c r="A51" s="2">
        <v>42822</v>
      </c>
      <c r="B51" s="1">
        <v>1447</v>
      </c>
      <c r="C51" s="1" t="s">
        <v>4</v>
      </c>
      <c r="D51" s="1" t="s">
        <v>9</v>
      </c>
    </row>
    <row r="52" spans="1:4" x14ac:dyDescent="0.25">
      <c r="A52" s="2">
        <v>42822</v>
      </c>
      <c r="B52" s="1">
        <v>1455</v>
      </c>
      <c r="C52" s="1" t="s">
        <v>6</v>
      </c>
      <c r="D52" s="1" t="s">
        <v>7</v>
      </c>
    </row>
    <row r="53" spans="1:4" x14ac:dyDescent="0.25">
      <c r="A53" s="2">
        <v>42822</v>
      </c>
      <c r="B53" s="1">
        <v>1510</v>
      </c>
      <c r="C53" s="1" t="s">
        <v>4</v>
      </c>
      <c r="D53" s="1" t="s">
        <v>5</v>
      </c>
    </row>
    <row r="54" spans="1:4" x14ac:dyDescent="0.25">
      <c r="A54" s="2">
        <v>42822</v>
      </c>
      <c r="B54" s="1">
        <v>1516</v>
      </c>
      <c r="C54" s="1" t="s">
        <v>4</v>
      </c>
      <c r="D54" s="1" t="s">
        <v>5</v>
      </c>
    </row>
    <row r="55" spans="1:4" x14ac:dyDescent="0.25">
      <c r="A55" s="2">
        <v>42822</v>
      </c>
      <c r="B55" s="1">
        <v>1516</v>
      </c>
      <c r="C55" s="1" t="s">
        <v>4</v>
      </c>
      <c r="D55" s="1" t="s">
        <v>5</v>
      </c>
    </row>
    <row r="56" spans="1:4" x14ac:dyDescent="0.25">
      <c r="A56" s="2">
        <v>42822</v>
      </c>
      <c r="B56" s="1">
        <v>1516</v>
      </c>
      <c r="C56" s="1" t="s">
        <v>4</v>
      </c>
      <c r="D56" s="1" t="s">
        <v>5</v>
      </c>
    </row>
    <row r="57" spans="1:4" x14ac:dyDescent="0.25">
      <c r="A57" s="2">
        <v>42822</v>
      </c>
      <c r="B57" s="1">
        <v>1516</v>
      </c>
      <c r="C57" s="1" t="s">
        <v>4</v>
      </c>
      <c r="D57" s="1" t="s">
        <v>5</v>
      </c>
    </row>
    <row r="58" spans="1:4" x14ac:dyDescent="0.25">
      <c r="A58" s="2">
        <v>42822</v>
      </c>
      <c r="B58" s="1">
        <v>1516</v>
      </c>
      <c r="C58" s="1" t="s">
        <v>4</v>
      </c>
      <c r="D58" s="1" t="s">
        <v>5</v>
      </c>
    </row>
    <row r="59" spans="1:4" x14ac:dyDescent="0.25">
      <c r="A59" s="2">
        <v>42822</v>
      </c>
      <c r="B59" s="1">
        <v>1516</v>
      </c>
      <c r="C59" s="1" t="s">
        <v>4</v>
      </c>
      <c r="D59" s="1" t="s">
        <v>5</v>
      </c>
    </row>
    <row r="60" spans="1:4" x14ac:dyDescent="0.25">
      <c r="A60" s="2">
        <v>42822</v>
      </c>
      <c r="B60" s="1">
        <v>1516</v>
      </c>
      <c r="C60" s="1" t="s">
        <v>4</v>
      </c>
      <c r="D60" s="1" t="s">
        <v>5</v>
      </c>
    </row>
    <row r="61" spans="1:4" x14ac:dyDescent="0.25">
      <c r="A61" s="2">
        <v>42822</v>
      </c>
      <c r="B61" s="1">
        <v>1519</v>
      </c>
      <c r="C61" s="1" t="s">
        <v>4</v>
      </c>
      <c r="D61" s="1" t="s">
        <v>5</v>
      </c>
    </row>
    <row r="62" spans="1:4" x14ac:dyDescent="0.25">
      <c r="A62" s="2">
        <v>42822</v>
      </c>
      <c r="B62" s="1">
        <v>1544</v>
      </c>
      <c r="C62" s="1" t="s">
        <v>4</v>
      </c>
      <c r="D62" s="1" t="s">
        <v>5</v>
      </c>
    </row>
    <row r="63" spans="1:4" x14ac:dyDescent="0.25">
      <c r="A63" s="2">
        <v>42822</v>
      </c>
      <c r="B63" s="1">
        <v>1556</v>
      </c>
      <c r="C63" s="1" t="s">
        <v>6</v>
      </c>
      <c r="D63" s="1" t="s">
        <v>9</v>
      </c>
    </row>
    <row r="64" spans="1:4" x14ac:dyDescent="0.25">
      <c r="A64" s="2">
        <v>42822</v>
      </c>
      <c r="B64" s="1">
        <v>1557</v>
      </c>
      <c r="C64" s="1" t="s">
        <v>6</v>
      </c>
      <c r="D64" s="1" t="s">
        <v>9</v>
      </c>
    </row>
    <row r="65" spans="1:4" x14ac:dyDescent="0.25">
      <c r="A65" s="2">
        <v>42822</v>
      </c>
      <c r="B65" s="1">
        <v>1559</v>
      </c>
      <c r="C65" s="1" t="s">
        <v>4</v>
      </c>
      <c r="D65" s="1" t="s">
        <v>8</v>
      </c>
    </row>
    <row r="66" spans="1:4" x14ac:dyDescent="0.25">
      <c r="A66" s="2">
        <v>42822</v>
      </c>
      <c r="B66" s="1">
        <v>1559</v>
      </c>
      <c r="C66" s="1" t="s">
        <v>6</v>
      </c>
      <c r="D66" s="1" t="s">
        <v>8</v>
      </c>
    </row>
    <row r="67" spans="1:4" x14ac:dyDescent="0.25">
      <c r="A67" s="2">
        <v>42822</v>
      </c>
      <c r="B67" s="1">
        <v>1600</v>
      </c>
      <c r="C67" s="1" t="s">
        <v>6</v>
      </c>
      <c r="D67" s="1" t="s">
        <v>8</v>
      </c>
    </row>
    <row r="68" spans="1:4" x14ac:dyDescent="0.25">
      <c r="A68" s="2">
        <v>42822</v>
      </c>
      <c r="B68" s="1">
        <v>1614</v>
      </c>
      <c r="C68" s="1" t="s">
        <v>4</v>
      </c>
      <c r="D68" s="1" t="s">
        <v>7</v>
      </c>
    </row>
    <row r="69" spans="1:4" x14ac:dyDescent="0.25">
      <c r="A69" s="2">
        <v>42822</v>
      </c>
      <c r="B69" s="1">
        <v>1618</v>
      </c>
      <c r="C69" s="1" t="s">
        <v>4</v>
      </c>
      <c r="D69" s="1" t="s">
        <v>8</v>
      </c>
    </row>
    <row r="70" spans="1:4" x14ac:dyDescent="0.25">
      <c r="A70" s="2">
        <v>42822</v>
      </c>
      <c r="B70" s="1">
        <v>1620</v>
      </c>
      <c r="C70" s="1" t="s">
        <v>6</v>
      </c>
      <c r="D70" s="1" t="s">
        <v>10</v>
      </c>
    </row>
    <row r="71" spans="1:4" x14ac:dyDescent="0.25">
      <c r="A71" s="2">
        <v>42822</v>
      </c>
      <c r="B71" s="1">
        <v>1650</v>
      </c>
      <c r="C71" s="1" t="s">
        <v>4</v>
      </c>
      <c r="D71" s="1" t="s">
        <v>5</v>
      </c>
    </row>
    <row r="72" spans="1:4" x14ac:dyDescent="0.25">
      <c r="A72" s="2">
        <v>42822</v>
      </c>
      <c r="B72" s="1">
        <v>1725</v>
      </c>
      <c r="C72" s="1" t="s">
        <v>4</v>
      </c>
      <c r="D72" s="1" t="s">
        <v>5</v>
      </c>
    </row>
    <row r="73" spans="1:4" x14ac:dyDescent="0.25">
      <c r="A73" s="2">
        <v>42822</v>
      </c>
      <c r="B73" s="1">
        <v>1800</v>
      </c>
      <c r="C73" s="1" t="s">
        <v>4</v>
      </c>
      <c r="D73" s="1" t="s">
        <v>5</v>
      </c>
    </row>
    <row r="74" spans="1:4" x14ac:dyDescent="0.25">
      <c r="A74" s="2">
        <v>42822</v>
      </c>
      <c r="B74" s="1">
        <v>1823</v>
      </c>
      <c r="C74" s="1" t="s">
        <v>4</v>
      </c>
      <c r="D74" s="1" t="s">
        <v>5</v>
      </c>
    </row>
    <row r="75" spans="1:4" x14ac:dyDescent="0.25">
      <c r="A75" s="2">
        <v>42822</v>
      </c>
      <c r="B75" s="1">
        <v>1832</v>
      </c>
      <c r="C75" s="1" t="s">
        <v>4</v>
      </c>
      <c r="D75" s="1" t="s">
        <v>7</v>
      </c>
    </row>
    <row r="76" spans="1:4" x14ac:dyDescent="0.25">
      <c r="A76" s="2">
        <v>42822</v>
      </c>
      <c r="B76" s="1">
        <v>1902</v>
      </c>
      <c r="C76" s="1" t="s">
        <v>6</v>
      </c>
      <c r="D76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D86"/>
  <sheetViews>
    <sheetView topLeftCell="A74" workbookViewId="0">
      <selection activeCell="D98" sqref="D98"/>
    </sheetView>
  </sheetViews>
  <sheetFormatPr baseColWidth="10" defaultRowHeight="15" x14ac:dyDescent="0.25"/>
  <cols>
    <col min="1" max="4" width="14.28515625" style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42821</v>
      </c>
      <c r="B2" s="1">
        <v>127</v>
      </c>
      <c r="C2" s="1" t="s">
        <v>4</v>
      </c>
      <c r="D2" s="1" t="s">
        <v>5</v>
      </c>
    </row>
    <row r="3" spans="1:4" x14ac:dyDescent="0.25">
      <c r="A3" s="2">
        <v>42821</v>
      </c>
      <c r="B3" s="1">
        <v>803</v>
      </c>
      <c r="C3" s="1" t="s">
        <v>6</v>
      </c>
      <c r="D3" s="1" t="s">
        <v>9</v>
      </c>
    </row>
    <row r="4" spans="1:4" x14ac:dyDescent="0.25">
      <c r="A4" s="2">
        <v>42821</v>
      </c>
      <c r="B4" s="1">
        <v>808</v>
      </c>
      <c r="C4" s="1" t="s">
        <v>6</v>
      </c>
      <c r="D4" s="1" t="s">
        <v>10</v>
      </c>
    </row>
    <row r="5" spans="1:4" x14ac:dyDescent="0.25">
      <c r="A5" s="2">
        <v>42821</v>
      </c>
      <c r="B5" s="1">
        <v>808</v>
      </c>
      <c r="C5" s="1" t="s">
        <v>6</v>
      </c>
      <c r="D5" s="1" t="s">
        <v>10</v>
      </c>
    </row>
    <row r="6" spans="1:4" x14ac:dyDescent="0.25">
      <c r="A6" s="2">
        <v>42821</v>
      </c>
      <c r="B6" s="1">
        <v>840</v>
      </c>
      <c r="C6" s="1" t="s">
        <v>6</v>
      </c>
      <c r="D6" s="1" t="s">
        <v>7</v>
      </c>
    </row>
    <row r="7" spans="1:4" x14ac:dyDescent="0.25">
      <c r="A7" s="2">
        <v>42821</v>
      </c>
      <c r="B7" s="1">
        <v>851</v>
      </c>
      <c r="C7" s="1" t="s">
        <v>6</v>
      </c>
      <c r="D7" s="1" t="s">
        <v>9</v>
      </c>
    </row>
    <row r="8" spans="1:4" x14ac:dyDescent="0.25">
      <c r="A8" s="2">
        <v>42821</v>
      </c>
      <c r="B8" s="1">
        <v>854</v>
      </c>
      <c r="C8" s="1" t="s">
        <v>6</v>
      </c>
      <c r="D8" s="1" t="s">
        <v>8</v>
      </c>
    </row>
    <row r="9" spans="1:4" x14ac:dyDescent="0.25">
      <c r="A9" s="2">
        <v>42821</v>
      </c>
      <c r="B9" s="1">
        <v>854</v>
      </c>
      <c r="C9" s="1" t="s">
        <v>4</v>
      </c>
      <c r="D9" s="1" t="s">
        <v>8</v>
      </c>
    </row>
    <row r="10" spans="1:4" x14ac:dyDescent="0.25">
      <c r="A10" s="2">
        <v>42821</v>
      </c>
      <c r="B10" s="1">
        <v>854</v>
      </c>
      <c r="C10" s="1" t="s">
        <v>4</v>
      </c>
      <c r="D10" s="1" t="s">
        <v>8</v>
      </c>
    </row>
    <row r="11" spans="1:4" x14ac:dyDescent="0.25">
      <c r="A11" s="2">
        <v>42821</v>
      </c>
      <c r="B11" s="1">
        <v>907</v>
      </c>
      <c r="C11" s="1" t="s">
        <v>6</v>
      </c>
      <c r="D11" s="1" t="s">
        <v>9</v>
      </c>
    </row>
    <row r="12" spans="1:4" x14ac:dyDescent="0.25">
      <c r="A12" s="2">
        <v>42821</v>
      </c>
      <c r="B12" s="1">
        <v>911</v>
      </c>
      <c r="C12" s="1" t="s">
        <v>6</v>
      </c>
      <c r="D12" s="1" t="s">
        <v>7</v>
      </c>
    </row>
    <row r="13" spans="1:4" x14ac:dyDescent="0.25">
      <c r="A13" s="2">
        <v>42821</v>
      </c>
      <c r="B13" s="1">
        <v>931</v>
      </c>
      <c r="C13" s="1" t="s">
        <v>4</v>
      </c>
      <c r="D13" s="1" t="s">
        <v>9</v>
      </c>
    </row>
    <row r="14" spans="1:4" x14ac:dyDescent="0.25">
      <c r="A14" s="2">
        <v>42821</v>
      </c>
      <c r="B14" s="1">
        <v>948</v>
      </c>
      <c r="C14" s="1" t="s">
        <v>6</v>
      </c>
      <c r="D14" s="1" t="s">
        <v>9</v>
      </c>
    </row>
    <row r="15" spans="1:4" x14ac:dyDescent="0.25">
      <c r="A15" s="2">
        <v>42821</v>
      </c>
      <c r="B15" s="1">
        <v>956</v>
      </c>
      <c r="C15" s="1" t="s">
        <v>6</v>
      </c>
      <c r="D15" s="1" t="s">
        <v>9</v>
      </c>
    </row>
    <row r="16" spans="1:4" x14ac:dyDescent="0.25">
      <c r="A16" s="2">
        <v>42821</v>
      </c>
      <c r="B16" s="1">
        <v>958</v>
      </c>
      <c r="C16" s="1" t="s">
        <v>6</v>
      </c>
      <c r="D16" s="1" t="s">
        <v>7</v>
      </c>
    </row>
    <row r="17" spans="1:4" x14ac:dyDescent="0.25">
      <c r="A17" s="2">
        <v>42821</v>
      </c>
      <c r="B17" s="1">
        <v>1015</v>
      </c>
      <c r="C17" s="1" t="s">
        <v>6</v>
      </c>
      <c r="D17" s="1" t="s">
        <v>9</v>
      </c>
    </row>
    <row r="18" spans="1:4" x14ac:dyDescent="0.25">
      <c r="A18" s="2">
        <v>42821</v>
      </c>
      <c r="B18" s="1">
        <v>1015</v>
      </c>
      <c r="C18" s="1" t="s">
        <v>4</v>
      </c>
      <c r="D18" s="1" t="s">
        <v>7</v>
      </c>
    </row>
    <row r="19" spans="1:4" x14ac:dyDescent="0.25">
      <c r="A19" s="2">
        <v>42821</v>
      </c>
      <c r="B19" s="1">
        <v>1027</v>
      </c>
      <c r="C19" s="1" t="s">
        <v>6</v>
      </c>
      <c r="D19" s="1" t="s">
        <v>8</v>
      </c>
    </row>
    <row r="20" spans="1:4" x14ac:dyDescent="0.25">
      <c r="A20" s="2">
        <v>42821</v>
      </c>
      <c r="B20" s="1">
        <v>1028</v>
      </c>
      <c r="C20" s="1" t="s">
        <v>6</v>
      </c>
      <c r="D20" s="1" t="s">
        <v>8</v>
      </c>
    </row>
    <row r="21" spans="1:4" x14ac:dyDescent="0.25">
      <c r="A21" s="2">
        <v>42821</v>
      </c>
      <c r="B21" s="1">
        <v>1040</v>
      </c>
      <c r="C21" s="1" t="s">
        <v>6</v>
      </c>
      <c r="D21" s="1" t="s">
        <v>10</v>
      </c>
    </row>
    <row r="22" spans="1:4" x14ac:dyDescent="0.25">
      <c r="A22" s="2">
        <v>42821</v>
      </c>
      <c r="B22" s="1">
        <v>1053</v>
      </c>
      <c r="C22" s="1" t="s">
        <v>6</v>
      </c>
      <c r="D22" s="1" t="s">
        <v>10</v>
      </c>
    </row>
    <row r="23" spans="1:4" x14ac:dyDescent="0.25">
      <c r="A23" s="2">
        <v>42821</v>
      </c>
      <c r="B23" s="1">
        <v>1053</v>
      </c>
      <c r="C23" s="1" t="s">
        <v>6</v>
      </c>
      <c r="D23" s="1" t="s">
        <v>10</v>
      </c>
    </row>
    <row r="24" spans="1:4" x14ac:dyDescent="0.25">
      <c r="A24" s="2">
        <v>42821</v>
      </c>
      <c r="B24" s="1">
        <v>1105</v>
      </c>
      <c r="C24" s="1" t="s">
        <v>6</v>
      </c>
      <c r="D24" s="1" t="s">
        <v>7</v>
      </c>
    </row>
    <row r="25" spans="1:4" x14ac:dyDescent="0.25">
      <c r="A25" s="2">
        <v>42821</v>
      </c>
      <c r="B25" s="1">
        <v>1107</v>
      </c>
      <c r="C25" s="1" t="s">
        <v>6</v>
      </c>
      <c r="D25" s="1" t="s">
        <v>7</v>
      </c>
    </row>
    <row r="26" spans="1:4" x14ac:dyDescent="0.25">
      <c r="A26" s="2">
        <v>42821</v>
      </c>
      <c r="B26" s="1">
        <v>1108</v>
      </c>
      <c r="C26" s="1" t="s">
        <v>6</v>
      </c>
      <c r="D26" s="1" t="s">
        <v>9</v>
      </c>
    </row>
    <row r="27" spans="1:4" x14ac:dyDescent="0.25">
      <c r="A27" s="2">
        <v>42821</v>
      </c>
      <c r="B27" s="1">
        <v>1114</v>
      </c>
      <c r="C27" s="1" t="s">
        <v>6</v>
      </c>
      <c r="D27" s="1" t="s">
        <v>10</v>
      </c>
    </row>
    <row r="28" spans="1:4" x14ac:dyDescent="0.25">
      <c r="A28" s="2">
        <v>42821</v>
      </c>
      <c r="B28" s="1">
        <v>1115</v>
      </c>
      <c r="C28" s="1" t="s">
        <v>6</v>
      </c>
      <c r="D28" s="1" t="s">
        <v>10</v>
      </c>
    </row>
    <row r="29" spans="1:4" x14ac:dyDescent="0.25">
      <c r="A29" s="2">
        <v>42821</v>
      </c>
      <c r="B29" s="1">
        <v>1116</v>
      </c>
      <c r="C29" s="1" t="s">
        <v>6</v>
      </c>
      <c r="D29" s="1" t="s">
        <v>7</v>
      </c>
    </row>
    <row r="30" spans="1:4" x14ac:dyDescent="0.25">
      <c r="A30" s="2">
        <v>42821</v>
      </c>
      <c r="B30" s="1">
        <v>1122</v>
      </c>
      <c r="C30" s="1" t="s">
        <v>4</v>
      </c>
      <c r="D30" s="1" t="s">
        <v>5</v>
      </c>
    </row>
    <row r="31" spans="1:4" x14ac:dyDescent="0.25">
      <c r="A31" s="2">
        <v>42821</v>
      </c>
      <c r="B31" s="1">
        <v>1134</v>
      </c>
      <c r="C31" s="1" t="s">
        <v>6</v>
      </c>
      <c r="D31" s="1" t="s">
        <v>10</v>
      </c>
    </row>
    <row r="32" spans="1:4" x14ac:dyDescent="0.25">
      <c r="A32" s="2">
        <v>42821</v>
      </c>
      <c r="B32" s="1">
        <v>1138</v>
      </c>
      <c r="C32" s="1" t="s">
        <v>4</v>
      </c>
      <c r="D32" s="1" t="s">
        <v>10</v>
      </c>
    </row>
    <row r="33" spans="1:4" x14ac:dyDescent="0.25">
      <c r="A33" s="2">
        <v>42821</v>
      </c>
      <c r="B33" s="1">
        <v>1138</v>
      </c>
      <c r="C33" s="1" t="s">
        <v>6</v>
      </c>
      <c r="D33" s="1" t="s">
        <v>7</v>
      </c>
    </row>
    <row r="34" spans="1:4" x14ac:dyDescent="0.25">
      <c r="A34" s="2">
        <v>42821</v>
      </c>
      <c r="B34" s="1">
        <v>1138</v>
      </c>
      <c r="C34" s="1" t="s">
        <v>6</v>
      </c>
      <c r="D34" s="1" t="s">
        <v>7</v>
      </c>
    </row>
    <row r="35" spans="1:4" x14ac:dyDescent="0.25">
      <c r="A35" s="2">
        <v>42821</v>
      </c>
      <c r="B35" s="1">
        <v>1207</v>
      </c>
      <c r="C35" s="1" t="s">
        <v>6</v>
      </c>
      <c r="D35" s="1" t="s">
        <v>10</v>
      </c>
    </row>
    <row r="36" spans="1:4" x14ac:dyDescent="0.25">
      <c r="A36" s="2">
        <v>42821</v>
      </c>
      <c r="B36" s="1">
        <v>1224</v>
      </c>
      <c r="C36" s="1" t="s">
        <v>6</v>
      </c>
      <c r="D36" s="1" t="s">
        <v>7</v>
      </c>
    </row>
    <row r="37" spans="1:4" x14ac:dyDescent="0.25">
      <c r="A37" s="2">
        <v>42821</v>
      </c>
      <c r="B37" s="1">
        <v>1224</v>
      </c>
      <c r="C37" s="1" t="s">
        <v>6</v>
      </c>
      <c r="D37" s="1" t="s">
        <v>7</v>
      </c>
    </row>
    <row r="38" spans="1:4" x14ac:dyDescent="0.25">
      <c r="A38" s="2">
        <v>42821</v>
      </c>
      <c r="B38" s="1">
        <v>1229</v>
      </c>
      <c r="C38" s="1" t="s">
        <v>12</v>
      </c>
      <c r="D38" s="1" t="s">
        <v>9</v>
      </c>
    </row>
    <row r="39" spans="1:4" x14ac:dyDescent="0.25">
      <c r="A39" s="2">
        <v>42821</v>
      </c>
      <c r="B39" s="1">
        <v>1230</v>
      </c>
      <c r="C39" s="1" t="s">
        <v>6</v>
      </c>
      <c r="D39" s="1" t="s">
        <v>9</v>
      </c>
    </row>
    <row r="40" spans="1:4" x14ac:dyDescent="0.25">
      <c r="A40" s="2">
        <v>42821</v>
      </c>
      <c r="B40" s="1">
        <v>1241</v>
      </c>
      <c r="C40" s="1" t="s">
        <v>4</v>
      </c>
      <c r="D40" s="1" t="s">
        <v>7</v>
      </c>
    </row>
    <row r="41" spans="1:4" x14ac:dyDescent="0.25">
      <c r="A41" s="2">
        <v>42821</v>
      </c>
      <c r="B41" s="1">
        <v>1242</v>
      </c>
      <c r="C41" s="1" t="s">
        <v>6</v>
      </c>
      <c r="D41" s="1" t="s">
        <v>9</v>
      </c>
    </row>
    <row r="42" spans="1:4" x14ac:dyDescent="0.25">
      <c r="A42" s="2">
        <v>42821</v>
      </c>
      <c r="B42" s="1">
        <v>1246</v>
      </c>
      <c r="C42" s="1" t="s">
        <v>6</v>
      </c>
      <c r="D42" s="1" t="s">
        <v>9</v>
      </c>
    </row>
    <row r="43" spans="1:4" x14ac:dyDescent="0.25">
      <c r="A43" s="2">
        <v>42821</v>
      </c>
      <c r="B43" s="1">
        <v>1249</v>
      </c>
      <c r="C43" s="1" t="s">
        <v>6</v>
      </c>
      <c r="D43" s="1" t="s">
        <v>9</v>
      </c>
    </row>
    <row r="44" spans="1:4" x14ac:dyDescent="0.25">
      <c r="A44" s="2">
        <v>42821</v>
      </c>
      <c r="B44" s="1">
        <v>1253</v>
      </c>
      <c r="C44" s="1" t="s">
        <v>6</v>
      </c>
      <c r="D44" s="1" t="s">
        <v>10</v>
      </c>
    </row>
    <row r="45" spans="1:4" x14ac:dyDescent="0.25">
      <c r="A45" s="2">
        <v>42821</v>
      </c>
      <c r="B45" s="1">
        <v>1256</v>
      </c>
      <c r="C45" s="1" t="s">
        <v>4</v>
      </c>
      <c r="D45" s="1" t="s">
        <v>5</v>
      </c>
    </row>
    <row r="46" spans="1:4" x14ac:dyDescent="0.25">
      <c r="A46" s="2">
        <v>42821</v>
      </c>
      <c r="B46" s="1">
        <v>1301</v>
      </c>
      <c r="C46" s="1" t="s">
        <v>6</v>
      </c>
      <c r="D46" s="1" t="s">
        <v>10</v>
      </c>
    </row>
    <row r="47" spans="1:4" x14ac:dyDescent="0.25">
      <c r="A47" s="2">
        <v>42821</v>
      </c>
      <c r="B47" s="1">
        <v>1312</v>
      </c>
      <c r="C47" s="1" t="s">
        <v>6</v>
      </c>
      <c r="D47" s="1" t="s">
        <v>7</v>
      </c>
    </row>
    <row r="48" spans="1:4" x14ac:dyDescent="0.25">
      <c r="A48" s="2">
        <v>42821</v>
      </c>
      <c r="B48" s="1">
        <v>1320</v>
      </c>
      <c r="C48" s="1" t="s">
        <v>6</v>
      </c>
      <c r="D48" s="1" t="s">
        <v>9</v>
      </c>
    </row>
    <row r="49" spans="1:4" x14ac:dyDescent="0.25">
      <c r="A49" s="2">
        <v>42821</v>
      </c>
      <c r="B49" s="1">
        <v>1338</v>
      </c>
      <c r="C49" s="1" t="s">
        <v>6</v>
      </c>
      <c r="D49" s="1" t="s">
        <v>9</v>
      </c>
    </row>
    <row r="50" spans="1:4" x14ac:dyDescent="0.25">
      <c r="A50" s="2">
        <v>42821</v>
      </c>
      <c r="B50" s="1">
        <v>1345</v>
      </c>
      <c r="C50" s="1" t="s">
        <v>6</v>
      </c>
      <c r="D50" s="1" t="s">
        <v>7</v>
      </c>
    </row>
    <row r="51" spans="1:4" x14ac:dyDescent="0.25">
      <c r="A51" s="2">
        <v>42821</v>
      </c>
      <c r="B51" s="1">
        <v>1353</v>
      </c>
      <c r="C51" s="1" t="s">
        <v>6</v>
      </c>
      <c r="D51" s="1" t="s">
        <v>7</v>
      </c>
    </row>
    <row r="52" spans="1:4" x14ac:dyDescent="0.25">
      <c r="A52" s="2">
        <v>42821</v>
      </c>
      <c r="B52" s="1">
        <v>1404</v>
      </c>
      <c r="C52" s="1" t="s">
        <v>4</v>
      </c>
      <c r="D52" s="1" t="s">
        <v>8</v>
      </c>
    </row>
    <row r="53" spans="1:4" x14ac:dyDescent="0.25">
      <c r="A53" s="2">
        <v>42821</v>
      </c>
      <c r="B53" s="1">
        <v>1404</v>
      </c>
      <c r="C53" s="1" t="s">
        <v>4</v>
      </c>
      <c r="D53" s="1" t="s">
        <v>5</v>
      </c>
    </row>
    <row r="54" spans="1:4" x14ac:dyDescent="0.25">
      <c r="A54" s="2">
        <v>42821</v>
      </c>
      <c r="B54" s="1">
        <v>1421</v>
      </c>
      <c r="C54" s="1" t="s">
        <v>6</v>
      </c>
      <c r="D54" s="1" t="s">
        <v>7</v>
      </c>
    </row>
    <row r="55" spans="1:4" x14ac:dyDescent="0.25">
      <c r="A55" s="2">
        <v>42821</v>
      </c>
      <c r="B55" s="1">
        <v>1446</v>
      </c>
      <c r="C55" s="1" t="s">
        <v>6</v>
      </c>
      <c r="D55" s="1" t="s">
        <v>9</v>
      </c>
    </row>
    <row r="56" spans="1:4" x14ac:dyDescent="0.25">
      <c r="A56" s="2">
        <v>42821</v>
      </c>
      <c r="B56" s="1">
        <v>1451</v>
      </c>
      <c r="C56" s="1" t="s">
        <v>6</v>
      </c>
      <c r="D56" s="1" t="s">
        <v>8</v>
      </c>
    </row>
    <row r="57" spans="1:4" x14ac:dyDescent="0.25">
      <c r="A57" s="2">
        <v>42821</v>
      </c>
      <c r="B57" s="1">
        <v>1459</v>
      </c>
      <c r="C57" s="1" t="s">
        <v>6</v>
      </c>
      <c r="D57" s="1" t="s">
        <v>9</v>
      </c>
    </row>
    <row r="58" spans="1:4" x14ac:dyDescent="0.25">
      <c r="A58" s="2">
        <v>42821</v>
      </c>
      <c r="B58" s="1">
        <v>1504</v>
      </c>
      <c r="C58" s="1" t="s">
        <v>4</v>
      </c>
      <c r="D58" s="1" t="s">
        <v>5</v>
      </c>
    </row>
    <row r="59" spans="1:4" x14ac:dyDescent="0.25">
      <c r="A59" s="2">
        <v>42821</v>
      </c>
      <c r="B59" s="1">
        <v>1505</v>
      </c>
      <c r="C59" s="1" t="s">
        <v>6</v>
      </c>
      <c r="D59" s="1" t="s">
        <v>8</v>
      </c>
    </row>
    <row r="60" spans="1:4" x14ac:dyDescent="0.25">
      <c r="A60" s="2">
        <v>42821</v>
      </c>
      <c r="B60" s="1">
        <v>1508</v>
      </c>
      <c r="C60" s="1" t="s">
        <v>4</v>
      </c>
      <c r="D60" s="1" t="s">
        <v>7</v>
      </c>
    </row>
    <row r="61" spans="1:4" x14ac:dyDescent="0.25">
      <c r="A61" s="2">
        <v>42821</v>
      </c>
      <c r="B61" s="1">
        <v>1511</v>
      </c>
      <c r="C61" s="1" t="s">
        <v>4</v>
      </c>
      <c r="D61" s="1" t="s">
        <v>10</v>
      </c>
    </row>
    <row r="62" spans="1:4" x14ac:dyDescent="0.25">
      <c r="A62" s="2">
        <v>42821</v>
      </c>
      <c r="B62" s="1">
        <v>1512</v>
      </c>
      <c r="C62" s="1" t="s">
        <v>6</v>
      </c>
      <c r="D62" s="1" t="s">
        <v>10</v>
      </c>
    </row>
    <row r="63" spans="1:4" x14ac:dyDescent="0.25">
      <c r="A63" s="2">
        <v>42821</v>
      </c>
      <c r="B63" s="1">
        <v>1515</v>
      </c>
      <c r="C63" s="1" t="s">
        <v>6</v>
      </c>
      <c r="D63" s="1" t="s">
        <v>8</v>
      </c>
    </row>
    <row r="64" spans="1:4" x14ac:dyDescent="0.25">
      <c r="A64" s="2">
        <v>42821</v>
      </c>
      <c r="B64" s="1">
        <v>1516</v>
      </c>
      <c r="C64" s="1" t="s">
        <v>4</v>
      </c>
      <c r="D64" s="1" t="s">
        <v>8</v>
      </c>
    </row>
    <row r="65" spans="1:4" x14ac:dyDescent="0.25">
      <c r="A65" s="2">
        <v>42821</v>
      </c>
      <c r="B65" s="1">
        <v>1539</v>
      </c>
      <c r="C65" s="1" t="s">
        <v>4</v>
      </c>
      <c r="D65" s="1" t="s">
        <v>8</v>
      </c>
    </row>
    <row r="66" spans="1:4" x14ac:dyDescent="0.25">
      <c r="A66" s="2">
        <v>42821</v>
      </c>
      <c r="B66" s="1">
        <v>1544</v>
      </c>
      <c r="C66" s="1" t="s">
        <v>12</v>
      </c>
      <c r="D66" s="1" t="s">
        <v>9</v>
      </c>
    </row>
    <row r="67" spans="1:4" x14ac:dyDescent="0.25">
      <c r="A67" s="2">
        <v>42821</v>
      </c>
      <c r="B67" s="1">
        <v>1547</v>
      </c>
      <c r="C67" s="1" t="s">
        <v>6</v>
      </c>
      <c r="D67" s="1" t="s">
        <v>9</v>
      </c>
    </row>
    <row r="68" spans="1:4" x14ac:dyDescent="0.25">
      <c r="A68" s="2">
        <v>42821</v>
      </c>
      <c r="B68" s="1">
        <v>1607</v>
      </c>
      <c r="C68" s="1" t="s">
        <v>6</v>
      </c>
      <c r="D68" s="1" t="s">
        <v>8</v>
      </c>
    </row>
    <row r="69" spans="1:4" x14ac:dyDescent="0.25">
      <c r="A69" s="2">
        <v>42821</v>
      </c>
      <c r="B69" s="1">
        <v>1655</v>
      </c>
      <c r="C69" s="1" t="s">
        <v>6</v>
      </c>
      <c r="D69" s="1" t="s">
        <v>8</v>
      </c>
    </row>
    <row r="70" spans="1:4" x14ac:dyDescent="0.25">
      <c r="A70" s="2">
        <v>42821</v>
      </c>
      <c r="B70" s="1">
        <v>1701</v>
      </c>
      <c r="C70" s="1" t="s">
        <v>12</v>
      </c>
      <c r="D70" s="1" t="s">
        <v>5</v>
      </c>
    </row>
    <row r="71" spans="1:4" x14ac:dyDescent="0.25">
      <c r="A71" s="2">
        <v>42821</v>
      </c>
      <c r="B71" s="1">
        <v>1703</v>
      </c>
      <c r="C71" s="1" t="s">
        <v>6</v>
      </c>
      <c r="D71" s="1" t="s">
        <v>10</v>
      </c>
    </row>
    <row r="72" spans="1:4" x14ac:dyDescent="0.25">
      <c r="A72" s="2">
        <v>42821</v>
      </c>
      <c r="B72" s="1">
        <v>1705</v>
      </c>
      <c r="C72" s="1" t="s">
        <v>4</v>
      </c>
      <c r="D72" s="1" t="s">
        <v>10</v>
      </c>
    </row>
    <row r="73" spans="1:4" x14ac:dyDescent="0.25">
      <c r="A73" s="2">
        <v>42821</v>
      </c>
      <c r="B73" s="1">
        <v>1730</v>
      </c>
      <c r="C73" s="1" t="s">
        <v>4</v>
      </c>
      <c r="D73" s="1" t="s">
        <v>5</v>
      </c>
    </row>
    <row r="74" spans="1:4" x14ac:dyDescent="0.25">
      <c r="A74" s="2">
        <v>42821</v>
      </c>
      <c r="B74" s="1">
        <v>1735</v>
      </c>
      <c r="C74" s="1" t="s">
        <v>4</v>
      </c>
      <c r="D74" s="1" t="s">
        <v>5</v>
      </c>
    </row>
    <row r="75" spans="1:4" x14ac:dyDescent="0.25">
      <c r="A75" s="2">
        <v>42821</v>
      </c>
      <c r="B75" s="1">
        <v>1739</v>
      </c>
      <c r="C75" s="1" t="s">
        <v>4</v>
      </c>
      <c r="D75" s="1" t="s">
        <v>5</v>
      </c>
    </row>
    <row r="76" spans="1:4" x14ac:dyDescent="0.25">
      <c r="A76" s="2">
        <v>42821</v>
      </c>
      <c r="B76" s="1">
        <v>1741</v>
      </c>
      <c r="C76" s="1" t="s">
        <v>6</v>
      </c>
      <c r="D76" s="1" t="s">
        <v>10</v>
      </c>
    </row>
    <row r="77" spans="1:4" x14ac:dyDescent="0.25">
      <c r="A77" s="2">
        <v>42821</v>
      </c>
      <c r="B77" s="1">
        <v>1908</v>
      </c>
      <c r="C77" s="1" t="s">
        <v>6</v>
      </c>
      <c r="D77" s="1" t="s">
        <v>9</v>
      </c>
    </row>
    <row r="78" spans="1:4" x14ac:dyDescent="0.25">
      <c r="A78" s="2">
        <v>42821</v>
      </c>
      <c r="B78" s="1">
        <v>1909</v>
      </c>
      <c r="C78" s="1" t="s">
        <v>6</v>
      </c>
      <c r="D78" s="1" t="s">
        <v>9</v>
      </c>
    </row>
    <row r="79" spans="1:4" x14ac:dyDescent="0.25">
      <c r="A79" s="2">
        <v>42821</v>
      </c>
      <c r="B79" s="1">
        <v>1917</v>
      </c>
      <c r="C79" s="1" t="s">
        <v>6</v>
      </c>
      <c r="D79" s="1" t="s">
        <v>9</v>
      </c>
    </row>
    <row r="80" spans="1:4" x14ac:dyDescent="0.25">
      <c r="A80" s="2">
        <v>42821</v>
      </c>
      <c r="B80" s="1">
        <v>2003</v>
      </c>
      <c r="C80" s="1" t="s">
        <v>6</v>
      </c>
      <c r="D80" s="1" t="s">
        <v>9</v>
      </c>
    </row>
    <row r="81" spans="1:4" x14ac:dyDescent="0.25">
      <c r="A81" s="2">
        <v>42821</v>
      </c>
      <c r="B81" s="1">
        <v>2008</v>
      </c>
      <c r="C81" s="1" t="s">
        <v>6</v>
      </c>
      <c r="D81" s="1" t="s">
        <v>9</v>
      </c>
    </row>
    <row r="82" spans="1:4" x14ac:dyDescent="0.25">
      <c r="A82" s="2">
        <v>42821</v>
      </c>
      <c r="B82" s="1">
        <v>2016</v>
      </c>
      <c r="C82" s="1" t="s">
        <v>4</v>
      </c>
      <c r="D82" s="1" t="s">
        <v>8</v>
      </c>
    </row>
    <row r="83" spans="1:4" x14ac:dyDescent="0.25">
      <c r="A83" s="2">
        <v>42821</v>
      </c>
      <c r="B83" s="1">
        <v>2020</v>
      </c>
      <c r="C83" s="1" t="s">
        <v>4</v>
      </c>
      <c r="D83" s="1" t="s">
        <v>8</v>
      </c>
    </row>
    <row r="84" spans="1:4" x14ac:dyDescent="0.25">
      <c r="A84" s="2">
        <v>42821</v>
      </c>
      <c r="B84" s="1">
        <v>2029</v>
      </c>
      <c r="C84" s="1" t="s">
        <v>6</v>
      </c>
      <c r="D84" s="1" t="s">
        <v>9</v>
      </c>
    </row>
    <row r="85" spans="1:4" x14ac:dyDescent="0.25">
      <c r="A85" s="2">
        <v>42821</v>
      </c>
      <c r="B85" s="1">
        <v>2156</v>
      </c>
      <c r="C85" s="1" t="s">
        <v>6</v>
      </c>
      <c r="D85" s="1" t="s">
        <v>9</v>
      </c>
    </row>
    <row r="86" spans="1:4" x14ac:dyDescent="0.25">
      <c r="A86" s="2">
        <v>42821</v>
      </c>
      <c r="B86" s="1">
        <v>2206</v>
      </c>
      <c r="C86" s="1" t="s">
        <v>4</v>
      </c>
      <c r="D86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BZ159"/>
  <sheetViews>
    <sheetView topLeftCell="I42" workbookViewId="0">
      <selection activeCell="U66" sqref="U66"/>
    </sheetView>
  </sheetViews>
  <sheetFormatPr baseColWidth="10" defaultRowHeight="15" x14ac:dyDescent="0.25"/>
  <cols>
    <col min="6" max="6" width="15.7109375" customWidth="1"/>
    <col min="7" max="7" width="15.42578125" customWidth="1"/>
    <col min="8" max="8" width="3.7109375" customWidth="1"/>
    <col min="9" max="9" width="3.5703125" customWidth="1"/>
    <col min="12" max="12" width="11.85546875" bestFit="1" customWidth="1"/>
    <col min="13" max="13" width="11.42578125" customWidth="1"/>
    <col min="17" max="17" width="14.42578125" customWidth="1"/>
    <col min="18" max="18" width="18.28515625" customWidth="1"/>
    <col min="20" max="20" width="17.85546875" customWidth="1"/>
    <col min="21" max="22" width="15.140625" customWidth="1"/>
  </cols>
  <sheetData>
    <row r="1" spans="1:78" ht="19.5" customHeight="1" x14ac:dyDescent="0.25">
      <c r="A1" s="258" t="s">
        <v>163</v>
      </c>
      <c r="B1" s="258"/>
      <c r="C1" s="258"/>
      <c r="D1" s="258"/>
      <c r="E1" s="258"/>
      <c r="M1" s="273" t="s">
        <v>159</v>
      </c>
      <c r="N1" s="274"/>
      <c r="O1" s="274"/>
      <c r="P1" s="274"/>
      <c r="Q1" s="275"/>
    </row>
    <row r="2" spans="1:78" ht="15.75" thickBot="1" x14ac:dyDescent="0.3">
      <c r="A2" s="265"/>
      <c r="B2" s="265"/>
      <c r="C2" s="265"/>
      <c r="D2" s="265"/>
      <c r="E2" s="265"/>
      <c r="M2" s="276"/>
      <c r="N2" s="247"/>
      <c r="O2" s="247"/>
      <c r="P2" s="247"/>
      <c r="Q2" s="277"/>
    </row>
    <row r="3" spans="1:78" ht="21" x14ac:dyDescent="0.35">
      <c r="A3" s="188" t="s">
        <v>86</v>
      </c>
      <c r="B3" s="188"/>
      <c r="C3" s="188"/>
      <c r="D3" s="188"/>
      <c r="E3" s="188"/>
      <c r="I3" s="54"/>
      <c r="J3" s="189" t="s">
        <v>87</v>
      </c>
      <c r="K3" s="189" t="s">
        <v>88</v>
      </c>
      <c r="L3" s="189" t="s">
        <v>36</v>
      </c>
      <c r="M3" s="189" t="s">
        <v>37</v>
      </c>
      <c r="N3" s="189" t="s">
        <v>30</v>
      </c>
      <c r="O3" s="189" t="s">
        <v>89</v>
      </c>
      <c r="P3" s="55"/>
      <c r="Q3" s="55"/>
      <c r="R3" s="55"/>
      <c r="S3" s="55"/>
      <c r="T3" s="57"/>
    </row>
    <row r="4" spans="1:78" x14ac:dyDescent="0.25">
      <c r="A4" s="190">
        <v>4168</v>
      </c>
      <c r="B4" s="190">
        <v>6498</v>
      </c>
      <c r="C4" s="190">
        <v>5255</v>
      </c>
      <c r="D4" s="190">
        <v>8261</v>
      </c>
      <c r="E4" s="190">
        <v>6971</v>
      </c>
      <c r="I4" s="32"/>
      <c r="J4" s="191">
        <v>10</v>
      </c>
      <c r="K4" s="191">
        <v>365</v>
      </c>
      <c r="L4" s="192">
        <f t="array" ref="L4:L33">FREQUENCY(A4:E159,K4:K33)</f>
        <v>30</v>
      </c>
      <c r="M4" s="192">
        <v>26</v>
      </c>
      <c r="N4" s="192">
        <f t="shared" ref="N4:N33" si="0">((L4-M4)^2)/M4</f>
        <v>0.61538461538461542</v>
      </c>
      <c r="O4" s="192">
        <f>N4</f>
        <v>0.61538461538461542</v>
      </c>
      <c r="P4" s="60"/>
      <c r="Q4" s="60"/>
      <c r="R4" s="60"/>
      <c r="S4" s="60"/>
      <c r="T4" s="33"/>
      <c r="BZ4" t="s">
        <v>90</v>
      </c>
    </row>
    <row r="5" spans="1:78" ht="18.75" x14ac:dyDescent="0.25">
      <c r="A5" s="190">
        <v>7002</v>
      </c>
      <c r="B5" s="190">
        <v>5533</v>
      </c>
      <c r="C5" s="190">
        <v>1069</v>
      </c>
      <c r="D5" s="190">
        <v>3790</v>
      </c>
      <c r="E5" s="190">
        <v>2727</v>
      </c>
      <c r="G5" s="193"/>
      <c r="H5" s="193"/>
      <c r="I5" s="194"/>
      <c r="J5" s="195">
        <f t="shared" ref="J5:K20" si="1">J4+355</f>
        <v>365</v>
      </c>
      <c r="K5" s="195">
        <f t="shared" si="1"/>
        <v>720</v>
      </c>
      <c r="L5" s="192">
        <v>34</v>
      </c>
      <c r="M5" s="192">
        <v>26</v>
      </c>
      <c r="N5" s="192">
        <f t="shared" si="0"/>
        <v>2.4615384615384617</v>
      </c>
      <c r="O5" s="192">
        <f t="shared" ref="O5:O33" si="2">N5+O4</f>
        <v>3.0769230769230771</v>
      </c>
      <c r="P5" s="60"/>
      <c r="Q5" s="60"/>
      <c r="R5" s="60"/>
      <c r="S5" s="60"/>
      <c r="T5" s="33"/>
      <c r="BZ5" t="s">
        <v>91</v>
      </c>
    </row>
    <row r="6" spans="1:78" x14ac:dyDescent="0.25">
      <c r="A6" s="190">
        <v>2621</v>
      </c>
      <c r="B6" s="190">
        <v>4147</v>
      </c>
      <c r="C6" s="190">
        <v>9717</v>
      </c>
      <c r="D6" s="190">
        <v>7063</v>
      </c>
      <c r="E6" s="190">
        <v>408</v>
      </c>
      <c r="G6" s="196"/>
      <c r="H6" s="196"/>
      <c r="I6" s="197"/>
      <c r="J6" s="195">
        <f t="shared" si="1"/>
        <v>720</v>
      </c>
      <c r="K6" s="195">
        <f t="shared" si="1"/>
        <v>1075</v>
      </c>
      <c r="L6" s="192">
        <v>26</v>
      </c>
      <c r="M6" s="192">
        <v>26</v>
      </c>
      <c r="N6" s="192">
        <f t="shared" si="0"/>
        <v>0</v>
      </c>
      <c r="O6" s="192">
        <f t="shared" si="2"/>
        <v>3.0769230769230771</v>
      </c>
      <c r="P6" s="60"/>
      <c r="Q6" s="60"/>
      <c r="R6" s="60"/>
      <c r="S6" s="60"/>
      <c r="T6" s="33"/>
      <c r="BZ6" t="s">
        <v>92</v>
      </c>
    </row>
    <row r="7" spans="1:78" ht="15.75" thickBot="1" x14ac:dyDescent="0.3">
      <c r="A7" s="190">
        <v>3910</v>
      </c>
      <c r="B7" s="190">
        <v>12</v>
      </c>
      <c r="C7" s="190">
        <v>8876</v>
      </c>
      <c r="D7" s="190">
        <v>7184</v>
      </c>
      <c r="E7" s="190">
        <v>1272</v>
      </c>
      <c r="G7" s="196"/>
      <c r="H7" s="196"/>
      <c r="I7" s="197"/>
      <c r="J7" s="195">
        <f t="shared" si="1"/>
        <v>1075</v>
      </c>
      <c r="K7" s="195">
        <f t="shared" si="1"/>
        <v>1430</v>
      </c>
      <c r="L7" s="192">
        <v>25</v>
      </c>
      <c r="M7" s="192">
        <v>26</v>
      </c>
      <c r="N7" s="192">
        <f t="shared" si="0"/>
        <v>3.8461538461538464E-2</v>
      </c>
      <c r="O7" s="192">
        <f t="shared" si="2"/>
        <v>3.1153846153846154</v>
      </c>
      <c r="P7" s="60"/>
      <c r="Q7" s="60"/>
      <c r="R7" s="60"/>
      <c r="S7" s="60"/>
      <c r="T7" s="33"/>
      <c r="BZ7" t="s">
        <v>93</v>
      </c>
    </row>
    <row r="8" spans="1:78" x14ac:dyDescent="0.25">
      <c r="A8" s="190">
        <v>7540</v>
      </c>
      <c r="B8" s="190">
        <v>1298</v>
      </c>
      <c r="C8" s="190">
        <v>704</v>
      </c>
      <c r="D8" s="190">
        <v>7916</v>
      </c>
      <c r="E8" s="190">
        <v>9162</v>
      </c>
      <c r="G8" s="198" t="s">
        <v>17</v>
      </c>
      <c r="H8" s="199"/>
      <c r="I8" s="200"/>
      <c r="J8" s="195">
        <f t="shared" si="1"/>
        <v>1430</v>
      </c>
      <c r="K8" s="195">
        <f t="shared" si="1"/>
        <v>1785</v>
      </c>
      <c r="L8" s="192">
        <v>28</v>
      </c>
      <c r="M8" s="192">
        <v>26</v>
      </c>
      <c r="N8" s="192">
        <f t="shared" si="0"/>
        <v>0.15384615384615385</v>
      </c>
      <c r="O8" s="192">
        <f t="shared" si="2"/>
        <v>3.2692307692307692</v>
      </c>
      <c r="P8" s="60"/>
      <c r="Q8" s="60"/>
      <c r="R8" s="201"/>
      <c r="S8" s="201"/>
      <c r="T8" s="202"/>
      <c r="U8" s="203"/>
      <c r="BZ8" t="s">
        <v>94</v>
      </c>
    </row>
    <row r="9" spans="1:78" ht="15.75" thickBot="1" x14ac:dyDescent="0.3">
      <c r="A9" s="190">
        <v>408</v>
      </c>
      <c r="B9" s="190">
        <v>1961</v>
      </c>
      <c r="C9" s="190">
        <v>3177</v>
      </c>
      <c r="D9" s="190">
        <v>8761</v>
      </c>
      <c r="E9" s="190">
        <v>8222</v>
      </c>
      <c r="G9" s="204">
        <v>780</v>
      </c>
      <c r="H9" s="205"/>
      <c r="I9" s="206"/>
      <c r="J9" s="195">
        <f t="shared" si="1"/>
        <v>1785</v>
      </c>
      <c r="K9" s="195">
        <f t="shared" si="1"/>
        <v>2140</v>
      </c>
      <c r="L9" s="192">
        <v>25</v>
      </c>
      <c r="M9" s="192">
        <v>26</v>
      </c>
      <c r="N9" s="192">
        <f t="shared" si="0"/>
        <v>3.8461538461538464E-2</v>
      </c>
      <c r="O9" s="192">
        <f t="shared" si="2"/>
        <v>3.3076923076923075</v>
      </c>
      <c r="P9" s="60"/>
      <c r="Q9" s="60"/>
      <c r="R9" s="60"/>
      <c r="S9" s="60"/>
      <c r="T9" s="33"/>
      <c r="BZ9" t="s">
        <v>95</v>
      </c>
    </row>
    <row r="10" spans="1:78" ht="15.75" thickBot="1" x14ac:dyDescent="0.3">
      <c r="A10" s="190">
        <v>2731</v>
      </c>
      <c r="B10" s="190">
        <v>3028</v>
      </c>
      <c r="C10" s="190">
        <v>2352</v>
      </c>
      <c r="D10" s="190">
        <v>1424</v>
      </c>
      <c r="E10" s="190">
        <v>8528</v>
      </c>
      <c r="H10" s="207"/>
      <c r="I10" s="208"/>
      <c r="J10" s="195">
        <f t="shared" si="1"/>
        <v>2140</v>
      </c>
      <c r="K10" s="195">
        <f t="shared" si="1"/>
        <v>2495</v>
      </c>
      <c r="L10" s="192">
        <v>30</v>
      </c>
      <c r="M10" s="192">
        <v>26</v>
      </c>
      <c r="N10" s="192">
        <f t="shared" si="0"/>
        <v>0.61538461538461542</v>
      </c>
      <c r="O10" s="192">
        <f t="shared" si="2"/>
        <v>3.9230769230769229</v>
      </c>
      <c r="P10" s="60"/>
      <c r="Q10" s="60"/>
      <c r="R10" s="60"/>
      <c r="S10" s="60"/>
      <c r="T10" s="33"/>
      <c r="BZ10" t="s">
        <v>96</v>
      </c>
    </row>
    <row r="11" spans="1:78" x14ac:dyDescent="0.25">
      <c r="A11" s="190">
        <v>4130</v>
      </c>
      <c r="B11" s="190">
        <v>1960</v>
      </c>
      <c r="C11" s="190">
        <v>4280</v>
      </c>
      <c r="D11" s="190">
        <v>1267</v>
      </c>
      <c r="E11" s="190">
        <v>8454</v>
      </c>
      <c r="G11" s="198" t="s">
        <v>43</v>
      </c>
      <c r="H11" s="199"/>
      <c r="I11" s="200"/>
      <c r="J11" s="195">
        <f t="shared" si="1"/>
        <v>2495</v>
      </c>
      <c r="K11" s="195">
        <f t="shared" si="1"/>
        <v>2850</v>
      </c>
      <c r="L11" s="192">
        <v>31</v>
      </c>
      <c r="M11" s="192">
        <v>26</v>
      </c>
      <c r="N11" s="192">
        <f t="shared" si="0"/>
        <v>0.96153846153846156</v>
      </c>
      <c r="O11" s="192">
        <f t="shared" si="2"/>
        <v>4.8846153846153841</v>
      </c>
      <c r="P11" s="60"/>
      <c r="Q11" s="251" t="s">
        <v>165</v>
      </c>
      <c r="R11" s="251"/>
      <c r="S11" s="251"/>
      <c r="T11" s="252"/>
      <c r="BZ11" t="s">
        <v>97</v>
      </c>
    </row>
    <row r="12" spans="1:78" ht="15.75" customHeight="1" thickBot="1" x14ac:dyDescent="0.3">
      <c r="A12" s="190">
        <v>4840</v>
      </c>
      <c r="B12" s="190">
        <v>3948</v>
      </c>
      <c r="C12" s="190">
        <v>393</v>
      </c>
      <c r="D12" s="190">
        <v>4632</v>
      </c>
      <c r="E12" s="190">
        <v>7198</v>
      </c>
      <c r="G12" s="204">
        <v>30</v>
      </c>
      <c r="H12" s="205"/>
      <c r="I12" s="206"/>
      <c r="J12" s="195">
        <f t="shared" si="1"/>
        <v>2850</v>
      </c>
      <c r="K12" s="195">
        <f t="shared" si="1"/>
        <v>3205</v>
      </c>
      <c r="L12" s="192">
        <v>26</v>
      </c>
      <c r="M12" s="192">
        <v>26</v>
      </c>
      <c r="N12" s="192">
        <f t="shared" si="0"/>
        <v>0</v>
      </c>
      <c r="O12" s="192">
        <f t="shared" si="2"/>
        <v>4.8846153846153841</v>
      </c>
      <c r="P12" s="60"/>
      <c r="Q12" s="251"/>
      <c r="R12" s="251"/>
      <c r="S12" s="251"/>
      <c r="T12" s="252"/>
      <c r="BZ12" t="s">
        <v>98</v>
      </c>
    </row>
    <row r="13" spans="1:78" ht="15.75" thickBot="1" x14ac:dyDescent="0.3">
      <c r="A13" s="190">
        <v>4263</v>
      </c>
      <c r="B13" s="190">
        <v>1909</v>
      </c>
      <c r="C13" s="190">
        <v>8390</v>
      </c>
      <c r="D13" s="190">
        <v>3924</v>
      </c>
      <c r="E13" s="190">
        <v>2912</v>
      </c>
      <c r="G13" s="60"/>
      <c r="H13" s="150"/>
      <c r="I13" s="208"/>
      <c r="J13" s="195">
        <f t="shared" si="1"/>
        <v>3205</v>
      </c>
      <c r="K13" s="195">
        <f t="shared" si="1"/>
        <v>3560</v>
      </c>
      <c r="L13" s="192">
        <v>25</v>
      </c>
      <c r="M13" s="192">
        <v>26</v>
      </c>
      <c r="N13" s="192">
        <f t="shared" si="0"/>
        <v>3.8461538461538464E-2</v>
      </c>
      <c r="O13" s="192">
        <f t="shared" si="2"/>
        <v>4.9230769230769225</v>
      </c>
      <c r="P13" s="60"/>
      <c r="Q13" s="60"/>
      <c r="R13" s="60"/>
      <c r="S13" s="60"/>
      <c r="T13" s="33"/>
      <c r="BZ13" t="s">
        <v>99</v>
      </c>
    </row>
    <row r="14" spans="1:78" x14ac:dyDescent="0.25">
      <c r="A14" s="190">
        <v>6315</v>
      </c>
      <c r="B14" s="190">
        <v>4165</v>
      </c>
      <c r="C14" s="190">
        <v>5274</v>
      </c>
      <c r="D14" s="190">
        <v>4239</v>
      </c>
      <c r="E14" s="190">
        <v>9295</v>
      </c>
      <c r="G14" s="198" t="s">
        <v>100</v>
      </c>
      <c r="H14" s="199"/>
      <c r="I14" s="200"/>
      <c r="J14" s="195">
        <f t="shared" si="1"/>
        <v>3560</v>
      </c>
      <c r="K14" s="195">
        <f t="shared" si="1"/>
        <v>3915</v>
      </c>
      <c r="L14" s="192">
        <v>28</v>
      </c>
      <c r="M14" s="192">
        <v>26</v>
      </c>
      <c r="N14" s="192">
        <f t="shared" si="0"/>
        <v>0.15384615384615385</v>
      </c>
      <c r="O14" s="192">
        <f t="shared" si="2"/>
        <v>5.0769230769230766</v>
      </c>
      <c r="P14" s="60"/>
      <c r="Q14" s="60"/>
      <c r="R14" s="28" t="s">
        <v>52</v>
      </c>
      <c r="S14" s="29" t="s">
        <v>32</v>
      </c>
      <c r="T14" s="33"/>
      <c r="BZ14" t="s">
        <v>101</v>
      </c>
    </row>
    <row r="15" spans="1:78" ht="15.75" thickBot="1" x14ac:dyDescent="0.3">
      <c r="A15" s="190">
        <v>7591</v>
      </c>
      <c r="B15" s="190">
        <v>6282</v>
      </c>
      <c r="C15" s="190">
        <v>2810</v>
      </c>
      <c r="D15" s="190">
        <v>2611</v>
      </c>
      <c r="E15" s="190">
        <v>23</v>
      </c>
      <c r="G15" s="204">
        <v>9956</v>
      </c>
      <c r="H15" s="205"/>
      <c r="I15" s="206"/>
      <c r="J15" s="195">
        <f t="shared" si="1"/>
        <v>3915</v>
      </c>
      <c r="K15" s="195">
        <f t="shared" si="1"/>
        <v>4270</v>
      </c>
      <c r="L15" s="192">
        <v>26</v>
      </c>
      <c r="M15" s="192">
        <v>26</v>
      </c>
      <c r="N15" s="192">
        <f t="shared" si="0"/>
        <v>0</v>
      </c>
      <c r="O15" s="192">
        <f t="shared" si="2"/>
        <v>5.0769230769230766</v>
      </c>
      <c r="P15" s="60"/>
      <c r="Q15" s="60"/>
      <c r="R15" s="30">
        <v>0.95</v>
      </c>
      <c r="S15" s="209">
        <f>G12-1-0</f>
        <v>29</v>
      </c>
      <c r="T15" s="33"/>
      <c r="BZ15" t="s">
        <v>102</v>
      </c>
    </row>
    <row r="16" spans="1:78" ht="15.75" thickBot="1" x14ac:dyDescent="0.3">
      <c r="A16" s="190">
        <v>223</v>
      </c>
      <c r="B16" s="190">
        <v>2654</v>
      </c>
      <c r="C16" s="190">
        <v>3399</v>
      </c>
      <c r="D16" s="190">
        <v>4233</v>
      </c>
      <c r="E16" s="190">
        <v>6050</v>
      </c>
      <c r="G16" s="60"/>
      <c r="H16" s="150"/>
      <c r="I16" s="208"/>
      <c r="J16" s="195">
        <f t="shared" si="1"/>
        <v>4270</v>
      </c>
      <c r="K16" s="195">
        <f t="shared" si="1"/>
        <v>4625</v>
      </c>
      <c r="L16" s="192">
        <v>21</v>
      </c>
      <c r="M16" s="192">
        <v>26</v>
      </c>
      <c r="N16" s="192">
        <f t="shared" si="0"/>
        <v>0.96153846153846156</v>
      </c>
      <c r="O16" s="192">
        <f t="shared" si="2"/>
        <v>6.0384615384615383</v>
      </c>
      <c r="P16" s="60"/>
      <c r="Q16" s="60"/>
      <c r="R16" s="32"/>
      <c r="S16" s="33"/>
      <c r="T16" s="33"/>
      <c r="BZ16" t="s">
        <v>103</v>
      </c>
    </row>
    <row r="17" spans="1:78" x14ac:dyDescent="0.25">
      <c r="A17" s="190">
        <v>1384</v>
      </c>
      <c r="B17" s="190">
        <v>9082</v>
      </c>
      <c r="C17" s="190">
        <v>7823</v>
      </c>
      <c r="D17" s="190">
        <v>2336</v>
      </c>
      <c r="E17" s="190">
        <v>7674</v>
      </c>
      <c r="G17" s="198" t="s">
        <v>104</v>
      </c>
      <c r="H17" s="199"/>
      <c r="I17" s="200"/>
      <c r="J17" s="195">
        <f t="shared" si="1"/>
        <v>4625</v>
      </c>
      <c r="K17" s="195">
        <f t="shared" si="1"/>
        <v>4980</v>
      </c>
      <c r="L17" s="192">
        <v>25</v>
      </c>
      <c r="M17" s="192">
        <v>26</v>
      </c>
      <c r="N17" s="192">
        <f t="shared" si="0"/>
        <v>3.8461538461538464E-2</v>
      </c>
      <c r="O17" s="192">
        <f t="shared" si="2"/>
        <v>6.0769230769230766</v>
      </c>
      <c r="P17" s="60"/>
      <c r="Q17" s="60"/>
      <c r="R17" s="34" t="s">
        <v>54</v>
      </c>
      <c r="S17" s="35">
        <f>N34</f>
        <v>64.461538461538453</v>
      </c>
      <c r="T17" s="33"/>
      <c r="BZ17" t="s">
        <v>105</v>
      </c>
    </row>
    <row r="18" spans="1:78" ht="15.75" thickBot="1" x14ac:dyDescent="0.3">
      <c r="A18" s="190">
        <v>6071</v>
      </c>
      <c r="B18" s="190">
        <v>4890</v>
      </c>
      <c r="C18" s="190">
        <v>3854</v>
      </c>
      <c r="D18" s="190">
        <v>1363</v>
      </c>
      <c r="E18" s="190">
        <v>9673</v>
      </c>
      <c r="G18" s="204">
        <v>12</v>
      </c>
      <c r="H18" s="205"/>
      <c r="I18" s="206"/>
      <c r="J18" s="195">
        <f t="shared" si="1"/>
        <v>4980</v>
      </c>
      <c r="K18" s="195">
        <f t="shared" si="1"/>
        <v>5335</v>
      </c>
      <c r="L18" s="192">
        <v>27</v>
      </c>
      <c r="M18" s="192">
        <v>26</v>
      </c>
      <c r="N18" s="192">
        <f t="shared" si="0"/>
        <v>3.8461538461538464E-2</v>
      </c>
      <c r="O18" s="192">
        <f t="shared" si="2"/>
        <v>6.115384615384615</v>
      </c>
      <c r="P18" s="60"/>
      <c r="Q18" s="60"/>
      <c r="R18" s="32"/>
      <c r="S18" s="33"/>
      <c r="T18" s="33"/>
      <c r="BZ18" t="s">
        <v>106</v>
      </c>
    </row>
    <row r="19" spans="1:78" x14ac:dyDescent="0.25">
      <c r="A19" s="190">
        <v>5813</v>
      </c>
      <c r="B19" s="190">
        <v>4375</v>
      </c>
      <c r="C19" s="190">
        <v>90</v>
      </c>
      <c r="D19" s="190">
        <v>8364</v>
      </c>
      <c r="E19" s="190">
        <v>9668</v>
      </c>
      <c r="I19" s="32"/>
      <c r="J19" s="195">
        <f t="shared" si="1"/>
        <v>5335</v>
      </c>
      <c r="K19" s="195">
        <f t="shared" si="1"/>
        <v>5690</v>
      </c>
      <c r="L19" s="192">
        <v>20</v>
      </c>
      <c r="M19" s="192">
        <v>26</v>
      </c>
      <c r="N19" s="192">
        <f t="shared" si="0"/>
        <v>1.3846153846153846</v>
      </c>
      <c r="O19" s="192">
        <f t="shared" si="2"/>
        <v>7.5</v>
      </c>
      <c r="P19" s="60"/>
      <c r="Q19" s="60"/>
      <c r="R19" s="34" t="s">
        <v>51</v>
      </c>
      <c r="S19" s="35">
        <v>42.6</v>
      </c>
      <c r="T19" s="33"/>
      <c r="BZ19" t="s">
        <v>107</v>
      </c>
    </row>
    <row r="20" spans="1:78" x14ac:dyDescent="0.25">
      <c r="A20" s="190">
        <v>5446</v>
      </c>
      <c r="B20" s="190">
        <v>6754</v>
      </c>
      <c r="C20" s="190">
        <v>9814</v>
      </c>
      <c r="D20" s="190">
        <v>9649</v>
      </c>
      <c r="E20" s="190">
        <v>9102</v>
      </c>
      <c r="I20" s="32"/>
      <c r="J20" s="195">
        <f t="shared" si="1"/>
        <v>5690</v>
      </c>
      <c r="K20" s="195">
        <f t="shared" si="1"/>
        <v>6045</v>
      </c>
      <c r="L20" s="192">
        <v>31</v>
      </c>
      <c r="M20" s="192">
        <v>26</v>
      </c>
      <c r="N20" s="192">
        <f t="shared" si="0"/>
        <v>0.96153846153846156</v>
      </c>
      <c r="O20" s="192">
        <f t="shared" si="2"/>
        <v>8.4615384615384617</v>
      </c>
      <c r="P20" s="60"/>
      <c r="Q20" s="60"/>
      <c r="R20" s="32"/>
      <c r="S20" s="33"/>
      <c r="T20" s="33"/>
      <c r="BZ20" t="s">
        <v>108</v>
      </c>
    </row>
    <row r="21" spans="1:78" ht="15.75" thickBot="1" x14ac:dyDescent="0.3">
      <c r="A21" s="190">
        <v>96</v>
      </c>
      <c r="B21" s="190">
        <v>7525</v>
      </c>
      <c r="C21" s="190">
        <v>5234</v>
      </c>
      <c r="D21" s="190">
        <v>2883</v>
      </c>
      <c r="E21" s="190">
        <v>8412</v>
      </c>
      <c r="I21" s="32"/>
      <c r="J21" s="195">
        <f t="shared" ref="J21:K33" si="3">J20+355</f>
        <v>6045</v>
      </c>
      <c r="K21" s="195">
        <f t="shared" si="3"/>
        <v>6400</v>
      </c>
      <c r="L21" s="192">
        <v>30</v>
      </c>
      <c r="M21" s="192">
        <v>26</v>
      </c>
      <c r="N21" s="192">
        <f t="shared" si="0"/>
        <v>0.61538461538461542</v>
      </c>
      <c r="O21" s="192">
        <f t="shared" si="2"/>
        <v>9.0769230769230766</v>
      </c>
      <c r="P21" s="60"/>
      <c r="Q21" s="60"/>
      <c r="R21" s="264" t="s">
        <v>34</v>
      </c>
      <c r="S21" s="256" t="s">
        <v>55</v>
      </c>
      <c r="T21" s="33"/>
      <c r="BZ21" t="s">
        <v>109</v>
      </c>
    </row>
    <row r="22" spans="1:78" x14ac:dyDescent="0.25">
      <c r="A22" s="190">
        <v>7929</v>
      </c>
      <c r="B22" s="190">
        <v>9784</v>
      </c>
      <c r="C22" s="190">
        <v>6324</v>
      </c>
      <c r="D22" s="190">
        <v>9557</v>
      </c>
      <c r="E22" s="190">
        <v>552</v>
      </c>
      <c r="I22" s="32"/>
      <c r="J22" s="195">
        <f t="shared" si="3"/>
        <v>6400</v>
      </c>
      <c r="K22" s="195">
        <f t="shared" si="3"/>
        <v>6755</v>
      </c>
      <c r="L22" s="192">
        <v>26</v>
      </c>
      <c r="M22" s="192">
        <v>26</v>
      </c>
      <c r="N22" s="192">
        <f t="shared" si="0"/>
        <v>0</v>
      </c>
      <c r="O22" s="192">
        <f t="shared" si="2"/>
        <v>9.0769230769230766</v>
      </c>
      <c r="P22" s="60"/>
      <c r="Q22" s="60"/>
      <c r="R22" s="254" t="s">
        <v>168</v>
      </c>
      <c r="S22" s="254"/>
      <c r="T22" s="33"/>
      <c r="BZ22" t="s">
        <v>110</v>
      </c>
    </row>
    <row r="23" spans="1:78" x14ac:dyDescent="0.25">
      <c r="A23" s="190">
        <v>1930</v>
      </c>
      <c r="B23" s="190">
        <v>966</v>
      </c>
      <c r="C23" s="190">
        <v>1327</v>
      </c>
      <c r="D23" s="190">
        <v>7405</v>
      </c>
      <c r="E23" s="190">
        <v>3045</v>
      </c>
      <c r="I23" s="32"/>
      <c r="J23" s="195">
        <f t="shared" si="3"/>
        <v>6755</v>
      </c>
      <c r="K23" s="195">
        <f t="shared" si="3"/>
        <v>7110</v>
      </c>
      <c r="L23" s="192">
        <v>27</v>
      </c>
      <c r="M23" s="192">
        <v>26</v>
      </c>
      <c r="N23" s="192">
        <f t="shared" si="0"/>
        <v>3.8461538461538464E-2</v>
      </c>
      <c r="O23" s="192">
        <f t="shared" si="2"/>
        <v>9.115384615384615</v>
      </c>
      <c r="P23" s="60"/>
      <c r="Q23" s="60"/>
      <c r="R23" s="251"/>
      <c r="S23" s="251"/>
      <c r="T23" s="33"/>
      <c r="BZ23" t="s">
        <v>111</v>
      </c>
    </row>
    <row r="24" spans="1:78" x14ac:dyDescent="0.25">
      <c r="A24" s="190">
        <v>6755</v>
      </c>
      <c r="B24" s="190">
        <v>7907</v>
      </c>
      <c r="C24" s="190">
        <v>1575</v>
      </c>
      <c r="D24" s="190">
        <v>4942</v>
      </c>
      <c r="E24" s="190">
        <v>9491</v>
      </c>
      <c r="I24" s="32"/>
      <c r="J24" s="195">
        <f t="shared" si="3"/>
        <v>7110</v>
      </c>
      <c r="K24" s="195">
        <f t="shared" si="3"/>
        <v>7465</v>
      </c>
      <c r="L24" s="192">
        <v>34</v>
      </c>
      <c r="M24" s="192">
        <v>26</v>
      </c>
      <c r="N24" s="192">
        <f t="shared" si="0"/>
        <v>2.4615384615384617</v>
      </c>
      <c r="O24" s="192">
        <f t="shared" si="2"/>
        <v>11.576923076923077</v>
      </c>
      <c r="P24" s="60"/>
      <c r="Q24" s="60"/>
      <c r="R24" s="251"/>
      <c r="S24" s="251"/>
      <c r="T24" s="33"/>
      <c r="BZ24" t="s">
        <v>112</v>
      </c>
    </row>
    <row r="25" spans="1:78" x14ac:dyDescent="0.25">
      <c r="A25" s="190">
        <v>3029</v>
      </c>
      <c r="B25" s="190">
        <v>2181</v>
      </c>
      <c r="C25" s="190">
        <v>8193</v>
      </c>
      <c r="D25" s="190">
        <v>295</v>
      </c>
      <c r="E25" s="190">
        <v>961</v>
      </c>
      <c r="I25" s="32"/>
      <c r="J25" s="195">
        <f t="shared" si="3"/>
        <v>7465</v>
      </c>
      <c r="K25" s="195">
        <f t="shared" si="3"/>
        <v>7820</v>
      </c>
      <c r="L25" s="192">
        <v>33</v>
      </c>
      <c r="M25" s="192">
        <v>26</v>
      </c>
      <c r="N25" s="192">
        <f t="shared" si="0"/>
        <v>1.8846153846153846</v>
      </c>
      <c r="O25" s="192">
        <f t="shared" si="2"/>
        <v>13.461538461538462</v>
      </c>
      <c r="P25" s="60"/>
      <c r="Q25" s="60"/>
      <c r="R25" s="251"/>
      <c r="S25" s="251"/>
      <c r="T25" s="33"/>
      <c r="BZ25" t="s">
        <v>113</v>
      </c>
    </row>
    <row r="26" spans="1:78" x14ac:dyDescent="0.25">
      <c r="A26" s="190">
        <v>7531</v>
      </c>
      <c r="B26" s="190">
        <v>2457</v>
      </c>
      <c r="C26" s="190">
        <v>9117</v>
      </c>
      <c r="D26" s="190">
        <v>7081</v>
      </c>
      <c r="E26" s="190">
        <v>3405</v>
      </c>
      <c r="I26" s="32"/>
      <c r="J26" s="195">
        <f t="shared" si="3"/>
        <v>7820</v>
      </c>
      <c r="K26" s="195">
        <f t="shared" si="3"/>
        <v>8175</v>
      </c>
      <c r="L26" s="192">
        <v>25</v>
      </c>
      <c r="M26" s="192">
        <v>26</v>
      </c>
      <c r="N26" s="192">
        <f t="shared" si="0"/>
        <v>3.8461538461538464E-2</v>
      </c>
      <c r="O26" s="192">
        <f t="shared" si="2"/>
        <v>13.5</v>
      </c>
      <c r="P26" s="60"/>
      <c r="Q26" s="60"/>
      <c r="R26" s="60"/>
      <c r="S26" s="60"/>
      <c r="T26" s="33"/>
      <c r="BZ26" t="s">
        <v>114</v>
      </c>
    </row>
    <row r="27" spans="1:78" x14ac:dyDescent="0.25">
      <c r="A27" s="190">
        <v>5492</v>
      </c>
      <c r="B27" s="190">
        <v>9953</v>
      </c>
      <c r="C27" s="190">
        <v>2640</v>
      </c>
      <c r="D27" s="190">
        <v>12</v>
      </c>
      <c r="E27" s="190">
        <v>2987</v>
      </c>
      <c r="I27" s="32"/>
      <c r="J27" s="195">
        <f t="shared" si="3"/>
        <v>8175</v>
      </c>
      <c r="K27" s="195">
        <f t="shared" si="3"/>
        <v>8530</v>
      </c>
      <c r="L27" s="192">
        <v>28</v>
      </c>
      <c r="M27" s="192">
        <v>26</v>
      </c>
      <c r="N27" s="192">
        <f t="shared" si="0"/>
        <v>0.15384615384615385</v>
      </c>
      <c r="O27" s="192">
        <f t="shared" si="2"/>
        <v>13.653846153846153</v>
      </c>
      <c r="P27" s="60"/>
      <c r="Q27" s="60"/>
      <c r="R27" s="60"/>
      <c r="S27" s="60"/>
      <c r="T27" s="33"/>
      <c r="BZ27" t="s">
        <v>115</v>
      </c>
    </row>
    <row r="28" spans="1:78" x14ac:dyDescent="0.25">
      <c r="A28" s="190">
        <v>4483</v>
      </c>
      <c r="B28" s="190">
        <v>9571</v>
      </c>
      <c r="C28" s="190">
        <v>2781</v>
      </c>
      <c r="D28" s="190">
        <v>587</v>
      </c>
      <c r="E28" s="190">
        <v>9789</v>
      </c>
      <c r="I28" s="32"/>
      <c r="J28" s="195">
        <f t="shared" si="3"/>
        <v>8530</v>
      </c>
      <c r="K28" s="195">
        <f t="shared" si="3"/>
        <v>8885</v>
      </c>
      <c r="L28" s="192">
        <v>26</v>
      </c>
      <c r="M28" s="192">
        <v>26</v>
      </c>
      <c r="N28" s="192">
        <f t="shared" si="0"/>
        <v>0</v>
      </c>
      <c r="O28" s="192">
        <f t="shared" si="2"/>
        <v>13.653846153846153</v>
      </c>
      <c r="P28" s="60"/>
      <c r="Q28" s="60"/>
      <c r="R28" s="60"/>
      <c r="S28" s="60"/>
      <c r="T28" s="33"/>
      <c r="BZ28" t="s">
        <v>116</v>
      </c>
    </row>
    <row r="29" spans="1:78" x14ac:dyDescent="0.25">
      <c r="A29" s="190">
        <v>2693</v>
      </c>
      <c r="B29" s="190">
        <v>2763</v>
      </c>
      <c r="C29" s="190">
        <v>6761</v>
      </c>
      <c r="D29" s="190">
        <v>5859</v>
      </c>
      <c r="E29" s="190">
        <v>155</v>
      </c>
      <c r="I29" s="32"/>
      <c r="J29" s="195">
        <f t="shared" si="3"/>
        <v>8885</v>
      </c>
      <c r="K29" s="195">
        <f t="shared" si="3"/>
        <v>9240</v>
      </c>
      <c r="L29" s="192">
        <v>28</v>
      </c>
      <c r="M29" s="192">
        <v>26</v>
      </c>
      <c r="N29" s="192">
        <f t="shared" si="0"/>
        <v>0.15384615384615385</v>
      </c>
      <c r="O29" s="192">
        <f t="shared" si="2"/>
        <v>13.807692307692307</v>
      </c>
      <c r="P29" s="60"/>
      <c r="Q29" s="60"/>
      <c r="R29" s="60"/>
      <c r="S29" s="60"/>
      <c r="T29" s="33"/>
      <c r="BZ29" t="s">
        <v>117</v>
      </c>
    </row>
    <row r="30" spans="1:78" x14ac:dyDescent="0.25">
      <c r="A30" s="190">
        <v>7541</v>
      </c>
      <c r="B30" s="190">
        <v>1613</v>
      </c>
      <c r="C30" s="190">
        <v>5309</v>
      </c>
      <c r="D30" s="190">
        <v>7153</v>
      </c>
      <c r="E30" s="190">
        <v>5886</v>
      </c>
      <c r="I30" s="32"/>
      <c r="J30" s="195">
        <f t="shared" si="3"/>
        <v>9240</v>
      </c>
      <c r="K30" s="195">
        <f t="shared" si="3"/>
        <v>9595</v>
      </c>
      <c r="L30" s="192">
        <v>30</v>
      </c>
      <c r="M30" s="192">
        <v>26</v>
      </c>
      <c r="N30" s="192">
        <f t="shared" si="0"/>
        <v>0.61538461538461542</v>
      </c>
      <c r="O30" s="192">
        <f t="shared" si="2"/>
        <v>14.423076923076922</v>
      </c>
      <c r="P30" s="60"/>
      <c r="Q30" s="60"/>
      <c r="R30" s="60"/>
      <c r="S30" s="60"/>
      <c r="T30" s="33"/>
      <c r="BZ30" t="s">
        <v>118</v>
      </c>
    </row>
    <row r="31" spans="1:78" x14ac:dyDescent="0.25">
      <c r="A31" s="190">
        <v>7446</v>
      </c>
      <c r="B31" s="190">
        <v>6268</v>
      </c>
      <c r="C31" s="190">
        <v>7525</v>
      </c>
      <c r="D31" s="190">
        <v>7066</v>
      </c>
      <c r="E31" s="190">
        <v>4574</v>
      </c>
      <c r="I31" s="32"/>
      <c r="J31" s="195">
        <f t="shared" si="3"/>
        <v>9595</v>
      </c>
      <c r="K31" s="195">
        <f t="shared" si="3"/>
        <v>9950</v>
      </c>
      <c r="L31" s="192">
        <v>33</v>
      </c>
      <c r="M31" s="192">
        <v>26</v>
      </c>
      <c r="N31" s="192">
        <f t="shared" si="0"/>
        <v>1.8846153846153846</v>
      </c>
      <c r="O31" s="192">
        <f t="shared" si="2"/>
        <v>16.307692307692307</v>
      </c>
      <c r="P31" s="60"/>
      <c r="Q31" s="60"/>
      <c r="R31" s="60"/>
      <c r="S31" s="60"/>
      <c r="T31" s="33"/>
      <c r="BZ31" t="s">
        <v>119</v>
      </c>
    </row>
    <row r="32" spans="1:78" x14ac:dyDescent="0.25">
      <c r="A32" s="190">
        <v>9566</v>
      </c>
      <c r="B32" s="190">
        <v>883</v>
      </c>
      <c r="C32" s="190">
        <v>9391</v>
      </c>
      <c r="D32" s="190">
        <v>3816</v>
      </c>
      <c r="E32" s="190">
        <v>8581</v>
      </c>
      <c r="I32" s="32"/>
      <c r="J32" s="195">
        <f t="shared" si="3"/>
        <v>9950</v>
      </c>
      <c r="K32" s="195">
        <f t="shared" si="3"/>
        <v>10305</v>
      </c>
      <c r="L32" s="192">
        <v>2</v>
      </c>
      <c r="M32" s="192">
        <v>26</v>
      </c>
      <c r="N32" s="192">
        <f t="shared" si="0"/>
        <v>22.153846153846153</v>
      </c>
      <c r="O32" s="192">
        <f t="shared" si="2"/>
        <v>38.46153846153846</v>
      </c>
      <c r="P32" s="60"/>
      <c r="Q32" s="60"/>
      <c r="R32" s="60"/>
      <c r="S32" s="60"/>
      <c r="T32" s="33"/>
      <c r="BZ32" t="s">
        <v>120</v>
      </c>
    </row>
    <row r="33" spans="1:78" x14ac:dyDescent="0.25">
      <c r="A33" s="190">
        <v>1097</v>
      </c>
      <c r="B33" s="190">
        <v>7562</v>
      </c>
      <c r="C33" s="190">
        <v>6816</v>
      </c>
      <c r="D33" s="190">
        <v>930</v>
      </c>
      <c r="E33" s="190">
        <v>3354</v>
      </c>
      <c r="I33" s="32"/>
      <c r="J33" s="195">
        <f t="shared" si="3"/>
        <v>10305</v>
      </c>
      <c r="K33" s="195">
        <f t="shared" si="3"/>
        <v>10660</v>
      </c>
      <c r="L33" s="192">
        <v>0</v>
      </c>
      <c r="M33" s="192">
        <v>26</v>
      </c>
      <c r="N33" s="192">
        <f t="shared" si="0"/>
        <v>26</v>
      </c>
      <c r="O33" s="192">
        <f t="shared" si="2"/>
        <v>64.461538461538453</v>
      </c>
      <c r="P33" s="60"/>
      <c r="Q33" s="60"/>
      <c r="R33" s="60"/>
      <c r="S33" s="60"/>
      <c r="T33" s="33"/>
      <c r="BZ33" t="s">
        <v>121</v>
      </c>
    </row>
    <row r="34" spans="1:78" x14ac:dyDescent="0.25">
      <c r="A34" s="190">
        <v>8866</v>
      </c>
      <c r="B34" s="190">
        <v>8217</v>
      </c>
      <c r="C34" s="190">
        <v>9605</v>
      </c>
      <c r="D34" s="190">
        <v>6167</v>
      </c>
      <c r="E34" s="190">
        <v>5170</v>
      </c>
      <c r="I34" s="32"/>
      <c r="J34" s="60"/>
      <c r="K34" s="60"/>
      <c r="L34" s="210">
        <f>SUM(L4:L33)</f>
        <v>780</v>
      </c>
      <c r="M34" s="210">
        <f>SUM(M4:M33)</f>
        <v>780</v>
      </c>
      <c r="N34" s="211">
        <f>SUM(N4:N33)</f>
        <v>64.461538461538453</v>
      </c>
      <c r="O34" s="60"/>
      <c r="P34" s="60"/>
      <c r="Q34" s="60"/>
      <c r="R34" s="60"/>
      <c r="S34" s="60"/>
      <c r="T34" s="33"/>
    </row>
    <row r="35" spans="1:78" x14ac:dyDescent="0.25">
      <c r="A35" s="190">
        <v>7476</v>
      </c>
      <c r="B35" s="190">
        <v>1038</v>
      </c>
      <c r="C35" s="190">
        <v>7451</v>
      </c>
      <c r="D35" s="190">
        <v>951</v>
      </c>
      <c r="E35" s="190">
        <v>8643</v>
      </c>
      <c r="I35" s="32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33"/>
    </row>
    <row r="36" spans="1:78" x14ac:dyDescent="0.25">
      <c r="A36" s="190">
        <v>1722</v>
      </c>
      <c r="B36" s="190">
        <v>3373</v>
      </c>
      <c r="C36" s="190">
        <v>8602</v>
      </c>
      <c r="D36" s="190">
        <v>9291</v>
      </c>
      <c r="E36" s="190">
        <v>9497</v>
      </c>
      <c r="I36" s="32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33"/>
    </row>
    <row r="37" spans="1:78" ht="15.75" thickBot="1" x14ac:dyDescent="0.3">
      <c r="A37" s="190">
        <v>4895</v>
      </c>
      <c r="B37" s="190">
        <v>2910</v>
      </c>
      <c r="C37" s="190">
        <v>3730</v>
      </c>
      <c r="D37" s="190">
        <v>6452</v>
      </c>
      <c r="E37" s="190">
        <v>1030</v>
      </c>
      <c r="I37" s="63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6"/>
    </row>
    <row r="38" spans="1:78" ht="15.75" thickBot="1" x14ac:dyDescent="0.3">
      <c r="A38" s="190">
        <v>2881</v>
      </c>
      <c r="B38" s="190">
        <v>8450</v>
      </c>
      <c r="C38" s="190">
        <v>1004</v>
      </c>
      <c r="D38" s="190">
        <v>7477</v>
      </c>
      <c r="E38" s="190">
        <v>2733</v>
      </c>
    </row>
    <row r="39" spans="1:78" x14ac:dyDescent="0.25">
      <c r="A39" s="190">
        <v>1985</v>
      </c>
      <c r="B39" s="190">
        <v>64</v>
      </c>
      <c r="C39" s="190">
        <v>8280</v>
      </c>
      <c r="D39" s="190">
        <v>7419</v>
      </c>
      <c r="E39" s="190">
        <v>9571</v>
      </c>
      <c r="I39" s="60"/>
      <c r="J39" s="226"/>
      <c r="K39" s="60"/>
      <c r="L39" s="60"/>
      <c r="M39" s="268" t="s">
        <v>160</v>
      </c>
      <c r="N39" s="269"/>
      <c r="O39" s="269"/>
      <c r="P39" s="269"/>
      <c r="Q39" s="270"/>
      <c r="R39" s="60"/>
      <c r="S39" s="60"/>
      <c r="T39" s="60"/>
      <c r="U39" s="60"/>
      <c r="V39" s="60"/>
      <c r="W39" s="60"/>
    </row>
    <row r="40" spans="1:78" ht="15.75" thickBot="1" x14ac:dyDescent="0.3">
      <c r="A40" s="190">
        <v>7680</v>
      </c>
      <c r="B40" s="190">
        <v>9846</v>
      </c>
      <c r="C40" s="190">
        <v>1359</v>
      </c>
      <c r="D40" s="190">
        <v>6509</v>
      </c>
      <c r="E40" s="190">
        <v>3072</v>
      </c>
      <c r="I40" s="60"/>
      <c r="J40" s="60"/>
      <c r="K40" s="60"/>
      <c r="L40" s="60"/>
      <c r="M40" s="271"/>
      <c r="N40" s="259"/>
      <c r="O40" s="259"/>
      <c r="P40" s="259"/>
      <c r="Q40" s="272"/>
      <c r="R40" s="60"/>
      <c r="S40" s="60"/>
      <c r="T40" s="60"/>
      <c r="U40" s="60"/>
      <c r="V40" s="60"/>
      <c r="W40" s="60"/>
    </row>
    <row r="41" spans="1:78" x14ac:dyDescent="0.25">
      <c r="A41" s="190">
        <v>9250</v>
      </c>
      <c r="B41" s="190">
        <v>1723</v>
      </c>
      <c r="C41" s="190">
        <v>6521</v>
      </c>
      <c r="D41" s="190">
        <v>6333</v>
      </c>
      <c r="E41" s="190">
        <v>9956</v>
      </c>
      <c r="I41" s="54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7"/>
    </row>
    <row r="42" spans="1:78" x14ac:dyDescent="0.25">
      <c r="A42" s="190">
        <v>6687</v>
      </c>
      <c r="B42" s="190">
        <v>2565</v>
      </c>
      <c r="C42" s="190">
        <v>1490</v>
      </c>
      <c r="D42" s="190">
        <v>7328</v>
      </c>
      <c r="E42" s="190">
        <v>747</v>
      </c>
      <c r="I42" s="32"/>
      <c r="J42" s="212" t="s">
        <v>87</v>
      </c>
      <c r="K42" s="212" t="s">
        <v>88</v>
      </c>
      <c r="L42" s="212" t="s">
        <v>36</v>
      </c>
      <c r="M42" s="212" t="s">
        <v>37</v>
      </c>
      <c r="N42" s="212" t="s">
        <v>38</v>
      </c>
      <c r="O42" s="212" t="s">
        <v>18</v>
      </c>
      <c r="P42" s="212" t="s">
        <v>122</v>
      </c>
      <c r="Q42" s="212" t="s">
        <v>123</v>
      </c>
      <c r="R42" s="212" t="s">
        <v>124</v>
      </c>
      <c r="S42" s="60"/>
      <c r="T42" s="60"/>
      <c r="U42" s="60"/>
      <c r="V42" s="60"/>
      <c r="W42" s="33"/>
    </row>
    <row r="43" spans="1:78" x14ac:dyDescent="0.25">
      <c r="A43" s="190">
        <v>7730</v>
      </c>
      <c r="B43" s="190">
        <v>6471</v>
      </c>
      <c r="C43" s="190">
        <v>2364</v>
      </c>
      <c r="D43" s="190">
        <v>6811</v>
      </c>
      <c r="E43" s="190">
        <v>8755</v>
      </c>
      <c r="I43" s="32"/>
      <c r="J43" s="191">
        <v>10</v>
      </c>
      <c r="K43" s="191">
        <v>365</v>
      </c>
      <c r="L43" s="192">
        <f t="shared" ref="L43:L72" si="4">L4</f>
        <v>30</v>
      </c>
      <c r="M43" s="192">
        <v>26</v>
      </c>
      <c r="N43" s="192">
        <f>L43/$L$73</f>
        <v>3.8461538461538464E-2</v>
      </c>
      <c r="O43" s="192">
        <f>M43/$M$73</f>
        <v>3.3333333333333333E-2</v>
      </c>
      <c r="P43" s="192">
        <f>N43</f>
        <v>3.8461538461538464E-2</v>
      </c>
      <c r="Q43" s="192">
        <f>O43</f>
        <v>3.3333333333333333E-2</v>
      </c>
      <c r="R43" s="192">
        <f>ABS(P43-Q43)</f>
        <v>5.1282051282051308E-3</v>
      </c>
      <c r="S43" s="60"/>
      <c r="T43" s="60"/>
      <c r="U43" s="60"/>
      <c r="V43" s="60"/>
      <c r="W43" s="33"/>
    </row>
    <row r="44" spans="1:78" x14ac:dyDescent="0.25">
      <c r="A44" s="190">
        <v>6944</v>
      </c>
      <c r="B44" s="190">
        <v>8316</v>
      </c>
      <c r="C44" s="190">
        <v>5842</v>
      </c>
      <c r="D44" s="190">
        <v>8872</v>
      </c>
      <c r="E44" s="190">
        <v>5562</v>
      </c>
      <c r="I44" s="32"/>
      <c r="J44" s="195">
        <f>J43+355</f>
        <v>365</v>
      </c>
      <c r="K44" s="195">
        <f>K43+355</f>
        <v>720</v>
      </c>
      <c r="L44" s="192">
        <f t="shared" si="4"/>
        <v>34</v>
      </c>
      <c r="M44" s="192">
        <v>26</v>
      </c>
      <c r="N44" s="192">
        <f t="shared" ref="N44:N72" si="5">L44/$L$73</f>
        <v>4.3589743589743588E-2</v>
      </c>
      <c r="O44" s="192">
        <f t="shared" ref="O44:O72" si="6">M44/$M$73</f>
        <v>3.3333333333333333E-2</v>
      </c>
      <c r="P44" s="192">
        <f>P43+N44</f>
        <v>8.2051282051282051E-2</v>
      </c>
      <c r="Q44" s="192">
        <f>Q43+O44</f>
        <v>6.6666666666666666E-2</v>
      </c>
      <c r="R44" s="192">
        <f t="shared" ref="R44:R72" si="7">ABS(P44-Q44)</f>
        <v>1.5384615384615385E-2</v>
      </c>
      <c r="S44" s="60"/>
      <c r="T44" s="60"/>
      <c r="U44" s="60"/>
      <c r="V44" s="60"/>
      <c r="W44" s="33"/>
    </row>
    <row r="45" spans="1:78" x14ac:dyDescent="0.25">
      <c r="A45" s="190">
        <v>4820</v>
      </c>
      <c r="B45" s="190">
        <v>9553</v>
      </c>
      <c r="C45" s="190">
        <v>2344</v>
      </c>
      <c r="D45" s="190">
        <v>9938</v>
      </c>
      <c r="E45" s="190">
        <v>3145</v>
      </c>
      <c r="I45" s="32"/>
      <c r="J45" s="195">
        <f t="shared" ref="J45:K60" si="8">J44+355</f>
        <v>720</v>
      </c>
      <c r="K45" s="195">
        <f t="shared" si="8"/>
        <v>1075</v>
      </c>
      <c r="L45" s="192">
        <f t="shared" si="4"/>
        <v>26</v>
      </c>
      <c r="M45" s="192">
        <v>26</v>
      </c>
      <c r="N45" s="192">
        <f t="shared" si="5"/>
        <v>3.3333333333333333E-2</v>
      </c>
      <c r="O45" s="192">
        <f t="shared" si="6"/>
        <v>3.3333333333333333E-2</v>
      </c>
      <c r="P45" s="192">
        <f t="shared" ref="P45:Q60" si="9">P44+N45</f>
        <v>0.11538461538461539</v>
      </c>
      <c r="Q45" s="192">
        <f t="shared" si="9"/>
        <v>0.1</v>
      </c>
      <c r="R45" s="192">
        <f t="shared" si="7"/>
        <v>1.5384615384615385E-2</v>
      </c>
      <c r="S45" s="60"/>
      <c r="T45" s="60"/>
      <c r="U45" s="60"/>
      <c r="V45" s="60"/>
      <c r="W45" s="33"/>
    </row>
    <row r="46" spans="1:78" x14ac:dyDescent="0.25">
      <c r="A46" s="190">
        <v>4239</v>
      </c>
      <c r="B46" s="190">
        <v>3777</v>
      </c>
      <c r="C46" s="190">
        <v>5158</v>
      </c>
      <c r="D46" s="190">
        <v>6994</v>
      </c>
      <c r="E46" s="190">
        <v>2335</v>
      </c>
      <c r="I46" s="32"/>
      <c r="J46" s="195">
        <f t="shared" si="8"/>
        <v>1075</v>
      </c>
      <c r="K46" s="195">
        <f t="shared" si="8"/>
        <v>1430</v>
      </c>
      <c r="L46" s="192">
        <f t="shared" si="4"/>
        <v>25</v>
      </c>
      <c r="M46" s="192">
        <v>26</v>
      </c>
      <c r="N46" s="192">
        <f t="shared" si="5"/>
        <v>3.2051282051282048E-2</v>
      </c>
      <c r="O46" s="192">
        <f t="shared" si="6"/>
        <v>3.3333333333333333E-2</v>
      </c>
      <c r="P46" s="192">
        <f t="shared" si="9"/>
        <v>0.14743589743589744</v>
      </c>
      <c r="Q46" s="192">
        <f t="shared" si="9"/>
        <v>0.13333333333333333</v>
      </c>
      <c r="R46" s="192">
        <f t="shared" si="7"/>
        <v>1.4102564102564108E-2</v>
      </c>
      <c r="S46" s="60"/>
      <c r="T46" s="60"/>
      <c r="U46" s="60"/>
      <c r="V46" s="60"/>
      <c r="W46" s="33"/>
    </row>
    <row r="47" spans="1:78" x14ac:dyDescent="0.25">
      <c r="A47" s="190">
        <v>4868</v>
      </c>
      <c r="B47" s="190">
        <v>4494</v>
      </c>
      <c r="C47" s="190">
        <v>1387</v>
      </c>
      <c r="D47" s="190">
        <v>6539</v>
      </c>
      <c r="E47" s="190">
        <v>1921</v>
      </c>
      <c r="I47" s="32"/>
      <c r="J47" s="195">
        <f t="shared" si="8"/>
        <v>1430</v>
      </c>
      <c r="K47" s="195">
        <f t="shared" si="8"/>
        <v>1785</v>
      </c>
      <c r="L47" s="192">
        <f t="shared" si="4"/>
        <v>28</v>
      </c>
      <c r="M47" s="192">
        <v>26</v>
      </c>
      <c r="N47" s="192">
        <f t="shared" si="5"/>
        <v>3.5897435897435895E-2</v>
      </c>
      <c r="O47" s="192">
        <f t="shared" si="6"/>
        <v>3.3333333333333333E-2</v>
      </c>
      <c r="P47" s="192">
        <f t="shared" si="9"/>
        <v>0.18333333333333335</v>
      </c>
      <c r="Q47" s="192">
        <f t="shared" si="9"/>
        <v>0.16666666666666666</v>
      </c>
      <c r="R47" s="192">
        <f t="shared" si="7"/>
        <v>1.6666666666666691E-2</v>
      </c>
      <c r="S47" s="60"/>
      <c r="T47" s="60"/>
      <c r="U47" s="60"/>
      <c r="V47" s="60"/>
      <c r="W47" s="33"/>
    </row>
    <row r="48" spans="1:78" x14ac:dyDescent="0.25">
      <c r="A48" s="190">
        <v>1701</v>
      </c>
      <c r="B48" s="190">
        <v>383</v>
      </c>
      <c r="C48" s="190">
        <v>9815</v>
      </c>
      <c r="D48" s="190">
        <v>2727</v>
      </c>
      <c r="E48" s="190">
        <v>8071</v>
      </c>
      <c r="I48" s="32"/>
      <c r="J48" s="195">
        <f t="shared" si="8"/>
        <v>1785</v>
      </c>
      <c r="K48" s="195">
        <f t="shared" si="8"/>
        <v>2140</v>
      </c>
      <c r="L48" s="192">
        <f t="shared" si="4"/>
        <v>25</v>
      </c>
      <c r="M48" s="192">
        <v>26</v>
      </c>
      <c r="N48" s="192">
        <f t="shared" si="5"/>
        <v>3.2051282051282048E-2</v>
      </c>
      <c r="O48" s="192">
        <f t="shared" si="6"/>
        <v>3.3333333333333333E-2</v>
      </c>
      <c r="P48" s="192">
        <f t="shared" si="9"/>
        <v>0.2153846153846154</v>
      </c>
      <c r="Q48" s="192">
        <f t="shared" si="9"/>
        <v>0.19999999999999998</v>
      </c>
      <c r="R48" s="192">
        <f t="shared" si="7"/>
        <v>1.5384615384615413E-2</v>
      </c>
      <c r="S48" s="60"/>
      <c r="T48" s="60"/>
      <c r="U48" s="60"/>
      <c r="V48" s="60"/>
      <c r="W48" s="33"/>
    </row>
    <row r="49" spans="1:23" x14ac:dyDescent="0.25">
      <c r="A49" s="190">
        <v>3180</v>
      </c>
      <c r="B49" s="190">
        <v>9400</v>
      </c>
      <c r="C49" s="190">
        <v>4955</v>
      </c>
      <c r="D49" s="190">
        <v>1977</v>
      </c>
      <c r="E49" s="190">
        <v>2976</v>
      </c>
      <c r="I49" s="32"/>
      <c r="J49" s="195">
        <f t="shared" si="8"/>
        <v>2140</v>
      </c>
      <c r="K49" s="195">
        <f t="shared" si="8"/>
        <v>2495</v>
      </c>
      <c r="L49" s="192">
        <f t="shared" si="4"/>
        <v>30</v>
      </c>
      <c r="M49" s="192">
        <v>26</v>
      </c>
      <c r="N49" s="192">
        <f t="shared" si="5"/>
        <v>3.8461538461538464E-2</v>
      </c>
      <c r="O49" s="192">
        <f t="shared" si="6"/>
        <v>3.3333333333333333E-2</v>
      </c>
      <c r="P49" s="192">
        <f t="shared" si="9"/>
        <v>0.25384615384615383</v>
      </c>
      <c r="Q49" s="192">
        <f t="shared" si="9"/>
        <v>0.23333333333333331</v>
      </c>
      <c r="R49" s="192">
        <f t="shared" si="7"/>
        <v>2.0512820512820523E-2</v>
      </c>
      <c r="S49" s="60"/>
      <c r="T49" s="60"/>
      <c r="U49" s="60"/>
      <c r="V49" s="60"/>
      <c r="W49" s="33"/>
    </row>
    <row r="50" spans="1:23" x14ac:dyDescent="0.25">
      <c r="A50" s="190">
        <v>5908</v>
      </c>
      <c r="B50" s="190">
        <v>1319</v>
      </c>
      <c r="C50" s="190">
        <v>1912</v>
      </c>
      <c r="D50" s="190">
        <v>4936</v>
      </c>
      <c r="E50" s="190">
        <v>4969</v>
      </c>
      <c r="I50" s="32"/>
      <c r="J50" s="195">
        <f t="shared" si="8"/>
        <v>2495</v>
      </c>
      <c r="K50" s="195">
        <f t="shared" si="8"/>
        <v>2850</v>
      </c>
      <c r="L50" s="192">
        <f t="shared" si="4"/>
        <v>31</v>
      </c>
      <c r="M50" s="192">
        <v>26</v>
      </c>
      <c r="N50" s="192">
        <f t="shared" si="5"/>
        <v>3.9743589743589741E-2</v>
      </c>
      <c r="O50" s="192">
        <f t="shared" si="6"/>
        <v>3.3333333333333333E-2</v>
      </c>
      <c r="P50" s="192">
        <f t="shared" si="9"/>
        <v>0.29358974358974355</v>
      </c>
      <c r="Q50" s="192">
        <f t="shared" si="9"/>
        <v>0.26666666666666666</v>
      </c>
      <c r="R50" s="192">
        <f t="shared" si="7"/>
        <v>2.6923076923076883E-2</v>
      </c>
      <c r="S50" s="60"/>
      <c r="T50" s="60"/>
      <c r="U50" s="60"/>
      <c r="V50" s="60"/>
      <c r="W50" s="33"/>
    </row>
    <row r="51" spans="1:23" ht="15" customHeight="1" x14ac:dyDescent="0.25">
      <c r="A51" s="190">
        <v>3090</v>
      </c>
      <c r="B51" s="190">
        <v>2762</v>
      </c>
      <c r="C51" s="190">
        <v>3459</v>
      </c>
      <c r="D51" s="190">
        <v>6158</v>
      </c>
      <c r="E51" s="190">
        <v>8861</v>
      </c>
      <c r="I51" s="32"/>
      <c r="J51" s="195">
        <f t="shared" si="8"/>
        <v>2850</v>
      </c>
      <c r="K51" s="195">
        <f t="shared" si="8"/>
        <v>3205</v>
      </c>
      <c r="L51" s="192">
        <f t="shared" si="4"/>
        <v>26</v>
      </c>
      <c r="M51" s="192">
        <v>26</v>
      </c>
      <c r="N51" s="192">
        <f t="shared" si="5"/>
        <v>3.3333333333333333E-2</v>
      </c>
      <c r="O51" s="192">
        <f t="shared" si="6"/>
        <v>3.3333333333333333E-2</v>
      </c>
      <c r="P51" s="192">
        <f t="shared" si="9"/>
        <v>0.32692307692307687</v>
      </c>
      <c r="Q51" s="192">
        <f t="shared" si="9"/>
        <v>0.3</v>
      </c>
      <c r="R51" s="192">
        <f t="shared" si="7"/>
        <v>2.6923076923076883E-2</v>
      </c>
      <c r="S51" s="60"/>
      <c r="T51" s="251" t="s">
        <v>165</v>
      </c>
      <c r="U51" s="251"/>
      <c r="V51" s="251"/>
      <c r="W51" s="252"/>
    </row>
    <row r="52" spans="1:23" ht="15.75" thickBot="1" x14ac:dyDescent="0.3">
      <c r="A52" s="190">
        <v>6650</v>
      </c>
      <c r="B52" s="190">
        <v>541</v>
      </c>
      <c r="C52" s="190">
        <v>9787</v>
      </c>
      <c r="D52" s="190">
        <v>6585</v>
      </c>
      <c r="E52" s="190">
        <v>4074</v>
      </c>
      <c r="I52" s="32"/>
      <c r="J52" s="195">
        <f t="shared" si="8"/>
        <v>3205</v>
      </c>
      <c r="K52" s="195">
        <f t="shared" si="8"/>
        <v>3560</v>
      </c>
      <c r="L52" s="192">
        <f t="shared" si="4"/>
        <v>25</v>
      </c>
      <c r="M52" s="192">
        <v>26</v>
      </c>
      <c r="N52" s="192">
        <f t="shared" si="5"/>
        <v>3.2051282051282048E-2</v>
      </c>
      <c r="O52" s="192">
        <f t="shared" si="6"/>
        <v>3.3333333333333333E-2</v>
      </c>
      <c r="P52" s="192">
        <f t="shared" si="9"/>
        <v>0.35897435897435892</v>
      </c>
      <c r="Q52" s="192">
        <f t="shared" si="9"/>
        <v>0.33333333333333331</v>
      </c>
      <c r="R52" s="192">
        <f t="shared" si="7"/>
        <v>2.5641025641025605E-2</v>
      </c>
      <c r="S52" s="60"/>
      <c r="T52" s="251"/>
      <c r="U52" s="251"/>
      <c r="V52" s="251"/>
      <c r="W52" s="252"/>
    </row>
    <row r="53" spans="1:23" x14ac:dyDescent="0.25">
      <c r="A53" s="190">
        <v>2169</v>
      </c>
      <c r="B53" s="190">
        <v>9114</v>
      </c>
      <c r="C53" s="190">
        <v>9656</v>
      </c>
      <c r="D53" s="190">
        <v>3277</v>
      </c>
      <c r="E53" s="190">
        <v>5730</v>
      </c>
      <c r="I53" s="32"/>
      <c r="J53" s="195">
        <f t="shared" si="8"/>
        <v>3560</v>
      </c>
      <c r="K53" s="195">
        <f t="shared" si="8"/>
        <v>3915</v>
      </c>
      <c r="L53" s="192">
        <f t="shared" si="4"/>
        <v>28</v>
      </c>
      <c r="M53" s="192">
        <v>26</v>
      </c>
      <c r="N53" s="192">
        <f t="shared" si="5"/>
        <v>3.5897435897435895E-2</v>
      </c>
      <c r="O53" s="192">
        <f t="shared" si="6"/>
        <v>3.3333333333333333E-2</v>
      </c>
      <c r="P53" s="192">
        <f t="shared" si="9"/>
        <v>0.3948717948717948</v>
      </c>
      <c r="Q53" s="192">
        <f t="shared" si="9"/>
        <v>0.36666666666666664</v>
      </c>
      <c r="R53" s="192">
        <f t="shared" si="7"/>
        <v>2.820512820512816E-2</v>
      </c>
      <c r="S53" s="60"/>
      <c r="T53" s="60"/>
      <c r="U53" s="28" t="s">
        <v>52</v>
      </c>
      <c r="V53" s="29" t="s">
        <v>32</v>
      </c>
      <c r="W53" s="33"/>
    </row>
    <row r="54" spans="1:23" x14ac:dyDescent="0.25">
      <c r="A54" s="190">
        <v>9426</v>
      </c>
      <c r="B54" s="190">
        <v>5041</v>
      </c>
      <c r="C54" s="190">
        <v>2352</v>
      </c>
      <c r="D54" s="190">
        <v>3964</v>
      </c>
      <c r="E54" s="190">
        <v>3767</v>
      </c>
      <c r="I54" s="32"/>
      <c r="J54" s="195">
        <f t="shared" si="8"/>
        <v>3915</v>
      </c>
      <c r="K54" s="195">
        <f t="shared" si="8"/>
        <v>4270</v>
      </c>
      <c r="L54" s="192">
        <f t="shared" si="4"/>
        <v>26</v>
      </c>
      <c r="M54" s="192">
        <v>26</v>
      </c>
      <c r="N54" s="192">
        <f t="shared" si="5"/>
        <v>3.3333333333333333E-2</v>
      </c>
      <c r="O54" s="192">
        <f t="shared" si="6"/>
        <v>3.3333333333333333E-2</v>
      </c>
      <c r="P54" s="192">
        <f t="shared" si="9"/>
        <v>0.42820512820512813</v>
      </c>
      <c r="Q54" s="192">
        <f t="shared" si="9"/>
        <v>0.39999999999999997</v>
      </c>
      <c r="R54" s="192">
        <f t="shared" si="7"/>
        <v>2.820512820512816E-2</v>
      </c>
      <c r="S54" s="60"/>
      <c r="T54" s="60"/>
      <c r="U54" s="30">
        <v>0.95</v>
      </c>
      <c r="V54" s="31">
        <v>780</v>
      </c>
      <c r="W54" s="33"/>
    </row>
    <row r="55" spans="1:23" x14ac:dyDescent="0.25">
      <c r="A55" s="190">
        <v>8467</v>
      </c>
      <c r="B55" s="190">
        <v>4995</v>
      </c>
      <c r="C55" s="190">
        <v>1642</v>
      </c>
      <c r="D55" s="190">
        <v>8481</v>
      </c>
      <c r="E55" s="190">
        <v>2624</v>
      </c>
      <c r="I55" s="32"/>
      <c r="J55" s="195">
        <f t="shared" si="8"/>
        <v>4270</v>
      </c>
      <c r="K55" s="195">
        <f t="shared" si="8"/>
        <v>4625</v>
      </c>
      <c r="L55" s="192">
        <f t="shared" si="4"/>
        <v>21</v>
      </c>
      <c r="M55" s="192">
        <v>26</v>
      </c>
      <c r="N55" s="192">
        <f t="shared" si="5"/>
        <v>2.6923076923076925E-2</v>
      </c>
      <c r="O55" s="192">
        <f t="shared" si="6"/>
        <v>3.3333333333333333E-2</v>
      </c>
      <c r="P55" s="192">
        <f t="shared" si="9"/>
        <v>0.45512820512820507</v>
      </c>
      <c r="Q55" s="192">
        <f t="shared" si="9"/>
        <v>0.43333333333333329</v>
      </c>
      <c r="R55" s="192">
        <f t="shared" si="7"/>
        <v>2.1794871794871773E-2</v>
      </c>
      <c r="S55" s="60"/>
      <c r="T55" s="60"/>
      <c r="U55" s="32"/>
      <c r="V55" s="33"/>
      <c r="W55" s="33"/>
    </row>
    <row r="56" spans="1:23" x14ac:dyDescent="0.25">
      <c r="A56" s="190">
        <v>6350</v>
      </c>
      <c r="B56" s="190">
        <v>2344</v>
      </c>
      <c r="C56" s="190">
        <v>5933</v>
      </c>
      <c r="D56" s="190">
        <v>182</v>
      </c>
      <c r="E56" s="190">
        <v>6910</v>
      </c>
      <c r="I56" s="32"/>
      <c r="J56" s="195">
        <f t="shared" si="8"/>
        <v>4625</v>
      </c>
      <c r="K56" s="195">
        <f t="shared" si="8"/>
        <v>4980</v>
      </c>
      <c r="L56" s="192">
        <f t="shared" si="4"/>
        <v>25</v>
      </c>
      <c r="M56" s="192">
        <v>26</v>
      </c>
      <c r="N56" s="192">
        <f t="shared" si="5"/>
        <v>3.2051282051282048E-2</v>
      </c>
      <c r="O56" s="192">
        <f t="shared" si="6"/>
        <v>3.3333333333333333E-2</v>
      </c>
      <c r="P56" s="192">
        <f t="shared" si="9"/>
        <v>0.48717948717948711</v>
      </c>
      <c r="Q56" s="192">
        <f t="shared" si="9"/>
        <v>0.46666666666666662</v>
      </c>
      <c r="R56" s="192">
        <f t="shared" si="7"/>
        <v>2.0512820512820495E-2</v>
      </c>
      <c r="S56" s="60"/>
      <c r="T56" s="60"/>
      <c r="U56" s="34" t="s">
        <v>54</v>
      </c>
      <c r="V56" s="108">
        <f>R73</f>
        <v>6.4102564102563875E-2</v>
      </c>
      <c r="W56" s="33"/>
    </row>
    <row r="57" spans="1:23" x14ac:dyDescent="0.25">
      <c r="A57" s="190">
        <v>5216</v>
      </c>
      <c r="B57" s="190">
        <v>5898</v>
      </c>
      <c r="C57" s="190">
        <v>8860</v>
      </c>
      <c r="D57" s="190">
        <v>2161</v>
      </c>
      <c r="E57" s="190">
        <v>2762</v>
      </c>
      <c r="I57" s="32"/>
      <c r="J57" s="195">
        <f t="shared" si="8"/>
        <v>4980</v>
      </c>
      <c r="K57" s="195">
        <f t="shared" si="8"/>
        <v>5335</v>
      </c>
      <c r="L57" s="192">
        <f t="shared" si="4"/>
        <v>27</v>
      </c>
      <c r="M57" s="192">
        <v>26</v>
      </c>
      <c r="N57" s="192">
        <f t="shared" si="5"/>
        <v>3.4615384615384617E-2</v>
      </c>
      <c r="O57" s="192">
        <f t="shared" si="6"/>
        <v>3.3333333333333333E-2</v>
      </c>
      <c r="P57" s="192">
        <f t="shared" si="9"/>
        <v>0.52179487179487172</v>
      </c>
      <c r="Q57" s="192">
        <f t="shared" si="9"/>
        <v>0.49999999999999994</v>
      </c>
      <c r="R57" s="192">
        <f t="shared" si="7"/>
        <v>2.1794871794871773E-2</v>
      </c>
      <c r="S57" s="60"/>
      <c r="T57" s="60"/>
      <c r="U57" s="32"/>
      <c r="V57" s="33"/>
      <c r="W57" s="33"/>
    </row>
    <row r="58" spans="1:23" x14ac:dyDescent="0.25">
      <c r="A58" s="190">
        <v>7887</v>
      </c>
      <c r="B58" s="190">
        <v>8922</v>
      </c>
      <c r="C58" s="190">
        <v>4594</v>
      </c>
      <c r="D58" s="190">
        <v>8102</v>
      </c>
      <c r="E58" s="190">
        <v>7268</v>
      </c>
      <c r="I58" s="32"/>
      <c r="J58" s="195">
        <f>J57+355</f>
        <v>5335</v>
      </c>
      <c r="K58" s="195">
        <f t="shared" si="8"/>
        <v>5690</v>
      </c>
      <c r="L58" s="192">
        <f t="shared" si="4"/>
        <v>20</v>
      </c>
      <c r="M58" s="192">
        <v>26</v>
      </c>
      <c r="N58" s="192">
        <f t="shared" si="5"/>
        <v>2.564102564102564E-2</v>
      </c>
      <c r="O58" s="192">
        <f t="shared" si="6"/>
        <v>3.3333333333333333E-2</v>
      </c>
      <c r="P58" s="192">
        <f t="shared" si="9"/>
        <v>0.54743589743589738</v>
      </c>
      <c r="Q58" s="192">
        <f t="shared" si="9"/>
        <v>0.53333333333333333</v>
      </c>
      <c r="R58" s="192">
        <f t="shared" si="7"/>
        <v>1.4102564102564052E-2</v>
      </c>
      <c r="S58" s="60"/>
      <c r="T58" s="60"/>
      <c r="U58" s="34" t="s">
        <v>51</v>
      </c>
      <c r="V58" s="108">
        <f>1.36/SQRT(V54)</f>
        <v>4.8695811434681442E-2</v>
      </c>
      <c r="W58" s="33"/>
    </row>
    <row r="59" spans="1:23" x14ac:dyDescent="0.25">
      <c r="A59" s="190">
        <v>4919</v>
      </c>
      <c r="B59" s="190">
        <v>5287</v>
      </c>
      <c r="C59" s="190">
        <v>6181</v>
      </c>
      <c r="D59" s="190">
        <v>4255</v>
      </c>
      <c r="E59" s="190">
        <v>2254</v>
      </c>
      <c r="I59" s="32"/>
      <c r="J59" s="195">
        <f t="shared" ref="J59:K72" si="10">J58+355</f>
        <v>5690</v>
      </c>
      <c r="K59" s="195">
        <f t="shared" si="8"/>
        <v>6045</v>
      </c>
      <c r="L59" s="192">
        <f t="shared" si="4"/>
        <v>31</v>
      </c>
      <c r="M59" s="192">
        <v>26</v>
      </c>
      <c r="N59" s="192">
        <f t="shared" si="5"/>
        <v>3.9743589743589741E-2</v>
      </c>
      <c r="O59" s="192">
        <f t="shared" si="6"/>
        <v>3.3333333333333333E-2</v>
      </c>
      <c r="P59" s="192">
        <f t="shared" si="9"/>
        <v>0.58717948717948709</v>
      </c>
      <c r="Q59" s="192">
        <f t="shared" si="9"/>
        <v>0.56666666666666665</v>
      </c>
      <c r="R59" s="192">
        <f t="shared" si="7"/>
        <v>2.051282051282044E-2</v>
      </c>
      <c r="S59" s="60"/>
      <c r="T59" s="60"/>
      <c r="U59" s="32"/>
      <c r="V59" s="33"/>
      <c r="W59" s="33"/>
    </row>
    <row r="60" spans="1:23" ht="15.75" thickBot="1" x14ac:dyDescent="0.3">
      <c r="A60" s="190">
        <v>5818</v>
      </c>
      <c r="B60" s="190">
        <v>7391</v>
      </c>
      <c r="C60" s="190">
        <v>7000</v>
      </c>
      <c r="D60" s="190">
        <v>1629</v>
      </c>
      <c r="E60" s="190">
        <v>2938</v>
      </c>
      <c r="I60" s="32"/>
      <c r="J60" s="195">
        <f t="shared" si="10"/>
        <v>6045</v>
      </c>
      <c r="K60" s="195">
        <f t="shared" si="8"/>
        <v>6400</v>
      </c>
      <c r="L60" s="192">
        <f t="shared" si="4"/>
        <v>30</v>
      </c>
      <c r="M60" s="192">
        <v>26</v>
      </c>
      <c r="N60" s="192">
        <f t="shared" si="5"/>
        <v>3.8461538461538464E-2</v>
      </c>
      <c r="O60" s="192">
        <f t="shared" si="6"/>
        <v>3.3333333333333333E-2</v>
      </c>
      <c r="P60" s="192">
        <f t="shared" si="9"/>
        <v>0.62564102564102553</v>
      </c>
      <c r="Q60" s="192">
        <f t="shared" si="9"/>
        <v>0.6</v>
      </c>
      <c r="R60" s="192">
        <f t="shared" si="7"/>
        <v>2.564102564102555E-2</v>
      </c>
      <c r="S60" s="60"/>
      <c r="T60" s="60"/>
      <c r="U60" s="264" t="s">
        <v>34</v>
      </c>
      <c r="V60" s="256" t="s">
        <v>55</v>
      </c>
      <c r="W60" s="33"/>
    </row>
    <row r="61" spans="1:23" x14ac:dyDescent="0.25">
      <c r="A61" s="190">
        <v>9237</v>
      </c>
      <c r="B61" s="190">
        <v>5112</v>
      </c>
      <c r="C61" s="190">
        <v>2511</v>
      </c>
      <c r="D61" s="190">
        <v>9844</v>
      </c>
      <c r="E61" s="190">
        <v>7969</v>
      </c>
      <c r="I61" s="32"/>
      <c r="J61" s="195">
        <f t="shared" si="10"/>
        <v>6400</v>
      </c>
      <c r="K61" s="195">
        <f t="shared" si="10"/>
        <v>6755</v>
      </c>
      <c r="L61" s="192">
        <f t="shared" si="4"/>
        <v>26</v>
      </c>
      <c r="M61" s="192">
        <v>26</v>
      </c>
      <c r="N61" s="192">
        <f t="shared" si="5"/>
        <v>3.3333333333333333E-2</v>
      </c>
      <c r="O61" s="192">
        <f t="shared" si="6"/>
        <v>3.3333333333333333E-2</v>
      </c>
      <c r="P61" s="192">
        <f t="shared" ref="P61:Q72" si="11">P60+N61</f>
        <v>0.65897435897435885</v>
      </c>
      <c r="Q61" s="192">
        <f t="shared" si="11"/>
        <v>0.6333333333333333</v>
      </c>
      <c r="R61" s="192">
        <f t="shared" si="7"/>
        <v>2.564102564102555E-2</v>
      </c>
      <c r="S61" s="60"/>
      <c r="T61" s="60"/>
      <c r="U61" s="254" t="s">
        <v>168</v>
      </c>
      <c r="V61" s="254"/>
      <c r="W61" s="33"/>
    </row>
    <row r="62" spans="1:23" x14ac:dyDescent="0.25">
      <c r="A62" s="190">
        <v>3499</v>
      </c>
      <c r="B62" s="190">
        <v>7205</v>
      </c>
      <c r="C62" s="190">
        <v>7327</v>
      </c>
      <c r="D62" s="190">
        <v>7457</v>
      </c>
      <c r="E62" s="190">
        <v>8961</v>
      </c>
      <c r="I62" s="32"/>
      <c r="J62" s="195">
        <f t="shared" si="10"/>
        <v>6755</v>
      </c>
      <c r="K62" s="195">
        <f t="shared" si="10"/>
        <v>7110</v>
      </c>
      <c r="L62" s="192">
        <f t="shared" si="4"/>
        <v>27</v>
      </c>
      <c r="M62" s="192">
        <v>26</v>
      </c>
      <c r="N62" s="192">
        <f t="shared" si="5"/>
        <v>3.4615384615384617E-2</v>
      </c>
      <c r="O62" s="192">
        <f t="shared" si="6"/>
        <v>3.3333333333333333E-2</v>
      </c>
      <c r="P62" s="192">
        <f t="shared" si="11"/>
        <v>0.69358974358974346</v>
      </c>
      <c r="Q62" s="192">
        <f t="shared" si="11"/>
        <v>0.66666666666666663</v>
      </c>
      <c r="R62" s="192">
        <f t="shared" si="7"/>
        <v>2.6923076923076827E-2</v>
      </c>
      <c r="S62" s="60"/>
      <c r="T62" s="60"/>
      <c r="U62" s="251"/>
      <c r="V62" s="251"/>
      <c r="W62" s="33"/>
    </row>
    <row r="63" spans="1:23" x14ac:dyDescent="0.25">
      <c r="A63" s="190">
        <v>5104</v>
      </c>
      <c r="B63" s="190">
        <v>43</v>
      </c>
      <c r="C63" s="190">
        <v>8628</v>
      </c>
      <c r="D63" s="190">
        <v>4156</v>
      </c>
      <c r="E63" s="190">
        <v>7720</v>
      </c>
      <c r="I63" s="32"/>
      <c r="J63" s="195">
        <f t="shared" si="10"/>
        <v>7110</v>
      </c>
      <c r="K63" s="195">
        <f t="shared" si="10"/>
        <v>7465</v>
      </c>
      <c r="L63" s="192">
        <f t="shared" si="4"/>
        <v>34</v>
      </c>
      <c r="M63" s="192">
        <v>26</v>
      </c>
      <c r="N63" s="192">
        <f t="shared" si="5"/>
        <v>4.3589743589743588E-2</v>
      </c>
      <c r="O63" s="192">
        <f t="shared" si="6"/>
        <v>3.3333333333333333E-2</v>
      </c>
      <c r="P63" s="192">
        <f t="shared" si="11"/>
        <v>0.737179487179487</v>
      </c>
      <c r="Q63" s="192">
        <f t="shared" si="11"/>
        <v>0.7</v>
      </c>
      <c r="R63" s="192">
        <f t="shared" si="7"/>
        <v>3.7179487179487047E-2</v>
      </c>
      <c r="S63" s="60"/>
      <c r="T63" s="60"/>
      <c r="U63" s="251"/>
      <c r="V63" s="251"/>
      <c r="W63" s="33"/>
    </row>
    <row r="64" spans="1:23" x14ac:dyDescent="0.25">
      <c r="A64" s="190">
        <v>4499</v>
      </c>
      <c r="B64" s="190">
        <v>3351</v>
      </c>
      <c r="C64" s="190">
        <v>969</v>
      </c>
      <c r="D64" s="190">
        <v>75</v>
      </c>
      <c r="E64" s="190">
        <v>3504</v>
      </c>
      <c r="I64" s="32"/>
      <c r="J64" s="195">
        <f t="shared" si="10"/>
        <v>7465</v>
      </c>
      <c r="K64" s="195">
        <f t="shared" si="10"/>
        <v>7820</v>
      </c>
      <c r="L64" s="192">
        <f t="shared" si="4"/>
        <v>33</v>
      </c>
      <c r="M64" s="192">
        <v>26</v>
      </c>
      <c r="N64" s="192">
        <f t="shared" si="5"/>
        <v>4.230769230769231E-2</v>
      </c>
      <c r="O64" s="192">
        <f t="shared" si="6"/>
        <v>3.3333333333333333E-2</v>
      </c>
      <c r="P64" s="192">
        <f t="shared" si="11"/>
        <v>0.77948717948717927</v>
      </c>
      <c r="Q64" s="192">
        <f t="shared" si="11"/>
        <v>0.73333333333333328</v>
      </c>
      <c r="R64" s="192">
        <f t="shared" si="7"/>
        <v>4.615384615384599E-2</v>
      </c>
      <c r="S64" s="60"/>
      <c r="T64" s="60"/>
      <c r="U64" s="251"/>
      <c r="V64" s="251"/>
      <c r="W64" s="33"/>
    </row>
    <row r="65" spans="1:23" x14ac:dyDescent="0.25">
      <c r="A65" s="190">
        <v>7507</v>
      </c>
      <c r="B65" s="190">
        <v>2353</v>
      </c>
      <c r="C65" s="190">
        <v>5196</v>
      </c>
      <c r="D65" s="190">
        <v>892</v>
      </c>
      <c r="E65" s="190">
        <v>5495</v>
      </c>
      <c r="I65" s="32"/>
      <c r="J65" s="195">
        <f>J64+355</f>
        <v>7820</v>
      </c>
      <c r="K65" s="195">
        <f t="shared" si="10"/>
        <v>8175</v>
      </c>
      <c r="L65" s="192">
        <f t="shared" si="4"/>
        <v>25</v>
      </c>
      <c r="M65" s="192">
        <v>26</v>
      </c>
      <c r="N65" s="192">
        <f t="shared" si="5"/>
        <v>3.2051282051282048E-2</v>
      </c>
      <c r="O65" s="192">
        <f t="shared" si="6"/>
        <v>3.3333333333333333E-2</v>
      </c>
      <c r="P65" s="192">
        <f t="shared" si="11"/>
        <v>0.81153846153846132</v>
      </c>
      <c r="Q65" s="192">
        <f t="shared" si="11"/>
        <v>0.76666666666666661</v>
      </c>
      <c r="R65" s="192">
        <f t="shared" si="7"/>
        <v>4.4871794871794712E-2</v>
      </c>
      <c r="S65" s="60"/>
      <c r="T65" s="60"/>
      <c r="U65" s="60"/>
      <c r="V65" s="60"/>
      <c r="W65" s="33"/>
    </row>
    <row r="66" spans="1:23" x14ac:dyDescent="0.25">
      <c r="A66" s="190">
        <v>4413</v>
      </c>
      <c r="B66" s="190">
        <v>3063</v>
      </c>
      <c r="C66" s="190">
        <v>6217</v>
      </c>
      <c r="D66" s="190">
        <v>8877</v>
      </c>
      <c r="E66" s="190">
        <v>6361</v>
      </c>
      <c r="I66" s="32"/>
      <c r="J66" s="195">
        <f t="shared" ref="J66:J72" si="12">J65+355</f>
        <v>8175</v>
      </c>
      <c r="K66" s="195">
        <f t="shared" si="10"/>
        <v>8530</v>
      </c>
      <c r="L66" s="192">
        <f t="shared" si="4"/>
        <v>28</v>
      </c>
      <c r="M66" s="192">
        <v>26</v>
      </c>
      <c r="N66" s="192">
        <f t="shared" si="5"/>
        <v>3.5897435897435895E-2</v>
      </c>
      <c r="O66" s="192">
        <f t="shared" si="6"/>
        <v>3.3333333333333333E-2</v>
      </c>
      <c r="P66" s="192">
        <f t="shared" si="11"/>
        <v>0.8474358974358972</v>
      </c>
      <c r="Q66" s="192">
        <f t="shared" si="11"/>
        <v>0.79999999999999993</v>
      </c>
      <c r="R66" s="192">
        <f t="shared" si="7"/>
        <v>4.7435897435897267E-2</v>
      </c>
      <c r="S66" s="60"/>
      <c r="T66" s="60"/>
      <c r="U66" s="60"/>
      <c r="V66" s="60"/>
      <c r="W66" s="33"/>
    </row>
    <row r="67" spans="1:23" x14ac:dyDescent="0.25">
      <c r="A67" s="190">
        <v>4945</v>
      </c>
      <c r="B67" s="190">
        <v>7111</v>
      </c>
      <c r="C67" s="190">
        <v>7305</v>
      </c>
      <c r="D67" s="190">
        <v>7753</v>
      </c>
      <c r="E67" s="190">
        <v>6770</v>
      </c>
      <c r="I67" s="32"/>
      <c r="J67" s="195">
        <f t="shared" si="12"/>
        <v>8530</v>
      </c>
      <c r="K67" s="195">
        <f t="shared" si="10"/>
        <v>8885</v>
      </c>
      <c r="L67" s="192">
        <f t="shared" si="4"/>
        <v>26</v>
      </c>
      <c r="M67" s="192">
        <v>26</v>
      </c>
      <c r="N67" s="192">
        <f t="shared" si="5"/>
        <v>3.3333333333333333E-2</v>
      </c>
      <c r="O67" s="192">
        <f t="shared" si="6"/>
        <v>3.3333333333333333E-2</v>
      </c>
      <c r="P67" s="192">
        <f t="shared" si="11"/>
        <v>0.88076923076923053</v>
      </c>
      <c r="Q67" s="192">
        <f t="shared" si="11"/>
        <v>0.83333333333333326</v>
      </c>
      <c r="R67" s="192">
        <f t="shared" si="7"/>
        <v>4.7435897435897267E-2</v>
      </c>
      <c r="S67" s="60"/>
      <c r="T67" s="60"/>
      <c r="U67" s="60"/>
      <c r="V67" s="60"/>
      <c r="W67" s="33"/>
    </row>
    <row r="68" spans="1:23" x14ac:dyDescent="0.25">
      <c r="A68" s="190">
        <v>6737</v>
      </c>
      <c r="B68" s="190">
        <v>9913</v>
      </c>
      <c r="C68" s="190">
        <v>7864</v>
      </c>
      <c r="D68" s="190">
        <v>4716</v>
      </c>
      <c r="E68" s="190">
        <v>695</v>
      </c>
      <c r="I68" s="32"/>
      <c r="J68" s="195">
        <f t="shared" si="12"/>
        <v>8885</v>
      </c>
      <c r="K68" s="195">
        <f t="shared" si="10"/>
        <v>9240</v>
      </c>
      <c r="L68" s="192">
        <f t="shared" si="4"/>
        <v>28</v>
      </c>
      <c r="M68" s="192">
        <v>26</v>
      </c>
      <c r="N68" s="192">
        <f t="shared" si="5"/>
        <v>3.5897435897435895E-2</v>
      </c>
      <c r="O68" s="192">
        <f t="shared" si="6"/>
        <v>3.3333333333333333E-2</v>
      </c>
      <c r="P68" s="192">
        <f t="shared" si="11"/>
        <v>0.91666666666666641</v>
      </c>
      <c r="Q68" s="192">
        <f t="shared" si="11"/>
        <v>0.86666666666666659</v>
      </c>
      <c r="R68" s="192">
        <f t="shared" si="7"/>
        <v>4.9999999999999822E-2</v>
      </c>
      <c r="S68" s="60"/>
      <c r="T68" s="60"/>
      <c r="U68" s="60"/>
      <c r="V68" s="60"/>
      <c r="W68" s="33"/>
    </row>
    <row r="69" spans="1:23" x14ac:dyDescent="0.25">
      <c r="A69" s="190">
        <v>9192</v>
      </c>
      <c r="B69" s="190">
        <v>500</v>
      </c>
      <c r="C69" s="190">
        <v>7122</v>
      </c>
      <c r="D69" s="190">
        <v>7318</v>
      </c>
      <c r="E69" s="190">
        <v>6977</v>
      </c>
      <c r="I69" s="32"/>
      <c r="J69" s="195">
        <f t="shared" si="12"/>
        <v>9240</v>
      </c>
      <c r="K69" s="195">
        <f t="shared" si="10"/>
        <v>9595</v>
      </c>
      <c r="L69" s="192">
        <f t="shared" si="4"/>
        <v>30</v>
      </c>
      <c r="M69" s="192">
        <v>26</v>
      </c>
      <c r="N69" s="192">
        <f t="shared" si="5"/>
        <v>3.8461538461538464E-2</v>
      </c>
      <c r="O69" s="192">
        <f t="shared" si="6"/>
        <v>3.3333333333333333E-2</v>
      </c>
      <c r="P69" s="192">
        <f t="shared" si="11"/>
        <v>0.95512820512820484</v>
      </c>
      <c r="Q69" s="192">
        <f t="shared" si="11"/>
        <v>0.89999999999999991</v>
      </c>
      <c r="R69" s="192">
        <f t="shared" si="7"/>
        <v>5.5128205128204932E-2</v>
      </c>
      <c r="S69" s="60"/>
      <c r="T69" s="60"/>
      <c r="U69" s="60"/>
      <c r="V69" s="60"/>
      <c r="W69" s="33"/>
    </row>
    <row r="70" spans="1:23" x14ac:dyDescent="0.25">
      <c r="A70" s="190">
        <v>6185</v>
      </c>
      <c r="B70" s="190">
        <v>1150</v>
      </c>
      <c r="C70" s="190">
        <v>5313</v>
      </c>
      <c r="D70" s="190">
        <v>5605</v>
      </c>
      <c r="E70" s="190">
        <v>6301</v>
      </c>
      <c r="I70" s="32"/>
      <c r="J70" s="195">
        <f t="shared" si="12"/>
        <v>9595</v>
      </c>
      <c r="K70" s="195">
        <f t="shared" si="10"/>
        <v>9950</v>
      </c>
      <c r="L70" s="192">
        <f t="shared" si="4"/>
        <v>33</v>
      </c>
      <c r="M70" s="192">
        <v>26</v>
      </c>
      <c r="N70" s="192">
        <f t="shared" si="5"/>
        <v>4.230769230769231E-2</v>
      </c>
      <c r="O70" s="192">
        <f t="shared" si="6"/>
        <v>3.3333333333333333E-2</v>
      </c>
      <c r="P70" s="192">
        <f t="shared" si="11"/>
        <v>0.99743589743589711</v>
      </c>
      <c r="Q70" s="192">
        <f t="shared" si="11"/>
        <v>0.93333333333333324</v>
      </c>
      <c r="R70" s="192">
        <f t="shared" si="7"/>
        <v>6.4102564102563875E-2</v>
      </c>
      <c r="S70" s="60"/>
      <c r="T70" s="60"/>
      <c r="U70" s="60"/>
      <c r="V70" s="60"/>
      <c r="W70" s="33"/>
    </row>
    <row r="71" spans="1:23" x14ac:dyDescent="0.25">
      <c r="A71" s="190">
        <v>419</v>
      </c>
      <c r="B71" s="190">
        <v>9636</v>
      </c>
      <c r="C71" s="190">
        <v>909</v>
      </c>
      <c r="D71" s="190">
        <v>2587</v>
      </c>
      <c r="E71" s="190">
        <v>7476</v>
      </c>
      <c r="I71" s="32"/>
      <c r="J71" s="195">
        <f t="shared" si="12"/>
        <v>9950</v>
      </c>
      <c r="K71" s="195">
        <f t="shared" si="10"/>
        <v>10305</v>
      </c>
      <c r="L71" s="192">
        <f t="shared" si="4"/>
        <v>2</v>
      </c>
      <c r="M71" s="192">
        <v>26</v>
      </c>
      <c r="N71" s="192">
        <f t="shared" si="5"/>
        <v>2.5641025641025641E-3</v>
      </c>
      <c r="O71" s="192">
        <f t="shared" si="6"/>
        <v>3.3333333333333333E-2</v>
      </c>
      <c r="P71" s="192">
        <f t="shared" si="11"/>
        <v>0.99999999999999967</v>
      </c>
      <c r="Q71" s="192">
        <f t="shared" si="11"/>
        <v>0.96666666666666656</v>
      </c>
      <c r="R71" s="192">
        <f t="shared" si="7"/>
        <v>3.3333333333333104E-2</v>
      </c>
      <c r="S71" s="60"/>
      <c r="T71" s="60"/>
      <c r="U71" s="60"/>
      <c r="V71" s="60"/>
      <c r="W71" s="33"/>
    </row>
    <row r="72" spans="1:23" x14ac:dyDescent="0.25">
      <c r="A72" s="190">
        <v>9662</v>
      </c>
      <c r="B72" s="190">
        <v>1683</v>
      </c>
      <c r="C72" s="190">
        <v>8211</v>
      </c>
      <c r="D72" s="190">
        <v>5065</v>
      </c>
      <c r="E72" s="190">
        <v>3252</v>
      </c>
      <c r="I72" s="32"/>
      <c r="J72" s="195">
        <f t="shared" si="12"/>
        <v>10305</v>
      </c>
      <c r="K72" s="195">
        <f t="shared" si="10"/>
        <v>10660</v>
      </c>
      <c r="L72" s="192">
        <f t="shared" si="4"/>
        <v>0</v>
      </c>
      <c r="M72" s="192">
        <v>26</v>
      </c>
      <c r="N72" s="192">
        <f t="shared" si="5"/>
        <v>0</v>
      </c>
      <c r="O72" s="192">
        <f t="shared" si="6"/>
        <v>3.3333333333333333E-2</v>
      </c>
      <c r="P72" s="192">
        <f t="shared" si="11"/>
        <v>0.99999999999999967</v>
      </c>
      <c r="Q72" s="192">
        <f t="shared" si="11"/>
        <v>0.99999999999999989</v>
      </c>
      <c r="R72" s="192">
        <f t="shared" si="7"/>
        <v>2.2204460492503131E-16</v>
      </c>
      <c r="S72" s="60"/>
      <c r="T72" s="60"/>
      <c r="U72" s="60"/>
      <c r="V72" s="60"/>
      <c r="W72" s="33"/>
    </row>
    <row r="73" spans="1:23" x14ac:dyDescent="0.25">
      <c r="A73" s="190">
        <v>2665</v>
      </c>
      <c r="B73" s="190">
        <v>2038</v>
      </c>
      <c r="C73" s="190">
        <v>1075</v>
      </c>
      <c r="D73" s="190">
        <v>2164</v>
      </c>
      <c r="E73" s="190">
        <v>9823</v>
      </c>
      <c r="I73" s="32"/>
      <c r="J73" s="192"/>
      <c r="K73" s="192"/>
      <c r="L73" s="192">
        <f>SUM(L43:L72)</f>
        <v>780</v>
      </c>
      <c r="M73" s="192">
        <f>SUM(M43:M72)</f>
        <v>780</v>
      </c>
      <c r="N73" s="192">
        <f>SUM(N43:N72)</f>
        <v>0.99999999999999967</v>
      </c>
      <c r="O73" s="192">
        <f>SUM(O43:O72)</f>
        <v>0.99999999999999989</v>
      </c>
      <c r="P73" s="192"/>
      <c r="Q73" s="192"/>
      <c r="R73" s="213">
        <f>MAX(R43:R72)</f>
        <v>6.4102564102563875E-2</v>
      </c>
      <c r="S73" s="214" t="s">
        <v>125</v>
      </c>
      <c r="T73" s="60"/>
      <c r="U73" s="60"/>
      <c r="V73" s="60"/>
      <c r="W73" s="33"/>
    </row>
    <row r="74" spans="1:23" x14ac:dyDescent="0.25">
      <c r="A74" s="190">
        <v>453</v>
      </c>
      <c r="B74" s="190">
        <v>6799</v>
      </c>
      <c r="C74" s="190">
        <v>1236</v>
      </c>
      <c r="D74" s="190">
        <v>5752</v>
      </c>
      <c r="E74" s="190">
        <v>3639</v>
      </c>
      <c r="I74" s="32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33"/>
    </row>
    <row r="75" spans="1:23" ht="15.75" thickBot="1" x14ac:dyDescent="0.3">
      <c r="A75" s="190">
        <v>2311</v>
      </c>
      <c r="B75" s="190">
        <v>2611</v>
      </c>
      <c r="C75" s="190">
        <v>5954</v>
      </c>
      <c r="D75" s="190">
        <v>3776</v>
      </c>
      <c r="E75" s="190">
        <v>4574</v>
      </c>
      <c r="I75" s="63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6"/>
    </row>
    <row r="76" spans="1:23" x14ac:dyDescent="0.25">
      <c r="A76" s="190">
        <v>1031</v>
      </c>
      <c r="B76" s="190">
        <v>7319</v>
      </c>
      <c r="C76" s="190">
        <v>1338</v>
      </c>
      <c r="D76" s="190">
        <v>1847</v>
      </c>
      <c r="E76" s="190">
        <v>1369</v>
      </c>
    </row>
    <row r="77" spans="1:23" x14ac:dyDescent="0.25">
      <c r="A77" s="190">
        <v>9458</v>
      </c>
      <c r="B77" s="190">
        <v>5794</v>
      </c>
      <c r="C77" s="190">
        <v>4685</v>
      </c>
      <c r="D77" s="190">
        <v>5908</v>
      </c>
      <c r="E77" s="190">
        <v>5388</v>
      </c>
    </row>
    <row r="78" spans="1:23" x14ac:dyDescent="0.25">
      <c r="A78" s="190">
        <v>5262</v>
      </c>
      <c r="B78" s="190">
        <v>548</v>
      </c>
      <c r="C78" s="190">
        <v>7807</v>
      </c>
      <c r="D78" s="190">
        <v>2739</v>
      </c>
      <c r="E78" s="190">
        <v>5235</v>
      </c>
    </row>
    <row r="79" spans="1:23" x14ac:dyDescent="0.25">
      <c r="A79" s="190">
        <v>3401</v>
      </c>
      <c r="B79" s="190">
        <v>5029</v>
      </c>
      <c r="C79" s="190">
        <v>958</v>
      </c>
      <c r="D79" s="190">
        <v>4524</v>
      </c>
      <c r="E79" s="190">
        <v>3567</v>
      </c>
    </row>
    <row r="80" spans="1:23" x14ac:dyDescent="0.25">
      <c r="A80" s="190">
        <v>9638</v>
      </c>
      <c r="B80" s="190">
        <v>9307</v>
      </c>
      <c r="C80" s="190">
        <v>2574</v>
      </c>
      <c r="D80" s="190">
        <v>7855</v>
      </c>
      <c r="E80" s="190">
        <v>5609</v>
      </c>
    </row>
    <row r="81" spans="1:5" x14ac:dyDescent="0.25">
      <c r="A81" s="190">
        <v>6269</v>
      </c>
      <c r="B81" s="190">
        <v>5795</v>
      </c>
      <c r="C81" s="190">
        <v>8597</v>
      </c>
      <c r="D81" s="190">
        <v>37</v>
      </c>
      <c r="E81" s="190">
        <v>9318</v>
      </c>
    </row>
    <row r="82" spans="1:5" x14ac:dyDescent="0.25">
      <c r="A82" s="190">
        <v>1761</v>
      </c>
      <c r="B82" s="190">
        <v>8015</v>
      </c>
      <c r="C82" s="190">
        <v>2124</v>
      </c>
      <c r="D82" s="190">
        <v>2290</v>
      </c>
      <c r="E82" s="190">
        <v>5329</v>
      </c>
    </row>
    <row r="83" spans="1:5" x14ac:dyDescent="0.25">
      <c r="A83" s="190">
        <v>6435</v>
      </c>
      <c r="B83" s="190">
        <v>399</v>
      </c>
      <c r="C83" s="190">
        <v>8138</v>
      </c>
      <c r="D83" s="190">
        <v>8072</v>
      </c>
      <c r="E83" s="190">
        <v>4610</v>
      </c>
    </row>
    <row r="84" spans="1:5" x14ac:dyDescent="0.25">
      <c r="A84" s="190">
        <v>6226</v>
      </c>
      <c r="B84" s="190">
        <v>2795</v>
      </c>
      <c r="C84" s="190">
        <v>2280</v>
      </c>
      <c r="D84" s="190">
        <v>1176</v>
      </c>
      <c r="E84" s="190">
        <v>1904</v>
      </c>
    </row>
    <row r="85" spans="1:5" x14ac:dyDescent="0.25">
      <c r="A85" s="190">
        <v>8597</v>
      </c>
      <c r="B85" s="190">
        <v>707</v>
      </c>
      <c r="C85" s="190">
        <v>2129</v>
      </c>
      <c r="D85" s="190">
        <v>9376</v>
      </c>
      <c r="E85" s="190">
        <v>3245</v>
      </c>
    </row>
    <row r="86" spans="1:5" x14ac:dyDescent="0.25">
      <c r="A86" s="190">
        <v>4320</v>
      </c>
      <c r="B86" s="190">
        <v>714</v>
      </c>
      <c r="C86" s="190">
        <v>1557</v>
      </c>
      <c r="D86" s="190">
        <v>1452</v>
      </c>
      <c r="E86" s="190">
        <v>4469</v>
      </c>
    </row>
    <row r="87" spans="1:5" x14ac:dyDescent="0.25">
      <c r="A87" s="190">
        <v>3920</v>
      </c>
      <c r="B87" s="190">
        <v>190</v>
      </c>
      <c r="C87" s="190">
        <v>9669</v>
      </c>
      <c r="D87" s="190">
        <v>5983</v>
      </c>
      <c r="E87" s="190">
        <v>6210</v>
      </c>
    </row>
    <row r="88" spans="1:5" x14ac:dyDescent="0.25">
      <c r="A88" s="190">
        <v>8452</v>
      </c>
      <c r="B88" s="190">
        <v>7693</v>
      </c>
      <c r="C88" s="190">
        <v>8593</v>
      </c>
      <c r="D88" s="190">
        <v>1473</v>
      </c>
      <c r="E88" s="190">
        <v>4821</v>
      </c>
    </row>
    <row r="89" spans="1:5" x14ac:dyDescent="0.25">
      <c r="A89" s="190">
        <v>5838</v>
      </c>
      <c r="B89" s="190">
        <v>9328</v>
      </c>
      <c r="C89" s="190">
        <v>6481</v>
      </c>
      <c r="D89" s="190">
        <v>4745</v>
      </c>
      <c r="E89" s="190">
        <v>3142</v>
      </c>
    </row>
    <row r="90" spans="1:5" x14ac:dyDescent="0.25">
      <c r="A90" s="190">
        <v>2921</v>
      </c>
      <c r="B90" s="190">
        <v>240</v>
      </c>
      <c r="C90" s="190">
        <v>3605</v>
      </c>
      <c r="D90" s="190">
        <v>8379</v>
      </c>
      <c r="E90" s="190">
        <v>2324</v>
      </c>
    </row>
    <row r="91" spans="1:5" x14ac:dyDescent="0.25">
      <c r="A91" s="190">
        <v>6841</v>
      </c>
      <c r="B91" s="190">
        <v>6695</v>
      </c>
      <c r="C91" s="190">
        <v>8422</v>
      </c>
      <c r="D91" s="190">
        <v>2253</v>
      </c>
      <c r="E91" s="190">
        <v>670</v>
      </c>
    </row>
    <row r="92" spans="1:5" x14ac:dyDescent="0.25">
      <c r="A92" s="190">
        <v>864</v>
      </c>
      <c r="B92" s="190">
        <v>4832</v>
      </c>
      <c r="C92" s="190">
        <v>3749</v>
      </c>
      <c r="D92" s="190">
        <v>2115</v>
      </c>
      <c r="E92" s="190">
        <v>530</v>
      </c>
    </row>
    <row r="93" spans="1:5" x14ac:dyDescent="0.25">
      <c r="A93" s="190">
        <v>1000</v>
      </c>
      <c r="B93" s="190">
        <v>8199</v>
      </c>
      <c r="C93" s="190">
        <v>1677</v>
      </c>
      <c r="D93" s="190">
        <v>3307</v>
      </c>
      <c r="E93" s="190">
        <v>5865</v>
      </c>
    </row>
    <row r="94" spans="1:5" x14ac:dyDescent="0.25">
      <c r="A94" s="190">
        <v>622</v>
      </c>
      <c r="B94" s="190">
        <v>8626</v>
      </c>
      <c r="C94" s="190">
        <v>2097</v>
      </c>
      <c r="D94" s="190">
        <v>8939</v>
      </c>
      <c r="E94" s="190">
        <v>7661</v>
      </c>
    </row>
    <row r="95" spans="1:5" x14ac:dyDescent="0.25">
      <c r="A95" s="190">
        <v>4279</v>
      </c>
      <c r="B95" s="190">
        <v>9500</v>
      </c>
      <c r="C95" s="190">
        <v>8148</v>
      </c>
      <c r="D95" s="190">
        <v>7566</v>
      </c>
      <c r="E95" s="190">
        <v>7355</v>
      </c>
    </row>
    <row r="96" spans="1:5" x14ac:dyDescent="0.25">
      <c r="A96" s="190">
        <v>2912</v>
      </c>
      <c r="B96" s="190">
        <v>6675</v>
      </c>
      <c r="C96" s="190">
        <v>2594</v>
      </c>
      <c r="D96" s="190">
        <v>93</v>
      </c>
      <c r="E96" s="190">
        <v>349</v>
      </c>
    </row>
    <row r="97" spans="1:5" x14ac:dyDescent="0.25">
      <c r="A97" s="190">
        <v>194</v>
      </c>
      <c r="B97" s="190">
        <v>2831</v>
      </c>
      <c r="C97" s="190">
        <v>8724</v>
      </c>
      <c r="D97" s="190">
        <v>3008</v>
      </c>
      <c r="E97" s="190">
        <v>9523</v>
      </c>
    </row>
    <row r="98" spans="1:5" x14ac:dyDescent="0.25">
      <c r="A98" s="190">
        <v>732</v>
      </c>
      <c r="B98" s="190">
        <v>6635</v>
      </c>
      <c r="C98" s="190">
        <v>1108</v>
      </c>
      <c r="D98" s="190">
        <v>6390</v>
      </c>
      <c r="E98" s="190">
        <v>6422</v>
      </c>
    </row>
    <row r="99" spans="1:5" x14ac:dyDescent="0.25">
      <c r="A99" s="190">
        <v>7393</v>
      </c>
      <c r="B99" s="190">
        <v>5422</v>
      </c>
      <c r="C99" s="190">
        <v>8381</v>
      </c>
      <c r="D99" s="190">
        <v>9002</v>
      </c>
      <c r="E99" s="190">
        <v>7500</v>
      </c>
    </row>
    <row r="100" spans="1:5" x14ac:dyDescent="0.25">
      <c r="A100" s="190">
        <v>2503</v>
      </c>
      <c r="B100" s="190">
        <v>243</v>
      </c>
      <c r="C100" s="190">
        <v>6351</v>
      </c>
      <c r="D100" s="190">
        <v>9866</v>
      </c>
      <c r="E100" s="190">
        <v>8023</v>
      </c>
    </row>
    <row r="101" spans="1:5" x14ac:dyDescent="0.25">
      <c r="A101" s="190">
        <v>1640</v>
      </c>
      <c r="B101" s="190">
        <v>7751</v>
      </c>
      <c r="C101" s="190">
        <v>4088</v>
      </c>
      <c r="D101" s="190">
        <v>5667</v>
      </c>
      <c r="E101" s="190">
        <v>4309</v>
      </c>
    </row>
    <row r="102" spans="1:5" x14ac:dyDescent="0.25">
      <c r="A102" s="190">
        <v>6162</v>
      </c>
      <c r="B102" s="190">
        <v>7680</v>
      </c>
      <c r="C102" s="190">
        <v>1478</v>
      </c>
      <c r="D102" s="190">
        <v>6282</v>
      </c>
      <c r="E102" s="190">
        <v>8424</v>
      </c>
    </row>
    <row r="103" spans="1:5" x14ac:dyDescent="0.25">
      <c r="A103" s="190">
        <v>6895</v>
      </c>
      <c r="B103" s="190">
        <v>8968</v>
      </c>
      <c r="C103" s="190">
        <v>9003</v>
      </c>
      <c r="D103" s="190">
        <v>7940</v>
      </c>
      <c r="E103" s="190">
        <v>8547</v>
      </c>
    </row>
    <row r="104" spans="1:5" x14ac:dyDescent="0.25">
      <c r="A104" s="190">
        <v>9876</v>
      </c>
      <c r="B104" s="190">
        <v>2332</v>
      </c>
      <c r="C104" s="190">
        <v>402</v>
      </c>
      <c r="D104" s="190">
        <v>3410</v>
      </c>
      <c r="E104" s="190">
        <v>548</v>
      </c>
    </row>
    <row r="105" spans="1:5" x14ac:dyDescent="0.25">
      <c r="A105" s="190">
        <v>5365</v>
      </c>
      <c r="B105" s="190">
        <v>7955</v>
      </c>
      <c r="C105" s="190">
        <v>5818</v>
      </c>
      <c r="D105" s="190">
        <v>5708</v>
      </c>
      <c r="E105" s="190">
        <v>7167</v>
      </c>
    </row>
    <row r="106" spans="1:5" x14ac:dyDescent="0.25">
      <c r="A106" s="190">
        <v>9747</v>
      </c>
      <c r="B106" s="190">
        <v>485</v>
      </c>
      <c r="C106" s="190">
        <v>3929</v>
      </c>
      <c r="D106" s="190">
        <v>5990</v>
      </c>
      <c r="E106" s="190">
        <v>3401</v>
      </c>
    </row>
    <row r="107" spans="1:5" x14ac:dyDescent="0.25">
      <c r="A107" s="190">
        <v>9114</v>
      </c>
      <c r="B107" s="190">
        <v>1472</v>
      </c>
      <c r="C107" s="190">
        <v>2866</v>
      </c>
      <c r="D107" s="190">
        <v>3641</v>
      </c>
      <c r="E107" s="190">
        <v>6925</v>
      </c>
    </row>
    <row r="108" spans="1:5" x14ac:dyDescent="0.25">
      <c r="A108" s="190">
        <v>6948</v>
      </c>
      <c r="B108" s="190">
        <v>5948</v>
      </c>
      <c r="C108" s="190">
        <v>3255</v>
      </c>
      <c r="D108" s="190">
        <v>8699</v>
      </c>
      <c r="E108" s="190">
        <v>5204</v>
      </c>
    </row>
    <row r="109" spans="1:5" x14ac:dyDescent="0.25">
      <c r="A109" s="190">
        <v>9849</v>
      </c>
      <c r="B109" s="190">
        <v>7039</v>
      </c>
      <c r="C109" s="190">
        <v>6749</v>
      </c>
      <c r="D109" s="190">
        <v>7227</v>
      </c>
      <c r="E109" s="190">
        <v>4072</v>
      </c>
    </row>
    <row r="110" spans="1:5" x14ac:dyDescent="0.25">
      <c r="A110" s="190">
        <v>689</v>
      </c>
      <c r="B110" s="190">
        <v>1842</v>
      </c>
      <c r="C110" s="190">
        <v>5987</v>
      </c>
      <c r="D110" s="190">
        <v>9362</v>
      </c>
      <c r="E110" s="190">
        <v>8329</v>
      </c>
    </row>
    <row r="111" spans="1:5" x14ac:dyDescent="0.25">
      <c r="A111" s="190">
        <v>8508</v>
      </c>
      <c r="B111" s="190">
        <v>4871</v>
      </c>
      <c r="C111" s="190">
        <v>9625</v>
      </c>
      <c r="D111" s="190">
        <v>4117</v>
      </c>
      <c r="E111" s="190">
        <v>9067</v>
      </c>
    </row>
    <row r="112" spans="1:5" x14ac:dyDescent="0.25">
      <c r="A112" s="190">
        <v>6223</v>
      </c>
      <c r="B112" s="190">
        <v>7312</v>
      </c>
      <c r="C112" s="190">
        <v>3011</v>
      </c>
      <c r="D112" s="190">
        <v>5626</v>
      </c>
      <c r="E112" s="190">
        <v>4650</v>
      </c>
    </row>
    <row r="113" spans="1:5" x14ac:dyDescent="0.25">
      <c r="A113" s="190">
        <v>1106</v>
      </c>
      <c r="B113" s="190">
        <v>9870</v>
      </c>
      <c r="C113" s="190">
        <v>1847</v>
      </c>
      <c r="D113" s="190">
        <v>429</v>
      </c>
      <c r="E113" s="190">
        <v>1100</v>
      </c>
    </row>
    <row r="114" spans="1:5" x14ac:dyDescent="0.25">
      <c r="A114" s="190">
        <v>5903</v>
      </c>
      <c r="B114" s="190">
        <v>6799</v>
      </c>
      <c r="C114" s="190">
        <v>9193</v>
      </c>
      <c r="D114" s="190">
        <v>4377</v>
      </c>
      <c r="E114" s="190">
        <v>4057</v>
      </c>
    </row>
    <row r="115" spans="1:5" x14ac:dyDescent="0.25">
      <c r="A115" s="190">
        <v>4290</v>
      </c>
      <c r="B115" s="190">
        <v>3772</v>
      </c>
      <c r="C115" s="190">
        <v>1585</v>
      </c>
      <c r="D115" s="190">
        <v>1048</v>
      </c>
      <c r="E115" s="190">
        <v>22</v>
      </c>
    </row>
    <row r="116" spans="1:5" x14ac:dyDescent="0.25">
      <c r="A116" s="190">
        <v>1781</v>
      </c>
      <c r="B116" s="190">
        <v>2292</v>
      </c>
      <c r="C116" s="190">
        <v>6979</v>
      </c>
      <c r="D116" s="190">
        <v>5537</v>
      </c>
      <c r="E116" s="190">
        <v>4383</v>
      </c>
    </row>
    <row r="117" spans="1:5" x14ac:dyDescent="0.25">
      <c r="A117" s="190">
        <v>5688</v>
      </c>
      <c r="B117" s="190">
        <v>8245</v>
      </c>
      <c r="C117" s="190">
        <v>7158</v>
      </c>
      <c r="D117" s="190">
        <v>8203</v>
      </c>
      <c r="E117" s="190">
        <v>6031</v>
      </c>
    </row>
    <row r="118" spans="1:5" x14ac:dyDescent="0.25">
      <c r="A118" s="190">
        <v>1350</v>
      </c>
      <c r="B118" s="190">
        <v>9299</v>
      </c>
      <c r="C118" s="190">
        <v>4153</v>
      </c>
      <c r="D118" s="190">
        <v>4727</v>
      </c>
      <c r="E118" s="190">
        <v>2154</v>
      </c>
    </row>
    <row r="119" spans="1:5" x14ac:dyDescent="0.25">
      <c r="A119" s="190">
        <v>5661</v>
      </c>
      <c r="B119" s="190">
        <v>8946</v>
      </c>
      <c r="C119" s="190">
        <v>382</v>
      </c>
      <c r="D119" s="190">
        <v>59</v>
      </c>
      <c r="E119" s="190">
        <v>9225</v>
      </c>
    </row>
    <row r="120" spans="1:5" x14ac:dyDescent="0.25">
      <c r="A120" s="190">
        <v>2656</v>
      </c>
      <c r="B120" s="190">
        <v>2440</v>
      </c>
      <c r="C120" s="190">
        <v>6565</v>
      </c>
      <c r="D120" s="190">
        <v>166</v>
      </c>
      <c r="E120" s="190">
        <v>1151</v>
      </c>
    </row>
    <row r="121" spans="1:5" x14ac:dyDescent="0.25">
      <c r="A121" s="190">
        <v>777</v>
      </c>
      <c r="B121" s="190">
        <v>9115</v>
      </c>
      <c r="C121" s="190">
        <v>9127</v>
      </c>
      <c r="D121" s="190">
        <v>1723</v>
      </c>
      <c r="E121" s="190">
        <v>9549</v>
      </c>
    </row>
    <row r="122" spans="1:5" x14ac:dyDescent="0.25">
      <c r="A122" s="190">
        <v>8421</v>
      </c>
      <c r="B122" s="190">
        <v>6655</v>
      </c>
      <c r="C122" s="190">
        <v>667</v>
      </c>
      <c r="D122" s="190">
        <v>4827</v>
      </c>
      <c r="E122" s="190">
        <v>3434</v>
      </c>
    </row>
    <row r="123" spans="1:5" x14ac:dyDescent="0.25">
      <c r="A123" s="190">
        <v>6332</v>
      </c>
      <c r="B123" s="190">
        <v>9449</v>
      </c>
      <c r="C123" s="190">
        <v>3166</v>
      </c>
      <c r="D123" s="190">
        <v>7509</v>
      </c>
      <c r="E123" s="190">
        <v>9608</v>
      </c>
    </row>
    <row r="124" spans="1:5" x14ac:dyDescent="0.25">
      <c r="A124" s="190">
        <v>9317</v>
      </c>
      <c r="B124" s="190">
        <v>582</v>
      </c>
      <c r="C124" s="190">
        <v>5589</v>
      </c>
      <c r="D124" s="190">
        <v>1802</v>
      </c>
      <c r="E124" s="190">
        <v>5615</v>
      </c>
    </row>
    <row r="125" spans="1:5" x14ac:dyDescent="0.25">
      <c r="A125" s="190">
        <v>7910</v>
      </c>
      <c r="B125" s="190">
        <v>1655</v>
      </c>
      <c r="C125" s="190">
        <v>1633</v>
      </c>
      <c r="D125" s="190">
        <v>3655</v>
      </c>
      <c r="E125" s="190">
        <v>3669</v>
      </c>
    </row>
    <row r="126" spans="1:5" x14ac:dyDescent="0.25">
      <c r="A126" s="190">
        <v>4523</v>
      </c>
      <c r="B126" s="190">
        <v>5248</v>
      </c>
      <c r="C126" s="190">
        <v>1712</v>
      </c>
      <c r="D126" s="190">
        <v>4962</v>
      </c>
      <c r="E126" s="190">
        <v>4971</v>
      </c>
    </row>
    <row r="127" spans="1:5" x14ac:dyDescent="0.25">
      <c r="A127" s="190">
        <v>260</v>
      </c>
      <c r="B127" s="190">
        <v>3838</v>
      </c>
      <c r="C127" s="190">
        <v>3784</v>
      </c>
      <c r="D127" s="190">
        <v>8454</v>
      </c>
      <c r="E127" s="190">
        <v>6029</v>
      </c>
    </row>
    <row r="128" spans="1:5" x14ac:dyDescent="0.25">
      <c r="A128" s="190">
        <v>7572</v>
      </c>
      <c r="B128" s="190">
        <v>455</v>
      </c>
      <c r="C128" s="190">
        <v>6002</v>
      </c>
      <c r="D128" s="190">
        <v>6731</v>
      </c>
      <c r="E128" s="190">
        <v>5813</v>
      </c>
    </row>
    <row r="129" spans="1:5" x14ac:dyDescent="0.25">
      <c r="A129" s="190">
        <v>5247</v>
      </c>
      <c r="B129" s="190">
        <v>7500</v>
      </c>
      <c r="C129" s="190">
        <v>3302</v>
      </c>
      <c r="D129" s="190">
        <v>1156</v>
      </c>
      <c r="E129" s="190">
        <v>909</v>
      </c>
    </row>
    <row r="130" spans="1:5" x14ac:dyDescent="0.25">
      <c r="A130" s="190">
        <v>8754</v>
      </c>
      <c r="B130" s="190">
        <v>3576</v>
      </c>
      <c r="C130" s="190">
        <v>9384</v>
      </c>
      <c r="D130" s="190">
        <v>9459</v>
      </c>
      <c r="E130" s="190">
        <v>2016</v>
      </c>
    </row>
    <row r="131" spans="1:5" x14ac:dyDescent="0.25">
      <c r="A131" s="190">
        <v>2591</v>
      </c>
      <c r="B131" s="190">
        <v>15</v>
      </c>
      <c r="C131" s="190">
        <v>4601</v>
      </c>
      <c r="D131" s="190">
        <v>8922</v>
      </c>
      <c r="E131" s="190">
        <v>9126</v>
      </c>
    </row>
    <row r="132" spans="1:5" x14ac:dyDescent="0.25">
      <c r="A132" s="190">
        <v>3913</v>
      </c>
      <c r="B132" s="190">
        <v>3770</v>
      </c>
      <c r="C132" s="190">
        <v>8731</v>
      </c>
      <c r="D132" s="190">
        <v>7076</v>
      </c>
      <c r="E132" s="190">
        <v>1689</v>
      </c>
    </row>
    <row r="133" spans="1:5" x14ac:dyDescent="0.25">
      <c r="A133" s="190">
        <v>9640</v>
      </c>
      <c r="B133" s="190">
        <v>7791</v>
      </c>
      <c r="C133" s="190">
        <v>1400</v>
      </c>
      <c r="D133" s="190">
        <v>3745</v>
      </c>
      <c r="E133" s="190">
        <v>7387</v>
      </c>
    </row>
    <row r="134" spans="1:5" x14ac:dyDescent="0.25">
      <c r="A134" s="190">
        <v>7490</v>
      </c>
      <c r="B134" s="190">
        <v>3482</v>
      </c>
      <c r="C134" s="190">
        <v>4373</v>
      </c>
      <c r="D134" s="190">
        <v>2579</v>
      </c>
      <c r="E134" s="190">
        <v>8858</v>
      </c>
    </row>
    <row r="135" spans="1:5" x14ac:dyDescent="0.25">
      <c r="A135" s="190">
        <v>2257</v>
      </c>
      <c r="B135" s="190">
        <v>7467</v>
      </c>
      <c r="C135" s="190">
        <v>7902</v>
      </c>
      <c r="D135" s="190">
        <v>5342</v>
      </c>
      <c r="E135" s="190">
        <v>6639</v>
      </c>
    </row>
    <row r="136" spans="1:5" x14ac:dyDescent="0.25">
      <c r="A136" s="190">
        <v>5840</v>
      </c>
      <c r="B136" s="190">
        <v>2426</v>
      </c>
      <c r="C136" s="190">
        <v>7328</v>
      </c>
      <c r="D136" s="190">
        <v>2497</v>
      </c>
      <c r="E136" s="190">
        <v>7209</v>
      </c>
    </row>
    <row r="137" spans="1:5" x14ac:dyDescent="0.25">
      <c r="A137" s="190">
        <v>8685</v>
      </c>
      <c r="B137" s="190">
        <v>7831</v>
      </c>
      <c r="C137" s="190">
        <v>2302</v>
      </c>
      <c r="D137" s="190">
        <v>9843</v>
      </c>
      <c r="E137" s="190">
        <v>6962</v>
      </c>
    </row>
    <row r="138" spans="1:5" x14ac:dyDescent="0.25">
      <c r="A138" s="190">
        <v>2170</v>
      </c>
      <c r="B138" s="190">
        <v>6535</v>
      </c>
      <c r="C138" s="190">
        <v>3613</v>
      </c>
      <c r="D138" s="190">
        <v>7738</v>
      </c>
      <c r="E138" s="190">
        <v>3820</v>
      </c>
    </row>
    <row r="139" spans="1:5" x14ac:dyDescent="0.25">
      <c r="A139" s="190">
        <v>1275</v>
      </c>
      <c r="B139" s="190">
        <v>5259</v>
      </c>
      <c r="C139" s="190">
        <v>6297</v>
      </c>
      <c r="D139" s="190">
        <v>542</v>
      </c>
      <c r="E139" s="190">
        <v>6005</v>
      </c>
    </row>
    <row r="140" spans="1:5" x14ac:dyDescent="0.25">
      <c r="A140" s="190">
        <v>9117</v>
      </c>
      <c r="B140" s="190">
        <v>2114</v>
      </c>
      <c r="C140" s="190">
        <v>8576</v>
      </c>
      <c r="D140" s="190">
        <v>9332</v>
      </c>
      <c r="E140" s="190">
        <v>7356</v>
      </c>
    </row>
    <row r="141" spans="1:5" x14ac:dyDescent="0.25">
      <c r="A141" s="190">
        <v>43</v>
      </c>
      <c r="B141" s="190">
        <v>3543</v>
      </c>
      <c r="C141" s="190">
        <v>732</v>
      </c>
      <c r="D141" s="190">
        <v>7822</v>
      </c>
      <c r="E141" s="190">
        <v>6989</v>
      </c>
    </row>
    <row r="142" spans="1:5" x14ac:dyDescent="0.25">
      <c r="A142" s="190">
        <v>6356</v>
      </c>
      <c r="B142" s="190">
        <v>7243</v>
      </c>
      <c r="C142" s="190">
        <v>7720</v>
      </c>
      <c r="D142" s="190">
        <v>7971</v>
      </c>
      <c r="E142" s="190">
        <v>7270</v>
      </c>
    </row>
    <row r="143" spans="1:5" x14ac:dyDescent="0.25">
      <c r="A143" s="190">
        <v>1861</v>
      </c>
      <c r="B143" s="190">
        <v>8632</v>
      </c>
      <c r="C143" s="190">
        <v>2459</v>
      </c>
      <c r="D143" s="190">
        <v>287</v>
      </c>
      <c r="E143" s="190">
        <v>6996</v>
      </c>
    </row>
    <row r="144" spans="1:5" x14ac:dyDescent="0.25">
      <c r="A144" s="190">
        <v>1555</v>
      </c>
      <c r="B144" s="190">
        <v>3601</v>
      </c>
      <c r="C144" s="190">
        <v>4957</v>
      </c>
      <c r="D144" s="190">
        <v>1488</v>
      </c>
      <c r="E144" s="190">
        <v>2506</v>
      </c>
    </row>
    <row r="145" spans="1:5" x14ac:dyDescent="0.25">
      <c r="A145" s="190">
        <v>4121</v>
      </c>
      <c r="B145" s="190">
        <v>7458</v>
      </c>
      <c r="C145" s="190">
        <v>173</v>
      </c>
      <c r="D145" s="190">
        <v>8220</v>
      </c>
      <c r="E145" s="190">
        <v>8158</v>
      </c>
    </row>
    <row r="146" spans="1:5" x14ac:dyDescent="0.25">
      <c r="A146" s="190">
        <v>4060</v>
      </c>
      <c r="B146" s="190">
        <v>6506</v>
      </c>
      <c r="C146" s="190">
        <v>3150</v>
      </c>
      <c r="D146" s="190">
        <v>7895</v>
      </c>
      <c r="E146" s="190">
        <v>1220</v>
      </c>
    </row>
    <row r="147" spans="1:5" x14ac:dyDescent="0.25">
      <c r="A147" s="190">
        <v>9114</v>
      </c>
      <c r="B147" s="190">
        <v>5305</v>
      </c>
      <c r="C147" s="190">
        <v>3685</v>
      </c>
      <c r="D147" s="190">
        <v>1488</v>
      </c>
      <c r="E147" s="190">
        <v>2305</v>
      </c>
    </row>
    <row r="148" spans="1:5" x14ac:dyDescent="0.25">
      <c r="A148" s="190">
        <v>5901</v>
      </c>
      <c r="B148" s="190">
        <v>6570</v>
      </c>
      <c r="C148" s="190">
        <v>3261</v>
      </c>
      <c r="D148" s="190">
        <v>7290</v>
      </c>
      <c r="E148" s="190">
        <v>3181</v>
      </c>
    </row>
    <row r="149" spans="1:5" x14ac:dyDescent="0.25">
      <c r="A149" s="190">
        <v>7635</v>
      </c>
      <c r="B149" s="190">
        <v>8724</v>
      </c>
      <c r="C149" s="190">
        <v>9774</v>
      </c>
      <c r="D149" s="190">
        <v>1027</v>
      </c>
      <c r="E149" s="190">
        <v>3729</v>
      </c>
    </row>
    <row r="150" spans="1:5" x14ac:dyDescent="0.25">
      <c r="A150" s="190">
        <v>239</v>
      </c>
      <c r="B150" s="190">
        <v>9201</v>
      </c>
      <c r="C150" s="190">
        <v>9817</v>
      </c>
      <c r="D150" s="190">
        <v>1971</v>
      </c>
      <c r="E150" s="190">
        <v>4769</v>
      </c>
    </row>
    <row r="151" spans="1:5" x14ac:dyDescent="0.25">
      <c r="A151" s="190">
        <v>654</v>
      </c>
      <c r="B151" s="190">
        <v>286</v>
      </c>
      <c r="C151" s="190">
        <v>5023</v>
      </c>
      <c r="D151" s="190">
        <v>5195</v>
      </c>
      <c r="E151" s="190">
        <v>8933</v>
      </c>
    </row>
    <row r="152" spans="1:5" x14ac:dyDescent="0.25">
      <c r="A152" s="190">
        <v>9947</v>
      </c>
      <c r="B152" s="190">
        <v>3541</v>
      </c>
      <c r="C152" s="190">
        <v>4147</v>
      </c>
      <c r="D152" s="190">
        <v>9892</v>
      </c>
      <c r="E152" s="190">
        <v>1437</v>
      </c>
    </row>
    <row r="153" spans="1:5" x14ac:dyDescent="0.25">
      <c r="A153" s="190">
        <v>3847</v>
      </c>
      <c r="B153" s="190">
        <v>9331</v>
      </c>
      <c r="C153" s="190">
        <v>7140</v>
      </c>
      <c r="D153" s="190">
        <v>5934</v>
      </c>
      <c r="E153" s="190">
        <v>697</v>
      </c>
    </row>
    <row r="154" spans="1:5" x14ac:dyDescent="0.25">
      <c r="A154" s="190">
        <v>3952</v>
      </c>
      <c r="B154" s="190">
        <v>3220</v>
      </c>
      <c r="C154" s="190">
        <v>1976</v>
      </c>
      <c r="D154" s="190">
        <v>8054</v>
      </c>
      <c r="E154" s="190">
        <v>674</v>
      </c>
    </row>
    <row r="155" spans="1:5" x14ac:dyDescent="0.25">
      <c r="A155" s="190">
        <v>3368</v>
      </c>
      <c r="B155" s="190">
        <v>9280</v>
      </c>
      <c r="C155" s="190">
        <v>5664</v>
      </c>
      <c r="D155" s="190">
        <v>781</v>
      </c>
      <c r="E155" s="190">
        <v>5518</v>
      </c>
    </row>
    <row r="156" spans="1:5" x14ac:dyDescent="0.25">
      <c r="A156" s="190">
        <v>6375</v>
      </c>
      <c r="B156" s="190">
        <v>1928</v>
      </c>
      <c r="C156" s="190">
        <v>6138</v>
      </c>
      <c r="D156" s="190">
        <v>2112</v>
      </c>
      <c r="E156" s="190">
        <v>9053</v>
      </c>
    </row>
    <row r="157" spans="1:5" x14ac:dyDescent="0.25">
      <c r="A157" s="190">
        <v>7733</v>
      </c>
      <c r="B157" s="190">
        <v>9154</v>
      </c>
      <c r="C157" s="190">
        <v>444</v>
      </c>
      <c r="D157" s="190">
        <v>6397</v>
      </c>
      <c r="E157" s="190">
        <v>502</v>
      </c>
    </row>
    <row r="158" spans="1:5" x14ac:dyDescent="0.25">
      <c r="A158" s="190">
        <v>7429</v>
      </c>
      <c r="B158" s="190">
        <v>3092</v>
      </c>
      <c r="C158" s="190">
        <v>4214</v>
      </c>
      <c r="D158" s="190">
        <v>3256</v>
      </c>
      <c r="E158" s="190">
        <v>2471</v>
      </c>
    </row>
    <row r="159" spans="1:5" x14ac:dyDescent="0.25">
      <c r="A159" s="190">
        <v>6757</v>
      </c>
      <c r="B159" s="190">
        <v>5134</v>
      </c>
      <c r="C159" s="190">
        <v>6060</v>
      </c>
      <c r="D159" s="190">
        <v>232</v>
      </c>
      <c r="E159" s="190">
        <v>954</v>
      </c>
    </row>
  </sheetData>
  <mergeCells count="8">
    <mergeCell ref="U61:V64"/>
    <mergeCell ref="A3:E3"/>
    <mergeCell ref="Q11:T12"/>
    <mergeCell ref="T51:W52"/>
    <mergeCell ref="A1:E2"/>
    <mergeCell ref="M1:Q2"/>
    <mergeCell ref="M39:Q40"/>
    <mergeCell ref="R22:S25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BM524"/>
  <sheetViews>
    <sheetView tabSelected="1" topLeftCell="A13" zoomScaleNormal="100" workbookViewId="0">
      <selection activeCell="H36" sqref="H36"/>
    </sheetView>
  </sheetViews>
  <sheetFormatPr baseColWidth="10" defaultRowHeight="15" x14ac:dyDescent="0.25"/>
  <cols>
    <col min="1" max="1" width="13" customWidth="1"/>
    <col min="2" max="2" width="26.42578125" customWidth="1"/>
    <col min="4" max="4" width="14.5703125" customWidth="1"/>
    <col min="5" max="5" width="3.85546875" customWidth="1"/>
    <col min="6" max="6" width="3.28515625" customWidth="1"/>
    <col min="8" max="8" width="11.42578125" style="232" customWidth="1"/>
    <col min="10" max="10" width="11.42578125" style="232"/>
    <col min="15" max="15" width="15.42578125" customWidth="1"/>
    <col min="16" max="16" width="11" customWidth="1"/>
    <col min="17" max="17" width="15.85546875" customWidth="1"/>
    <col min="19" max="19" width="12.42578125" customWidth="1"/>
    <col min="23" max="23" width="16" customWidth="1"/>
    <col min="24" max="24" width="11.42578125" customWidth="1"/>
  </cols>
  <sheetData>
    <row r="1" spans="1:65" ht="28.5" customHeight="1" x14ac:dyDescent="0.25">
      <c r="A1" s="258" t="s">
        <v>164</v>
      </c>
      <c r="B1" s="258"/>
      <c r="C1" s="257"/>
      <c r="D1" s="257"/>
      <c r="E1" s="257"/>
      <c r="K1" s="273" t="s">
        <v>159</v>
      </c>
      <c r="L1" s="274"/>
      <c r="M1" s="274"/>
      <c r="N1" s="274"/>
      <c r="O1" s="275"/>
    </row>
    <row r="2" spans="1:65" ht="29.25" customHeight="1" thickBot="1" x14ac:dyDescent="0.3">
      <c r="A2" s="255"/>
      <c r="B2" s="255"/>
      <c r="C2" s="253"/>
      <c r="D2" s="253"/>
      <c r="E2" s="253"/>
      <c r="K2" s="276"/>
      <c r="L2" s="247"/>
      <c r="M2" s="247"/>
      <c r="N2" s="247"/>
      <c r="O2" s="277"/>
    </row>
    <row r="3" spans="1:65" ht="21" x14ac:dyDescent="0.35">
      <c r="A3" s="215" t="s">
        <v>0</v>
      </c>
      <c r="B3" s="215" t="s">
        <v>169</v>
      </c>
      <c r="F3" s="54"/>
      <c r="G3" s="216"/>
      <c r="H3" s="216"/>
      <c r="I3" s="217"/>
      <c r="J3" s="55"/>
      <c r="K3" s="218"/>
      <c r="L3" s="55"/>
      <c r="M3" s="218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7"/>
    </row>
    <row r="4" spans="1:65" x14ac:dyDescent="0.25">
      <c r="A4" s="219">
        <v>42832</v>
      </c>
      <c r="B4" s="220">
        <v>39</v>
      </c>
      <c r="F4" s="32"/>
      <c r="G4" s="212" t="s">
        <v>87</v>
      </c>
      <c r="H4" s="212" t="s">
        <v>88</v>
      </c>
      <c r="I4" s="212" t="s">
        <v>126</v>
      </c>
      <c r="J4" s="212" t="s">
        <v>36</v>
      </c>
      <c r="K4" s="221" t="s">
        <v>127</v>
      </c>
      <c r="L4" s="212" t="s">
        <v>128</v>
      </c>
      <c r="M4" s="221" t="s">
        <v>37</v>
      </c>
      <c r="N4" s="60"/>
      <c r="O4" s="60"/>
      <c r="P4" s="212" t="s">
        <v>87</v>
      </c>
      <c r="Q4" s="212" t="s">
        <v>88</v>
      </c>
      <c r="R4" s="212" t="s">
        <v>36</v>
      </c>
      <c r="S4" s="212" t="s">
        <v>37</v>
      </c>
      <c r="T4" s="212" t="s">
        <v>129</v>
      </c>
      <c r="U4" s="60"/>
      <c r="V4" s="60"/>
      <c r="W4" s="60"/>
      <c r="X4" s="60"/>
      <c r="Y4" s="60"/>
      <c r="Z4" s="33"/>
    </row>
    <row r="5" spans="1:65" x14ac:dyDescent="0.25">
      <c r="A5" s="219">
        <v>42831</v>
      </c>
      <c r="B5" s="220">
        <v>39.1</v>
      </c>
      <c r="F5" s="32"/>
      <c r="G5" s="222"/>
      <c r="H5" s="222"/>
      <c r="I5" s="222"/>
      <c r="J5" s="192"/>
      <c r="K5" s="223"/>
      <c r="L5" s="192"/>
      <c r="M5" s="223"/>
      <c r="N5" s="60"/>
      <c r="O5" s="60"/>
      <c r="P5" s="192"/>
      <c r="Q5" s="192"/>
      <c r="R5" s="192"/>
      <c r="S5" s="192"/>
      <c r="T5" s="192"/>
      <c r="U5" s="60"/>
      <c r="V5" s="60"/>
      <c r="W5" s="60"/>
      <c r="X5" s="60"/>
      <c r="Y5" s="60"/>
      <c r="Z5" s="33"/>
    </row>
    <row r="6" spans="1:65" x14ac:dyDescent="0.25">
      <c r="A6" s="219">
        <v>42830</v>
      </c>
      <c r="B6" s="220">
        <v>39.799999999999997</v>
      </c>
      <c r="C6" s="224"/>
      <c r="F6" s="32"/>
      <c r="G6" s="222">
        <v>2</v>
      </c>
      <c r="H6" s="222">
        <f>4</f>
        <v>4</v>
      </c>
      <c r="I6" s="222">
        <f>(G6+H6)/2</f>
        <v>3</v>
      </c>
      <c r="J6" s="192">
        <f t="array" ref="J6:J25">FREQUENCY(B4:B522,H6:H25)</f>
        <v>152</v>
      </c>
      <c r="K6" s="223">
        <f t="shared" ref="K6:K24" si="0">(Lambda2*EXP(-Lambda2*I6))*(H6-G6)</f>
        <v>0.12760571060002149</v>
      </c>
      <c r="L6" s="223">
        <f t="shared" ref="L6:L24" si="1">(1-EXP(-Lambda2*H6))-(1-EXP(-Lambda2*G6))</f>
        <v>0.12774690825181456</v>
      </c>
      <c r="M6" s="223">
        <f t="shared" ref="M6:M25" si="2">L6*NMM</f>
        <v>66.300645382691755</v>
      </c>
      <c r="O6" s="225"/>
      <c r="P6" s="192">
        <f>G6</f>
        <v>2</v>
      </c>
      <c r="Q6" s="192">
        <f>H6</f>
        <v>4</v>
      </c>
      <c r="R6" s="42">
        <f>J6</f>
        <v>152</v>
      </c>
      <c r="S6" s="223">
        <f>SUM(M6)</f>
        <v>66.300645382691755</v>
      </c>
      <c r="T6" s="159">
        <f>((S6-R6)^2)/S6</f>
        <v>110.77387466488302</v>
      </c>
      <c r="U6" s="60"/>
      <c r="V6" s="60"/>
      <c r="W6" s="60"/>
      <c r="X6" s="60"/>
      <c r="Y6" s="60"/>
      <c r="Z6" s="33"/>
      <c r="BM6" s="226" t="s">
        <v>130</v>
      </c>
    </row>
    <row r="7" spans="1:65" x14ac:dyDescent="0.25">
      <c r="A7" s="219">
        <v>42829</v>
      </c>
      <c r="B7" s="220">
        <v>39.25</v>
      </c>
      <c r="F7" s="32"/>
      <c r="G7" s="222">
        <f>G6+2</f>
        <v>4</v>
      </c>
      <c r="H7" s="222">
        <f>H6+2</f>
        <v>6</v>
      </c>
      <c r="I7" s="222">
        <f t="shared" ref="I7:I25" si="3">(G7+H7)/2</f>
        <v>5</v>
      </c>
      <c r="J7" s="192">
        <v>20</v>
      </c>
      <c r="K7" s="223">
        <f t="shared" si="0"/>
        <v>0.10841982144559331</v>
      </c>
      <c r="L7" s="223">
        <f t="shared" si="1"/>
        <v>0.10853978962040278</v>
      </c>
      <c r="M7" s="223">
        <f t="shared" si="2"/>
        <v>56.332150812989042</v>
      </c>
      <c r="O7" s="60"/>
      <c r="P7" s="192">
        <f t="shared" ref="P7:Q22" si="4">G7</f>
        <v>4</v>
      </c>
      <c r="Q7" s="192">
        <f t="shared" si="4"/>
        <v>6</v>
      </c>
      <c r="R7" s="42">
        <f t="shared" ref="R7:R21" si="5">J7</f>
        <v>20</v>
      </c>
      <c r="S7" s="223">
        <f t="shared" ref="S7:S21" si="6">SUM(M7)</f>
        <v>56.332150812989042</v>
      </c>
      <c r="T7" s="159">
        <f t="shared" ref="T7:T23" si="7">((S7-R7)^2)/S7</f>
        <v>23.432891584061611</v>
      </c>
      <c r="U7" s="60"/>
      <c r="V7" s="60"/>
      <c r="W7" s="60"/>
      <c r="X7" s="60"/>
      <c r="Y7" s="60"/>
      <c r="Z7" s="33"/>
      <c r="BM7" s="226" t="s">
        <v>131</v>
      </c>
    </row>
    <row r="8" spans="1:65" ht="15.75" thickBot="1" x14ac:dyDescent="0.3">
      <c r="A8" s="219">
        <v>42828</v>
      </c>
      <c r="B8" s="220">
        <v>38</v>
      </c>
      <c r="F8" s="32"/>
      <c r="G8" s="222">
        <f t="shared" ref="G8:H23" si="8">G7+2</f>
        <v>6</v>
      </c>
      <c r="H8" s="222">
        <f t="shared" si="8"/>
        <v>8</v>
      </c>
      <c r="I8" s="222">
        <f t="shared" si="3"/>
        <v>7</v>
      </c>
      <c r="J8" s="192">
        <v>121</v>
      </c>
      <c r="K8" s="223">
        <f t="shared" si="0"/>
        <v>9.211858644116476E-2</v>
      </c>
      <c r="L8" s="223">
        <f t="shared" si="1"/>
        <v>9.2220517052505113E-2</v>
      </c>
      <c r="M8" s="223">
        <f t="shared" si="2"/>
        <v>47.862448350250155</v>
      </c>
      <c r="O8" s="60"/>
      <c r="P8" s="192">
        <f t="shared" si="4"/>
        <v>6</v>
      </c>
      <c r="Q8" s="192">
        <f t="shared" si="4"/>
        <v>8</v>
      </c>
      <c r="R8" s="42">
        <f t="shared" si="5"/>
        <v>121</v>
      </c>
      <c r="S8" s="223">
        <f t="shared" si="6"/>
        <v>47.862448350250155</v>
      </c>
      <c r="T8" s="159">
        <f t="shared" si="7"/>
        <v>111.75987952341906</v>
      </c>
      <c r="U8" s="60"/>
      <c r="V8" s="60"/>
      <c r="W8" s="60"/>
      <c r="X8" s="60"/>
      <c r="Y8" s="60"/>
      <c r="Z8" s="33"/>
      <c r="BM8" s="226" t="s">
        <v>132</v>
      </c>
    </row>
    <row r="9" spans="1:65" x14ac:dyDescent="0.25">
      <c r="A9" s="219">
        <v>42825</v>
      </c>
      <c r="B9" s="220">
        <v>35.700000000000003</v>
      </c>
      <c r="D9" s="266" t="s">
        <v>17</v>
      </c>
      <c r="F9" s="32"/>
      <c r="G9" s="222">
        <f t="shared" si="8"/>
        <v>8</v>
      </c>
      <c r="H9" s="222">
        <f t="shared" si="8"/>
        <v>10</v>
      </c>
      <c r="I9" s="222">
        <f t="shared" si="3"/>
        <v>9</v>
      </c>
      <c r="J9" s="192">
        <v>27</v>
      </c>
      <c r="K9" s="223">
        <f t="shared" si="0"/>
        <v>7.8268289458276435E-2</v>
      </c>
      <c r="L9" s="223">
        <f t="shared" si="1"/>
        <v>7.8354894506196371E-2</v>
      </c>
      <c r="M9" s="223">
        <f t="shared" si="2"/>
        <v>40.666190248715914</v>
      </c>
      <c r="O9" s="60"/>
      <c r="P9" s="192">
        <f t="shared" si="4"/>
        <v>8</v>
      </c>
      <c r="Q9" s="192">
        <f t="shared" si="4"/>
        <v>10</v>
      </c>
      <c r="R9" s="42">
        <f t="shared" si="5"/>
        <v>27</v>
      </c>
      <c r="S9" s="223">
        <f t="shared" si="6"/>
        <v>40.666190248715914</v>
      </c>
      <c r="T9" s="159">
        <f t="shared" si="7"/>
        <v>4.5926297686564155</v>
      </c>
      <c r="U9" s="60"/>
      <c r="V9" s="60"/>
      <c r="W9" s="60"/>
      <c r="X9" s="60"/>
      <c r="Y9" s="60"/>
      <c r="Z9" s="33"/>
      <c r="BM9" s="226" t="s">
        <v>133</v>
      </c>
    </row>
    <row r="10" spans="1:65" ht="15.75" customHeight="1" thickBot="1" x14ac:dyDescent="0.3">
      <c r="A10" s="219">
        <v>42824</v>
      </c>
      <c r="B10" s="220">
        <v>37.549999999999997</v>
      </c>
      <c r="D10" s="227">
        <v>519</v>
      </c>
      <c r="F10" s="32"/>
      <c r="G10" s="222">
        <f t="shared" si="8"/>
        <v>10</v>
      </c>
      <c r="H10" s="222">
        <f t="shared" si="8"/>
        <v>12</v>
      </c>
      <c r="I10" s="222">
        <f t="shared" si="3"/>
        <v>11</v>
      </c>
      <c r="J10" s="192">
        <v>6</v>
      </c>
      <c r="K10" s="223">
        <f t="shared" si="0"/>
        <v>6.6500424847890122E-2</v>
      </c>
      <c r="L10" s="223">
        <f t="shared" si="1"/>
        <v>6.6574008575355004E-2</v>
      </c>
      <c r="M10" s="223">
        <f t="shared" si="2"/>
        <v>34.551910450609249</v>
      </c>
      <c r="O10" s="60"/>
      <c r="P10" s="192">
        <f t="shared" si="4"/>
        <v>10</v>
      </c>
      <c r="Q10" s="192">
        <f t="shared" si="4"/>
        <v>12</v>
      </c>
      <c r="R10" s="42">
        <f t="shared" si="5"/>
        <v>6</v>
      </c>
      <c r="S10" s="223">
        <f t="shared" si="6"/>
        <v>34.551910450609249</v>
      </c>
      <c r="T10" s="159">
        <f t="shared" si="7"/>
        <v>23.59382099999727</v>
      </c>
      <c r="U10" s="60"/>
      <c r="V10" s="251" t="s">
        <v>161</v>
      </c>
      <c r="W10" s="251"/>
      <c r="X10" s="251"/>
      <c r="Y10" s="251"/>
      <c r="Z10" s="33"/>
      <c r="BM10" s="226" t="s">
        <v>134</v>
      </c>
    </row>
    <row r="11" spans="1:65" ht="15.75" thickBot="1" x14ac:dyDescent="0.3">
      <c r="A11" s="219">
        <v>42823</v>
      </c>
      <c r="B11" s="220">
        <v>38.9</v>
      </c>
      <c r="F11" s="32"/>
      <c r="G11" s="222">
        <f t="shared" si="8"/>
        <v>12</v>
      </c>
      <c r="H11" s="222">
        <f t="shared" si="8"/>
        <v>14</v>
      </c>
      <c r="I11" s="222">
        <f t="shared" si="3"/>
        <v>13</v>
      </c>
      <c r="J11" s="192">
        <v>3</v>
      </c>
      <c r="K11" s="223">
        <f t="shared" si="0"/>
        <v>5.6501892855437212E-2</v>
      </c>
      <c r="L11" s="223">
        <f t="shared" si="1"/>
        <v>5.6564413055791407E-2</v>
      </c>
      <c r="M11" s="223">
        <f t="shared" si="2"/>
        <v>29.356930375955741</v>
      </c>
      <c r="O11" s="60"/>
      <c r="P11" s="192">
        <f t="shared" si="4"/>
        <v>12</v>
      </c>
      <c r="Q11" s="192">
        <f t="shared" si="4"/>
        <v>14</v>
      </c>
      <c r="R11" s="42">
        <f t="shared" si="5"/>
        <v>3</v>
      </c>
      <c r="S11" s="223">
        <f t="shared" si="6"/>
        <v>29.356930375955741</v>
      </c>
      <c r="T11" s="159">
        <f t="shared" si="7"/>
        <v>23.663501937925698</v>
      </c>
      <c r="U11" s="60"/>
      <c r="V11" s="251"/>
      <c r="W11" s="251"/>
      <c r="X11" s="251"/>
      <c r="Y11" s="251"/>
      <c r="Z11" s="33"/>
      <c r="BM11" s="226" t="s">
        <v>135</v>
      </c>
    </row>
    <row r="12" spans="1:65" x14ac:dyDescent="0.25">
      <c r="A12" s="219">
        <v>42822</v>
      </c>
      <c r="B12" s="220">
        <v>40</v>
      </c>
      <c r="D12" s="266" t="s">
        <v>136</v>
      </c>
      <c r="F12" s="32"/>
      <c r="G12" s="222">
        <f t="shared" si="8"/>
        <v>14</v>
      </c>
      <c r="H12" s="222">
        <f t="shared" si="8"/>
        <v>16</v>
      </c>
      <c r="I12" s="222">
        <f t="shared" si="3"/>
        <v>15</v>
      </c>
      <c r="J12" s="192">
        <v>6</v>
      </c>
      <c r="K12" s="223">
        <f t="shared" si="0"/>
        <v>4.8006669183687095E-2</v>
      </c>
      <c r="L12" s="223">
        <f t="shared" si="1"/>
        <v>4.8059789290360033E-2</v>
      </c>
      <c r="M12" s="223">
        <f t="shared" si="2"/>
        <v>24.943030641696858</v>
      </c>
      <c r="O12" s="60"/>
      <c r="P12" s="192">
        <f t="shared" si="4"/>
        <v>14</v>
      </c>
      <c r="Q12" s="192">
        <f t="shared" si="4"/>
        <v>16</v>
      </c>
      <c r="R12" s="42">
        <f t="shared" si="5"/>
        <v>6</v>
      </c>
      <c r="S12" s="223">
        <f t="shared" si="6"/>
        <v>24.943030641696858</v>
      </c>
      <c r="T12" s="159">
        <f t="shared" si="7"/>
        <v>14.386319571463851</v>
      </c>
      <c r="U12" s="60"/>
      <c r="V12" s="60"/>
      <c r="W12" s="28" t="s">
        <v>52</v>
      </c>
      <c r="X12" s="29" t="s">
        <v>32</v>
      </c>
      <c r="Y12" s="60"/>
      <c r="Z12" s="33"/>
      <c r="BM12" s="226" t="s">
        <v>137</v>
      </c>
    </row>
    <row r="13" spans="1:65" ht="15.75" thickBot="1" x14ac:dyDescent="0.3">
      <c r="A13" s="219">
        <v>42821</v>
      </c>
      <c r="B13" s="220">
        <v>39.75</v>
      </c>
      <c r="D13" s="279">
        <f>AVERAGE(B4:B522)</f>
        <v>12.27489402697495</v>
      </c>
      <c r="F13" s="32"/>
      <c r="G13" s="222">
        <f t="shared" si="8"/>
        <v>16</v>
      </c>
      <c r="H13" s="222">
        <f t="shared" si="8"/>
        <v>18</v>
      </c>
      <c r="I13" s="222">
        <f t="shared" si="3"/>
        <v>17</v>
      </c>
      <c r="J13" s="192">
        <v>34</v>
      </c>
      <c r="K13" s="223">
        <f t="shared" si="0"/>
        <v>4.0788727061029713E-2</v>
      </c>
      <c r="L13" s="223">
        <f t="shared" si="1"/>
        <v>4.0833860405404043E-2</v>
      </c>
      <c r="M13" s="223">
        <f t="shared" si="2"/>
        <v>21.192773550404699</v>
      </c>
      <c r="O13" s="60"/>
      <c r="P13" s="192">
        <f t="shared" si="4"/>
        <v>16</v>
      </c>
      <c r="Q13" s="192">
        <f t="shared" si="4"/>
        <v>18</v>
      </c>
      <c r="R13" s="42">
        <f t="shared" si="5"/>
        <v>34</v>
      </c>
      <c r="S13" s="223">
        <f t="shared" si="6"/>
        <v>21.192773550404699</v>
      </c>
      <c r="T13" s="159">
        <f t="shared" si="7"/>
        <v>7.7396688517950611</v>
      </c>
      <c r="U13" s="60"/>
      <c r="V13" s="60"/>
      <c r="W13" s="30">
        <v>0.95</v>
      </c>
      <c r="X13" s="31">
        <f>D19-1-1</f>
        <v>18</v>
      </c>
      <c r="Y13" s="60"/>
      <c r="Z13" s="33"/>
      <c r="BM13" s="226" t="s">
        <v>138</v>
      </c>
    </row>
    <row r="14" spans="1:65" ht="15.75" thickBot="1" x14ac:dyDescent="0.3">
      <c r="A14" s="219">
        <v>42818</v>
      </c>
      <c r="B14" s="220">
        <v>39.5</v>
      </c>
      <c r="F14" s="32"/>
      <c r="G14" s="222">
        <f t="shared" si="8"/>
        <v>18</v>
      </c>
      <c r="H14" s="222">
        <f t="shared" si="8"/>
        <v>20</v>
      </c>
      <c r="I14" s="222">
        <f t="shared" si="3"/>
        <v>19</v>
      </c>
      <c r="J14" s="192">
        <v>16</v>
      </c>
      <c r="K14" s="223">
        <f t="shared" si="0"/>
        <v>3.465602349734602E-2</v>
      </c>
      <c r="L14" s="223">
        <f t="shared" si="1"/>
        <v>3.4694370912326855E-2</v>
      </c>
      <c r="M14" s="223">
        <f t="shared" si="2"/>
        <v>18.006378503497636</v>
      </c>
      <c r="O14" s="60"/>
      <c r="P14" s="192">
        <f t="shared" si="4"/>
        <v>18</v>
      </c>
      <c r="Q14" s="192">
        <f t="shared" si="4"/>
        <v>20</v>
      </c>
      <c r="R14" s="42">
        <f t="shared" si="5"/>
        <v>16</v>
      </c>
      <c r="S14" s="223">
        <f t="shared" si="6"/>
        <v>18.006378503497636</v>
      </c>
      <c r="T14" s="159">
        <f t="shared" si="7"/>
        <v>0.22356270576648565</v>
      </c>
      <c r="U14" s="60"/>
      <c r="V14" s="60"/>
      <c r="W14" s="32"/>
      <c r="X14" s="33"/>
      <c r="Y14" s="60"/>
      <c r="Z14" s="33"/>
      <c r="BM14" s="226" t="s">
        <v>139</v>
      </c>
    </row>
    <row r="15" spans="1:65" x14ac:dyDescent="0.25">
      <c r="A15" s="219">
        <v>42817</v>
      </c>
      <c r="B15" s="220">
        <v>39.5</v>
      </c>
      <c r="D15" s="266" t="s">
        <v>140</v>
      </c>
      <c r="F15" s="32"/>
      <c r="G15" s="222">
        <f t="shared" si="8"/>
        <v>20</v>
      </c>
      <c r="H15" s="222">
        <f t="shared" si="8"/>
        <v>22</v>
      </c>
      <c r="I15" s="222">
        <f t="shared" si="3"/>
        <v>21</v>
      </c>
      <c r="J15" s="192">
        <v>27</v>
      </c>
      <c r="K15" s="223">
        <f t="shared" si="0"/>
        <v>2.944538972377235E-2</v>
      </c>
      <c r="L15" s="223">
        <f t="shared" si="1"/>
        <v>2.9477971493550359E-2</v>
      </c>
      <c r="M15" s="223">
        <f t="shared" si="2"/>
        <v>15.299067205152637</v>
      </c>
      <c r="O15" s="60"/>
      <c r="P15" s="192">
        <f t="shared" si="4"/>
        <v>20</v>
      </c>
      <c r="Q15" s="192">
        <f t="shared" si="4"/>
        <v>22</v>
      </c>
      <c r="R15" s="42">
        <f t="shared" si="5"/>
        <v>27</v>
      </c>
      <c r="S15" s="223">
        <f t="shared" si="6"/>
        <v>15.299067205152637</v>
      </c>
      <c r="T15" s="159">
        <f t="shared" si="7"/>
        <v>8.9490311032442165</v>
      </c>
      <c r="U15" s="60"/>
      <c r="V15" s="60"/>
      <c r="W15" s="34" t="s">
        <v>54</v>
      </c>
      <c r="X15" s="35">
        <v>467.80529999999999</v>
      </c>
      <c r="Y15" s="60"/>
      <c r="Z15" s="33"/>
      <c r="BM15" s="226" t="s">
        <v>141</v>
      </c>
    </row>
    <row r="16" spans="1:65" ht="15.75" thickBot="1" x14ac:dyDescent="0.3">
      <c r="A16" s="219">
        <v>42816</v>
      </c>
      <c r="B16" s="220">
        <v>39.6</v>
      </c>
      <c r="D16" s="279">
        <f>1/D13</f>
        <v>8.1467098437056087E-2</v>
      </c>
      <c r="F16" s="32"/>
      <c r="G16" s="222">
        <f t="shared" si="8"/>
        <v>22</v>
      </c>
      <c r="H16" s="222">
        <f t="shared" si="8"/>
        <v>24</v>
      </c>
      <c r="I16" s="222">
        <f t="shared" si="3"/>
        <v>23</v>
      </c>
      <c r="J16" s="222">
        <v>19</v>
      </c>
      <c r="K16" s="223">
        <f t="shared" si="0"/>
        <v>2.5018189869684165E-2</v>
      </c>
      <c r="L16" s="223">
        <f t="shared" si="1"/>
        <v>2.504587287575899E-2</v>
      </c>
      <c r="M16" s="223">
        <f t="shared" si="2"/>
        <v>12.998808022518915</v>
      </c>
      <c r="O16" s="60"/>
      <c r="P16" s="192">
        <f t="shared" si="4"/>
        <v>22</v>
      </c>
      <c r="Q16" s="192">
        <f t="shared" si="4"/>
        <v>24</v>
      </c>
      <c r="R16" s="42">
        <f t="shared" si="5"/>
        <v>19</v>
      </c>
      <c r="S16" s="223">
        <f t="shared" si="6"/>
        <v>12.998808022518915</v>
      </c>
      <c r="T16" s="159">
        <f t="shared" si="7"/>
        <v>2.77058520198104</v>
      </c>
      <c r="U16" s="60"/>
      <c r="V16" s="60"/>
      <c r="W16" s="32"/>
      <c r="X16" s="33"/>
      <c r="Y16" s="60"/>
      <c r="Z16" s="33"/>
      <c r="BM16" s="226" t="s">
        <v>142</v>
      </c>
    </row>
    <row r="17" spans="1:65" ht="15.75" thickBot="1" x14ac:dyDescent="0.3">
      <c r="A17" s="219">
        <v>42815</v>
      </c>
      <c r="B17" s="220">
        <v>38.5</v>
      </c>
      <c r="F17" s="32"/>
      <c r="G17" s="222">
        <f t="shared" si="8"/>
        <v>24</v>
      </c>
      <c r="H17" s="222">
        <f t="shared" si="8"/>
        <v>26</v>
      </c>
      <c r="I17" s="222">
        <f t="shared" si="3"/>
        <v>25</v>
      </c>
      <c r="J17" s="192">
        <v>15</v>
      </c>
      <c r="K17" s="223">
        <f t="shared" si="0"/>
        <v>2.1256632370202495E-2</v>
      </c>
      <c r="L17" s="223">
        <f t="shared" si="1"/>
        <v>2.1280153155922688E-2</v>
      </c>
      <c r="M17" s="223">
        <f t="shared" si="2"/>
        <v>11.044399487923874</v>
      </c>
      <c r="O17" s="60"/>
      <c r="P17" s="192">
        <f t="shared" si="4"/>
        <v>24</v>
      </c>
      <c r="Q17" s="192">
        <f t="shared" si="4"/>
        <v>26</v>
      </c>
      <c r="R17" s="42">
        <f t="shared" si="5"/>
        <v>15</v>
      </c>
      <c r="S17" s="223">
        <f t="shared" si="6"/>
        <v>11.044399487923874</v>
      </c>
      <c r="T17" s="159">
        <f t="shared" si="7"/>
        <v>1.4167158140417999</v>
      </c>
      <c r="U17" s="60"/>
      <c r="V17" s="60"/>
      <c r="W17" s="34" t="s">
        <v>51</v>
      </c>
      <c r="X17" s="35">
        <v>28.9</v>
      </c>
      <c r="Y17" s="60"/>
      <c r="Z17" s="33"/>
      <c r="BM17" s="226" t="s">
        <v>143</v>
      </c>
    </row>
    <row r="18" spans="1:65" x14ac:dyDescent="0.25">
      <c r="A18" s="219">
        <v>42814</v>
      </c>
      <c r="B18" s="220">
        <v>38.450000000000003</v>
      </c>
      <c r="D18" s="266" t="s">
        <v>43</v>
      </c>
      <c r="F18" s="32"/>
      <c r="G18" s="222">
        <f t="shared" si="8"/>
        <v>26</v>
      </c>
      <c r="H18" s="222">
        <f t="shared" si="8"/>
        <v>28</v>
      </c>
      <c r="I18" s="222">
        <f t="shared" si="3"/>
        <v>27</v>
      </c>
      <c r="J18" s="192">
        <v>24</v>
      </c>
      <c r="K18" s="223">
        <f t="shared" si="0"/>
        <v>1.806063596429347E-2</v>
      </c>
      <c r="L18" s="223">
        <f t="shared" si="1"/>
        <v>1.8080620331576536E-2</v>
      </c>
      <c r="M18" s="223">
        <f t="shared" si="2"/>
        <v>9.3838419520882219</v>
      </c>
      <c r="O18" s="60"/>
      <c r="P18" s="192">
        <f t="shared" si="4"/>
        <v>26</v>
      </c>
      <c r="Q18" s="192">
        <f t="shared" si="4"/>
        <v>28</v>
      </c>
      <c r="R18" s="42">
        <f t="shared" si="5"/>
        <v>24</v>
      </c>
      <c r="S18" s="223">
        <f t="shared" si="6"/>
        <v>9.3838419520882219</v>
      </c>
      <c r="T18" s="159">
        <f t="shared" si="7"/>
        <v>22.765949935249697</v>
      </c>
      <c r="U18" s="60"/>
      <c r="V18" s="60"/>
      <c r="W18" s="32"/>
      <c r="X18" s="33"/>
      <c r="Y18" s="60"/>
      <c r="Z18" s="33"/>
      <c r="BM18" s="226" t="s">
        <v>144</v>
      </c>
    </row>
    <row r="19" spans="1:65" ht="15.75" thickBot="1" x14ac:dyDescent="0.3">
      <c r="A19" s="219">
        <v>42811</v>
      </c>
      <c r="B19" s="220">
        <v>36.6</v>
      </c>
      <c r="D19" s="227">
        <v>20</v>
      </c>
      <c r="F19" s="32"/>
      <c r="G19" s="222">
        <f t="shared" si="8"/>
        <v>28</v>
      </c>
      <c r="H19" s="222">
        <f t="shared" si="8"/>
        <v>30</v>
      </c>
      <c r="I19" s="222">
        <f t="shared" si="3"/>
        <v>29</v>
      </c>
      <c r="J19" s="192">
        <v>10</v>
      </c>
      <c r="K19" s="223">
        <f t="shared" si="0"/>
        <v>1.5345166899154664E-2</v>
      </c>
      <c r="L19" s="223">
        <f t="shared" si="1"/>
        <v>1.5362146558782319E-2</v>
      </c>
      <c r="M19" s="223">
        <f t="shared" si="2"/>
        <v>7.9729540640080234</v>
      </c>
      <c r="O19" s="60"/>
      <c r="P19" s="192">
        <f t="shared" si="4"/>
        <v>28</v>
      </c>
      <c r="Q19" s="192">
        <f t="shared" si="4"/>
        <v>30</v>
      </c>
      <c r="R19" s="42">
        <f t="shared" si="5"/>
        <v>10</v>
      </c>
      <c r="S19" s="223">
        <f t="shared" si="6"/>
        <v>7.9729540640080234</v>
      </c>
      <c r="T19" s="159">
        <f t="shared" si="7"/>
        <v>0.51535669133857109</v>
      </c>
      <c r="U19" s="60"/>
      <c r="V19" s="60"/>
      <c r="W19" s="278" t="s">
        <v>34</v>
      </c>
      <c r="X19" s="267" t="s">
        <v>55</v>
      </c>
      <c r="Y19" s="60"/>
      <c r="Z19" s="33"/>
      <c r="BM19" s="226" t="s">
        <v>145</v>
      </c>
    </row>
    <row r="20" spans="1:65" ht="15.75" thickBot="1" x14ac:dyDescent="0.3">
      <c r="A20" s="219">
        <v>42810</v>
      </c>
      <c r="B20" s="220">
        <v>37.25</v>
      </c>
      <c r="F20" s="32"/>
      <c r="G20" s="222">
        <f t="shared" si="8"/>
        <v>30</v>
      </c>
      <c r="H20" s="222">
        <f t="shared" si="8"/>
        <v>32</v>
      </c>
      <c r="I20" s="222">
        <f t="shared" si="3"/>
        <v>31</v>
      </c>
      <c r="J20" s="192">
        <v>6</v>
      </c>
      <c r="K20" s="223">
        <f t="shared" si="0"/>
        <v>1.3037976493654645E-2</v>
      </c>
      <c r="L20" s="223">
        <f t="shared" si="1"/>
        <v>1.3052403212148511E-2</v>
      </c>
      <c r="M20" s="223">
        <f t="shared" si="2"/>
        <v>6.7741972671050776</v>
      </c>
      <c r="O20" s="60"/>
      <c r="P20" s="192">
        <f t="shared" si="4"/>
        <v>30</v>
      </c>
      <c r="Q20" s="192">
        <f t="shared" si="4"/>
        <v>32</v>
      </c>
      <c r="R20" s="42">
        <f t="shared" si="5"/>
        <v>6</v>
      </c>
      <c r="S20" s="223">
        <f t="shared" si="6"/>
        <v>6.7741972671050776</v>
      </c>
      <c r="T20" s="159">
        <f t="shared" si="7"/>
        <v>8.8480064096083499E-2</v>
      </c>
      <c r="U20" s="60"/>
      <c r="V20" s="60"/>
      <c r="W20" s="254" t="s">
        <v>168</v>
      </c>
      <c r="X20" s="254"/>
      <c r="Y20" s="60"/>
      <c r="Z20" s="33"/>
      <c r="BM20" s="226" t="s">
        <v>146</v>
      </c>
    </row>
    <row r="21" spans="1:65" x14ac:dyDescent="0.25">
      <c r="A21" s="219">
        <v>42809</v>
      </c>
      <c r="B21" s="220">
        <v>38</v>
      </c>
      <c r="D21" s="266" t="s">
        <v>100</v>
      </c>
      <c r="F21" s="32"/>
      <c r="G21" s="222">
        <f t="shared" si="8"/>
        <v>32</v>
      </c>
      <c r="H21" s="222">
        <f t="shared" si="8"/>
        <v>34</v>
      </c>
      <c r="I21" s="222">
        <f t="shared" si="3"/>
        <v>33</v>
      </c>
      <c r="J21" s="192">
        <v>8</v>
      </c>
      <c r="K21" s="223">
        <f t="shared" si="0"/>
        <v>1.1077678865679551E-2</v>
      </c>
      <c r="L21" s="223">
        <f t="shared" si="1"/>
        <v>1.1089936485152774E-2</v>
      </c>
      <c r="M21" s="223">
        <f t="shared" si="2"/>
        <v>5.7556770357942897</v>
      </c>
      <c r="O21" s="60"/>
      <c r="P21" s="192">
        <f t="shared" si="4"/>
        <v>32</v>
      </c>
      <c r="Q21" s="192">
        <f t="shared" si="4"/>
        <v>34</v>
      </c>
      <c r="R21" s="42">
        <f t="shared" si="5"/>
        <v>8</v>
      </c>
      <c r="S21" s="223">
        <f t="shared" si="6"/>
        <v>5.7556770357942897</v>
      </c>
      <c r="T21" s="159">
        <f t="shared" si="7"/>
        <v>0.87513346150875482</v>
      </c>
      <c r="U21" s="60"/>
      <c r="V21" s="60"/>
      <c r="W21" s="251"/>
      <c r="X21" s="251"/>
      <c r="Y21" s="60"/>
      <c r="Z21" s="33"/>
      <c r="BM21" s="226" t="s">
        <v>147</v>
      </c>
    </row>
    <row r="22" spans="1:65" ht="15.75" thickBot="1" x14ac:dyDescent="0.3">
      <c r="A22" s="219">
        <v>42808</v>
      </c>
      <c r="B22" s="220">
        <v>37.85</v>
      </c>
      <c r="D22" s="227">
        <f>MAX(B4:B522)</f>
        <v>40</v>
      </c>
      <c r="F22" s="32"/>
      <c r="G22" s="222">
        <f t="shared" si="8"/>
        <v>34</v>
      </c>
      <c r="H22" s="222">
        <f t="shared" si="8"/>
        <v>36</v>
      </c>
      <c r="I22" s="222">
        <f t="shared" si="3"/>
        <v>35</v>
      </c>
      <c r="J22" s="192">
        <v>3</v>
      </c>
      <c r="K22" s="223">
        <f t="shared" si="0"/>
        <v>9.4121176787553378E-3</v>
      </c>
      <c r="L22" s="223">
        <f t="shared" si="1"/>
        <v>9.4225323295448193E-3</v>
      </c>
      <c r="M22" s="223">
        <f t="shared" si="2"/>
        <v>4.8902942790337613</v>
      </c>
      <c r="O22" s="60"/>
      <c r="P22" s="192">
        <f t="shared" si="4"/>
        <v>34</v>
      </c>
      <c r="Q22" s="192">
        <v>40</v>
      </c>
      <c r="R22" s="42">
        <f>SUM(J22:J24)</f>
        <v>25</v>
      </c>
      <c r="S22" s="159">
        <f>SUM(M22:M24)</f>
        <v>12.575622970075818</v>
      </c>
      <c r="T22" s="159">
        <f t="shared" si="7"/>
        <v>12.27495011173804</v>
      </c>
      <c r="U22" s="60"/>
      <c r="V22" s="60"/>
      <c r="W22" s="251"/>
      <c r="X22" s="251"/>
      <c r="Y22" s="60"/>
      <c r="Z22" s="33"/>
      <c r="BM22" s="226" t="s">
        <v>148</v>
      </c>
    </row>
    <row r="23" spans="1:65" ht="15.75" thickBot="1" x14ac:dyDescent="0.3">
      <c r="A23" s="219">
        <v>42807</v>
      </c>
      <c r="B23" s="220">
        <v>38.5</v>
      </c>
      <c r="F23" s="32"/>
      <c r="G23" s="222">
        <f t="shared" si="8"/>
        <v>36</v>
      </c>
      <c r="H23" s="222">
        <f t="shared" si="8"/>
        <v>38</v>
      </c>
      <c r="I23" s="222">
        <f t="shared" si="3"/>
        <v>37</v>
      </c>
      <c r="J23" s="192">
        <v>9</v>
      </c>
      <c r="K23" s="223">
        <f t="shared" si="0"/>
        <v>7.996978453058308E-3</v>
      </c>
      <c r="L23" s="223">
        <f t="shared" si="1"/>
        <v>8.0058272308575207E-3</v>
      </c>
      <c r="M23" s="223">
        <f t="shared" si="2"/>
        <v>4.1550243328150529</v>
      </c>
      <c r="O23" s="60"/>
      <c r="P23" s="192">
        <v>40</v>
      </c>
      <c r="Q23" s="192">
        <v>42</v>
      </c>
      <c r="R23" s="42">
        <f>SUM(J25)</f>
        <v>0</v>
      </c>
      <c r="S23" s="159">
        <f>SUM(M25)</f>
        <v>97.982973678522086</v>
      </c>
      <c r="T23" s="159">
        <f t="shared" si="7"/>
        <v>97.982973678522086</v>
      </c>
      <c r="U23" s="60"/>
      <c r="V23" s="60"/>
      <c r="W23" s="251"/>
      <c r="X23" s="251"/>
      <c r="Y23" s="60"/>
      <c r="Z23" s="33"/>
      <c r="BM23" s="226" t="s">
        <v>149</v>
      </c>
    </row>
    <row r="24" spans="1:65" x14ac:dyDescent="0.25">
      <c r="A24" s="219">
        <v>42804</v>
      </c>
      <c r="B24" s="220">
        <v>36.700000000000003</v>
      </c>
      <c r="D24" s="266" t="s">
        <v>104</v>
      </c>
      <c r="F24" s="32"/>
      <c r="G24" s="222">
        <f t="shared" ref="G24:H25" si="9">G23+2</f>
        <v>38</v>
      </c>
      <c r="H24" s="222">
        <f t="shared" si="9"/>
        <v>40</v>
      </c>
      <c r="I24" s="222">
        <f t="shared" si="3"/>
        <v>39</v>
      </c>
      <c r="J24" s="192">
        <v>13</v>
      </c>
      <c r="K24" s="223">
        <f t="shared" si="0"/>
        <v>6.7946095194950651E-3</v>
      </c>
      <c r="L24" s="223">
        <f t="shared" si="1"/>
        <v>6.8021278578555E-3</v>
      </c>
      <c r="M24" s="223">
        <f t="shared" si="2"/>
        <v>3.5303043582270046</v>
      </c>
      <c r="O24" s="60"/>
      <c r="P24" s="60"/>
      <c r="Q24" s="60"/>
      <c r="R24" s="44">
        <f>SUM(R6:R23)</f>
        <v>519</v>
      </c>
      <c r="S24" s="44">
        <f>SUM(S6:S23)</f>
        <v>519</v>
      </c>
      <c r="T24" s="228">
        <f>SUM(T6:T23)</f>
        <v>467.80532566968873</v>
      </c>
      <c r="U24" s="59"/>
      <c r="V24" s="59"/>
      <c r="W24" s="59"/>
      <c r="X24" s="142"/>
      <c r="Y24" s="60"/>
      <c r="Z24" s="33"/>
      <c r="BM24" s="226" t="s">
        <v>150</v>
      </c>
    </row>
    <row r="25" spans="1:65" ht="15.75" thickBot="1" x14ac:dyDescent="0.3">
      <c r="A25" s="219">
        <v>42803</v>
      </c>
      <c r="B25" s="220">
        <v>36.85</v>
      </c>
      <c r="D25" s="227">
        <f>MIN(B4:B522)</f>
        <v>2.0499999999999998</v>
      </c>
      <c r="F25" s="32"/>
      <c r="G25" s="222">
        <f t="shared" si="9"/>
        <v>40</v>
      </c>
      <c r="H25" s="222">
        <f t="shared" si="9"/>
        <v>42</v>
      </c>
      <c r="I25" s="222">
        <f t="shared" si="3"/>
        <v>41</v>
      </c>
      <c r="J25" s="192">
        <v>0</v>
      </c>
      <c r="K25" s="223">
        <f>1-SUM(K6:K24)</f>
        <v>0.18968847877180373</v>
      </c>
      <c r="L25" s="223">
        <f>1-SUM(L6:L24)</f>
        <v>0.18879185679869381</v>
      </c>
      <c r="M25" s="223">
        <f t="shared" si="2"/>
        <v>97.982973678522086</v>
      </c>
      <c r="O25" s="60"/>
      <c r="P25" s="60"/>
      <c r="Q25" s="60"/>
      <c r="R25" s="60"/>
      <c r="S25" s="60"/>
      <c r="T25" s="60"/>
      <c r="U25" s="59"/>
      <c r="V25" s="60"/>
      <c r="W25" s="60"/>
      <c r="X25" s="142"/>
      <c r="Y25" s="60"/>
      <c r="Z25" s="33"/>
      <c r="BM25" s="226" t="s">
        <v>151</v>
      </c>
    </row>
    <row r="26" spans="1:65" x14ac:dyDescent="0.25">
      <c r="A26" s="219">
        <v>42802</v>
      </c>
      <c r="B26" s="220">
        <v>36.6</v>
      </c>
      <c r="F26" s="32"/>
      <c r="G26" s="169"/>
      <c r="H26" s="229"/>
      <c r="I26" s="169"/>
      <c r="J26" s="42">
        <f>SUM(J6:J25)</f>
        <v>519</v>
      </c>
      <c r="K26" s="223">
        <f>SUM(K6:K25)</f>
        <v>1</v>
      </c>
      <c r="L26" s="223">
        <f>SUM(L6:L25)</f>
        <v>1</v>
      </c>
      <c r="M26" s="42">
        <f>SUM(M6:M25)</f>
        <v>519</v>
      </c>
      <c r="N26" s="23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33"/>
    </row>
    <row r="27" spans="1:65" x14ac:dyDescent="0.25">
      <c r="A27" s="219">
        <v>42800</v>
      </c>
      <c r="B27" s="220">
        <v>33.85</v>
      </c>
      <c r="F27" s="32"/>
      <c r="G27" s="60"/>
      <c r="H27" s="230"/>
      <c r="I27" s="60"/>
      <c r="J27" s="23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33"/>
      <c r="AC27" s="221"/>
      <c r="AD27" s="212"/>
      <c r="AE27" s="221"/>
    </row>
    <row r="28" spans="1:65" x14ac:dyDescent="0.25">
      <c r="A28" s="219">
        <v>42797</v>
      </c>
      <c r="B28" s="220">
        <v>32.450000000000003</v>
      </c>
      <c r="F28" s="32"/>
      <c r="G28" s="60"/>
      <c r="H28" s="230"/>
      <c r="I28" s="60"/>
      <c r="J28" s="23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33"/>
    </row>
    <row r="29" spans="1:65" ht="15.75" thickBot="1" x14ac:dyDescent="0.3">
      <c r="A29" s="219">
        <v>42796</v>
      </c>
      <c r="B29" s="220">
        <v>31.15</v>
      </c>
      <c r="F29" s="63"/>
      <c r="G29" s="64"/>
      <c r="H29" s="231"/>
      <c r="I29" s="64"/>
      <c r="J29" s="231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6"/>
    </row>
    <row r="30" spans="1:65" ht="15.75" thickBot="1" x14ac:dyDescent="0.3">
      <c r="A30" s="219">
        <v>42795</v>
      </c>
      <c r="B30" s="220">
        <v>31</v>
      </c>
    </row>
    <row r="31" spans="1:65" x14ac:dyDescent="0.25">
      <c r="A31" s="219">
        <v>42794</v>
      </c>
      <c r="B31" s="220">
        <v>32.5</v>
      </c>
      <c r="F31" s="60"/>
      <c r="G31" s="60"/>
      <c r="H31" s="230"/>
      <c r="I31" s="60"/>
      <c r="J31" s="230"/>
      <c r="K31" s="268" t="s">
        <v>160</v>
      </c>
      <c r="L31" s="269"/>
      <c r="M31" s="269"/>
      <c r="N31" s="269"/>
      <c r="O31" s="270"/>
      <c r="P31" s="60"/>
      <c r="Q31" s="60"/>
      <c r="R31" s="60"/>
      <c r="S31" s="60"/>
    </row>
    <row r="32" spans="1:65" ht="15.75" thickBot="1" x14ac:dyDescent="0.3">
      <c r="A32" s="219">
        <v>42793</v>
      </c>
      <c r="B32" s="220">
        <v>32.5</v>
      </c>
      <c r="F32" s="60"/>
      <c r="G32" s="60"/>
      <c r="H32" s="230"/>
      <c r="I32" s="60"/>
      <c r="J32" s="230"/>
      <c r="K32" s="271"/>
      <c r="L32" s="259"/>
      <c r="M32" s="259"/>
      <c r="N32" s="259"/>
      <c r="O32" s="272"/>
      <c r="P32" s="60"/>
      <c r="Q32" s="60"/>
      <c r="R32" s="60"/>
      <c r="S32" s="60"/>
    </row>
    <row r="33" spans="1:21" x14ac:dyDescent="0.25">
      <c r="A33" s="219">
        <v>42790</v>
      </c>
      <c r="B33" s="220">
        <v>32.5</v>
      </c>
      <c r="F33" s="54"/>
      <c r="G33" s="55"/>
      <c r="H33" s="218"/>
      <c r="I33" s="55"/>
      <c r="J33" s="218"/>
      <c r="K33" s="55"/>
      <c r="L33" s="55"/>
      <c r="M33" s="55"/>
      <c r="N33" s="55"/>
      <c r="O33" s="55"/>
      <c r="P33" s="55"/>
      <c r="Q33" s="55"/>
      <c r="R33" s="55"/>
      <c r="S33" s="57"/>
    </row>
    <row r="34" spans="1:21" x14ac:dyDescent="0.25">
      <c r="A34" s="219">
        <v>42789</v>
      </c>
      <c r="B34" s="220">
        <v>33.5</v>
      </c>
      <c r="D34" s="233"/>
      <c r="E34" s="233"/>
      <c r="F34" s="234"/>
      <c r="G34" s="212" t="s">
        <v>87</v>
      </c>
      <c r="H34" s="212" t="s">
        <v>88</v>
      </c>
      <c r="I34" s="212" t="s">
        <v>36</v>
      </c>
      <c r="J34" s="212" t="s">
        <v>37</v>
      </c>
      <c r="K34" s="212" t="s">
        <v>152</v>
      </c>
      <c r="L34" s="212" t="s">
        <v>153</v>
      </c>
      <c r="M34" s="212" t="s">
        <v>154</v>
      </c>
      <c r="N34" s="212" t="s">
        <v>155</v>
      </c>
      <c r="O34" s="212" t="s">
        <v>156</v>
      </c>
      <c r="P34" s="60"/>
      <c r="Q34" s="60"/>
      <c r="R34" s="59"/>
      <c r="S34" s="33"/>
      <c r="U34" s="142"/>
    </row>
    <row r="35" spans="1:21" x14ac:dyDescent="0.25">
      <c r="A35" s="219">
        <v>42788</v>
      </c>
      <c r="B35" s="220">
        <v>33.5</v>
      </c>
      <c r="D35" s="232"/>
      <c r="E35" s="233"/>
      <c r="F35" s="234"/>
      <c r="G35" s="222"/>
      <c r="H35" s="222"/>
      <c r="I35" s="192"/>
      <c r="J35" s="192"/>
      <c r="K35" s="192"/>
      <c r="L35" s="192"/>
      <c r="M35" s="192"/>
      <c r="N35" s="192"/>
      <c r="O35" s="192"/>
      <c r="P35" s="60"/>
      <c r="Q35" s="60"/>
      <c r="R35" s="59"/>
      <c r="S35" s="33"/>
      <c r="U35" s="142"/>
    </row>
    <row r="36" spans="1:21" x14ac:dyDescent="0.25">
      <c r="A36" s="219">
        <v>42787</v>
      </c>
      <c r="B36" s="220">
        <v>34.4</v>
      </c>
      <c r="D36" s="232"/>
      <c r="E36" s="233"/>
      <c r="F36" s="234"/>
      <c r="G36" s="222">
        <f>G6</f>
        <v>2</v>
      </c>
      <c r="H36" s="222">
        <v>4</v>
      </c>
      <c r="I36" s="192">
        <f t="array" ref="I36:I55">FREQUENCY(B4:B522,H36:H55)</f>
        <v>152</v>
      </c>
      <c r="J36" s="159">
        <f t="shared" ref="J36:J55" si="10">M6</f>
        <v>66.300645382691755</v>
      </c>
      <c r="K36" s="159">
        <f t="shared" ref="K36:K55" si="11">I36/NMM</f>
        <v>0.2928709055876686</v>
      </c>
      <c r="L36" s="159">
        <f>K6</f>
        <v>0.12760571060002149</v>
      </c>
      <c r="M36" s="159">
        <f>K36</f>
        <v>0.2928709055876686</v>
      </c>
      <c r="N36" s="159">
        <f>L36</f>
        <v>0.12760571060002149</v>
      </c>
      <c r="O36" s="159">
        <f>ABS(M36-N36)</f>
        <v>0.16526519498764711</v>
      </c>
      <c r="P36" s="60"/>
      <c r="Q36" s="60"/>
      <c r="R36" s="59"/>
      <c r="S36" s="33"/>
      <c r="U36" s="142"/>
    </row>
    <row r="37" spans="1:21" x14ac:dyDescent="0.25">
      <c r="A37" s="219">
        <v>42786</v>
      </c>
      <c r="B37" s="220">
        <v>34.25</v>
      </c>
      <c r="F37" s="32"/>
      <c r="G37" s="222">
        <f>G36+2</f>
        <v>4</v>
      </c>
      <c r="H37" s="222">
        <f>H36+2</f>
        <v>6</v>
      </c>
      <c r="I37" s="192">
        <v>20</v>
      </c>
      <c r="J37" s="159">
        <f t="shared" si="10"/>
        <v>56.332150812989042</v>
      </c>
      <c r="K37" s="159">
        <f t="shared" si="11"/>
        <v>3.8535645472061654E-2</v>
      </c>
      <c r="L37" s="159">
        <f t="shared" ref="L37:L55" si="12">K7</f>
        <v>0.10841982144559331</v>
      </c>
      <c r="M37" s="159">
        <f>K37+M36</f>
        <v>0.33140655105973027</v>
      </c>
      <c r="N37" s="159">
        <f>N36+L37</f>
        <v>0.2360255320456148</v>
      </c>
      <c r="O37" s="159">
        <f t="shared" ref="O37:O55" si="13">ABS(M37-N37)</f>
        <v>9.538101901411547E-2</v>
      </c>
      <c r="P37" s="60"/>
      <c r="Q37" s="60"/>
      <c r="R37" s="59"/>
      <c r="S37" s="33"/>
      <c r="U37" s="142"/>
    </row>
    <row r="38" spans="1:21" x14ac:dyDescent="0.25">
      <c r="A38" s="219">
        <v>42783</v>
      </c>
      <c r="B38" s="220">
        <v>32.9</v>
      </c>
      <c r="F38" s="32"/>
      <c r="G38" s="222">
        <f t="shared" ref="G38:H53" si="14">G37+2</f>
        <v>6</v>
      </c>
      <c r="H38" s="222">
        <f t="shared" si="14"/>
        <v>8</v>
      </c>
      <c r="I38" s="192">
        <v>121</v>
      </c>
      <c r="J38" s="159">
        <f t="shared" si="10"/>
        <v>47.862448350250155</v>
      </c>
      <c r="K38" s="159">
        <f t="shared" si="11"/>
        <v>0.23314065510597304</v>
      </c>
      <c r="L38" s="159">
        <f t="shared" si="12"/>
        <v>9.211858644116476E-2</v>
      </c>
      <c r="M38" s="159">
        <f t="shared" ref="M38:M55" si="15">K38+M37</f>
        <v>0.56454720616570331</v>
      </c>
      <c r="N38" s="159">
        <f t="shared" ref="N38:N55" si="16">N37+L38</f>
        <v>0.32814411848677955</v>
      </c>
      <c r="O38" s="159">
        <f t="shared" si="13"/>
        <v>0.23640308767892376</v>
      </c>
      <c r="P38" s="60"/>
      <c r="Q38" s="60"/>
      <c r="R38" s="59"/>
      <c r="S38" s="33"/>
      <c r="U38" s="142"/>
    </row>
    <row r="39" spans="1:21" x14ac:dyDescent="0.25">
      <c r="A39" s="219">
        <v>42782</v>
      </c>
      <c r="B39" s="220">
        <v>31.9</v>
      </c>
      <c r="F39" s="32"/>
      <c r="G39" s="222">
        <f t="shared" si="14"/>
        <v>8</v>
      </c>
      <c r="H39" s="222">
        <f t="shared" si="14"/>
        <v>10</v>
      </c>
      <c r="I39" s="192">
        <v>27</v>
      </c>
      <c r="J39" s="159">
        <f t="shared" si="10"/>
        <v>40.666190248715914</v>
      </c>
      <c r="K39" s="159">
        <f t="shared" si="11"/>
        <v>5.2023121387283239E-2</v>
      </c>
      <c r="L39" s="159">
        <f t="shared" si="12"/>
        <v>7.8268289458276435E-2</v>
      </c>
      <c r="M39" s="159">
        <f t="shared" si="15"/>
        <v>0.61657032755298657</v>
      </c>
      <c r="N39" s="159">
        <f t="shared" si="16"/>
        <v>0.40641240794505595</v>
      </c>
      <c r="O39" s="159">
        <f t="shared" si="13"/>
        <v>0.21015791960793062</v>
      </c>
      <c r="P39" s="60"/>
      <c r="Q39" s="60"/>
      <c r="R39" s="59"/>
      <c r="S39" s="235"/>
      <c r="T39" s="59"/>
      <c r="U39" s="142"/>
    </row>
    <row r="40" spans="1:21" x14ac:dyDescent="0.25">
      <c r="A40" s="219">
        <v>42781</v>
      </c>
      <c r="B40" s="220">
        <v>31.1</v>
      </c>
      <c r="F40" s="32"/>
      <c r="G40" s="222">
        <f t="shared" si="14"/>
        <v>10</v>
      </c>
      <c r="H40" s="222">
        <f t="shared" si="14"/>
        <v>12</v>
      </c>
      <c r="I40" s="192">
        <v>6</v>
      </c>
      <c r="J40" s="159">
        <f t="shared" si="10"/>
        <v>34.551910450609249</v>
      </c>
      <c r="K40" s="159">
        <f t="shared" si="11"/>
        <v>1.1560693641618497E-2</v>
      </c>
      <c r="L40" s="159">
        <f t="shared" si="12"/>
        <v>6.6500424847890122E-2</v>
      </c>
      <c r="M40" s="159">
        <f t="shared" si="15"/>
        <v>0.62813102119460507</v>
      </c>
      <c r="N40" s="159">
        <f t="shared" si="16"/>
        <v>0.47291283279294605</v>
      </c>
      <c r="O40" s="159">
        <f t="shared" si="13"/>
        <v>0.15521818840165902</v>
      </c>
      <c r="P40" s="60"/>
      <c r="Q40" s="60"/>
      <c r="R40" s="59"/>
      <c r="S40" s="235"/>
      <c r="T40" s="59"/>
      <c r="U40" s="142"/>
    </row>
    <row r="41" spans="1:21" x14ac:dyDescent="0.25">
      <c r="A41" s="219">
        <v>42780</v>
      </c>
      <c r="B41" s="220">
        <v>31.6</v>
      </c>
      <c r="F41" s="32"/>
      <c r="G41" s="222">
        <f t="shared" si="14"/>
        <v>12</v>
      </c>
      <c r="H41" s="222">
        <f t="shared" si="14"/>
        <v>14</v>
      </c>
      <c r="I41" s="192">
        <v>3</v>
      </c>
      <c r="J41" s="159">
        <f t="shared" si="10"/>
        <v>29.356930375955741</v>
      </c>
      <c r="K41" s="159">
        <f t="shared" si="11"/>
        <v>5.7803468208092483E-3</v>
      </c>
      <c r="L41" s="159">
        <f t="shared" si="12"/>
        <v>5.6501892855437212E-2</v>
      </c>
      <c r="M41" s="159">
        <f t="shared" si="15"/>
        <v>0.63391136801541437</v>
      </c>
      <c r="N41" s="159">
        <f t="shared" si="16"/>
        <v>0.52941472564838321</v>
      </c>
      <c r="O41" s="159">
        <f t="shared" si="13"/>
        <v>0.10449664236703116</v>
      </c>
      <c r="P41" s="251" t="s">
        <v>161</v>
      </c>
      <c r="Q41" s="251"/>
      <c r="R41" s="251"/>
      <c r="S41" s="252"/>
    </row>
    <row r="42" spans="1:21" ht="15.75" thickBot="1" x14ac:dyDescent="0.3">
      <c r="A42" s="219">
        <v>42779</v>
      </c>
      <c r="B42" s="220">
        <v>31.2</v>
      </c>
      <c r="F42" s="32"/>
      <c r="G42" s="222">
        <f t="shared" si="14"/>
        <v>14</v>
      </c>
      <c r="H42" s="222">
        <f t="shared" si="14"/>
        <v>16</v>
      </c>
      <c r="I42" s="192">
        <v>6</v>
      </c>
      <c r="J42" s="159">
        <f t="shared" si="10"/>
        <v>24.943030641696858</v>
      </c>
      <c r="K42" s="159">
        <f t="shared" si="11"/>
        <v>1.1560693641618497E-2</v>
      </c>
      <c r="L42" s="159">
        <f t="shared" si="12"/>
        <v>4.8006669183687095E-2</v>
      </c>
      <c r="M42" s="159">
        <f t="shared" si="15"/>
        <v>0.64547206165703286</v>
      </c>
      <c r="N42" s="159">
        <f t="shared" si="16"/>
        <v>0.57742139483207033</v>
      </c>
      <c r="O42" s="159">
        <f t="shared" si="13"/>
        <v>6.8050666824962525E-2</v>
      </c>
      <c r="P42" s="251"/>
      <c r="Q42" s="251"/>
      <c r="R42" s="251"/>
      <c r="S42" s="252"/>
    </row>
    <row r="43" spans="1:21" x14ac:dyDescent="0.25">
      <c r="A43" s="219">
        <v>42776</v>
      </c>
      <c r="B43" s="220">
        <v>30</v>
      </c>
      <c r="F43" s="32"/>
      <c r="G43" s="222">
        <f t="shared" si="14"/>
        <v>16</v>
      </c>
      <c r="H43" s="222">
        <f t="shared" si="14"/>
        <v>18</v>
      </c>
      <c r="I43" s="192">
        <v>34</v>
      </c>
      <c r="J43" s="159">
        <f t="shared" si="10"/>
        <v>21.192773550404699</v>
      </c>
      <c r="K43" s="159">
        <f t="shared" si="11"/>
        <v>6.5510597302504817E-2</v>
      </c>
      <c r="L43" s="159">
        <f t="shared" si="12"/>
        <v>4.0788727061029713E-2</v>
      </c>
      <c r="M43" s="159">
        <f t="shared" si="15"/>
        <v>0.71098265895953772</v>
      </c>
      <c r="N43" s="159">
        <f t="shared" si="16"/>
        <v>0.6182101218931001</v>
      </c>
      <c r="O43" s="159">
        <f t="shared" si="13"/>
        <v>9.2772537066437621E-2</v>
      </c>
      <c r="P43" s="60"/>
      <c r="Q43" s="28" t="s">
        <v>52</v>
      </c>
      <c r="R43" s="29" t="s">
        <v>32</v>
      </c>
      <c r="S43" s="33"/>
    </row>
    <row r="44" spans="1:21" x14ac:dyDescent="0.25">
      <c r="A44" s="219">
        <v>42775</v>
      </c>
      <c r="B44" s="220">
        <v>28.6</v>
      </c>
      <c r="F44" s="32"/>
      <c r="G44" s="222">
        <f t="shared" si="14"/>
        <v>18</v>
      </c>
      <c r="H44" s="222">
        <f t="shared" si="14"/>
        <v>20</v>
      </c>
      <c r="I44" s="192">
        <v>16</v>
      </c>
      <c r="J44" s="159">
        <f t="shared" si="10"/>
        <v>18.006378503497636</v>
      </c>
      <c r="K44" s="159">
        <f t="shared" si="11"/>
        <v>3.0828516377649325E-2</v>
      </c>
      <c r="L44" s="159">
        <f t="shared" si="12"/>
        <v>3.465602349734602E-2</v>
      </c>
      <c r="M44" s="159">
        <f t="shared" si="15"/>
        <v>0.74181117533718699</v>
      </c>
      <c r="N44" s="159">
        <f t="shared" si="16"/>
        <v>0.65286614539044607</v>
      </c>
      <c r="O44" s="159">
        <f t="shared" si="13"/>
        <v>8.8945029946740917E-2</v>
      </c>
      <c r="P44" s="60"/>
      <c r="Q44" s="30">
        <v>0.95</v>
      </c>
      <c r="R44" s="31">
        <v>519</v>
      </c>
      <c r="S44" s="33"/>
    </row>
    <row r="45" spans="1:21" x14ac:dyDescent="0.25">
      <c r="A45" s="219">
        <v>42774</v>
      </c>
      <c r="B45" s="220">
        <v>28.2</v>
      </c>
      <c r="F45" s="32"/>
      <c r="G45" s="222">
        <f t="shared" si="14"/>
        <v>20</v>
      </c>
      <c r="H45" s="222">
        <f t="shared" si="14"/>
        <v>22</v>
      </c>
      <c r="I45" s="192">
        <v>27</v>
      </c>
      <c r="J45" s="159">
        <f t="shared" si="10"/>
        <v>15.299067205152637</v>
      </c>
      <c r="K45" s="159">
        <f t="shared" si="11"/>
        <v>5.2023121387283239E-2</v>
      </c>
      <c r="L45" s="159">
        <f t="shared" si="12"/>
        <v>2.944538972377235E-2</v>
      </c>
      <c r="M45" s="159">
        <f t="shared" si="15"/>
        <v>0.79383429672447026</v>
      </c>
      <c r="N45" s="159">
        <f t="shared" si="16"/>
        <v>0.68231153511421838</v>
      </c>
      <c r="O45" s="159">
        <f t="shared" si="13"/>
        <v>0.11152276161025187</v>
      </c>
      <c r="P45" s="60"/>
      <c r="Q45" s="32"/>
      <c r="R45" s="33"/>
      <c r="S45" s="33"/>
    </row>
    <row r="46" spans="1:21" x14ac:dyDescent="0.25">
      <c r="A46" s="219">
        <v>42773</v>
      </c>
      <c r="B46" s="220">
        <v>28.15</v>
      </c>
      <c r="F46" s="32"/>
      <c r="G46" s="222">
        <f t="shared" si="14"/>
        <v>22</v>
      </c>
      <c r="H46" s="222">
        <f t="shared" si="14"/>
        <v>24</v>
      </c>
      <c r="I46" s="192">
        <v>19</v>
      </c>
      <c r="J46" s="159">
        <f t="shared" si="10"/>
        <v>12.998808022518915</v>
      </c>
      <c r="K46" s="159">
        <f t="shared" si="11"/>
        <v>3.6608863198458574E-2</v>
      </c>
      <c r="L46" s="159">
        <f t="shared" si="12"/>
        <v>2.5018189869684165E-2</v>
      </c>
      <c r="M46" s="159">
        <f t="shared" si="15"/>
        <v>0.83044315992292883</v>
      </c>
      <c r="N46" s="159">
        <f t="shared" si="16"/>
        <v>0.70732972498390256</v>
      </c>
      <c r="O46" s="159">
        <f t="shared" si="13"/>
        <v>0.12311343493902627</v>
      </c>
      <c r="P46" s="60"/>
      <c r="Q46" s="34" t="s">
        <v>54</v>
      </c>
      <c r="R46" s="236">
        <v>0.2364</v>
      </c>
      <c r="S46" s="33"/>
    </row>
    <row r="47" spans="1:21" x14ac:dyDescent="0.25">
      <c r="A47" s="219">
        <v>42772</v>
      </c>
      <c r="B47" s="220">
        <v>28.3</v>
      </c>
      <c r="F47" s="32"/>
      <c r="G47" s="222">
        <f t="shared" si="14"/>
        <v>24</v>
      </c>
      <c r="H47" s="222">
        <f t="shared" si="14"/>
        <v>26</v>
      </c>
      <c r="I47" s="192">
        <v>15</v>
      </c>
      <c r="J47" s="159">
        <f t="shared" si="10"/>
        <v>11.044399487923874</v>
      </c>
      <c r="K47" s="159">
        <f t="shared" si="11"/>
        <v>2.8901734104046242E-2</v>
      </c>
      <c r="L47" s="159">
        <f t="shared" si="12"/>
        <v>2.1256632370202495E-2</v>
      </c>
      <c r="M47" s="159">
        <f t="shared" si="15"/>
        <v>0.85934489402697511</v>
      </c>
      <c r="N47" s="159">
        <f t="shared" si="16"/>
        <v>0.72858635735410504</v>
      </c>
      <c r="O47" s="159">
        <f t="shared" si="13"/>
        <v>0.13075853667287007</v>
      </c>
      <c r="P47" s="60"/>
      <c r="Q47" s="32"/>
      <c r="R47" s="33"/>
      <c r="S47" s="33"/>
    </row>
    <row r="48" spans="1:21" x14ac:dyDescent="0.25">
      <c r="A48" s="219">
        <v>42769</v>
      </c>
      <c r="B48" s="220">
        <v>28</v>
      </c>
      <c r="F48" s="32"/>
      <c r="G48" s="222">
        <f t="shared" si="14"/>
        <v>26</v>
      </c>
      <c r="H48" s="222">
        <f t="shared" si="14"/>
        <v>28</v>
      </c>
      <c r="I48" s="192">
        <v>24</v>
      </c>
      <c r="J48" s="159">
        <f t="shared" si="10"/>
        <v>9.3838419520882219</v>
      </c>
      <c r="K48" s="159">
        <f t="shared" si="11"/>
        <v>4.6242774566473986E-2</v>
      </c>
      <c r="L48" s="159">
        <f t="shared" si="12"/>
        <v>1.806063596429347E-2</v>
      </c>
      <c r="M48" s="159">
        <f t="shared" si="15"/>
        <v>0.90558766859344908</v>
      </c>
      <c r="N48" s="159">
        <f t="shared" si="16"/>
        <v>0.74664699331839857</v>
      </c>
      <c r="O48" s="159">
        <f t="shared" si="13"/>
        <v>0.15894067527505051</v>
      </c>
      <c r="P48" s="60"/>
      <c r="Q48" s="34" t="s">
        <v>51</v>
      </c>
      <c r="R48" s="108">
        <f>1.36/SQRT(R44)</f>
        <v>5.9697374257636007E-2</v>
      </c>
      <c r="S48" s="33"/>
    </row>
    <row r="49" spans="1:19" x14ac:dyDescent="0.25">
      <c r="A49" s="219">
        <v>42768</v>
      </c>
      <c r="B49" s="220">
        <v>27.7</v>
      </c>
      <c r="F49" s="32"/>
      <c r="G49" s="222">
        <f t="shared" si="14"/>
        <v>28</v>
      </c>
      <c r="H49" s="222">
        <f t="shared" si="14"/>
        <v>30</v>
      </c>
      <c r="I49" s="192">
        <v>10</v>
      </c>
      <c r="J49" s="159">
        <f t="shared" si="10"/>
        <v>7.9729540640080234</v>
      </c>
      <c r="K49" s="159">
        <f t="shared" si="11"/>
        <v>1.9267822736030827E-2</v>
      </c>
      <c r="L49" s="159">
        <f t="shared" si="12"/>
        <v>1.5345166899154664E-2</v>
      </c>
      <c r="M49" s="159">
        <f t="shared" si="15"/>
        <v>0.92485549132947986</v>
      </c>
      <c r="N49" s="159">
        <f t="shared" si="16"/>
        <v>0.76199216021755323</v>
      </c>
      <c r="O49" s="159">
        <f t="shared" si="13"/>
        <v>0.16286333111192663</v>
      </c>
      <c r="P49" s="60"/>
      <c r="Q49" s="32"/>
      <c r="R49" s="33"/>
      <c r="S49" s="33"/>
    </row>
    <row r="50" spans="1:19" ht="15.75" thickBot="1" x14ac:dyDescent="0.3">
      <c r="A50" s="219">
        <v>42767</v>
      </c>
      <c r="B50" s="220">
        <v>28.1</v>
      </c>
      <c r="F50" s="32"/>
      <c r="G50" s="222">
        <f t="shared" si="14"/>
        <v>30</v>
      </c>
      <c r="H50" s="222">
        <f t="shared" si="14"/>
        <v>32</v>
      </c>
      <c r="I50" s="192">
        <v>6</v>
      </c>
      <c r="J50" s="159">
        <f t="shared" si="10"/>
        <v>6.7741972671050776</v>
      </c>
      <c r="K50" s="159">
        <f t="shared" si="11"/>
        <v>1.1560693641618497E-2</v>
      </c>
      <c r="L50" s="159">
        <f t="shared" si="12"/>
        <v>1.3037976493654645E-2</v>
      </c>
      <c r="M50" s="159">
        <f t="shared" si="15"/>
        <v>0.93641618497109835</v>
      </c>
      <c r="N50" s="159">
        <f t="shared" si="16"/>
        <v>0.77503013671120791</v>
      </c>
      <c r="O50" s="159">
        <f t="shared" si="13"/>
        <v>0.16138604825989045</v>
      </c>
      <c r="P50" s="60"/>
      <c r="Q50" s="264" t="s">
        <v>34</v>
      </c>
      <c r="R50" s="256" t="s">
        <v>55</v>
      </c>
      <c r="S50" s="33"/>
    </row>
    <row r="51" spans="1:19" x14ac:dyDescent="0.25">
      <c r="A51" s="219">
        <v>42766</v>
      </c>
      <c r="B51" s="220">
        <v>27.3</v>
      </c>
      <c r="F51" s="32"/>
      <c r="G51" s="222">
        <f t="shared" si="14"/>
        <v>32</v>
      </c>
      <c r="H51" s="222">
        <f t="shared" si="14"/>
        <v>34</v>
      </c>
      <c r="I51" s="192">
        <v>8</v>
      </c>
      <c r="J51" s="159">
        <f t="shared" si="10"/>
        <v>5.7556770357942897</v>
      </c>
      <c r="K51" s="159">
        <f t="shared" si="11"/>
        <v>1.5414258188824663E-2</v>
      </c>
      <c r="L51" s="159">
        <f t="shared" si="12"/>
        <v>1.1077678865679551E-2</v>
      </c>
      <c r="M51" s="159">
        <f t="shared" si="15"/>
        <v>0.95183044315992305</v>
      </c>
      <c r="N51" s="159">
        <f t="shared" si="16"/>
        <v>0.78610781557688747</v>
      </c>
      <c r="O51" s="159">
        <f t="shared" si="13"/>
        <v>0.16572262758303558</v>
      </c>
      <c r="P51" s="60"/>
      <c r="Q51" s="254" t="s">
        <v>168</v>
      </c>
      <c r="R51" s="254"/>
      <c r="S51" s="33"/>
    </row>
    <row r="52" spans="1:19" x14ac:dyDescent="0.25">
      <c r="A52" s="219">
        <v>42765</v>
      </c>
      <c r="B52" s="220">
        <v>27</v>
      </c>
      <c r="F52" s="32"/>
      <c r="G52" s="222">
        <f t="shared" si="14"/>
        <v>34</v>
      </c>
      <c r="H52" s="222">
        <f t="shared" si="14"/>
        <v>36</v>
      </c>
      <c r="I52" s="192">
        <v>3</v>
      </c>
      <c r="J52" s="159">
        <f t="shared" si="10"/>
        <v>4.8902942790337613</v>
      </c>
      <c r="K52" s="159">
        <f t="shared" si="11"/>
        <v>5.7803468208092483E-3</v>
      </c>
      <c r="L52" s="159">
        <f t="shared" si="12"/>
        <v>9.4121176787553378E-3</v>
      </c>
      <c r="M52" s="159">
        <f t="shared" si="15"/>
        <v>0.95761078998073235</v>
      </c>
      <c r="N52" s="159">
        <f t="shared" si="16"/>
        <v>0.79551993325564285</v>
      </c>
      <c r="O52" s="159">
        <f t="shared" si="13"/>
        <v>0.16209085672508949</v>
      </c>
      <c r="P52" s="60"/>
      <c r="Q52" s="251"/>
      <c r="R52" s="251"/>
      <c r="S52" s="33"/>
    </row>
    <row r="53" spans="1:19" x14ac:dyDescent="0.25">
      <c r="A53" s="219">
        <v>42762</v>
      </c>
      <c r="B53" s="220">
        <v>27.8</v>
      </c>
      <c r="F53" s="32"/>
      <c r="G53" s="222">
        <f t="shared" si="14"/>
        <v>36</v>
      </c>
      <c r="H53" s="222">
        <f t="shared" si="14"/>
        <v>38</v>
      </c>
      <c r="I53" s="192">
        <v>9</v>
      </c>
      <c r="J53" s="159">
        <f t="shared" si="10"/>
        <v>4.1550243328150529</v>
      </c>
      <c r="K53" s="159">
        <f t="shared" si="11"/>
        <v>1.7341040462427744E-2</v>
      </c>
      <c r="L53" s="159">
        <f t="shared" si="12"/>
        <v>7.996978453058308E-3</v>
      </c>
      <c r="M53" s="159">
        <f t="shared" si="15"/>
        <v>0.97495183044316014</v>
      </c>
      <c r="N53" s="159">
        <f t="shared" si="16"/>
        <v>0.80351691170870121</v>
      </c>
      <c r="O53" s="159">
        <f t="shared" si="13"/>
        <v>0.17143491873445893</v>
      </c>
      <c r="P53" s="60"/>
      <c r="Q53" s="251"/>
      <c r="R53" s="251"/>
      <c r="S53" s="33"/>
    </row>
    <row r="54" spans="1:19" x14ac:dyDescent="0.25">
      <c r="A54" s="219">
        <v>42761</v>
      </c>
      <c r="B54" s="220">
        <v>27.45</v>
      </c>
      <c r="F54" s="32"/>
      <c r="G54" s="222">
        <f t="shared" ref="G54:H55" si="17">G53+2</f>
        <v>38</v>
      </c>
      <c r="H54" s="222">
        <f t="shared" si="17"/>
        <v>40</v>
      </c>
      <c r="I54" s="192">
        <v>13</v>
      </c>
      <c r="J54" s="159">
        <f t="shared" si="10"/>
        <v>3.5303043582270046</v>
      </c>
      <c r="K54" s="159">
        <f t="shared" si="11"/>
        <v>2.5048169556840076E-2</v>
      </c>
      <c r="L54" s="159">
        <f t="shared" si="12"/>
        <v>6.7946095194950651E-3</v>
      </c>
      <c r="M54" s="159">
        <f t="shared" si="15"/>
        <v>1.0000000000000002</v>
      </c>
      <c r="N54" s="159">
        <f t="shared" si="16"/>
        <v>0.81031152122819627</v>
      </c>
      <c r="O54" s="159">
        <f t="shared" si="13"/>
        <v>0.18968847877180395</v>
      </c>
      <c r="P54" s="60"/>
      <c r="Q54" s="251"/>
      <c r="R54" s="251"/>
      <c r="S54" s="33"/>
    </row>
    <row r="55" spans="1:19" x14ac:dyDescent="0.25">
      <c r="A55" s="219">
        <v>42760</v>
      </c>
      <c r="B55" s="220">
        <v>27.6</v>
      </c>
      <c r="F55" s="32"/>
      <c r="G55" s="222">
        <f t="shared" si="17"/>
        <v>40</v>
      </c>
      <c r="H55" s="222">
        <f t="shared" si="17"/>
        <v>42</v>
      </c>
      <c r="I55" s="192">
        <v>0</v>
      </c>
      <c r="J55" s="159">
        <f t="shared" si="10"/>
        <v>97.982973678522086</v>
      </c>
      <c r="K55" s="159">
        <f t="shared" si="11"/>
        <v>0</v>
      </c>
      <c r="L55" s="159">
        <f t="shared" si="12"/>
        <v>0.18968847877180373</v>
      </c>
      <c r="M55" s="159">
        <f t="shared" si="15"/>
        <v>1.0000000000000002</v>
      </c>
      <c r="N55" s="159">
        <f t="shared" si="16"/>
        <v>1</v>
      </c>
      <c r="O55" s="237">
        <f t="shared" si="13"/>
        <v>2.2204460492503131E-16</v>
      </c>
      <c r="P55" s="60"/>
      <c r="Q55" s="60"/>
      <c r="R55" s="60"/>
      <c r="S55" s="33"/>
    </row>
    <row r="56" spans="1:19" x14ac:dyDescent="0.25">
      <c r="A56" s="219">
        <v>42759</v>
      </c>
      <c r="B56" s="220">
        <v>27.2</v>
      </c>
      <c r="F56" s="32"/>
      <c r="G56" s="238"/>
      <c r="H56" s="238"/>
      <c r="I56" s="210">
        <f>SUM(I36:I55)</f>
        <v>519</v>
      </c>
      <c r="J56" s="44">
        <f>SUM(J36:J55)</f>
        <v>519</v>
      </c>
      <c r="K56" s="43">
        <f>SUM(K36:K55)</f>
        <v>1.0000000000000002</v>
      </c>
      <c r="L56" s="239">
        <f>SUM(L36:L55)</f>
        <v>1</v>
      </c>
      <c r="M56" s="230"/>
      <c r="N56" s="60"/>
      <c r="O56" s="240">
        <f>MAX(O36:O55)</f>
        <v>0.23640308767892376</v>
      </c>
      <c r="P56" s="241" t="s">
        <v>125</v>
      </c>
      <c r="Q56" s="60"/>
      <c r="R56" s="60"/>
      <c r="S56" s="33"/>
    </row>
    <row r="57" spans="1:19" x14ac:dyDescent="0.25">
      <c r="A57" s="219">
        <v>42758</v>
      </c>
      <c r="B57" s="220">
        <v>28.35</v>
      </c>
      <c r="F57" s="32"/>
      <c r="G57" s="60"/>
      <c r="H57" s="230"/>
      <c r="I57" s="60"/>
      <c r="J57" s="230"/>
      <c r="K57" s="60"/>
      <c r="L57" s="60"/>
      <c r="M57" s="60"/>
      <c r="N57" s="60"/>
      <c r="O57" s="60"/>
      <c r="P57" s="60"/>
      <c r="Q57" s="60"/>
      <c r="R57" s="60"/>
      <c r="S57" s="33"/>
    </row>
    <row r="58" spans="1:19" x14ac:dyDescent="0.25">
      <c r="A58" s="219">
        <v>42755</v>
      </c>
      <c r="B58" s="220">
        <v>27.85</v>
      </c>
      <c r="F58" s="32"/>
      <c r="G58" s="60"/>
      <c r="H58" s="230"/>
      <c r="I58" s="60"/>
      <c r="J58" s="230"/>
      <c r="K58" s="60"/>
      <c r="L58" s="60"/>
      <c r="M58" s="60"/>
      <c r="N58" s="60"/>
      <c r="O58" s="60"/>
      <c r="P58" s="60"/>
      <c r="Q58" s="60"/>
      <c r="R58" s="60"/>
      <c r="S58" s="33"/>
    </row>
    <row r="59" spans="1:19" ht="15.75" thickBot="1" x14ac:dyDescent="0.3">
      <c r="A59" s="219">
        <v>42754</v>
      </c>
      <c r="B59" s="220">
        <v>26.35</v>
      </c>
      <c r="F59" s="63"/>
      <c r="G59" s="64"/>
      <c r="H59" s="231"/>
      <c r="I59" s="64"/>
      <c r="J59" s="231"/>
      <c r="K59" s="64"/>
      <c r="L59" s="64"/>
      <c r="M59" s="64"/>
      <c r="N59" s="64"/>
      <c r="O59" s="64"/>
      <c r="P59" s="64"/>
      <c r="Q59" s="64"/>
      <c r="R59" s="64"/>
      <c r="S59" s="66"/>
    </row>
    <row r="60" spans="1:19" x14ac:dyDescent="0.25">
      <c r="A60" s="219">
        <v>42753</v>
      </c>
      <c r="B60" s="220">
        <v>26.8</v>
      </c>
    </row>
    <row r="61" spans="1:19" x14ac:dyDescent="0.25">
      <c r="A61" s="219">
        <v>42752</v>
      </c>
      <c r="B61" s="220">
        <v>27.6</v>
      </c>
    </row>
    <row r="62" spans="1:19" x14ac:dyDescent="0.25">
      <c r="A62" s="219">
        <v>42751</v>
      </c>
      <c r="B62" s="220">
        <v>28.2</v>
      </c>
    </row>
    <row r="63" spans="1:19" x14ac:dyDescent="0.25">
      <c r="A63" s="219">
        <v>42748</v>
      </c>
      <c r="B63" s="220">
        <v>28.35</v>
      </c>
    </row>
    <row r="64" spans="1:19" x14ac:dyDescent="0.25">
      <c r="A64" s="219">
        <v>42747</v>
      </c>
      <c r="B64" s="220">
        <v>27.35</v>
      </c>
    </row>
    <row r="65" spans="1:2" x14ac:dyDescent="0.25">
      <c r="A65" s="219">
        <v>42746</v>
      </c>
      <c r="B65" s="220">
        <v>26.85</v>
      </c>
    </row>
    <row r="66" spans="1:2" x14ac:dyDescent="0.25">
      <c r="A66" s="219">
        <v>42745</v>
      </c>
      <c r="B66" s="220">
        <v>28.05</v>
      </c>
    </row>
    <row r="67" spans="1:2" x14ac:dyDescent="0.25">
      <c r="A67" s="219">
        <v>42744</v>
      </c>
      <c r="B67" s="220">
        <v>27.5</v>
      </c>
    </row>
    <row r="68" spans="1:2" x14ac:dyDescent="0.25">
      <c r="A68" s="219">
        <v>42741</v>
      </c>
      <c r="B68" s="220">
        <v>27</v>
      </c>
    </row>
    <row r="69" spans="1:2" x14ac:dyDescent="0.25">
      <c r="A69" s="219">
        <v>42740</v>
      </c>
      <c r="B69" s="220">
        <v>26.95</v>
      </c>
    </row>
    <row r="70" spans="1:2" x14ac:dyDescent="0.25">
      <c r="A70" s="219">
        <v>42739</v>
      </c>
      <c r="B70" s="220">
        <v>26.9</v>
      </c>
    </row>
    <row r="71" spans="1:2" x14ac:dyDescent="0.25">
      <c r="A71" s="219">
        <v>42738</v>
      </c>
      <c r="B71" s="220">
        <v>27</v>
      </c>
    </row>
    <row r="72" spans="1:2" x14ac:dyDescent="0.25">
      <c r="A72" s="219">
        <v>42737</v>
      </c>
      <c r="B72" s="220">
        <v>27.9</v>
      </c>
    </row>
    <row r="73" spans="1:2" x14ac:dyDescent="0.25">
      <c r="A73" s="219">
        <v>42734</v>
      </c>
      <c r="B73" s="220">
        <v>27</v>
      </c>
    </row>
    <row r="74" spans="1:2" x14ac:dyDescent="0.25">
      <c r="A74" s="219">
        <v>42733</v>
      </c>
      <c r="B74" s="220">
        <v>27</v>
      </c>
    </row>
    <row r="75" spans="1:2" x14ac:dyDescent="0.25">
      <c r="A75" s="219">
        <v>42732</v>
      </c>
      <c r="B75" s="220">
        <v>24.6</v>
      </c>
    </row>
    <row r="76" spans="1:2" x14ac:dyDescent="0.25">
      <c r="A76" s="219">
        <v>42731</v>
      </c>
      <c r="B76" s="220">
        <v>23.2</v>
      </c>
    </row>
    <row r="77" spans="1:2" x14ac:dyDescent="0.25">
      <c r="A77" s="219">
        <v>42730</v>
      </c>
      <c r="B77" s="220">
        <v>22.8</v>
      </c>
    </row>
    <row r="78" spans="1:2" x14ac:dyDescent="0.25">
      <c r="A78" s="219">
        <v>42727</v>
      </c>
      <c r="B78" s="220">
        <v>23.35</v>
      </c>
    </row>
    <row r="79" spans="1:2" x14ac:dyDescent="0.25">
      <c r="A79" s="219">
        <v>42726</v>
      </c>
      <c r="B79" s="220">
        <v>23</v>
      </c>
    </row>
    <row r="80" spans="1:2" x14ac:dyDescent="0.25">
      <c r="A80" s="219">
        <v>42725</v>
      </c>
      <c r="B80" s="220">
        <v>22.1</v>
      </c>
    </row>
    <row r="81" spans="1:2" x14ac:dyDescent="0.25">
      <c r="A81" s="219">
        <v>42724</v>
      </c>
      <c r="B81" s="220">
        <v>20.75</v>
      </c>
    </row>
    <row r="82" spans="1:2" x14ac:dyDescent="0.25">
      <c r="A82" s="219">
        <v>42723</v>
      </c>
      <c r="B82" s="220">
        <v>20.9</v>
      </c>
    </row>
    <row r="83" spans="1:2" x14ac:dyDescent="0.25">
      <c r="A83" s="219">
        <v>42720</v>
      </c>
      <c r="B83" s="220">
        <v>21</v>
      </c>
    </row>
    <row r="84" spans="1:2" x14ac:dyDescent="0.25">
      <c r="A84" s="219">
        <v>42719</v>
      </c>
      <c r="B84" s="220">
        <v>20.7</v>
      </c>
    </row>
    <row r="85" spans="1:2" x14ac:dyDescent="0.25">
      <c r="A85" s="219">
        <v>42718</v>
      </c>
      <c r="B85" s="220">
        <v>21.1</v>
      </c>
    </row>
    <row r="86" spans="1:2" x14ac:dyDescent="0.25">
      <c r="A86" s="219">
        <v>42717</v>
      </c>
      <c r="B86" s="220">
        <v>21.35</v>
      </c>
    </row>
    <row r="87" spans="1:2" x14ac:dyDescent="0.25">
      <c r="A87" s="219">
        <v>42716</v>
      </c>
      <c r="B87" s="220">
        <v>21.65</v>
      </c>
    </row>
    <row r="88" spans="1:2" x14ac:dyDescent="0.25">
      <c r="A88" s="219">
        <v>42713</v>
      </c>
      <c r="B88" s="220">
        <v>21.65</v>
      </c>
    </row>
    <row r="89" spans="1:2" x14ac:dyDescent="0.25">
      <c r="A89" s="219">
        <v>42712</v>
      </c>
      <c r="B89" s="220">
        <v>21.65</v>
      </c>
    </row>
    <row r="90" spans="1:2" x14ac:dyDescent="0.25">
      <c r="A90" s="219">
        <v>42711</v>
      </c>
      <c r="B90" s="220">
        <v>21.65</v>
      </c>
    </row>
    <row r="91" spans="1:2" x14ac:dyDescent="0.25">
      <c r="A91" s="219">
        <v>42710</v>
      </c>
      <c r="B91" s="220">
        <v>21</v>
      </c>
    </row>
    <row r="92" spans="1:2" x14ac:dyDescent="0.25">
      <c r="A92" s="219">
        <v>42709</v>
      </c>
      <c r="B92" s="220">
        <v>20.65</v>
      </c>
    </row>
    <row r="93" spans="1:2" x14ac:dyDescent="0.25">
      <c r="A93" s="219">
        <v>42706</v>
      </c>
      <c r="B93" s="220">
        <v>20.9</v>
      </c>
    </row>
    <row r="94" spans="1:2" x14ac:dyDescent="0.25">
      <c r="A94" s="219">
        <v>42705</v>
      </c>
      <c r="B94" s="220">
        <v>21.3</v>
      </c>
    </row>
    <row r="95" spans="1:2" x14ac:dyDescent="0.25">
      <c r="A95" s="219">
        <v>42704</v>
      </c>
      <c r="B95" s="220">
        <v>21.95</v>
      </c>
    </row>
    <row r="96" spans="1:2" x14ac:dyDescent="0.25">
      <c r="A96" s="219">
        <v>42703</v>
      </c>
      <c r="B96" s="220">
        <v>22.25</v>
      </c>
    </row>
    <row r="97" spans="1:2" x14ac:dyDescent="0.25">
      <c r="A97" s="219">
        <v>42702</v>
      </c>
      <c r="B97" s="220">
        <v>22.5</v>
      </c>
    </row>
    <row r="98" spans="1:2" x14ac:dyDescent="0.25">
      <c r="A98" s="219">
        <v>42699</v>
      </c>
      <c r="B98" s="220">
        <v>22.5</v>
      </c>
    </row>
    <row r="99" spans="1:2" x14ac:dyDescent="0.25">
      <c r="A99" s="219">
        <v>42698</v>
      </c>
      <c r="B99" s="220">
        <v>23.2</v>
      </c>
    </row>
    <row r="100" spans="1:2" x14ac:dyDescent="0.25">
      <c r="A100" s="219">
        <v>42697</v>
      </c>
      <c r="B100" s="220">
        <v>23.9</v>
      </c>
    </row>
    <row r="101" spans="1:2" x14ac:dyDescent="0.25">
      <c r="A101" s="219">
        <v>42696</v>
      </c>
      <c r="B101" s="220">
        <v>24.25</v>
      </c>
    </row>
    <row r="102" spans="1:2" x14ac:dyDescent="0.25">
      <c r="A102" s="219">
        <v>42695</v>
      </c>
      <c r="B102" s="220">
        <v>24</v>
      </c>
    </row>
    <row r="103" spans="1:2" x14ac:dyDescent="0.25">
      <c r="A103" s="219">
        <v>42692</v>
      </c>
      <c r="B103" s="220">
        <v>23.8</v>
      </c>
    </row>
    <row r="104" spans="1:2" x14ac:dyDescent="0.25">
      <c r="A104" s="219">
        <v>42691</v>
      </c>
      <c r="B104" s="220">
        <v>23.95</v>
      </c>
    </row>
    <row r="105" spans="1:2" x14ac:dyDescent="0.25">
      <c r="A105" s="219">
        <v>42690</v>
      </c>
      <c r="B105" s="220">
        <v>23.2</v>
      </c>
    </row>
    <row r="106" spans="1:2" x14ac:dyDescent="0.25">
      <c r="A106" s="219">
        <v>42689</v>
      </c>
      <c r="B106" s="220">
        <v>22.5</v>
      </c>
    </row>
    <row r="107" spans="1:2" x14ac:dyDescent="0.25">
      <c r="A107" s="219">
        <v>42688</v>
      </c>
      <c r="B107" s="220">
        <v>20.55</v>
      </c>
    </row>
    <row r="108" spans="1:2" x14ac:dyDescent="0.25">
      <c r="A108" s="219">
        <v>42685</v>
      </c>
      <c r="B108" s="220">
        <v>21.95</v>
      </c>
    </row>
    <row r="109" spans="1:2" x14ac:dyDescent="0.25">
      <c r="A109" s="219">
        <v>42684</v>
      </c>
      <c r="B109" s="220">
        <v>24</v>
      </c>
    </row>
    <row r="110" spans="1:2" x14ac:dyDescent="0.25">
      <c r="A110" s="219">
        <v>42683</v>
      </c>
      <c r="B110" s="220">
        <v>24.8</v>
      </c>
    </row>
    <row r="111" spans="1:2" x14ac:dyDescent="0.25">
      <c r="A111" s="219">
        <v>42682</v>
      </c>
      <c r="B111" s="220">
        <v>24.65</v>
      </c>
    </row>
    <row r="112" spans="1:2" x14ac:dyDescent="0.25">
      <c r="A112" s="219">
        <v>42681</v>
      </c>
      <c r="B112" s="220">
        <v>24.75</v>
      </c>
    </row>
    <row r="113" spans="1:2" x14ac:dyDescent="0.25">
      <c r="A113" s="219">
        <v>42678</v>
      </c>
      <c r="B113" s="220">
        <v>24.5</v>
      </c>
    </row>
    <row r="114" spans="1:2" x14ac:dyDescent="0.25">
      <c r="A114" s="219">
        <v>42677</v>
      </c>
      <c r="B114" s="220">
        <v>24.65</v>
      </c>
    </row>
    <row r="115" spans="1:2" x14ac:dyDescent="0.25">
      <c r="A115" s="219">
        <v>42676</v>
      </c>
      <c r="B115" s="220">
        <v>24</v>
      </c>
    </row>
    <row r="116" spans="1:2" x14ac:dyDescent="0.25">
      <c r="A116" s="219">
        <v>42675</v>
      </c>
      <c r="B116" s="220">
        <v>24.4</v>
      </c>
    </row>
    <row r="117" spans="1:2" x14ac:dyDescent="0.25">
      <c r="A117" s="219">
        <v>42674</v>
      </c>
      <c r="B117" s="220">
        <v>24.6</v>
      </c>
    </row>
    <row r="118" spans="1:2" x14ac:dyDescent="0.25">
      <c r="A118" s="219">
        <v>42671</v>
      </c>
      <c r="B118" s="220">
        <v>24.5</v>
      </c>
    </row>
    <row r="119" spans="1:2" x14ac:dyDescent="0.25">
      <c r="A119" s="219">
        <v>42670</v>
      </c>
      <c r="B119" s="220">
        <v>24.5</v>
      </c>
    </row>
    <row r="120" spans="1:2" x14ac:dyDescent="0.25">
      <c r="A120" s="219">
        <v>42669</v>
      </c>
      <c r="B120" s="220">
        <v>25.1</v>
      </c>
    </row>
    <row r="121" spans="1:2" x14ac:dyDescent="0.25">
      <c r="A121" s="219">
        <v>42668</v>
      </c>
      <c r="B121" s="220">
        <v>25.95</v>
      </c>
    </row>
    <row r="122" spans="1:2" x14ac:dyDescent="0.25">
      <c r="A122" s="219">
        <v>42667</v>
      </c>
      <c r="B122" s="220">
        <v>26.1</v>
      </c>
    </row>
    <row r="123" spans="1:2" x14ac:dyDescent="0.25">
      <c r="A123" s="219">
        <v>42664</v>
      </c>
      <c r="B123" s="220">
        <v>26.6</v>
      </c>
    </row>
    <row r="124" spans="1:2" x14ac:dyDescent="0.25">
      <c r="A124" s="219">
        <v>42663</v>
      </c>
      <c r="B124" s="220">
        <v>25.75</v>
      </c>
    </row>
    <row r="125" spans="1:2" x14ac:dyDescent="0.25">
      <c r="A125" s="219">
        <v>42662</v>
      </c>
      <c r="B125" s="220">
        <v>24.55</v>
      </c>
    </row>
    <row r="126" spans="1:2" x14ac:dyDescent="0.25">
      <c r="A126" s="219">
        <v>42661</v>
      </c>
      <c r="B126" s="220">
        <v>24</v>
      </c>
    </row>
    <row r="127" spans="1:2" x14ac:dyDescent="0.25">
      <c r="A127" s="219">
        <v>42660</v>
      </c>
      <c r="B127" s="220">
        <v>22.2</v>
      </c>
    </row>
    <row r="128" spans="1:2" x14ac:dyDescent="0.25">
      <c r="A128" s="219">
        <v>42657</v>
      </c>
      <c r="B128" s="220">
        <v>21.2</v>
      </c>
    </row>
    <row r="129" spans="1:2" x14ac:dyDescent="0.25">
      <c r="A129" s="219">
        <v>42656</v>
      </c>
      <c r="B129" s="220">
        <v>20.85</v>
      </c>
    </row>
    <row r="130" spans="1:2" x14ac:dyDescent="0.25">
      <c r="A130" s="219">
        <v>42655</v>
      </c>
      <c r="B130" s="220">
        <v>20.9</v>
      </c>
    </row>
    <row r="131" spans="1:2" x14ac:dyDescent="0.25">
      <c r="A131" s="219">
        <v>42654</v>
      </c>
      <c r="B131" s="220">
        <v>20.8</v>
      </c>
    </row>
    <row r="132" spans="1:2" x14ac:dyDescent="0.25">
      <c r="A132" s="219">
        <v>42653</v>
      </c>
      <c r="B132" s="220">
        <v>20.45</v>
      </c>
    </row>
    <row r="133" spans="1:2" x14ac:dyDescent="0.25">
      <c r="A133" s="219">
        <v>42650</v>
      </c>
      <c r="B133" s="220">
        <v>20.45</v>
      </c>
    </row>
    <row r="134" spans="1:2" x14ac:dyDescent="0.25">
      <c r="A134" s="219">
        <v>42649</v>
      </c>
      <c r="B134" s="220">
        <v>19.899999999999999</v>
      </c>
    </row>
    <row r="135" spans="1:2" x14ac:dyDescent="0.25">
      <c r="A135" s="219">
        <v>42648</v>
      </c>
      <c r="B135" s="220">
        <v>20.7</v>
      </c>
    </row>
    <row r="136" spans="1:2" x14ac:dyDescent="0.25">
      <c r="A136" s="219">
        <v>42647</v>
      </c>
      <c r="B136" s="220">
        <v>21</v>
      </c>
    </row>
    <row r="137" spans="1:2" x14ac:dyDescent="0.25">
      <c r="A137" s="219">
        <v>42646</v>
      </c>
      <c r="B137" s="220">
        <v>21.1</v>
      </c>
    </row>
    <row r="138" spans="1:2" x14ac:dyDescent="0.25">
      <c r="A138" s="219">
        <v>42643</v>
      </c>
      <c r="B138" s="220">
        <v>20.149999999999999</v>
      </c>
    </row>
    <row r="139" spans="1:2" x14ac:dyDescent="0.25">
      <c r="A139" s="219">
        <v>42642</v>
      </c>
      <c r="B139" s="220">
        <v>19.899999999999999</v>
      </c>
    </row>
    <row r="140" spans="1:2" x14ac:dyDescent="0.25">
      <c r="A140" s="219">
        <v>42641</v>
      </c>
      <c r="B140" s="220">
        <v>18.649999999999999</v>
      </c>
    </row>
    <row r="141" spans="1:2" x14ac:dyDescent="0.25">
      <c r="A141" s="219">
        <v>42640</v>
      </c>
      <c r="B141" s="220">
        <v>18.8</v>
      </c>
    </row>
    <row r="142" spans="1:2" x14ac:dyDescent="0.25">
      <c r="A142" s="219">
        <v>42639</v>
      </c>
      <c r="B142" s="220">
        <v>18.149999999999999</v>
      </c>
    </row>
    <row r="143" spans="1:2" x14ac:dyDescent="0.25">
      <c r="A143" s="219">
        <v>42636</v>
      </c>
      <c r="B143" s="220">
        <v>18.8</v>
      </c>
    </row>
    <row r="144" spans="1:2" x14ac:dyDescent="0.25">
      <c r="A144" s="219">
        <v>42635</v>
      </c>
      <c r="B144" s="220">
        <v>18.899999999999999</v>
      </c>
    </row>
    <row r="145" spans="1:2" x14ac:dyDescent="0.25">
      <c r="A145" s="219">
        <v>42634</v>
      </c>
      <c r="B145" s="220">
        <v>19.2</v>
      </c>
    </row>
    <row r="146" spans="1:2" x14ac:dyDescent="0.25">
      <c r="A146" s="219">
        <v>42633</v>
      </c>
      <c r="B146" s="220">
        <v>18.95</v>
      </c>
    </row>
    <row r="147" spans="1:2" x14ac:dyDescent="0.25">
      <c r="A147" s="219">
        <v>42632</v>
      </c>
      <c r="B147" s="220">
        <v>19.45</v>
      </c>
    </row>
    <row r="148" spans="1:2" x14ac:dyDescent="0.25">
      <c r="A148" s="219">
        <v>42629</v>
      </c>
      <c r="B148" s="220">
        <v>19.7</v>
      </c>
    </row>
    <row r="149" spans="1:2" x14ac:dyDescent="0.25">
      <c r="A149" s="219">
        <v>42628</v>
      </c>
      <c r="B149" s="220">
        <v>19.55</v>
      </c>
    </row>
    <row r="150" spans="1:2" x14ac:dyDescent="0.25">
      <c r="A150" s="219">
        <v>42627</v>
      </c>
      <c r="B150" s="220">
        <v>18.600000000000001</v>
      </c>
    </row>
    <row r="151" spans="1:2" x14ac:dyDescent="0.25">
      <c r="A151" s="219">
        <v>42626</v>
      </c>
      <c r="B151" s="220">
        <v>17.5</v>
      </c>
    </row>
    <row r="152" spans="1:2" x14ac:dyDescent="0.25">
      <c r="A152" s="219">
        <v>42625</v>
      </c>
      <c r="B152" s="220">
        <v>18.100000000000001</v>
      </c>
    </row>
    <row r="153" spans="1:2" x14ac:dyDescent="0.25">
      <c r="A153" s="219">
        <v>42622</v>
      </c>
      <c r="B153" s="220">
        <v>18.399999999999999</v>
      </c>
    </row>
    <row r="154" spans="1:2" x14ac:dyDescent="0.25">
      <c r="A154" s="219">
        <v>42621</v>
      </c>
      <c r="B154" s="220">
        <v>18.8</v>
      </c>
    </row>
    <row r="155" spans="1:2" x14ac:dyDescent="0.25">
      <c r="A155" s="219">
        <v>42620</v>
      </c>
      <c r="B155" s="220">
        <v>17.850000000000001</v>
      </c>
    </row>
    <row r="156" spans="1:2" x14ac:dyDescent="0.25">
      <c r="A156" s="219">
        <v>42619</v>
      </c>
      <c r="B156" s="220">
        <v>17.149999999999999</v>
      </c>
    </row>
    <row r="157" spans="1:2" x14ac:dyDescent="0.25">
      <c r="A157" s="219">
        <v>42618</v>
      </c>
      <c r="B157" s="220">
        <v>16.25</v>
      </c>
    </row>
    <row r="158" spans="1:2" x14ac:dyDescent="0.25">
      <c r="A158" s="219">
        <v>42615</v>
      </c>
      <c r="B158" s="220">
        <v>16.25</v>
      </c>
    </row>
    <row r="159" spans="1:2" x14ac:dyDescent="0.25">
      <c r="A159" s="219">
        <v>42614</v>
      </c>
      <c r="B159" s="220">
        <v>16.25</v>
      </c>
    </row>
    <row r="160" spans="1:2" x14ac:dyDescent="0.25">
      <c r="A160" s="219">
        <v>42613</v>
      </c>
      <c r="B160" s="220">
        <v>16.25</v>
      </c>
    </row>
    <row r="161" spans="1:2" x14ac:dyDescent="0.25">
      <c r="A161" s="219">
        <v>42612</v>
      </c>
      <c r="B161" s="220">
        <v>16.149999999999999</v>
      </c>
    </row>
    <row r="162" spans="1:2" x14ac:dyDescent="0.25">
      <c r="A162" s="219">
        <v>42611</v>
      </c>
      <c r="B162" s="220">
        <v>16.45</v>
      </c>
    </row>
    <row r="163" spans="1:2" x14ac:dyDescent="0.25">
      <c r="A163" s="219">
        <v>42608</v>
      </c>
      <c r="B163" s="220">
        <v>16.350000000000001</v>
      </c>
    </row>
    <row r="164" spans="1:2" x14ac:dyDescent="0.25">
      <c r="A164" s="219">
        <v>42607</v>
      </c>
      <c r="B164" s="220">
        <v>16.149999999999999</v>
      </c>
    </row>
    <row r="165" spans="1:2" x14ac:dyDescent="0.25">
      <c r="A165" s="219">
        <v>42606</v>
      </c>
      <c r="B165" s="220">
        <v>15.85</v>
      </c>
    </row>
    <row r="166" spans="1:2" x14ac:dyDescent="0.25">
      <c r="A166" s="219">
        <v>42605</v>
      </c>
      <c r="B166" s="220">
        <v>16.149999999999999</v>
      </c>
    </row>
    <row r="167" spans="1:2" x14ac:dyDescent="0.25">
      <c r="A167" s="219">
        <v>42604</v>
      </c>
      <c r="B167" s="220">
        <v>16.100000000000001</v>
      </c>
    </row>
    <row r="168" spans="1:2" x14ac:dyDescent="0.25">
      <c r="A168" s="219">
        <v>42601</v>
      </c>
      <c r="B168" s="220">
        <v>16.399999999999999</v>
      </c>
    </row>
    <row r="169" spans="1:2" x14ac:dyDescent="0.25">
      <c r="A169" s="219">
        <v>42600</v>
      </c>
      <c r="B169" s="220">
        <v>16.5</v>
      </c>
    </row>
    <row r="170" spans="1:2" x14ac:dyDescent="0.25">
      <c r="A170" s="219">
        <v>42599</v>
      </c>
      <c r="B170" s="220">
        <v>16.2</v>
      </c>
    </row>
    <row r="171" spans="1:2" x14ac:dyDescent="0.25">
      <c r="A171" s="219">
        <v>42598</v>
      </c>
      <c r="B171" s="220">
        <v>15.9</v>
      </c>
    </row>
    <row r="172" spans="1:2" x14ac:dyDescent="0.25">
      <c r="A172" s="219">
        <v>42597</v>
      </c>
      <c r="B172" s="220">
        <v>16.399999999999999</v>
      </c>
    </row>
    <row r="173" spans="1:2" x14ac:dyDescent="0.25">
      <c r="A173" s="219">
        <v>42594</v>
      </c>
      <c r="B173" s="220">
        <v>16.399999999999999</v>
      </c>
    </row>
    <row r="174" spans="1:2" x14ac:dyDescent="0.25">
      <c r="A174" s="219">
        <v>42593</v>
      </c>
      <c r="B174" s="220">
        <v>16.600000000000001</v>
      </c>
    </row>
    <row r="175" spans="1:2" x14ac:dyDescent="0.25">
      <c r="A175" s="219">
        <v>42592</v>
      </c>
      <c r="B175" s="220">
        <v>15.95</v>
      </c>
    </row>
    <row r="176" spans="1:2" x14ac:dyDescent="0.25">
      <c r="A176" s="219">
        <v>42591</v>
      </c>
      <c r="B176" s="220">
        <v>16.3</v>
      </c>
    </row>
    <row r="177" spans="1:2" x14ac:dyDescent="0.25">
      <c r="A177" s="219">
        <v>42590</v>
      </c>
      <c r="B177" s="220">
        <v>16.55</v>
      </c>
    </row>
    <row r="178" spans="1:2" x14ac:dyDescent="0.25">
      <c r="A178" s="219">
        <v>42587</v>
      </c>
      <c r="B178" s="220">
        <v>16.5</v>
      </c>
    </row>
    <row r="179" spans="1:2" x14ac:dyDescent="0.25">
      <c r="A179" s="219">
        <v>42586</v>
      </c>
      <c r="B179" s="220">
        <v>16.899999999999999</v>
      </c>
    </row>
    <row r="180" spans="1:2" x14ac:dyDescent="0.25">
      <c r="A180" s="219">
        <v>42585</v>
      </c>
      <c r="B180" s="220">
        <v>16.399999999999999</v>
      </c>
    </row>
    <row r="181" spans="1:2" x14ac:dyDescent="0.25">
      <c r="A181" s="219">
        <v>42584</v>
      </c>
      <c r="B181" s="220">
        <v>15.2</v>
      </c>
    </row>
    <row r="182" spans="1:2" x14ac:dyDescent="0.25">
      <c r="A182" s="219">
        <v>42583</v>
      </c>
      <c r="B182" s="220">
        <v>16.100000000000001</v>
      </c>
    </row>
    <row r="183" spans="1:2" x14ac:dyDescent="0.25">
      <c r="A183" s="219">
        <v>42580</v>
      </c>
      <c r="B183" s="220">
        <v>16.600000000000001</v>
      </c>
    </row>
    <row r="184" spans="1:2" x14ac:dyDescent="0.25">
      <c r="A184" s="219">
        <v>42579</v>
      </c>
      <c r="B184" s="220">
        <v>16.75</v>
      </c>
    </row>
    <row r="185" spans="1:2" x14ac:dyDescent="0.25">
      <c r="A185" s="219">
        <v>42578</v>
      </c>
      <c r="B185" s="220">
        <v>17.45</v>
      </c>
    </row>
    <row r="186" spans="1:2" x14ac:dyDescent="0.25">
      <c r="A186" s="219">
        <v>42577</v>
      </c>
      <c r="B186" s="220">
        <v>17.649999999999999</v>
      </c>
    </row>
    <row r="187" spans="1:2" x14ac:dyDescent="0.25">
      <c r="A187" s="219">
        <v>42576</v>
      </c>
      <c r="B187" s="220">
        <v>16.600000000000001</v>
      </c>
    </row>
    <row r="188" spans="1:2" x14ac:dyDescent="0.25">
      <c r="A188" s="219">
        <v>42573</v>
      </c>
      <c r="B188" s="220">
        <v>15.45</v>
      </c>
    </row>
    <row r="189" spans="1:2" x14ac:dyDescent="0.25">
      <c r="A189" s="219">
        <v>42572</v>
      </c>
      <c r="B189" s="220">
        <v>16.649999999999999</v>
      </c>
    </row>
    <row r="190" spans="1:2" x14ac:dyDescent="0.25">
      <c r="A190" s="219">
        <v>42571</v>
      </c>
      <c r="B190" s="220">
        <v>17.5</v>
      </c>
    </row>
    <row r="191" spans="1:2" x14ac:dyDescent="0.25">
      <c r="A191" s="219">
        <v>42570</v>
      </c>
      <c r="B191" s="220">
        <v>17.5</v>
      </c>
    </row>
    <row r="192" spans="1:2" x14ac:dyDescent="0.25">
      <c r="A192" s="219">
        <v>42569</v>
      </c>
      <c r="B192" s="220">
        <v>16.600000000000001</v>
      </c>
    </row>
    <row r="193" spans="1:2" x14ac:dyDescent="0.25">
      <c r="A193" s="219">
        <v>42566</v>
      </c>
      <c r="B193" s="220">
        <v>14.7</v>
      </c>
    </row>
    <row r="194" spans="1:2" x14ac:dyDescent="0.25">
      <c r="A194" s="219">
        <v>42565</v>
      </c>
      <c r="B194" s="220">
        <v>13.4</v>
      </c>
    </row>
    <row r="195" spans="1:2" x14ac:dyDescent="0.25">
      <c r="A195" s="219">
        <v>42564</v>
      </c>
      <c r="B195" s="220">
        <v>12.9</v>
      </c>
    </row>
    <row r="196" spans="1:2" x14ac:dyDescent="0.25">
      <c r="A196" s="219">
        <v>42563</v>
      </c>
      <c r="B196" s="220">
        <v>12.2</v>
      </c>
    </row>
    <row r="197" spans="1:2" x14ac:dyDescent="0.25">
      <c r="A197" s="219">
        <v>42562</v>
      </c>
      <c r="B197" s="220">
        <v>12</v>
      </c>
    </row>
    <row r="198" spans="1:2" x14ac:dyDescent="0.25">
      <c r="A198" s="219">
        <v>42559</v>
      </c>
      <c r="B198" s="220">
        <v>11</v>
      </c>
    </row>
    <row r="199" spans="1:2" x14ac:dyDescent="0.25">
      <c r="A199" s="219">
        <v>42558</v>
      </c>
      <c r="B199" s="220">
        <v>11</v>
      </c>
    </row>
    <row r="200" spans="1:2" x14ac:dyDescent="0.25">
      <c r="A200" s="219">
        <v>42557</v>
      </c>
      <c r="B200" s="220">
        <v>10.3</v>
      </c>
    </row>
    <row r="201" spans="1:2" x14ac:dyDescent="0.25">
      <c r="A201" s="219">
        <v>42556</v>
      </c>
      <c r="B201" s="220">
        <v>10.199999999999999</v>
      </c>
    </row>
    <row r="202" spans="1:2" x14ac:dyDescent="0.25">
      <c r="A202" s="219">
        <v>42555</v>
      </c>
      <c r="B202" s="220">
        <v>10.45</v>
      </c>
    </row>
    <row r="203" spans="1:2" x14ac:dyDescent="0.25">
      <c r="A203" s="219">
        <v>42552</v>
      </c>
      <c r="B203" s="220">
        <v>9.4499999999999993</v>
      </c>
    </row>
    <row r="204" spans="1:2" x14ac:dyDescent="0.25">
      <c r="A204" s="219">
        <v>42551</v>
      </c>
      <c r="B204" s="220">
        <v>8.9700000000000006</v>
      </c>
    </row>
    <row r="205" spans="1:2" x14ac:dyDescent="0.25">
      <c r="A205" s="219">
        <v>42550</v>
      </c>
      <c r="B205" s="220">
        <v>8.98</v>
      </c>
    </row>
    <row r="206" spans="1:2" x14ac:dyDescent="0.25">
      <c r="A206" s="219">
        <v>42549</v>
      </c>
      <c r="B206" s="220">
        <v>8.67</v>
      </c>
    </row>
    <row r="207" spans="1:2" x14ac:dyDescent="0.25">
      <c r="A207" s="219">
        <v>42548</v>
      </c>
      <c r="B207" s="220">
        <v>8.15</v>
      </c>
    </row>
    <row r="208" spans="1:2" x14ac:dyDescent="0.25">
      <c r="A208" s="219">
        <v>42545</v>
      </c>
      <c r="B208" s="220">
        <v>8.25</v>
      </c>
    </row>
    <row r="209" spans="1:2" x14ac:dyDescent="0.25">
      <c r="A209" s="219">
        <v>42544</v>
      </c>
      <c r="B209" s="220">
        <v>8.4</v>
      </c>
    </row>
    <row r="210" spans="1:2" x14ac:dyDescent="0.25">
      <c r="A210" s="219">
        <v>42543</v>
      </c>
      <c r="B210" s="220">
        <v>8.35</v>
      </c>
    </row>
    <row r="211" spans="1:2" x14ac:dyDescent="0.25">
      <c r="A211" s="219">
        <v>42542</v>
      </c>
      <c r="B211" s="220">
        <v>8</v>
      </c>
    </row>
    <row r="212" spans="1:2" x14ac:dyDescent="0.25">
      <c r="A212" s="219">
        <v>42541</v>
      </c>
      <c r="B212" s="220">
        <v>7.9</v>
      </c>
    </row>
    <row r="213" spans="1:2" x14ac:dyDescent="0.25">
      <c r="A213" s="219">
        <v>42537</v>
      </c>
      <c r="B213" s="220">
        <v>7.9</v>
      </c>
    </row>
    <row r="214" spans="1:2" x14ac:dyDescent="0.25">
      <c r="A214" s="219">
        <v>42536</v>
      </c>
      <c r="B214" s="220">
        <v>7.9</v>
      </c>
    </row>
    <row r="215" spans="1:2" x14ac:dyDescent="0.25">
      <c r="A215" s="219">
        <v>42535</v>
      </c>
      <c r="B215" s="220">
        <v>7.85</v>
      </c>
    </row>
    <row r="216" spans="1:2" x14ac:dyDescent="0.25">
      <c r="A216" s="219">
        <v>42534</v>
      </c>
      <c r="B216" s="220">
        <v>8</v>
      </c>
    </row>
    <row r="217" spans="1:2" x14ac:dyDescent="0.25">
      <c r="A217" s="219">
        <v>42531</v>
      </c>
      <c r="B217" s="220">
        <v>7.9</v>
      </c>
    </row>
    <row r="218" spans="1:2" x14ac:dyDescent="0.25">
      <c r="A218" s="219">
        <v>42530</v>
      </c>
      <c r="B218" s="220">
        <v>7.9</v>
      </c>
    </row>
    <row r="219" spans="1:2" x14ac:dyDescent="0.25">
      <c r="A219" s="219">
        <v>42529</v>
      </c>
      <c r="B219" s="220">
        <v>7.85</v>
      </c>
    </row>
    <row r="220" spans="1:2" x14ac:dyDescent="0.25">
      <c r="A220" s="219">
        <v>42528</v>
      </c>
      <c r="B220" s="220">
        <v>7.82</v>
      </c>
    </row>
    <row r="221" spans="1:2" x14ac:dyDescent="0.25">
      <c r="A221" s="219">
        <v>42527</v>
      </c>
      <c r="B221" s="220">
        <v>7.9</v>
      </c>
    </row>
    <row r="222" spans="1:2" x14ac:dyDescent="0.25">
      <c r="A222" s="219">
        <v>42524</v>
      </c>
      <c r="B222" s="220">
        <v>7.84</v>
      </c>
    </row>
    <row r="223" spans="1:2" x14ac:dyDescent="0.25">
      <c r="A223" s="219">
        <v>42523</v>
      </c>
      <c r="B223" s="220">
        <v>7.8</v>
      </c>
    </row>
    <row r="224" spans="1:2" x14ac:dyDescent="0.25">
      <c r="A224" s="219">
        <v>42522</v>
      </c>
      <c r="B224" s="220">
        <v>7.7</v>
      </c>
    </row>
    <row r="225" spans="1:2" x14ac:dyDescent="0.25">
      <c r="A225" s="219">
        <v>42521</v>
      </c>
      <c r="B225" s="220">
        <v>7.8</v>
      </c>
    </row>
    <row r="226" spans="1:2" x14ac:dyDescent="0.25">
      <c r="A226" s="219">
        <v>42520</v>
      </c>
      <c r="B226" s="220">
        <v>8.18</v>
      </c>
    </row>
    <row r="227" spans="1:2" x14ac:dyDescent="0.25">
      <c r="A227" s="219">
        <v>42517</v>
      </c>
      <c r="B227" s="220">
        <v>7.79</v>
      </c>
    </row>
    <row r="228" spans="1:2" x14ac:dyDescent="0.25">
      <c r="A228" s="219">
        <v>42516</v>
      </c>
      <c r="B228" s="220">
        <v>7.7</v>
      </c>
    </row>
    <row r="229" spans="1:2" x14ac:dyDescent="0.25">
      <c r="A229" s="219">
        <v>42515</v>
      </c>
      <c r="B229" s="220">
        <v>7.7</v>
      </c>
    </row>
    <row r="230" spans="1:2" x14ac:dyDescent="0.25">
      <c r="A230" s="219">
        <v>42514</v>
      </c>
      <c r="B230" s="220">
        <v>7.7</v>
      </c>
    </row>
    <row r="231" spans="1:2" x14ac:dyDescent="0.25">
      <c r="A231" s="219">
        <v>42513</v>
      </c>
      <c r="B231" s="220">
        <v>7.7</v>
      </c>
    </row>
    <row r="232" spans="1:2" x14ac:dyDescent="0.25">
      <c r="A232" s="219">
        <v>42510</v>
      </c>
      <c r="B232" s="220">
        <v>7.75</v>
      </c>
    </row>
    <row r="233" spans="1:2" x14ac:dyDescent="0.25">
      <c r="A233" s="219">
        <v>42509</v>
      </c>
      <c r="B233" s="220">
        <v>7.8</v>
      </c>
    </row>
    <row r="234" spans="1:2" x14ac:dyDescent="0.25">
      <c r="A234" s="219">
        <v>42508</v>
      </c>
      <c r="B234" s="220">
        <v>8</v>
      </c>
    </row>
    <row r="235" spans="1:2" x14ac:dyDescent="0.25">
      <c r="A235" s="219">
        <v>42507</v>
      </c>
      <c r="B235" s="220">
        <v>8.1</v>
      </c>
    </row>
    <row r="236" spans="1:2" x14ac:dyDescent="0.25">
      <c r="A236" s="219">
        <v>42506</v>
      </c>
      <c r="B236" s="220">
        <v>7.9</v>
      </c>
    </row>
    <row r="237" spans="1:2" x14ac:dyDescent="0.25">
      <c r="A237" s="219">
        <v>42503</v>
      </c>
      <c r="B237" s="220">
        <v>7.7</v>
      </c>
    </row>
    <row r="238" spans="1:2" x14ac:dyDescent="0.25">
      <c r="A238" s="219">
        <v>42502</v>
      </c>
      <c r="B238" s="220">
        <v>7.8</v>
      </c>
    </row>
    <row r="239" spans="1:2" x14ac:dyDescent="0.25">
      <c r="A239" s="219">
        <v>42501</v>
      </c>
      <c r="B239" s="220">
        <v>7.92</v>
      </c>
    </row>
    <row r="240" spans="1:2" x14ac:dyDescent="0.25">
      <c r="A240" s="219">
        <v>42500</v>
      </c>
      <c r="B240" s="220">
        <v>7.85</v>
      </c>
    </row>
    <row r="241" spans="1:2" x14ac:dyDescent="0.25">
      <c r="A241" s="219">
        <v>42499</v>
      </c>
      <c r="B241" s="220">
        <v>7.89</v>
      </c>
    </row>
    <row r="242" spans="1:2" x14ac:dyDescent="0.25">
      <c r="A242" s="219">
        <v>42496</v>
      </c>
      <c r="B242" s="220">
        <v>7.95</v>
      </c>
    </row>
    <row r="243" spans="1:2" x14ac:dyDescent="0.25">
      <c r="A243" s="219">
        <v>42495</v>
      </c>
      <c r="B243" s="220">
        <v>7.8</v>
      </c>
    </row>
    <row r="244" spans="1:2" x14ac:dyDescent="0.25">
      <c r="A244" s="219">
        <v>42494</v>
      </c>
      <c r="B244" s="220">
        <v>8</v>
      </c>
    </row>
    <row r="245" spans="1:2" x14ac:dyDescent="0.25">
      <c r="A245" s="219">
        <v>42493</v>
      </c>
      <c r="B245" s="220">
        <v>7.75</v>
      </c>
    </row>
    <row r="246" spans="1:2" x14ac:dyDescent="0.25">
      <c r="A246" s="219">
        <v>42492</v>
      </c>
      <c r="B246" s="220">
        <v>8</v>
      </c>
    </row>
    <row r="247" spans="1:2" x14ac:dyDescent="0.25">
      <c r="A247" s="219">
        <v>42489</v>
      </c>
      <c r="B247" s="220">
        <v>8.1</v>
      </c>
    </row>
    <row r="248" spans="1:2" x14ac:dyDescent="0.25">
      <c r="A248" s="219">
        <v>42488</v>
      </c>
      <c r="B248" s="220">
        <v>8.2799999999999994</v>
      </c>
    </row>
    <row r="249" spans="1:2" x14ac:dyDescent="0.25">
      <c r="A249" s="219">
        <v>42487</v>
      </c>
      <c r="B249" s="220">
        <v>8.25</v>
      </c>
    </row>
    <row r="250" spans="1:2" x14ac:dyDescent="0.25">
      <c r="A250" s="219">
        <v>42486</v>
      </c>
      <c r="B250" s="220">
        <v>7.69</v>
      </c>
    </row>
    <row r="251" spans="1:2" x14ac:dyDescent="0.25">
      <c r="A251" s="219">
        <v>42485</v>
      </c>
      <c r="B251" s="220">
        <v>7.5</v>
      </c>
    </row>
    <row r="252" spans="1:2" x14ac:dyDescent="0.25">
      <c r="A252" s="219">
        <v>42482</v>
      </c>
      <c r="B252" s="220">
        <v>7.58</v>
      </c>
    </row>
    <row r="253" spans="1:2" x14ac:dyDescent="0.25">
      <c r="A253" s="219">
        <v>42481</v>
      </c>
      <c r="B253" s="220">
        <v>7.58</v>
      </c>
    </row>
    <row r="254" spans="1:2" x14ac:dyDescent="0.25">
      <c r="A254" s="219">
        <v>42480</v>
      </c>
      <c r="B254" s="220">
        <v>7.72</v>
      </c>
    </row>
    <row r="255" spans="1:2" x14ac:dyDescent="0.25">
      <c r="A255" s="219">
        <v>42479</v>
      </c>
      <c r="B255" s="220">
        <v>7.79</v>
      </c>
    </row>
    <row r="256" spans="1:2" x14ac:dyDescent="0.25">
      <c r="A256" s="219">
        <v>42478</v>
      </c>
      <c r="B256" s="220">
        <v>7.7</v>
      </c>
    </row>
    <row r="257" spans="1:2" x14ac:dyDescent="0.25">
      <c r="A257" s="219">
        <v>42475</v>
      </c>
      <c r="B257" s="220">
        <v>7.8</v>
      </c>
    </row>
    <row r="258" spans="1:2" x14ac:dyDescent="0.25">
      <c r="A258" s="219">
        <v>42474</v>
      </c>
      <c r="B258" s="220">
        <v>7.65</v>
      </c>
    </row>
    <row r="259" spans="1:2" x14ac:dyDescent="0.25">
      <c r="A259" s="219">
        <v>42473</v>
      </c>
      <c r="B259" s="220">
        <v>7.87</v>
      </c>
    </row>
    <row r="260" spans="1:2" x14ac:dyDescent="0.25">
      <c r="A260" s="219">
        <v>42472</v>
      </c>
      <c r="B260" s="220">
        <v>7.8</v>
      </c>
    </row>
    <row r="261" spans="1:2" x14ac:dyDescent="0.25">
      <c r="A261" s="219">
        <v>42471</v>
      </c>
      <c r="B261" s="220">
        <v>7.8</v>
      </c>
    </row>
    <row r="262" spans="1:2" x14ac:dyDescent="0.25">
      <c r="A262" s="219">
        <v>42468</v>
      </c>
      <c r="B262" s="220">
        <v>7.9</v>
      </c>
    </row>
    <row r="263" spans="1:2" x14ac:dyDescent="0.25">
      <c r="A263" s="219">
        <v>42467</v>
      </c>
      <c r="B263" s="220">
        <v>7.4</v>
      </c>
    </row>
    <row r="264" spans="1:2" x14ac:dyDescent="0.25">
      <c r="A264" s="219">
        <v>42466</v>
      </c>
      <c r="B264" s="220">
        <v>7.6</v>
      </c>
    </row>
    <row r="265" spans="1:2" x14ac:dyDescent="0.25">
      <c r="A265" s="219">
        <v>42465</v>
      </c>
      <c r="B265" s="220">
        <v>7.6</v>
      </c>
    </row>
    <row r="266" spans="1:2" x14ac:dyDescent="0.25">
      <c r="A266" s="219">
        <v>42464</v>
      </c>
      <c r="B266" s="220">
        <v>7.9</v>
      </c>
    </row>
    <row r="267" spans="1:2" x14ac:dyDescent="0.25">
      <c r="A267" s="219">
        <v>42461</v>
      </c>
      <c r="B267" s="220">
        <v>8.25</v>
      </c>
    </row>
    <row r="268" spans="1:2" x14ac:dyDescent="0.25">
      <c r="A268" s="219">
        <v>42460</v>
      </c>
      <c r="B268" s="220">
        <v>8.3000000000000007</v>
      </c>
    </row>
    <row r="269" spans="1:2" x14ac:dyDescent="0.25">
      <c r="A269" s="219">
        <v>42459</v>
      </c>
      <c r="B269" s="220">
        <v>8.1199999999999992</v>
      </c>
    </row>
    <row r="270" spans="1:2" x14ac:dyDescent="0.25">
      <c r="A270" s="219">
        <v>42458</v>
      </c>
      <c r="B270" s="220">
        <v>7.4</v>
      </c>
    </row>
    <row r="271" spans="1:2" x14ac:dyDescent="0.25">
      <c r="A271" s="219">
        <v>42457</v>
      </c>
      <c r="B271" s="220">
        <v>7.3</v>
      </c>
    </row>
    <row r="272" spans="1:2" x14ac:dyDescent="0.25">
      <c r="A272" s="219">
        <v>42454</v>
      </c>
      <c r="B272" s="220">
        <v>7</v>
      </c>
    </row>
    <row r="273" spans="1:2" x14ac:dyDescent="0.25">
      <c r="A273" s="219">
        <v>42453</v>
      </c>
      <c r="B273" s="220">
        <v>7</v>
      </c>
    </row>
    <row r="274" spans="1:2" x14ac:dyDescent="0.25">
      <c r="A274" s="219">
        <v>42452</v>
      </c>
      <c r="B274" s="220">
        <v>7</v>
      </c>
    </row>
    <row r="275" spans="1:2" x14ac:dyDescent="0.25">
      <c r="A275" s="219">
        <v>42451</v>
      </c>
      <c r="B275" s="220">
        <v>7.1</v>
      </c>
    </row>
    <row r="276" spans="1:2" x14ac:dyDescent="0.25">
      <c r="A276" s="219">
        <v>42450</v>
      </c>
      <c r="B276" s="220">
        <v>7.3</v>
      </c>
    </row>
    <row r="277" spans="1:2" x14ac:dyDescent="0.25">
      <c r="A277" s="219">
        <v>42447</v>
      </c>
      <c r="B277" s="220">
        <v>7.2</v>
      </c>
    </row>
    <row r="278" spans="1:2" x14ac:dyDescent="0.25">
      <c r="A278" s="219">
        <v>42446</v>
      </c>
      <c r="B278" s="220">
        <v>7.3</v>
      </c>
    </row>
    <row r="279" spans="1:2" x14ac:dyDescent="0.25">
      <c r="A279" s="219">
        <v>42445</v>
      </c>
      <c r="B279" s="220">
        <v>7.4</v>
      </c>
    </row>
    <row r="280" spans="1:2" x14ac:dyDescent="0.25">
      <c r="A280" s="219">
        <v>42444</v>
      </c>
      <c r="B280" s="220">
        <v>7.2</v>
      </c>
    </row>
    <row r="281" spans="1:2" x14ac:dyDescent="0.25">
      <c r="A281" s="219">
        <v>42443</v>
      </c>
      <c r="B281" s="220">
        <v>7.3</v>
      </c>
    </row>
    <row r="282" spans="1:2" x14ac:dyDescent="0.25">
      <c r="A282" s="219">
        <v>42440</v>
      </c>
      <c r="B282" s="220">
        <v>7.35</v>
      </c>
    </row>
    <row r="283" spans="1:2" x14ac:dyDescent="0.25">
      <c r="A283" s="219">
        <v>42439</v>
      </c>
      <c r="B283" s="220">
        <v>7.55</v>
      </c>
    </row>
    <row r="284" spans="1:2" x14ac:dyDescent="0.25">
      <c r="A284" s="219">
        <v>42438</v>
      </c>
      <c r="B284" s="220">
        <v>7.49</v>
      </c>
    </row>
    <row r="285" spans="1:2" x14ac:dyDescent="0.25">
      <c r="A285" s="219">
        <v>42437</v>
      </c>
      <c r="B285" s="220">
        <v>7.14</v>
      </c>
    </row>
    <row r="286" spans="1:2" x14ac:dyDescent="0.25">
      <c r="A286" s="219">
        <v>42436</v>
      </c>
      <c r="B286" s="220">
        <v>7.1</v>
      </c>
    </row>
    <row r="287" spans="1:2" x14ac:dyDescent="0.25">
      <c r="A287" s="219">
        <v>42433</v>
      </c>
      <c r="B287" s="220">
        <v>7.45</v>
      </c>
    </row>
    <row r="288" spans="1:2" x14ac:dyDescent="0.25">
      <c r="A288" s="219">
        <v>42432</v>
      </c>
      <c r="B288" s="220">
        <v>7.61</v>
      </c>
    </row>
    <row r="289" spans="1:2" x14ac:dyDescent="0.25">
      <c r="A289" s="219">
        <v>42431</v>
      </c>
      <c r="B289" s="220">
        <v>7.9</v>
      </c>
    </row>
    <row r="290" spans="1:2" x14ac:dyDescent="0.25">
      <c r="A290" s="219">
        <v>42430</v>
      </c>
      <c r="B290" s="220">
        <v>7.8</v>
      </c>
    </row>
    <row r="291" spans="1:2" x14ac:dyDescent="0.25">
      <c r="A291" s="219">
        <v>42429</v>
      </c>
      <c r="B291" s="220">
        <v>7.32</v>
      </c>
    </row>
    <row r="292" spans="1:2" x14ac:dyDescent="0.25">
      <c r="A292" s="219">
        <v>42426</v>
      </c>
      <c r="B292" s="220">
        <v>7.2</v>
      </c>
    </row>
    <row r="293" spans="1:2" x14ac:dyDescent="0.25">
      <c r="A293" s="219">
        <v>42425</v>
      </c>
      <c r="B293" s="220">
        <v>7.08</v>
      </c>
    </row>
    <row r="294" spans="1:2" x14ac:dyDescent="0.25">
      <c r="A294" s="219">
        <v>42424</v>
      </c>
      <c r="B294" s="220">
        <v>7.05</v>
      </c>
    </row>
    <row r="295" spans="1:2" x14ac:dyDescent="0.25">
      <c r="A295" s="219">
        <v>42423</v>
      </c>
      <c r="B295" s="220">
        <v>7</v>
      </c>
    </row>
    <row r="296" spans="1:2" x14ac:dyDescent="0.25">
      <c r="A296" s="219">
        <v>42422</v>
      </c>
      <c r="B296" s="220">
        <v>7.05</v>
      </c>
    </row>
    <row r="297" spans="1:2" x14ac:dyDescent="0.25">
      <c r="A297" s="219">
        <v>42419</v>
      </c>
      <c r="B297" s="220">
        <v>6.85</v>
      </c>
    </row>
    <row r="298" spans="1:2" x14ac:dyDescent="0.25">
      <c r="A298" s="219">
        <v>42418</v>
      </c>
      <c r="B298" s="220">
        <v>6.69</v>
      </c>
    </row>
    <row r="299" spans="1:2" x14ac:dyDescent="0.25">
      <c r="A299" s="219">
        <v>42417</v>
      </c>
      <c r="B299" s="220">
        <v>6.89</v>
      </c>
    </row>
    <row r="300" spans="1:2" x14ac:dyDescent="0.25">
      <c r="A300" s="219">
        <v>42416</v>
      </c>
      <c r="B300" s="220">
        <v>6.55</v>
      </c>
    </row>
    <row r="301" spans="1:2" x14ac:dyDescent="0.25">
      <c r="A301" s="219">
        <v>42415</v>
      </c>
      <c r="B301" s="220">
        <v>6.8</v>
      </c>
    </row>
    <row r="302" spans="1:2" x14ac:dyDescent="0.25">
      <c r="A302" s="219">
        <v>42412</v>
      </c>
      <c r="B302" s="220">
        <v>6.7</v>
      </c>
    </row>
    <row r="303" spans="1:2" x14ac:dyDescent="0.25">
      <c r="A303" s="219">
        <v>42411</v>
      </c>
      <c r="B303" s="220">
        <v>6.65</v>
      </c>
    </row>
    <row r="304" spans="1:2" x14ac:dyDescent="0.25">
      <c r="A304" s="219">
        <v>42410</v>
      </c>
      <c r="B304" s="220">
        <v>6.75</v>
      </c>
    </row>
    <row r="305" spans="1:2" x14ac:dyDescent="0.25">
      <c r="A305" s="219">
        <v>42409</v>
      </c>
      <c r="B305" s="220">
        <v>6.8</v>
      </c>
    </row>
    <row r="306" spans="1:2" x14ac:dyDescent="0.25">
      <c r="A306" s="219">
        <v>42408</v>
      </c>
      <c r="B306" s="220">
        <v>6.8</v>
      </c>
    </row>
    <row r="307" spans="1:2" x14ac:dyDescent="0.25">
      <c r="A307" s="219">
        <v>42405</v>
      </c>
      <c r="B307" s="220">
        <v>6.8</v>
      </c>
    </row>
    <row r="308" spans="1:2" x14ac:dyDescent="0.25">
      <c r="A308" s="219">
        <v>42404</v>
      </c>
      <c r="B308" s="220">
        <v>6.89</v>
      </c>
    </row>
    <row r="309" spans="1:2" x14ac:dyDescent="0.25">
      <c r="A309" s="219">
        <v>42403</v>
      </c>
      <c r="B309" s="220">
        <v>6.63</v>
      </c>
    </row>
    <row r="310" spans="1:2" x14ac:dyDescent="0.25">
      <c r="A310" s="219">
        <v>42402</v>
      </c>
      <c r="B310" s="220">
        <v>6.55</v>
      </c>
    </row>
    <row r="311" spans="1:2" x14ac:dyDescent="0.25">
      <c r="A311" s="219">
        <v>42401</v>
      </c>
      <c r="B311" s="220">
        <v>6.88</v>
      </c>
    </row>
    <row r="312" spans="1:2" x14ac:dyDescent="0.25">
      <c r="A312" s="219">
        <v>42398</v>
      </c>
      <c r="B312" s="220">
        <v>7</v>
      </c>
    </row>
    <row r="313" spans="1:2" x14ac:dyDescent="0.25">
      <c r="A313" s="219">
        <v>42397</v>
      </c>
      <c r="B313" s="220">
        <v>6.82</v>
      </c>
    </row>
    <row r="314" spans="1:2" x14ac:dyDescent="0.25">
      <c r="A314" s="219">
        <v>42396</v>
      </c>
      <c r="B314" s="220">
        <v>6.95</v>
      </c>
    </row>
    <row r="315" spans="1:2" x14ac:dyDescent="0.25">
      <c r="A315" s="219">
        <v>42395</v>
      </c>
      <c r="B315" s="220">
        <v>6.4</v>
      </c>
    </row>
    <row r="316" spans="1:2" x14ac:dyDescent="0.25">
      <c r="A316" s="219">
        <v>42394</v>
      </c>
      <c r="B316" s="220">
        <v>6.1</v>
      </c>
    </row>
    <row r="317" spans="1:2" x14ac:dyDescent="0.25">
      <c r="A317" s="219">
        <v>42391</v>
      </c>
      <c r="B317" s="220">
        <v>5.82</v>
      </c>
    </row>
    <row r="318" spans="1:2" x14ac:dyDescent="0.25">
      <c r="A318" s="219">
        <v>42390</v>
      </c>
      <c r="B318" s="220">
        <v>5.5</v>
      </c>
    </row>
    <row r="319" spans="1:2" x14ac:dyDescent="0.25">
      <c r="A319" s="219">
        <v>42389</v>
      </c>
      <c r="B319" s="220">
        <v>5.4</v>
      </c>
    </row>
    <row r="320" spans="1:2" x14ac:dyDescent="0.25">
      <c r="A320" s="219">
        <v>42388</v>
      </c>
      <c r="B320" s="220">
        <v>5.65</v>
      </c>
    </row>
    <row r="321" spans="1:2" x14ac:dyDescent="0.25">
      <c r="A321" s="219">
        <v>42387</v>
      </c>
      <c r="B321" s="220">
        <v>5.45</v>
      </c>
    </row>
    <row r="322" spans="1:2" x14ac:dyDescent="0.25">
      <c r="A322" s="219">
        <v>42384</v>
      </c>
      <c r="B322" s="220">
        <v>5.8</v>
      </c>
    </row>
    <row r="323" spans="1:2" x14ac:dyDescent="0.25">
      <c r="A323" s="219">
        <v>42383</v>
      </c>
      <c r="B323" s="220">
        <v>6.2</v>
      </c>
    </row>
    <row r="324" spans="1:2" x14ac:dyDescent="0.25">
      <c r="A324" s="219">
        <v>42382</v>
      </c>
      <c r="B324" s="220">
        <v>6.4</v>
      </c>
    </row>
    <row r="325" spans="1:2" x14ac:dyDescent="0.25">
      <c r="A325" s="219">
        <v>42381</v>
      </c>
      <c r="B325" s="220">
        <v>6.74</v>
      </c>
    </row>
    <row r="326" spans="1:2" x14ac:dyDescent="0.25">
      <c r="A326" s="219">
        <v>42380</v>
      </c>
      <c r="B326" s="220">
        <v>7.25</v>
      </c>
    </row>
    <row r="327" spans="1:2" x14ac:dyDescent="0.25">
      <c r="A327" s="219">
        <v>42377</v>
      </c>
      <c r="B327" s="220">
        <v>7.45</v>
      </c>
    </row>
    <row r="328" spans="1:2" x14ac:dyDescent="0.25">
      <c r="A328" s="219">
        <v>42376</v>
      </c>
      <c r="B328" s="220">
        <v>7.52</v>
      </c>
    </row>
    <row r="329" spans="1:2" x14ac:dyDescent="0.25">
      <c r="A329" s="219">
        <v>42375</v>
      </c>
      <c r="B329" s="220">
        <v>7.69</v>
      </c>
    </row>
    <row r="330" spans="1:2" x14ac:dyDescent="0.25">
      <c r="A330" s="219">
        <v>42374</v>
      </c>
      <c r="B330" s="220">
        <v>7.68</v>
      </c>
    </row>
    <row r="331" spans="1:2" x14ac:dyDescent="0.25">
      <c r="A331" s="219">
        <v>42373</v>
      </c>
      <c r="B331" s="220">
        <v>7.25</v>
      </c>
    </row>
    <row r="332" spans="1:2" x14ac:dyDescent="0.25">
      <c r="A332" s="219">
        <v>42370</v>
      </c>
      <c r="B332" s="220">
        <v>7.4</v>
      </c>
    </row>
    <row r="333" spans="1:2" x14ac:dyDescent="0.25">
      <c r="A333" s="219">
        <v>42369</v>
      </c>
      <c r="B333" s="220">
        <v>7.4</v>
      </c>
    </row>
    <row r="334" spans="1:2" x14ac:dyDescent="0.25">
      <c r="A334" s="219">
        <v>42368</v>
      </c>
      <c r="B334" s="220">
        <v>7.4</v>
      </c>
    </row>
    <row r="335" spans="1:2" x14ac:dyDescent="0.25">
      <c r="A335" s="219">
        <v>42367</v>
      </c>
      <c r="B335" s="220">
        <v>7.52</v>
      </c>
    </row>
    <row r="336" spans="1:2" x14ac:dyDescent="0.25">
      <c r="A336" s="219">
        <v>42366</v>
      </c>
      <c r="B336" s="220">
        <v>7.8</v>
      </c>
    </row>
    <row r="337" spans="1:2" x14ac:dyDescent="0.25">
      <c r="A337" s="219">
        <v>42363</v>
      </c>
      <c r="B337" s="220">
        <v>8.15</v>
      </c>
    </row>
    <row r="338" spans="1:2" x14ac:dyDescent="0.25">
      <c r="A338" s="219">
        <v>42362</v>
      </c>
      <c r="B338" s="220">
        <v>8.15</v>
      </c>
    </row>
    <row r="339" spans="1:2" x14ac:dyDescent="0.25">
      <c r="A339" s="219">
        <v>42361</v>
      </c>
      <c r="B339" s="220">
        <v>8.15</v>
      </c>
    </row>
    <row r="340" spans="1:2" x14ac:dyDescent="0.25">
      <c r="A340" s="219">
        <v>42360</v>
      </c>
      <c r="B340" s="220">
        <v>8.4499999999999993</v>
      </c>
    </row>
    <row r="341" spans="1:2" x14ac:dyDescent="0.25">
      <c r="A341" s="219">
        <v>42359</v>
      </c>
      <c r="B341" s="220">
        <v>8.49</v>
      </c>
    </row>
    <row r="342" spans="1:2" x14ac:dyDescent="0.25">
      <c r="A342" s="219">
        <v>42356</v>
      </c>
      <c r="B342" s="220">
        <v>8.5</v>
      </c>
    </row>
    <row r="343" spans="1:2" x14ac:dyDescent="0.25">
      <c r="A343" s="219">
        <v>42355</v>
      </c>
      <c r="B343" s="220">
        <v>8.17</v>
      </c>
    </row>
    <row r="344" spans="1:2" x14ac:dyDescent="0.25">
      <c r="A344" s="219">
        <v>42354</v>
      </c>
      <c r="B344" s="220">
        <v>7.19</v>
      </c>
    </row>
    <row r="345" spans="1:2" x14ac:dyDescent="0.25">
      <c r="A345" s="219">
        <v>42353</v>
      </c>
      <c r="B345" s="220">
        <v>7.7</v>
      </c>
    </row>
    <row r="346" spans="1:2" x14ac:dyDescent="0.25">
      <c r="A346" s="219">
        <v>42352</v>
      </c>
      <c r="B346" s="220">
        <v>8.4499999999999993</v>
      </c>
    </row>
    <row r="347" spans="1:2" x14ac:dyDescent="0.25">
      <c r="A347" s="219">
        <v>42349</v>
      </c>
      <c r="B347" s="220">
        <v>8.75</v>
      </c>
    </row>
    <row r="348" spans="1:2" x14ac:dyDescent="0.25">
      <c r="A348" s="219">
        <v>42348</v>
      </c>
      <c r="B348" s="220">
        <v>9</v>
      </c>
    </row>
    <row r="349" spans="1:2" x14ac:dyDescent="0.25">
      <c r="A349" s="219">
        <v>42347</v>
      </c>
      <c r="B349" s="220">
        <v>8.51</v>
      </c>
    </row>
    <row r="350" spans="1:2" x14ac:dyDescent="0.25">
      <c r="A350" s="219">
        <v>42346</v>
      </c>
      <c r="B350" s="220">
        <v>7.8</v>
      </c>
    </row>
    <row r="351" spans="1:2" x14ac:dyDescent="0.25">
      <c r="A351" s="219">
        <v>42345</v>
      </c>
      <c r="B351" s="220">
        <v>7.8</v>
      </c>
    </row>
    <row r="352" spans="1:2" x14ac:dyDescent="0.25">
      <c r="A352" s="219">
        <v>42342</v>
      </c>
      <c r="B352" s="220">
        <v>7.8</v>
      </c>
    </row>
    <row r="353" spans="1:2" x14ac:dyDescent="0.25">
      <c r="A353" s="219">
        <v>42341</v>
      </c>
      <c r="B353" s="220">
        <v>7.5</v>
      </c>
    </row>
    <row r="354" spans="1:2" x14ac:dyDescent="0.25">
      <c r="A354" s="219">
        <v>42340</v>
      </c>
      <c r="B354" s="220">
        <v>7</v>
      </c>
    </row>
    <row r="355" spans="1:2" x14ac:dyDescent="0.25">
      <c r="A355" s="219">
        <v>42339</v>
      </c>
      <c r="B355" s="220">
        <v>6.9</v>
      </c>
    </row>
    <row r="356" spans="1:2" x14ac:dyDescent="0.25">
      <c r="A356" s="219">
        <v>42338</v>
      </c>
      <c r="B356" s="220">
        <v>6.06</v>
      </c>
    </row>
    <row r="357" spans="1:2" x14ac:dyDescent="0.25">
      <c r="A357" s="219">
        <v>42335</v>
      </c>
      <c r="B357" s="220">
        <v>5.46</v>
      </c>
    </row>
    <row r="358" spans="1:2" x14ac:dyDescent="0.25">
      <c r="A358" s="219">
        <v>42334</v>
      </c>
      <c r="B358" s="220">
        <v>5.46</v>
      </c>
    </row>
    <row r="359" spans="1:2" x14ac:dyDescent="0.25">
      <c r="A359" s="219">
        <v>42333</v>
      </c>
      <c r="B359" s="220">
        <v>5.09</v>
      </c>
    </row>
    <row r="360" spans="1:2" x14ac:dyDescent="0.25">
      <c r="A360" s="219">
        <v>42332</v>
      </c>
      <c r="B360" s="220">
        <v>5.45</v>
      </c>
    </row>
    <row r="361" spans="1:2" x14ac:dyDescent="0.25">
      <c r="A361" s="219">
        <v>42331</v>
      </c>
      <c r="B361" s="220">
        <v>5.0999999999999996</v>
      </c>
    </row>
    <row r="362" spans="1:2" x14ac:dyDescent="0.25">
      <c r="A362" s="219">
        <v>42328</v>
      </c>
      <c r="B362" s="220">
        <v>5</v>
      </c>
    </row>
    <row r="363" spans="1:2" x14ac:dyDescent="0.25">
      <c r="A363" s="219">
        <v>42327</v>
      </c>
      <c r="B363" s="220">
        <v>4.75</v>
      </c>
    </row>
    <row r="364" spans="1:2" x14ac:dyDescent="0.25">
      <c r="A364" s="219">
        <v>42326</v>
      </c>
      <c r="B364" s="220">
        <v>4.6500000000000004</v>
      </c>
    </row>
    <row r="365" spans="1:2" x14ac:dyDescent="0.25">
      <c r="A365" s="219">
        <v>42325</v>
      </c>
      <c r="B365" s="220">
        <v>5</v>
      </c>
    </row>
    <row r="366" spans="1:2" x14ac:dyDescent="0.25">
      <c r="A366" s="219">
        <v>42324</v>
      </c>
      <c r="B366" s="220">
        <v>5.45</v>
      </c>
    </row>
    <row r="367" spans="1:2" x14ac:dyDescent="0.25">
      <c r="A367" s="219">
        <v>42321</v>
      </c>
      <c r="B367" s="220">
        <v>5.2</v>
      </c>
    </row>
    <row r="368" spans="1:2" x14ac:dyDescent="0.25">
      <c r="A368" s="219">
        <v>42320</v>
      </c>
      <c r="B368" s="220">
        <v>4.91</v>
      </c>
    </row>
    <row r="369" spans="1:2" x14ac:dyDescent="0.25">
      <c r="A369" s="219">
        <v>42319</v>
      </c>
      <c r="B369" s="220">
        <v>4.62</v>
      </c>
    </row>
    <row r="370" spans="1:2" x14ac:dyDescent="0.25">
      <c r="A370" s="219">
        <v>42318</v>
      </c>
      <c r="B370" s="220">
        <v>4.2</v>
      </c>
    </row>
    <row r="371" spans="1:2" x14ac:dyDescent="0.25">
      <c r="A371" s="219">
        <v>42317</v>
      </c>
      <c r="B371" s="220">
        <v>3.95</v>
      </c>
    </row>
    <row r="372" spans="1:2" x14ac:dyDescent="0.25">
      <c r="A372" s="219">
        <v>42314</v>
      </c>
      <c r="B372" s="220">
        <v>3.6</v>
      </c>
    </row>
    <row r="373" spans="1:2" x14ac:dyDescent="0.25">
      <c r="A373" s="219">
        <v>42313</v>
      </c>
      <c r="B373" s="220">
        <v>3.6</v>
      </c>
    </row>
    <row r="374" spans="1:2" x14ac:dyDescent="0.25">
      <c r="A374" s="219">
        <v>42312</v>
      </c>
      <c r="B374" s="220">
        <v>3.55</v>
      </c>
    </row>
    <row r="375" spans="1:2" x14ac:dyDescent="0.25">
      <c r="A375" s="219">
        <v>42311</v>
      </c>
      <c r="B375" s="220">
        <v>3.62</v>
      </c>
    </row>
    <row r="376" spans="1:2" x14ac:dyDescent="0.25">
      <c r="A376" s="219">
        <v>42310</v>
      </c>
      <c r="B376" s="220">
        <v>3.53</v>
      </c>
    </row>
    <row r="377" spans="1:2" x14ac:dyDescent="0.25">
      <c r="A377" s="219">
        <v>42307</v>
      </c>
      <c r="B377" s="220">
        <v>3.27</v>
      </c>
    </row>
    <row r="378" spans="1:2" x14ac:dyDescent="0.25">
      <c r="A378" s="219">
        <v>42306</v>
      </c>
      <c r="B378" s="220">
        <v>3.2</v>
      </c>
    </row>
    <row r="379" spans="1:2" x14ac:dyDescent="0.25">
      <c r="A379" s="219">
        <v>42305</v>
      </c>
      <c r="B379" s="220">
        <v>3.14</v>
      </c>
    </row>
    <row r="380" spans="1:2" x14ac:dyDescent="0.25">
      <c r="A380" s="219">
        <v>42304</v>
      </c>
      <c r="B380" s="220">
        <v>3.05</v>
      </c>
    </row>
    <row r="381" spans="1:2" x14ac:dyDescent="0.25">
      <c r="A381" s="219">
        <v>42303</v>
      </c>
      <c r="B381" s="220">
        <v>3.2</v>
      </c>
    </row>
    <row r="382" spans="1:2" x14ac:dyDescent="0.25">
      <c r="A382" s="219">
        <v>42300</v>
      </c>
      <c r="B382" s="220">
        <v>3</v>
      </c>
    </row>
    <row r="383" spans="1:2" x14ac:dyDescent="0.25">
      <c r="A383" s="219">
        <v>42299</v>
      </c>
      <c r="B383" s="220">
        <v>2.8</v>
      </c>
    </row>
    <row r="384" spans="1:2" x14ac:dyDescent="0.25">
      <c r="A384" s="219">
        <v>42298</v>
      </c>
      <c r="B384" s="220">
        <v>2.5499999999999998</v>
      </c>
    </row>
    <row r="385" spans="1:2" x14ac:dyDescent="0.25">
      <c r="A385" s="219">
        <v>42297</v>
      </c>
      <c r="B385" s="220">
        <v>2.4700000000000002</v>
      </c>
    </row>
    <row r="386" spans="1:2" x14ac:dyDescent="0.25">
      <c r="A386" s="219">
        <v>42296</v>
      </c>
      <c r="B386" s="220">
        <v>2.3199999999999998</v>
      </c>
    </row>
    <row r="387" spans="1:2" x14ac:dyDescent="0.25">
      <c r="A387" s="219">
        <v>42293</v>
      </c>
      <c r="B387" s="220">
        <v>2.2000000000000002</v>
      </c>
    </row>
    <row r="388" spans="1:2" x14ac:dyDescent="0.25">
      <c r="A388" s="219">
        <v>42292</v>
      </c>
      <c r="B388" s="220">
        <v>2.27</v>
      </c>
    </row>
    <row r="389" spans="1:2" x14ac:dyDescent="0.25">
      <c r="A389" s="219">
        <v>42291</v>
      </c>
      <c r="B389" s="220">
        <v>2.15</v>
      </c>
    </row>
    <row r="390" spans="1:2" x14ac:dyDescent="0.25">
      <c r="A390" s="219">
        <v>42290</v>
      </c>
      <c r="B390" s="220">
        <v>2.19</v>
      </c>
    </row>
    <row r="391" spans="1:2" x14ac:dyDescent="0.25">
      <c r="A391" s="219">
        <v>42289</v>
      </c>
      <c r="B391" s="220">
        <v>2.21</v>
      </c>
    </row>
    <row r="392" spans="1:2" x14ac:dyDescent="0.25">
      <c r="A392" s="219">
        <v>42286</v>
      </c>
      <c r="B392" s="220">
        <v>2.21</v>
      </c>
    </row>
    <row r="393" spans="1:2" x14ac:dyDescent="0.25">
      <c r="A393" s="219">
        <v>42285</v>
      </c>
      <c r="B393" s="220">
        <v>2.19</v>
      </c>
    </row>
    <row r="394" spans="1:2" x14ac:dyDescent="0.25">
      <c r="A394" s="219">
        <v>42284</v>
      </c>
      <c r="B394" s="220">
        <v>2.15</v>
      </c>
    </row>
    <row r="395" spans="1:2" x14ac:dyDescent="0.25">
      <c r="A395" s="219">
        <v>42283</v>
      </c>
      <c r="B395" s="220">
        <v>2.15</v>
      </c>
    </row>
    <row r="396" spans="1:2" x14ac:dyDescent="0.25">
      <c r="A396" s="219">
        <v>42282</v>
      </c>
      <c r="B396" s="220">
        <v>2.14</v>
      </c>
    </row>
    <row r="397" spans="1:2" x14ac:dyDescent="0.25">
      <c r="A397" s="219">
        <v>42279</v>
      </c>
      <c r="B397" s="220">
        <v>2.08</v>
      </c>
    </row>
    <row r="398" spans="1:2" x14ac:dyDescent="0.25">
      <c r="A398" s="219">
        <v>42278</v>
      </c>
      <c r="B398" s="220">
        <v>2.08</v>
      </c>
    </row>
    <row r="399" spans="1:2" x14ac:dyDescent="0.25">
      <c r="A399" s="219">
        <v>42277</v>
      </c>
      <c r="B399" s="220">
        <v>2.0499999999999998</v>
      </c>
    </row>
    <row r="400" spans="1:2" x14ac:dyDescent="0.25">
      <c r="A400" s="219">
        <v>42276</v>
      </c>
      <c r="B400" s="220">
        <v>2.0499999999999998</v>
      </c>
    </row>
    <row r="401" spans="1:2" x14ac:dyDescent="0.25">
      <c r="A401" s="219">
        <v>42275</v>
      </c>
      <c r="B401" s="220">
        <v>2.0499999999999998</v>
      </c>
    </row>
    <row r="402" spans="1:2" x14ac:dyDescent="0.25">
      <c r="A402" s="219">
        <v>42272</v>
      </c>
      <c r="B402" s="220">
        <v>2.15</v>
      </c>
    </row>
    <row r="403" spans="1:2" x14ac:dyDescent="0.25">
      <c r="A403" s="219">
        <v>42271</v>
      </c>
      <c r="B403" s="220">
        <v>2.0499999999999998</v>
      </c>
    </row>
    <row r="404" spans="1:2" x14ac:dyDescent="0.25">
      <c r="A404" s="219">
        <v>42270</v>
      </c>
      <c r="B404" s="220">
        <v>2.15</v>
      </c>
    </row>
    <row r="405" spans="1:2" x14ac:dyDescent="0.25">
      <c r="A405" s="219">
        <v>42269</v>
      </c>
      <c r="B405" s="220">
        <v>2.16</v>
      </c>
    </row>
    <row r="406" spans="1:2" x14ac:dyDescent="0.25">
      <c r="A406" s="219">
        <v>42268</v>
      </c>
      <c r="B406" s="220">
        <v>2.2000000000000002</v>
      </c>
    </row>
    <row r="407" spans="1:2" x14ac:dyDescent="0.25">
      <c r="A407" s="219">
        <v>42265</v>
      </c>
      <c r="B407" s="220">
        <v>2.2999999999999998</v>
      </c>
    </row>
    <row r="408" spans="1:2" x14ac:dyDescent="0.25">
      <c r="A408" s="219">
        <v>42264</v>
      </c>
      <c r="B408" s="220">
        <v>2.35</v>
      </c>
    </row>
    <row r="409" spans="1:2" x14ac:dyDescent="0.25">
      <c r="A409" s="219">
        <v>42263</v>
      </c>
      <c r="B409" s="220">
        <v>2.35</v>
      </c>
    </row>
    <row r="410" spans="1:2" x14ac:dyDescent="0.25">
      <c r="A410" s="219">
        <v>42262</v>
      </c>
      <c r="B410" s="220">
        <v>2.31</v>
      </c>
    </row>
    <row r="411" spans="1:2" x14ac:dyDescent="0.25">
      <c r="A411" s="219">
        <v>42261</v>
      </c>
      <c r="B411" s="220">
        <v>2.2999999999999998</v>
      </c>
    </row>
    <row r="412" spans="1:2" x14ac:dyDescent="0.25">
      <c r="A412" s="219">
        <v>42258</v>
      </c>
      <c r="B412" s="220">
        <v>2.25</v>
      </c>
    </row>
    <row r="413" spans="1:2" x14ac:dyDescent="0.25">
      <c r="A413" s="219">
        <v>42257</v>
      </c>
      <c r="B413" s="220">
        <v>2.35</v>
      </c>
    </row>
    <row r="414" spans="1:2" x14ac:dyDescent="0.25">
      <c r="A414" s="219">
        <v>42256</v>
      </c>
      <c r="B414" s="220">
        <v>2.2999999999999998</v>
      </c>
    </row>
    <row r="415" spans="1:2" x14ac:dyDescent="0.25">
      <c r="A415" s="219">
        <v>42255</v>
      </c>
      <c r="B415" s="220">
        <v>2.2999999999999998</v>
      </c>
    </row>
    <row r="416" spans="1:2" x14ac:dyDescent="0.25">
      <c r="A416" s="219">
        <v>42254</v>
      </c>
      <c r="B416" s="220">
        <v>2.25</v>
      </c>
    </row>
    <row r="417" spans="1:2" x14ac:dyDescent="0.25">
      <c r="A417" s="219">
        <v>42251</v>
      </c>
      <c r="B417" s="220">
        <v>2.25</v>
      </c>
    </row>
    <row r="418" spans="1:2" x14ac:dyDescent="0.25">
      <c r="A418" s="219">
        <v>42250</v>
      </c>
      <c r="B418" s="220">
        <v>2.2999999999999998</v>
      </c>
    </row>
    <row r="419" spans="1:2" x14ac:dyDescent="0.25">
      <c r="A419" s="219">
        <v>42249</v>
      </c>
      <c r="B419" s="220">
        <v>2.2000000000000002</v>
      </c>
    </row>
    <row r="420" spans="1:2" x14ac:dyDescent="0.25">
      <c r="A420" s="219">
        <v>42248</v>
      </c>
      <c r="B420" s="220">
        <v>2.29</v>
      </c>
    </row>
    <row r="421" spans="1:2" x14ac:dyDescent="0.25">
      <c r="A421" s="219">
        <v>42247</v>
      </c>
      <c r="B421" s="220">
        <v>2.2400000000000002</v>
      </c>
    </row>
    <row r="422" spans="1:2" x14ac:dyDescent="0.25">
      <c r="A422" s="219">
        <v>42244</v>
      </c>
      <c r="B422" s="220">
        <v>2.23</v>
      </c>
    </row>
    <row r="423" spans="1:2" x14ac:dyDescent="0.25">
      <c r="A423" s="219">
        <v>42243</v>
      </c>
      <c r="B423" s="220">
        <v>2.23</v>
      </c>
    </row>
    <row r="424" spans="1:2" x14ac:dyDescent="0.25">
      <c r="A424" s="219">
        <v>42242</v>
      </c>
      <c r="B424" s="220">
        <v>2.17</v>
      </c>
    </row>
    <row r="425" spans="1:2" x14ac:dyDescent="0.25">
      <c r="A425" s="219">
        <v>42241</v>
      </c>
      <c r="B425" s="220">
        <v>2.0499999999999998</v>
      </c>
    </row>
    <row r="426" spans="1:2" x14ac:dyDescent="0.25">
      <c r="A426" s="219">
        <v>42240</v>
      </c>
      <c r="B426" s="220">
        <v>2.0499999999999998</v>
      </c>
    </row>
    <row r="427" spans="1:2" x14ac:dyDescent="0.25">
      <c r="A427" s="219">
        <v>42237</v>
      </c>
      <c r="B427" s="220">
        <v>2.15</v>
      </c>
    </row>
    <row r="428" spans="1:2" x14ac:dyDescent="0.25">
      <c r="A428" s="219">
        <v>42236</v>
      </c>
      <c r="B428" s="220">
        <v>2.2400000000000002</v>
      </c>
    </row>
    <row r="429" spans="1:2" x14ac:dyDescent="0.25">
      <c r="A429" s="219">
        <v>42235</v>
      </c>
      <c r="B429" s="220">
        <v>2.27</v>
      </c>
    </row>
    <row r="430" spans="1:2" x14ac:dyDescent="0.25">
      <c r="A430" s="219">
        <v>42234</v>
      </c>
      <c r="B430" s="220">
        <v>2.31</v>
      </c>
    </row>
    <row r="431" spans="1:2" x14ac:dyDescent="0.25">
      <c r="A431" s="219">
        <v>42233</v>
      </c>
      <c r="B431" s="220">
        <v>2.35</v>
      </c>
    </row>
    <row r="432" spans="1:2" x14ac:dyDescent="0.25">
      <c r="A432" s="219">
        <v>42230</v>
      </c>
      <c r="B432" s="220">
        <v>2.35</v>
      </c>
    </row>
    <row r="433" spans="1:2" x14ac:dyDescent="0.25">
      <c r="A433" s="219">
        <v>42229</v>
      </c>
      <c r="B433" s="220">
        <v>2.2799999999999998</v>
      </c>
    </row>
    <row r="434" spans="1:2" x14ac:dyDescent="0.25">
      <c r="A434" s="219">
        <v>42228</v>
      </c>
      <c r="B434" s="220">
        <v>2.2999999999999998</v>
      </c>
    </row>
    <row r="435" spans="1:2" x14ac:dyDescent="0.25">
      <c r="A435" s="219">
        <v>42227</v>
      </c>
      <c r="B435" s="220">
        <v>2.33</v>
      </c>
    </row>
    <row r="436" spans="1:2" x14ac:dyDescent="0.25">
      <c r="A436" s="219">
        <v>42226</v>
      </c>
      <c r="B436" s="220">
        <v>2.37</v>
      </c>
    </row>
    <row r="437" spans="1:2" x14ac:dyDescent="0.25">
      <c r="A437" s="219">
        <v>42223</v>
      </c>
      <c r="B437" s="220">
        <v>2.2999999999999998</v>
      </c>
    </row>
    <row r="438" spans="1:2" x14ac:dyDescent="0.25">
      <c r="A438" s="219">
        <v>42222</v>
      </c>
      <c r="B438" s="220">
        <v>2.2999999999999998</v>
      </c>
    </row>
    <row r="439" spans="1:2" x14ac:dyDescent="0.25">
      <c r="A439" s="219">
        <v>42221</v>
      </c>
      <c r="B439" s="220">
        <v>2.2599999999999998</v>
      </c>
    </row>
    <row r="440" spans="1:2" x14ac:dyDescent="0.25">
      <c r="A440" s="219">
        <v>42220</v>
      </c>
      <c r="B440" s="220">
        <v>2.33</v>
      </c>
    </row>
    <row r="441" spans="1:2" x14ac:dyDescent="0.25">
      <c r="A441" s="219">
        <v>42219</v>
      </c>
      <c r="B441" s="220">
        <v>2.33</v>
      </c>
    </row>
    <row r="442" spans="1:2" x14ac:dyDescent="0.25">
      <c r="A442" s="219">
        <v>42216</v>
      </c>
      <c r="B442" s="220">
        <v>2.3199999999999998</v>
      </c>
    </row>
    <row r="443" spans="1:2" x14ac:dyDescent="0.25">
      <c r="A443" s="219">
        <v>42215</v>
      </c>
      <c r="B443" s="220">
        <v>2.2799999999999998</v>
      </c>
    </row>
    <row r="444" spans="1:2" x14ac:dyDescent="0.25">
      <c r="A444" s="219">
        <v>42214</v>
      </c>
      <c r="B444" s="220">
        <v>2.27</v>
      </c>
    </row>
    <row r="445" spans="1:2" x14ac:dyDescent="0.25">
      <c r="A445" s="219">
        <v>42213</v>
      </c>
      <c r="B445" s="220">
        <v>2.27</v>
      </c>
    </row>
    <row r="446" spans="1:2" x14ac:dyDescent="0.25">
      <c r="A446" s="219">
        <v>42212</v>
      </c>
      <c r="B446" s="220">
        <v>2.27</v>
      </c>
    </row>
    <row r="447" spans="1:2" x14ac:dyDescent="0.25">
      <c r="A447" s="219">
        <v>42209</v>
      </c>
      <c r="B447" s="220">
        <v>2.4</v>
      </c>
    </row>
    <row r="448" spans="1:2" x14ac:dyDescent="0.25">
      <c r="A448" s="219">
        <v>42208</v>
      </c>
      <c r="B448" s="220">
        <v>2.38</v>
      </c>
    </row>
    <row r="449" spans="1:2" x14ac:dyDescent="0.25">
      <c r="A449" s="219">
        <v>42207</v>
      </c>
      <c r="B449" s="220">
        <v>2.35</v>
      </c>
    </row>
    <row r="450" spans="1:2" x14ac:dyDescent="0.25">
      <c r="A450" s="219">
        <v>42206</v>
      </c>
      <c r="B450" s="220">
        <v>2.42</v>
      </c>
    </row>
    <row r="451" spans="1:2" x14ac:dyDescent="0.25">
      <c r="A451" s="219">
        <v>42205</v>
      </c>
      <c r="B451" s="220">
        <v>2.4300000000000002</v>
      </c>
    </row>
    <row r="452" spans="1:2" x14ac:dyDescent="0.25">
      <c r="A452" s="219">
        <v>42202</v>
      </c>
      <c r="B452" s="220">
        <v>2.4700000000000002</v>
      </c>
    </row>
    <row r="453" spans="1:2" x14ac:dyDescent="0.25">
      <c r="A453" s="219">
        <v>42201</v>
      </c>
      <c r="B453" s="220">
        <v>2.5099999999999998</v>
      </c>
    </row>
    <row r="454" spans="1:2" x14ac:dyDescent="0.25">
      <c r="A454" s="219">
        <v>42200</v>
      </c>
      <c r="B454" s="220">
        <v>2.5</v>
      </c>
    </row>
    <row r="455" spans="1:2" x14ac:dyDescent="0.25">
      <c r="A455" s="219">
        <v>42199</v>
      </c>
      <c r="B455" s="220">
        <v>2.5</v>
      </c>
    </row>
    <row r="456" spans="1:2" x14ac:dyDescent="0.25">
      <c r="A456" s="219">
        <v>42198</v>
      </c>
      <c r="B456" s="220">
        <v>2.39</v>
      </c>
    </row>
    <row r="457" spans="1:2" x14ac:dyDescent="0.25">
      <c r="A457" s="219">
        <v>42195</v>
      </c>
      <c r="B457" s="220">
        <v>2.3199999999999998</v>
      </c>
    </row>
    <row r="458" spans="1:2" x14ac:dyDescent="0.25">
      <c r="A458" s="219">
        <v>42194</v>
      </c>
      <c r="B458" s="220">
        <v>2.2599999999999998</v>
      </c>
    </row>
    <row r="459" spans="1:2" x14ac:dyDescent="0.25">
      <c r="A459" s="219">
        <v>42193</v>
      </c>
      <c r="B459" s="220">
        <v>2.2599999999999998</v>
      </c>
    </row>
    <row r="460" spans="1:2" x14ac:dyDescent="0.25">
      <c r="A460" s="219">
        <v>42192</v>
      </c>
      <c r="B460" s="220">
        <v>2.2999999999999998</v>
      </c>
    </row>
    <row r="461" spans="1:2" x14ac:dyDescent="0.25">
      <c r="A461" s="219">
        <v>42191</v>
      </c>
      <c r="B461" s="220">
        <v>2.2999999999999998</v>
      </c>
    </row>
    <row r="462" spans="1:2" x14ac:dyDescent="0.25">
      <c r="A462" s="219">
        <v>42188</v>
      </c>
      <c r="B462" s="220">
        <v>2.25</v>
      </c>
    </row>
    <row r="463" spans="1:2" x14ac:dyDescent="0.25">
      <c r="A463" s="219">
        <v>42187</v>
      </c>
      <c r="B463" s="220">
        <v>2.3199999999999998</v>
      </c>
    </row>
    <row r="464" spans="1:2" x14ac:dyDescent="0.25">
      <c r="A464" s="219">
        <v>42186</v>
      </c>
      <c r="B464" s="220">
        <v>2.3199999999999998</v>
      </c>
    </row>
    <row r="465" spans="1:2" x14ac:dyDescent="0.25">
      <c r="A465" s="219">
        <v>42185</v>
      </c>
      <c r="B465" s="220">
        <v>2.2999999999999998</v>
      </c>
    </row>
    <row r="466" spans="1:2" x14ac:dyDescent="0.25">
      <c r="A466" s="219">
        <v>42184</v>
      </c>
      <c r="B466" s="220">
        <v>2.2999999999999998</v>
      </c>
    </row>
    <row r="467" spans="1:2" x14ac:dyDescent="0.25">
      <c r="A467" s="219">
        <v>42181</v>
      </c>
      <c r="B467" s="220">
        <v>2.3199999999999998</v>
      </c>
    </row>
    <row r="468" spans="1:2" x14ac:dyDescent="0.25">
      <c r="A468" s="219">
        <v>42180</v>
      </c>
      <c r="B468" s="220">
        <v>2.3199999999999998</v>
      </c>
    </row>
    <row r="469" spans="1:2" x14ac:dyDescent="0.25">
      <c r="A469" s="219">
        <v>42179</v>
      </c>
      <c r="B469" s="220">
        <v>2.3199999999999998</v>
      </c>
    </row>
    <row r="470" spans="1:2" x14ac:dyDescent="0.25">
      <c r="A470" s="219">
        <v>42178</v>
      </c>
      <c r="B470" s="220">
        <v>2.27</v>
      </c>
    </row>
    <row r="471" spans="1:2" x14ac:dyDescent="0.25">
      <c r="A471" s="219">
        <v>42177</v>
      </c>
      <c r="B471" s="220">
        <v>2.29</v>
      </c>
    </row>
    <row r="472" spans="1:2" x14ac:dyDescent="0.25">
      <c r="A472" s="219">
        <v>42174</v>
      </c>
      <c r="B472" s="220">
        <v>2.25</v>
      </c>
    </row>
    <row r="473" spans="1:2" x14ac:dyDescent="0.25">
      <c r="A473" s="219">
        <v>42173</v>
      </c>
      <c r="B473" s="220">
        <v>2.21</v>
      </c>
    </row>
    <row r="474" spans="1:2" x14ac:dyDescent="0.25">
      <c r="A474" s="219">
        <v>42172</v>
      </c>
      <c r="B474" s="220">
        <v>2.21</v>
      </c>
    </row>
    <row r="475" spans="1:2" x14ac:dyDescent="0.25">
      <c r="A475" s="219">
        <v>42171</v>
      </c>
      <c r="B475" s="220">
        <v>2.25</v>
      </c>
    </row>
    <row r="476" spans="1:2" x14ac:dyDescent="0.25">
      <c r="A476" s="219">
        <v>42170</v>
      </c>
      <c r="B476" s="220">
        <v>2.2200000000000002</v>
      </c>
    </row>
    <row r="477" spans="1:2" x14ac:dyDescent="0.25">
      <c r="A477" s="219">
        <v>42167</v>
      </c>
      <c r="B477" s="220">
        <v>2.2400000000000002</v>
      </c>
    </row>
    <row r="478" spans="1:2" x14ac:dyDescent="0.25">
      <c r="A478" s="219">
        <v>42166</v>
      </c>
      <c r="B478" s="220">
        <v>2.2999999999999998</v>
      </c>
    </row>
    <row r="479" spans="1:2" x14ac:dyDescent="0.25">
      <c r="A479" s="219">
        <v>42165</v>
      </c>
      <c r="B479" s="220">
        <v>2.2999999999999998</v>
      </c>
    </row>
    <row r="480" spans="1:2" x14ac:dyDescent="0.25">
      <c r="A480" s="219">
        <v>42164</v>
      </c>
      <c r="B480" s="220">
        <v>2.31</v>
      </c>
    </row>
    <row r="481" spans="1:2" x14ac:dyDescent="0.25">
      <c r="A481" s="219">
        <v>42163</v>
      </c>
      <c r="B481" s="220">
        <v>2.2000000000000002</v>
      </c>
    </row>
    <row r="482" spans="1:2" x14ac:dyDescent="0.25">
      <c r="A482" s="219">
        <v>42160</v>
      </c>
      <c r="B482" s="220">
        <v>2.27</v>
      </c>
    </row>
    <row r="483" spans="1:2" x14ac:dyDescent="0.25">
      <c r="A483" s="219">
        <v>42159</v>
      </c>
      <c r="B483" s="220">
        <v>2.2999999999999998</v>
      </c>
    </row>
    <row r="484" spans="1:2" x14ac:dyDescent="0.25">
      <c r="A484" s="219">
        <v>42158</v>
      </c>
      <c r="B484" s="220">
        <v>2.25</v>
      </c>
    </row>
    <row r="485" spans="1:2" x14ac:dyDescent="0.25">
      <c r="A485" s="219">
        <v>42157</v>
      </c>
      <c r="B485" s="220">
        <v>2.2999999999999998</v>
      </c>
    </row>
    <row r="486" spans="1:2" x14ac:dyDescent="0.25">
      <c r="A486" s="219">
        <v>42156</v>
      </c>
      <c r="B486" s="220">
        <v>2.2599999999999998</v>
      </c>
    </row>
    <row r="487" spans="1:2" x14ac:dyDescent="0.25">
      <c r="A487" s="219">
        <v>42153</v>
      </c>
      <c r="B487" s="220">
        <v>2.2999999999999998</v>
      </c>
    </row>
    <row r="488" spans="1:2" x14ac:dyDescent="0.25">
      <c r="A488" s="219">
        <v>42152</v>
      </c>
      <c r="B488" s="220">
        <v>2.2799999999999998</v>
      </c>
    </row>
    <row r="489" spans="1:2" x14ac:dyDescent="0.25">
      <c r="A489" s="219">
        <v>42151</v>
      </c>
      <c r="B489" s="220">
        <v>2.2000000000000002</v>
      </c>
    </row>
    <row r="490" spans="1:2" x14ac:dyDescent="0.25">
      <c r="A490" s="219">
        <v>42150</v>
      </c>
      <c r="B490" s="220">
        <v>2.25</v>
      </c>
    </row>
    <row r="491" spans="1:2" x14ac:dyDescent="0.25">
      <c r="A491" s="219">
        <v>42149</v>
      </c>
      <c r="B491" s="220">
        <v>2.2999999999999998</v>
      </c>
    </row>
    <row r="492" spans="1:2" x14ac:dyDescent="0.25">
      <c r="A492" s="219">
        <v>42146</v>
      </c>
      <c r="B492" s="220">
        <v>2.2999999999999998</v>
      </c>
    </row>
    <row r="493" spans="1:2" x14ac:dyDescent="0.25">
      <c r="A493" s="219">
        <v>42145</v>
      </c>
      <c r="B493" s="220">
        <v>2.2999999999999998</v>
      </c>
    </row>
    <row r="494" spans="1:2" x14ac:dyDescent="0.25">
      <c r="A494" s="219">
        <v>42144</v>
      </c>
      <c r="B494" s="220">
        <v>2.2999999999999998</v>
      </c>
    </row>
    <row r="495" spans="1:2" x14ac:dyDescent="0.25">
      <c r="A495" s="219">
        <v>42143</v>
      </c>
      <c r="B495" s="220">
        <v>2.2799999999999998</v>
      </c>
    </row>
    <row r="496" spans="1:2" x14ac:dyDescent="0.25">
      <c r="A496" s="219">
        <v>42142</v>
      </c>
      <c r="B496" s="220">
        <v>2.25</v>
      </c>
    </row>
    <row r="497" spans="1:2" x14ac:dyDescent="0.25">
      <c r="A497" s="219">
        <v>42139</v>
      </c>
      <c r="B497" s="220">
        <v>2.2200000000000002</v>
      </c>
    </row>
    <row r="498" spans="1:2" x14ac:dyDescent="0.25">
      <c r="A498" s="219">
        <v>42138</v>
      </c>
      <c r="B498" s="220">
        <v>2.34</v>
      </c>
    </row>
    <row r="499" spans="1:2" x14ac:dyDescent="0.25">
      <c r="A499" s="219">
        <v>42137</v>
      </c>
      <c r="B499" s="220">
        <v>2.35</v>
      </c>
    </row>
    <row r="500" spans="1:2" x14ac:dyDescent="0.25">
      <c r="A500" s="219">
        <v>42136</v>
      </c>
      <c r="B500" s="220">
        <v>2.4</v>
      </c>
    </row>
    <row r="501" spans="1:2" x14ac:dyDescent="0.25">
      <c r="A501" s="219">
        <v>42135</v>
      </c>
      <c r="B501" s="220">
        <v>2.2999999999999998</v>
      </c>
    </row>
    <row r="502" spans="1:2" x14ac:dyDescent="0.25">
      <c r="A502" s="219">
        <v>42132</v>
      </c>
      <c r="B502" s="220">
        <v>2.2000000000000002</v>
      </c>
    </row>
    <row r="503" spans="1:2" x14ac:dyDescent="0.25">
      <c r="A503" s="219">
        <v>42131</v>
      </c>
      <c r="B503" s="220">
        <v>2.1</v>
      </c>
    </row>
    <row r="504" spans="1:2" x14ac:dyDescent="0.25">
      <c r="A504" s="219">
        <v>42130</v>
      </c>
      <c r="B504" s="220">
        <v>2.19</v>
      </c>
    </row>
    <row r="505" spans="1:2" x14ac:dyDescent="0.25">
      <c r="A505" s="219">
        <v>42129</v>
      </c>
      <c r="B505" s="220">
        <v>2.1800000000000002</v>
      </c>
    </row>
    <row r="506" spans="1:2" x14ac:dyDescent="0.25">
      <c r="A506" s="219">
        <v>42128</v>
      </c>
      <c r="B506" s="220">
        <v>2.23</v>
      </c>
    </row>
    <row r="507" spans="1:2" x14ac:dyDescent="0.25">
      <c r="A507" s="219">
        <v>42125</v>
      </c>
      <c r="B507" s="220">
        <v>2.2000000000000002</v>
      </c>
    </row>
    <row r="508" spans="1:2" x14ac:dyDescent="0.25">
      <c r="A508" s="219">
        <v>42124</v>
      </c>
      <c r="B508" s="220">
        <v>2.2000000000000002</v>
      </c>
    </row>
    <row r="509" spans="1:2" x14ac:dyDescent="0.25">
      <c r="A509" s="219">
        <v>42123</v>
      </c>
      <c r="B509" s="220">
        <v>2.2599999999999998</v>
      </c>
    </row>
    <row r="510" spans="1:2" x14ac:dyDescent="0.25">
      <c r="A510" s="219">
        <v>42122</v>
      </c>
      <c r="B510" s="220">
        <v>2.2200000000000002</v>
      </c>
    </row>
    <row r="511" spans="1:2" x14ac:dyDescent="0.25">
      <c r="A511" s="219">
        <v>42121</v>
      </c>
      <c r="B511" s="220">
        <v>2.2999999999999998</v>
      </c>
    </row>
    <row r="512" spans="1:2" x14ac:dyDescent="0.25">
      <c r="A512" s="219">
        <v>42118</v>
      </c>
      <c r="B512" s="220">
        <v>2.2999999999999998</v>
      </c>
    </row>
    <row r="513" spans="1:2" x14ac:dyDescent="0.25">
      <c r="A513" s="219">
        <v>42117</v>
      </c>
      <c r="B513" s="220">
        <v>2.2400000000000002</v>
      </c>
    </row>
    <row r="514" spans="1:2" x14ac:dyDescent="0.25">
      <c r="A514" s="219">
        <v>42116</v>
      </c>
      <c r="B514" s="220">
        <v>2.2599999999999998</v>
      </c>
    </row>
    <row r="515" spans="1:2" x14ac:dyDescent="0.25">
      <c r="A515" s="219">
        <v>42115</v>
      </c>
      <c r="B515" s="220">
        <v>2.1800000000000002</v>
      </c>
    </row>
    <row r="516" spans="1:2" x14ac:dyDescent="0.25">
      <c r="A516" s="219">
        <v>42114</v>
      </c>
      <c r="B516" s="220">
        <v>2.1800000000000002</v>
      </c>
    </row>
    <row r="517" spans="1:2" x14ac:dyDescent="0.25">
      <c r="A517" s="219">
        <v>42111</v>
      </c>
      <c r="B517" s="220">
        <v>2.2200000000000002</v>
      </c>
    </row>
    <row r="518" spans="1:2" x14ac:dyDescent="0.25">
      <c r="A518" s="219">
        <v>42110</v>
      </c>
      <c r="B518" s="220">
        <v>2.35</v>
      </c>
    </row>
    <row r="519" spans="1:2" x14ac:dyDescent="0.25">
      <c r="A519" s="219">
        <v>42109</v>
      </c>
      <c r="B519" s="220">
        <v>2.21</v>
      </c>
    </row>
    <row r="520" spans="1:2" x14ac:dyDescent="0.25">
      <c r="A520" s="219">
        <v>42108</v>
      </c>
      <c r="B520" s="220">
        <v>2.21</v>
      </c>
    </row>
    <row r="521" spans="1:2" x14ac:dyDescent="0.25">
      <c r="A521" s="219">
        <v>42107</v>
      </c>
      <c r="B521" s="220">
        <v>2.2999999999999998</v>
      </c>
    </row>
    <row r="522" spans="1:2" x14ac:dyDescent="0.25">
      <c r="A522" s="219">
        <v>42104</v>
      </c>
      <c r="B522" s="220">
        <v>2.31</v>
      </c>
    </row>
    <row r="524" spans="1:2" x14ac:dyDescent="0.25">
      <c r="B524">
        <f>COUNT(B4:B522)</f>
        <v>519</v>
      </c>
    </row>
  </sheetData>
  <mergeCells count="8">
    <mergeCell ref="Q51:R54"/>
    <mergeCell ref="G3:H3"/>
    <mergeCell ref="A1:B2"/>
    <mergeCell ref="K1:O2"/>
    <mergeCell ref="K31:O32"/>
    <mergeCell ref="P41:S42"/>
    <mergeCell ref="V10:Y11"/>
    <mergeCell ref="W20:X23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E790"/>
  <sheetViews>
    <sheetView topLeftCell="A769" workbookViewId="0">
      <selection activeCell="B790" sqref="A790:B790"/>
    </sheetView>
  </sheetViews>
  <sheetFormatPr baseColWidth="10" defaultRowHeight="15" x14ac:dyDescent="0.25"/>
  <sheetData>
    <row r="1" spans="1:5" x14ac:dyDescent="0.25">
      <c r="A1" s="6">
        <v>42821</v>
      </c>
      <c r="B1" s="78">
        <v>6.0416666666666667E-2</v>
      </c>
      <c r="C1" s="1"/>
      <c r="D1" s="46">
        <v>0.33333333333333298</v>
      </c>
      <c r="E1">
        <v>36</v>
      </c>
    </row>
    <row r="2" spans="1:5" x14ac:dyDescent="0.25">
      <c r="A2" s="7">
        <v>42823</v>
      </c>
      <c r="B2" s="79">
        <v>8.1944444444444445E-2</v>
      </c>
      <c r="C2" s="3"/>
      <c r="D2" s="46">
        <v>0.36805555555555558</v>
      </c>
      <c r="E2">
        <v>85</v>
      </c>
    </row>
    <row r="3" spans="1:5" x14ac:dyDescent="0.25">
      <c r="A3" s="7">
        <v>42832</v>
      </c>
      <c r="B3" s="79">
        <v>8.819444444444445E-2</v>
      </c>
      <c r="C3" s="1"/>
      <c r="D3" s="46">
        <v>0.40277777777777773</v>
      </c>
      <c r="E3">
        <v>86</v>
      </c>
    </row>
    <row r="4" spans="1:5" x14ac:dyDescent="0.25">
      <c r="A4" s="7">
        <v>42832</v>
      </c>
      <c r="B4" s="79">
        <v>8.8888888888888892E-2</v>
      </c>
      <c r="C4" s="3"/>
      <c r="D4" s="46">
        <v>0.4375</v>
      </c>
    </row>
    <row r="5" spans="1:5" x14ac:dyDescent="0.25">
      <c r="A5" s="7">
        <v>42823</v>
      </c>
      <c r="B5" s="79">
        <v>9.0277777777777776E-2</v>
      </c>
      <c r="C5" s="3"/>
      <c r="D5" s="46">
        <v>0.47222222222222227</v>
      </c>
    </row>
    <row r="6" spans="1:5" x14ac:dyDescent="0.25">
      <c r="A6" s="6">
        <v>42831</v>
      </c>
      <c r="B6" s="78">
        <v>0.12916666666666668</v>
      </c>
      <c r="C6" s="3"/>
      <c r="D6" s="46">
        <v>0.50694444444444442</v>
      </c>
    </row>
    <row r="7" spans="1:5" x14ac:dyDescent="0.25">
      <c r="A7" s="7">
        <v>42824</v>
      </c>
      <c r="B7" s="79">
        <v>0.14791666666666667</v>
      </c>
      <c r="C7" s="1"/>
      <c r="D7" s="46">
        <v>0.54166666666666663</v>
      </c>
    </row>
    <row r="8" spans="1:5" x14ac:dyDescent="0.25">
      <c r="A8" s="6">
        <v>42822</v>
      </c>
      <c r="B8" s="78">
        <v>0.15486111111111112</v>
      </c>
      <c r="C8" s="3"/>
      <c r="D8" s="46">
        <v>0.57638888888888895</v>
      </c>
    </row>
    <row r="9" spans="1:5" x14ac:dyDescent="0.25">
      <c r="A9" s="6">
        <v>42829</v>
      </c>
      <c r="B9" s="78">
        <v>0.18055555555555555</v>
      </c>
      <c r="C9" s="1"/>
      <c r="D9" s="46">
        <v>0.61111111111111105</v>
      </c>
    </row>
    <row r="10" spans="1:5" x14ac:dyDescent="0.25">
      <c r="A10" s="7">
        <v>42823</v>
      </c>
      <c r="B10" s="79">
        <v>0.18541666666666667</v>
      </c>
      <c r="C10" s="1"/>
      <c r="D10" s="46">
        <v>0.64583333333333337</v>
      </c>
    </row>
    <row r="11" spans="1:5" x14ac:dyDescent="0.25">
      <c r="A11" s="7">
        <v>42823</v>
      </c>
      <c r="B11" s="79">
        <v>0.18541666666666667</v>
      </c>
      <c r="C11" s="3"/>
      <c r="D11" s="46">
        <v>0.68055555555555547</v>
      </c>
    </row>
    <row r="12" spans="1:5" x14ac:dyDescent="0.25">
      <c r="A12" s="6">
        <v>42829</v>
      </c>
      <c r="B12" s="78">
        <v>0.18611111111111112</v>
      </c>
      <c r="C12" s="3"/>
      <c r="D12" s="46">
        <v>0.71527777777777779</v>
      </c>
    </row>
    <row r="13" spans="1:5" x14ac:dyDescent="0.25">
      <c r="A13" s="7">
        <v>42823</v>
      </c>
      <c r="B13" s="79">
        <v>0.18680555555555556</v>
      </c>
      <c r="C13" s="1"/>
      <c r="D13" s="46">
        <v>0.75</v>
      </c>
    </row>
    <row r="14" spans="1:5" x14ac:dyDescent="0.25">
      <c r="A14" s="7">
        <v>42823</v>
      </c>
      <c r="B14" s="79">
        <v>0.18819444444444444</v>
      </c>
      <c r="C14" s="3"/>
      <c r="D14" s="46">
        <v>0.78472222222222199</v>
      </c>
    </row>
    <row r="15" spans="1:5" x14ac:dyDescent="0.25">
      <c r="A15" s="7">
        <v>42823</v>
      </c>
      <c r="B15" s="79">
        <v>0.18888888888888888</v>
      </c>
      <c r="C15" s="3"/>
      <c r="D15" s="46">
        <v>0.81944444444444398</v>
      </c>
    </row>
    <row r="16" spans="1:5" x14ac:dyDescent="0.25">
      <c r="A16" s="7">
        <v>42823</v>
      </c>
      <c r="B16" s="79">
        <v>0.19166666666666665</v>
      </c>
      <c r="C16" s="3"/>
      <c r="D16" s="46">
        <v>0.85416666666666696</v>
      </c>
    </row>
    <row r="17" spans="1:5" x14ac:dyDescent="0.25">
      <c r="A17" s="7">
        <v>42823</v>
      </c>
      <c r="B17" s="79">
        <v>0.19236111111111112</v>
      </c>
      <c r="C17" s="3"/>
      <c r="D17" s="46">
        <v>0.88888888888888995</v>
      </c>
    </row>
    <row r="18" spans="1:5" x14ac:dyDescent="0.25">
      <c r="A18" s="7">
        <v>42823</v>
      </c>
      <c r="B18" s="79">
        <v>0.19305555555555554</v>
      </c>
      <c r="C18" s="3"/>
      <c r="D18" s="46">
        <v>0.92361111111111105</v>
      </c>
    </row>
    <row r="19" spans="1:5" x14ac:dyDescent="0.25">
      <c r="A19" s="7">
        <v>42823</v>
      </c>
      <c r="B19" s="79">
        <v>0.19513888888888889</v>
      </c>
      <c r="C19" s="3"/>
      <c r="D19" s="46">
        <v>0.95833333333333404</v>
      </c>
    </row>
    <row r="20" spans="1:5" x14ac:dyDescent="0.25">
      <c r="A20" s="6">
        <v>42831</v>
      </c>
      <c r="B20" s="78">
        <v>0.24791666666666667</v>
      </c>
      <c r="C20" s="3"/>
      <c r="D20" s="46">
        <v>0.99305555555555602</v>
      </c>
    </row>
    <row r="21" spans="1:5" x14ac:dyDescent="0.25">
      <c r="A21" s="6">
        <v>42829</v>
      </c>
      <c r="B21" s="78">
        <v>0.26250000000000001</v>
      </c>
      <c r="C21" s="1"/>
      <c r="D21" s="46">
        <v>2.7777777777777776E-2</v>
      </c>
      <c r="E21">
        <v>1</v>
      </c>
    </row>
    <row r="22" spans="1:5" x14ac:dyDescent="0.25">
      <c r="A22" s="6">
        <v>42822</v>
      </c>
      <c r="B22" s="78">
        <v>0.27986111111111112</v>
      </c>
      <c r="C22" s="1"/>
      <c r="D22" s="46">
        <v>6.25E-2</v>
      </c>
      <c r="E22">
        <v>4</v>
      </c>
    </row>
    <row r="23" spans="1:5" x14ac:dyDescent="0.25">
      <c r="A23" s="7">
        <v>42832</v>
      </c>
      <c r="B23" s="79">
        <v>0.31180555555555556</v>
      </c>
      <c r="C23" s="1"/>
      <c r="D23" s="46">
        <v>9.7222222222222224E-2</v>
      </c>
      <c r="E23">
        <v>1</v>
      </c>
    </row>
    <row r="24" spans="1:5" x14ac:dyDescent="0.25">
      <c r="A24" s="6">
        <v>42831</v>
      </c>
      <c r="B24" s="78">
        <v>0.31388888888888888</v>
      </c>
      <c r="C24" s="3"/>
      <c r="D24" s="46">
        <v>0.13194444444444445</v>
      </c>
      <c r="E24">
        <v>2</v>
      </c>
    </row>
    <row r="25" spans="1:5" x14ac:dyDescent="0.25">
      <c r="A25" s="7">
        <v>42828</v>
      </c>
      <c r="B25" s="79">
        <v>0.31527777777777777</v>
      </c>
      <c r="C25" s="1"/>
      <c r="D25" s="46">
        <v>0.16666666666666666</v>
      </c>
      <c r="E25">
        <v>11</v>
      </c>
    </row>
    <row r="26" spans="1:5" x14ac:dyDescent="0.25">
      <c r="A26" s="7">
        <v>42828</v>
      </c>
      <c r="B26" s="79">
        <v>0.31666666666666665</v>
      </c>
      <c r="C26" s="3"/>
      <c r="D26" s="46">
        <v>0.20138888888888887</v>
      </c>
      <c r="E26">
        <v>0</v>
      </c>
    </row>
    <row r="27" spans="1:5" x14ac:dyDescent="0.25">
      <c r="A27" s="6">
        <v>42825</v>
      </c>
      <c r="B27" s="78">
        <v>0.31736111111111115</v>
      </c>
      <c r="C27" s="3"/>
      <c r="D27" s="46">
        <v>0.23611111111111113</v>
      </c>
      <c r="E27">
        <v>2</v>
      </c>
    </row>
    <row r="28" spans="1:5" x14ac:dyDescent="0.25">
      <c r="A28" s="6">
        <v>42830</v>
      </c>
      <c r="B28" s="78">
        <v>0.31736111111111115</v>
      </c>
      <c r="C28" s="1"/>
      <c r="D28" s="46">
        <v>0.27083333333333331</v>
      </c>
      <c r="E28">
        <v>1</v>
      </c>
    </row>
    <row r="29" spans="1:5" x14ac:dyDescent="0.25">
      <c r="A29" s="7">
        <v>42832</v>
      </c>
      <c r="B29" s="79">
        <v>0.32083333333333336</v>
      </c>
      <c r="C29" s="1"/>
      <c r="D29" s="46">
        <v>0.30555555555555552</v>
      </c>
      <c r="E29">
        <v>9</v>
      </c>
    </row>
    <row r="30" spans="1:5" x14ac:dyDescent="0.25">
      <c r="A30" s="7">
        <v>42832</v>
      </c>
      <c r="B30" s="79">
        <v>0.32083333333333336</v>
      </c>
      <c r="C30" s="3"/>
      <c r="D30" s="3"/>
    </row>
    <row r="31" spans="1:5" x14ac:dyDescent="0.25">
      <c r="A31" s="6">
        <v>42831</v>
      </c>
      <c r="B31" s="78">
        <v>0.32708333333333334</v>
      </c>
      <c r="C31" s="3"/>
      <c r="D31" s="3"/>
    </row>
    <row r="32" spans="1:5" x14ac:dyDescent="0.25">
      <c r="A32" s="6">
        <v>42831</v>
      </c>
      <c r="B32" s="78">
        <v>0.33402777777777781</v>
      </c>
      <c r="C32" s="1"/>
      <c r="D32" s="1"/>
    </row>
    <row r="33" spans="1:4" x14ac:dyDescent="0.25">
      <c r="A33" s="6">
        <v>42821</v>
      </c>
      <c r="B33" s="78">
        <v>0.3354166666666667</v>
      </c>
      <c r="C33" s="1"/>
      <c r="D33" s="1"/>
    </row>
    <row r="34" spans="1:4" x14ac:dyDescent="0.25">
      <c r="A34" s="7">
        <v>42828</v>
      </c>
      <c r="B34" s="79">
        <v>0.33611111111111108</v>
      </c>
      <c r="C34" s="1"/>
      <c r="D34" s="1"/>
    </row>
    <row r="35" spans="1:4" x14ac:dyDescent="0.25">
      <c r="A35" s="7">
        <v>42828</v>
      </c>
      <c r="B35" s="79">
        <v>0.33680555555555558</v>
      </c>
      <c r="C35" s="3"/>
      <c r="D35" s="3"/>
    </row>
    <row r="36" spans="1:4" x14ac:dyDescent="0.25">
      <c r="A36" s="6">
        <v>42821</v>
      </c>
      <c r="B36" s="78">
        <v>0.33888888888888885</v>
      </c>
      <c r="C36" s="3"/>
      <c r="D36" s="3"/>
    </row>
    <row r="37" spans="1:4" x14ac:dyDescent="0.25">
      <c r="A37" s="6">
        <v>42821</v>
      </c>
      <c r="B37" s="78">
        <v>0.33888888888888885</v>
      </c>
      <c r="C37" s="1"/>
      <c r="D37" s="1"/>
    </row>
    <row r="38" spans="1:4" x14ac:dyDescent="0.25">
      <c r="A38" s="6">
        <v>42831</v>
      </c>
      <c r="B38" s="78">
        <v>0.33888888888888885</v>
      </c>
      <c r="C38" s="1"/>
      <c r="D38" s="1"/>
    </row>
    <row r="39" spans="1:4" x14ac:dyDescent="0.25">
      <c r="A39" s="6">
        <v>42822</v>
      </c>
      <c r="B39" s="78">
        <v>0.33958333333333335</v>
      </c>
      <c r="C39" s="1"/>
      <c r="D39" s="1"/>
    </row>
    <row r="40" spans="1:4" x14ac:dyDescent="0.25">
      <c r="A40" s="7">
        <v>42828</v>
      </c>
      <c r="B40" s="79">
        <v>0.33958333333333335</v>
      </c>
      <c r="C40" s="1"/>
      <c r="D40" s="1"/>
    </row>
    <row r="41" spans="1:4" x14ac:dyDescent="0.25">
      <c r="A41" s="6">
        <v>42830</v>
      </c>
      <c r="B41" s="78">
        <v>0.33958333333333335</v>
      </c>
      <c r="C41" s="3"/>
      <c r="D41" s="3"/>
    </row>
    <row r="42" spans="1:4" x14ac:dyDescent="0.25">
      <c r="A42" s="6">
        <v>42831</v>
      </c>
      <c r="B42" s="78">
        <v>0.34097222222222223</v>
      </c>
      <c r="C42" s="1"/>
      <c r="D42" s="1"/>
    </row>
    <row r="43" spans="1:4" x14ac:dyDescent="0.25">
      <c r="A43" s="7">
        <v>42823</v>
      </c>
      <c r="B43" s="79">
        <v>0.34583333333333338</v>
      </c>
      <c r="C43" s="3"/>
      <c r="D43" s="3"/>
    </row>
    <row r="44" spans="1:4" x14ac:dyDescent="0.25">
      <c r="A44" s="6">
        <v>42825</v>
      </c>
      <c r="B44" s="78">
        <v>0.34583333333333338</v>
      </c>
      <c r="C44" s="1"/>
      <c r="D44" s="1"/>
    </row>
    <row r="45" spans="1:4" x14ac:dyDescent="0.25">
      <c r="A45" s="7">
        <v>42823</v>
      </c>
      <c r="B45" s="79">
        <v>0.34652777777777777</v>
      </c>
      <c r="C45" s="3"/>
      <c r="D45" s="3"/>
    </row>
    <row r="46" spans="1:4" x14ac:dyDescent="0.25">
      <c r="A46" s="7">
        <v>42832</v>
      </c>
      <c r="B46" s="79">
        <v>0.34722222222222227</v>
      </c>
      <c r="C46" s="3"/>
      <c r="D46" s="3"/>
    </row>
    <row r="47" spans="1:4" x14ac:dyDescent="0.25">
      <c r="A47" s="7">
        <v>42828</v>
      </c>
      <c r="B47" s="79">
        <v>0.34791666666666665</v>
      </c>
      <c r="C47" s="3"/>
      <c r="D47" s="3"/>
    </row>
    <row r="48" spans="1:4" x14ac:dyDescent="0.25">
      <c r="A48" s="7">
        <v>42823</v>
      </c>
      <c r="B48" s="79">
        <v>0.34930555555555554</v>
      </c>
      <c r="C48" s="3"/>
      <c r="D48" s="3"/>
    </row>
    <row r="49" spans="1:4" x14ac:dyDescent="0.25">
      <c r="A49" s="7">
        <v>42828</v>
      </c>
      <c r="B49" s="79">
        <v>0.34930555555555554</v>
      </c>
      <c r="C49" s="3"/>
      <c r="D49" s="3"/>
    </row>
    <row r="50" spans="1:4" x14ac:dyDescent="0.25">
      <c r="A50" s="6">
        <v>42829</v>
      </c>
      <c r="B50" s="78">
        <v>0.34930555555555554</v>
      </c>
      <c r="C50" s="1"/>
      <c r="D50" s="1"/>
    </row>
    <row r="51" spans="1:4" x14ac:dyDescent="0.25">
      <c r="A51" s="6">
        <v>42825</v>
      </c>
      <c r="B51" s="78">
        <v>0.35347222222222219</v>
      </c>
      <c r="C51" s="1"/>
      <c r="D51" s="1"/>
    </row>
    <row r="52" spans="1:4" x14ac:dyDescent="0.25">
      <c r="A52" s="6">
        <v>42825</v>
      </c>
      <c r="B52" s="78">
        <v>0.35347222222222219</v>
      </c>
      <c r="C52" s="1"/>
      <c r="D52" s="1"/>
    </row>
    <row r="53" spans="1:4" x14ac:dyDescent="0.25">
      <c r="A53" s="6">
        <v>42829</v>
      </c>
      <c r="B53" s="78">
        <v>0.35347222222222219</v>
      </c>
      <c r="C53" s="1"/>
      <c r="D53" s="1"/>
    </row>
    <row r="54" spans="1:4" x14ac:dyDescent="0.25">
      <c r="A54" s="6">
        <v>42822</v>
      </c>
      <c r="B54" s="78">
        <v>0.35486111111111113</v>
      </c>
      <c r="C54" s="1"/>
      <c r="D54" s="1"/>
    </row>
    <row r="55" spans="1:4" x14ac:dyDescent="0.25">
      <c r="A55" s="7">
        <v>42828</v>
      </c>
      <c r="B55" s="79">
        <v>0.35625000000000001</v>
      </c>
      <c r="C55" s="3"/>
      <c r="D55" s="3"/>
    </row>
    <row r="56" spans="1:4" x14ac:dyDescent="0.25">
      <c r="A56" s="6">
        <v>42830</v>
      </c>
      <c r="B56" s="78">
        <v>0.35694444444444445</v>
      </c>
      <c r="C56" s="1"/>
      <c r="D56" s="1"/>
    </row>
    <row r="57" spans="1:4" x14ac:dyDescent="0.25">
      <c r="A57" s="7">
        <v>42828</v>
      </c>
      <c r="B57" s="79">
        <v>0.36041666666666666</v>
      </c>
      <c r="C57" s="3"/>
      <c r="D57" s="3"/>
    </row>
    <row r="58" spans="1:4" x14ac:dyDescent="0.25">
      <c r="A58" s="6">
        <v>42821</v>
      </c>
      <c r="B58" s="78">
        <v>0.3611111111111111</v>
      </c>
      <c r="C58" s="1"/>
      <c r="D58" s="1"/>
    </row>
    <row r="59" spans="1:4" x14ac:dyDescent="0.25">
      <c r="A59" s="7">
        <v>42828</v>
      </c>
      <c r="B59" s="79">
        <v>0.36180555555555555</v>
      </c>
      <c r="C59" s="3"/>
      <c r="D59" s="3"/>
    </row>
    <row r="60" spans="1:4" x14ac:dyDescent="0.25">
      <c r="A60" s="6">
        <v>42822</v>
      </c>
      <c r="B60" s="78">
        <v>0.36249999999999999</v>
      </c>
      <c r="C60" s="1"/>
      <c r="D60" s="1"/>
    </row>
    <row r="61" spans="1:4" x14ac:dyDescent="0.25">
      <c r="A61" s="6">
        <v>42830</v>
      </c>
      <c r="B61" s="78">
        <v>0.36388888888888887</v>
      </c>
      <c r="C61" s="1"/>
      <c r="D61" s="1"/>
    </row>
    <row r="62" spans="1:4" x14ac:dyDescent="0.25">
      <c r="A62" s="6">
        <v>42830</v>
      </c>
      <c r="B62" s="78">
        <v>0.36527777777777781</v>
      </c>
      <c r="C62" s="1"/>
      <c r="D62" s="1"/>
    </row>
    <row r="63" spans="1:4" x14ac:dyDescent="0.25">
      <c r="A63" s="7">
        <v>42832</v>
      </c>
      <c r="B63" s="79">
        <v>0.3666666666666667</v>
      </c>
      <c r="C63" s="3"/>
      <c r="D63" s="3"/>
    </row>
    <row r="64" spans="1:4" x14ac:dyDescent="0.25">
      <c r="A64" s="7">
        <v>42824</v>
      </c>
      <c r="B64" s="79">
        <v>0.36736111111111108</v>
      </c>
      <c r="C64" s="3"/>
      <c r="D64" s="3"/>
    </row>
    <row r="65" spans="1:4" x14ac:dyDescent="0.25">
      <c r="A65" s="7">
        <v>42828</v>
      </c>
      <c r="B65" s="79">
        <v>0.36736111111111108</v>
      </c>
      <c r="C65" s="3"/>
      <c r="D65" s="3"/>
    </row>
    <row r="66" spans="1:4" x14ac:dyDescent="0.25">
      <c r="A66" s="6">
        <v>42829</v>
      </c>
      <c r="B66" s="78">
        <v>0.36736111111111108</v>
      </c>
      <c r="C66" s="1"/>
      <c r="D66" s="1"/>
    </row>
    <row r="67" spans="1:4" x14ac:dyDescent="0.25">
      <c r="A67" s="6">
        <v>42829</v>
      </c>
      <c r="B67" s="78">
        <v>0.36736111111111108</v>
      </c>
      <c r="C67" s="1"/>
      <c r="D67" s="1"/>
    </row>
    <row r="68" spans="1:4" x14ac:dyDescent="0.25">
      <c r="A68" s="6">
        <v>42822</v>
      </c>
      <c r="B68" s="78">
        <v>0.36805555555555558</v>
      </c>
      <c r="C68" s="1"/>
      <c r="D68" s="1"/>
    </row>
    <row r="69" spans="1:4" x14ac:dyDescent="0.25">
      <c r="A69" s="6">
        <v>42821</v>
      </c>
      <c r="B69" s="78">
        <v>0.36874999999999997</v>
      </c>
      <c r="C69" s="1"/>
      <c r="D69" s="1"/>
    </row>
    <row r="70" spans="1:4" x14ac:dyDescent="0.25">
      <c r="A70" s="7">
        <v>42824</v>
      </c>
      <c r="B70" s="79">
        <v>0.36874999999999997</v>
      </c>
      <c r="C70" s="3"/>
      <c r="D70" s="3"/>
    </row>
    <row r="71" spans="1:4" x14ac:dyDescent="0.25">
      <c r="A71" s="7">
        <v>42828</v>
      </c>
      <c r="B71" s="79">
        <v>0.36874999999999997</v>
      </c>
      <c r="C71" s="3"/>
      <c r="D71" s="3"/>
    </row>
    <row r="72" spans="1:4" x14ac:dyDescent="0.25">
      <c r="A72" s="7">
        <v>42828</v>
      </c>
      <c r="B72" s="79">
        <v>0.36874999999999997</v>
      </c>
      <c r="C72" s="3"/>
      <c r="D72" s="3"/>
    </row>
    <row r="73" spans="1:4" x14ac:dyDescent="0.25">
      <c r="A73" s="6">
        <v>42821</v>
      </c>
      <c r="B73" s="78">
        <v>0.37083333333333335</v>
      </c>
      <c r="C73" s="1"/>
      <c r="D73" s="1"/>
    </row>
    <row r="74" spans="1:4" x14ac:dyDescent="0.25">
      <c r="A74" s="6">
        <v>42821</v>
      </c>
      <c r="B74" s="78">
        <v>0.37083333333333335</v>
      </c>
      <c r="C74" s="1"/>
      <c r="D74" s="1"/>
    </row>
    <row r="75" spans="1:4" x14ac:dyDescent="0.25">
      <c r="A75" s="6">
        <v>42821</v>
      </c>
      <c r="B75" s="78">
        <v>0.37083333333333335</v>
      </c>
      <c r="C75" s="1"/>
      <c r="D75" s="1"/>
    </row>
    <row r="76" spans="1:4" x14ac:dyDescent="0.25">
      <c r="A76" s="7">
        <v>42828</v>
      </c>
      <c r="B76" s="79">
        <v>0.37083333333333335</v>
      </c>
      <c r="C76" s="3"/>
      <c r="D76" s="3"/>
    </row>
    <row r="77" spans="1:4" x14ac:dyDescent="0.25">
      <c r="A77" s="6">
        <v>42822</v>
      </c>
      <c r="B77" s="78">
        <v>0.37152777777777773</v>
      </c>
      <c r="C77" s="1"/>
      <c r="D77" s="1"/>
    </row>
    <row r="78" spans="1:4" x14ac:dyDescent="0.25">
      <c r="A78" s="6">
        <v>42822</v>
      </c>
      <c r="B78" s="78">
        <v>0.37152777777777773</v>
      </c>
      <c r="C78" s="1"/>
      <c r="D78" s="1"/>
    </row>
    <row r="79" spans="1:4" x14ac:dyDescent="0.25">
      <c r="A79" s="6">
        <v>42830</v>
      </c>
      <c r="B79" s="78">
        <v>0.37152777777777773</v>
      </c>
      <c r="C79" s="1"/>
      <c r="D79" s="1"/>
    </row>
    <row r="80" spans="1:4" x14ac:dyDescent="0.25">
      <c r="A80" s="6">
        <v>42822</v>
      </c>
      <c r="B80" s="78">
        <v>0.37222222222222223</v>
      </c>
      <c r="C80" s="1"/>
      <c r="D80" s="1"/>
    </row>
    <row r="81" spans="1:4" x14ac:dyDescent="0.25">
      <c r="A81" s="7">
        <v>42824</v>
      </c>
      <c r="B81" s="79">
        <v>0.37291666666666662</v>
      </c>
      <c r="C81" s="3"/>
      <c r="D81" s="3"/>
    </row>
    <row r="82" spans="1:4" x14ac:dyDescent="0.25">
      <c r="A82" s="7">
        <v>42828</v>
      </c>
      <c r="B82" s="79">
        <v>0.37291666666666662</v>
      </c>
      <c r="C82" s="3"/>
      <c r="D82" s="3"/>
    </row>
    <row r="83" spans="1:4" x14ac:dyDescent="0.25">
      <c r="A83" s="6">
        <v>42829</v>
      </c>
      <c r="B83" s="78">
        <v>0.37291666666666662</v>
      </c>
      <c r="C83" s="1"/>
      <c r="D83" s="1"/>
    </row>
    <row r="84" spans="1:4" x14ac:dyDescent="0.25">
      <c r="A84" s="7">
        <v>42824</v>
      </c>
      <c r="B84" s="79">
        <v>0.37361111111111112</v>
      </c>
      <c r="C84" s="3"/>
      <c r="D84" s="3"/>
    </row>
    <row r="85" spans="1:4" x14ac:dyDescent="0.25">
      <c r="A85" s="6">
        <v>42830</v>
      </c>
      <c r="B85" s="78">
        <v>0.37361111111111112</v>
      </c>
      <c r="C85" s="1"/>
      <c r="D85" s="1"/>
    </row>
    <row r="86" spans="1:4" x14ac:dyDescent="0.25">
      <c r="A86" s="7">
        <v>42828</v>
      </c>
      <c r="B86" s="79">
        <v>0.3743055555555555</v>
      </c>
      <c r="C86" s="3"/>
      <c r="D86" s="3"/>
    </row>
    <row r="87" spans="1:4" x14ac:dyDescent="0.25">
      <c r="A87" s="7">
        <v>42824</v>
      </c>
      <c r="B87" s="79">
        <v>0.3756944444444445</v>
      </c>
      <c r="C87" s="3"/>
      <c r="D87" s="3"/>
    </row>
    <row r="88" spans="1:4" x14ac:dyDescent="0.25">
      <c r="A88" s="6">
        <v>42822</v>
      </c>
      <c r="B88" s="78">
        <v>0.37638888888888888</v>
      </c>
      <c r="C88" s="1"/>
      <c r="D88" s="1"/>
    </row>
    <row r="89" spans="1:4" x14ac:dyDescent="0.25">
      <c r="A89" s="6">
        <v>42822</v>
      </c>
      <c r="B89" s="78">
        <v>0.37638888888888888</v>
      </c>
      <c r="C89" s="1"/>
      <c r="D89" s="1"/>
    </row>
    <row r="90" spans="1:4" x14ac:dyDescent="0.25">
      <c r="A90" s="7">
        <v>42824</v>
      </c>
      <c r="B90" s="79">
        <v>0.37638888888888888</v>
      </c>
      <c r="C90" s="3"/>
      <c r="D90" s="3"/>
    </row>
    <row r="91" spans="1:4" x14ac:dyDescent="0.25">
      <c r="A91" s="6">
        <v>42825</v>
      </c>
      <c r="B91" s="78">
        <v>0.37638888888888888</v>
      </c>
      <c r="C91" s="1"/>
      <c r="D91" s="1"/>
    </row>
    <row r="92" spans="1:4" x14ac:dyDescent="0.25">
      <c r="A92" s="7">
        <v>42828</v>
      </c>
      <c r="B92" s="79">
        <v>0.37638888888888888</v>
      </c>
      <c r="C92" s="3"/>
      <c r="D92" s="3"/>
    </row>
    <row r="93" spans="1:4" x14ac:dyDescent="0.25">
      <c r="A93" s="7">
        <v>42824</v>
      </c>
      <c r="B93" s="79">
        <v>0.37777777777777777</v>
      </c>
      <c r="C93" s="3"/>
      <c r="D93" s="3"/>
    </row>
    <row r="94" spans="1:4" x14ac:dyDescent="0.25">
      <c r="A94" s="7">
        <v>42828</v>
      </c>
      <c r="B94" s="79">
        <v>0.37777777777777777</v>
      </c>
      <c r="C94" s="3"/>
      <c r="D94" s="3"/>
    </row>
    <row r="95" spans="1:4" x14ac:dyDescent="0.25">
      <c r="A95" s="7">
        <v>42824</v>
      </c>
      <c r="B95" s="79">
        <v>0.37847222222222227</v>
      </c>
      <c r="C95" s="3"/>
      <c r="D95" s="3"/>
    </row>
    <row r="96" spans="1:4" x14ac:dyDescent="0.25">
      <c r="A96" s="7">
        <v>42824</v>
      </c>
      <c r="B96" s="79">
        <v>0.37847222222222227</v>
      </c>
      <c r="C96" s="3"/>
      <c r="D96" s="3"/>
    </row>
    <row r="97" spans="1:4" x14ac:dyDescent="0.25">
      <c r="A97" s="6">
        <v>42825</v>
      </c>
      <c r="B97" s="78">
        <v>0.37916666666666665</v>
      </c>
      <c r="C97" s="1"/>
      <c r="D97" s="1"/>
    </row>
    <row r="98" spans="1:4" x14ac:dyDescent="0.25">
      <c r="A98" s="6">
        <v>42821</v>
      </c>
      <c r="B98" s="78">
        <v>0.37986111111111115</v>
      </c>
      <c r="C98" s="1"/>
      <c r="D98" s="1"/>
    </row>
    <row r="99" spans="1:4" x14ac:dyDescent="0.25">
      <c r="A99" s="7">
        <v>42823</v>
      </c>
      <c r="B99" s="79">
        <v>0.37986111111111115</v>
      </c>
      <c r="C99" s="3"/>
      <c r="D99" s="3"/>
    </row>
    <row r="100" spans="1:4" x14ac:dyDescent="0.25">
      <c r="A100" s="7">
        <v>42824</v>
      </c>
      <c r="B100" s="79">
        <v>0.37986111111111115</v>
      </c>
      <c r="C100" s="3"/>
      <c r="D100" s="3"/>
    </row>
    <row r="101" spans="1:4" x14ac:dyDescent="0.25">
      <c r="A101" s="6">
        <v>42825</v>
      </c>
      <c r="B101" s="78">
        <v>0.37986111111111115</v>
      </c>
      <c r="C101" s="1"/>
      <c r="D101" s="1"/>
    </row>
    <row r="102" spans="1:4" x14ac:dyDescent="0.25">
      <c r="A102" s="6">
        <v>42825</v>
      </c>
      <c r="B102" s="78">
        <v>0.37986111111111115</v>
      </c>
      <c r="C102" s="1"/>
      <c r="D102" s="1"/>
    </row>
    <row r="103" spans="1:4" x14ac:dyDescent="0.25">
      <c r="A103" s="6">
        <v>42822</v>
      </c>
      <c r="B103" s="78">
        <v>0.38055555555555554</v>
      </c>
      <c r="C103" s="1"/>
      <c r="D103" s="1"/>
    </row>
    <row r="104" spans="1:4" x14ac:dyDescent="0.25">
      <c r="A104" s="6">
        <v>42822</v>
      </c>
      <c r="B104" s="78">
        <v>0.38055555555555554</v>
      </c>
      <c r="C104" s="1"/>
      <c r="D104" s="1"/>
    </row>
    <row r="105" spans="1:4" x14ac:dyDescent="0.25">
      <c r="A105" s="6">
        <v>42822</v>
      </c>
      <c r="B105" s="78">
        <v>0.38125000000000003</v>
      </c>
      <c r="C105" s="1"/>
      <c r="D105" s="1"/>
    </row>
    <row r="106" spans="1:4" x14ac:dyDescent="0.25">
      <c r="A106" s="7">
        <v>42824</v>
      </c>
      <c r="B106" s="79">
        <v>0.38125000000000003</v>
      </c>
      <c r="C106" s="3"/>
      <c r="D106" s="3"/>
    </row>
    <row r="107" spans="1:4" x14ac:dyDescent="0.25">
      <c r="A107" s="7">
        <v>42824</v>
      </c>
      <c r="B107" s="79">
        <v>0.38125000000000003</v>
      </c>
      <c r="C107" s="3"/>
      <c r="D107" s="3"/>
    </row>
    <row r="108" spans="1:4" x14ac:dyDescent="0.25">
      <c r="A108" s="6">
        <v>42821</v>
      </c>
      <c r="B108" s="78">
        <v>0.38263888888888892</v>
      </c>
      <c r="C108" s="1"/>
      <c r="D108" s="1"/>
    </row>
    <row r="109" spans="1:4" x14ac:dyDescent="0.25">
      <c r="A109" s="6">
        <v>42822</v>
      </c>
      <c r="B109" s="78">
        <v>0.38263888888888892</v>
      </c>
      <c r="C109" s="1"/>
      <c r="D109" s="1"/>
    </row>
    <row r="110" spans="1:4" x14ac:dyDescent="0.25">
      <c r="A110" s="6">
        <v>42829</v>
      </c>
      <c r="B110" s="78">
        <v>0.38263888888888892</v>
      </c>
      <c r="C110" s="1"/>
      <c r="D110" s="1"/>
    </row>
    <row r="111" spans="1:4" x14ac:dyDescent="0.25">
      <c r="A111" s="6">
        <v>42822</v>
      </c>
      <c r="B111" s="78">
        <v>0.3833333333333333</v>
      </c>
      <c r="C111" s="1"/>
      <c r="D111" s="1"/>
    </row>
    <row r="112" spans="1:4" x14ac:dyDescent="0.25">
      <c r="A112" s="7">
        <v>42832</v>
      </c>
      <c r="B112" s="79">
        <v>0.38472222222222219</v>
      </c>
      <c r="C112" s="3"/>
      <c r="D112" s="3"/>
    </row>
    <row r="113" spans="1:4" x14ac:dyDescent="0.25">
      <c r="A113" s="7">
        <v>42823</v>
      </c>
      <c r="B113" s="79">
        <v>0.38541666666666669</v>
      </c>
      <c r="C113" s="3"/>
      <c r="D113" s="3"/>
    </row>
    <row r="114" spans="1:4" x14ac:dyDescent="0.25">
      <c r="A114" s="7">
        <v>42823</v>
      </c>
      <c r="B114" s="79">
        <v>0.38541666666666669</v>
      </c>
      <c r="C114" s="3"/>
      <c r="D114" s="3"/>
    </row>
    <row r="115" spans="1:4" x14ac:dyDescent="0.25">
      <c r="A115" s="7">
        <v>42828</v>
      </c>
      <c r="B115" s="79">
        <v>0.38541666666666669</v>
      </c>
      <c r="C115" s="3"/>
      <c r="D115" s="3"/>
    </row>
    <row r="116" spans="1:4" x14ac:dyDescent="0.25">
      <c r="A116" s="6">
        <v>42825</v>
      </c>
      <c r="B116" s="78">
        <v>0.38611111111111113</v>
      </c>
      <c r="C116" s="1"/>
      <c r="D116" s="1"/>
    </row>
    <row r="117" spans="1:4" x14ac:dyDescent="0.25">
      <c r="A117" s="7">
        <v>42828</v>
      </c>
      <c r="B117" s="79">
        <v>0.38611111111111113</v>
      </c>
      <c r="C117" s="3"/>
      <c r="D117" s="3"/>
    </row>
    <row r="118" spans="1:4" x14ac:dyDescent="0.25">
      <c r="A118" s="7">
        <v>42824</v>
      </c>
      <c r="B118" s="79">
        <v>0.38750000000000001</v>
      </c>
      <c r="C118" s="3"/>
      <c r="D118" s="3"/>
    </row>
    <row r="119" spans="1:4" x14ac:dyDescent="0.25">
      <c r="A119" s="7">
        <v>42828</v>
      </c>
      <c r="B119" s="79">
        <v>0.38750000000000001</v>
      </c>
      <c r="C119" s="3"/>
      <c r="D119" s="3"/>
    </row>
    <row r="120" spans="1:4" x14ac:dyDescent="0.25">
      <c r="A120" s="6">
        <v>42829</v>
      </c>
      <c r="B120" s="78">
        <v>0.38750000000000001</v>
      </c>
      <c r="C120" s="1"/>
      <c r="D120" s="1"/>
    </row>
    <row r="121" spans="1:4" x14ac:dyDescent="0.25">
      <c r="A121" s="7">
        <v>42828</v>
      </c>
      <c r="B121" s="79">
        <v>0.3888888888888889</v>
      </c>
      <c r="C121" s="3"/>
      <c r="D121" s="3"/>
    </row>
    <row r="122" spans="1:4" x14ac:dyDescent="0.25">
      <c r="A122" s="6">
        <v>42825</v>
      </c>
      <c r="B122" s="78">
        <v>0.39027777777777778</v>
      </c>
      <c r="C122" s="1"/>
      <c r="D122" s="1"/>
    </row>
    <row r="123" spans="1:4" x14ac:dyDescent="0.25">
      <c r="A123" s="6">
        <v>42825</v>
      </c>
      <c r="B123" s="78">
        <v>0.39027777777777778</v>
      </c>
      <c r="C123" s="1"/>
      <c r="D123" s="1"/>
    </row>
    <row r="124" spans="1:4" x14ac:dyDescent="0.25">
      <c r="A124" s="7">
        <v>42828</v>
      </c>
      <c r="B124" s="79">
        <v>0.39027777777777778</v>
      </c>
      <c r="C124" s="3"/>
      <c r="D124" s="3"/>
    </row>
    <row r="125" spans="1:4" x14ac:dyDescent="0.25">
      <c r="A125" s="7">
        <v>42828</v>
      </c>
      <c r="B125" s="79">
        <v>0.39027777777777778</v>
      </c>
      <c r="C125" s="3"/>
      <c r="D125" s="3"/>
    </row>
    <row r="126" spans="1:4" x14ac:dyDescent="0.25">
      <c r="A126" s="6">
        <v>42830</v>
      </c>
      <c r="B126" s="78">
        <v>0.39027777777777778</v>
      </c>
      <c r="C126" s="1"/>
      <c r="D126" s="1"/>
    </row>
    <row r="127" spans="1:4" x14ac:dyDescent="0.25">
      <c r="A127" s="7">
        <v>42832</v>
      </c>
      <c r="B127" s="79">
        <v>0.39097222222222222</v>
      </c>
      <c r="C127" s="3"/>
      <c r="D127" s="3"/>
    </row>
    <row r="128" spans="1:4" x14ac:dyDescent="0.25">
      <c r="A128" s="6">
        <v>42822</v>
      </c>
      <c r="B128" s="78">
        <v>0.39166666666666666</v>
      </c>
      <c r="C128" s="1"/>
      <c r="D128" s="1"/>
    </row>
    <row r="129" spans="1:4" x14ac:dyDescent="0.25">
      <c r="A129" s="7">
        <v>42823</v>
      </c>
      <c r="B129" s="79">
        <v>0.39166666666666666</v>
      </c>
      <c r="C129" s="3"/>
      <c r="D129" s="3"/>
    </row>
    <row r="130" spans="1:4" x14ac:dyDescent="0.25">
      <c r="A130" s="7">
        <v>42824</v>
      </c>
      <c r="B130" s="79">
        <v>0.39166666666666666</v>
      </c>
      <c r="C130" s="3"/>
      <c r="D130" s="3"/>
    </row>
    <row r="131" spans="1:4" x14ac:dyDescent="0.25">
      <c r="A131" s="6">
        <v>42829</v>
      </c>
      <c r="B131" s="78">
        <v>0.39166666666666666</v>
      </c>
      <c r="C131" s="1"/>
      <c r="D131" s="1"/>
    </row>
    <row r="132" spans="1:4" x14ac:dyDescent="0.25">
      <c r="A132" s="6">
        <v>42831</v>
      </c>
      <c r="B132" s="78">
        <v>0.39166666666666666</v>
      </c>
      <c r="C132" s="1"/>
      <c r="D132" s="1"/>
    </row>
    <row r="133" spans="1:4" x14ac:dyDescent="0.25">
      <c r="A133" s="6">
        <v>42830</v>
      </c>
      <c r="B133" s="78">
        <v>0.3923611111111111</v>
      </c>
      <c r="C133" s="1"/>
      <c r="D133" s="1"/>
    </row>
    <row r="134" spans="1:4" x14ac:dyDescent="0.25">
      <c r="A134" s="6">
        <v>42830</v>
      </c>
      <c r="B134" s="78">
        <v>0.3923611111111111</v>
      </c>
      <c r="C134" s="1"/>
      <c r="D134" s="1"/>
    </row>
    <row r="135" spans="1:4" x14ac:dyDescent="0.25">
      <c r="A135" s="6">
        <v>42830</v>
      </c>
      <c r="B135" s="78">
        <v>0.3923611111111111</v>
      </c>
      <c r="C135" s="1"/>
      <c r="D135" s="1"/>
    </row>
    <row r="136" spans="1:4" x14ac:dyDescent="0.25">
      <c r="A136" s="6">
        <v>42829</v>
      </c>
      <c r="B136" s="78">
        <v>0.39305555555555555</v>
      </c>
      <c r="C136" s="1"/>
      <c r="D136" s="1"/>
    </row>
    <row r="137" spans="1:4" x14ac:dyDescent="0.25">
      <c r="A137" s="7">
        <v>42823</v>
      </c>
      <c r="B137" s="79">
        <v>0.39374999999999999</v>
      </c>
      <c r="C137" s="3"/>
      <c r="D137" s="3"/>
    </row>
    <row r="138" spans="1:4" x14ac:dyDescent="0.25">
      <c r="A138" s="7">
        <v>42828</v>
      </c>
      <c r="B138" s="79">
        <v>0.39374999999999999</v>
      </c>
      <c r="C138" s="3"/>
      <c r="D138" s="3"/>
    </row>
    <row r="139" spans="1:4" x14ac:dyDescent="0.25">
      <c r="A139" s="6">
        <v>42825</v>
      </c>
      <c r="B139" s="78">
        <v>0.39513888888888887</v>
      </c>
      <c r="C139" s="1"/>
      <c r="D139" s="1"/>
    </row>
    <row r="140" spans="1:4" x14ac:dyDescent="0.25">
      <c r="A140" s="6">
        <v>42822</v>
      </c>
      <c r="B140" s="78">
        <v>0.39583333333333331</v>
      </c>
      <c r="C140" s="1"/>
      <c r="D140" s="1"/>
    </row>
    <row r="141" spans="1:4" x14ac:dyDescent="0.25">
      <c r="A141" s="6">
        <v>42829</v>
      </c>
      <c r="B141" s="78">
        <v>0.39583333333333331</v>
      </c>
      <c r="C141" s="1"/>
      <c r="D141" s="1"/>
    </row>
    <row r="142" spans="1:4" x14ac:dyDescent="0.25">
      <c r="A142" s="6">
        <v>42821</v>
      </c>
      <c r="B142" s="78">
        <v>0.39652777777777781</v>
      </c>
      <c r="C142" s="1"/>
      <c r="D142" s="1"/>
    </row>
    <row r="143" spans="1:4" x14ac:dyDescent="0.25">
      <c r="A143" s="7">
        <v>42828</v>
      </c>
      <c r="B143" s="79">
        <v>0.39652777777777781</v>
      </c>
      <c r="C143" s="3"/>
      <c r="D143" s="3"/>
    </row>
    <row r="144" spans="1:4" x14ac:dyDescent="0.25">
      <c r="A144" s="6">
        <v>42830</v>
      </c>
      <c r="B144" s="78">
        <v>0.39652777777777781</v>
      </c>
      <c r="C144" s="1"/>
      <c r="D144" s="1"/>
    </row>
    <row r="145" spans="1:4" x14ac:dyDescent="0.25">
      <c r="A145" s="7">
        <v>42824</v>
      </c>
      <c r="B145" s="79">
        <v>0.3972222222222222</v>
      </c>
      <c r="C145" s="3"/>
      <c r="D145" s="3"/>
    </row>
    <row r="146" spans="1:4" x14ac:dyDescent="0.25">
      <c r="A146" s="7">
        <v>42832</v>
      </c>
      <c r="B146" s="79">
        <v>0.3972222222222222</v>
      </c>
      <c r="C146" s="3"/>
      <c r="D146" s="3"/>
    </row>
    <row r="147" spans="1:4" x14ac:dyDescent="0.25">
      <c r="A147" s="7">
        <v>42832</v>
      </c>
      <c r="B147" s="79">
        <v>0.3972222222222222</v>
      </c>
      <c r="C147" s="3"/>
      <c r="D147" s="3"/>
    </row>
    <row r="148" spans="1:4" x14ac:dyDescent="0.25">
      <c r="A148" s="7">
        <v>42828</v>
      </c>
      <c r="B148" s="79">
        <v>0.3979166666666667</v>
      </c>
      <c r="C148" s="3"/>
      <c r="D148" s="3"/>
    </row>
    <row r="149" spans="1:4" x14ac:dyDescent="0.25">
      <c r="A149" s="6">
        <v>42831</v>
      </c>
      <c r="B149" s="78">
        <v>0.3979166666666667</v>
      </c>
      <c r="C149" s="1"/>
      <c r="D149" s="1"/>
    </row>
    <row r="150" spans="1:4" x14ac:dyDescent="0.25">
      <c r="A150" s="7">
        <v>42823</v>
      </c>
      <c r="B150" s="79">
        <v>0.39999999999999997</v>
      </c>
      <c r="C150" s="3"/>
      <c r="D150" s="3"/>
    </row>
    <row r="151" spans="1:4" x14ac:dyDescent="0.25">
      <c r="A151" s="7">
        <v>42824</v>
      </c>
      <c r="B151" s="79">
        <v>0.40069444444444446</v>
      </c>
      <c r="C151" s="3"/>
      <c r="D151" s="3"/>
    </row>
    <row r="152" spans="1:4" x14ac:dyDescent="0.25">
      <c r="A152" s="7">
        <v>42828</v>
      </c>
      <c r="B152" s="79">
        <v>0.40069444444444446</v>
      </c>
      <c r="C152" s="3"/>
      <c r="D152" s="3"/>
    </row>
    <row r="153" spans="1:4" x14ac:dyDescent="0.25">
      <c r="A153" s="6">
        <v>42829</v>
      </c>
      <c r="B153" s="78">
        <v>0.40347222222222223</v>
      </c>
      <c r="C153" s="1"/>
      <c r="D153" s="1"/>
    </row>
    <row r="154" spans="1:4" x14ac:dyDescent="0.25">
      <c r="A154" s="7">
        <v>42832</v>
      </c>
      <c r="B154" s="79">
        <v>0.40347222222222223</v>
      </c>
      <c r="C154" s="3"/>
      <c r="D154" s="3"/>
    </row>
    <row r="155" spans="1:4" x14ac:dyDescent="0.25">
      <c r="A155" s="6">
        <v>42831</v>
      </c>
      <c r="B155" s="78">
        <v>0.40416666666666662</v>
      </c>
      <c r="C155" s="1"/>
      <c r="D155" s="1"/>
    </row>
    <row r="156" spans="1:4" x14ac:dyDescent="0.25">
      <c r="A156" s="6">
        <v>42831</v>
      </c>
      <c r="B156" s="78">
        <v>0.40416666666666662</v>
      </c>
      <c r="C156" s="1"/>
      <c r="D156" s="1"/>
    </row>
    <row r="157" spans="1:4" x14ac:dyDescent="0.25">
      <c r="A157" s="7">
        <v>42832</v>
      </c>
      <c r="B157" s="79">
        <v>0.40416666666666662</v>
      </c>
      <c r="C157" s="3"/>
      <c r="D157" s="3"/>
    </row>
    <row r="158" spans="1:4" x14ac:dyDescent="0.25">
      <c r="A158" s="6">
        <v>42822</v>
      </c>
      <c r="B158" s="78">
        <v>0.40486111111111112</v>
      </c>
      <c r="C158" s="1"/>
      <c r="D158" s="1"/>
    </row>
    <row r="159" spans="1:4" x14ac:dyDescent="0.25">
      <c r="A159" s="6">
        <v>42825</v>
      </c>
      <c r="B159" s="78">
        <v>0.40486111111111112</v>
      </c>
      <c r="C159" s="1"/>
      <c r="D159" s="1"/>
    </row>
    <row r="160" spans="1:4" x14ac:dyDescent="0.25">
      <c r="A160" s="6">
        <v>42831</v>
      </c>
      <c r="B160" s="78">
        <v>0.40486111111111112</v>
      </c>
      <c r="C160" s="1"/>
      <c r="D160" s="1"/>
    </row>
    <row r="161" spans="1:4" x14ac:dyDescent="0.25">
      <c r="A161" s="6">
        <v>42825</v>
      </c>
      <c r="B161" s="78">
        <v>0.4069444444444445</v>
      </c>
      <c r="C161" s="1"/>
      <c r="D161" s="1"/>
    </row>
    <row r="162" spans="1:4" x14ac:dyDescent="0.25">
      <c r="A162" s="6">
        <v>42821</v>
      </c>
      <c r="B162" s="78">
        <v>0.40833333333333338</v>
      </c>
      <c r="C162" s="1"/>
      <c r="D162" s="1"/>
    </row>
    <row r="163" spans="1:4" x14ac:dyDescent="0.25">
      <c r="A163" s="7">
        <v>42824</v>
      </c>
      <c r="B163" s="79">
        <v>0.40833333333333338</v>
      </c>
      <c r="C163" s="3"/>
      <c r="D163" s="3"/>
    </row>
    <row r="164" spans="1:4" x14ac:dyDescent="0.25">
      <c r="A164" s="7">
        <v>42828</v>
      </c>
      <c r="B164" s="79">
        <v>0.40833333333333338</v>
      </c>
      <c r="C164" s="3"/>
      <c r="D164" s="3"/>
    </row>
    <row r="165" spans="1:4" x14ac:dyDescent="0.25">
      <c r="A165" s="6">
        <v>42829</v>
      </c>
      <c r="B165" s="78">
        <v>0.40833333333333338</v>
      </c>
      <c r="C165" s="1"/>
      <c r="D165" s="1"/>
    </row>
    <row r="166" spans="1:4" x14ac:dyDescent="0.25">
      <c r="A166" s="6">
        <v>42829</v>
      </c>
      <c r="B166" s="78">
        <v>0.40833333333333338</v>
      </c>
      <c r="C166" s="1"/>
      <c r="D166" s="1"/>
    </row>
    <row r="167" spans="1:4" x14ac:dyDescent="0.25">
      <c r="A167" s="6">
        <v>42830</v>
      </c>
      <c r="B167" s="78">
        <v>0.40833333333333338</v>
      </c>
      <c r="C167" s="1"/>
      <c r="D167" s="1"/>
    </row>
    <row r="168" spans="1:4" x14ac:dyDescent="0.25">
      <c r="A168" s="7">
        <v>42824</v>
      </c>
      <c r="B168" s="79">
        <v>0.40902777777777777</v>
      </c>
      <c r="C168" s="3"/>
      <c r="D168" s="3"/>
    </row>
    <row r="169" spans="1:4" x14ac:dyDescent="0.25">
      <c r="A169" s="7">
        <v>42828</v>
      </c>
      <c r="B169" s="79">
        <v>0.40902777777777777</v>
      </c>
      <c r="C169" s="3"/>
      <c r="D169" s="3"/>
    </row>
    <row r="170" spans="1:4" x14ac:dyDescent="0.25">
      <c r="A170" s="7">
        <v>42824</v>
      </c>
      <c r="B170" s="79">
        <v>0.41111111111111115</v>
      </c>
      <c r="C170" s="3"/>
      <c r="D170" s="3"/>
    </row>
    <row r="171" spans="1:4" x14ac:dyDescent="0.25">
      <c r="A171" s="7">
        <v>42823</v>
      </c>
      <c r="B171" s="79">
        <v>0.41180555555555554</v>
      </c>
      <c r="C171" s="3"/>
      <c r="D171" s="3"/>
    </row>
    <row r="172" spans="1:4" x14ac:dyDescent="0.25">
      <c r="A172" s="7">
        <v>42823</v>
      </c>
      <c r="B172" s="79">
        <v>0.41180555555555554</v>
      </c>
      <c r="C172" s="3"/>
      <c r="D172" s="3"/>
    </row>
    <row r="173" spans="1:4" x14ac:dyDescent="0.25">
      <c r="A173" s="6">
        <v>42830</v>
      </c>
      <c r="B173" s="78">
        <v>0.41180555555555554</v>
      </c>
      <c r="C173" s="1"/>
      <c r="D173" s="1"/>
    </row>
    <row r="174" spans="1:4" x14ac:dyDescent="0.25">
      <c r="A174" s="6">
        <v>42830</v>
      </c>
      <c r="B174" s="78">
        <v>0.41180555555555554</v>
      </c>
      <c r="C174" s="1"/>
      <c r="D174" s="1"/>
    </row>
    <row r="175" spans="1:4" x14ac:dyDescent="0.25">
      <c r="A175" s="6">
        <v>42831</v>
      </c>
      <c r="B175" s="78">
        <v>0.41250000000000003</v>
      </c>
      <c r="C175" s="1"/>
      <c r="D175" s="1"/>
    </row>
    <row r="176" spans="1:4" x14ac:dyDescent="0.25">
      <c r="A176" s="6">
        <v>42831</v>
      </c>
      <c r="B176" s="78">
        <v>0.41250000000000003</v>
      </c>
      <c r="C176" s="1"/>
      <c r="D176" s="1"/>
    </row>
    <row r="177" spans="1:4" x14ac:dyDescent="0.25">
      <c r="A177" s="7">
        <v>42824</v>
      </c>
      <c r="B177" s="79">
        <v>0.41319444444444442</v>
      </c>
      <c r="C177" s="3"/>
      <c r="D177" s="3"/>
    </row>
    <row r="178" spans="1:4" x14ac:dyDescent="0.25">
      <c r="A178" s="7">
        <v>42824</v>
      </c>
      <c r="B178" s="79">
        <v>0.41319444444444442</v>
      </c>
      <c r="C178" s="3"/>
      <c r="D178" s="3"/>
    </row>
    <row r="179" spans="1:4" x14ac:dyDescent="0.25">
      <c r="A179" s="7">
        <v>42832</v>
      </c>
      <c r="B179" s="79">
        <v>0.41319444444444442</v>
      </c>
      <c r="C179" s="3"/>
      <c r="D179" s="3"/>
    </row>
    <row r="180" spans="1:4" x14ac:dyDescent="0.25">
      <c r="A180" s="6">
        <v>42821</v>
      </c>
      <c r="B180" s="78">
        <v>0.41388888888888892</v>
      </c>
      <c r="C180" s="1"/>
      <c r="D180" s="1"/>
    </row>
    <row r="181" spans="1:4" x14ac:dyDescent="0.25">
      <c r="A181" s="6">
        <v>42825</v>
      </c>
      <c r="B181" s="78">
        <v>0.41388888888888892</v>
      </c>
      <c r="C181" s="1"/>
      <c r="D181" s="1"/>
    </row>
    <row r="182" spans="1:4" x14ac:dyDescent="0.25">
      <c r="A182" s="7">
        <v>42828</v>
      </c>
      <c r="B182" s="79">
        <v>0.41388888888888892</v>
      </c>
      <c r="C182" s="3"/>
      <c r="D182" s="3"/>
    </row>
    <row r="183" spans="1:4" x14ac:dyDescent="0.25">
      <c r="A183" s="6">
        <v>42829</v>
      </c>
      <c r="B183" s="78">
        <v>0.41388888888888892</v>
      </c>
      <c r="C183" s="1"/>
      <c r="D183" s="1"/>
    </row>
    <row r="184" spans="1:4" x14ac:dyDescent="0.25">
      <c r="A184" s="7">
        <v>42828</v>
      </c>
      <c r="B184" s="79">
        <v>0.4145833333333333</v>
      </c>
      <c r="C184" s="3"/>
      <c r="D184" s="3"/>
    </row>
    <row r="185" spans="1:4" x14ac:dyDescent="0.25">
      <c r="A185" s="6">
        <v>42829</v>
      </c>
      <c r="B185" s="78">
        <v>0.4145833333333333</v>
      </c>
      <c r="C185" s="1"/>
      <c r="D185" s="1"/>
    </row>
    <row r="186" spans="1:4" x14ac:dyDescent="0.25">
      <c r="A186" s="6">
        <v>42821</v>
      </c>
      <c r="B186" s="78">
        <v>0.4152777777777778</v>
      </c>
      <c r="C186" s="1"/>
      <c r="D186" s="1"/>
    </row>
    <row r="187" spans="1:4" x14ac:dyDescent="0.25">
      <c r="A187" s="6">
        <v>42822</v>
      </c>
      <c r="B187" s="78">
        <v>0.4152777777777778</v>
      </c>
      <c r="C187" s="1"/>
      <c r="D187" s="1"/>
    </row>
    <row r="188" spans="1:4" x14ac:dyDescent="0.25">
      <c r="A188" s="6">
        <v>42822</v>
      </c>
      <c r="B188" s="78">
        <v>0.41666666666666669</v>
      </c>
      <c r="C188" s="1"/>
      <c r="D188" s="1"/>
    </row>
    <row r="189" spans="1:4" x14ac:dyDescent="0.25">
      <c r="A189" s="6">
        <v>42830</v>
      </c>
      <c r="B189" s="78">
        <v>0.41666666666666669</v>
      </c>
      <c r="C189" s="1"/>
      <c r="D189" s="1"/>
    </row>
    <row r="190" spans="1:4" x14ac:dyDescent="0.25">
      <c r="A190" s="6">
        <v>42829</v>
      </c>
      <c r="B190" s="78">
        <v>0.41875000000000001</v>
      </c>
      <c r="C190" s="1"/>
      <c r="D190" s="1"/>
    </row>
    <row r="191" spans="1:4" x14ac:dyDescent="0.25">
      <c r="A191" s="7">
        <v>42824</v>
      </c>
      <c r="B191" s="79">
        <v>0.41944444444444445</v>
      </c>
      <c r="C191" s="3"/>
      <c r="D191" s="3"/>
    </row>
    <row r="192" spans="1:4" x14ac:dyDescent="0.25">
      <c r="A192" s="6">
        <v>42830</v>
      </c>
      <c r="B192" s="78">
        <v>0.41944444444444445</v>
      </c>
      <c r="C192" s="1"/>
      <c r="D192" s="1"/>
    </row>
    <row r="193" spans="1:4" x14ac:dyDescent="0.25">
      <c r="A193" s="7">
        <v>42824</v>
      </c>
      <c r="B193" s="79">
        <v>0.42083333333333334</v>
      </c>
      <c r="C193" s="3"/>
      <c r="D193" s="3"/>
    </row>
    <row r="194" spans="1:4" x14ac:dyDescent="0.25">
      <c r="A194" s="7">
        <v>42824</v>
      </c>
      <c r="B194" s="79">
        <v>0.42083333333333334</v>
      </c>
      <c r="C194" s="3"/>
      <c r="D194" s="3"/>
    </row>
    <row r="195" spans="1:4" x14ac:dyDescent="0.25">
      <c r="A195" s="6">
        <v>42829</v>
      </c>
      <c r="B195" s="78">
        <v>0.42083333333333334</v>
      </c>
      <c r="C195" s="1"/>
      <c r="D195" s="1"/>
    </row>
    <row r="196" spans="1:4" x14ac:dyDescent="0.25">
      <c r="A196" s="6">
        <v>42830</v>
      </c>
      <c r="B196" s="78">
        <v>0.42152777777777778</v>
      </c>
      <c r="C196" s="1"/>
      <c r="D196" s="1"/>
    </row>
    <row r="197" spans="1:4" x14ac:dyDescent="0.25">
      <c r="A197" s="7">
        <v>42824</v>
      </c>
      <c r="B197" s="79">
        <v>0.42222222222222222</v>
      </c>
      <c r="C197" s="3"/>
      <c r="D197" s="3"/>
    </row>
    <row r="198" spans="1:4" x14ac:dyDescent="0.25">
      <c r="A198" s="7">
        <v>42828</v>
      </c>
      <c r="B198" s="79">
        <v>0.42222222222222222</v>
      </c>
      <c r="C198" s="3"/>
      <c r="D198" s="3"/>
    </row>
    <row r="199" spans="1:4" x14ac:dyDescent="0.25">
      <c r="A199" s="7">
        <v>42828</v>
      </c>
      <c r="B199" s="79">
        <v>0.42222222222222222</v>
      </c>
      <c r="C199" s="3"/>
      <c r="D199" s="3"/>
    </row>
    <row r="200" spans="1:4" x14ac:dyDescent="0.25">
      <c r="A200" s="6">
        <v>42829</v>
      </c>
      <c r="B200" s="78">
        <v>0.42291666666666666</v>
      </c>
      <c r="C200" s="1"/>
      <c r="D200" s="1"/>
    </row>
    <row r="201" spans="1:4" x14ac:dyDescent="0.25">
      <c r="A201" s="6">
        <v>42822</v>
      </c>
      <c r="B201" s="78">
        <v>0.42430555555555555</v>
      </c>
      <c r="C201" s="1"/>
      <c r="D201" s="1"/>
    </row>
    <row r="202" spans="1:4" x14ac:dyDescent="0.25">
      <c r="A202" s="7">
        <v>42824</v>
      </c>
      <c r="B202" s="79">
        <v>0.42430555555555555</v>
      </c>
      <c r="C202" s="3"/>
      <c r="D202" s="3"/>
    </row>
    <row r="203" spans="1:4" x14ac:dyDescent="0.25">
      <c r="A203" s="7">
        <v>42828</v>
      </c>
      <c r="B203" s="79">
        <v>0.42430555555555555</v>
      </c>
      <c r="C203" s="3"/>
      <c r="D203" s="3"/>
    </row>
    <row r="204" spans="1:4" x14ac:dyDescent="0.25">
      <c r="A204" s="7">
        <v>42828</v>
      </c>
      <c r="B204" s="79">
        <v>0.42499999999999999</v>
      </c>
      <c r="C204" s="3"/>
      <c r="D204" s="3"/>
    </row>
    <row r="205" spans="1:4" x14ac:dyDescent="0.25">
      <c r="A205" s="6">
        <v>42829</v>
      </c>
      <c r="B205" s="78">
        <v>0.42499999999999999</v>
      </c>
      <c r="C205" s="1"/>
      <c r="D205" s="1"/>
    </row>
    <row r="206" spans="1:4" x14ac:dyDescent="0.25">
      <c r="A206" s="7">
        <v>42824</v>
      </c>
      <c r="B206" s="79">
        <v>0.42638888888888887</v>
      </c>
      <c r="C206" s="3"/>
      <c r="D206" s="3"/>
    </row>
    <row r="207" spans="1:4" x14ac:dyDescent="0.25">
      <c r="A207" s="7">
        <v>42828</v>
      </c>
      <c r="B207" s="79">
        <v>0.42638888888888887</v>
      </c>
      <c r="C207" s="3"/>
      <c r="D207" s="3"/>
    </row>
    <row r="208" spans="1:4" x14ac:dyDescent="0.25">
      <c r="A208" s="6">
        <v>42821</v>
      </c>
      <c r="B208" s="78">
        <v>0.42708333333333331</v>
      </c>
      <c r="C208" s="1"/>
      <c r="D208" s="1"/>
    </row>
    <row r="209" spans="1:4" x14ac:dyDescent="0.25">
      <c r="A209" s="6">
        <v>42821</v>
      </c>
      <c r="B209" s="78">
        <v>0.42708333333333331</v>
      </c>
      <c r="C209" s="1"/>
      <c r="D209" s="1"/>
    </row>
    <row r="210" spans="1:4" x14ac:dyDescent="0.25">
      <c r="A210" s="7">
        <v>42824</v>
      </c>
      <c r="B210" s="79">
        <v>0.42708333333333331</v>
      </c>
      <c r="C210" s="3"/>
      <c r="D210" s="3"/>
    </row>
    <row r="211" spans="1:4" x14ac:dyDescent="0.25">
      <c r="A211" s="7">
        <v>42828</v>
      </c>
      <c r="B211" s="79">
        <v>0.42708333333333331</v>
      </c>
      <c r="C211" s="3"/>
      <c r="D211" s="3"/>
    </row>
    <row r="212" spans="1:4" x14ac:dyDescent="0.25">
      <c r="A212" s="7">
        <v>42828</v>
      </c>
      <c r="B212" s="79">
        <v>0.42708333333333331</v>
      </c>
      <c r="C212" s="3"/>
      <c r="D212" s="3"/>
    </row>
    <row r="213" spans="1:4" x14ac:dyDescent="0.25">
      <c r="A213" s="6">
        <v>42831</v>
      </c>
      <c r="B213" s="78">
        <v>0.42708333333333331</v>
      </c>
      <c r="C213" s="1"/>
      <c r="D213" s="1"/>
    </row>
    <row r="214" spans="1:4" x14ac:dyDescent="0.25">
      <c r="A214" s="7">
        <v>42832</v>
      </c>
      <c r="B214" s="79">
        <v>0.42708333333333331</v>
      </c>
      <c r="C214" s="3"/>
      <c r="D214" s="3"/>
    </row>
    <row r="215" spans="1:4" x14ac:dyDescent="0.25">
      <c r="A215" s="7">
        <v>42828</v>
      </c>
      <c r="B215" s="79">
        <v>0.42777777777777781</v>
      </c>
      <c r="C215" s="3"/>
      <c r="D215" s="3"/>
    </row>
    <row r="216" spans="1:4" x14ac:dyDescent="0.25">
      <c r="A216" s="7">
        <v>42828</v>
      </c>
      <c r="B216" s="79">
        <v>0.42777777777777781</v>
      </c>
      <c r="C216" s="3"/>
      <c r="D216" s="3"/>
    </row>
    <row r="217" spans="1:4" x14ac:dyDescent="0.25">
      <c r="A217" s="7">
        <v>42828</v>
      </c>
      <c r="B217" s="79">
        <v>0.42777777777777781</v>
      </c>
      <c r="C217" s="3"/>
      <c r="D217" s="3"/>
    </row>
    <row r="218" spans="1:4" x14ac:dyDescent="0.25">
      <c r="A218" s="7">
        <v>42828</v>
      </c>
      <c r="B218" s="79">
        <v>0.4284722222222222</v>
      </c>
      <c r="C218" s="3"/>
      <c r="D218" s="3"/>
    </row>
    <row r="219" spans="1:4" x14ac:dyDescent="0.25">
      <c r="A219" s="7">
        <v>42824</v>
      </c>
      <c r="B219" s="79">
        <v>0.4291666666666667</v>
      </c>
      <c r="C219" s="3"/>
      <c r="D219" s="3"/>
    </row>
    <row r="220" spans="1:4" x14ac:dyDescent="0.25">
      <c r="A220" s="7">
        <v>42824</v>
      </c>
      <c r="B220" s="79">
        <v>0.42986111111111108</v>
      </c>
      <c r="C220" s="3"/>
      <c r="D220" s="3"/>
    </row>
    <row r="221" spans="1:4" x14ac:dyDescent="0.25">
      <c r="A221" s="6">
        <v>42825</v>
      </c>
      <c r="B221" s="78">
        <v>0.42986111111111108</v>
      </c>
      <c r="C221" s="1"/>
      <c r="D221" s="1"/>
    </row>
    <row r="222" spans="1:4" x14ac:dyDescent="0.25">
      <c r="A222" s="7">
        <v>42824</v>
      </c>
      <c r="B222" s="79">
        <v>0.43055555555555558</v>
      </c>
      <c r="C222" s="3"/>
      <c r="D222" s="3"/>
    </row>
    <row r="223" spans="1:4" x14ac:dyDescent="0.25">
      <c r="A223" s="6">
        <v>42831</v>
      </c>
      <c r="B223" s="78">
        <v>0.43194444444444446</v>
      </c>
      <c r="C223" s="1"/>
      <c r="D223" s="1"/>
    </row>
    <row r="224" spans="1:4" x14ac:dyDescent="0.25">
      <c r="A224" s="7">
        <v>42824</v>
      </c>
      <c r="B224" s="79">
        <v>0.43263888888888885</v>
      </c>
      <c r="C224" s="3"/>
      <c r="D224" s="3"/>
    </row>
    <row r="225" spans="1:4" x14ac:dyDescent="0.25">
      <c r="A225" s="6">
        <v>42825</v>
      </c>
      <c r="B225" s="78">
        <v>0.43263888888888885</v>
      </c>
      <c r="C225" s="1"/>
      <c r="D225" s="1"/>
    </row>
    <row r="226" spans="1:4" x14ac:dyDescent="0.25">
      <c r="A226" s="6">
        <v>42831</v>
      </c>
      <c r="B226" s="78">
        <v>0.43263888888888885</v>
      </c>
      <c r="C226" s="1"/>
      <c r="D226" s="1"/>
    </row>
    <row r="227" spans="1:4" x14ac:dyDescent="0.25">
      <c r="A227" s="6">
        <v>42829</v>
      </c>
      <c r="B227" s="78">
        <v>0.43333333333333335</v>
      </c>
      <c r="C227" s="1"/>
      <c r="D227" s="1"/>
    </row>
    <row r="228" spans="1:4" x14ac:dyDescent="0.25">
      <c r="A228" s="6">
        <v>42831</v>
      </c>
      <c r="B228" s="78">
        <v>0.43333333333333335</v>
      </c>
      <c r="C228" s="1"/>
      <c r="D228" s="1"/>
    </row>
    <row r="229" spans="1:4" x14ac:dyDescent="0.25">
      <c r="A229" s="6">
        <v>42822</v>
      </c>
      <c r="B229" s="78">
        <v>0.43402777777777773</v>
      </c>
      <c r="C229" s="1"/>
      <c r="D229" s="1"/>
    </row>
    <row r="230" spans="1:4" x14ac:dyDescent="0.25">
      <c r="A230" s="6">
        <v>42822</v>
      </c>
      <c r="B230" s="78">
        <v>0.43402777777777773</v>
      </c>
      <c r="C230" s="1"/>
      <c r="D230" s="1"/>
    </row>
    <row r="231" spans="1:4" x14ac:dyDescent="0.25">
      <c r="A231" s="7">
        <v>42823</v>
      </c>
      <c r="B231" s="79">
        <v>0.43402777777777773</v>
      </c>
      <c r="C231" s="3"/>
      <c r="D231" s="3"/>
    </row>
    <row r="232" spans="1:4" x14ac:dyDescent="0.25">
      <c r="A232" s="7">
        <v>42824</v>
      </c>
      <c r="B232" s="79">
        <v>0.43402777777777773</v>
      </c>
      <c r="C232" s="3"/>
      <c r="D232" s="3"/>
    </row>
    <row r="233" spans="1:4" x14ac:dyDescent="0.25">
      <c r="A233" s="6">
        <v>42821</v>
      </c>
      <c r="B233" s="78">
        <v>0.43541666666666662</v>
      </c>
      <c r="C233" s="1"/>
      <c r="D233" s="1"/>
    </row>
    <row r="234" spans="1:4" x14ac:dyDescent="0.25">
      <c r="A234" s="7">
        <v>42823</v>
      </c>
      <c r="B234" s="79">
        <v>0.43541666666666662</v>
      </c>
      <c r="C234" s="3"/>
      <c r="D234" s="3"/>
    </row>
    <row r="235" spans="1:4" x14ac:dyDescent="0.25">
      <c r="A235" s="7">
        <v>42832</v>
      </c>
      <c r="B235" s="79">
        <v>0.43541666666666662</v>
      </c>
      <c r="C235" s="3"/>
      <c r="D235" s="3"/>
    </row>
    <row r="236" spans="1:4" x14ac:dyDescent="0.25">
      <c r="A236" s="6">
        <v>42821</v>
      </c>
      <c r="B236" s="78">
        <v>0.43611111111111112</v>
      </c>
      <c r="C236" s="1"/>
      <c r="D236" s="1"/>
    </row>
    <row r="237" spans="1:4" x14ac:dyDescent="0.25">
      <c r="A237" s="7">
        <v>42823</v>
      </c>
      <c r="B237" s="79">
        <v>0.43611111111111112</v>
      </c>
      <c r="C237" s="3"/>
      <c r="D237" s="3"/>
    </row>
    <row r="238" spans="1:4" x14ac:dyDescent="0.25">
      <c r="A238" s="6">
        <v>42829</v>
      </c>
      <c r="B238" s="78">
        <v>0.43611111111111112</v>
      </c>
      <c r="C238" s="1"/>
      <c r="D238" s="1"/>
    </row>
    <row r="239" spans="1:4" x14ac:dyDescent="0.25">
      <c r="A239" s="6">
        <v>42829</v>
      </c>
      <c r="B239" s="78">
        <v>0.4375</v>
      </c>
      <c r="C239" s="1"/>
      <c r="D239" s="1"/>
    </row>
    <row r="240" spans="1:4" x14ac:dyDescent="0.25">
      <c r="A240" s="6">
        <v>42830</v>
      </c>
      <c r="B240" s="78">
        <v>0.4375</v>
      </c>
      <c r="C240" s="1"/>
      <c r="D240" s="1"/>
    </row>
    <row r="241" spans="1:4" x14ac:dyDescent="0.25">
      <c r="A241" s="6">
        <v>42822</v>
      </c>
      <c r="B241" s="78">
        <v>0.4381944444444445</v>
      </c>
      <c r="C241" s="1"/>
      <c r="D241" s="1"/>
    </row>
    <row r="242" spans="1:4" x14ac:dyDescent="0.25">
      <c r="A242" s="6">
        <v>42831</v>
      </c>
      <c r="B242" s="78">
        <v>0.4381944444444445</v>
      </c>
      <c r="C242" s="1"/>
      <c r="D242" s="1"/>
    </row>
    <row r="243" spans="1:4" x14ac:dyDescent="0.25">
      <c r="A243" s="7">
        <v>42823</v>
      </c>
      <c r="B243" s="79">
        <v>0.43888888888888888</v>
      </c>
      <c r="C243" s="3"/>
      <c r="D243" s="3"/>
    </row>
    <row r="244" spans="1:4" x14ac:dyDescent="0.25">
      <c r="A244" s="6">
        <v>42831</v>
      </c>
      <c r="B244" s="78">
        <v>0.43888888888888888</v>
      </c>
      <c r="C244" s="1"/>
      <c r="D244" s="1"/>
    </row>
    <row r="245" spans="1:4" x14ac:dyDescent="0.25">
      <c r="A245" s="6">
        <v>42825</v>
      </c>
      <c r="B245" s="78">
        <v>0.43958333333333338</v>
      </c>
      <c r="C245" s="1"/>
      <c r="D245" s="1"/>
    </row>
    <row r="246" spans="1:4" x14ac:dyDescent="0.25">
      <c r="A246" s="6">
        <v>42831</v>
      </c>
      <c r="B246" s="78">
        <v>0.44027777777777777</v>
      </c>
      <c r="C246" s="1"/>
      <c r="D246" s="1"/>
    </row>
    <row r="247" spans="1:4" x14ac:dyDescent="0.25">
      <c r="A247" s="7">
        <v>42824</v>
      </c>
      <c r="B247" s="79">
        <v>0.44166666666666665</v>
      </c>
      <c r="C247" s="3"/>
      <c r="D247" s="3"/>
    </row>
    <row r="248" spans="1:4" x14ac:dyDescent="0.25">
      <c r="A248" s="6">
        <v>42829</v>
      </c>
      <c r="B248" s="78">
        <v>0.44166666666666665</v>
      </c>
      <c r="C248" s="1"/>
      <c r="D248" s="1"/>
    </row>
    <row r="249" spans="1:4" x14ac:dyDescent="0.25">
      <c r="A249" s="7">
        <v>42823</v>
      </c>
      <c r="B249" s="79">
        <v>0.44236111111111115</v>
      </c>
      <c r="C249" s="3"/>
      <c r="D249" s="3"/>
    </row>
    <row r="250" spans="1:4" x14ac:dyDescent="0.25">
      <c r="A250" s="7">
        <v>42824</v>
      </c>
      <c r="B250" s="79">
        <v>0.44236111111111115</v>
      </c>
      <c r="C250" s="3"/>
      <c r="D250" s="3"/>
    </row>
    <row r="251" spans="1:4" x14ac:dyDescent="0.25">
      <c r="A251" s="6">
        <v>42829</v>
      </c>
      <c r="B251" s="78">
        <v>0.44236111111111115</v>
      </c>
      <c r="C251" s="1"/>
      <c r="D251" s="1"/>
    </row>
    <row r="252" spans="1:4" x14ac:dyDescent="0.25">
      <c r="A252" s="6">
        <v>42831</v>
      </c>
      <c r="B252" s="78">
        <v>0.44236111111111115</v>
      </c>
      <c r="C252" s="1"/>
      <c r="D252" s="1"/>
    </row>
    <row r="253" spans="1:4" x14ac:dyDescent="0.25">
      <c r="A253" s="6">
        <v>42829</v>
      </c>
      <c r="B253" s="78">
        <v>0.44305555555555554</v>
      </c>
      <c r="C253" s="1"/>
      <c r="D253" s="1"/>
    </row>
    <row r="254" spans="1:4" x14ac:dyDescent="0.25">
      <c r="A254" s="6">
        <v>42821</v>
      </c>
      <c r="B254" s="78">
        <v>0.44444444444444442</v>
      </c>
      <c r="C254" s="1"/>
      <c r="D254" s="1"/>
    </row>
    <row r="255" spans="1:4" x14ac:dyDescent="0.25">
      <c r="A255" s="7">
        <v>42823</v>
      </c>
      <c r="B255" s="79">
        <v>0.44444444444444442</v>
      </c>
      <c r="C255" s="3"/>
      <c r="D255" s="3"/>
    </row>
    <row r="256" spans="1:4" x14ac:dyDescent="0.25">
      <c r="A256" s="7">
        <v>42823</v>
      </c>
      <c r="B256" s="79">
        <v>0.44444444444444442</v>
      </c>
      <c r="C256" s="3"/>
      <c r="D256" s="3"/>
    </row>
    <row r="257" spans="1:4" x14ac:dyDescent="0.25">
      <c r="A257" s="6">
        <v>42831</v>
      </c>
      <c r="B257" s="78">
        <v>0.44444444444444442</v>
      </c>
      <c r="C257" s="1"/>
      <c r="D257" s="1"/>
    </row>
    <row r="258" spans="1:4" x14ac:dyDescent="0.25">
      <c r="A258" s="6">
        <v>42829</v>
      </c>
      <c r="B258" s="78">
        <v>0.44513888888888892</v>
      </c>
      <c r="C258" s="1"/>
      <c r="D258" s="1"/>
    </row>
    <row r="259" spans="1:4" x14ac:dyDescent="0.25">
      <c r="A259" s="6">
        <v>42829</v>
      </c>
      <c r="B259" s="78">
        <v>0.4465277777777778</v>
      </c>
      <c r="C259" s="1"/>
      <c r="D259" s="1"/>
    </row>
    <row r="260" spans="1:4" x14ac:dyDescent="0.25">
      <c r="A260" s="6">
        <v>42830</v>
      </c>
      <c r="B260" s="78">
        <v>0.44722222222222219</v>
      </c>
      <c r="C260" s="1"/>
      <c r="D260" s="1"/>
    </row>
    <row r="261" spans="1:4" x14ac:dyDescent="0.25">
      <c r="A261" s="6">
        <v>42830</v>
      </c>
      <c r="B261" s="78">
        <v>0.44722222222222219</v>
      </c>
      <c r="C261" s="1"/>
      <c r="D261" s="1"/>
    </row>
    <row r="262" spans="1:4" x14ac:dyDescent="0.25">
      <c r="A262" s="7">
        <v>42824</v>
      </c>
      <c r="B262" s="79">
        <v>0.44861111111111113</v>
      </c>
      <c r="C262" s="3"/>
      <c r="D262" s="3"/>
    </row>
    <row r="263" spans="1:4" x14ac:dyDescent="0.25">
      <c r="A263" s="7">
        <v>42823</v>
      </c>
      <c r="B263" s="79">
        <v>0.44930555555555557</v>
      </c>
      <c r="C263" s="3"/>
      <c r="D263" s="3"/>
    </row>
    <row r="264" spans="1:4" x14ac:dyDescent="0.25">
      <c r="A264" s="7">
        <v>42832</v>
      </c>
      <c r="B264" s="79">
        <v>0.44930555555555557</v>
      </c>
      <c r="C264" s="3"/>
      <c r="D264" s="3"/>
    </row>
    <row r="265" spans="1:4" x14ac:dyDescent="0.25">
      <c r="A265" s="7">
        <v>42824</v>
      </c>
      <c r="B265" s="79">
        <v>0.45</v>
      </c>
      <c r="C265" s="3"/>
      <c r="D265" s="3"/>
    </row>
    <row r="266" spans="1:4" x14ac:dyDescent="0.25">
      <c r="A266" s="6">
        <v>42829</v>
      </c>
      <c r="B266" s="78">
        <v>0.45069444444444445</v>
      </c>
      <c r="C266" s="1"/>
      <c r="D266" s="1"/>
    </row>
    <row r="267" spans="1:4" x14ac:dyDescent="0.25">
      <c r="A267" s="7">
        <v>42824</v>
      </c>
      <c r="B267" s="79">
        <v>0.45277777777777778</v>
      </c>
      <c r="C267" s="3"/>
      <c r="D267" s="3"/>
    </row>
    <row r="268" spans="1:4" x14ac:dyDescent="0.25">
      <c r="A268" s="6">
        <v>42829</v>
      </c>
      <c r="B268" s="78">
        <v>0.45277777777777778</v>
      </c>
      <c r="C268" s="1"/>
      <c r="D268" s="1"/>
    </row>
    <row r="269" spans="1:4" x14ac:dyDescent="0.25">
      <c r="A269" s="6">
        <v>42831</v>
      </c>
      <c r="B269" s="78">
        <v>0.45277777777777778</v>
      </c>
      <c r="C269" s="1"/>
      <c r="D269" s="1"/>
    </row>
    <row r="270" spans="1:4" x14ac:dyDescent="0.25">
      <c r="A270" s="7">
        <v>42832</v>
      </c>
      <c r="B270" s="79">
        <v>0.45277777777777778</v>
      </c>
      <c r="C270" s="3"/>
      <c r="D270" s="3"/>
    </row>
    <row r="271" spans="1:4" x14ac:dyDescent="0.25">
      <c r="A271" s="6">
        <v>42821</v>
      </c>
      <c r="B271" s="78">
        <v>0.45347222222222222</v>
      </c>
      <c r="C271" s="1"/>
      <c r="D271" s="1"/>
    </row>
    <row r="272" spans="1:4" x14ac:dyDescent="0.25">
      <c r="A272" s="6">
        <v>42821</v>
      </c>
      <c r="B272" s="78">
        <v>0.45347222222222222</v>
      </c>
      <c r="C272" s="1"/>
      <c r="D272" s="1"/>
    </row>
    <row r="273" spans="1:4" x14ac:dyDescent="0.25">
      <c r="A273" s="7">
        <v>42828</v>
      </c>
      <c r="B273" s="79">
        <v>0.45347222222222222</v>
      </c>
      <c r="C273" s="3"/>
      <c r="D273" s="3"/>
    </row>
    <row r="274" spans="1:4" x14ac:dyDescent="0.25">
      <c r="A274" s="7">
        <v>42832</v>
      </c>
      <c r="B274" s="79">
        <v>0.45347222222222222</v>
      </c>
      <c r="C274" s="3"/>
      <c r="D274" s="3"/>
    </row>
    <row r="275" spans="1:4" x14ac:dyDescent="0.25">
      <c r="A275" s="6">
        <v>42822</v>
      </c>
      <c r="B275" s="78">
        <v>0.45416666666666666</v>
      </c>
      <c r="C275" s="1"/>
      <c r="D275" s="1"/>
    </row>
    <row r="276" spans="1:4" x14ac:dyDescent="0.25">
      <c r="A276" s="7">
        <v>42824</v>
      </c>
      <c r="B276" s="79">
        <v>0.45416666666666666</v>
      </c>
      <c r="C276" s="3"/>
      <c r="D276" s="3"/>
    </row>
    <row r="277" spans="1:4" x14ac:dyDescent="0.25">
      <c r="A277" s="7">
        <v>42828</v>
      </c>
      <c r="B277" s="79">
        <v>0.45416666666666666</v>
      </c>
      <c r="C277" s="3"/>
      <c r="D277" s="3"/>
    </row>
    <row r="278" spans="1:4" x14ac:dyDescent="0.25">
      <c r="A278" s="6">
        <v>42829</v>
      </c>
      <c r="B278" s="78">
        <v>0.45416666666666666</v>
      </c>
      <c r="C278" s="1"/>
      <c r="D278" s="1"/>
    </row>
    <row r="279" spans="1:4" x14ac:dyDescent="0.25">
      <c r="A279" s="7">
        <v>42832</v>
      </c>
      <c r="B279" s="79">
        <v>0.45416666666666666</v>
      </c>
      <c r="C279" s="3"/>
      <c r="D279" s="3"/>
    </row>
    <row r="280" spans="1:4" x14ac:dyDescent="0.25">
      <c r="A280" s="6">
        <v>42825</v>
      </c>
      <c r="B280" s="78">
        <v>0.45555555555555555</v>
      </c>
      <c r="C280" s="1"/>
      <c r="D280" s="1"/>
    </row>
    <row r="281" spans="1:4" x14ac:dyDescent="0.25">
      <c r="A281" s="7">
        <v>42828</v>
      </c>
      <c r="B281" s="79">
        <v>0.45555555555555555</v>
      </c>
      <c r="C281" s="3"/>
      <c r="D281" s="3"/>
    </row>
    <row r="282" spans="1:4" x14ac:dyDescent="0.25">
      <c r="A282" s="6">
        <v>42830</v>
      </c>
      <c r="B282" s="78">
        <v>0.45694444444444443</v>
      </c>
      <c r="C282" s="1"/>
      <c r="D282" s="1"/>
    </row>
    <row r="283" spans="1:4" x14ac:dyDescent="0.25">
      <c r="A283" s="6">
        <v>42831</v>
      </c>
      <c r="B283" s="78">
        <v>0.45763888888888887</v>
      </c>
      <c r="C283" s="1"/>
      <c r="D283" s="1"/>
    </row>
    <row r="284" spans="1:4" x14ac:dyDescent="0.25">
      <c r="A284" s="6">
        <v>42831</v>
      </c>
      <c r="B284" s="78">
        <v>0.45763888888888887</v>
      </c>
      <c r="C284" s="1"/>
      <c r="D284" s="1"/>
    </row>
    <row r="285" spans="1:4" x14ac:dyDescent="0.25">
      <c r="A285" s="6">
        <v>42822</v>
      </c>
      <c r="B285" s="78">
        <v>0.45834490740740735</v>
      </c>
      <c r="C285" s="1"/>
      <c r="D285" s="1"/>
    </row>
    <row r="286" spans="1:4" x14ac:dyDescent="0.25">
      <c r="A286" s="7">
        <v>42824</v>
      </c>
      <c r="B286" s="79">
        <v>0.45834490740740735</v>
      </c>
      <c r="C286" s="3"/>
      <c r="D286" s="3"/>
    </row>
    <row r="287" spans="1:4" x14ac:dyDescent="0.25">
      <c r="A287" s="7">
        <v>42823</v>
      </c>
      <c r="B287" s="79">
        <v>0.45902777777777781</v>
      </c>
      <c r="C287" s="3"/>
      <c r="D287" s="3"/>
    </row>
    <row r="288" spans="1:4" x14ac:dyDescent="0.25">
      <c r="A288" s="6">
        <v>42831</v>
      </c>
      <c r="B288" s="78">
        <v>0.45902777777777781</v>
      </c>
      <c r="C288" s="1"/>
      <c r="D288" s="1"/>
    </row>
    <row r="289" spans="1:4" x14ac:dyDescent="0.25">
      <c r="A289" s="6">
        <v>42829</v>
      </c>
      <c r="B289" s="78">
        <v>0.4597222222222222</v>
      </c>
      <c r="C289" s="1"/>
      <c r="D289" s="1"/>
    </row>
    <row r="290" spans="1:4" x14ac:dyDescent="0.25">
      <c r="A290" s="6">
        <v>42829</v>
      </c>
      <c r="B290" s="78">
        <v>0.4597222222222222</v>
      </c>
      <c r="C290" s="1"/>
      <c r="D290" s="1"/>
    </row>
    <row r="291" spans="1:4" x14ac:dyDescent="0.25">
      <c r="A291" s="7">
        <v>42823</v>
      </c>
      <c r="B291" s="79">
        <v>0.4604166666666667</v>
      </c>
      <c r="C291" s="3"/>
      <c r="D291" s="3"/>
    </row>
    <row r="292" spans="1:4" x14ac:dyDescent="0.25">
      <c r="A292" s="6">
        <v>42830</v>
      </c>
      <c r="B292" s="78">
        <v>0.4604166666666667</v>
      </c>
      <c r="C292" s="1"/>
      <c r="D292" s="1"/>
    </row>
    <row r="293" spans="1:4" x14ac:dyDescent="0.25">
      <c r="A293" s="6">
        <v>42821</v>
      </c>
      <c r="B293" s="78">
        <v>0.46180555555555558</v>
      </c>
      <c r="C293" s="1"/>
      <c r="D293" s="1"/>
    </row>
    <row r="294" spans="1:4" x14ac:dyDescent="0.25">
      <c r="A294" s="7">
        <v>42823</v>
      </c>
      <c r="B294" s="79">
        <v>0.46180555555555558</v>
      </c>
      <c r="C294" s="3"/>
      <c r="D294" s="3"/>
    </row>
    <row r="295" spans="1:4" x14ac:dyDescent="0.25">
      <c r="A295" s="6">
        <v>42830</v>
      </c>
      <c r="B295" s="78">
        <v>0.46180555555555558</v>
      </c>
      <c r="C295" s="1"/>
      <c r="D295" s="1"/>
    </row>
    <row r="296" spans="1:4" x14ac:dyDescent="0.25">
      <c r="A296" s="6">
        <v>42829</v>
      </c>
      <c r="B296" s="78">
        <v>0.46249999999999997</v>
      </c>
      <c r="C296" s="1"/>
      <c r="D296" s="1"/>
    </row>
    <row r="297" spans="1:4" x14ac:dyDescent="0.25">
      <c r="A297" s="7">
        <v>42832</v>
      </c>
      <c r="B297" s="79">
        <v>0.46249999999999997</v>
      </c>
      <c r="C297" s="3"/>
      <c r="D297" s="3"/>
    </row>
    <row r="298" spans="1:4" x14ac:dyDescent="0.25">
      <c r="A298" s="6">
        <v>42821</v>
      </c>
      <c r="B298" s="78">
        <v>0.46319444444444446</v>
      </c>
      <c r="C298" s="1"/>
      <c r="D298" s="1"/>
    </row>
    <row r="299" spans="1:4" x14ac:dyDescent="0.25">
      <c r="A299" s="6">
        <v>42821</v>
      </c>
      <c r="B299" s="78">
        <v>0.46388888888888885</v>
      </c>
      <c r="C299" s="1"/>
      <c r="D299" s="1"/>
    </row>
    <row r="300" spans="1:4" x14ac:dyDescent="0.25">
      <c r="A300" s="7">
        <v>42823</v>
      </c>
      <c r="B300" s="79">
        <v>0.46388888888888885</v>
      </c>
      <c r="C300" s="3"/>
      <c r="D300" s="3"/>
    </row>
    <row r="301" spans="1:4" x14ac:dyDescent="0.25">
      <c r="A301" s="6">
        <v>42822</v>
      </c>
      <c r="B301" s="78">
        <v>0.46527777777777773</v>
      </c>
      <c r="C301" s="1"/>
      <c r="D301" s="1"/>
    </row>
    <row r="302" spans="1:4" x14ac:dyDescent="0.25">
      <c r="A302" s="6">
        <v>42822</v>
      </c>
      <c r="B302" s="78">
        <v>0.46666666666666662</v>
      </c>
      <c r="C302" s="1"/>
      <c r="D302" s="1"/>
    </row>
    <row r="303" spans="1:4" x14ac:dyDescent="0.25">
      <c r="A303" s="7">
        <v>42823</v>
      </c>
      <c r="B303" s="79">
        <v>0.46666666666666662</v>
      </c>
      <c r="C303" s="3"/>
      <c r="D303" s="3"/>
    </row>
    <row r="304" spans="1:4" x14ac:dyDescent="0.25">
      <c r="A304" s="7">
        <v>42828</v>
      </c>
      <c r="B304" s="79">
        <v>0.46666666666666662</v>
      </c>
      <c r="C304" s="3"/>
      <c r="D304" s="3"/>
    </row>
    <row r="305" spans="1:4" x14ac:dyDescent="0.25">
      <c r="A305" s="7">
        <v>42823</v>
      </c>
      <c r="B305" s="79">
        <v>0.46736111111111112</v>
      </c>
      <c r="C305" s="3"/>
      <c r="D305" s="3"/>
    </row>
    <row r="306" spans="1:4" x14ac:dyDescent="0.25">
      <c r="A306" s="6">
        <v>42821</v>
      </c>
      <c r="B306" s="78">
        <v>0.4680555555555555</v>
      </c>
      <c r="C306" s="1"/>
      <c r="D306" s="1"/>
    </row>
    <row r="307" spans="1:4" x14ac:dyDescent="0.25">
      <c r="A307" s="6">
        <v>42829</v>
      </c>
      <c r="B307" s="78">
        <v>0.4680555555555555</v>
      </c>
      <c r="C307" s="1"/>
      <c r="D307" s="1"/>
    </row>
    <row r="308" spans="1:4" x14ac:dyDescent="0.25">
      <c r="A308" s="6">
        <v>42829</v>
      </c>
      <c r="B308" s="78">
        <v>0.4680555555555555</v>
      </c>
      <c r="C308" s="1"/>
      <c r="D308" s="1"/>
    </row>
    <row r="309" spans="1:4" x14ac:dyDescent="0.25">
      <c r="A309" s="6">
        <v>42830</v>
      </c>
      <c r="B309" s="78">
        <v>0.4680555555555555</v>
      </c>
      <c r="C309" s="1"/>
      <c r="D309" s="1"/>
    </row>
    <row r="310" spans="1:4" x14ac:dyDescent="0.25">
      <c r="A310" s="6">
        <v>42821</v>
      </c>
      <c r="B310" s="78">
        <v>0.46875</v>
      </c>
      <c r="C310" s="1"/>
      <c r="D310" s="1"/>
    </row>
    <row r="311" spans="1:4" x14ac:dyDescent="0.25">
      <c r="A311" s="6">
        <v>42821</v>
      </c>
      <c r="B311" s="78">
        <v>0.4694444444444445</v>
      </c>
      <c r="C311" s="1"/>
      <c r="D311" s="1"/>
    </row>
    <row r="312" spans="1:4" x14ac:dyDescent="0.25">
      <c r="A312" s="7">
        <v>42824</v>
      </c>
      <c r="B312" s="79">
        <v>0.4694444444444445</v>
      </c>
      <c r="C312" s="3"/>
      <c r="D312" s="3"/>
    </row>
    <row r="313" spans="1:4" x14ac:dyDescent="0.25">
      <c r="A313" s="7">
        <v>42828</v>
      </c>
      <c r="B313" s="79">
        <v>0.47152777777777777</v>
      </c>
      <c r="C313" s="3"/>
      <c r="D313" s="3"/>
    </row>
    <row r="314" spans="1:4" x14ac:dyDescent="0.25">
      <c r="A314" s="6">
        <v>42830</v>
      </c>
      <c r="B314" s="78">
        <v>0.47152777777777777</v>
      </c>
      <c r="C314" s="1"/>
      <c r="D314" s="1"/>
    </row>
    <row r="315" spans="1:4" x14ac:dyDescent="0.25">
      <c r="A315" s="6">
        <v>42822</v>
      </c>
      <c r="B315" s="78">
        <v>0.47222222222222227</v>
      </c>
      <c r="C315" s="1"/>
      <c r="D315" s="1"/>
    </row>
    <row r="316" spans="1:4" x14ac:dyDescent="0.25">
      <c r="A316" s="7">
        <v>42823</v>
      </c>
      <c r="B316" s="79">
        <v>0.47291666666666665</v>
      </c>
      <c r="C316" s="3"/>
      <c r="D316" s="3"/>
    </row>
    <row r="317" spans="1:4" x14ac:dyDescent="0.25">
      <c r="A317" s="6">
        <v>42821</v>
      </c>
      <c r="B317" s="78">
        <v>0.47361111111111115</v>
      </c>
      <c r="C317" s="1"/>
      <c r="D317" s="1"/>
    </row>
    <row r="318" spans="1:4" x14ac:dyDescent="0.25">
      <c r="A318" s="6">
        <v>42829</v>
      </c>
      <c r="B318" s="78">
        <v>0.47361111111111115</v>
      </c>
      <c r="C318" s="1"/>
      <c r="D318" s="1"/>
    </row>
    <row r="319" spans="1:4" x14ac:dyDescent="0.25">
      <c r="A319" s="7">
        <v>42824</v>
      </c>
      <c r="B319" s="79">
        <v>0.4770833333333333</v>
      </c>
      <c r="C319" s="3"/>
      <c r="D319" s="3"/>
    </row>
    <row r="320" spans="1:4" x14ac:dyDescent="0.25">
      <c r="A320" s="7">
        <v>42828</v>
      </c>
      <c r="B320" s="79">
        <v>0.47986111111111113</v>
      </c>
      <c r="C320" s="3"/>
      <c r="D320" s="3"/>
    </row>
    <row r="321" spans="1:4" x14ac:dyDescent="0.25">
      <c r="A321" s="6">
        <v>42829</v>
      </c>
      <c r="B321" s="78">
        <v>0.47986111111111113</v>
      </c>
      <c r="C321" s="1"/>
      <c r="D321" s="1"/>
    </row>
    <row r="322" spans="1:4" x14ac:dyDescent="0.25">
      <c r="A322" s="6">
        <v>42829</v>
      </c>
      <c r="B322" s="78">
        <v>0.47986111111111113</v>
      </c>
      <c r="C322" s="1"/>
      <c r="D322" s="1"/>
    </row>
    <row r="323" spans="1:4" x14ac:dyDescent="0.25">
      <c r="A323" s="7">
        <v>42828</v>
      </c>
      <c r="B323" s="79">
        <v>0.48125000000000001</v>
      </c>
      <c r="C323" s="3"/>
      <c r="D323" s="3"/>
    </row>
    <row r="324" spans="1:4" x14ac:dyDescent="0.25">
      <c r="A324" s="6">
        <v>42821</v>
      </c>
      <c r="B324" s="78">
        <v>0.48194444444444445</v>
      </c>
      <c r="C324" s="1"/>
      <c r="D324" s="1"/>
    </row>
    <row r="325" spans="1:4" x14ac:dyDescent="0.25">
      <c r="A325" s="7">
        <v>42823</v>
      </c>
      <c r="B325" s="79">
        <v>0.48194444444444445</v>
      </c>
      <c r="C325" s="3"/>
      <c r="D325" s="3"/>
    </row>
    <row r="326" spans="1:4" x14ac:dyDescent="0.25">
      <c r="A326" s="7">
        <v>42828</v>
      </c>
      <c r="B326" s="79">
        <v>0.48194444444444445</v>
      </c>
      <c r="C326" s="3"/>
      <c r="D326" s="3"/>
    </row>
    <row r="327" spans="1:4" x14ac:dyDescent="0.25">
      <c r="A327" s="6">
        <v>42830</v>
      </c>
      <c r="B327" s="78">
        <v>0.48194444444444445</v>
      </c>
      <c r="C327" s="1"/>
      <c r="D327" s="1"/>
    </row>
    <row r="328" spans="1:4" x14ac:dyDescent="0.25">
      <c r="A328" s="7">
        <v>42828</v>
      </c>
      <c r="B328" s="79">
        <v>0.48402777777777778</v>
      </c>
      <c r="C328" s="3"/>
      <c r="D328" s="3"/>
    </row>
    <row r="329" spans="1:4" x14ac:dyDescent="0.25">
      <c r="A329" s="6">
        <v>42821</v>
      </c>
      <c r="B329" s="78">
        <v>0.48472222222222222</v>
      </c>
      <c r="C329" s="1"/>
      <c r="D329" s="1"/>
    </row>
    <row r="330" spans="1:4" x14ac:dyDescent="0.25">
      <c r="A330" s="6">
        <v>42821</v>
      </c>
      <c r="B330" s="78">
        <v>0.48472222222222222</v>
      </c>
      <c r="C330" s="1"/>
      <c r="D330" s="1"/>
    </row>
    <row r="331" spans="1:4" x14ac:dyDescent="0.25">
      <c r="A331" s="6">
        <v>42821</v>
      </c>
      <c r="B331" s="78">
        <v>0.48472222222222222</v>
      </c>
      <c r="C331" s="1"/>
      <c r="D331" s="1"/>
    </row>
    <row r="332" spans="1:4" x14ac:dyDescent="0.25">
      <c r="A332" s="7">
        <v>42824</v>
      </c>
      <c r="B332" s="79">
        <v>0.48472222222222222</v>
      </c>
      <c r="C332" s="3"/>
      <c r="D332" s="3"/>
    </row>
    <row r="333" spans="1:4" x14ac:dyDescent="0.25">
      <c r="A333" s="7">
        <v>42824</v>
      </c>
      <c r="B333" s="79">
        <v>0.48541666666666666</v>
      </c>
      <c r="C333" s="3"/>
      <c r="D333" s="3"/>
    </row>
    <row r="334" spans="1:4" x14ac:dyDescent="0.25">
      <c r="A334" s="7">
        <v>42824</v>
      </c>
      <c r="B334" s="79">
        <v>0.48541666666666666</v>
      </c>
      <c r="C334" s="3"/>
      <c r="D334" s="3"/>
    </row>
    <row r="335" spans="1:4" x14ac:dyDescent="0.25">
      <c r="A335" s="7">
        <v>42823</v>
      </c>
      <c r="B335" s="79">
        <v>0.48680555555555555</v>
      </c>
      <c r="C335" s="3"/>
      <c r="D335" s="3"/>
    </row>
    <row r="336" spans="1:4" x14ac:dyDescent="0.25">
      <c r="A336" s="7">
        <v>42823</v>
      </c>
      <c r="B336" s="79">
        <v>0.48749999999999999</v>
      </c>
      <c r="C336" s="3"/>
      <c r="D336" s="3"/>
    </row>
    <row r="337" spans="1:4" x14ac:dyDescent="0.25">
      <c r="A337" s="7">
        <v>42823</v>
      </c>
      <c r="B337" s="79">
        <v>0.48749999999999999</v>
      </c>
      <c r="C337" s="3"/>
      <c r="D337" s="3"/>
    </row>
    <row r="338" spans="1:4" x14ac:dyDescent="0.25">
      <c r="A338" s="6">
        <v>42829</v>
      </c>
      <c r="B338" s="78">
        <v>0.48749999999999999</v>
      </c>
      <c r="C338" s="1"/>
      <c r="D338" s="1"/>
    </row>
    <row r="339" spans="1:4" x14ac:dyDescent="0.25">
      <c r="A339" s="6">
        <v>42829</v>
      </c>
      <c r="B339" s="78">
        <v>0.48888888888888887</v>
      </c>
      <c r="C339" s="1"/>
      <c r="D339" s="1"/>
    </row>
    <row r="340" spans="1:4" x14ac:dyDescent="0.25">
      <c r="A340" s="6">
        <v>42825</v>
      </c>
      <c r="B340" s="78">
        <v>0.48958333333333331</v>
      </c>
      <c r="C340" s="1"/>
      <c r="D340" s="1"/>
    </row>
    <row r="341" spans="1:4" x14ac:dyDescent="0.25">
      <c r="A341" s="6">
        <v>42825</v>
      </c>
      <c r="B341" s="78">
        <v>0.49027777777777781</v>
      </c>
      <c r="C341" s="1"/>
      <c r="D341" s="1"/>
    </row>
    <row r="342" spans="1:4" x14ac:dyDescent="0.25">
      <c r="A342" s="6">
        <v>42825</v>
      </c>
      <c r="B342" s="78">
        <v>0.49027777777777781</v>
      </c>
      <c r="C342" s="1"/>
      <c r="D342" s="1"/>
    </row>
    <row r="343" spans="1:4" x14ac:dyDescent="0.25">
      <c r="A343" s="6">
        <v>42829</v>
      </c>
      <c r="B343" s="78">
        <v>0.49027777777777781</v>
      </c>
      <c r="C343" s="1"/>
      <c r="D343" s="1"/>
    </row>
    <row r="344" spans="1:4" x14ac:dyDescent="0.25">
      <c r="A344" s="6">
        <v>42825</v>
      </c>
      <c r="B344" s="78">
        <v>0.4909722222222222</v>
      </c>
      <c r="C344" s="1"/>
      <c r="D344" s="1"/>
    </row>
    <row r="345" spans="1:4" x14ac:dyDescent="0.25">
      <c r="A345" s="7">
        <v>42823</v>
      </c>
      <c r="B345" s="79">
        <v>0.49305555555555558</v>
      </c>
      <c r="C345" s="3"/>
      <c r="D345" s="3"/>
    </row>
    <row r="346" spans="1:4" x14ac:dyDescent="0.25">
      <c r="A346" s="6">
        <v>42829</v>
      </c>
      <c r="B346" s="78">
        <v>0.49305555555555558</v>
      </c>
      <c r="C346" s="1"/>
      <c r="D346" s="1"/>
    </row>
    <row r="347" spans="1:4" x14ac:dyDescent="0.25">
      <c r="A347" s="6">
        <v>42829</v>
      </c>
      <c r="B347" s="78">
        <v>0.49374999999999997</v>
      </c>
      <c r="C347" s="1"/>
      <c r="D347" s="1"/>
    </row>
    <row r="348" spans="1:4" x14ac:dyDescent="0.25">
      <c r="A348" s="6">
        <v>42822</v>
      </c>
      <c r="B348" s="78">
        <v>0.49444444444444446</v>
      </c>
      <c r="C348" s="1"/>
      <c r="D348" s="1"/>
    </row>
    <row r="349" spans="1:4" x14ac:dyDescent="0.25">
      <c r="A349" s="7">
        <v>42832</v>
      </c>
      <c r="B349" s="79">
        <v>0.49444444444444446</v>
      </c>
      <c r="C349" s="3"/>
      <c r="D349" s="3"/>
    </row>
    <row r="350" spans="1:4" x14ac:dyDescent="0.25">
      <c r="A350" s="7">
        <v>42828</v>
      </c>
      <c r="B350" s="79">
        <v>0.49513888888888885</v>
      </c>
      <c r="C350" s="3"/>
      <c r="D350" s="3"/>
    </row>
    <row r="351" spans="1:4" x14ac:dyDescent="0.25">
      <c r="A351" s="6">
        <v>42830</v>
      </c>
      <c r="B351" s="78">
        <v>0.49513888888888885</v>
      </c>
      <c r="C351" s="1"/>
      <c r="D351" s="1"/>
    </row>
    <row r="352" spans="1:4" x14ac:dyDescent="0.25">
      <c r="A352" s="6">
        <v>42830</v>
      </c>
      <c r="B352" s="78">
        <v>0.49513888888888885</v>
      </c>
      <c r="C352" s="1"/>
      <c r="D352" s="1"/>
    </row>
    <row r="353" spans="1:4" x14ac:dyDescent="0.25">
      <c r="A353" s="6">
        <v>42829</v>
      </c>
      <c r="B353" s="78">
        <v>0.49583333333333335</v>
      </c>
      <c r="C353" s="1"/>
      <c r="D353" s="1"/>
    </row>
    <row r="354" spans="1:4" x14ac:dyDescent="0.25">
      <c r="A354" s="6">
        <v>42829</v>
      </c>
      <c r="B354" s="78">
        <v>0.49583333333333335</v>
      </c>
      <c r="C354" s="1"/>
      <c r="D354" s="1"/>
    </row>
    <row r="355" spans="1:4" x14ac:dyDescent="0.25">
      <c r="A355" s="6">
        <v>42829</v>
      </c>
      <c r="B355" s="78">
        <v>0.49583333333333335</v>
      </c>
      <c r="C355" s="1"/>
      <c r="D355" s="1"/>
    </row>
    <row r="356" spans="1:4" x14ac:dyDescent="0.25">
      <c r="A356" s="6">
        <v>42831</v>
      </c>
      <c r="B356" s="78">
        <v>0.49583333333333335</v>
      </c>
      <c r="C356" s="1"/>
      <c r="D356" s="1"/>
    </row>
    <row r="357" spans="1:4" x14ac:dyDescent="0.25">
      <c r="A357" s="7">
        <v>42832</v>
      </c>
      <c r="B357" s="79">
        <v>0.49583333333333335</v>
      </c>
      <c r="C357" s="3"/>
      <c r="D357" s="3"/>
    </row>
    <row r="358" spans="1:4" x14ac:dyDescent="0.25">
      <c r="A358" s="7">
        <v>42823</v>
      </c>
      <c r="B358" s="79">
        <v>0.49652777777777773</v>
      </c>
      <c r="C358" s="3"/>
      <c r="D358" s="3"/>
    </row>
    <row r="359" spans="1:4" x14ac:dyDescent="0.25">
      <c r="A359" s="7">
        <v>42828</v>
      </c>
      <c r="B359" s="79">
        <v>0.49722222222222223</v>
      </c>
      <c r="C359" s="3"/>
      <c r="D359" s="3"/>
    </row>
    <row r="360" spans="1:4" x14ac:dyDescent="0.25">
      <c r="A360" s="6">
        <v>42829</v>
      </c>
      <c r="B360" s="78">
        <v>0.49791666666666662</v>
      </c>
      <c r="C360" s="1"/>
      <c r="D360" s="1"/>
    </row>
    <row r="361" spans="1:4" x14ac:dyDescent="0.25">
      <c r="A361" s="6">
        <v>42822</v>
      </c>
      <c r="B361" s="78">
        <v>0.4993055555555555</v>
      </c>
      <c r="C361" s="1"/>
      <c r="D361" s="1"/>
    </row>
    <row r="362" spans="1:4" x14ac:dyDescent="0.25">
      <c r="A362" s="6">
        <v>42829</v>
      </c>
      <c r="B362" s="78">
        <v>0.4993055555555555</v>
      </c>
      <c r="C362" s="1"/>
      <c r="D362" s="1"/>
    </row>
    <row r="363" spans="1:4" x14ac:dyDescent="0.25">
      <c r="A363" s="7">
        <v>42832</v>
      </c>
      <c r="B363" s="79">
        <v>0.5</v>
      </c>
      <c r="C363" s="3"/>
      <c r="D363" s="3"/>
    </row>
    <row r="364" spans="1:4" x14ac:dyDescent="0.25">
      <c r="A364" s="6">
        <v>42822</v>
      </c>
      <c r="B364" s="78">
        <v>0.50069444444444444</v>
      </c>
      <c r="C364" s="1"/>
      <c r="D364" s="1"/>
    </row>
    <row r="365" spans="1:4" x14ac:dyDescent="0.25">
      <c r="A365" s="7">
        <v>42823</v>
      </c>
      <c r="B365" s="79">
        <v>0.50069444444444444</v>
      </c>
      <c r="C365" s="3"/>
      <c r="D365" s="3"/>
    </row>
    <row r="366" spans="1:4" x14ac:dyDescent="0.25">
      <c r="A366" s="6">
        <v>42825</v>
      </c>
      <c r="B366" s="78">
        <v>0.50069444444444444</v>
      </c>
      <c r="C366" s="1"/>
      <c r="D366" s="1"/>
    </row>
    <row r="367" spans="1:4" x14ac:dyDescent="0.25">
      <c r="A367" s="6">
        <v>42830</v>
      </c>
      <c r="B367" s="78">
        <v>0.50138888888888888</v>
      </c>
      <c r="C367" s="1"/>
      <c r="D367" s="1"/>
    </row>
    <row r="368" spans="1:4" x14ac:dyDescent="0.25">
      <c r="A368" s="7">
        <v>42832</v>
      </c>
      <c r="B368" s="79">
        <v>0.50208333333333333</v>
      </c>
      <c r="C368" s="3"/>
      <c r="D368" s="3"/>
    </row>
    <row r="369" spans="1:4" x14ac:dyDescent="0.25">
      <c r="A369" s="6">
        <v>42829</v>
      </c>
      <c r="B369" s="78">
        <v>0.50347222222222221</v>
      </c>
      <c r="C369" s="1"/>
      <c r="D369" s="1"/>
    </row>
    <row r="370" spans="1:4" x14ac:dyDescent="0.25">
      <c r="A370" s="7">
        <v>42832</v>
      </c>
      <c r="B370" s="79">
        <v>0.50347222222222221</v>
      </c>
      <c r="C370" s="3"/>
      <c r="D370" s="3"/>
    </row>
    <row r="371" spans="1:4" x14ac:dyDescent="0.25">
      <c r="A371" s="6">
        <v>42831</v>
      </c>
      <c r="B371" s="78">
        <v>0.50416666666666665</v>
      </c>
      <c r="C371" s="1"/>
      <c r="D371" s="1"/>
    </row>
    <row r="372" spans="1:4" x14ac:dyDescent="0.25">
      <c r="A372" s="6">
        <v>42821</v>
      </c>
      <c r="B372" s="78">
        <v>0.50486111111111109</v>
      </c>
      <c r="C372" s="1"/>
      <c r="D372" s="1"/>
    </row>
    <row r="373" spans="1:4" x14ac:dyDescent="0.25">
      <c r="A373" s="6">
        <v>42831</v>
      </c>
      <c r="B373" s="78">
        <v>0.50486111111111109</v>
      </c>
      <c r="C373" s="1"/>
      <c r="D373" s="1"/>
    </row>
    <row r="374" spans="1:4" x14ac:dyDescent="0.25">
      <c r="A374" s="7">
        <v>42832</v>
      </c>
      <c r="B374" s="79">
        <v>0.50624999999999998</v>
      </c>
      <c r="C374" s="3"/>
      <c r="D374" s="3"/>
    </row>
    <row r="375" spans="1:4" x14ac:dyDescent="0.25">
      <c r="A375" s="7">
        <v>42828</v>
      </c>
      <c r="B375" s="79">
        <v>0.50763888888888886</v>
      </c>
      <c r="C375" s="3"/>
      <c r="D375" s="3"/>
    </row>
    <row r="376" spans="1:4" x14ac:dyDescent="0.25">
      <c r="A376" s="6">
        <v>42829</v>
      </c>
      <c r="B376" s="78">
        <v>0.50763888888888886</v>
      </c>
      <c r="C376" s="1"/>
      <c r="D376" s="1"/>
    </row>
    <row r="377" spans="1:4" x14ac:dyDescent="0.25">
      <c r="A377" s="7">
        <v>42824</v>
      </c>
      <c r="B377" s="79">
        <v>0.51180555555555551</v>
      </c>
      <c r="C377" s="3"/>
      <c r="D377" s="3"/>
    </row>
    <row r="378" spans="1:4" x14ac:dyDescent="0.25">
      <c r="A378" s="6">
        <v>42825</v>
      </c>
      <c r="B378" s="78">
        <v>0.51180555555555551</v>
      </c>
      <c r="C378" s="1"/>
      <c r="D378" s="1"/>
    </row>
    <row r="379" spans="1:4" x14ac:dyDescent="0.25">
      <c r="A379" s="6">
        <v>42829</v>
      </c>
      <c r="B379" s="78">
        <v>0.51250000000000007</v>
      </c>
      <c r="C379" s="1"/>
      <c r="D379" s="1"/>
    </row>
    <row r="380" spans="1:4" x14ac:dyDescent="0.25">
      <c r="A380" s="7">
        <v>42824</v>
      </c>
      <c r="B380" s="79">
        <v>0.51388888888888895</v>
      </c>
      <c r="C380" s="3"/>
      <c r="D380" s="3"/>
    </row>
    <row r="381" spans="1:4" x14ac:dyDescent="0.25">
      <c r="A381" s="6">
        <v>42829</v>
      </c>
      <c r="B381" s="78">
        <v>0.51527777777777783</v>
      </c>
      <c r="C381" s="1"/>
      <c r="D381" s="1"/>
    </row>
    <row r="382" spans="1:4" x14ac:dyDescent="0.25">
      <c r="A382" s="6">
        <v>42831</v>
      </c>
      <c r="B382" s="78">
        <v>0.51597222222222217</v>
      </c>
      <c r="C382" s="1"/>
      <c r="D382" s="1"/>
    </row>
    <row r="383" spans="1:4" x14ac:dyDescent="0.25">
      <c r="A383" s="6">
        <v>42831</v>
      </c>
      <c r="B383" s="78">
        <v>0.51597222222222217</v>
      </c>
      <c r="C383" s="1"/>
      <c r="D383" s="1"/>
    </row>
    <row r="384" spans="1:4" x14ac:dyDescent="0.25">
      <c r="A384" s="6">
        <v>42831</v>
      </c>
      <c r="B384" s="78">
        <v>0.51597222222222217</v>
      </c>
      <c r="C384" s="1"/>
      <c r="D384" s="1"/>
    </row>
    <row r="385" spans="1:4" x14ac:dyDescent="0.25">
      <c r="A385" s="6">
        <v>42831</v>
      </c>
      <c r="B385" s="78">
        <v>0.51597222222222217</v>
      </c>
      <c r="C385" s="1"/>
      <c r="D385" s="1"/>
    </row>
    <row r="386" spans="1:4" x14ac:dyDescent="0.25">
      <c r="A386" s="6">
        <v>42821</v>
      </c>
      <c r="B386" s="78">
        <v>0.51666666666666672</v>
      </c>
      <c r="C386" s="1"/>
      <c r="D386" s="1"/>
    </row>
    <row r="387" spans="1:4" x14ac:dyDescent="0.25">
      <c r="A387" s="6">
        <v>42821</v>
      </c>
      <c r="B387" s="78">
        <v>0.51666666666666672</v>
      </c>
      <c r="C387" s="1"/>
      <c r="D387" s="1"/>
    </row>
    <row r="388" spans="1:4" x14ac:dyDescent="0.25">
      <c r="A388" s="6">
        <v>42831</v>
      </c>
      <c r="B388" s="78">
        <v>0.51666666666666672</v>
      </c>
      <c r="C388" s="1"/>
      <c r="D388" s="1"/>
    </row>
    <row r="389" spans="1:4" x14ac:dyDescent="0.25">
      <c r="A389" s="6">
        <v>42831</v>
      </c>
      <c r="B389" s="78">
        <v>0.5180555555555556</v>
      </c>
      <c r="C389" s="1"/>
      <c r="D389" s="1"/>
    </row>
    <row r="390" spans="1:4" x14ac:dyDescent="0.25">
      <c r="A390" s="6">
        <v>42821</v>
      </c>
      <c r="B390" s="78">
        <v>0.52013888888888882</v>
      </c>
      <c r="C390" s="1"/>
      <c r="D390" s="1"/>
    </row>
    <row r="391" spans="1:4" x14ac:dyDescent="0.25">
      <c r="A391" s="6">
        <v>42822</v>
      </c>
      <c r="B391" s="78">
        <v>0.52013888888888882</v>
      </c>
      <c r="C391" s="1"/>
      <c r="D391" s="1"/>
    </row>
    <row r="392" spans="1:4" x14ac:dyDescent="0.25">
      <c r="A392" s="6">
        <v>42821</v>
      </c>
      <c r="B392" s="78">
        <v>0.52083333333333337</v>
      </c>
      <c r="C392" s="1"/>
      <c r="D392" s="1"/>
    </row>
    <row r="393" spans="1:4" x14ac:dyDescent="0.25">
      <c r="A393" s="7">
        <v>42828</v>
      </c>
      <c r="B393" s="79">
        <v>0.52083333333333337</v>
      </c>
      <c r="C393" s="3"/>
      <c r="D393" s="3"/>
    </row>
    <row r="394" spans="1:4" x14ac:dyDescent="0.25">
      <c r="A394" s="6">
        <v>42825</v>
      </c>
      <c r="B394" s="78">
        <v>0.52152777777777781</v>
      </c>
      <c r="C394" s="1"/>
      <c r="D394" s="1"/>
    </row>
    <row r="395" spans="1:4" x14ac:dyDescent="0.25">
      <c r="A395" s="6">
        <v>42829</v>
      </c>
      <c r="B395" s="78">
        <v>0.5229166666666667</v>
      </c>
      <c r="C395" s="1"/>
      <c r="D395" s="1"/>
    </row>
    <row r="396" spans="1:4" x14ac:dyDescent="0.25">
      <c r="A396" s="7">
        <v>42824</v>
      </c>
      <c r="B396" s="79">
        <v>0.52361111111111114</v>
      </c>
      <c r="C396" s="3"/>
      <c r="D396" s="3"/>
    </row>
    <row r="397" spans="1:4" x14ac:dyDescent="0.25">
      <c r="A397" s="7">
        <v>42828</v>
      </c>
      <c r="B397" s="79">
        <v>0.52361111111111114</v>
      </c>
      <c r="C397" s="3"/>
      <c r="D397" s="3"/>
    </row>
    <row r="398" spans="1:4" x14ac:dyDescent="0.25">
      <c r="A398" s="6">
        <v>42822</v>
      </c>
      <c r="B398" s="78">
        <v>0.52430555555555558</v>
      </c>
      <c r="C398" s="1"/>
      <c r="D398" s="1"/>
    </row>
    <row r="399" spans="1:4" x14ac:dyDescent="0.25">
      <c r="A399" s="7">
        <v>42832</v>
      </c>
      <c r="B399" s="79">
        <v>0.52708333333333335</v>
      </c>
      <c r="C399" s="3"/>
      <c r="D399" s="3"/>
    </row>
    <row r="400" spans="1:4" x14ac:dyDescent="0.25">
      <c r="A400" s="6">
        <v>42821</v>
      </c>
      <c r="B400" s="78">
        <v>0.52847222222222223</v>
      </c>
      <c r="C400" s="1"/>
      <c r="D400" s="1"/>
    </row>
    <row r="401" spans="1:4" x14ac:dyDescent="0.25">
      <c r="A401" s="7">
        <v>42823</v>
      </c>
      <c r="B401" s="79">
        <v>0.52847222222222223</v>
      </c>
      <c r="C401" s="3"/>
      <c r="D401" s="3"/>
    </row>
    <row r="402" spans="1:4" x14ac:dyDescent="0.25">
      <c r="A402" s="6">
        <v>42821</v>
      </c>
      <c r="B402" s="78">
        <v>0.52916666666666667</v>
      </c>
      <c r="C402" s="1"/>
      <c r="D402" s="1"/>
    </row>
    <row r="403" spans="1:4" x14ac:dyDescent="0.25">
      <c r="A403" s="6">
        <v>42829</v>
      </c>
      <c r="B403" s="78">
        <v>0.52916666666666667</v>
      </c>
      <c r="C403" s="1"/>
      <c r="D403" s="1"/>
    </row>
    <row r="404" spans="1:4" x14ac:dyDescent="0.25">
      <c r="A404" s="6">
        <v>42831</v>
      </c>
      <c r="B404" s="78">
        <v>0.52916666666666667</v>
      </c>
      <c r="C404" s="1"/>
      <c r="D404" s="1"/>
    </row>
    <row r="405" spans="1:4" x14ac:dyDescent="0.25">
      <c r="A405" s="7">
        <v>42828</v>
      </c>
      <c r="B405" s="79">
        <v>0.53055555555555556</v>
      </c>
      <c r="C405" s="3"/>
      <c r="D405" s="3"/>
    </row>
    <row r="406" spans="1:4" x14ac:dyDescent="0.25">
      <c r="A406" s="6">
        <v>42822</v>
      </c>
      <c r="B406" s="78">
        <v>0.53125</v>
      </c>
      <c r="C406" s="1"/>
      <c r="D406" s="1"/>
    </row>
    <row r="407" spans="1:4" x14ac:dyDescent="0.25">
      <c r="A407" s="6">
        <v>42821</v>
      </c>
      <c r="B407" s="78">
        <v>0.53194444444444444</v>
      </c>
      <c r="C407" s="1"/>
      <c r="D407" s="1"/>
    </row>
    <row r="408" spans="1:4" x14ac:dyDescent="0.25">
      <c r="A408" s="6">
        <v>42822</v>
      </c>
      <c r="B408" s="78">
        <v>0.53194444444444444</v>
      </c>
      <c r="C408" s="1"/>
      <c r="D408" s="1"/>
    </row>
    <row r="409" spans="1:4" x14ac:dyDescent="0.25">
      <c r="A409" s="6">
        <v>42829</v>
      </c>
      <c r="B409" s="78">
        <v>0.53263888888888888</v>
      </c>
      <c r="C409" s="1"/>
      <c r="D409" s="1"/>
    </row>
    <row r="410" spans="1:4" x14ac:dyDescent="0.25">
      <c r="A410" s="6">
        <v>42830</v>
      </c>
      <c r="B410" s="78">
        <v>0.53263888888888888</v>
      </c>
      <c r="C410" s="1"/>
      <c r="D410" s="1"/>
    </row>
    <row r="411" spans="1:4" x14ac:dyDescent="0.25">
      <c r="A411" s="6">
        <v>42822</v>
      </c>
      <c r="B411" s="78">
        <v>0.53333333333333333</v>
      </c>
      <c r="C411" s="1"/>
      <c r="D411" s="1"/>
    </row>
    <row r="412" spans="1:4" x14ac:dyDescent="0.25">
      <c r="A412" s="7">
        <v>42824</v>
      </c>
      <c r="B412" s="79">
        <v>0.53333333333333333</v>
      </c>
      <c r="C412" s="3"/>
      <c r="D412" s="3"/>
    </row>
    <row r="413" spans="1:4" x14ac:dyDescent="0.25">
      <c r="A413" s="6">
        <v>42825</v>
      </c>
      <c r="B413" s="78">
        <v>0.53333333333333333</v>
      </c>
      <c r="C413" s="1"/>
      <c r="D413" s="1"/>
    </row>
    <row r="414" spans="1:4" x14ac:dyDescent="0.25">
      <c r="A414" s="7">
        <v>42828</v>
      </c>
      <c r="B414" s="79">
        <v>0.53333333333333333</v>
      </c>
      <c r="C414" s="3"/>
      <c r="D414" s="3"/>
    </row>
    <row r="415" spans="1:4" x14ac:dyDescent="0.25">
      <c r="A415" s="6">
        <v>42821</v>
      </c>
      <c r="B415" s="78">
        <v>0.53402777777777777</v>
      </c>
      <c r="C415" s="1"/>
      <c r="D415" s="1"/>
    </row>
    <row r="416" spans="1:4" x14ac:dyDescent="0.25">
      <c r="A416" s="6">
        <v>42822</v>
      </c>
      <c r="B416" s="78">
        <v>0.53472222222222221</v>
      </c>
      <c r="C416" s="1"/>
      <c r="D416" s="1"/>
    </row>
    <row r="417" spans="1:4" x14ac:dyDescent="0.25">
      <c r="A417" s="7">
        <v>42823</v>
      </c>
      <c r="B417" s="79">
        <v>0.53611111111111109</v>
      </c>
      <c r="C417" s="3"/>
      <c r="D417" s="3"/>
    </row>
    <row r="418" spans="1:4" x14ac:dyDescent="0.25">
      <c r="A418" s="6">
        <v>42821</v>
      </c>
      <c r="B418" s="78">
        <v>0.53680555555555554</v>
      </c>
      <c r="C418" s="1"/>
      <c r="D418" s="1"/>
    </row>
    <row r="419" spans="1:4" x14ac:dyDescent="0.25">
      <c r="A419" s="6">
        <v>42830</v>
      </c>
      <c r="B419" s="78">
        <v>0.53749999999999998</v>
      </c>
      <c r="C419" s="1"/>
      <c r="D419" s="1"/>
    </row>
    <row r="420" spans="1:4" x14ac:dyDescent="0.25">
      <c r="A420" s="6">
        <v>42825</v>
      </c>
      <c r="B420" s="78">
        <v>0.53819444444444442</v>
      </c>
      <c r="C420" s="1"/>
      <c r="D420" s="1"/>
    </row>
    <row r="421" spans="1:4" x14ac:dyDescent="0.25">
      <c r="A421" s="7">
        <v>42828</v>
      </c>
      <c r="B421" s="79">
        <v>0.53819444444444442</v>
      </c>
      <c r="C421" s="3"/>
      <c r="D421" s="3"/>
    </row>
    <row r="422" spans="1:4" x14ac:dyDescent="0.25">
      <c r="A422" s="6">
        <v>42821</v>
      </c>
      <c r="B422" s="78">
        <v>0.53888888888888886</v>
      </c>
      <c r="C422" s="1"/>
      <c r="D422" s="1"/>
    </row>
    <row r="423" spans="1:4" x14ac:dyDescent="0.25">
      <c r="A423" s="6">
        <v>42822</v>
      </c>
      <c r="B423" s="78">
        <v>0.53888888888888886</v>
      </c>
      <c r="C423" s="1"/>
      <c r="D423" s="1"/>
    </row>
    <row r="424" spans="1:4" x14ac:dyDescent="0.25">
      <c r="A424" s="7">
        <v>42828</v>
      </c>
      <c r="B424" s="79">
        <v>0.53888888888888886</v>
      </c>
      <c r="C424" s="3"/>
      <c r="D424" s="3"/>
    </row>
    <row r="425" spans="1:4" x14ac:dyDescent="0.25">
      <c r="A425" s="7">
        <v>42832</v>
      </c>
      <c r="B425" s="79">
        <v>0.54027777777777775</v>
      </c>
      <c r="C425" s="3"/>
      <c r="D425" s="3"/>
    </row>
    <row r="426" spans="1:4" x14ac:dyDescent="0.25">
      <c r="A426" s="6">
        <v>42831</v>
      </c>
      <c r="B426" s="78">
        <v>0.54097222222222219</v>
      </c>
      <c r="C426" s="1"/>
      <c r="D426" s="1"/>
    </row>
    <row r="427" spans="1:4" x14ac:dyDescent="0.25">
      <c r="A427" s="7">
        <v>42823</v>
      </c>
      <c r="B427" s="79">
        <v>0.54167824074074067</v>
      </c>
      <c r="C427" s="3"/>
      <c r="D427" s="3"/>
    </row>
    <row r="428" spans="1:4" x14ac:dyDescent="0.25">
      <c r="A428" s="6">
        <v>42821</v>
      </c>
      <c r="B428" s="78">
        <v>0.54236111111111118</v>
      </c>
      <c r="C428" s="1"/>
      <c r="D428" s="1"/>
    </row>
    <row r="429" spans="1:4" x14ac:dyDescent="0.25">
      <c r="A429" s="6">
        <v>42830</v>
      </c>
      <c r="B429" s="78">
        <v>0.54236111111111118</v>
      </c>
      <c r="C429" s="1"/>
      <c r="D429" s="1"/>
    </row>
    <row r="430" spans="1:4" x14ac:dyDescent="0.25">
      <c r="A430" s="6">
        <v>42830</v>
      </c>
      <c r="B430" s="78">
        <v>0.54305555555555551</v>
      </c>
      <c r="C430" s="1"/>
      <c r="D430" s="1"/>
    </row>
    <row r="431" spans="1:4" x14ac:dyDescent="0.25">
      <c r="A431" s="6">
        <v>42831</v>
      </c>
      <c r="B431" s="78">
        <v>0.54305555555555551</v>
      </c>
      <c r="C431" s="1"/>
      <c r="D431" s="1"/>
    </row>
    <row r="432" spans="1:4" x14ac:dyDescent="0.25">
      <c r="A432" s="6">
        <v>42831</v>
      </c>
      <c r="B432" s="78">
        <v>0.54305555555555551</v>
      </c>
      <c r="C432" s="1"/>
      <c r="D432" s="1"/>
    </row>
    <row r="433" spans="1:4" x14ac:dyDescent="0.25">
      <c r="A433" s="7">
        <v>42832</v>
      </c>
      <c r="B433" s="79">
        <v>0.54305555555555551</v>
      </c>
      <c r="C433" s="3"/>
      <c r="D433" s="3"/>
    </row>
    <row r="434" spans="1:4" x14ac:dyDescent="0.25">
      <c r="A434" s="7">
        <v>42824</v>
      </c>
      <c r="B434" s="79">
        <v>0.54652777777777783</v>
      </c>
      <c r="C434" s="3"/>
      <c r="D434" s="3"/>
    </row>
    <row r="435" spans="1:4" x14ac:dyDescent="0.25">
      <c r="A435" s="7">
        <v>42823</v>
      </c>
      <c r="B435" s="79">
        <v>0.54722222222222217</v>
      </c>
      <c r="C435" s="3"/>
      <c r="D435" s="3"/>
    </row>
    <row r="436" spans="1:4" x14ac:dyDescent="0.25">
      <c r="A436" s="6">
        <v>42830</v>
      </c>
      <c r="B436" s="78">
        <v>0.5493055555555556</v>
      </c>
      <c r="C436" s="1"/>
      <c r="D436" s="1"/>
    </row>
    <row r="437" spans="1:4" x14ac:dyDescent="0.25">
      <c r="A437" s="6">
        <v>42830</v>
      </c>
      <c r="B437" s="78">
        <v>0.5493055555555556</v>
      </c>
      <c r="C437" s="1"/>
      <c r="D437" s="1"/>
    </row>
    <row r="438" spans="1:4" x14ac:dyDescent="0.25">
      <c r="A438" s="6">
        <v>42821</v>
      </c>
      <c r="B438" s="78">
        <v>0.54999999999999993</v>
      </c>
      <c r="C438" s="1"/>
      <c r="D438" s="1"/>
    </row>
    <row r="439" spans="1:4" x14ac:dyDescent="0.25">
      <c r="A439" s="6">
        <v>42831</v>
      </c>
      <c r="B439" s="78">
        <v>0.55138888888888882</v>
      </c>
      <c r="C439" s="1"/>
      <c r="D439" s="1"/>
    </row>
    <row r="440" spans="1:4" x14ac:dyDescent="0.25">
      <c r="A440" s="7">
        <v>42832</v>
      </c>
      <c r="B440" s="79">
        <v>0.55138888888888882</v>
      </c>
      <c r="C440" s="3"/>
      <c r="D440" s="3"/>
    </row>
    <row r="441" spans="1:4" x14ac:dyDescent="0.25">
      <c r="A441" s="6">
        <v>42825</v>
      </c>
      <c r="B441" s="78">
        <v>0.55208333333333337</v>
      </c>
      <c r="C441" s="1"/>
      <c r="D441" s="1"/>
    </row>
    <row r="442" spans="1:4" x14ac:dyDescent="0.25">
      <c r="A442" s="6">
        <v>42831</v>
      </c>
      <c r="B442" s="78">
        <v>0.55277777777777781</v>
      </c>
      <c r="C442" s="1"/>
      <c r="D442" s="1"/>
    </row>
    <row r="443" spans="1:4" x14ac:dyDescent="0.25">
      <c r="A443" s="6">
        <v>42821</v>
      </c>
      <c r="B443" s="78">
        <v>0.55555555555555558</v>
      </c>
      <c r="C443" s="1"/>
      <c r="D443" s="1"/>
    </row>
    <row r="444" spans="1:4" x14ac:dyDescent="0.25">
      <c r="A444" s="7">
        <v>42824</v>
      </c>
      <c r="B444" s="79">
        <v>0.55555555555555558</v>
      </c>
      <c r="C444" s="3"/>
      <c r="D444" s="3"/>
    </row>
    <row r="445" spans="1:4" x14ac:dyDescent="0.25">
      <c r="A445" s="6">
        <v>42829</v>
      </c>
      <c r="B445" s="78">
        <v>0.55763888888888891</v>
      </c>
      <c r="C445" s="1"/>
      <c r="D445" s="1"/>
    </row>
    <row r="446" spans="1:4" x14ac:dyDescent="0.25">
      <c r="A446" s="7">
        <v>42832</v>
      </c>
      <c r="B446" s="79">
        <v>0.55833333333333335</v>
      </c>
      <c r="C446" s="3"/>
      <c r="D446" s="3"/>
    </row>
    <row r="447" spans="1:4" x14ac:dyDescent="0.25">
      <c r="A447" s="7">
        <v>42832</v>
      </c>
      <c r="B447" s="79">
        <v>0.55972222222222223</v>
      </c>
      <c r="C447" s="3"/>
      <c r="D447" s="3"/>
    </row>
    <row r="448" spans="1:4" x14ac:dyDescent="0.25">
      <c r="A448" s="6">
        <v>42829</v>
      </c>
      <c r="B448" s="78">
        <v>0.56041666666666667</v>
      </c>
      <c r="C448" s="1"/>
      <c r="D448" s="1"/>
    </row>
    <row r="449" spans="1:4" x14ac:dyDescent="0.25">
      <c r="A449" s="6">
        <v>42829</v>
      </c>
      <c r="B449" s="78">
        <v>0.56180555555555556</v>
      </c>
      <c r="C449" s="1"/>
      <c r="D449" s="1"/>
    </row>
    <row r="450" spans="1:4" x14ac:dyDescent="0.25">
      <c r="A450" s="7">
        <v>42832</v>
      </c>
      <c r="B450" s="79">
        <v>0.56180555555555556</v>
      </c>
      <c r="C450" s="3"/>
      <c r="D450" s="3"/>
    </row>
    <row r="451" spans="1:4" x14ac:dyDescent="0.25">
      <c r="A451" s="7">
        <v>42823</v>
      </c>
      <c r="B451" s="79">
        <v>0.5625</v>
      </c>
      <c r="C451" s="3"/>
      <c r="D451" s="3"/>
    </row>
    <row r="452" spans="1:4" x14ac:dyDescent="0.25">
      <c r="A452" s="7">
        <v>42828</v>
      </c>
      <c r="B452" s="79">
        <v>0.56527777777777777</v>
      </c>
      <c r="C452" s="3"/>
      <c r="D452" s="3"/>
    </row>
    <row r="453" spans="1:4" x14ac:dyDescent="0.25">
      <c r="A453" s="6">
        <v>42825</v>
      </c>
      <c r="B453" s="78">
        <v>0.56597222222222221</v>
      </c>
      <c r="C453" s="1"/>
      <c r="D453" s="1"/>
    </row>
    <row r="454" spans="1:4" x14ac:dyDescent="0.25">
      <c r="A454" s="6">
        <v>42830</v>
      </c>
      <c r="B454" s="78">
        <v>0.56597222222222221</v>
      </c>
      <c r="C454" s="1"/>
      <c r="D454" s="1"/>
    </row>
    <row r="455" spans="1:4" x14ac:dyDescent="0.25">
      <c r="A455" s="6">
        <v>42830</v>
      </c>
      <c r="B455" s="78">
        <v>0.56597222222222221</v>
      </c>
      <c r="C455" s="1"/>
      <c r="D455" s="1"/>
    </row>
    <row r="456" spans="1:4" x14ac:dyDescent="0.25">
      <c r="A456" s="6">
        <v>42830</v>
      </c>
      <c r="B456" s="78">
        <v>0.56666666666666665</v>
      </c>
      <c r="C456" s="1"/>
      <c r="D456" s="1"/>
    </row>
    <row r="457" spans="1:4" x14ac:dyDescent="0.25">
      <c r="A457" s="7">
        <v>42824</v>
      </c>
      <c r="B457" s="79">
        <v>0.56736111111111109</v>
      </c>
      <c r="C457" s="3"/>
      <c r="D457" s="3"/>
    </row>
    <row r="458" spans="1:4" x14ac:dyDescent="0.25">
      <c r="A458" s="6">
        <v>42821</v>
      </c>
      <c r="B458" s="78">
        <v>0.56805555555555554</v>
      </c>
      <c r="C458" s="1"/>
      <c r="D458" s="1"/>
    </row>
    <row r="459" spans="1:4" x14ac:dyDescent="0.25">
      <c r="A459" s="6">
        <v>42822</v>
      </c>
      <c r="B459" s="78">
        <v>0.57222222222222219</v>
      </c>
      <c r="C459" s="1"/>
      <c r="D459" s="1"/>
    </row>
    <row r="460" spans="1:4" x14ac:dyDescent="0.25">
      <c r="A460" s="6">
        <v>42825</v>
      </c>
      <c r="B460" s="78">
        <v>0.57222222222222219</v>
      </c>
      <c r="C460" s="1"/>
      <c r="D460" s="1"/>
    </row>
    <row r="461" spans="1:4" x14ac:dyDescent="0.25">
      <c r="A461" s="6">
        <v>42821</v>
      </c>
      <c r="B461" s="78">
        <v>0.57291666666666663</v>
      </c>
      <c r="C461" s="1"/>
      <c r="D461" s="1"/>
    </row>
    <row r="462" spans="1:4" x14ac:dyDescent="0.25">
      <c r="A462" s="7">
        <v>42824</v>
      </c>
      <c r="B462" s="79">
        <v>0.57291666666666663</v>
      </c>
      <c r="C462" s="3"/>
      <c r="D462" s="3"/>
    </row>
    <row r="463" spans="1:4" x14ac:dyDescent="0.25">
      <c r="A463" s="7">
        <v>42828</v>
      </c>
      <c r="B463" s="79">
        <v>0.57361111111111118</v>
      </c>
      <c r="C463" s="3"/>
      <c r="D463" s="3"/>
    </row>
    <row r="464" spans="1:4" x14ac:dyDescent="0.25">
      <c r="A464" s="7">
        <v>42824</v>
      </c>
      <c r="B464" s="79">
        <v>0.57430555555555551</v>
      </c>
      <c r="C464" s="3"/>
      <c r="D464" s="3"/>
    </row>
    <row r="465" spans="1:4" x14ac:dyDescent="0.25">
      <c r="A465" s="6">
        <v>42822</v>
      </c>
      <c r="B465" s="78">
        <v>0.57500000000000007</v>
      </c>
      <c r="C465" s="1"/>
      <c r="D465" s="1"/>
    </row>
    <row r="466" spans="1:4" x14ac:dyDescent="0.25">
      <c r="A466" s="7">
        <v>42823</v>
      </c>
      <c r="B466" s="79">
        <v>0.5756944444444444</v>
      </c>
      <c r="C466" s="3"/>
      <c r="D466" s="3"/>
    </row>
    <row r="467" spans="1:4" x14ac:dyDescent="0.25">
      <c r="A467" s="6">
        <v>42821</v>
      </c>
      <c r="B467" s="78">
        <v>0.57847222222222217</v>
      </c>
      <c r="C467" s="1"/>
      <c r="D467" s="1"/>
    </row>
    <row r="468" spans="1:4" x14ac:dyDescent="0.25">
      <c r="A468" s="7">
        <v>42832</v>
      </c>
      <c r="B468" s="79">
        <v>0.57847222222222217</v>
      </c>
      <c r="C468" s="3"/>
      <c r="D468" s="3"/>
    </row>
    <row r="469" spans="1:4" x14ac:dyDescent="0.25">
      <c r="A469" s="7">
        <v>42828</v>
      </c>
      <c r="B469" s="79">
        <v>0.57916666666666672</v>
      </c>
      <c r="C469" s="3"/>
      <c r="D469" s="3"/>
    </row>
    <row r="470" spans="1:4" x14ac:dyDescent="0.25">
      <c r="A470" s="7">
        <v>42823</v>
      </c>
      <c r="B470" s="79">
        <v>0.57986111111111105</v>
      </c>
      <c r="C470" s="3"/>
      <c r="D470" s="3"/>
    </row>
    <row r="471" spans="1:4" x14ac:dyDescent="0.25">
      <c r="A471" s="7">
        <v>42828</v>
      </c>
      <c r="B471" s="79">
        <v>0.5805555555555556</v>
      </c>
      <c r="C471" s="3"/>
      <c r="D471" s="3"/>
    </row>
    <row r="472" spans="1:4" x14ac:dyDescent="0.25">
      <c r="A472" s="7">
        <v>42828</v>
      </c>
      <c r="B472" s="79">
        <v>0.5805555555555556</v>
      </c>
      <c r="C472" s="3"/>
      <c r="D472" s="3"/>
    </row>
    <row r="473" spans="1:4" x14ac:dyDescent="0.25">
      <c r="A473" s="6">
        <v>42829</v>
      </c>
      <c r="B473" s="78">
        <v>0.58334490740740741</v>
      </c>
      <c r="C473" s="1"/>
      <c r="D473" s="1"/>
    </row>
    <row r="474" spans="1:4" x14ac:dyDescent="0.25">
      <c r="A474" s="6">
        <v>42829</v>
      </c>
      <c r="B474" s="78">
        <v>0.5854166666666667</v>
      </c>
      <c r="C474" s="1"/>
      <c r="D474" s="1"/>
    </row>
    <row r="475" spans="1:4" x14ac:dyDescent="0.25">
      <c r="A475" s="6">
        <v>42821</v>
      </c>
      <c r="B475" s="78">
        <v>0.58611111111111114</v>
      </c>
      <c r="C475" s="1"/>
      <c r="D475" s="1"/>
    </row>
    <row r="476" spans="1:4" x14ac:dyDescent="0.25">
      <c r="A476" s="6">
        <v>42821</v>
      </c>
      <c r="B476" s="78">
        <v>0.58611111111111114</v>
      </c>
      <c r="C476" s="1"/>
      <c r="D476" s="1"/>
    </row>
    <row r="477" spans="1:4" x14ac:dyDescent="0.25">
      <c r="A477" s="7">
        <v>42823</v>
      </c>
      <c r="B477" s="79">
        <v>0.58680555555555558</v>
      </c>
      <c r="C477" s="3"/>
      <c r="D477" s="3"/>
    </row>
    <row r="478" spans="1:4" x14ac:dyDescent="0.25">
      <c r="A478" s="6">
        <v>42822</v>
      </c>
      <c r="B478" s="78">
        <v>0.58750000000000002</v>
      </c>
      <c r="C478" s="1"/>
      <c r="D478" s="1"/>
    </row>
    <row r="479" spans="1:4" x14ac:dyDescent="0.25">
      <c r="A479" s="6">
        <v>42825</v>
      </c>
      <c r="B479" s="78">
        <v>0.58819444444444446</v>
      </c>
      <c r="C479" s="1"/>
      <c r="D479" s="1"/>
    </row>
    <row r="480" spans="1:4" x14ac:dyDescent="0.25">
      <c r="A480" s="6">
        <v>42830</v>
      </c>
      <c r="B480" s="78">
        <v>0.58819444444444446</v>
      </c>
      <c r="C480" s="1"/>
      <c r="D480" s="1"/>
    </row>
    <row r="481" spans="1:4" x14ac:dyDescent="0.25">
      <c r="A481" s="6">
        <v>42830</v>
      </c>
      <c r="B481" s="78">
        <v>0.58819444444444446</v>
      </c>
      <c r="C481" s="1"/>
      <c r="D481" s="1"/>
    </row>
    <row r="482" spans="1:4" x14ac:dyDescent="0.25">
      <c r="A482" s="6">
        <v>42830</v>
      </c>
      <c r="B482" s="78">
        <v>0.58819444444444446</v>
      </c>
      <c r="C482" s="1"/>
      <c r="D482" s="1"/>
    </row>
    <row r="483" spans="1:4" x14ac:dyDescent="0.25">
      <c r="A483" s="6">
        <v>42822</v>
      </c>
      <c r="B483" s="78">
        <v>0.58958333333333335</v>
      </c>
      <c r="C483" s="1"/>
      <c r="D483" s="1"/>
    </row>
    <row r="484" spans="1:4" x14ac:dyDescent="0.25">
      <c r="A484" s="6">
        <v>42830</v>
      </c>
      <c r="B484" s="78">
        <v>0.58958333333333335</v>
      </c>
      <c r="C484" s="1"/>
      <c r="D484" s="1"/>
    </row>
    <row r="485" spans="1:4" x14ac:dyDescent="0.25">
      <c r="A485" s="6">
        <v>42822</v>
      </c>
      <c r="B485" s="78">
        <v>0.59027777777777779</v>
      </c>
      <c r="C485" s="1"/>
      <c r="D485" s="1"/>
    </row>
    <row r="486" spans="1:4" x14ac:dyDescent="0.25">
      <c r="A486" s="7">
        <v>42832</v>
      </c>
      <c r="B486" s="79">
        <v>0.59027777777777779</v>
      </c>
      <c r="C486" s="3"/>
      <c r="D486" s="3"/>
    </row>
    <row r="487" spans="1:4" x14ac:dyDescent="0.25">
      <c r="A487" s="6">
        <v>42822</v>
      </c>
      <c r="B487" s="78">
        <v>0.59166666666666667</v>
      </c>
      <c r="C487" s="1"/>
      <c r="D487" s="1"/>
    </row>
    <row r="488" spans="1:4" x14ac:dyDescent="0.25">
      <c r="A488" s="6">
        <v>42825</v>
      </c>
      <c r="B488" s="78">
        <v>0.59375</v>
      </c>
      <c r="C488" s="1"/>
      <c r="D488" s="1"/>
    </row>
    <row r="489" spans="1:4" x14ac:dyDescent="0.25">
      <c r="A489" s="7">
        <v>42832</v>
      </c>
      <c r="B489" s="79">
        <v>0.59513888888888888</v>
      </c>
      <c r="C489" s="3"/>
      <c r="D489" s="3"/>
    </row>
    <row r="490" spans="1:4" x14ac:dyDescent="0.25">
      <c r="A490" s="6">
        <v>42825</v>
      </c>
      <c r="B490" s="78">
        <v>0.59583333333333333</v>
      </c>
      <c r="C490" s="1"/>
      <c r="D490" s="1"/>
    </row>
    <row r="491" spans="1:4" x14ac:dyDescent="0.25">
      <c r="A491" s="7">
        <v>42824</v>
      </c>
      <c r="B491" s="79">
        <v>0.59722222222222221</v>
      </c>
      <c r="C491" s="3"/>
      <c r="D491" s="3"/>
    </row>
    <row r="492" spans="1:4" x14ac:dyDescent="0.25">
      <c r="A492" s="7">
        <v>42828</v>
      </c>
      <c r="B492" s="79">
        <v>0.59722222222222221</v>
      </c>
      <c r="C492" s="3"/>
      <c r="D492" s="3"/>
    </row>
    <row r="493" spans="1:4" x14ac:dyDescent="0.25">
      <c r="A493" s="6">
        <v>42821</v>
      </c>
      <c r="B493" s="78">
        <v>0.59791666666666665</v>
      </c>
      <c r="C493" s="1"/>
      <c r="D493" s="1"/>
    </row>
    <row r="494" spans="1:4" x14ac:dyDescent="0.25">
      <c r="A494" s="7">
        <v>42832</v>
      </c>
      <c r="B494" s="79">
        <v>0.59791666666666665</v>
      </c>
      <c r="C494" s="3"/>
      <c r="D494" s="3"/>
    </row>
    <row r="495" spans="1:4" x14ac:dyDescent="0.25">
      <c r="A495" s="7">
        <v>42832</v>
      </c>
      <c r="B495" s="79">
        <v>0.60069444444444442</v>
      </c>
      <c r="C495" s="3"/>
      <c r="D495" s="3"/>
    </row>
    <row r="496" spans="1:4" x14ac:dyDescent="0.25">
      <c r="A496" s="6">
        <v>42822</v>
      </c>
      <c r="B496" s="78">
        <v>0.60138888888888886</v>
      </c>
      <c r="C496" s="1"/>
      <c r="D496" s="1"/>
    </row>
    <row r="497" spans="1:4" x14ac:dyDescent="0.25">
      <c r="A497" s="6">
        <v>42825</v>
      </c>
      <c r="B497" s="78">
        <v>0.60486111111111118</v>
      </c>
      <c r="C497" s="1"/>
      <c r="D497" s="1"/>
    </row>
    <row r="498" spans="1:4" x14ac:dyDescent="0.25">
      <c r="A498" s="6">
        <v>42822</v>
      </c>
      <c r="B498" s="78">
        <v>0.60625000000000007</v>
      </c>
      <c r="C498" s="1"/>
      <c r="D498" s="1"/>
    </row>
    <row r="499" spans="1:4" x14ac:dyDescent="0.25">
      <c r="A499" s="7">
        <v>42823</v>
      </c>
      <c r="B499" s="79">
        <v>0.60625000000000007</v>
      </c>
      <c r="C499" s="3"/>
      <c r="D499" s="3"/>
    </row>
    <row r="500" spans="1:4" x14ac:dyDescent="0.25">
      <c r="A500" s="6">
        <v>42831</v>
      </c>
      <c r="B500" s="78">
        <v>0.60625000000000007</v>
      </c>
      <c r="C500" s="1"/>
      <c r="D500" s="1"/>
    </row>
    <row r="501" spans="1:4" x14ac:dyDescent="0.25">
      <c r="A501" s="6">
        <v>42829</v>
      </c>
      <c r="B501" s="78">
        <v>0.6069444444444444</v>
      </c>
      <c r="C501" s="1"/>
      <c r="D501" s="1"/>
    </row>
    <row r="502" spans="1:4" x14ac:dyDescent="0.25">
      <c r="A502" s="6">
        <v>42825</v>
      </c>
      <c r="B502" s="78">
        <v>0.60763888888888895</v>
      </c>
      <c r="C502" s="1"/>
      <c r="D502" s="1"/>
    </row>
    <row r="503" spans="1:4" x14ac:dyDescent="0.25">
      <c r="A503" s="6">
        <v>42830</v>
      </c>
      <c r="B503" s="78">
        <v>0.60902777777777783</v>
      </c>
      <c r="C503" s="1"/>
      <c r="D503" s="1"/>
    </row>
    <row r="504" spans="1:4" x14ac:dyDescent="0.25">
      <c r="A504" s="6">
        <v>42825</v>
      </c>
      <c r="B504" s="78">
        <v>0.61041666666666672</v>
      </c>
      <c r="C504" s="1"/>
      <c r="D504" s="1"/>
    </row>
    <row r="505" spans="1:4" x14ac:dyDescent="0.25">
      <c r="A505" s="6">
        <v>42822</v>
      </c>
      <c r="B505" s="78">
        <v>0.61319444444444449</v>
      </c>
      <c r="C505" s="1"/>
      <c r="D505" s="1"/>
    </row>
    <row r="506" spans="1:4" x14ac:dyDescent="0.25">
      <c r="A506" s="6">
        <v>42825</v>
      </c>
      <c r="B506" s="78">
        <v>0.61319444444444449</v>
      </c>
      <c r="C506" s="1"/>
      <c r="D506" s="1"/>
    </row>
    <row r="507" spans="1:4" x14ac:dyDescent="0.25">
      <c r="A507" s="7">
        <v>42824</v>
      </c>
      <c r="B507" s="79">
        <v>0.61388888888888882</v>
      </c>
      <c r="C507" s="3"/>
      <c r="D507" s="3"/>
    </row>
    <row r="508" spans="1:4" x14ac:dyDescent="0.25">
      <c r="A508" s="7">
        <v>42828</v>
      </c>
      <c r="B508" s="79">
        <v>0.61458333333333337</v>
      </c>
      <c r="C508" s="3"/>
      <c r="D508" s="3"/>
    </row>
    <row r="509" spans="1:4" x14ac:dyDescent="0.25">
      <c r="A509" s="6">
        <v>42821</v>
      </c>
      <c r="B509" s="78">
        <v>0.61527777777777781</v>
      </c>
      <c r="C509" s="1"/>
      <c r="D509" s="1"/>
    </row>
    <row r="510" spans="1:4" x14ac:dyDescent="0.25">
      <c r="A510" s="6">
        <v>42822</v>
      </c>
      <c r="B510" s="78">
        <v>0.61597222222222225</v>
      </c>
      <c r="C510" s="1"/>
      <c r="D510" s="1"/>
    </row>
    <row r="511" spans="1:4" x14ac:dyDescent="0.25">
      <c r="A511" s="7">
        <v>42828</v>
      </c>
      <c r="B511" s="79">
        <v>0.61597222222222225</v>
      </c>
      <c r="C511" s="3"/>
      <c r="D511" s="3"/>
    </row>
    <row r="512" spans="1:4" x14ac:dyDescent="0.25">
      <c r="A512" s="7">
        <v>42828</v>
      </c>
      <c r="B512" s="79">
        <v>0.61736111111111114</v>
      </c>
      <c r="C512" s="3"/>
      <c r="D512" s="3"/>
    </row>
    <row r="513" spans="1:4" x14ac:dyDescent="0.25">
      <c r="A513" s="7">
        <v>42828</v>
      </c>
      <c r="B513" s="79">
        <v>0.61736111111111114</v>
      </c>
      <c r="C513" s="3"/>
      <c r="D513" s="3"/>
    </row>
    <row r="514" spans="1:4" x14ac:dyDescent="0.25">
      <c r="A514" s="6">
        <v>42830</v>
      </c>
      <c r="B514" s="78">
        <v>0.61736111111111114</v>
      </c>
      <c r="C514" s="1"/>
      <c r="D514" s="1"/>
    </row>
    <row r="515" spans="1:4" x14ac:dyDescent="0.25">
      <c r="A515" s="6">
        <v>42821</v>
      </c>
      <c r="B515" s="78">
        <v>0.61875000000000002</v>
      </c>
      <c r="C515" s="1"/>
      <c r="D515" s="1"/>
    </row>
    <row r="516" spans="1:4" x14ac:dyDescent="0.25">
      <c r="A516" s="7">
        <v>42828</v>
      </c>
      <c r="B516" s="79">
        <v>0.61875000000000002</v>
      </c>
      <c r="C516" s="3"/>
      <c r="D516" s="3"/>
    </row>
    <row r="517" spans="1:4" x14ac:dyDescent="0.25">
      <c r="A517" s="7">
        <v>42832</v>
      </c>
      <c r="B517" s="79">
        <v>0.61875000000000002</v>
      </c>
      <c r="C517" s="3"/>
      <c r="D517" s="3"/>
    </row>
    <row r="518" spans="1:4" x14ac:dyDescent="0.25">
      <c r="A518" s="7">
        <v>42828</v>
      </c>
      <c r="B518" s="79">
        <v>0.61944444444444446</v>
      </c>
      <c r="C518" s="3"/>
      <c r="D518" s="3"/>
    </row>
    <row r="519" spans="1:4" x14ac:dyDescent="0.25">
      <c r="A519" s="6">
        <v>42829</v>
      </c>
      <c r="B519" s="78">
        <v>0.61944444444444446</v>
      </c>
      <c r="C519" s="1"/>
      <c r="D519" s="1"/>
    </row>
    <row r="520" spans="1:4" x14ac:dyDescent="0.25">
      <c r="A520" s="7">
        <v>42828</v>
      </c>
      <c r="B520" s="79">
        <v>0.62083333333333335</v>
      </c>
      <c r="C520" s="3"/>
      <c r="D520" s="3"/>
    </row>
    <row r="521" spans="1:4" x14ac:dyDescent="0.25">
      <c r="A521" s="6">
        <v>42822</v>
      </c>
      <c r="B521" s="78">
        <v>0.62152777777777779</v>
      </c>
      <c r="C521" s="1"/>
      <c r="D521" s="1"/>
    </row>
    <row r="522" spans="1:4" x14ac:dyDescent="0.25">
      <c r="A522" s="7">
        <v>42828</v>
      </c>
      <c r="B522" s="79">
        <v>0.62152777777777779</v>
      </c>
      <c r="C522" s="3"/>
      <c r="D522" s="3"/>
    </row>
    <row r="523" spans="1:4" x14ac:dyDescent="0.25">
      <c r="A523" s="6">
        <v>42830</v>
      </c>
      <c r="B523" s="78">
        <v>0.62152777777777779</v>
      </c>
      <c r="C523" s="1"/>
      <c r="D523" s="1"/>
    </row>
    <row r="524" spans="1:4" x14ac:dyDescent="0.25">
      <c r="A524" s="7">
        <v>42828</v>
      </c>
      <c r="B524" s="79">
        <v>0.62222222222222223</v>
      </c>
      <c r="C524" s="3"/>
      <c r="D524" s="3"/>
    </row>
    <row r="525" spans="1:4" x14ac:dyDescent="0.25">
      <c r="A525" s="6">
        <v>42829</v>
      </c>
      <c r="B525" s="78">
        <v>0.62361111111111112</v>
      </c>
      <c r="C525" s="1"/>
      <c r="D525" s="1"/>
    </row>
    <row r="526" spans="1:4" x14ac:dyDescent="0.25">
      <c r="A526" s="6">
        <v>42829</v>
      </c>
      <c r="B526" s="78">
        <v>0.62361111111111112</v>
      </c>
      <c r="C526" s="1"/>
      <c r="D526" s="1"/>
    </row>
    <row r="527" spans="1:4" x14ac:dyDescent="0.25">
      <c r="A527" s="6">
        <v>42821</v>
      </c>
      <c r="B527" s="78">
        <v>0.62430555555555556</v>
      </c>
      <c r="C527" s="1"/>
      <c r="D527" s="1"/>
    </row>
    <row r="528" spans="1:4" x14ac:dyDescent="0.25">
      <c r="A528" s="7">
        <v>42832</v>
      </c>
      <c r="B528" s="79">
        <v>0.62430555555555556</v>
      </c>
      <c r="C528" s="3"/>
      <c r="D528" s="3"/>
    </row>
    <row r="529" spans="1:4" x14ac:dyDescent="0.25">
      <c r="A529" s="7">
        <v>42828</v>
      </c>
      <c r="B529" s="79">
        <v>0.625</v>
      </c>
      <c r="C529" s="3"/>
      <c r="D529" s="3"/>
    </row>
    <row r="530" spans="1:4" x14ac:dyDescent="0.25">
      <c r="A530" s="7">
        <v>42832</v>
      </c>
      <c r="B530" s="79">
        <v>0.625</v>
      </c>
      <c r="C530" s="3"/>
      <c r="D530" s="3"/>
    </row>
    <row r="531" spans="1:4" x14ac:dyDescent="0.25">
      <c r="A531" s="7">
        <v>42824</v>
      </c>
      <c r="B531" s="79">
        <v>0.62569444444444444</v>
      </c>
      <c r="C531" s="3"/>
      <c r="D531" s="3"/>
    </row>
    <row r="532" spans="1:4" x14ac:dyDescent="0.25">
      <c r="A532" s="7">
        <v>42828</v>
      </c>
      <c r="B532" s="79">
        <v>0.62708333333333333</v>
      </c>
      <c r="C532" s="3"/>
      <c r="D532" s="3"/>
    </row>
    <row r="533" spans="1:4" x14ac:dyDescent="0.25">
      <c r="A533" s="6">
        <v>42821</v>
      </c>
      <c r="B533" s="78">
        <v>0.62777777777777777</v>
      </c>
      <c r="C533" s="1"/>
      <c r="D533" s="1"/>
    </row>
    <row r="534" spans="1:4" x14ac:dyDescent="0.25">
      <c r="A534" s="6">
        <v>42830</v>
      </c>
      <c r="B534" s="78">
        <v>0.62777777777777777</v>
      </c>
      <c r="C534" s="1"/>
      <c r="D534" s="1"/>
    </row>
    <row r="535" spans="1:4" x14ac:dyDescent="0.25">
      <c r="A535" s="6">
        <v>42821</v>
      </c>
      <c r="B535" s="78">
        <v>0.62847222222222221</v>
      </c>
      <c r="C535" s="1"/>
      <c r="D535" s="1"/>
    </row>
    <row r="536" spans="1:4" x14ac:dyDescent="0.25">
      <c r="A536" s="6">
        <v>42825</v>
      </c>
      <c r="B536" s="78">
        <v>0.62847222222222221</v>
      </c>
      <c r="C536" s="1"/>
      <c r="D536" s="1"/>
    </row>
    <row r="537" spans="1:4" x14ac:dyDescent="0.25">
      <c r="A537" s="6">
        <v>42831</v>
      </c>
      <c r="B537" s="78">
        <v>0.62847222222222221</v>
      </c>
      <c r="C537" s="1"/>
      <c r="D537" s="1"/>
    </row>
    <row r="538" spans="1:4" x14ac:dyDescent="0.25">
      <c r="A538" s="6">
        <v>42821</v>
      </c>
      <c r="B538" s="78">
        <v>0.63055555555555554</v>
      </c>
      <c r="C538" s="1"/>
      <c r="D538" s="1"/>
    </row>
    <row r="539" spans="1:4" x14ac:dyDescent="0.25">
      <c r="A539" s="6">
        <v>42825</v>
      </c>
      <c r="B539" s="78">
        <v>0.63055555555555554</v>
      </c>
      <c r="C539" s="1"/>
      <c r="D539" s="1"/>
    </row>
    <row r="540" spans="1:4" x14ac:dyDescent="0.25">
      <c r="A540" s="7">
        <v>42824</v>
      </c>
      <c r="B540" s="79">
        <v>0.63124999999999998</v>
      </c>
      <c r="C540" s="3"/>
      <c r="D540" s="3"/>
    </row>
    <row r="541" spans="1:4" x14ac:dyDescent="0.25">
      <c r="A541" s="6">
        <v>42830</v>
      </c>
      <c r="B541" s="78">
        <v>0.63124999999999998</v>
      </c>
      <c r="C541" s="1"/>
      <c r="D541" s="1"/>
    </row>
    <row r="542" spans="1:4" x14ac:dyDescent="0.25">
      <c r="A542" s="7">
        <v>42832</v>
      </c>
      <c r="B542" s="79">
        <v>0.63124999999999998</v>
      </c>
      <c r="C542" s="3"/>
      <c r="D542" s="3"/>
    </row>
    <row r="543" spans="1:4" x14ac:dyDescent="0.25">
      <c r="A543" s="6">
        <v>42822</v>
      </c>
      <c r="B543" s="78">
        <v>0.63194444444444442</v>
      </c>
      <c r="C543" s="1"/>
      <c r="D543" s="1"/>
    </row>
    <row r="544" spans="1:4" x14ac:dyDescent="0.25">
      <c r="A544" s="7">
        <v>42824</v>
      </c>
      <c r="B544" s="79">
        <v>0.63194444444444442</v>
      </c>
      <c r="C544" s="3"/>
      <c r="D544" s="3"/>
    </row>
    <row r="545" spans="1:4" x14ac:dyDescent="0.25">
      <c r="A545" s="6">
        <v>42821</v>
      </c>
      <c r="B545" s="78">
        <v>0.63263888888888886</v>
      </c>
      <c r="C545" s="1"/>
      <c r="D545" s="1"/>
    </row>
    <row r="546" spans="1:4" x14ac:dyDescent="0.25">
      <c r="A546" s="6">
        <v>42821</v>
      </c>
      <c r="B546" s="78">
        <v>0.6333333333333333</v>
      </c>
      <c r="C546" s="1"/>
      <c r="D546" s="1"/>
    </row>
    <row r="547" spans="1:4" x14ac:dyDescent="0.25">
      <c r="A547" s="6">
        <v>42821</v>
      </c>
      <c r="B547" s="78">
        <v>0.63541666666666663</v>
      </c>
      <c r="C547" s="1"/>
      <c r="D547" s="1"/>
    </row>
    <row r="548" spans="1:4" x14ac:dyDescent="0.25">
      <c r="A548" s="6">
        <v>42821</v>
      </c>
      <c r="B548" s="78">
        <v>0.63611111111111118</v>
      </c>
      <c r="C548" s="1"/>
      <c r="D548" s="1"/>
    </row>
    <row r="549" spans="1:4" x14ac:dyDescent="0.25">
      <c r="A549" s="6">
        <v>42822</v>
      </c>
      <c r="B549" s="78">
        <v>0.63611111111111118</v>
      </c>
      <c r="C549" s="1"/>
      <c r="D549" s="1"/>
    </row>
    <row r="550" spans="1:4" x14ac:dyDescent="0.25">
      <c r="A550" s="6">
        <v>42822</v>
      </c>
      <c r="B550" s="78">
        <v>0.63611111111111118</v>
      </c>
      <c r="C550" s="1"/>
      <c r="D550" s="1"/>
    </row>
    <row r="551" spans="1:4" x14ac:dyDescent="0.25">
      <c r="A551" s="6">
        <v>42822</v>
      </c>
      <c r="B551" s="78">
        <v>0.63611111111111118</v>
      </c>
      <c r="C551" s="1"/>
      <c r="D551" s="1"/>
    </row>
    <row r="552" spans="1:4" x14ac:dyDescent="0.25">
      <c r="A552" s="6">
        <v>42822</v>
      </c>
      <c r="B552" s="78">
        <v>0.63611111111111118</v>
      </c>
      <c r="C552" s="1"/>
      <c r="D552" s="1"/>
    </row>
    <row r="553" spans="1:4" x14ac:dyDescent="0.25">
      <c r="A553" s="6">
        <v>42822</v>
      </c>
      <c r="B553" s="78">
        <v>0.63611111111111118</v>
      </c>
      <c r="C553" s="1"/>
      <c r="D553" s="1"/>
    </row>
    <row r="554" spans="1:4" x14ac:dyDescent="0.25">
      <c r="A554" s="6">
        <v>42822</v>
      </c>
      <c r="B554" s="78">
        <v>0.63611111111111118</v>
      </c>
      <c r="C554" s="1"/>
      <c r="D554" s="1"/>
    </row>
    <row r="555" spans="1:4" x14ac:dyDescent="0.25">
      <c r="A555" s="6">
        <v>42822</v>
      </c>
      <c r="B555" s="78">
        <v>0.63611111111111118</v>
      </c>
      <c r="C555" s="1"/>
      <c r="D555" s="1"/>
    </row>
    <row r="556" spans="1:4" x14ac:dyDescent="0.25">
      <c r="A556" s="7">
        <v>42823</v>
      </c>
      <c r="B556" s="79">
        <v>0.63611111111111118</v>
      </c>
      <c r="C556" s="3"/>
      <c r="D556" s="3"/>
    </row>
    <row r="557" spans="1:4" x14ac:dyDescent="0.25">
      <c r="A557" s="6">
        <v>42822</v>
      </c>
      <c r="B557" s="78">
        <v>0.6381944444444444</v>
      </c>
      <c r="C557" s="1"/>
      <c r="D557" s="1"/>
    </row>
    <row r="558" spans="1:4" x14ac:dyDescent="0.25">
      <c r="A558" s="6">
        <v>42825</v>
      </c>
      <c r="B558" s="78">
        <v>0.63888888888888895</v>
      </c>
      <c r="C558" s="1"/>
      <c r="D558" s="1"/>
    </row>
    <row r="559" spans="1:4" x14ac:dyDescent="0.25">
      <c r="A559" s="7">
        <v>42832</v>
      </c>
      <c r="B559" s="79">
        <v>0.63888888888888895</v>
      </c>
      <c r="C559" s="3"/>
      <c r="D559" s="3"/>
    </row>
    <row r="560" spans="1:4" x14ac:dyDescent="0.25">
      <c r="A560" s="6">
        <v>42825</v>
      </c>
      <c r="B560" s="78">
        <v>0.63958333333333328</v>
      </c>
      <c r="C560" s="1"/>
      <c r="D560" s="1"/>
    </row>
    <row r="561" spans="1:4" x14ac:dyDescent="0.25">
      <c r="A561" s="7">
        <v>42824</v>
      </c>
      <c r="B561" s="79">
        <v>0.64027777777777783</v>
      </c>
      <c r="C561" s="3"/>
      <c r="D561" s="3"/>
    </row>
    <row r="562" spans="1:4" x14ac:dyDescent="0.25">
      <c r="A562" s="6">
        <v>42831</v>
      </c>
      <c r="B562" s="78">
        <v>0.64027777777777783</v>
      </c>
      <c r="C562" s="1"/>
      <c r="D562" s="1"/>
    </row>
    <row r="563" spans="1:4" x14ac:dyDescent="0.25">
      <c r="A563" s="6">
        <v>42829</v>
      </c>
      <c r="B563" s="78">
        <v>0.64166666666666672</v>
      </c>
      <c r="C563" s="1"/>
      <c r="D563" s="1"/>
    </row>
    <row r="564" spans="1:4" x14ac:dyDescent="0.25">
      <c r="A564" s="6">
        <v>42831</v>
      </c>
      <c r="B564" s="78">
        <v>0.64166666666666672</v>
      </c>
      <c r="C564" s="1"/>
      <c r="D564" s="1"/>
    </row>
    <row r="565" spans="1:4" x14ac:dyDescent="0.25">
      <c r="A565" s="7">
        <v>42832</v>
      </c>
      <c r="B565" s="79">
        <v>0.64166666666666672</v>
      </c>
      <c r="C565" s="3"/>
      <c r="D565" s="3"/>
    </row>
    <row r="566" spans="1:4" x14ac:dyDescent="0.25">
      <c r="A566" s="7">
        <v>42828</v>
      </c>
      <c r="B566" s="79">
        <v>0.64374999999999993</v>
      </c>
      <c r="C566" s="3"/>
      <c r="D566" s="3"/>
    </row>
    <row r="567" spans="1:4" x14ac:dyDescent="0.25">
      <c r="A567" s="7">
        <v>42832</v>
      </c>
      <c r="B567" s="79">
        <v>0.64374999999999993</v>
      </c>
      <c r="C567" s="3"/>
      <c r="D567" s="3"/>
    </row>
    <row r="568" spans="1:4" x14ac:dyDescent="0.25">
      <c r="A568" s="7">
        <v>42828</v>
      </c>
      <c r="B568" s="79">
        <v>0.64444444444444449</v>
      </c>
      <c r="C568" s="3"/>
      <c r="D568" s="3"/>
    </row>
    <row r="569" spans="1:4" x14ac:dyDescent="0.25">
      <c r="A569" s="7">
        <v>42832</v>
      </c>
      <c r="B569" s="79">
        <v>0.64444444444444449</v>
      </c>
      <c r="C569" s="3"/>
      <c r="D569" s="3"/>
    </row>
    <row r="570" spans="1:4" x14ac:dyDescent="0.25">
      <c r="A570" s="7">
        <v>42828</v>
      </c>
      <c r="B570" s="79">
        <v>0.64513888888888882</v>
      </c>
      <c r="C570" s="3"/>
      <c r="D570" s="3"/>
    </row>
    <row r="571" spans="1:4" x14ac:dyDescent="0.25">
      <c r="A571" s="7">
        <v>42828</v>
      </c>
      <c r="B571" s="79">
        <v>0.64583333333333337</v>
      </c>
      <c r="C571" s="3"/>
      <c r="D571" s="3"/>
    </row>
    <row r="572" spans="1:4" x14ac:dyDescent="0.25">
      <c r="A572" s="6">
        <v>42829</v>
      </c>
      <c r="B572" s="78">
        <v>0.64930555555555558</v>
      </c>
      <c r="C572" s="1"/>
      <c r="D572" s="1"/>
    </row>
    <row r="573" spans="1:4" x14ac:dyDescent="0.25">
      <c r="A573" s="6">
        <v>42831</v>
      </c>
      <c r="B573" s="78">
        <v>0.64930555555555558</v>
      </c>
      <c r="C573" s="1"/>
      <c r="D573" s="1"/>
    </row>
    <row r="574" spans="1:4" x14ac:dyDescent="0.25">
      <c r="A574" s="6">
        <v>42821</v>
      </c>
      <c r="B574" s="78">
        <v>0.65208333333333335</v>
      </c>
      <c r="C574" s="1"/>
      <c r="D574" s="1"/>
    </row>
    <row r="575" spans="1:4" x14ac:dyDescent="0.25">
      <c r="A575" s="7">
        <v>42828</v>
      </c>
      <c r="B575" s="79">
        <v>0.65208333333333335</v>
      </c>
      <c r="C575" s="3"/>
      <c r="D575" s="3"/>
    </row>
    <row r="576" spans="1:4" x14ac:dyDescent="0.25">
      <c r="A576" s="7">
        <v>42824</v>
      </c>
      <c r="B576" s="79">
        <v>0.65347222222222223</v>
      </c>
      <c r="C576" s="3"/>
      <c r="D576" s="3"/>
    </row>
    <row r="577" spans="1:4" x14ac:dyDescent="0.25">
      <c r="A577" s="6">
        <v>42831</v>
      </c>
      <c r="B577" s="78">
        <v>0.65347222222222223</v>
      </c>
      <c r="C577" s="1"/>
      <c r="D577" s="1"/>
    </row>
    <row r="578" spans="1:4" x14ac:dyDescent="0.25">
      <c r="A578" s="7">
        <v>42828</v>
      </c>
      <c r="B578" s="79">
        <v>0.65486111111111112</v>
      </c>
      <c r="C578" s="3"/>
      <c r="D578" s="3"/>
    </row>
    <row r="579" spans="1:4" x14ac:dyDescent="0.25">
      <c r="A579" s="6">
        <v>42821</v>
      </c>
      <c r="B579" s="78">
        <v>0.65555555555555556</v>
      </c>
      <c r="C579" s="1"/>
      <c r="D579" s="1"/>
    </row>
    <row r="580" spans="1:4" x14ac:dyDescent="0.25">
      <c r="A580" s="6">
        <v>42822</v>
      </c>
      <c r="B580" s="78">
        <v>0.65555555555555556</v>
      </c>
      <c r="C580" s="1"/>
      <c r="D580" s="1"/>
    </row>
    <row r="581" spans="1:4" x14ac:dyDescent="0.25">
      <c r="A581" s="6">
        <v>42829</v>
      </c>
      <c r="B581" s="78">
        <v>0.65694444444444444</v>
      </c>
      <c r="C581" s="1"/>
      <c r="D581" s="1"/>
    </row>
    <row r="582" spans="1:4" x14ac:dyDescent="0.25">
      <c r="A582" s="6">
        <v>42829</v>
      </c>
      <c r="B582" s="78">
        <v>0.65694444444444444</v>
      </c>
      <c r="C582" s="1"/>
      <c r="D582" s="1"/>
    </row>
    <row r="583" spans="1:4" x14ac:dyDescent="0.25">
      <c r="A583" s="6">
        <v>42821</v>
      </c>
      <c r="B583" s="78">
        <v>0.65763888888888888</v>
      </c>
      <c r="C583" s="1"/>
      <c r="D583" s="1"/>
    </row>
    <row r="584" spans="1:4" x14ac:dyDescent="0.25">
      <c r="A584" s="6">
        <v>42829</v>
      </c>
      <c r="B584" s="78">
        <v>0.65763888888888888</v>
      </c>
      <c r="C584" s="1"/>
      <c r="D584" s="1"/>
    </row>
    <row r="585" spans="1:4" x14ac:dyDescent="0.25">
      <c r="A585" s="6">
        <v>42829</v>
      </c>
      <c r="B585" s="78">
        <v>0.65763888888888888</v>
      </c>
      <c r="C585" s="1"/>
      <c r="D585" s="1"/>
    </row>
    <row r="586" spans="1:4" x14ac:dyDescent="0.25">
      <c r="A586" s="7">
        <v>42828</v>
      </c>
      <c r="B586" s="79">
        <v>0.65833333333333333</v>
      </c>
      <c r="C586" s="3"/>
      <c r="D586" s="3"/>
    </row>
    <row r="587" spans="1:4" x14ac:dyDescent="0.25">
      <c r="A587" s="6">
        <v>42830</v>
      </c>
      <c r="B587" s="78">
        <v>0.65833333333333333</v>
      </c>
      <c r="C587" s="1"/>
      <c r="D587" s="1"/>
    </row>
    <row r="588" spans="1:4" x14ac:dyDescent="0.25">
      <c r="A588" s="6">
        <v>42829</v>
      </c>
      <c r="B588" s="78">
        <v>0.65902777777777777</v>
      </c>
      <c r="C588" s="1"/>
      <c r="D588" s="1"/>
    </row>
    <row r="589" spans="1:4" x14ac:dyDescent="0.25">
      <c r="A589" s="7">
        <v>42832</v>
      </c>
      <c r="B589" s="79">
        <v>0.65902777777777777</v>
      </c>
      <c r="C589" s="3"/>
      <c r="D589" s="3"/>
    </row>
    <row r="590" spans="1:4" x14ac:dyDescent="0.25">
      <c r="A590" s="7">
        <v>42823</v>
      </c>
      <c r="B590" s="79">
        <v>0.65972222222222221</v>
      </c>
      <c r="C590" s="3"/>
      <c r="D590" s="3"/>
    </row>
    <row r="591" spans="1:4" x14ac:dyDescent="0.25">
      <c r="A591" s="6">
        <v>42829</v>
      </c>
      <c r="B591" s="78">
        <v>0.65972222222222221</v>
      </c>
      <c r="C591" s="1"/>
      <c r="D591" s="1"/>
    </row>
    <row r="592" spans="1:4" x14ac:dyDescent="0.25">
      <c r="A592" s="7">
        <v>42832</v>
      </c>
      <c r="B592" s="79">
        <v>0.65972222222222221</v>
      </c>
      <c r="C592" s="3"/>
      <c r="D592" s="3"/>
    </row>
    <row r="593" spans="1:4" x14ac:dyDescent="0.25">
      <c r="A593" s="7">
        <v>42828</v>
      </c>
      <c r="B593" s="79">
        <v>0.66041666666666665</v>
      </c>
      <c r="C593" s="3"/>
      <c r="D593" s="3"/>
    </row>
    <row r="594" spans="1:4" x14ac:dyDescent="0.25">
      <c r="A594" s="6">
        <v>42829</v>
      </c>
      <c r="B594" s="78">
        <v>0.66041666666666665</v>
      </c>
      <c r="C594" s="1"/>
      <c r="D594" s="1"/>
    </row>
    <row r="595" spans="1:4" x14ac:dyDescent="0.25">
      <c r="A595" s="7">
        <v>42823</v>
      </c>
      <c r="B595" s="79">
        <v>0.66180555555555554</v>
      </c>
      <c r="C595" s="3"/>
      <c r="D595" s="3"/>
    </row>
    <row r="596" spans="1:4" x14ac:dyDescent="0.25">
      <c r="A596" s="6">
        <v>42822</v>
      </c>
      <c r="B596" s="78">
        <v>0.66388888888888886</v>
      </c>
      <c r="C596" s="1"/>
      <c r="D596" s="1"/>
    </row>
    <row r="597" spans="1:4" x14ac:dyDescent="0.25">
      <c r="A597" s="6">
        <v>42830</v>
      </c>
      <c r="B597" s="78">
        <v>0.66388888888888886</v>
      </c>
      <c r="C597" s="1"/>
      <c r="D597" s="1"/>
    </row>
    <row r="598" spans="1:4" x14ac:dyDescent="0.25">
      <c r="A598" s="6">
        <v>42822</v>
      </c>
      <c r="B598" s="78">
        <v>0.6645833333333333</v>
      </c>
      <c r="C598" s="1"/>
      <c r="D598" s="1"/>
    </row>
    <row r="599" spans="1:4" x14ac:dyDescent="0.25">
      <c r="A599" s="6">
        <v>42822</v>
      </c>
      <c r="B599" s="78">
        <v>0.66597222222222219</v>
      </c>
      <c r="C599" s="1"/>
      <c r="D599" s="1"/>
    </row>
    <row r="600" spans="1:4" x14ac:dyDescent="0.25">
      <c r="A600" s="6">
        <v>42822</v>
      </c>
      <c r="B600" s="78">
        <v>0.66597222222222219</v>
      </c>
      <c r="C600" s="1"/>
      <c r="D600" s="1"/>
    </row>
    <row r="601" spans="1:4" x14ac:dyDescent="0.25">
      <c r="A601" s="6">
        <v>42825</v>
      </c>
      <c r="B601" s="78">
        <v>0.66597222222222219</v>
      </c>
      <c r="C601" s="1"/>
      <c r="D601" s="1"/>
    </row>
    <row r="602" spans="1:4" x14ac:dyDescent="0.25">
      <c r="A602" s="6">
        <v>42830</v>
      </c>
      <c r="B602" s="78">
        <v>0.66597222222222219</v>
      </c>
      <c r="C602" s="1"/>
      <c r="D602" s="1"/>
    </row>
    <row r="603" spans="1:4" x14ac:dyDescent="0.25">
      <c r="A603" s="6">
        <v>42822</v>
      </c>
      <c r="B603" s="78">
        <v>0.66666666666666663</v>
      </c>
      <c r="C603" s="1"/>
      <c r="D603" s="1"/>
    </row>
    <row r="604" spans="1:4" x14ac:dyDescent="0.25">
      <c r="A604" s="6">
        <v>42825</v>
      </c>
      <c r="B604" s="78">
        <v>0.66736111111111107</v>
      </c>
      <c r="C604" s="1"/>
      <c r="D604" s="1"/>
    </row>
    <row r="605" spans="1:4" x14ac:dyDescent="0.25">
      <c r="A605" s="6">
        <v>42829</v>
      </c>
      <c r="B605" s="78">
        <v>0.66736111111111107</v>
      </c>
      <c r="C605" s="1"/>
      <c r="D605" s="1"/>
    </row>
    <row r="606" spans="1:4" x14ac:dyDescent="0.25">
      <c r="A606" s="6">
        <v>42830</v>
      </c>
      <c r="B606" s="78">
        <v>0.66736111111111107</v>
      </c>
      <c r="C606" s="1"/>
      <c r="D606" s="1"/>
    </row>
    <row r="607" spans="1:4" x14ac:dyDescent="0.25">
      <c r="A607" s="6">
        <v>42830</v>
      </c>
      <c r="B607" s="78">
        <v>0.66736111111111107</v>
      </c>
      <c r="C607" s="1"/>
      <c r="D607" s="1"/>
    </row>
    <row r="608" spans="1:4" x14ac:dyDescent="0.25">
      <c r="A608" s="6">
        <v>42831</v>
      </c>
      <c r="B608" s="78">
        <v>0.66736111111111107</v>
      </c>
      <c r="C608" s="1"/>
      <c r="D608" s="1"/>
    </row>
    <row r="609" spans="1:4" x14ac:dyDescent="0.25">
      <c r="A609" s="7">
        <v>42828</v>
      </c>
      <c r="B609" s="79">
        <v>0.66805555555555562</v>
      </c>
      <c r="C609" s="3"/>
      <c r="D609" s="3"/>
    </row>
    <row r="610" spans="1:4" x14ac:dyDescent="0.25">
      <c r="A610" s="6">
        <v>42829</v>
      </c>
      <c r="B610" s="78">
        <v>0.66805555555555562</v>
      </c>
      <c r="C610" s="1"/>
      <c r="D610" s="1"/>
    </row>
    <row r="611" spans="1:4" x14ac:dyDescent="0.25">
      <c r="A611" s="6">
        <v>42829</v>
      </c>
      <c r="B611" s="78">
        <v>0.66875000000000007</v>
      </c>
      <c r="C611" s="1"/>
      <c r="D611" s="1"/>
    </row>
    <row r="612" spans="1:4" x14ac:dyDescent="0.25">
      <c r="A612" s="7">
        <v>42828</v>
      </c>
      <c r="B612" s="79">
        <v>0.6694444444444444</v>
      </c>
      <c r="C612" s="3"/>
      <c r="D612" s="3"/>
    </row>
    <row r="613" spans="1:4" x14ac:dyDescent="0.25">
      <c r="A613" s="6">
        <v>42830</v>
      </c>
      <c r="B613" s="78">
        <v>0.67013888888888884</v>
      </c>
      <c r="C613" s="1"/>
      <c r="D613" s="1"/>
    </row>
    <row r="614" spans="1:4" x14ac:dyDescent="0.25">
      <c r="A614" s="6">
        <v>42821</v>
      </c>
      <c r="B614" s="78">
        <v>0.67152777777777783</v>
      </c>
      <c r="C614" s="1"/>
      <c r="D614" s="1"/>
    </row>
    <row r="615" spans="1:4" x14ac:dyDescent="0.25">
      <c r="A615" s="7">
        <v>42824</v>
      </c>
      <c r="B615" s="79">
        <v>0.67152777777777783</v>
      </c>
      <c r="C615" s="3"/>
      <c r="D615" s="3"/>
    </row>
    <row r="616" spans="1:4" x14ac:dyDescent="0.25">
      <c r="A616" s="7">
        <v>42832</v>
      </c>
      <c r="B616" s="79">
        <v>0.67222222222222217</v>
      </c>
      <c r="C616" s="3"/>
      <c r="D616" s="3"/>
    </row>
    <row r="617" spans="1:4" x14ac:dyDescent="0.25">
      <c r="A617" s="7">
        <v>42828</v>
      </c>
      <c r="B617" s="79">
        <v>0.67291666666666661</v>
      </c>
      <c r="C617" s="3"/>
      <c r="D617" s="3"/>
    </row>
    <row r="618" spans="1:4" x14ac:dyDescent="0.25">
      <c r="A618" s="6">
        <v>42830</v>
      </c>
      <c r="B618" s="78">
        <v>0.6743055555555556</v>
      </c>
      <c r="C618" s="1"/>
      <c r="D618" s="1"/>
    </row>
    <row r="619" spans="1:4" x14ac:dyDescent="0.25">
      <c r="A619" s="6">
        <v>42822</v>
      </c>
      <c r="B619" s="78">
        <v>0.67638888888888893</v>
      </c>
      <c r="C619" s="1"/>
      <c r="D619" s="1"/>
    </row>
    <row r="620" spans="1:4" x14ac:dyDescent="0.25">
      <c r="A620" s="7">
        <v>42828</v>
      </c>
      <c r="B620" s="79">
        <v>0.67638888888888893</v>
      </c>
      <c r="C620" s="3"/>
      <c r="D620" s="3"/>
    </row>
    <row r="621" spans="1:4" x14ac:dyDescent="0.25">
      <c r="A621" s="6">
        <v>42831</v>
      </c>
      <c r="B621" s="78">
        <v>0.67847222222222225</v>
      </c>
      <c r="C621" s="1"/>
      <c r="D621" s="1"/>
    </row>
    <row r="622" spans="1:4" x14ac:dyDescent="0.25">
      <c r="A622" s="6">
        <v>42822</v>
      </c>
      <c r="B622" s="78">
        <v>0.6791666666666667</v>
      </c>
      <c r="C622" s="1"/>
      <c r="D622" s="1"/>
    </row>
    <row r="623" spans="1:4" x14ac:dyDescent="0.25">
      <c r="A623" s="7">
        <v>42823</v>
      </c>
      <c r="B623" s="79">
        <v>0.6791666666666667</v>
      </c>
      <c r="C623" s="3"/>
      <c r="D623" s="3"/>
    </row>
    <row r="624" spans="1:4" x14ac:dyDescent="0.25">
      <c r="A624" s="7">
        <v>42828</v>
      </c>
      <c r="B624" s="79">
        <v>0.6791666666666667</v>
      </c>
      <c r="C624" s="3"/>
      <c r="D624" s="3"/>
    </row>
    <row r="625" spans="1:4" x14ac:dyDescent="0.25">
      <c r="A625" s="7">
        <v>42824</v>
      </c>
      <c r="B625" s="79">
        <v>0.67986111111111114</v>
      </c>
      <c r="C625" s="3"/>
      <c r="D625" s="3"/>
    </row>
    <row r="626" spans="1:4" x14ac:dyDescent="0.25">
      <c r="A626" s="6">
        <v>42830</v>
      </c>
      <c r="B626" s="78">
        <v>0.67986111111111114</v>
      </c>
      <c r="C626" s="1"/>
      <c r="D626" s="1"/>
    </row>
    <row r="627" spans="1:4" x14ac:dyDescent="0.25">
      <c r="A627" s="6">
        <v>42822</v>
      </c>
      <c r="B627" s="78">
        <v>0.68055555555555547</v>
      </c>
      <c r="C627" s="1"/>
      <c r="D627" s="1"/>
    </row>
    <row r="628" spans="1:4" x14ac:dyDescent="0.25">
      <c r="A628" s="6">
        <v>42829</v>
      </c>
      <c r="B628" s="78">
        <v>0.68125000000000002</v>
      </c>
      <c r="C628" s="1"/>
      <c r="D628" s="1"/>
    </row>
    <row r="629" spans="1:4" x14ac:dyDescent="0.25">
      <c r="A629" s="6">
        <v>42831</v>
      </c>
      <c r="B629" s="78">
        <v>0.68125000000000002</v>
      </c>
      <c r="C629" s="1"/>
      <c r="D629" s="1"/>
    </row>
    <row r="630" spans="1:4" x14ac:dyDescent="0.25">
      <c r="A630" s="6">
        <v>42829</v>
      </c>
      <c r="B630" s="78">
        <v>0.68194444444444446</v>
      </c>
      <c r="C630" s="1"/>
      <c r="D630" s="1"/>
    </row>
    <row r="631" spans="1:4" x14ac:dyDescent="0.25">
      <c r="A631" s="7">
        <v>42832</v>
      </c>
      <c r="B631" s="79">
        <v>0.68333333333333324</v>
      </c>
      <c r="C631" s="3"/>
      <c r="D631" s="3"/>
    </row>
    <row r="632" spans="1:4" x14ac:dyDescent="0.25">
      <c r="A632" s="7">
        <v>42823</v>
      </c>
      <c r="B632" s="79">
        <v>0.68472222222222223</v>
      </c>
      <c r="C632" s="3"/>
      <c r="D632" s="3"/>
    </row>
    <row r="633" spans="1:4" x14ac:dyDescent="0.25">
      <c r="A633" s="7">
        <v>42823</v>
      </c>
      <c r="B633" s="79">
        <v>0.68472222222222223</v>
      </c>
      <c r="C633" s="3"/>
      <c r="D633" s="3"/>
    </row>
    <row r="634" spans="1:4" x14ac:dyDescent="0.25">
      <c r="A634" s="7">
        <v>42823</v>
      </c>
      <c r="B634" s="79">
        <v>0.68472222222222223</v>
      </c>
      <c r="C634" s="3"/>
      <c r="D634" s="3"/>
    </row>
    <row r="635" spans="1:4" x14ac:dyDescent="0.25">
      <c r="A635" s="7">
        <v>42823</v>
      </c>
      <c r="B635" s="79">
        <v>0.68472222222222223</v>
      </c>
      <c r="C635" s="3"/>
      <c r="D635" s="3"/>
    </row>
    <row r="636" spans="1:4" x14ac:dyDescent="0.25">
      <c r="A636" s="6">
        <v>42830</v>
      </c>
      <c r="B636" s="78">
        <v>0.68472222222222223</v>
      </c>
      <c r="C636" s="1"/>
      <c r="D636" s="1"/>
    </row>
    <row r="637" spans="1:4" x14ac:dyDescent="0.25">
      <c r="A637" s="6">
        <v>42825</v>
      </c>
      <c r="B637" s="78">
        <v>0.68541666666666667</v>
      </c>
      <c r="C637" s="1"/>
      <c r="D637" s="1"/>
    </row>
    <row r="638" spans="1:4" x14ac:dyDescent="0.25">
      <c r="A638" s="7">
        <v>42823</v>
      </c>
      <c r="B638" s="79">
        <v>0.68611111111111101</v>
      </c>
      <c r="C638" s="3"/>
      <c r="D638" s="3"/>
    </row>
    <row r="639" spans="1:4" x14ac:dyDescent="0.25">
      <c r="A639" s="7">
        <v>42824</v>
      </c>
      <c r="B639" s="79">
        <v>0.68680555555555556</v>
      </c>
      <c r="C639" s="3"/>
      <c r="D639" s="3"/>
    </row>
    <row r="640" spans="1:4" x14ac:dyDescent="0.25">
      <c r="A640" s="7">
        <v>42824</v>
      </c>
      <c r="B640" s="79">
        <v>0.68680555555555556</v>
      </c>
      <c r="C640" s="3"/>
      <c r="D640" s="3"/>
    </row>
    <row r="641" spans="1:4" x14ac:dyDescent="0.25">
      <c r="A641" s="7">
        <v>42824</v>
      </c>
      <c r="B641" s="79">
        <v>0.68680555555555556</v>
      </c>
      <c r="C641" s="3"/>
      <c r="D641" s="3"/>
    </row>
    <row r="642" spans="1:4" x14ac:dyDescent="0.25">
      <c r="A642" s="7">
        <v>42823</v>
      </c>
      <c r="B642" s="79">
        <v>0.6875</v>
      </c>
      <c r="C642" s="3"/>
      <c r="D642" s="3"/>
    </row>
    <row r="643" spans="1:4" x14ac:dyDescent="0.25">
      <c r="A643" s="6">
        <v>42830</v>
      </c>
      <c r="B643" s="78">
        <v>0.68819444444444444</v>
      </c>
      <c r="C643" s="1"/>
      <c r="D643" s="1"/>
    </row>
    <row r="644" spans="1:4" x14ac:dyDescent="0.25">
      <c r="A644" s="6">
        <v>42830</v>
      </c>
      <c r="B644" s="78">
        <v>0.68888888888888899</v>
      </c>
      <c r="C644" s="1"/>
      <c r="D644" s="1"/>
    </row>
    <row r="645" spans="1:4" x14ac:dyDescent="0.25">
      <c r="A645" s="7">
        <v>42823</v>
      </c>
      <c r="B645" s="79">
        <v>0.68958333333333333</v>
      </c>
      <c r="C645" s="3"/>
      <c r="D645" s="3"/>
    </row>
    <row r="646" spans="1:4" x14ac:dyDescent="0.25">
      <c r="A646" s="7">
        <v>42832</v>
      </c>
      <c r="B646" s="79">
        <v>0.68958333333333333</v>
      </c>
      <c r="C646" s="3"/>
      <c r="D646" s="3"/>
    </row>
    <row r="647" spans="1:4" x14ac:dyDescent="0.25">
      <c r="A647" s="6">
        <v>42830</v>
      </c>
      <c r="B647" s="78">
        <v>0.69027777777777777</v>
      </c>
      <c r="C647" s="1"/>
      <c r="D647" s="1"/>
    </row>
    <row r="648" spans="1:4" x14ac:dyDescent="0.25">
      <c r="A648" s="7">
        <v>42823</v>
      </c>
      <c r="B648" s="79">
        <v>0.69166666666666676</v>
      </c>
      <c r="C648" s="3"/>
      <c r="D648" s="3"/>
    </row>
    <row r="649" spans="1:4" x14ac:dyDescent="0.25">
      <c r="A649" s="7">
        <v>42823</v>
      </c>
      <c r="B649" s="79">
        <v>0.69236111111111109</v>
      </c>
      <c r="C649" s="3"/>
      <c r="D649" s="3"/>
    </row>
    <row r="650" spans="1:4" x14ac:dyDescent="0.25">
      <c r="A650" s="6">
        <v>42830</v>
      </c>
      <c r="B650" s="78">
        <v>0.69374999999999998</v>
      </c>
      <c r="C650" s="1"/>
      <c r="D650" s="1"/>
    </row>
    <row r="651" spans="1:4" x14ac:dyDescent="0.25">
      <c r="A651" s="6">
        <v>42830</v>
      </c>
      <c r="B651" s="78">
        <v>0.69374999999999998</v>
      </c>
      <c r="C651" s="1"/>
      <c r="D651" s="1"/>
    </row>
    <row r="652" spans="1:4" x14ac:dyDescent="0.25">
      <c r="A652" s="6">
        <v>42830</v>
      </c>
      <c r="B652" s="78">
        <v>0.69374999999999998</v>
      </c>
      <c r="C652" s="1"/>
      <c r="D652" s="1"/>
    </row>
    <row r="653" spans="1:4" x14ac:dyDescent="0.25">
      <c r="A653" s="6">
        <v>42830</v>
      </c>
      <c r="B653" s="78">
        <v>0.6958333333333333</v>
      </c>
      <c r="C653" s="1"/>
      <c r="D653" s="1"/>
    </row>
    <row r="654" spans="1:4" x14ac:dyDescent="0.25">
      <c r="A654" s="6">
        <v>42829</v>
      </c>
      <c r="B654" s="78">
        <v>0.6972222222222223</v>
      </c>
      <c r="C654" s="1"/>
      <c r="D654" s="1"/>
    </row>
    <row r="655" spans="1:4" x14ac:dyDescent="0.25">
      <c r="A655" s="6">
        <v>42829</v>
      </c>
      <c r="B655" s="78">
        <v>0.6972222222222223</v>
      </c>
      <c r="C655" s="1"/>
      <c r="D655" s="1"/>
    </row>
    <row r="656" spans="1:4" x14ac:dyDescent="0.25">
      <c r="A656" s="7">
        <v>42832</v>
      </c>
      <c r="B656" s="79">
        <v>0.6972222222222223</v>
      </c>
      <c r="C656" s="3"/>
      <c r="D656" s="3"/>
    </row>
    <row r="657" spans="1:4" x14ac:dyDescent="0.25">
      <c r="A657" s="6">
        <v>42829</v>
      </c>
      <c r="B657" s="78">
        <v>0.69791666666666663</v>
      </c>
      <c r="C657" s="1"/>
      <c r="D657" s="1"/>
    </row>
    <row r="658" spans="1:4" x14ac:dyDescent="0.25">
      <c r="A658" s="6">
        <v>42831</v>
      </c>
      <c r="B658" s="78">
        <v>0.69861111111111107</v>
      </c>
      <c r="C658" s="1"/>
      <c r="D658" s="1"/>
    </row>
    <row r="659" spans="1:4" x14ac:dyDescent="0.25">
      <c r="A659" s="6">
        <v>42831</v>
      </c>
      <c r="B659" s="78">
        <v>0.69930555555555562</v>
      </c>
      <c r="C659" s="1"/>
      <c r="D659" s="1"/>
    </row>
    <row r="660" spans="1:4" x14ac:dyDescent="0.25">
      <c r="A660" s="6">
        <v>42830</v>
      </c>
      <c r="B660" s="78">
        <v>0.7006944444444444</v>
      </c>
      <c r="C660" s="1"/>
      <c r="D660" s="1"/>
    </row>
    <row r="661" spans="1:4" x14ac:dyDescent="0.25">
      <c r="A661" s="6">
        <v>42822</v>
      </c>
      <c r="B661" s="78">
        <v>0.70138888888888884</v>
      </c>
      <c r="C661" s="1"/>
      <c r="D661" s="1"/>
    </row>
    <row r="662" spans="1:4" x14ac:dyDescent="0.25">
      <c r="A662" s="7">
        <v>42832</v>
      </c>
      <c r="B662" s="79">
        <v>0.70208333333333339</v>
      </c>
      <c r="C662" s="3"/>
      <c r="D662" s="3"/>
    </row>
    <row r="663" spans="1:4" x14ac:dyDescent="0.25">
      <c r="A663" s="7">
        <v>42823</v>
      </c>
      <c r="B663" s="79">
        <v>0.70347222222222217</v>
      </c>
      <c r="C663" s="3"/>
      <c r="D663" s="3"/>
    </row>
    <row r="664" spans="1:4" x14ac:dyDescent="0.25">
      <c r="A664" s="7">
        <v>42823</v>
      </c>
      <c r="B664" s="79">
        <v>0.70347222222222217</v>
      </c>
      <c r="C664" s="3"/>
      <c r="D664" s="3"/>
    </row>
    <row r="665" spans="1:4" x14ac:dyDescent="0.25">
      <c r="A665" s="7">
        <v>42823</v>
      </c>
      <c r="B665" s="79">
        <v>0.70347222222222217</v>
      </c>
      <c r="C665" s="3"/>
      <c r="D665" s="3"/>
    </row>
    <row r="666" spans="1:4" x14ac:dyDescent="0.25">
      <c r="A666" s="7">
        <v>42823</v>
      </c>
      <c r="B666" s="79">
        <v>0.70347222222222217</v>
      </c>
      <c r="C666" s="3"/>
      <c r="D666" s="3"/>
    </row>
    <row r="667" spans="1:4" x14ac:dyDescent="0.25">
      <c r="A667" s="7">
        <v>42823</v>
      </c>
      <c r="B667" s="79">
        <v>0.70347222222222217</v>
      </c>
      <c r="C667" s="3"/>
      <c r="D667" s="3"/>
    </row>
    <row r="668" spans="1:4" x14ac:dyDescent="0.25">
      <c r="A668" s="6">
        <v>42825</v>
      </c>
      <c r="B668" s="78">
        <v>0.70347222222222217</v>
      </c>
      <c r="C668" s="1"/>
      <c r="D668" s="1"/>
    </row>
    <row r="669" spans="1:4" x14ac:dyDescent="0.25">
      <c r="A669" s="6">
        <v>42821</v>
      </c>
      <c r="B669" s="78">
        <v>0.70486111111111116</v>
      </c>
      <c r="C669" s="1"/>
      <c r="D669" s="1"/>
    </row>
    <row r="670" spans="1:4" x14ac:dyDescent="0.25">
      <c r="A670" s="7">
        <v>42824</v>
      </c>
      <c r="B670" s="79">
        <v>0.7055555555555556</v>
      </c>
      <c r="C670" s="3"/>
      <c r="D670" s="3"/>
    </row>
    <row r="671" spans="1:4" x14ac:dyDescent="0.25">
      <c r="A671" s="6">
        <v>42825</v>
      </c>
      <c r="B671" s="78">
        <v>0.7055555555555556</v>
      </c>
      <c r="C671" s="1"/>
      <c r="D671" s="1"/>
    </row>
    <row r="672" spans="1:4" x14ac:dyDescent="0.25">
      <c r="A672" s="7">
        <v>42823</v>
      </c>
      <c r="B672" s="79">
        <v>0.70624999999999993</v>
      </c>
      <c r="C672" s="3"/>
      <c r="D672" s="3"/>
    </row>
    <row r="673" spans="1:4" x14ac:dyDescent="0.25">
      <c r="A673" s="6">
        <v>42830</v>
      </c>
      <c r="B673" s="78">
        <v>0.70624999999999993</v>
      </c>
      <c r="C673" s="1"/>
      <c r="D673" s="1"/>
    </row>
    <row r="674" spans="1:4" x14ac:dyDescent="0.25">
      <c r="A674" s="6">
        <v>42825</v>
      </c>
      <c r="B674" s="78">
        <v>0.70763888888888893</v>
      </c>
      <c r="C674" s="1"/>
      <c r="D674" s="1"/>
    </row>
    <row r="675" spans="1:4" x14ac:dyDescent="0.25">
      <c r="A675" s="6">
        <v>42821</v>
      </c>
      <c r="B675" s="78">
        <v>0.7090277777777777</v>
      </c>
      <c r="C675" s="1"/>
      <c r="D675" s="1"/>
    </row>
    <row r="676" spans="1:4" x14ac:dyDescent="0.25">
      <c r="A676" s="7">
        <v>42828</v>
      </c>
      <c r="B676" s="79">
        <v>0.70972222222222225</v>
      </c>
      <c r="C676" s="3"/>
      <c r="D676" s="3"/>
    </row>
    <row r="677" spans="1:4" x14ac:dyDescent="0.25">
      <c r="A677" s="6">
        <v>42821</v>
      </c>
      <c r="B677" s="78">
        <v>0.7104166666666667</v>
      </c>
      <c r="C677" s="1"/>
      <c r="D677" s="1"/>
    </row>
    <row r="678" spans="1:4" x14ac:dyDescent="0.25">
      <c r="A678" s="6">
        <v>42825</v>
      </c>
      <c r="B678" s="78">
        <v>0.71111111111111114</v>
      </c>
      <c r="C678" s="1"/>
      <c r="D678" s="1"/>
    </row>
    <row r="679" spans="1:4" x14ac:dyDescent="0.25">
      <c r="A679" s="6">
        <v>42821</v>
      </c>
      <c r="B679" s="78">
        <v>0.71180555555555547</v>
      </c>
      <c r="C679" s="1"/>
      <c r="D679" s="1"/>
    </row>
    <row r="680" spans="1:4" x14ac:dyDescent="0.25">
      <c r="A680" s="7">
        <v>42828</v>
      </c>
      <c r="B680" s="79">
        <v>0.71319444444444446</v>
      </c>
      <c r="C680" s="3"/>
      <c r="D680" s="3"/>
    </row>
    <row r="681" spans="1:4" x14ac:dyDescent="0.25">
      <c r="A681" s="6">
        <v>42831</v>
      </c>
      <c r="B681" s="78">
        <v>0.71319444444444446</v>
      </c>
      <c r="C681" s="1"/>
      <c r="D681" s="1"/>
    </row>
    <row r="682" spans="1:4" x14ac:dyDescent="0.25">
      <c r="A682" s="6">
        <v>42830</v>
      </c>
      <c r="B682" s="78">
        <v>0.71458333333333324</v>
      </c>
      <c r="C682" s="1"/>
      <c r="D682" s="1"/>
    </row>
    <row r="683" spans="1:4" x14ac:dyDescent="0.25">
      <c r="A683" s="6">
        <v>42825</v>
      </c>
      <c r="B683" s="78">
        <v>0.71666666666666667</v>
      </c>
      <c r="C683" s="1"/>
      <c r="D683" s="1"/>
    </row>
    <row r="684" spans="1:4" x14ac:dyDescent="0.25">
      <c r="A684" s="7">
        <v>42823</v>
      </c>
      <c r="B684" s="79">
        <v>0.72083333333333333</v>
      </c>
      <c r="C684" s="3"/>
      <c r="D684" s="3"/>
    </row>
    <row r="685" spans="1:4" x14ac:dyDescent="0.25">
      <c r="A685" s="7">
        <v>42823</v>
      </c>
      <c r="B685" s="79">
        <v>0.72083333333333333</v>
      </c>
      <c r="C685" s="3"/>
      <c r="D685" s="3"/>
    </row>
    <row r="686" spans="1:4" x14ac:dyDescent="0.25">
      <c r="A686" s="7">
        <v>42828</v>
      </c>
      <c r="B686" s="79">
        <v>0.72361111111111109</v>
      </c>
      <c r="C686" s="3"/>
      <c r="D686" s="3"/>
    </row>
    <row r="687" spans="1:4" x14ac:dyDescent="0.25">
      <c r="A687" s="6">
        <v>42822</v>
      </c>
      <c r="B687" s="78">
        <v>0.72569444444444453</v>
      </c>
      <c r="C687" s="1"/>
      <c r="D687" s="1"/>
    </row>
    <row r="688" spans="1:4" x14ac:dyDescent="0.25">
      <c r="A688" s="7">
        <v>42828</v>
      </c>
      <c r="B688" s="79">
        <v>0.72638888888888886</v>
      </c>
      <c r="C688" s="3"/>
      <c r="D688" s="3"/>
    </row>
    <row r="689" spans="1:4" x14ac:dyDescent="0.25">
      <c r="A689" s="7">
        <v>42828</v>
      </c>
      <c r="B689" s="79">
        <v>0.7284722222222223</v>
      </c>
      <c r="C689" s="3"/>
      <c r="D689" s="3"/>
    </row>
    <row r="690" spans="1:4" x14ac:dyDescent="0.25">
      <c r="A690" s="6">
        <v>42821</v>
      </c>
      <c r="B690" s="78">
        <v>0.72916666666666663</v>
      </c>
      <c r="C690" s="1"/>
      <c r="D690" s="1"/>
    </row>
    <row r="691" spans="1:4" x14ac:dyDescent="0.25">
      <c r="A691" s="7">
        <v>42828</v>
      </c>
      <c r="B691" s="79">
        <v>0.72916666666666663</v>
      </c>
      <c r="C691" s="3"/>
      <c r="D691" s="3"/>
    </row>
    <row r="692" spans="1:4" x14ac:dyDescent="0.25">
      <c r="A692" s="6">
        <v>42831</v>
      </c>
      <c r="B692" s="78">
        <v>0.72916666666666663</v>
      </c>
      <c r="C692" s="1"/>
      <c r="D692" s="1"/>
    </row>
    <row r="693" spans="1:4" x14ac:dyDescent="0.25">
      <c r="A693" s="6">
        <v>42821</v>
      </c>
      <c r="B693" s="78">
        <v>0.73263888888888884</v>
      </c>
      <c r="C693" s="1"/>
      <c r="D693" s="1"/>
    </row>
    <row r="694" spans="1:4" x14ac:dyDescent="0.25">
      <c r="A694" s="6">
        <v>42831</v>
      </c>
      <c r="B694" s="78">
        <v>0.73333333333333339</v>
      </c>
      <c r="C694" s="1"/>
      <c r="D694" s="1"/>
    </row>
    <row r="695" spans="1:4" x14ac:dyDescent="0.25">
      <c r="A695" s="6">
        <v>42825</v>
      </c>
      <c r="B695" s="78">
        <v>0.73472222222222217</v>
      </c>
      <c r="C695" s="1"/>
      <c r="D695" s="1"/>
    </row>
    <row r="696" spans="1:4" x14ac:dyDescent="0.25">
      <c r="A696" s="6">
        <v>42821</v>
      </c>
      <c r="B696" s="78">
        <v>0.73541666666666661</v>
      </c>
      <c r="C696" s="1"/>
      <c r="D696" s="1"/>
    </row>
    <row r="697" spans="1:4" x14ac:dyDescent="0.25">
      <c r="A697" s="6">
        <v>42831</v>
      </c>
      <c r="B697" s="78">
        <v>0.73541666666666661</v>
      </c>
      <c r="C697" s="1"/>
      <c r="D697" s="1"/>
    </row>
    <row r="698" spans="1:4" x14ac:dyDescent="0.25">
      <c r="A698" s="6">
        <v>42831</v>
      </c>
      <c r="B698" s="78">
        <v>0.73611111111111116</v>
      </c>
      <c r="C698" s="1"/>
      <c r="D698" s="1"/>
    </row>
    <row r="699" spans="1:4" x14ac:dyDescent="0.25">
      <c r="A699" s="6">
        <v>42821</v>
      </c>
      <c r="B699" s="78">
        <v>0.7368055555555556</v>
      </c>
      <c r="C699" s="1"/>
      <c r="D699" s="1"/>
    </row>
    <row r="700" spans="1:4" x14ac:dyDescent="0.25">
      <c r="A700" s="7">
        <v>42832</v>
      </c>
      <c r="B700" s="79">
        <v>0.73749999999999993</v>
      </c>
      <c r="C700" s="3"/>
      <c r="D700" s="3"/>
    </row>
    <row r="701" spans="1:4" x14ac:dyDescent="0.25">
      <c r="A701" s="7">
        <v>42828</v>
      </c>
      <c r="B701" s="79">
        <v>0.7416666666666667</v>
      </c>
      <c r="C701" s="3"/>
      <c r="D701" s="3"/>
    </row>
    <row r="702" spans="1:4" x14ac:dyDescent="0.25">
      <c r="A702" s="7">
        <v>42828</v>
      </c>
      <c r="B702" s="79">
        <v>0.74444444444444446</v>
      </c>
      <c r="C702" s="3"/>
      <c r="D702" s="3"/>
    </row>
    <row r="703" spans="1:4" x14ac:dyDescent="0.25">
      <c r="A703" s="7">
        <v>42828</v>
      </c>
      <c r="B703" s="79">
        <v>0.74652777777777779</v>
      </c>
      <c r="C703" s="3"/>
      <c r="D703" s="3"/>
    </row>
    <row r="704" spans="1:4" x14ac:dyDescent="0.25">
      <c r="A704" s="6">
        <v>42822</v>
      </c>
      <c r="B704" s="78">
        <v>0.75</v>
      </c>
      <c r="C704" s="1"/>
      <c r="D704" s="1"/>
    </row>
    <row r="705" spans="1:4" x14ac:dyDescent="0.25">
      <c r="A705" s="7">
        <v>42828</v>
      </c>
      <c r="B705" s="79">
        <v>0.75</v>
      </c>
      <c r="C705" s="3"/>
      <c r="D705" s="3"/>
    </row>
    <row r="706" spans="1:4" x14ac:dyDescent="0.25">
      <c r="A706" s="6">
        <v>42831</v>
      </c>
      <c r="B706" s="78">
        <v>0.75138888888888899</v>
      </c>
      <c r="C706" s="1"/>
      <c r="D706" s="1"/>
    </row>
    <row r="707" spans="1:4" x14ac:dyDescent="0.25">
      <c r="A707" s="7">
        <v>42828</v>
      </c>
      <c r="B707" s="79">
        <v>0.75208333333333333</v>
      </c>
      <c r="C707" s="3"/>
      <c r="D707" s="3"/>
    </row>
    <row r="708" spans="1:4" x14ac:dyDescent="0.25">
      <c r="A708" s="6">
        <v>42831</v>
      </c>
      <c r="B708" s="78">
        <v>0.75486111111111109</v>
      </c>
      <c r="C708" s="1"/>
      <c r="D708" s="1"/>
    </row>
    <row r="709" spans="1:4" x14ac:dyDescent="0.25">
      <c r="A709" s="7">
        <v>42832</v>
      </c>
      <c r="B709" s="79">
        <v>0.75555555555555554</v>
      </c>
      <c r="C709" s="3"/>
      <c r="D709" s="3"/>
    </row>
    <row r="710" spans="1:4" x14ac:dyDescent="0.25">
      <c r="A710" s="7">
        <v>42828</v>
      </c>
      <c r="B710" s="79">
        <v>0.75624999999999998</v>
      </c>
      <c r="C710" s="3"/>
      <c r="D710" s="3"/>
    </row>
    <row r="711" spans="1:4" x14ac:dyDescent="0.25">
      <c r="A711" s="7">
        <v>42824</v>
      </c>
      <c r="B711" s="79">
        <v>0.75694444444444453</v>
      </c>
      <c r="C711" s="3"/>
      <c r="D711" s="3"/>
    </row>
    <row r="712" spans="1:4" x14ac:dyDescent="0.25">
      <c r="A712" s="7">
        <v>42823</v>
      </c>
      <c r="B712" s="79">
        <v>0.7597222222222223</v>
      </c>
      <c r="C712" s="3"/>
      <c r="D712" s="3"/>
    </row>
    <row r="713" spans="1:4" x14ac:dyDescent="0.25">
      <c r="A713" s="7">
        <v>42823</v>
      </c>
      <c r="B713" s="79">
        <v>0.7597222222222223</v>
      </c>
      <c r="C713" s="3"/>
      <c r="D713" s="3"/>
    </row>
    <row r="714" spans="1:4" x14ac:dyDescent="0.25">
      <c r="A714" s="6">
        <v>42830</v>
      </c>
      <c r="B714" s="78">
        <v>0.76111111111111107</v>
      </c>
      <c r="C714" s="1"/>
      <c r="D714" s="1"/>
    </row>
    <row r="715" spans="1:4" x14ac:dyDescent="0.25">
      <c r="A715" s="6">
        <v>42829</v>
      </c>
      <c r="B715" s="78">
        <v>0.76388888888888884</v>
      </c>
      <c r="C715" s="1"/>
      <c r="D715" s="1"/>
    </row>
    <row r="716" spans="1:4" x14ac:dyDescent="0.25">
      <c r="A716" s="7">
        <v>42828</v>
      </c>
      <c r="B716" s="79">
        <v>0.76527777777777783</v>
      </c>
      <c r="C716" s="3"/>
      <c r="D716" s="3"/>
    </row>
    <row r="717" spans="1:4" x14ac:dyDescent="0.25">
      <c r="A717" s="6">
        <v>42829</v>
      </c>
      <c r="B717" s="78">
        <v>0.76527777777777783</v>
      </c>
      <c r="C717" s="1"/>
      <c r="D717" s="1"/>
    </row>
    <row r="718" spans="1:4" x14ac:dyDescent="0.25">
      <c r="A718" s="6">
        <v>42822</v>
      </c>
      <c r="B718" s="78">
        <v>0.76597222222222217</v>
      </c>
      <c r="C718" s="1"/>
      <c r="D718" s="1"/>
    </row>
    <row r="719" spans="1:4" x14ac:dyDescent="0.25">
      <c r="A719" s="6">
        <v>42830</v>
      </c>
      <c r="B719" s="78">
        <v>0.76736111111111116</v>
      </c>
      <c r="C719" s="1"/>
      <c r="D719" s="1"/>
    </row>
    <row r="720" spans="1:4" x14ac:dyDescent="0.25">
      <c r="A720" s="7">
        <v>42828</v>
      </c>
      <c r="B720" s="79">
        <v>0.7680555555555556</v>
      </c>
      <c r="C720" s="3"/>
      <c r="D720" s="3"/>
    </row>
    <row r="721" spans="1:4" x14ac:dyDescent="0.25">
      <c r="A721" s="7">
        <v>42828</v>
      </c>
      <c r="B721" s="79">
        <v>0.76944444444444438</v>
      </c>
      <c r="C721" s="3"/>
      <c r="D721" s="3"/>
    </row>
    <row r="722" spans="1:4" x14ac:dyDescent="0.25">
      <c r="A722" s="6">
        <v>42829</v>
      </c>
      <c r="B722" s="78">
        <v>0.76944444444444438</v>
      </c>
      <c r="C722" s="1"/>
      <c r="D722" s="1"/>
    </row>
    <row r="723" spans="1:4" x14ac:dyDescent="0.25">
      <c r="A723" s="7">
        <v>42828</v>
      </c>
      <c r="B723" s="79">
        <v>0.77013888888888893</v>
      </c>
      <c r="C723" s="3"/>
      <c r="D723" s="3"/>
    </row>
    <row r="724" spans="1:4" x14ac:dyDescent="0.25">
      <c r="A724" s="6">
        <v>42830</v>
      </c>
      <c r="B724" s="78">
        <v>0.77083333333333337</v>
      </c>
      <c r="C724" s="1"/>
      <c r="D724" s="1"/>
    </row>
    <row r="725" spans="1:4" x14ac:dyDescent="0.25">
      <c r="A725" s="6">
        <v>42822</v>
      </c>
      <c r="B725" s="78">
        <v>0.77222222222222225</v>
      </c>
      <c r="C725" s="1"/>
      <c r="D725" s="1"/>
    </row>
    <row r="726" spans="1:4" x14ac:dyDescent="0.25">
      <c r="A726" s="6">
        <v>42830</v>
      </c>
      <c r="B726" s="78">
        <v>0.77361111111111114</v>
      </c>
      <c r="C726" s="1"/>
      <c r="D726" s="1"/>
    </row>
    <row r="727" spans="1:4" x14ac:dyDescent="0.25">
      <c r="A727" s="7">
        <v>42828</v>
      </c>
      <c r="B727" s="79">
        <v>0.77430555555555547</v>
      </c>
      <c r="C727" s="3"/>
      <c r="D727" s="3"/>
    </row>
    <row r="728" spans="1:4" x14ac:dyDescent="0.25">
      <c r="A728" s="6">
        <v>42829</v>
      </c>
      <c r="B728" s="78">
        <v>0.77569444444444446</v>
      </c>
      <c r="C728" s="1"/>
      <c r="D728" s="1"/>
    </row>
    <row r="729" spans="1:4" x14ac:dyDescent="0.25">
      <c r="A729" s="6">
        <v>42830</v>
      </c>
      <c r="B729" s="78">
        <v>0.77708333333333324</v>
      </c>
      <c r="C729" s="1"/>
      <c r="D729" s="1"/>
    </row>
    <row r="730" spans="1:4" x14ac:dyDescent="0.25">
      <c r="A730" s="7">
        <v>42832</v>
      </c>
      <c r="B730" s="79">
        <v>0.77708333333333324</v>
      </c>
      <c r="C730" s="3"/>
      <c r="D730" s="3"/>
    </row>
    <row r="731" spans="1:4" x14ac:dyDescent="0.25">
      <c r="A731" s="6">
        <v>42825</v>
      </c>
      <c r="B731" s="78">
        <v>0.78055555555555556</v>
      </c>
      <c r="C731" s="1"/>
      <c r="D731" s="1"/>
    </row>
    <row r="732" spans="1:4" x14ac:dyDescent="0.25">
      <c r="A732" s="7">
        <v>42823</v>
      </c>
      <c r="B732" s="79">
        <v>0.78125</v>
      </c>
      <c r="C732" s="3"/>
      <c r="D732" s="3"/>
    </row>
    <row r="733" spans="1:4" x14ac:dyDescent="0.25">
      <c r="A733" s="6">
        <v>42830</v>
      </c>
      <c r="B733" s="78">
        <v>0.78263888888888899</v>
      </c>
      <c r="C733" s="1"/>
      <c r="D733" s="1"/>
    </row>
    <row r="734" spans="1:4" x14ac:dyDescent="0.25">
      <c r="A734" s="6">
        <v>42831</v>
      </c>
      <c r="B734" s="78">
        <v>0.78611111111111109</v>
      </c>
      <c r="C734" s="1"/>
      <c r="D734" s="1"/>
    </row>
    <row r="735" spans="1:4" x14ac:dyDescent="0.25">
      <c r="A735" s="7">
        <v>42832</v>
      </c>
      <c r="B735" s="79">
        <v>0.78749999999999998</v>
      </c>
      <c r="C735" s="3"/>
      <c r="D735" s="3"/>
    </row>
    <row r="736" spans="1:4" x14ac:dyDescent="0.25">
      <c r="A736" s="6">
        <v>42829</v>
      </c>
      <c r="B736" s="78">
        <v>0.78819444444444453</v>
      </c>
      <c r="C736" s="1"/>
      <c r="D736" s="1"/>
    </row>
    <row r="737" spans="1:4" x14ac:dyDescent="0.25">
      <c r="A737" s="6">
        <v>42822</v>
      </c>
      <c r="B737" s="78">
        <v>0.79305555555555562</v>
      </c>
      <c r="C737" s="1"/>
      <c r="D737" s="1"/>
    </row>
    <row r="738" spans="1:4" x14ac:dyDescent="0.25">
      <c r="A738" s="6">
        <v>42825</v>
      </c>
      <c r="B738" s="78">
        <v>0.79513888888888884</v>
      </c>
      <c r="C738" s="1"/>
      <c r="D738" s="1"/>
    </row>
    <row r="739" spans="1:4" x14ac:dyDescent="0.25">
      <c r="A739" s="6">
        <v>42825</v>
      </c>
      <c r="B739" s="78">
        <v>0.79513888888888884</v>
      </c>
      <c r="C739" s="1"/>
      <c r="D739" s="1"/>
    </row>
    <row r="740" spans="1:4" x14ac:dyDescent="0.25">
      <c r="A740" s="6">
        <v>42830</v>
      </c>
      <c r="B740" s="78">
        <v>0.79652777777777783</v>
      </c>
      <c r="C740" s="1"/>
      <c r="D740" s="1"/>
    </row>
    <row r="741" spans="1:4" x14ac:dyDescent="0.25">
      <c r="A741" s="6">
        <v>42821</v>
      </c>
      <c r="B741" s="78">
        <v>0.79722222222222217</v>
      </c>
      <c r="C741" s="1"/>
      <c r="D741" s="1"/>
    </row>
    <row r="742" spans="1:4" x14ac:dyDescent="0.25">
      <c r="A742" s="6">
        <v>42821</v>
      </c>
      <c r="B742" s="78">
        <v>0.79791666666666661</v>
      </c>
      <c r="C742" s="1"/>
      <c r="D742" s="1"/>
    </row>
    <row r="743" spans="1:4" x14ac:dyDescent="0.25">
      <c r="A743" s="6">
        <v>42830</v>
      </c>
      <c r="B743" s="78">
        <v>0.7993055555555556</v>
      </c>
      <c r="C743" s="1"/>
      <c r="D743" s="1"/>
    </row>
    <row r="744" spans="1:4" x14ac:dyDescent="0.25">
      <c r="A744" s="7">
        <v>42832</v>
      </c>
      <c r="B744" s="79">
        <v>0.79999999999999993</v>
      </c>
      <c r="C744" s="3"/>
      <c r="D744" s="3"/>
    </row>
    <row r="745" spans="1:4" x14ac:dyDescent="0.25">
      <c r="A745" s="7">
        <v>42832</v>
      </c>
      <c r="B745" s="79">
        <v>0.79999999999999993</v>
      </c>
      <c r="C745" s="3"/>
      <c r="D745" s="3"/>
    </row>
    <row r="746" spans="1:4" x14ac:dyDescent="0.25">
      <c r="A746" s="7">
        <v>42832</v>
      </c>
      <c r="B746" s="79">
        <v>0.79999999999999993</v>
      </c>
      <c r="C746" s="3"/>
      <c r="D746" s="3"/>
    </row>
    <row r="747" spans="1:4" x14ac:dyDescent="0.25">
      <c r="A747" s="6">
        <v>42825</v>
      </c>
      <c r="B747" s="78">
        <v>0.80069444444444438</v>
      </c>
      <c r="C747" s="1"/>
      <c r="D747" s="1"/>
    </row>
    <row r="748" spans="1:4" x14ac:dyDescent="0.25">
      <c r="A748" s="6">
        <v>42825</v>
      </c>
      <c r="B748" s="78">
        <v>0.80069444444444438</v>
      </c>
      <c r="C748" s="1"/>
      <c r="D748" s="1"/>
    </row>
    <row r="749" spans="1:4" x14ac:dyDescent="0.25">
      <c r="A749" s="6">
        <v>42825</v>
      </c>
      <c r="B749" s="78">
        <v>0.80208333333333337</v>
      </c>
      <c r="C749" s="1"/>
      <c r="D749" s="1"/>
    </row>
    <row r="750" spans="1:4" x14ac:dyDescent="0.25">
      <c r="A750" s="6">
        <v>42830</v>
      </c>
      <c r="B750" s="78">
        <v>0.8027777777777777</v>
      </c>
      <c r="C750" s="1"/>
      <c r="D750" s="1"/>
    </row>
    <row r="751" spans="1:4" x14ac:dyDescent="0.25">
      <c r="A751" s="6">
        <v>42821</v>
      </c>
      <c r="B751" s="78">
        <v>0.80347222222222225</v>
      </c>
      <c r="C751" s="1"/>
      <c r="D751" s="1"/>
    </row>
    <row r="752" spans="1:4" x14ac:dyDescent="0.25">
      <c r="A752" s="6">
        <v>42831</v>
      </c>
      <c r="B752" s="78">
        <v>0.80486111111111114</v>
      </c>
      <c r="C752" s="1"/>
      <c r="D752" s="1"/>
    </row>
    <row r="753" spans="1:4" x14ac:dyDescent="0.25">
      <c r="A753" s="7">
        <v>42828</v>
      </c>
      <c r="B753" s="79">
        <v>0.81041666666666667</v>
      </c>
      <c r="C753" s="3"/>
      <c r="D753" s="3"/>
    </row>
    <row r="754" spans="1:4" x14ac:dyDescent="0.25">
      <c r="A754" s="7">
        <v>42828</v>
      </c>
      <c r="B754" s="79">
        <v>0.81111111111111101</v>
      </c>
      <c r="C754" s="3"/>
      <c r="D754" s="3"/>
    </row>
    <row r="755" spans="1:4" x14ac:dyDescent="0.25">
      <c r="A755" s="6">
        <v>42831</v>
      </c>
      <c r="B755" s="78">
        <v>0.81597222222222221</v>
      </c>
      <c r="C755" s="1"/>
      <c r="D755" s="1"/>
    </row>
    <row r="756" spans="1:4" x14ac:dyDescent="0.25">
      <c r="A756" s="6">
        <v>42829</v>
      </c>
      <c r="B756" s="78">
        <v>0.81874999999999998</v>
      </c>
      <c r="C756" s="1"/>
      <c r="D756" s="1"/>
    </row>
    <row r="757" spans="1:4" x14ac:dyDescent="0.25">
      <c r="A757" s="7">
        <v>42832</v>
      </c>
      <c r="B757" s="79">
        <v>0.81874999999999998</v>
      </c>
      <c r="C757" s="3"/>
      <c r="D757" s="3"/>
    </row>
    <row r="758" spans="1:4" x14ac:dyDescent="0.25">
      <c r="A758" s="6">
        <v>42825</v>
      </c>
      <c r="B758" s="78">
        <v>0.81944444444444453</v>
      </c>
      <c r="C758" s="1"/>
      <c r="D758" s="1"/>
    </row>
    <row r="759" spans="1:4" x14ac:dyDescent="0.25">
      <c r="A759" s="6">
        <v>42829</v>
      </c>
      <c r="B759" s="78">
        <v>0.8222222222222223</v>
      </c>
      <c r="C759" s="1"/>
      <c r="D759" s="1"/>
    </row>
    <row r="760" spans="1:4" x14ac:dyDescent="0.25">
      <c r="A760" s="7">
        <v>42823</v>
      </c>
      <c r="B760" s="79">
        <v>0.82291666666666663</v>
      </c>
      <c r="C760" s="3"/>
      <c r="D760" s="3"/>
    </row>
    <row r="761" spans="1:4" x14ac:dyDescent="0.25">
      <c r="A761" s="6">
        <v>42825</v>
      </c>
      <c r="B761" s="78">
        <v>0.82500000000000007</v>
      </c>
      <c r="C761" s="1"/>
      <c r="D761" s="1"/>
    </row>
    <row r="762" spans="1:4" x14ac:dyDescent="0.25">
      <c r="A762" s="6">
        <v>42825</v>
      </c>
      <c r="B762" s="78">
        <v>0.82638888888888884</v>
      </c>
      <c r="C762" s="1"/>
      <c r="D762" s="1"/>
    </row>
    <row r="763" spans="1:4" x14ac:dyDescent="0.25">
      <c r="A763" s="6">
        <v>42830</v>
      </c>
      <c r="B763" s="78">
        <v>0.82847222222222217</v>
      </c>
      <c r="C763" s="1"/>
      <c r="D763" s="1"/>
    </row>
    <row r="764" spans="1:4" x14ac:dyDescent="0.25">
      <c r="A764" s="7">
        <v>42828</v>
      </c>
      <c r="B764" s="79">
        <v>0.83472222222222225</v>
      </c>
      <c r="C764" s="3"/>
      <c r="D764" s="3"/>
    </row>
    <row r="765" spans="1:4" x14ac:dyDescent="0.25">
      <c r="A765" s="6">
        <v>42821</v>
      </c>
      <c r="B765" s="78">
        <v>0.8354166666666667</v>
      </c>
      <c r="C765" s="1"/>
      <c r="D765" s="1"/>
    </row>
    <row r="766" spans="1:4" x14ac:dyDescent="0.25">
      <c r="A766" s="7">
        <v>42828</v>
      </c>
      <c r="B766" s="79">
        <v>0.8354166666666667</v>
      </c>
      <c r="C766" s="3"/>
      <c r="D766" s="3"/>
    </row>
    <row r="767" spans="1:4" x14ac:dyDescent="0.25">
      <c r="A767" s="6">
        <v>42821</v>
      </c>
      <c r="B767" s="78">
        <v>0.83888888888888891</v>
      </c>
      <c r="C767" s="1"/>
      <c r="D767" s="1"/>
    </row>
    <row r="768" spans="1:4" x14ac:dyDescent="0.25">
      <c r="A768" s="6">
        <v>42830</v>
      </c>
      <c r="B768" s="78">
        <v>0.83958333333333324</v>
      </c>
      <c r="C768" s="1"/>
      <c r="D768" s="1"/>
    </row>
    <row r="769" spans="1:4" x14ac:dyDescent="0.25">
      <c r="A769" s="6">
        <v>42821</v>
      </c>
      <c r="B769" s="78">
        <v>0.84444444444444444</v>
      </c>
      <c r="C769" s="1"/>
      <c r="D769" s="1"/>
    </row>
    <row r="770" spans="1:4" x14ac:dyDescent="0.25">
      <c r="A770" s="6">
        <v>42821</v>
      </c>
      <c r="B770" s="78">
        <v>0.84722222222222221</v>
      </c>
      <c r="C770" s="1"/>
      <c r="D770" s="1"/>
    </row>
    <row r="771" spans="1:4" x14ac:dyDescent="0.25">
      <c r="A771" s="7">
        <v>42832</v>
      </c>
      <c r="B771" s="79">
        <v>0.8520833333333333</v>
      </c>
      <c r="C771" s="3"/>
      <c r="D771" s="3"/>
    </row>
    <row r="772" spans="1:4" x14ac:dyDescent="0.25">
      <c r="A772" s="6">
        <v>42821</v>
      </c>
      <c r="B772" s="78">
        <v>0.8534722222222223</v>
      </c>
      <c r="C772" s="1"/>
      <c r="D772" s="1"/>
    </row>
    <row r="773" spans="1:4" x14ac:dyDescent="0.25">
      <c r="A773" s="7">
        <v>42824</v>
      </c>
      <c r="B773" s="79">
        <v>0.85416666666666663</v>
      </c>
      <c r="C773" s="3"/>
      <c r="D773" s="3"/>
    </row>
    <row r="774" spans="1:4" x14ac:dyDescent="0.25">
      <c r="A774" s="7">
        <v>42824</v>
      </c>
      <c r="B774" s="79">
        <v>0.85416666666666663</v>
      </c>
      <c r="C774" s="3"/>
      <c r="D774" s="3"/>
    </row>
    <row r="775" spans="1:4" x14ac:dyDescent="0.25">
      <c r="A775" s="7">
        <v>42824</v>
      </c>
      <c r="B775" s="79">
        <v>0.85416666666666663</v>
      </c>
      <c r="C775" s="3"/>
      <c r="D775" s="3"/>
    </row>
    <row r="776" spans="1:4" x14ac:dyDescent="0.25">
      <c r="A776" s="6">
        <v>42831</v>
      </c>
      <c r="B776" s="78">
        <v>0.85486111111111107</v>
      </c>
      <c r="C776" s="1"/>
      <c r="D776" s="1"/>
    </row>
    <row r="777" spans="1:4" x14ac:dyDescent="0.25">
      <c r="A777" s="7">
        <v>42824</v>
      </c>
      <c r="B777" s="79">
        <v>0.85763888888888884</v>
      </c>
      <c r="C777" s="3"/>
      <c r="D777" s="3"/>
    </row>
    <row r="778" spans="1:4" x14ac:dyDescent="0.25">
      <c r="A778" s="7">
        <v>42823</v>
      </c>
      <c r="B778" s="79">
        <v>0.85902777777777783</v>
      </c>
      <c r="C778" s="3"/>
      <c r="D778" s="3"/>
    </row>
    <row r="779" spans="1:4" x14ac:dyDescent="0.25">
      <c r="A779" s="6">
        <v>42830</v>
      </c>
      <c r="B779" s="78">
        <v>0.86041666666666661</v>
      </c>
      <c r="C779" s="1"/>
      <c r="D779" s="1"/>
    </row>
    <row r="780" spans="1:4" x14ac:dyDescent="0.25">
      <c r="A780" s="7">
        <v>42824</v>
      </c>
      <c r="B780" s="79">
        <v>0.86111111111111116</v>
      </c>
      <c r="C780" s="3"/>
      <c r="D780" s="3"/>
    </row>
    <row r="781" spans="1:4" x14ac:dyDescent="0.25">
      <c r="A781" s="6">
        <v>42825</v>
      </c>
      <c r="B781" s="78">
        <v>0.87152777777777779</v>
      </c>
      <c r="C781" s="1"/>
      <c r="D781" s="1"/>
    </row>
    <row r="782" spans="1:4" x14ac:dyDescent="0.25">
      <c r="A782" s="6">
        <v>42825</v>
      </c>
      <c r="B782" s="78">
        <v>0.87361111111111101</v>
      </c>
      <c r="C782" s="1"/>
      <c r="D782" s="1"/>
    </row>
    <row r="783" spans="1:4" x14ac:dyDescent="0.25">
      <c r="A783" s="7">
        <v>42828</v>
      </c>
      <c r="B783" s="79">
        <v>0.87569444444444444</v>
      </c>
      <c r="C783" s="3"/>
      <c r="D783" s="3"/>
    </row>
    <row r="784" spans="1:4" x14ac:dyDescent="0.25">
      <c r="A784" s="7">
        <v>42828</v>
      </c>
      <c r="B784" s="79">
        <v>0.87777777777777777</v>
      </c>
      <c r="C784" s="3"/>
      <c r="D784" s="3"/>
    </row>
    <row r="785" spans="1:4" x14ac:dyDescent="0.25">
      <c r="A785" s="7">
        <v>42828</v>
      </c>
      <c r="B785" s="79">
        <v>0.87847222222222221</v>
      </c>
      <c r="C785" s="3"/>
      <c r="D785" s="3"/>
    </row>
    <row r="786" spans="1:4" x14ac:dyDescent="0.25">
      <c r="A786" s="6">
        <v>42821</v>
      </c>
      <c r="B786" s="78">
        <v>0.91388888888888886</v>
      </c>
      <c r="C786" s="1"/>
      <c r="D786" s="1"/>
    </row>
    <row r="787" spans="1:4" x14ac:dyDescent="0.25">
      <c r="A787" s="6">
        <v>42831</v>
      </c>
      <c r="B787" s="78">
        <v>0.9194444444444444</v>
      </c>
      <c r="C787" s="1"/>
      <c r="D787" s="1"/>
    </row>
    <row r="788" spans="1:4" x14ac:dyDescent="0.25">
      <c r="A788" s="6">
        <v>42821</v>
      </c>
      <c r="B788" s="78">
        <v>0.92083333333333339</v>
      </c>
      <c r="C788" s="1"/>
      <c r="D788" s="1"/>
    </row>
    <row r="789" spans="1:4" x14ac:dyDescent="0.25">
      <c r="A789" s="7">
        <v>42824</v>
      </c>
      <c r="B789" s="79">
        <v>0.98541666666666661</v>
      </c>
      <c r="C789" s="3"/>
      <c r="D789" s="3"/>
    </row>
    <row r="790" spans="1:4" ht="15.75" thickBot="1" x14ac:dyDescent="0.3">
      <c r="A790" s="18">
        <v>42825</v>
      </c>
      <c r="B790" s="81">
        <v>0.99930555555555556</v>
      </c>
      <c r="C790" s="1"/>
      <c r="D790" s="1"/>
    </row>
  </sheetData>
  <sortState ref="A1:B79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22</vt:i4>
      </vt:variant>
    </vt:vector>
  </HeadingPairs>
  <TitlesOfParts>
    <vt:vector size="38" baseType="lpstr">
      <vt:lpstr>Mails</vt:lpstr>
      <vt:lpstr>Poisson</vt:lpstr>
      <vt:lpstr>Normal</vt:lpstr>
      <vt:lpstr>07-04</vt:lpstr>
      <vt:lpstr>06-04</vt:lpstr>
      <vt:lpstr>05-04</vt:lpstr>
      <vt:lpstr>04-04</vt:lpstr>
      <vt:lpstr>03-04</vt:lpstr>
      <vt:lpstr>31-03</vt:lpstr>
      <vt:lpstr>30-03</vt:lpstr>
      <vt:lpstr>29-04</vt:lpstr>
      <vt:lpstr>28-03</vt:lpstr>
      <vt:lpstr>27-03</vt:lpstr>
      <vt:lpstr>Lotería</vt:lpstr>
      <vt:lpstr>AgroMetal</vt:lpstr>
      <vt:lpstr>Hoja3</vt:lpstr>
      <vt:lpstr>_16_02_17</vt:lpstr>
      <vt:lpstr>desviacion</vt:lpstr>
      <vt:lpstr>Lambda</vt:lpstr>
      <vt:lpstr>Lambda1</vt:lpstr>
      <vt:lpstr>Lambda2</vt:lpstr>
      <vt:lpstr>lamda</vt:lpstr>
      <vt:lpstr>lamdae</vt:lpstr>
      <vt:lpstr>lamdanum</vt:lpstr>
      <vt:lpstr>lamdap</vt:lpstr>
      <vt:lpstr>media</vt:lpstr>
      <vt:lpstr>mediae</vt:lpstr>
      <vt:lpstr>medianum</vt:lpstr>
      <vt:lpstr>mediap</vt:lpstr>
      <vt:lpstr>muestra</vt:lpstr>
      <vt:lpstr>MUESTRA4</vt:lpstr>
      <vt:lpstr>muestrae</vt:lpstr>
      <vt:lpstr>muestrap</vt:lpstr>
      <vt:lpstr>N</vt:lpstr>
      <vt:lpstr>NM</vt:lpstr>
      <vt:lpstr>NMM</vt:lpstr>
      <vt:lpstr>Serie</vt:lpstr>
      <vt:lpstr>T</vt:lpstr>
    </vt:vector>
  </TitlesOfParts>
  <Company>VN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Federico Basso</dc:creator>
  <cp:lastModifiedBy>juli15-tuli@hotmail.com</cp:lastModifiedBy>
  <cp:lastPrinted>2017-04-09T20:07:58Z</cp:lastPrinted>
  <dcterms:created xsi:type="dcterms:W3CDTF">2017-04-05T17:18:12Z</dcterms:created>
  <dcterms:modified xsi:type="dcterms:W3CDTF">2017-04-12T22:50:57Z</dcterms:modified>
</cp:coreProperties>
</file>